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Monitor'!$Y$23:$Y$46</definedName>
    <definedName name="Check3M">'3M Monitor'!$Y$23:$Y$104</definedName>
    <definedName name="Check6M">'6M Monitor'!$Y$23:$Y$401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Monitor'!$W$23:$W$46</definedName>
    <definedName name="Flag3M">'3M Monitor'!$W$23:$W$104</definedName>
    <definedName name="Flag6M">'6M Monitor'!$W$23:$W$401</definedName>
    <definedName name="FlagON">'ON Monitor'!$W$23:$W$69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78" i="26" l="1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M15" i="22" l="1"/>
  <c r="L15" i="22"/>
  <c r="K15" i="22"/>
  <c r="J15" i="22"/>
  <c r="I15" i="22"/>
  <c r="AA34" i="29"/>
  <c r="T34" i="29"/>
  <c r="S34" i="29"/>
  <c r="AA23" i="28" l="1" a="1"/>
  <c r="AA24" i="28" s="1"/>
  <c r="AA23" i="28"/>
  <c r="AA30" i="28"/>
  <c r="AA31" i="28"/>
  <c r="AA38" i="28"/>
  <c r="AA39" i="28"/>
  <c r="AA46" i="28"/>
  <c r="AF23" i="26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3" i="28"/>
  <c r="C10" i="28"/>
  <c r="C6" i="28"/>
  <c r="C5" i="28"/>
  <c r="C16" i="28"/>
  <c r="C15" i="28"/>
  <c r="C4" i="28"/>
  <c r="C13" i="28"/>
  <c r="C7" i="28"/>
  <c r="C9" i="28"/>
  <c r="C14" i="28"/>
  <c r="C8" i="28"/>
  <c r="C12" i="28"/>
  <c r="C11" i="28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D5" i="28"/>
  <c r="D3" i="28"/>
  <c r="D4" i="29"/>
  <c r="D3" i="29"/>
  <c r="D3" i="27"/>
  <c r="D4" i="28"/>
  <c r="D4" i="27"/>
  <c r="D5" i="27"/>
  <c r="D5" i="29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4" i="26"/>
  <c r="C11" i="26"/>
  <c r="C12" i="26"/>
  <c r="C15" i="26"/>
  <c r="C3" i="26"/>
  <c r="C16" i="26"/>
  <c r="C6" i="26"/>
  <c r="C13" i="26"/>
  <c r="C5" i="26"/>
  <c r="C10" i="26"/>
  <c r="C7" i="26"/>
  <c r="C14" i="26"/>
  <c r="C8" i="26"/>
  <c r="D13" i="28" l="1"/>
  <c r="D13" i="27"/>
  <c r="F2" i="21"/>
  <c r="C9" i="26"/>
  <c r="D7" i="28"/>
  <c r="D7" i="29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AA60" i="27"/>
  <c r="AA41" i="27"/>
  <c r="AA45" i="27"/>
  <c r="AA50" i="27"/>
  <c r="AA28" i="27"/>
  <c r="AA32" i="27"/>
  <c r="AA40" i="27"/>
  <c r="AA68" i="27"/>
  <c r="AA24" i="27"/>
  <c r="AA70" i="27"/>
  <c r="AA55" i="27"/>
  <c r="AA64" i="27"/>
  <c r="AA62" i="27"/>
  <c r="AA39" i="27"/>
  <c r="AA63" i="27"/>
  <c r="AA54" i="27"/>
  <c r="AA69" i="27"/>
  <c r="AA33" i="27"/>
  <c r="AA61" i="27"/>
  <c r="AA43" i="27"/>
  <c r="AA57" i="27"/>
  <c r="AA34" i="27"/>
  <c r="AA44" i="27"/>
  <c r="AA56" i="27"/>
  <c r="AA37" i="27"/>
  <c r="AA65" i="27"/>
  <c r="AA25" i="27"/>
  <c r="AA31" i="27"/>
  <c r="AA67" i="27"/>
  <c r="AA49" i="27"/>
  <c r="AA23" i="27"/>
  <c r="AA51" i="27"/>
  <c r="AA52" i="27"/>
  <c r="AA29" i="27"/>
  <c r="AA35" i="27"/>
  <c r="AA36" i="27"/>
  <c r="AA27" i="27"/>
  <c r="AA58" i="27"/>
  <c r="AA59" i="27"/>
  <c r="AA46" i="27"/>
  <c r="AA30" i="27"/>
  <c r="AA53" i="27"/>
  <c r="AA26" i="27"/>
  <c r="AA47" i="27"/>
  <c r="AA42" i="27"/>
  <c r="AA48" i="27"/>
  <c r="AA38" i="27"/>
  <c r="AA66" i="27"/>
  <c r="AA91" i="13"/>
  <c r="AA84" i="13"/>
  <c r="AA74" i="13"/>
  <c r="AA79" i="13"/>
  <c r="AA65" i="13"/>
  <c r="AA94" i="13"/>
  <c r="AA62" i="13"/>
  <c r="AA81" i="13"/>
  <c r="AA97" i="13"/>
  <c r="AA75" i="13"/>
  <c r="AA80" i="13"/>
  <c r="AA66" i="13"/>
  <c r="AA68" i="13"/>
  <c r="AA72" i="13"/>
  <c r="AA90" i="13"/>
  <c r="AA78" i="13"/>
  <c r="AA69" i="13"/>
  <c r="AA70" i="13"/>
  <c r="AA86" i="13"/>
  <c r="AA63" i="13"/>
  <c r="AA92" i="13"/>
  <c r="AA85" i="13"/>
  <c r="AA89" i="13"/>
  <c r="AA87" i="13"/>
  <c r="AA64" i="13"/>
  <c r="AA76" i="13"/>
  <c r="AA95" i="13"/>
  <c r="AA77" i="13"/>
  <c r="AA88" i="13"/>
  <c r="AA73" i="13"/>
  <c r="AA67" i="13"/>
  <c r="AA82" i="13"/>
  <c r="AA93" i="13"/>
  <c r="AA83" i="13"/>
  <c r="AA96" i="13"/>
  <c r="AA61" i="13"/>
  <c r="AA71" i="13"/>
  <c r="AA95" i="26"/>
  <c r="AA127" i="26"/>
  <c r="AA159" i="26"/>
  <c r="AA191" i="26"/>
  <c r="AA223" i="26"/>
  <c r="AA255" i="26"/>
  <c r="AA287" i="26"/>
  <c r="AA319" i="26"/>
  <c r="AA351" i="26"/>
  <c r="AA383" i="26"/>
  <c r="AA384" i="26"/>
  <c r="AA257" i="26"/>
  <c r="AA80" i="26"/>
  <c r="AA160" i="26"/>
  <c r="AA232" i="26"/>
  <c r="AA308" i="26"/>
  <c r="AA392" i="26"/>
  <c r="AA281" i="26"/>
  <c r="AA92" i="26"/>
  <c r="AA148" i="26"/>
  <c r="AA208" i="26"/>
  <c r="AA264" i="26"/>
  <c r="AA320" i="26"/>
  <c r="AA400" i="26"/>
  <c r="AA273" i="26"/>
  <c r="AA149" i="26"/>
  <c r="AA333" i="26"/>
  <c r="AA105" i="26"/>
  <c r="AA161" i="26"/>
  <c r="AA86" i="26"/>
  <c r="AA154" i="26"/>
  <c r="AA298" i="26"/>
  <c r="AA158" i="26"/>
  <c r="AA138" i="26"/>
  <c r="AA114" i="26"/>
  <c r="AA130" i="26"/>
  <c r="AA334" i="26"/>
  <c r="AA382" i="26"/>
  <c r="AA210" i="26"/>
  <c r="AA246" i="26"/>
  <c r="AA206" i="26"/>
  <c r="AA184" i="26"/>
  <c r="AA345" i="26"/>
  <c r="AA129" i="26"/>
  <c r="AA394" i="26"/>
  <c r="AA290" i="26"/>
  <c r="AA401" i="26"/>
  <c r="AA360" i="26"/>
  <c r="AA304" i="26"/>
  <c r="AA265" i="26"/>
  <c r="AA145" i="26"/>
  <c r="AA322" i="26"/>
  <c r="AA358" i="26"/>
  <c r="AA297" i="26"/>
  <c r="AA99" i="26"/>
  <c r="AA131" i="26"/>
  <c r="AA163" i="26"/>
  <c r="AA195" i="26"/>
  <c r="AA227" i="26"/>
  <c r="AA259" i="26"/>
  <c r="AA291" i="26"/>
  <c r="AA323" i="26"/>
  <c r="AA355" i="26"/>
  <c r="AA387" i="26"/>
  <c r="AA396" i="26"/>
  <c r="AA277" i="26"/>
  <c r="AA96" i="26"/>
  <c r="AA168" i="26"/>
  <c r="AA240" i="26"/>
  <c r="AA316" i="26"/>
  <c r="AA137" i="26"/>
  <c r="AA293" i="26"/>
  <c r="AA100" i="26"/>
  <c r="AA156" i="26"/>
  <c r="AA212" i="26"/>
  <c r="AA272" i="26"/>
  <c r="AA328" i="26"/>
  <c r="AA141" i="26"/>
  <c r="AA285" i="26"/>
  <c r="AA157" i="26"/>
  <c r="AA369" i="26"/>
  <c r="AA113" i="26"/>
  <c r="AA169" i="26"/>
  <c r="AA90" i="26"/>
  <c r="AA170" i="26"/>
  <c r="AA314" i="26"/>
  <c r="AA190" i="26"/>
  <c r="AA390" i="26"/>
  <c r="AA393" i="26"/>
  <c r="AA397" i="26"/>
  <c r="AA366" i="26"/>
  <c r="AA150" i="26"/>
  <c r="AA258" i="26"/>
  <c r="AA310" i="26"/>
  <c r="AA381" i="26"/>
  <c r="AA329" i="26"/>
  <c r="AA286" i="26"/>
  <c r="AA178" i="26"/>
  <c r="AA296" i="26"/>
  <c r="AA318" i="26"/>
  <c r="AA192" i="26"/>
  <c r="AA266" i="26"/>
  <c r="AA103" i="26"/>
  <c r="AA135" i="26"/>
  <c r="AA167" i="26"/>
  <c r="AA199" i="26"/>
  <c r="AA231" i="26"/>
  <c r="AA263" i="26"/>
  <c r="AA295" i="26"/>
  <c r="AA327" i="26"/>
  <c r="AA359" i="26"/>
  <c r="AA391" i="26"/>
  <c r="AA133" i="26"/>
  <c r="AA289" i="26"/>
  <c r="AA108" i="26"/>
  <c r="AA180" i="26"/>
  <c r="AA252" i="26"/>
  <c r="AA324" i="26"/>
  <c r="AA181" i="26"/>
  <c r="AA309" i="26"/>
  <c r="AA104" i="26"/>
  <c r="AA164" i="26"/>
  <c r="AA220" i="26"/>
  <c r="AA276" i="26"/>
  <c r="AA340" i="26"/>
  <c r="AA173" i="26"/>
  <c r="AA301" i="26"/>
  <c r="AA165" i="26"/>
  <c r="AA81" i="26"/>
  <c r="AA117" i="26"/>
  <c r="AA197" i="26"/>
  <c r="AA122" i="26"/>
  <c r="AA186" i="26"/>
  <c r="AA330" i="26"/>
  <c r="AA222" i="26"/>
  <c r="AA142" i="26"/>
  <c r="AA166" i="26"/>
  <c r="AA134" i="26"/>
  <c r="AA106" i="26"/>
  <c r="AA230" i="26"/>
  <c r="AA306" i="26"/>
  <c r="AA373" i="26"/>
  <c r="AA209" i="26"/>
  <c r="AA386" i="26"/>
  <c r="AA278" i="26"/>
  <c r="AA342" i="26"/>
  <c r="AA368" i="26"/>
  <c r="AA234" i="26"/>
  <c r="AA378" i="26"/>
  <c r="AA132" i="26"/>
  <c r="AA250" i="26"/>
  <c r="AA274" i="26"/>
  <c r="AA107" i="26"/>
  <c r="AA139" i="26"/>
  <c r="AA171" i="26"/>
  <c r="AA203" i="26"/>
  <c r="AA235" i="26"/>
  <c r="AA267" i="26"/>
  <c r="AA299" i="26"/>
  <c r="AA331" i="26"/>
  <c r="AA363" i="26"/>
  <c r="AA395" i="26"/>
  <c r="AA177" i="26"/>
  <c r="AA305" i="26"/>
  <c r="AA116" i="26"/>
  <c r="AA188" i="26"/>
  <c r="AA260" i="26"/>
  <c r="AA336" i="26"/>
  <c r="AA201" i="26"/>
  <c r="AA325" i="26"/>
  <c r="AA112" i="26"/>
  <c r="AA172" i="26"/>
  <c r="AA228" i="26"/>
  <c r="AA284" i="26"/>
  <c r="AA348" i="26"/>
  <c r="AA193" i="26"/>
  <c r="AA313" i="26"/>
  <c r="AA185" i="26"/>
  <c r="AA85" i="26"/>
  <c r="AA121" i="26"/>
  <c r="AA233" i="26"/>
  <c r="AA374" i="26"/>
  <c r="AA202" i="26"/>
  <c r="AA362" i="26"/>
  <c r="AA254" i="26"/>
  <c r="AA194" i="26"/>
  <c r="AA214" i="26"/>
  <c r="AA174" i="26"/>
  <c r="AA110" i="26"/>
  <c r="AA294" i="26"/>
  <c r="AA354" i="26"/>
  <c r="AA213" i="26"/>
  <c r="AA269" i="26"/>
  <c r="AA218" i="26"/>
  <c r="AA242" i="26"/>
  <c r="AA146" i="26"/>
  <c r="AA128" i="26"/>
  <c r="AA93" i="26"/>
  <c r="AA98" i="26"/>
  <c r="AA226" i="26"/>
  <c r="AA262" i="26"/>
  <c r="AA249" i="26"/>
  <c r="AA376" i="26"/>
  <c r="AA97" i="26"/>
  <c r="AA365" i="26"/>
  <c r="AA270" i="26"/>
  <c r="AA253" i="26"/>
  <c r="AA79" i="26"/>
  <c r="AA111" i="26"/>
  <c r="AA143" i="26"/>
  <c r="AA175" i="26"/>
  <c r="AA207" i="26"/>
  <c r="AA239" i="26"/>
  <c r="AA271" i="26"/>
  <c r="AA303" i="26"/>
  <c r="AA335" i="26"/>
  <c r="AA367" i="26"/>
  <c r="AA399" i="26"/>
  <c r="AA189" i="26"/>
  <c r="AA317" i="26"/>
  <c r="AA124" i="26"/>
  <c r="AA196" i="26"/>
  <c r="AA268" i="26"/>
  <c r="AA344" i="26"/>
  <c r="AA217" i="26"/>
  <c r="AA341" i="26"/>
  <c r="AA120" i="26"/>
  <c r="AA176" i="26"/>
  <c r="AA236" i="26"/>
  <c r="AA292" i="26"/>
  <c r="AA356" i="26"/>
  <c r="AA89" i="26"/>
  <c r="AA125" i="26"/>
  <c r="AA385" i="26"/>
  <c r="AA118" i="26"/>
  <c r="AA244" i="26"/>
  <c r="AA245" i="26"/>
  <c r="AA326" i="26"/>
  <c r="AA288" i="26"/>
  <c r="AA237" i="26"/>
  <c r="AA350" i="26"/>
  <c r="AA109" i="26"/>
  <c r="AA83" i="26"/>
  <c r="AA115" i="26"/>
  <c r="AA147" i="26"/>
  <c r="AA179" i="26"/>
  <c r="AA211" i="26"/>
  <c r="AA243" i="26"/>
  <c r="AA275" i="26"/>
  <c r="AA307" i="26"/>
  <c r="AA339" i="26"/>
  <c r="AA371" i="26"/>
  <c r="AA332" i="26"/>
  <c r="AA205" i="26"/>
  <c r="AA337" i="26"/>
  <c r="AA136" i="26"/>
  <c r="AA204" i="26"/>
  <c r="AA280" i="26"/>
  <c r="AA352" i="26"/>
  <c r="AA229" i="26"/>
  <c r="AA353" i="26"/>
  <c r="AA221" i="26"/>
  <c r="AA321" i="26"/>
  <c r="AA238" i="26"/>
  <c r="AA248" i="26"/>
  <c r="AA94" i="26"/>
  <c r="AA398" i="26"/>
  <c r="AA87" i="26"/>
  <c r="AA119" i="26"/>
  <c r="AA151" i="26"/>
  <c r="AA183" i="26"/>
  <c r="AA215" i="26"/>
  <c r="AA247" i="26"/>
  <c r="AA279" i="26"/>
  <c r="AA311" i="26"/>
  <c r="AA343" i="26"/>
  <c r="AA375" i="26"/>
  <c r="AA364" i="26"/>
  <c r="AA225" i="26"/>
  <c r="AA349" i="26"/>
  <c r="AA144" i="26"/>
  <c r="AA216" i="26"/>
  <c r="AA84" i="26"/>
  <c r="AA357" i="26"/>
  <c r="AA377" i="26"/>
  <c r="AA182" i="26"/>
  <c r="AA91" i="26"/>
  <c r="AA123" i="26"/>
  <c r="AA155" i="26"/>
  <c r="AA187" i="26"/>
  <c r="AA219" i="26"/>
  <c r="AA251" i="26"/>
  <c r="AA283" i="26"/>
  <c r="AA315" i="26"/>
  <c r="AA347" i="26"/>
  <c r="AA379" i="26"/>
  <c r="AA372" i="26"/>
  <c r="AA241" i="26"/>
  <c r="AA361" i="26"/>
  <c r="AA152" i="26"/>
  <c r="AA224" i="26"/>
  <c r="AA300" i="26"/>
  <c r="AA380" i="26"/>
  <c r="AA261" i="26"/>
  <c r="AA88" i="26"/>
  <c r="AA140" i="26"/>
  <c r="AA200" i="26"/>
  <c r="AA256" i="26"/>
  <c r="AA312" i="26"/>
  <c r="AA388" i="26"/>
  <c r="AA126" i="26"/>
  <c r="AA101" i="26"/>
  <c r="AA302" i="26"/>
  <c r="AA153" i="26"/>
  <c r="AA338" i="26"/>
  <c r="AA82" i="26"/>
  <c r="AA162" i="26"/>
  <c r="AA282" i="26"/>
  <c r="AA198" i="26"/>
  <c r="AA102" i="26"/>
  <c r="AA389" i="26"/>
  <c r="AA370" i="26"/>
  <c r="AA346" i="26"/>
  <c r="AA78" i="26"/>
  <c r="AA54" i="26"/>
  <c r="AA51" i="26"/>
  <c r="AA50" i="26"/>
  <c r="AA66" i="26"/>
  <c r="AA49" i="26"/>
  <c r="AA70" i="26"/>
  <c r="AA65" i="26"/>
  <c r="AA46" i="26"/>
  <c r="AA67" i="26"/>
  <c r="AA77" i="26"/>
  <c r="AA56" i="26"/>
  <c r="AA58" i="26"/>
  <c r="AA71" i="26"/>
  <c r="AA72" i="26"/>
  <c r="AA57" i="26"/>
  <c r="AA63" i="26"/>
  <c r="AA55" i="26"/>
  <c r="AA41" i="26"/>
  <c r="AA68" i="26"/>
  <c r="AA76" i="26"/>
  <c r="AA53" i="26"/>
  <c r="AA48" i="26"/>
  <c r="AA47" i="26"/>
  <c r="AA60" i="26"/>
  <c r="AA64" i="26"/>
  <c r="AA44" i="26"/>
  <c r="AA61" i="26"/>
  <c r="AA73" i="26"/>
  <c r="AA45" i="26"/>
  <c r="AA74" i="26"/>
  <c r="AA62" i="26"/>
  <c r="AA43" i="26"/>
  <c r="AA52" i="26"/>
  <c r="AA59" i="26"/>
  <c r="AA69" i="26"/>
  <c r="AA75" i="26"/>
  <c r="AA42" i="26"/>
  <c r="AC98" i="13"/>
  <c r="B1" i="22"/>
  <c r="AA55" i="29"/>
  <c r="AA67" i="29"/>
  <c r="M18" i="22"/>
  <c r="AA66" i="29"/>
  <c r="AA43" i="29"/>
  <c r="AA48" i="29"/>
  <c r="AA46" i="29"/>
  <c r="AA60" i="29"/>
  <c r="I18" i="22"/>
  <c r="AA68" i="29"/>
  <c r="S68" i="29" s="1"/>
  <c r="AA47" i="29"/>
  <c r="AA39" i="29"/>
  <c r="T39" i="29" s="1"/>
  <c r="AA53" i="29"/>
  <c r="I16" i="22"/>
  <c r="T46" i="29"/>
  <c r="L19" i="22"/>
  <c r="AA59" i="29"/>
  <c r="AA52" i="29"/>
  <c r="AA62" i="29"/>
  <c r="J18" i="22"/>
  <c r="T62" i="29"/>
  <c r="AA42" i="29"/>
  <c r="K17" i="22"/>
  <c r="I19" i="22"/>
  <c r="L18" i="22"/>
  <c r="S67" i="29"/>
  <c r="AA56" i="29"/>
  <c r="M17" i="22"/>
  <c r="AA36" i="29"/>
  <c r="AA64" i="29"/>
  <c r="S64" i="29" s="1"/>
  <c r="AA37" i="29"/>
  <c r="K18" i="22"/>
  <c r="AA50" i="29"/>
  <c r="T50" i="29"/>
  <c r="T66" i="29"/>
  <c r="AA57" i="29"/>
  <c r="AA65" i="29"/>
  <c r="S36" i="29"/>
  <c r="K16" i="22"/>
  <c r="S66" i="29"/>
  <c r="S55" i="29"/>
  <c r="AA38" i="29"/>
  <c r="T36" i="29"/>
  <c r="L17" i="22"/>
  <c r="AA69" i="29"/>
  <c r="T68" i="29"/>
  <c r="AA49" i="29"/>
  <c r="AA58" i="29"/>
  <c r="M16" i="22"/>
  <c r="J17" i="22"/>
  <c r="M19" i="22"/>
  <c r="S48" i="29"/>
  <c r="T37" i="29"/>
  <c r="T49" i="29"/>
  <c r="D6" i="22"/>
  <c r="S52" i="29"/>
  <c r="L16" i="22"/>
  <c r="J19" i="22"/>
  <c r="AA61" i="29"/>
  <c r="T61" i="29" s="1"/>
  <c r="I17" i="22"/>
  <c r="AA54" i="29"/>
  <c r="AA51" i="29"/>
  <c r="AA40" i="29"/>
  <c r="S57" i="29"/>
  <c r="AA63" i="29"/>
  <c r="S62" i="29"/>
  <c r="S43" i="29"/>
  <c r="S38" i="29"/>
  <c r="AA44" i="29"/>
  <c r="T52" i="29"/>
  <c r="J16" i="22"/>
  <c r="AA41" i="29"/>
  <c r="S41" i="29" s="1"/>
  <c r="T38" i="29"/>
  <c r="K19" i="22"/>
  <c r="AA35" i="29"/>
  <c r="T35" i="29"/>
  <c r="AA45" i="29"/>
  <c r="T45" i="29" s="1"/>
  <c r="T43" i="29"/>
  <c r="S56" i="29"/>
  <c r="S50" i="29"/>
  <c r="T69" i="29"/>
  <c r="S69" i="29"/>
  <c r="S49" i="29"/>
  <c r="S54" i="29"/>
  <c r="T54" i="29"/>
  <c r="S63" i="29"/>
  <c r="T63" i="29"/>
  <c r="S44" i="29"/>
  <c r="S35" i="29"/>
  <c r="R66" i="27" l="1"/>
  <c r="R58" i="27"/>
  <c r="R50" i="27"/>
  <c r="R42" i="27"/>
  <c r="R34" i="27"/>
  <c r="R63" i="27"/>
  <c r="R47" i="27"/>
  <c r="R62" i="27"/>
  <c r="R54" i="27"/>
  <c r="R38" i="27"/>
  <c r="R69" i="27"/>
  <c r="R37" i="27"/>
  <c r="R60" i="27"/>
  <c r="R65" i="27"/>
  <c r="R57" i="27"/>
  <c r="R49" i="27"/>
  <c r="R41" i="27"/>
  <c r="R55" i="27"/>
  <c r="R39" i="27"/>
  <c r="R70" i="27"/>
  <c r="R46" i="27"/>
  <c r="R53" i="27"/>
  <c r="R52" i="27"/>
  <c r="R64" i="27"/>
  <c r="R56" i="27"/>
  <c r="R48" i="27"/>
  <c r="R40" i="27"/>
  <c r="R61" i="27"/>
  <c r="R44" i="27"/>
  <c r="R67" i="27"/>
  <c r="R59" i="27"/>
  <c r="R51" i="27"/>
  <c r="R43" i="27"/>
  <c r="R35" i="27"/>
  <c r="R45" i="27"/>
  <c r="R68" i="27"/>
  <c r="R36" i="27"/>
  <c r="R77" i="26"/>
  <c r="R73" i="26"/>
  <c r="R69" i="26"/>
  <c r="R65" i="26"/>
  <c r="R61" i="26"/>
  <c r="R57" i="26"/>
  <c r="R53" i="26"/>
  <c r="R49" i="26"/>
  <c r="R45" i="26"/>
  <c r="R41" i="26"/>
  <c r="R76" i="26"/>
  <c r="R68" i="26"/>
  <c r="R64" i="26"/>
  <c r="R60" i="26"/>
  <c r="R56" i="26"/>
  <c r="R52" i="26"/>
  <c r="R48" i="26"/>
  <c r="R44" i="26"/>
  <c r="R75" i="26"/>
  <c r="R67" i="26"/>
  <c r="R63" i="26"/>
  <c r="R59" i="26"/>
  <c r="R55" i="26"/>
  <c r="R51" i="26"/>
  <c r="R47" i="26"/>
  <c r="R74" i="26"/>
  <c r="R66" i="26"/>
  <c r="R62" i="26"/>
  <c r="R54" i="26"/>
  <c r="R46" i="26"/>
  <c r="R72" i="26"/>
  <c r="R71" i="26"/>
  <c r="R43" i="26"/>
  <c r="R70" i="26"/>
  <c r="R58" i="26"/>
  <c r="R50" i="26"/>
  <c r="R42" i="26"/>
  <c r="R34" i="29"/>
  <c r="R93" i="13"/>
  <c r="R85" i="13"/>
  <c r="R77" i="13"/>
  <c r="R69" i="13"/>
  <c r="R61" i="13"/>
  <c r="R92" i="13"/>
  <c r="R84" i="13"/>
  <c r="R76" i="13"/>
  <c r="R68" i="13"/>
  <c r="R88" i="13"/>
  <c r="R78" i="13"/>
  <c r="R66" i="13"/>
  <c r="R86" i="13"/>
  <c r="R64" i="13"/>
  <c r="R83" i="13"/>
  <c r="R63" i="13"/>
  <c r="R62" i="13"/>
  <c r="R81" i="13"/>
  <c r="R71" i="13"/>
  <c r="R90" i="13"/>
  <c r="R70" i="13"/>
  <c r="R67" i="13"/>
  <c r="R97" i="13"/>
  <c r="R87" i="13"/>
  <c r="R75" i="13"/>
  <c r="R65" i="13"/>
  <c r="R96" i="13"/>
  <c r="R74" i="13"/>
  <c r="R95" i="13"/>
  <c r="R73" i="13"/>
  <c r="R94" i="13"/>
  <c r="R72" i="13"/>
  <c r="R91" i="13"/>
  <c r="R80" i="13"/>
  <c r="R79" i="13"/>
  <c r="R89" i="13"/>
  <c r="R82" i="13"/>
  <c r="R33" i="27"/>
  <c r="R25" i="27"/>
  <c r="R32" i="27"/>
  <c r="R24" i="27"/>
  <c r="R31" i="27"/>
  <c r="R23" i="27"/>
  <c r="R29" i="27"/>
  <c r="R30" i="27"/>
  <c r="R28" i="27"/>
  <c r="R26" i="27"/>
  <c r="R27" i="27"/>
  <c r="R67" i="29"/>
  <c r="R59" i="29"/>
  <c r="R51" i="29"/>
  <c r="R43" i="29"/>
  <c r="R35" i="29"/>
  <c r="R66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69" i="29"/>
  <c r="R53" i="29"/>
  <c r="R37" i="29"/>
  <c r="R52" i="29"/>
  <c r="R36" i="29"/>
  <c r="R54" i="29"/>
  <c r="R68" i="29"/>
  <c r="D4" i="21"/>
  <c r="H4" i="21"/>
  <c r="S51" i="29"/>
  <c r="T47" i="29"/>
  <c r="AE102" i="13"/>
  <c r="T48" i="29"/>
  <c r="S54" i="27"/>
  <c r="S58" i="27"/>
  <c r="S35" i="27"/>
  <c r="S40" i="27"/>
  <c r="S70" i="27"/>
  <c r="S60" i="27"/>
  <c r="S63" i="27"/>
  <c r="S47" i="27"/>
  <c r="S62" i="27"/>
  <c r="AE104" i="13"/>
  <c r="T67" i="29"/>
  <c r="S41" i="27"/>
  <c r="S38" i="27"/>
  <c r="S50" i="27"/>
  <c r="S45" i="27"/>
  <c r="S61" i="27"/>
  <c r="S46" i="27"/>
  <c r="S65" i="27"/>
  <c r="S57" i="27"/>
  <c r="S49" i="27"/>
  <c r="S65" i="29"/>
  <c r="S37" i="29"/>
  <c r="S56" i="27"/>
  <c r="S55" i="27"/>
  <c r="S69" i="27"/>
  <c r="S42" i="27"/>
  <c r="S68" i="27"/>
  <c r="S53" i="27"/>
  <c r="S52" i="27"/>
  <c r="S64" i="27"/>
  <c r="T56" i="29"/>
  <c r="T53" i="29"/>
  <c r="S66" i="27"/>
  <c r="S48" i="27"/>
  <c r="S39" i="27"/>
  <c r="S37" i="27"/>
  <c r="S36" i="27"/>
  <c r="S59" i="27"/>
  <c r="S51" i="27"/>
  <c r="S44" i="27"/>
  <c r="S43" i="27"/>
  <c r="S34" i="27"/>
  <c r="S67" i="27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1" i="13"/>
  <c r="C12" i="13"/>
  <c r="C10" i="13"/>
  <c r="C6" i="13"/>
  <c r="C3" i="13"/>
  <c r="C13" i="13"/>
  <c r="C14" i="13"/>
  <c r="C5" i="13"/>
  <c r="C16" i="13"/>
  <c r="C15" i="13"/>
  <c r="C7" i="13"/>
  <c r="C8" i="13"/>
  <c r="C4" i="13"/>
  <c r="C9" i="13"/>
  <c r="T67" i="27"/>
  <c r="T39" i="27"/>
  <c r="T69" i="27"/>
  <c r="T45" i="27"/>
  <c r="T60" i="27"/>
  <c r="S39" i="29"/>
  <c r="S41" i="26"/>
  <c r="D5" i="21"/>
  <c r="D4" i="13"/>
  <c r="S65" i="26"/>
  <c r="D3" i="13"/>
  <c r="S79" i="13"/>
  <c r="S72" i="13"/>
  <c r="S46" i="26"/>
  <c r="S42" i="29"/>
  <c r="S93" i="13"/>
  <c r="S74" i="26"/>
  <c r="S85" i="13"/>
  <c r="S61" i="13"/>
  <c r="T61" i="13" s="1"/>
  <c r="K21" i="22"/>
  <c r="K23" i="22" s="1"/>
  <c r="S46" i="29"/>
  <c r="S92" i="13"/>
  <c r="H5" i="21"/>
  <c r="K4" i="21"/>
  <c r="T41" i="26"/>
  <c r="T43" i="27"/>
  <c r="T56" i="27"/>
  <c r="T38" i="27"/>
  <c r="S70" i="13"/>
  <c r="S86" i="13"/>
  <c r="T86" i="13" s="1"/>
  <c r="T58" i="29"/>
  <c r="S97" i="13"/>
  <c r="S68" i="26"/>
  <c r="S48" i="26"/>
  <c r="J4" i="21"/>
  <c r="T64" i="27"/>
  <c r="T49" i="27"/>
  <c r="T41" i="27"/>
  <c r="T35" i="27"/>
  <c r="S84" i="13"/>
  <c r="S91" i="13"/>
  <c r="S64" i="26"/>
  <c r="T64" i="26" s="1"/>
  <c r="T57" i="29"/>
  <c r="S45" i="26"/>
  <c r="S94" i="13"/>
  <c r="S59" i="29"/>
  <c r="T64" i="29"/>
  <c r="S63" i="26"/>
  <c r="T51" i="27"/>
  <c r="S89" i="13"/>
  <c r="T89" i="13" s="1"/>
  <c r="S67" i="26"/>
  <c r="S62" i="26"/>
  <c r="S60" i="26"/>
  <c r="D5" i="26"/>
  <c r="S76" i="26"/>
  <c r="T59" i="29"/>
  <c r="T74" i="26"/>
  <c r="T45" i="26"/>
  <c r="T70" i="13"/>
  <c r="T59" i="27"/>
  <c r="S51" i="26"/>
  <c r="T55" i="29"/>
  <c r="S58" i="29"/>
  <c r="S62" i="13"/>
  <c r="S55" i="26"/>
  <c r="T55" i="26" s="1"/>
  <c r="S73" i="13"/>
  <c r="T73" i="13" s="1"/>
  <c r="M21" i="22"/>
  <c r="M24" i="22" s="1"/>
  <c r="T85" i="13"/>
  <c r="K24" i="22"/>
  <c r="T68" i="27"/>
  <c r="T47" i="27"/>
  <c r="S76" i="13"/>
  <c r="S81" i="13"/>
  <c r="T81" i="13" s="1"/>
  <c r="S69" i="13"/>
  <c r="T69" i="13" s="1"/>
  <c r="O35" i="13"/>
  <c r="T40" i="29"/>
  <c r="D5" i="13"/>
  <c r="T91" i="13"/>
  <c r="T61" i="27"/>
  <c r="T63" i="27"/>
  <c r="S53" i="26"/>
  <c r="S75" i="26"/>
  <c r="S64" i="13"/>
  <c r="T64" i="13" s="1"/>
  <c r="T41" i="29"/>
  <c r="T42" i="29"/>
  <c r="T34" i="27"/>
  <c r="T48" i="27"/>
  <c r="T55" i="27"/>
  <c r="T50" i="27"/>
  <c r="T70" i="27"/>
  <c r="S61" i="26"/>
  <c r="T61" i="26" s="1"/>
  <c r="S49" i="26"/>
  <c r="S47" i="29"/>
  <c r="S74" i="13"/>
  <c r="T74" i="13" s="1"/>
  <c r="S69" i="26"/>
  <c r="T69" i="26" s="1"/>
  <c r="M4" i="21"/>
  <c r="S80" i="13"/>
  <c r="T80" i="13" s="1"/>
  <c r="S72" i="26"/>
  <c r="T72" i="26" s="1"/>
  <c r="M23" i="22"/>
  <c r="T66" i="27"/>
  <c r="T40" i="27"/>
  <c r="S50" i="26"/>
  <c r="T50" i="26" s="1"/>
  <c r="AE98" i="13"/>
  <c r="AE99" i="13" s="1"/>
  <c r="S99" i="13" s="1"/>
  <c r="S60" i="29"/>
  <c r="S52" i="26"/>
  <c r="S47" i="26"/>
  <c r="T47" i="26" s="1"/>
  <c r="S58" i="26"/>
  <c r="T51" i="29"/>
  <c r="T92" i="13"/>
  <c r="T44" i="27"/>
  <c r="L4" i="21"/>
  <c r="J21" i="22"/>
  <c r="T60" i="29"/>
  <c r="S57" i="26"/>
  <c r="S68" i="13"/>
  <c r="T93" i="13"/>
  <c r="M25" i="22"/>
  <c r="T57" i="27"/>
  <c r="T58" i="27"/>
  <c r="S88" i="13"/>
  <c r="T88" i="13" s="1"/>
  <c r="S98" i="13"/>
  <c r="S45" i="29"/>
  <c r="T76" i="13"/>
  <c r="T94" i="13"/>
  <c r="J24" i="22"/>
  <c r="T53" i="27"/>
  <c r="S53" i="29"/>
  <c r="S61" i="29"/>
  <c r="S40" i="29"/>
  <c r="T46" i="27"/>
  <c r="S82" i="13"/>
  <c r="T82" i="13" s="1"/>
  <c r="S54" i="26"/>
  <c r="S71" i="26"/>
  <c r="S90" i="13"/>
  <c r="S78" i="13"/>
  <c r="T78" i="13" s="1"/>
  <c r="T65" i="26"/>
  <c r="T62" i="13"/>
  <c r="T53" i="26"/>
  <c r="K22" i="22"/>
  <c r="T42" i="27"/>
  <c r="L21" i="22"/>
  <c r="S67" i="13"/>
  <c r="T67" i="13" s="1"/>
  <c r="S71" i="13"/>
  <c r="S66" i="26"/>
  <c r="T66" i="26" s="1"/>
  <c r="D3" i="26"/>
  <c r="F4" i="21"/>
  <c r="S73" i="26"/>
  <c r="T73" i="26" s="1"/>
  <c r="T65" i="29"/>
  <c r="S96" i="13"/>
  <c r="T62" i="26"/>
  <c r="T96" i="13"/>
  <c r="J25" i="22"/>
  <c r="T52" i="27"/>
  <c r="S66" i="13"/>
  <c r="T66" i="13" s="1"/>
  <c r="S43" i="26"/>
  <c r="S44" i="26"/>
  <c r="T90" i="13"/>
  <c r="T79" i="13"/>
  <c r="M22" i="22"/>
  <c r="T65" i="27"/>
  <c r="T62" i="27"/>
  <c r="T54" i="27"/>
  <c r="T44" i="29"/>
  <c r="S75" i="13"/>
  <c r="T75" i="13" s="1"/>
  <c r="S77" i="26"/>
  <c r="T77" i="26" s="1"/>
  <c r="S83" i="13"/>
  <c r="T83" i="13" s="1"/>
  <c r="S56" i="26"/>
  <c r="S59" i="26"/>
  <c r="T84" i="13"/>
  <c r="T72" i="13"/>
  <c r="L23" i="22"/>
  <c r="T36" i="27"/>
  <c r="S63" i="13"/>
  <c r="T63" i="13" s="1"/>
  <c r="S42" i="26"/>
  <c r="T42" i="26" s="1"/>
  <c r="D4" i="26"/>
  <c r="S70" i="26"/>
  <c r="T70" i="26" s="1"/>
  <c r="S87" i="13"/>
  <c r="T87" i="13" s="1"/>
  <c r="T97" i="13"/>
  <c r="T76" i="26"/>
  <c r="L25" i="22"/>
  <c r="T37" i="27"/>
  <c r="S65" i="13"/>
  <c r="T65" i="13" s="1"/>
  <c r="S95" i="13"/>
  <c r="T95" i="13" s="1"/>
  <c r="S77" i="13"/>
  <c r="T77" i="13"/>
  <c r="T58" i="26"/>
  <c r="T68" i="13"/>
  <c r="T57" i="26"/>
  <c r="K25" i="22"/>
  <c r="T71" i="13"/>
  <c r="J23" i="22"/>
  <c r="J22" i="22"/>
  <c r="R98" i="13"/>
  <c r="L24" i="22"/>
  <c r="L22" i="22"/>
  <c r="D10" i="26" l="1"/>
  <c r="D12" i="26"/>
  <c r="D6" i="26"/>
  <c r="D13" i="26" s="1"/>
  <c r="D11" i="26"/>
  <c r="F9" i="13"/>
  <c r="AA98" i="13"/>
  <c r="H6" i="21"/>
  <c r="T44" i="26"/>
  <c r="AA99" i="13"/>
  <c r="T99" i="13" s="1"/>
  <c r="T49" i="26"/>
  <c r="T54" i="26"/>
  <c r="T56" i="26"/>
  <c r="O36" i="13"/>
  <c r="T60" i="26"/>
  <c r="T75" i="26"/>
  <c r="T52" i="26"/>
  <c r="T68" i="26"/>
  <c r="T67" i="26"/>
  <c r="T43" i="26"/>
  <c r="T59" i="26"/>
  <c r="T71" i="26"/>
  <c r="T51" i="26"/>
  <c r="T48" i="26"/>
  <c r="T63" i="26"/>
  <c r="T46" i="26"/>
  <c r="D6" i="21"/>
  <c r="T98" i="13"/>
  <c r="D10" i="13" l="1"/>
  <c r="D6" i="13"/>
  <c r="D13" i="13" s="1"/>
  <c r="D12" i="13"/>
  <c r="D11" i="13"/>
  <c r="AE100" i="13"/>
  <c r="S31" i="27"/>
  <c r="I5" i="21"/>
  <c r="O37" i="13"/>
  <c r="O38" i="13" s="1"/>
  <c r="S24" i="27"/>
  <c r="S25" i="27"/>
  <c r="S27" i="27"/>
  <c r="S32" i="27"/>
  <c r="S30" i="27"/>
  <c r="D7" i="26"/>
  <c r="S26" i="27"/>
  <c r="J5" i="21"/>
  <c r="M5" i="21"/>
  <c r="D7" i="21"/>
  <c r="S29" i="27"/>
  <c r="F6" i="21"/>
  <c r="M6" i="21"/>
  <c r="S28" i="27"/>
  <c r="T25" i="27"/>
  <c r="J6" i="21"/>
  <c r="L6" i="21"/>
  <c r="I6" i="21"/>
  <c r="N6" i="21" s="1"/>
  <c r="L5" i="21"/>
  <c r="I4" i="21"/>
  <c r="T34" i="13"/>
  <c r="K6" i="21"/>
  <c r="O4" i="21"/>
  <c r="S23" i="13"/>
  <c r="K5" i="21"/>
  <c r="P6" i="21"/>
  <c r="S37" i="26"/>
  <c r="O5" i="21"/>
  <c r="S44" i="28"/>
  <c r="S30" i="28"/>
  <c r="T42" i="28"/>
  <c r="T38" i="28"/>
  <c r="S348" i="26"/>
  <c r="S271" i="26"/>
  <c r="S80" i="26"/>
  <c r="S207" i="26"/>
  <c r="S141" i="26"/>
  <c r="S123" i="26"/>
  <c r="S167" i="26"/>
  <c r="S124" i="26"/>
  <c r="S206" i="26"/>
  <c r="R99" i="13"/>
  <c r="S23" i="27"/>
  <c r="T23" i="27" s="1"/>
  <c r="T29" i="26"/>
  <c r="E5" i="21"/>
  <c r="E4" i="21"/>
  <c r="T31" i="26"/>
  <c r="S24" i="26"/>
  <c r="O59" i="13"/>
  <c r="F5" i="21"/>
  <c r="S29" i="28"/>
  <c r="T43" i="28"/>
  <c r="S134" i="26"/>
  <c r="T134" i="26" s="1"/>
  <c r="S126" i="26"/>
  <c r="S111" i="26"/>
  <c r="T111" i="26" s="1"/>
  <c r="S250" i="26"/>
  <c r="S235" i="26"/>
  <c r="S113" i="26"/>
  <c r="S300" i="26"/>
  <c r="S184" i="26"/>
  <c r="R184" i="26" s="1"/>
  <c r="S234" i="26"/>
  <c r="S256" i="26"/>
  <c r="S186" i="26"/>
  <c r="S309" i="26"/>
  <c r="R309" i="26" s="1"/>
  <c r="S312" i="26"/>
  <c r="S345" i="26"/>
  <c r="S354" i="26"/>
  <c r="T354" i="26" s="1"/>
  <c r="S359" i="26"/>
  <c r="T359" i="26" s="1"/>
  <c r="R271" i="26"/>
  <c r="R206" i="26"/>
  <c r="R113" i="26"/>
  <c r="S397" i="26"/>
  <c r="R123" i="26"/>
  <c r="R359" i="26"/>
  <c r="S187" i="26"/>
  <c r="S270" i="26"/>
  <c r="R270" i="26" s="1"/>
  <c r="S369" i="26"/>
  <c r="R207" i="26"/>
  <c r="R186" i="26"/>
  <c r="AB206" i="26"/>
  <c r="AB113" i="26"/>
  <c r="S224" i="26"/>
  <c r="R224" i="26" s="1"/>
  <c r="T186" i="26"/>
  <c r="AB271" i="26"/>
  <c r="S314" i="26"/>
  <c r="T167" i="26"/>
  <c r="T184" i="26"/>
  <c r="T270" i="26"/>
  <c r="S34" i="26"/>
  <c r="S88" i="26"/>
  <c r="S211" i="26"/>
  <c r="R211" i="26" s="1"/>
  <c r="S168" i="26"/>
  <c r="S146" i="26"/>
  <c r="S400" i="26"/>
  <c r="R348" i="26"/>
  <c r="T26" i="13"/>
  <c r="S25" i="13"/>
  <c r="S29" i="26"/>
  <c r="S37" i="28"/>
  <c r="T28" i="28"/>
  <c r="S267" i="26"/>
  <c r="S190" i="26"/>
  <c r="S143" i="26"/>
  <c r="S282" i="26"/>
  <c r="S248" i="26"/>
  <c r="T248" i="26" s="1"/>
  <c r="S129" i="26"/>
  <c r="S177" i="26"/>
  <c r="S192" i="26"/>
  <c r="S242" i="26"/>
  <c r="S288" i="26"/>
  <c r="S210" i="26"/>
  <c r="S254" i="26"/>
  <c r="S320" i="26"/>
  <c r="S353" i="26"/>
  <c r="R353" i="26" s="1"/>
  <c r="S362" i="26"/>
  <c r="R362" i="26" s="1"/>
  <c r="S367" i="26"/>
  <c r="T367" i="26" s="1"/>
  <c r="T271" i="26"/>
  <c r="T211" i="26"/>
  <c r="T113" i="26"/>
  <c r="T224" i="26"/>
  <c r="R369" i="26"/>
  <c r="AB369" i="26" s="1"/>
  <c r="AB224" i="26"/>
  <c r="S137" i="26"/>
  <c r="T369" i="26"/>
  <c r="S205" i="26"/>
  <c r="R205" i="26" s="1"/>
  <c r="S106" i="26"/>
  <c r="S376" i="26"/>
  <c r="R376" i="26" s="1"/>
  <c r="S399" i="26"/>
  <c r="T399" i="26" s="1"/>
  <c r="T123" i="26"/>
  <c r="R250" i="26"/>
  <c r="R106" i="26"/>
  <c r="R367" i="26"/>
  <c r="AB207" i="26"/>
  <c r="AB123" i="26"/>
  <c r="AB106" i="26"/>
  <c r="S112" i="26"/>
  <c r="T205" i="26"/>
  <c r="T106" i="26"/>
  <c r="T376" i="26"/>
  <c r="S392" i="26"/>
  <c r="R392" i="26" s="1"/>
  <c r="R242" i="26"/>
  <c r="T309" i="26"/>
  <c r="T34" i="26"/>
  <c r="T27" i="28"/>
  <c r="S220" i="26"/>
  <c r="R220" i="26" s="1"/>
  <c r="S268" i="26"/>
  <c r="S325" i="26"/>
  <c r="T325" i="26" s="1"/>
  <c r="S372" i="26"/>
  <c r="R400" i="26"/>
  <c r="R354" i="26"/>
  <c r="AB354" i="26" s="1"/>
  <c r="T23" i="13"/>
  <c r="S32" i="26"/>
  <c r="T39" i="26"/>
  <c r="O6" i="21"/>
  <c r="S38" i="28"/>
  <c r="T46" i="28"/>
  <c r="S149" i="26"/>
  <c r="S182" i="26"/>
  <c r="R182" i="26" s="1"/>
  <c r="S150" i="26"/>
  <c r="S151" i="26"/>
  <c r="S193" i="26"/>
  <c r="S200" i="26"/>
  <c r="S261" i="26"/>
  <c r="S341" i="26"/>
  <c r="R341" i="26" s="1"/>
  <c r="S218" i="26"/>
  <c r="S262" i="26"/>
  <c r="S328" i="26"/>
  <c r="S361" i="26"/>
  <c r="S358" i="26"/>
  <c r="R358" i="26" s="1"/>
  <c r="S375" i="26"/>
  <c r="R134" i="26"/>
  <c r="R248" i="26"/>
  <c r="T341" i="26"/>
  <c r="S155" i="26"/>
  <c r="H7" i="21"/>
  <c r="S173" i="26"/>
  <c r="S204" i="26"/>
  <c r="S274" i="26"/>
  <c r="S233" i="26"/>
  <c r="S339" i="26"/>
  <c r="S322" i="26"/>
  <c r="T267" i="26"/>
  <c r="E6" i="21"/>
  <c r="T30" i="26"/>
  <c r="L7" i="21"/>
  <c r="Q6" i="21"/>
  <c r="S46" i="28"/>
  <c r="S213" i="26"/>
  <c r="R213" i="26" s="1"/>
  <c r="S191" i="26"/>
  <c r="T191" i="26" s="1"/>
  <c r="S283" i="26"/>
  <c r="S169" i="26"/>
  <c r="S201" i="26"/>
  <c r="T201" i="26" s="1"/>
  <c r="S243" i="26"/>
  <c r="S266" i="26"/>
  <c r="S249" i="26"/>
  <c r="S366" i="26"/>
  <c r="AB359" i="26"/>
  <c r="S122" i="26"/>
  <c r="P5" i="21"/>
  <c r="S390" i="26"/>
  <c r="T32" i="26"/>
  <c r="S33" i="27"/>
  <c r="T28" i="26"/>
  <c r="M7" i="21"/>
  <c r="T24" i="28"/>
  <c r="S229" i="26"/>
  <c r="S171" i="26"/>
  <c r="T171" i="26" s="1"/>
  <c r="S214" i="26"/>
  <c r="S86" i="26"/>
  <c r="S93" i="26"/>
  <c r="S264" i="26"/>
  <c r="R264" i="26" s="1"/>
  <c r="S276" i="26"/>
  <c r="T276" i="26" s="1"/>
  <c r="S275" i="26"/>
  <c r="S114" i="26"/>
  <c r="S295" i="26"/>
  <c r="S278" i="26"/>
  <c r="T278" i="26" s="1"/>
  <c r="S384" i="26"/>
  <c r="S393" i="26"/>
  <c r="S374" i="26"/>
  <c r="R190" i="26"/>
  <c r="T207" i="26"/>
  <c r="R111" i="26"/>
  <c r="R150" i="26"/>
  <c r="R167" i="26"/>
  <c r="T250" i="26"/>
  <c r="AB353" i="26"/>
  <c r="S302" i="26"/>
  <c r="R276" i="26"/>
  <c r="T392" i="26"/>
  <c r="AB392" i="26"/>
  <c r="T25" i="13"/>
  <c r="S24" i="13"/>
  <c r="J7" i="21"/>
  <c r="S34" i="28"/>
  <c r="T32" i="28"/>
  <c r="S260" i="26"/>
  <c r="S119" i="26"/>
  <c r="S219" i="26"/>
  <c r="R219" i="26" s="1"/>
  <c r="S125" i="26"/>
  <c r="S101" i="26"/>
  <c r="S237" i="26"/>
  <c r="S272" i="26"/>
  <c r="S120" i="26"/>
  <c r="S280" i="26"/>
  <c r="S225" i="26"/>
  <c r="S332" i="26"/>
  <c r="S382" i="26"/>
  <c r="R267" i="26"/>
  <c r="AB267" i="26" s="1"/>
  <c r="R191" i="26"/>
  <c r="T190" i="26"/>
  <c r="T182" i="26"/>
  <c r="T150" i="26"/>
  <c r="AB211" i="26"/>
  <c r="AB184" i="26"/>
  <c r="S42" i="28"/>
  <c r="T242" i="26"/>
  <c r="S34" i="13"/>
  <c r="T40" i="26"/>
  <c r="S27" i="13"/>
  <c r="N5" i="21"/>
  <c r="S35" i="28"/>
  <c r="T35" i="28"/>
  <c r="S127" i="26"/>
  <c r="S188" i="26"/>
  <c r="T188" i="26" s="1"/>
  <c r="S95" i="26"/>
  <c r="S221" i="26"/>
  <c r="S231" i="26"/>
  <c r="S99" i="26"/>
  <c r="R99" i="26" s="1"/>
  <c r="S291" i="26"/>
  <c r="T291" i="26" s="1"/>
  <c r="S176" i="26"/>
  <c r="S363" i="26"/>
  <c r="S241" i="26"/>
  <c r="S178" i="26"/>
  <c r="S350" i="26"/>
  <c r="S380" i="26"/>
  <c r="R380" i="26" s="1"/>
  <c r="S297" i="26"/>
  <c r="S346" i="26"/>
  <c r="S351" i="26"/>
  <c r="T213" i="26"/>
  <c r="T348" i="26"/>
  <c r="R171" i="26"/>
  <c r="R188" i="26"/>
  <c r="T219" i="26"/>
  <c r="T220" i="26"/>
  <c r="T206" i="26"/>
  <c r="T264" i="26"/>
  <c r="T99" i="26"/>
  <c r="R291" i="26"/>
  <c r="R201" i="26"/>
  <c r="R325" i="26"/>
  <c r="R278" i="26"/>
  <c r="T380" i="26"/>
  <c r="T400" i="26"/>
  <c r="T353" i="26"/>
  <c r="T362" i="26"/>
  <c r="T358" i="26"/>
  <c r="R399" i="26"/>
  <c r="AB348" i="26"/>
  <c r="AB400" i="26"/>
  <c r="AB358" i="26"/>
  <c r="AB399" i="26"/>
  <c r="AB367" i="26"/>
  <c r="R27" i="13"/>
  <c r="R24" i="13"/>
  <c r="R34" i="26"/>
  <c r="R46" i="28"/>
  <c r="R25" i="13"/>
  <c r="R24" i="26"/>
  <c r="R34" i="13"/>
  <c r="R34" i="28"/>
  <c r="R30" i="28"/>
  <c r="R29" i="28"/>
  <c r="R37" i="26"/>
  <c r="R32" i="26"/>
  <c r="O60" i="13"/>
  <c r="AE101" i="13"/>
  <c r="O39" i="13"/>
  <c r="R29" i="26"/>
  <c r="R35" i="28"/>
  <c r="D7" i="13"/>
  <c r="Q5" i="21"/>
  <c r="R44" i="28"/>
  <c r="R23" i="13"/>
  <c r="S102" i="13"/>
  <c r="O40" i="13"/>
  <c r="R102" i="13"/>
  <c r="AE103" i="13"/>
  <c r="S103" i="13"/>
  <c r="R103" i="13"/>
  <c r="O41" i="13"/>
  <c r="D8" i="21"/>
  <c r="F7" i="21"/>
  <c r="E7" i="21"/>
  <c r="S343" i="26"/>
  <c r="S386" i="26"/>
  <c r="S306" i="26"/>
  <c r="S337" i="26"/>
  <c r="S352" i="26"/>
  <c r="S364" i="26"/>
  <c r="S246" i="26"/>
  <c r="S273" i="26"/>
  <c r="S170" i="26"/>
  <c r="S334" i="26"/>
  <c r="S293" i="26"/>
  <c r="S226" i="26"/>
  <c r="S239" i="26"/>
  <c r="S144" i="26"/>
  <c r="S121" i="26"/>
  <c r="S217" i="26"/>
  <c r="S83" i="26"/>
  <c r="S365" i="26"/>
  <c r="S142" i="26"/>
  <c r="S104" i="26"/>
  <c r="S157" i="26"/>
  <c r="S118" i="26"/>
  <c r="S109" i="26"/>
  <c r="S116" i="26"/>
  <c r="S107" i="26"/>
  <c r="S222" i="26"/>
  <c r="S308" i="26"/>
  <c r="T30" i="28"/>
  <c r="T33" i="28"/>
  <c r="S27" i="28"/>
  <c r="S36" i="28"/>
  <c r="R36" i="28" s="1"/>
  <c r="T24" i="13"/>
  <c r="P4" i="21"/>
  <c r="S28" i="26"/>
  <c r="R28" i="26" s="1"/>
  <c r="S35" i="26"/>
  <c r="R35" i="26" s="1"/>
  <c r="T35" i="26"/>
  <c r="S335" i="26"/>
  <c r="S378" i="26"/>
  <c r="S298" i="26"/>
  <c r="S329" i="26"/>
  <c r="S344" i="26"/>
  <c r="S356" i="26"/>
  <c r="S238" i="26"/>
  <c r="S265" i="26"/>
  <c r="S162" i="26"/>
  <c r="S323" i="26"/>
  <c r="S284" i="26"/>
  <c r="S387" i="26"/>
  <c r="S227" i="26"/>
  <c r="S136" i="26"/>
  <c r="S91" i="26"/>
  <c r="S209" i="26"/>
  <c r="S349" i="26"/>
  <c r="S381" i="26"/>
  <c r="S115" i="26"/>
  <c r="S203" i="26"/>
  <c r="S140" i="26"/>
  <c r="S175" i="26"/>
  <c r="S96" i="26"/>
  <c r="S103" i="26"/>
  <c r="S164" i="26"/>
  <c r="S158" i="26"/>
  <c r="S159" i="26"/>
  <c r="T45" i="28"/>
  <c r="T25" i="28"/>
  <c r="S26" i="28"/>
  <c r="S28" i="28"/>
  <c r="T29" i="13"/>
  <c r="T32" i="13"/>
  <c r="T27" i="26"/>
  <c r="S78" i="26"/>
  <c r="S398" i="26"/>
  <c r="S370" i="26"/>
  <c r="S401" i="26"/>
  <c r="S305" i="26"/>
  <c r="S336" i="26"/>
  <c r="S307" i="26"/>
  <c r="S326" i="26"/>
  <c r="S257" i="26"/>
  <c r="S154" i="26"/>
  <c r="S303" i="26"/>
  <c r="S279" i="26"/>
  <c r="S373" i="26"/>
  <c r="S208" i="26"/>
  <c r="S128" i="26"/>
  <c r="S311" i="26"/>
  <c r="S185" i="26"/>
  <c r="S285" i="26"/>
  <c r="S299" i="26"/>
  <c r="S110" i="26"/>
  <c r="S340" i="26"/>
  <c r="S135" i="26"/>
  <c r="S165" i="26"/>
  <c r="S196" i="26"/>
  <c r="S87" i="26"/>
  <c r="S258" i="26"/>
  <c r="S318" i="26"/>
  <c r="S105" i="26"/>
  <c r="T37" i="28"/>
  <c r="T40" i="28"/>
  <c r="S45" i="28"/>
  <c r="S43" i="28"/>
  <c r="S40" i="26"/>
  <c r="R40" i="26" s="1"/>
  <c r="T33" i="26"/>
  <c r="S29" i="13"/>
  <c r="R29" i="13" s="1"/>
  <c r="S30" i="26"/>
  <c r="R30" i="26" s="1"/>
  <c r="T23" i="26"/>
  <c r="S27" i="26"/>
  <c r="R27" i="26" s="1"/>
  <c r="S31" i="13"/>
  <c r="R31" i="13" s="1"/>
  <c r="S36" i="26"/>
  <c r="R36" i="26" s="1"/>
  <c r="S23" i="26"/>
  <c r="R23" i="26" s="1"/>
  <c r="S100" i="26"/>
  <c r="S82" i="26"/>
  <c r="S259" i="26"/>
  <c r="S161" i="26"/>
  <c r="S98" i="26"/>
  <c r="S379" i="26"/>
  <c r="S292" i="26"/>
  <c r="S179" i="26"/>
  <c r="S85" i="26"/>
  <c r="S166" i="26"/>
  <c r="S199" i="26"/>
  <c r="S108" i="26"/>
  <c r="S245" i="26"/>
  <c r="S79" i="26"/>
  <c r="S117" i="26"/>
  <c r="S180" i="26"/>
  <c r="S389" i="26"/>
  <c r="S355" i="26"/>
  <c r="S81" i="26"/>
  <c r="S244" i="26"/>
  <c r="S304" i="26"/>
  <c r="S181" i="26"/>
  <c r="T29" i="28"/>
  <c r="T34" i="28"/>
  <c r="T39" i="28"/>
  <c r="S25" i="28"/>
  <c r="S41" i="28"/>
  <c r="S33" i="28"/>
  <c r="R33" i="28" s="1"/>
  <c r="T37" i="26"/>
  <c r="S33" i="26"/>
  <c r="R33" i="26" s="1"/>
  <c r="S39" i="26"/>
  <c r="R39" i="26" s="1"/>
  <c r="T27" i="13"/>
  <c r="T28" i="13"/>
  <c r="S26" i="26"/>
  <c r="R26" i="26" s="1"/>
  <c r="S28" i="13"/>
  <c r="R28" i="13" s="1"/>
  <c r="T24" i="26"/>
  <c r="T36" i="26"/>
  <c r="T26" i="26"/>
  <c r="S31" i="26"/>
  <c r="R31" i="26" s="1"/>
  <c r="S391" i="26"/>
  <c r="S327" i="26"/>
  <c r="S395" i="26"/>
  <c r="S338" i="26"/>
  <c r="S385" i="26"/>
  <c r="S321" i="26"/>
  <c r="S368" i="26"/>
  <c r="S396" i="26"/>
  <c r="S294" i="26"/>
  <c r="S230" i="26"/>
  <c r="S289" i="26"/>
  <c r="S202" i="26"/>
  <c r="S138" i="26"/>
  <c r="S316" i="26"/>
  <c r="S317" i="26"/>
  <c r="S252" i="26"/>
  <c r="S347" i="26"/>
  <c r="S223" i="26"/>
  <c r="S160" i="26"/>
  <c r="S92" i="26"/>
  <c r="S287" i="26"/>
  <c r="S251" i="26"/>
  <c r="S153" i="26"/>
  <c r="S90" i="26"/>
  <c r="S357" i="26"/>
  <c r="S263" i="26"/>
  <c r="S174" i="26"/>
  <c r="S131" i="26"/>
  <c r="S139" i="26"/>
  <c r="S189" i="26"/>
  <c r="S102" i="26"/>
  <c r="S212" i="26"/>
  <c r="S195" i="26"/>
  <c r="S269" i="26"/>
  <c r="S148" i="26"/>
  <c r="S277" i="26"/>
  <c r="S315" i="26"/>
  <c r="S301" i="26"/>
  <c r="S183" i="26"/>
  <c r="S253" i="26"/>
  <c r="S132" i="26"/>
  <c r="T44" i="28"/>
  <c r="T26" i="28"/>
  <c r="T31" i="28"/>
  <c r="S24" i="28"/>
  <c r="S40" i="28"/>
  <c r="R40" i="28" s="1"/>
  <c r="S32" i="28"/>
  <c r="N4" i="21"/>
  <c r="S33" i="13"/>
  <c r="R33" i="13" s="1"/>
  <c r="T33" i="13"/>
  <c r="S30" i="13"/>
  <c r="R30" i="13" s="1"/>
  <c r="S32" i="13"/>
  <c r="R32" i="13" s="1"/>
  <c r="S26" i="13"/>
  <c r="R26" i="13" s="1"/>
  <c r="S383" i="26"/>
  <c r="S319" i="26"/>
  <c r="S394" i="26"/>
  <c r="S330" i="26"/>
  <c r="S377" i="26"/>
  <c r="S313" i="26"/>
  <c r="S360" i="26"/>
  <c r="S388" i="26"/>
  <c r="S286" i="26"/>
  <c r="S342" i="26"/>
  <c r="S281" i="26"/>
  <c r="S194" i="26"/>
  <c r="S130" i="26"/>
  <c r="S331" i="26"/>
  <c r="S296" i="26"/>
  <c r="S247" i="26"/>
  <c r="S333" i="26"/>
  <c r="S216" i="26"/>
  <c r="S152" i="26"/>
  <c r="S84" i="26"/>
  <c r="S324" i="26"/>
  <c r="S240" i="26"/>
  <c r="S145" i="26"/>
  <c r="S371" i="26"/>
  <c r="S310" i="26"/>
  <c r="S255" i="26"/>
  <c r="S147" i="26"/>
  <c r="S215" i="26"/>
  <c r="S89" i="26"/>
  <c r="S172" i="26"/>
  <c r="S94" i="26"/>
  <c r="S197" i="26"/>
  <c r="S163" i="26"/>
  <c r="S228" i="26"/>
  <c r="S133" i="26"/>
  <c r="S236" i="26"/>
  <c r="S232" i="26"/>
  <c r="S290" i="26"/>
  <c r="S156" i="26"/>
  <c r="S198" i="26"/>
  <c r="S97" i="26"/>
  <c r="T36" i="28"/>
  <c r="T41" i="28"/>
  <c r="T23" i="28"/>
  <c r="S31" i="28"/>
  <c r="S39" i="28"/>
  <c r="S23" i="28"/>
  <c r="T25" i="26"/>
  <c r="Q4" i="21"/>
  <c r="T30" i="13"/>
  <c r="S25" i="26"/>
  <c r="R25" i="26" s="1"/>
  <c r="T38" i="26"/>
  <c r="S38" i="26"/>
  <c r="R38" i="26" s="1"/>
  <c r="T31" i="13"/>
  <c r="O23" i="29"/>
  <c r="T80" i="26"/>
  <c r="R80" i="26"/>
  <c r="T141" i="26"/>
  <c r="R141" i="26"/>
  <c r="T124" i="26"/>
  <c r="R124" i="26"/>
  <c r="T126" i="26"/>
  <c r="R126" i="26"/>
  <c r="T235" i="26"/>
  <c r="R235" i="26"/>
  <c r="T300" i="26"/>
  <c r="R300" i="26"/>
  <c r="T234" i="26"/>
  <c r="R234" i="26"/>
  <c r="R256" i="26"/>
  <c r="T256" i="26"/>
  <c r="AB309" i="26"/>
  <c r="T312" i="26"/>
  <c r="R312" i="26"/>
  <c r="T345" i="26"/>
  <c r="R345" i="26"/>
  <c r="T397" i="26"/>
  <c r="R397" i="26"/>
  <c r="T187" i="26"/>
  <c r="R187" i="26"/>
  <c r="AB270" i="26"/>
  <c r="AB186" i="26"/>
  <c r="R314" i="26"/>
  <c r="T314" i="26"/>
  <c r="T88" i="26"/>
  <c r="R88" i="26"/>
  <c r="R168" i="26"/>
  <c r="T168" i="26"/>
  <c r="T146" i="26"/>
  <c r="R146" i="26"/>
  <c r="R143" i="26"/>
  <c r="T143" i="26"/>
  <c r="R282" i="26"/>
  <c r="T282" i="26"/>
  <c r="T129" i="26"/>
  <c r="R129" i="26"/>
  <c r="T177" i="26"/>
  <c r="R177" i="26"/>
  <c r="R192" i="26"/>
  <c r="T192" i="26"/>
  <c r="R288" i="26"/>
  <c r="T288" i="26"/>
  <c r="T210" i="26"/>
  <c r="R210" i="26"/>
  <c r="T254" i="26"/>
  <c r="R254" i="26"/>
  <c r="T320" i="26"/>
  <c r="R320" i="26"/>
  <c r="AB362" i="26"/>
  <c r="T137" i="26"/>
  <c r="R137" i="26"/>
  <c r="AB205" i="26"/>
  <c r="AB376" i="26"/>
  <c r="AB250" i="26"/>
  <c r="R112" i="26"/>
  <c r="T112" i="26"/>
  <c r="AB242" i="26"/>
  <c r="AB220" i="26"/>
  <c r="R268" i="26"/>
  <c r="T268" i="26"/>
  <c r="T372" i="26"/>
  <c r="R372" i="26"/>
  <c r="T149" i="26"/>
  <c r="R149" i="26"/>
  <c r="AB182" i="26"/>
  <c r="R151" i="26"/>
  <c r="T151" i="26"/>
  <c r="T193" i="26"/>
  <c r="R193" i="26"/>
  <c r="R200" i="26"/>
  <c r="T200" i="26"/>
  <c r="T261" i="26"/>
  <c r="R261" i="26"/>
  <c r="AB341" i="26"/>
  <c r="T218" i="26"/>
  <c r="R218" i="26"/>
  <c r="T262" i="26"/>
  <c r="R262" i="26"/>
  <c r="T328" i="26"/>
  <c r="R328" i="26"/>
  <c r="T361" i="26"/>
  <c r="R361" i="26"/>
  <c r="T375" i="26"/>
  <c r="R375" i="26"/>
  <c r="AB134" i="26"/>
  <c r="AB248" i="26"/>
  <c r="T155" i="26"/>
  <c r="R155" i="26"/>
  <c r="H8" i="21"/>
  <c r="I7" i="21"/>
  <c r="K7" i="21"/>
  <c r="T173" i="26"/>
  <c r="R173" i="26"/>
  <c r="T204" i="26"/>
  <c r="R204" i="26"/>
  <c r="R274" i="26"/>
  <c r="T274" i="26"/>
  <c r="T233" i="26"/>
  <c r="R233" i="26"/>
  <c r="R339" i="26"/>
  <c r="T339" i="26"/>
  <c r="T322" i="26"/>
  <c r="R322" i="26"/>
  <c r="AB213" i="26"/>
  <c r="R283" i="26"/>
  <c r="T283" i="26"/>
  <c r="R169" i="26"/>
  <c r="T169" i="26"/>
  <c r="T243" i="26"/>
  <c r="R243" i="26"/>
  <c r="T266" i="26"/>
  <c r="R266" i="26"/>
  <c r="T249" i="26"/>
  <c r="R249" i="26"/>
  <c r="T366" i="26"/>
  <c r="R366" i="26"/>
  <c r="R122" i="26"/>
  <c r="T122" i="26"/>
  <c r="T390" i="26"/>
  <c r="R390" i="26"/>
  <c r="T229" i="26"/>
  <c r="R229" i="26"/>
  <c r="R214" i="26"/>
  <c r="T214" i="26"/>
  <c r="R86" i="26"/>
  <c r="T86" i="26"/>
  <c r="R93" i="26"/>
  <c r="T93" i="26"/>
  <c r="AB264" i="26"/>
  <c r="T275" i="26"/>
  <c r="R275" i="26"/>
  <c r="T114" i="26"/>
  <c r="R114" i="26"/>
  <c r="T295" i="26"/>
  <c r="R295" i="26"/>
  <c r="T384" i="26"/>
  <c r="R384" i="26"/>
  <c r="T393" i="26"/>
  <c r="R393" i="26"/>
  <c r="T374" i="26"/>
  <c r="R374" i="26"/>
  <c r="AB190" i="26"/>
  <c r="AB111" i="26"/>
  <c r="AB150" i="26"/>
  <c r="AB167" i="26"/>
  <c r="T302" i="26"/>
  <c r="R302" i="26"/>
  <c r="AB276" i="26"/>
  <c r="T260" i="26"/>
  <c r="R260" i="26"/>
  <c r="T119" i="26"/>
  <c r="R119" i="26"/>
  <c r="AB219" i="26"/>
  <c r="T125" i="26"/>
  <c r="R125" i="26"/>
  <c r="R101" i="26"/>
  <c r="T101" i="26"/>
  <c r="R237" i="26"/>
  <c r="T237" i="26"/>
  <c r="T272" i="26"/>
  <c r="R272" i="26"/>
  <c r="R120" i="26"/>
  <c r="T120" i="26"/>
  <c r="T280" i="26"/>
  <c r="R280" i="26"/>
  <c r="R225" i="26"/>
  <c r="T225" i="26"/>
  <c r="R332" i="26"/>
  <c r="T332" i="26"/>
  <c r="T382" i="26"/>
  <c r="R382" i="26"/>
  <c r="AB191" i="26"/>
  <c r="T127" i="26"/>
  <c r="R127" i="26"/>
  <c r="T95" i="26"/>
  <c r="R95" i="26"/>
  <c r="T221" i="26"/>
  <c r="R221" i="26"/>
  <c r="R231" i="26"/>
  <c r="T231" i="26"/>
  <c r="AB99" i="26"/>
  <c r="R176" i="26"/>
  <c r="T176" i="26"/>
  <c r="T363" i="26"/>
  <c r="R363" i="26"/>
  <c r="T241" i="26"/>
  <c r="R241" i="26"/>
  <c r="T178" i="26"/>
  <c r="R178" i="26"/>
  <c r="R350" i="26"/>
  <c r="T350" i="26"/>
  <c r="AB380" i="26"/>
  <c r="T297" i="26"/>
  <c r="R297" i="26"/>
  <c r="R346" i="26"/>
  <c r="T346" i="26"/>
  <c r="T351" i="26"/>
  <c r="R351" i="26"/>
  <c r="AB171" i="26"/>
  <c r="AB188" i="26"/>
  <c r="AB291" i="26"/>
  <c r="AB201" i="26"/>
  <c r="AB325" i="26"/>
  <c r="AB278" i="26"/>
  <c r="F8" i="21"/>
  <c r="E8" i="21"/>
  <c r="D9" i="21"/>
  <c r="T343" i="26"/>
  <c r="R343" i="26"/>
  <c r="R386" i="26"/>
  <c r="T386" i="26"/>
  <c r="R306" i="26"/>
  <c r="T306" i="26"/>
  <c r="T337" i="26"/>
  <c r="R337" i="26"/>
  <c r="T352" i="26"/>
  <c r="R352" i="26"/>
  <c r="T364" i="26"/>
  <c r="R364" i="26"/>
  <c r="R246" i="26"/>
  <c r="T246" i="26"/>
  <c r="R273" i="26"/>
  <c r="T273" i="26"/>
  <c r="T170" i="26"/>
  <c r="R170" i="26"/>
  <c r="T334" i="26"/>
  <c r="R334" i="26"/>
  <c r="R293" i="26"/>
  <c r="T293" i="26"/>
  <c r="T226" i="26"/>
  <c r="R226" i="26"/>
  <c r="R239" i="26"/>
  <c r="T239" i="26"/>
  <c r="T144" i="26"/>
  <c r="R144" i="26"/>
  <c r="R121" i="26"/>
  <c r="T121" i="26"/>
  <c r="T217" i="26"/>
  <c r="R217" i="26"/>
  <c r="T83" i="26"/>
  <c r="R83" i="26"/>
  <c r="T365" i="26"/>
  <c r="R365" i="26"/>
  <c r="T142" i="26"/>
  <c r="R142" i="26"/>
  <c r="T104" i="26"/>
  <c r="R104" i="26"/>
  <c r="T157" i="26"/>
  <c r="R157" i="26"/>
  <c r="T118" i="26"/>
  <c r="R118" i="26"/>
  <c r="T109" i="26"/>
  <c r="R109" i="26"/>
  <c r="R116" i="26"/>
  <c r="T116" i="26"/>
  <c r="T107" i="26"/>
  <c r="R107" i="26"/>
  <c r="T222" i="26"/>
  <c r="R222" i="26"/>
  <c r="R308" i="26"/>
  <c r="T308" i="26"/>
  <c r="T335" i="26"/>
  <c r="R335" i="26"/>
  <c r="R378" i="26"/>
  <c r="T378" i="26"/>
  <c r="T298" i="26"/>
  <c r="R298" i="26"/>
  <c r="T329" i="26"/>
  <c r="R329" i="26"/>
  <c r="T344" i="26"/>
  <c r="R344" i="26"/>
  <c r="R356" i="26"/>
  <c r="T356" i="26"/>
  <c r="T238" i="26"/>
  <c r="R238" i="26"/>
  <c r="R265" i="26"/>
  <c r="T265" i="26"/>
  <c r="R162" i="26"/>
  <c r="T162" i="26"/>
  <c r="T323" i="26"/>
  <c r="R323" i="26"/>
  <c r="T284" i="26"/>
  <c r="R284" i="26"/>
  <c r="R387" i="26"/>
  <c r="T387" i="26"/>
  <c r="T227" i="26"/>
  <c r="R227" i="26"/>
  <c r="R136" i="26"/>
  <c r="T136" i="26"/>
  <c r="T91" i="26"/>
  <c r="R91" i="26"/>
  <c r="T209" i="26"/>
  <c r="R209" i="26"/>
  <c r="T349" i="26"/>
  <c r="R349" i="26"/>
  <c r="T381" i="26"/>
  <c r="R381" i="26"/>
  <c r="R115" i="26"/>
  <c r="T115" i="26"/>
  <c r="R203" i="26"/>
  <c r="T203" i="26"/>
  <c r="T140" i="26"/>
  <c r="R140" i="26"/>
  <c r="T175" i="26"/>
  <c r="R175" i="26"/>
  <c r="R96" i="26"/>
  <c r="T96" i="26"/>
  <c r="T103" i="26"/>
  <c r="R103" i="26"/>
  <c r="T164" i="26"/>
  <c r="R164" i="26"/>
  <c r="T158" i="26"/>
  <c r="R158" i="26"/>
  <c r="T159" i="26"/>
  <c r="R159" i="26"/>
  <c r="R78" i="26"/>
  <c r="T78" i="26"/>
  <c r="R398" i="26"/>
  <c r="T398" i="26"/>
  <c r="R370" i="26"/>
  <c r="T370" i="26"/>
  <c r="T401" i="26"/>
  <c r="R401" i="26"/>
  <c r="R305" i="26"/>
  <c r="T305" i="26"/>
  <c r="T336" i="26"/>
  <c r="R336" i="26"/>
  <c r="T307" i="26"/>
  <c r="R307" i="26"/>
  <c r="R326" i="26"/>
  <c r="T326" i="26"/>
  <c r="T257" i="26"/>
  <c r="R257" i="26"/>
  <c r="T154" i="26"/>
  <c r="R154" i="26"/>
  <c r="R303" i="26"/>
  <c r="T303" i="26"/>
  <c r="T279" i="26"/>
  <c r="R279" i="26"/>
  <c r="T373" i="26"/>
  <c r="R373" i="26"/>
  <c r="R208" i="26"/>
  <c r="T208" i="26"/>
  <c r="R128" i="26"/>
  <c r="T128" i="26"/>
  <c r="T311" i="26"/>
  <c r="R311" i="26"/>
  <c r="R185" i="26"/>
  <c r="T185" i="26"/>
  <c r="T285" i="26"/>
  <c r="R285" i="26"/>
  <c r="T299" i="26"/>
  <c r="R299" i="26"/>
  <c r="R110" i="26"/>
  <c r="T110" i="26"/>
  <c r="R340" i="26"/>
  <c r="T340" i="26"/>
  <c r="R135" i="26"/>
  <c r="T135" i="26"/>
  <c r="T165" i="26"/>
  <c r="R165" i="26"/>
  <c r="R196" i="26"/>
  <c r="T196" i="26"/>
  <c r="T87" i="26"/>
  <c r="R87" i="26"/>
  <c r="R258" i="26"/>
  <c r="T258" i="26"/>
  <c r="T318" i="26"/>
  <c r="R318" i="26"/>
  <c r="R105" i="26"/>
  <c r="T105" i="26"/>
  <c r="R100" i="26"/>
  <c r="T100" i="26"/>
  <c r="T82" i="26"/>
  <c r="R82" i="26"/>
  <c r="T259" i="26"/>
  <c r="R259" i="26"/>
  <c r="T161" i="26"/>
  <c r="R161" i="26"/>
  <c r="T98" i="26"/>
  <c r="R98" i="26"/>
  <c r="T379" i="26"/>
  <c r="R379" i="26"/>
  <c r="R292" i="26"/>
  <c r="T292" i="26"/>
  <c r="R179" i="26"/>
  <c r="T179" i="26"/>
  <c r="R85" i="26"/>
  <c r="T85" i="26"/>
  <c r="R166" i="26"/>
  <c r="T166" i="26"/>
  <c r="T199" i="26"/>
  <c r="R199" i="26"/>
  <c r="T108" i="26"/>
  <c r="R108" i="26"/>
  <c r="R245" i="26"/>
  <c r="T245" i="26"/>
  <c r="R79" i="26"/>
  <c r="T79" i="26"/>
  <c r="T117" i="26"/>
  <c r="R117" i="26"/>
  <c r="R180" i="26"/>
  <c r="T180" i="26"/>
  <c r="R389" i="26"/>
  <c r="T389" i="26"/>
  <c r="T355" i="26"/>
  <c r="R355" i="26"/>
  <c r="R81" i="26"/>
  <c r="T81" i="26"/>
  <c r="R244" i="26"/>
  <c r="T244" i="26"/>
  <c r="T304" i="26"/>
  <c r="R304" i="26"/>
  <c r="T181" i="26"/>
  <c r="R181" i="26"/>
  <c r="R391" i="26"/>
  <c r="T391" i="26"/>
  <c r="R327" i="26"/>
  <c r="T327" i="26"/>
  <c r="R395" i="26"/>
  <c r="T395" i="26"/>
  <c r="T338" i="26"/>
  <c r="R338" i="26"/>
  <c r="T385" i="26"/>
  <c r="R385" i="26"/>
  <c r="R321" i="26"/>
  <c r="T321" i="26"/>
  <c r="T368" i="26"/>
  <c r="R368" i="26"/>
  <c r="T396" i="26"/>
  <c r="R396" i="26"/>
  <c r="T294" i="26"/>
  <c r="R294" i="26"/>
  <c r="R230" i="26"/>
  <c r="T230" i="26"/>
  <c r="R289" i="26"/>
  <c r="T289" i="26"/>
  <c r="R202" i="26"/>
  <c r="T202" i="26"/>
  <c r="T138" i="26"/>
  <c r="R138" i="26"/>
  <c r="R316" i="26"/>
  <c r="T316" i="26"/>
  <c r="R317" i="26"/>
  <c r="T317" i="26"/>
  <c r="R252" i="26"/>
  <c r="T252" i="26"/>
  <c r="T347" i="26"/>
  <c r="R347" i="26"/>
  <c r="T223" i="26"/>
  <c r="R223" i="26"/>
  <c r="R160" i="26"/>
  <c r="T160" i="26"/>
  <c r="T92" i="26"/>
  <c r="R92" i="26"/>
  <c r="T287" i="26"/>
  <c r="R287" i="26"/>
  <c r="R251" i="26"/>
  <c r="T251" i="26"/>
  <c r="R153" i="26"/>
  <c r="T153" i="26"/>
  <c r="R90" i="26"/>
  <c r="T90" i="26"/>
  <c r="T357" i="26"/>
  <c r="R357" i="26"/>
  <c r="T263" i="26"/>
  <c r="R263" i="26"/>
  <c r="T174" i="26"/>
  <c r="R174" i="26"/>
  <c r="T131" i="26"/>
  <c r="R131" i="26"/>
  <c r="T139" i="26"/>
  <c r="R139" i="26"/>
  <c r="R189" i="26"/>
  <c r="T189" i="26"/>
  <c r="R102" i="26"/>
  <c r="T102" i="26"/>
  <c r="R212" i="26"/>
  <c r="T212" i="26"/>
  <c r="R195" i="26"/>
  <c r="T195" i="26"/>
  <c r="T269" i="26"/>
  <c r="R269" i="26"/>
  <c r="T148" i="26"/>
  <c r="R148" i="26"/>
  <c r="R277" i="26"/>
  <c r="T277" i="26"/>
  <c r="R315" i="26"/>
  <c r="T315" i="26"/>
  <c r="R301" i="26"/>
  <c r="T301" i="26"/>
  <c r="T183" i="26"/>
  <c r="R183" i="26"/>
  <c r="T253" i="26"/>
  <c r="R253" i="26"/>
  <c r="T132" i="26"/>
  <c r="R132" i="26"/>
  <c r="T383" i="26"/>
  <c r="R383" i="26"/>
  <c r="T319" i="26"/>
  <c r="R319" i="26"/>
  <c r="T394" i="26"/>
  <c r="R394" i="26"/>
  <c r="R330" i="26"/>
  <c r="T330" i="26"/>
  <c r="R377" i="26"/>
  <c r="T377" i="26"/>
  <c r="T313" i="26"/>
  <c r="R313" i="26"/>
  <c r="T360" i="26"/>
  <c r="R360" i="26"/>
  <c r="T388" i="26"/>
  <c r="R388" i="26"/>
  <c r="T286" i="26"/>
  <c r="R286" i="26"/>
  <c r="T342" i="26"/>
  <c r="R342" i="26"/>
  <c r="R281" i="26"/>
  <c r="T281" i="26"/>
  <c r="T194" i="26"/>
  <c r="R194" i="26"/>
  <c r="T130" i="26"/>
  <c r="R130" i="26"/>
  <c r="R331" i="26"/>
  <c r="T331" i="26"/>
  <c r="T296" i="26"/>
  <c r="R296" i="26"/>
  <c r="R247" i="26"/>
  <c r="T247" i="26"/>
  <c r="T333" i="26"/>
  <c r="R333" i="26"/>
  <c r="R216" i="26"/>
  <c r="T216" i="26"/>
  <c r="R152" i="26"/>
  <c r="T152" i="26"/>
  <c r="T84" i="26"/>
  <c r="R84" i="26"/>
  <c r="T324" i="26"/>
  <c r="R324" i="26"/>
  <c r="R240" i="26"/>
  <c r="T240" i="26"/>
  <c r="R145" i="26"/>
  <c r="T145" i="26"/>
  <c r="R371" i="26"/>
  <c r="T371" i="26"/>
  <c r="T310" i="26"/>
  <c r="R310" i="26"/>
  <c r="R255" i="26"/>
  <c r="T255" i="26"/>
  <c r="R147" i="26"/>
  <c r="T147" i="26"/>
  <c r="R215" i="26"/>
  <c r="T215" i="26"/>
  <c r="R89" i="26"/>
  <c r="T89" i="26"/>
  <c r="T172" i="26"/>
  <c r="R172" i="26"/>
  <c r="T94" i="26"/>
  <c r="R94" i="26"/>
  <c r="R197" i="26"/>
  <c r="T197" i="26"/>
  <c r="R163" i="26"/>
  <c r="T163" i="26"/>
  <c r="T228" i="26"/>
  <c r="R228" i="26"/>
  <c r="T133" i="26"/>
  <c r="R133" i="26"/>
  <c r="T236" i="26"/>
  <c r="R236" i="26"/>
  <c r="T232" i="26"/>
  <c r="R232" i="26"/>
  <c r="T290" i="26"/>
  <c r="R290" i="26"/>
  <c r="T156" i="26"/>
  <c r="R156" i="26"/>
  <c r="T198" i="26"/>
  <c r="R198" i="26"/>
  <c r="R97" i="26"/>
  <c r="T97" i="26"/>
  <c r="S23" i="29"/>
  <c r="AB80" i="26"/>
  <c r="AB141" i="26"/>
  <c r="AB124" i="26"/>
  <c r="AB126" i="26"/>
  <c r="AB235" i="26"/>
  <c r="AB300" i="26"/>
  <c r="AB234" i="26"/>
  <c r="AB256" i="26"/>
  <c r="AB312" i="26"/>
  <c r="AB345" i="26"/>
  <c r="AB397" i="26"/>
  <c r="AB187" i="26"/>
  <c r="AB314" i="26"/>
  <c r="AB88" i="26"/>
  <c r="AB168" i="26"/>
  <c r="AB146" i="26"/>
  <c r="AB143" i="26"/>
  <c r="AB282" i="26"/>
  <c r="AB129" i="26"/>
  <c r="AB177" i="26"/>
  <c r="AB192" i="26"/>
  <c r="AB288" i="26"/>
  <c r="AB210" i="26"/>
  <c r="AB254" i="26"/>
  <c r="AB320" i="26"/>
  <c r="AB137" i="26"/>
  <c r="AB112" i="26"/>
  <c r="AB268" i="26"/>
  <c r="AB372" i="26"/>
  <c r="AB149" i="26"/>
  <c r="AB151" i="26"/>
  <c r="AB193" i="26"/>
  <c r="AB200" i="26"/>
  <c r="AB261" i="26"/>
  <c r="AB218" i="26"/>
  <c r="AB262" i="26"/>
  <c r="AB328" i="26"/>
  <c r="AB361" i="26"/>
  <c r="AB375" i="26"/>
  <c r="AB155" i="26"/>
  <c r="H9" i="21"/>
  <c r="J8" i="21"/>
  <c r="M8" i="21"/>
  <c r="I8" i="21"/>
  <c r="K8" i="21"/>
  <c r="L8" i="21"/>
  <c r="O7" i="21"/>
  <c r="P7" i="21"/>
  <c r="Q7" i="21"/>
  <c r="N7" i="21"/>
  <c r="AB173" i="26"/>
  <c r="AB204" i="26"/>
  <c r="AB274" i="26"/>
  <c r="AB233" i="26"/>
  <c r="AB339" i="26"/>
  <c r="AB322" i="26"/>
  <c r="AB283" i="26"/>
  <c r="AB169" i="26"/>
  <c r="AB243" i="26"/>
  <c r="AB266" i="26"/>
  <c r="AB249" i="26"/>
  <c r="AB366" i="26"/>
  <c r="AB122" i="26"/>
  <c r="AB390" i="26"/>
  <c r="AB229" i="26"/>
  <c r="AB214" i="26"/>
  <c r="AB86" i="26"/>
  <c r="AB93" i="26"/>
  <c r="AB275" i="26"/>
  <c r="AB114" i="26"/>
  <c r="AB295" i="26"/>
  <c r="AB384" i="26"/>
  <c r="AB393" i="26"/>
  <c r="AB374" i="26"/>
  <c r="AB302" i="26"/>
  <c r="AB260" i="26"/>
  <c r="AB119" i="26"/>
  <c r="AB125" i="26"/>
  <c r="AB101" i="26"/>
  <c r="AB237" i="26"/>
  <c r="AB272" i="26"/>
  <c r="AB120" i="26"/>
  <c r="AB280" i="26"/>
  <c r="AB225" i="26"/>
  <c r="AB332" i="26"/>
  <c r="AB382" i="26"/>
  <c r="AB127" i="26"/>
  <c r="AB95" i="26"/>
  <c r="AB221" i="26"/>
  <c r="AB231" i="26"/>
  <c r="AB176" i="26"/>
  <c r="AB363" i="26"/>
  <c r="AB241" i="26"/>
  <c r="AB178" i="26"/>
  <c r="AB350" i="26"/>
  <c r="AB297" i="26"/>
  <c r="AB346" i="26"/>
  <c r="AB351" i="26"/>
  <c r="D10" i="21"/>
  <c r="F9" i="21"/>
  <c r="E9" i="21"/>
  <c r="AB343" i="26"/>
  <c r="AB386" i="26"/>
  <c r="AB306" i="26"/>
  <c r="AB337" i="26"/>
  <c r="AB352" i="26"/>
  <c r="AB364" i="26"/>
  <c r="AB246" i="26"/>
  <c r="AB273" i="26"/>
  <c r="AB170" i="26"/>
  <c r="AB334" i="26"/>
  <c r="AB293" i="26"/>
  <c r="AB226" i="26"/>
  <c r="AB239" i="26"/>
  <c r="AB144" i="26"/>
  <c r="AB121" i="26"/>
  <c r="AB217" i="26"/>
  <c r="AB83" i="26"/>
  <c r="AB365" i="26"/>
  <c r="AB142" i="26"/>
  <c r="AB104" i="26"/>
  <c r="AB157" i="26"/>
  <c r="AB118" i="26"/>
  <c r="AB109" i="26"/>
  <c r="AB116" i="26"/>
  <c r="AB107" i="26"/>
  <c r="AB222" i="26"/>
  <c r="AB308" i="26"/>
  <c r="AB335" i="26"/>
  <c r="AB378" i="26"/>
  <c r="AB298" i="26"/>
  <c r="AB329" i="26"/>
  <c r="AB344" i="26"/>
  <c r="AB356" i="26"/>
  <c r="AB238" i="26"/>
  <c r="AB265" i="26"/>
  <c r="AB162" i="26"/>
  <c r="AB323" i="26"/>
  <c r="AB284" i="26"/>
  <c r="AB387" i="26"/>
  <c r="AB227" i="26"/>
  <c r="AB136" i="26"/>
  <c r="AB91" i="26"/>
  <c r="AB209" i="26"/>
  <c r="AB349" i="26"/>
  <c r="AB381" i="26"/>
  <c r="AB115" i="26"/>
  <c r="AB203" i="26"/>
  <c r="AB140" i="26"/>
  <c r="AB175" i="26"/>
  <c r="AB96" i="26"/>
  <c r="AB103" i="26"/>
  <c r="AB164" i="26"/>
  <c r="AB158" i="26"/>
  <c r="AB159" i="26"/>
  <c r="AB78" i="26"/>
  <c r="AB398" i="26"/>
  <c r="AB370" i="26"/>
  <c r="AB401" i="26"/>
  <c r="AB305" i="26"/>
  <c r="AB336" i="26"/>
  <c r="AB307" i="26"/>
  <c r="AB326" i="26"/>
  <c r="AB257" i="26"/>
  <c r="AB154" i="26"/>
  <c r="AB303" i="26"/>
  <c r="AB279" i="26"/>
  <c r="AB373" i="26"/>
  <c r="AB208" i="26"/>
  <c r="AB128" i="26"/>
  <c r="AB311" i="26"/>
  <c r="AB185" i="26"/>
  <c r="AB285" i="26"/>
  <c r="AB299" i="26"/>
  <c r="AB110" i="26"/>
  <c r="AB340" i="26"/>
  <c r="AB135" i="26"/>
  <c r="AB165" i="26"/>
  <c r="AB196" i="26"/>
  <c r="AB87" i="26"/>
  <c r="AB258" i="26"/>
  <c r="AB318" i="26"/>
  <c r="AB105" i="26"/>
  <c r="AB100" i="26"/>
  <c r="AB82" i="26"/>
  <c r="AB259" i="26"/>
  <c r="AB161" i="26"/>
  <c r="AB98" i="26"/>
  <c r="AB379" i="26"/>
  <c r="AB292" i="26"/>
  <c r="AB179" i="26"/>
  <c r="AB85" i="26"/>
  <c r="AB166" i="26"/>
  <c r="AB199" i="26"/>
  <c r="AB108" i="26"/>
  <c r="AB245" i="26"/>
  <c r="AB79" i="26"/>
  <c r="AB117" i="26"/>
  <c r="AB180" i="26"/>
  <c r="AB389" i="26"/>
  <c r="AB355" i="26"/>
  <c r="AB81" i="26"/>
  <c r="AB244" i="26"/>
  <c r="AB304" i="26"/>
  <c r="AB181" i="26"/>
  <c r="AB391" i="26"/>
  <c r="AB327" i="26"/>
  <c r="AB395" i="26"/>
  <c r="AB338" i="26"/>
  <c r="AB385" i="26"/>
  <c r="AB321" i="26"/>
  <c r="AB368" i="26"/>
  <c r="AB396" i="26"/>
  <c r="AB294" i="26"/>
  <c r="AB230" i="26"/>
  <c r="AB289" i="26"/>
  <c r="AB202" i="26"/>
  <c r="AB138" i="26"/>
  <c r="AB316" i="26"/>
  <c r="AB317" i="26"/>
  <c r="AB252" i="26"/>
  <c r="AB347" i="26"/>
  <c r="AB223" i="26"/>
  <c r="AB160" i="26"/>
  <c r="AB92" i="26"/>
  <c r="AB287" i="26"/>
  <c r="AB251" i="26"/>
  <c r="AB153" i="26"/>
  <c r="AB90" i="26"/>
  <c r="AB357" i="26"/>
  <c r="AB263" i="26"/>
  <c r="AB174" i="26"/>
  <c r="AB131" i="26"/>
  <c r="AB139" i="26"/>
  <c r="AB189" i="26"/>
  <c r="AB102" i="26"/>
  <c r="AB212" i="26"/>
  <c r="AB195" i="26"/>
  <c r="AB269" i="26"/>
  <c r="AB148" i="26"/>
  <c r="AB277" i="26"/>
  <c r="AB315" i="26"/>
  <c r="AB301" i="26"/>
  <c r="AB183" i="26"/>
  <c r="AB253" i="26"/>
  <c r="AB132" i="26"/>
  <c r="AB383" i="26"/>
  <c r="AB319" i="26"/>
  <c r="AB394" i="26"/>
  <c r="AB330" i="26"/>
  <c r="AB377" i="26"/>
  <c r="AB313" i="26"/>
  <c r="AB360" i="26"/>
  <c r="AB388" i="26"/>
  <c r="AB286" i="26"/>
  <c r="AB342" i="26"/>
  <c r="AB281" i="26"/>
  <c r="AB194" i="26"/>
  <c r="AB130" i="26"/>
  <c r="AB331" i="26"/>
  <c r="AB296" i="26"/>
  <c r="AB247" i="26"/>
  <c r="AB333" i="26"/>
  <c r="AB216" i="26"/>
  <c r="AB152" i="26"/>
  <c r="AB84" i="26"/>
  <c r="AB324" i="26"/>
  <c r="AB240" i="26"/>
  <c r="AB145" i="26"/>
  <c r="AB371" i="26"/>
  <c r="AB310" i="26"/>
  <c r="AB255" i="26"/>
  <c r="AB147" i="26"/>
  <c r="AB215" i="26"/>
  <c r="AB89" i="26"/>
  <c r="AB172" i="26"/>
  <c r="AB94" i="26"/>
  <c r="AB197" i="26"/>
  <c r="AB163" i="26"/>
  <c r="AB228" i="26"/>
  <c r="AB133" i="26"/>
  <c r="AB236" i="26"/>
  <c r="AB232" i="26"/>
  <c r="AB290" i="26"/>
  <c r="AB156" i="26"/>
  <c r="AB198" i="26"/>
  <c r="AB97" i="26"/>
  <c r="O24" i="29"/>
  <c r="R23" i="29"/>
  <c r="M9" i="21"/>
  <c r="I9" i="21"/>
  <c r="K9" i="21"/>
  <c r="H10" i="21"/>
  <c r="L9" i="21"/>
  <c r="J9" i="21"/>
  <c r="O8" i="21"/>
  <c r="N8" i="21"/>
  <c r="P8" i="21"/>
  <c r="Q8" i="21"/>
  <c r="D11" i="21"/>
  <c r="F10" i="21"/>
  <c r="S24" i="29"/>
  <c r="N9" i="21"/>
  <c r="O9" i="21"/>
  <c r="Q9" i="21"/>
  <c r="P9" i="21"/>
  <c r="H11" i="21"/>
  <c r="M10" i="21"/>
  <c r="J10" i="21"/>
  <c r="L10" i="21"/>
  <c r="I10" i="21"/>
  <c r="K10" i="21"/>
  <c r="D12" i="21"/>
  <c r="F11" i="21"/>
  <c r="E11" i="21"/>
  <c r="T24" i="29"/>
  <c r="O25" i="29"/>
  <c r="R24" i="29"/>
  <c r="H12" i="21"/>
  <c r="M11" i="21"/>
  <c r="K11" i="21"/>
  <c r="L11" i="21"/>
  <c r="J11" i="21"/>
  <c r="I11" i="21"/>
  <c r="Q10" i="21"/>
  <c r="O10" i="21"/>
  <c r="N10" i="21"/>
  <c r="P10" i="21"/>
  <c r="F12" i="21"/>
  <c r="E12" i="21"/>
  <c r="H13" i="21"/>
  <c r="K12" i="21"/>
  <c r="L12" i="21"/>
  <c r="J12" i="21"/>
  <c r="M12" i="21"/>
  <c r="I12" i="21"/>
  <c r="N11" i="21"/>
  <c r="O11" i="21"/>
  <c r="P11" i="21"/>
  <c r="Q11" i="21"/>
  <c r="J13" i="21"/>
  <c r="H14" i="21"/>
  <c r="L13" i="21"/>
  <c r="M13" i="21"/>
  <c r="K13" i="21"/>
  <c r="I13" i="21"/>
  <c r="N12" i="21"/>
  <c r="O12" i="21"/>
  <c r="Q12" i="21"/>
  <c r="P12" i="21"/>
  <c r="H15" i="21"/>
  <c r="K14" i="21"/>
  <c r="I14" i="21"/>
  <c r="M14" i="21"/>
  <c r="L14" i="21"/>
  <c r="J14" i="21"/>
  <c r="Q13" i="21"/>
  <c r="N13" i="21"/>
  <c r="P13" i="21"/>
  <c r="O13" i="21"/>
  <c r="J15" i="21"/>
  <c r="K15" i="21"/>
  <c r="M15" i="21"/>
  <c r="L15" i="21"/>
  <c r="I15" i="21"/>
  <c r="O14" i="21"/>
  <c r="P14" i="21"/>
  <c r="N14" i="21"/>
  <c r="Q14" i="21"/>
  <c r="O15" i="21"/>
  <c r="P15" i="21"/>
  <c r="N15" i="21"/>
  <c r="Q15" i="21"/>
  <c r="P25" i="29" l="1"/>
  <c r="P24" i="29"/>
  <c r="P23" i="29"/>
  <c r="D14" i="13"/>
  <c r="D8" i="13"/>
  <c r="E16" i="26"/>
  <c r="E12" i="28"/>
  <c r="E9" i="27"/>
  <c r="E3" i="29"/>
  <c r="E16" i="27"/>
  <c r="E13" i="28"/>
  <c r="E16" i="13"/>
  <c r="E8" i="28"/>
  <c r="E15" i="28"/>
  <c r="E11" i="26"/>
  <c r="E14" i="26"/>
  <c r="E4" i="28"/>
  <c r="E10" i="27"/>
  <c r="E13" i="26"/>
  <c r="E14" i="27"/>
  <c r="E16" i="28"/>
  <c r="E3" i="26"/>
  <c r="E11" i="27"/>
  <c r="E7" i="29"/>
  <c r="E7" i="27"/>
  <c r="E15" i="27"/>
  <c r="E8" i="27"/>
  <c r="E3" i="13"/>
  <c r="E9" i="29"/>
  <c r="E5" i="13"/>
  <c r="E7" i="13"/>
  <c r="E5" i="28"/>
  <c r="E14" i="13"/>
  <c r="E6" i="27"/>
  <c r="E13" i="27"/>
  <c r="E9" i="13"/>
  <c r="E10" i="13"/>
  <c r="E10" i="28"/>
  <c r="E4" i="13"/>
  <c r="E5" i="29"/>
  <c r="E8" i="13"/>
  <c r="E12" i="13"/>
  <c r="E4" i="26"/>
  <c r="E6" i="26"/>
  <c r="E6" i="28"/>
  <c r="E9" i="26"/>
  <c r="E3" i="27"/>
  <c r="E6" i="29"/>
  <c r="E9" i="28"/>
  <c r="E5" i="27"/>
  <c r="E15" i="26"/>
  <c r="E11" i="28"/>
  <c r="E12" i="26"/>
  <c r="E4" i="27"/>
  <c r="E8" i="26"/>
  <c r="E8" i="29"/>
  <c r="E13" i="13"/>
  <c r="E7" i="26"/>
  <c r="E4" i="29"/>
  <c r="E6" i="13"/>
  <c r="E5" i="26"/>
  <c r="E10" i="26"/>
  <c r="E15" i="13"/>
  <c r="E11" i="13"/>
  <c r="E7" i="28"/>
  <c r="E12" i="27"/>
  <c r="E3" i="28"/>
  <c r="E14" i="28"/>
  <c r="D14" i="26"/>
  <c r="D8" i="26"/>
  <c r="S25" i="29"/>
  <c r="R32" i="28"/>
  <c r="T26" i="27"/>
  <c r="S100" i="13"/>
  <c r="R27" i="28"/>
  <c r="R37" i="28"/>
  <c r="R24" i="28"/>
  <c r="R43" i="28"/>
  <c r="R31" i="28"/>
  <c r="AA102" i="13"/>
  <c r="R28" i="28"/>
  <c r="T32" i="27"/>
  <c r="O42" i="13"/>
  <c r="T27" i="27"/>
  <c r="E10" i="21"/>
  <c r="T33" i="27"/>
  <c r="T28" i="27"/>
  <c r="T23" i="29"/>
  <c r="AA23" i="29" s="1"/>
  <c r="R23" i="28"/>
  <c r="R41" i="28"/>
  <c r="R25" i="28"/>
  <c r="R38" i="28"/>
  <c r="T29" i="27"/>
  <c r="AA24" i="29"/>
  <c r="R39" i="28"/>
  <c r="AA103" i="13"/>
  <c r="R45" i="28"/>
  <c r="T30" i="27"/>
  <c r="D13" i="21"/>
  <c r="H16" i="21"/>
  <c r="J16" i="21"/>
  <c r="T31" i="27"/>
  <c r="R42" i="28"/>
  <c r="R26" i="28"/>
  <c r="S101" i="13"/>
  <c r="T24" i="27"/>
  <c r="O26" i="29"/>
  <c r="R25" i="29"/>
  <c r="T25" i="29"/>
  <c r="AA25" i="29" s="1"/>
  <c r="R100" i="13"/>
  <c r="T102" i="13"/>
  <c r="T103" i="13"/>
  <c r="E13" i="21"/>
  <c r="F13" i="21"/>
  <c r="M16" i="21"/>
  <c r="K16" i="21"/>
  <c r="I16" i="21"/>
  <c r="L16" i="21"/>
  <c r="R101" i="13"/>
  <c r="P16" i="21"/>
  <c r="N16" i="21"/>
  <c r="Q16" i="21"/>
  <c r="O16" i="21"/>
  <c r="P26" i="29" l="1"/>
  <c r="D15" i="13"/>
  <c r="D9" i="13"/>
  <c r="D16" i="13" s="1"/>
  <c r="D15" i="26"/>
  <c r="D9" i="26"/>
  <c r="D16" i="26" s="1"/>
  <c r="S104" i="13"/>
  <c r="R104" i="13"/>
  <c r="AA100" i="13"/>
  <c r="H17" i="21"/>
  <c r="K17" i="21"/>
  <c r="S26" i="29"/>
  <c r="O43" i="13"/>
  <c r="J17" i="21"/>
  <c r="D14" i="21"/>
  <c r="L17" i="21"/>
  <c r="AA101" i="13"/>
  <c r="I17" i="21"/>
  <c r="E14" i="21"/>
  <c r="Q17" i="21"/>
  <c r="F14" i="21"/>
  <c r="M17" i="21"/>
  <c r="P17" i="21"/>
  <c r="T100" i="13"/>
  <c r="R26" i="29"/>
  <c r="T26" i="29"/>
  <c r="AA26" i="29" s="1"/>
  <c r="O27" i="29"/>
  <c r="T101" i="13"/>
  <c r="N17" i="21"/>
  <c r="O17" i="21"/>
  <c r="P27" i="29" l="1"/>
  <c r="H18" i="21"/>
  <c r="S27" i="29"/>
  <c r="K18" i="21"/>
  <c r="I18" i="21"/>
  <c r="D15" i="21"/>
  <c r="L18" i="21"/>
  <c r="O44" i="13"/>
  <c r="J18" i="21"/>
  <c r="M18" i="21"/>
  <c r="AA104" i="13"/>
  <c r="O28" i="29"/>
  <c r="R27" i="29"/>
  <c r="T27" i="29"/>
  <c r="P18" i="21"/>
  <c r="Q18" i="21"/>
  <c r="O18" i="21"/>
  <c r="N18" i="21"/>
  <c r="E15" i="21"/>
  <c r="F15" i="21"/>
  <c r="T104" i="13"/>
  <c r="P28" i="29" l="1"/>
  <c r="O45" i="13"/>
  <c r="AA27" i="29"/>
  <c r="D16" i="21"/>
  <c r="S28" i="29"/>
  <c r="F16" i="21"/>
  <c r="E16" i="21"/>
  <c r="O46" i="13"/>
  <c r="H19" i="21"/>
  <c r="D17" i="21"/>
  <c r="L19" i="21"/>
  <c r="T28" i="29"/>
  <c r="O29" i="29"/>
  <c r="R28" i="29"/>
  <c r="H20" i="21"/>
  <c r="J19" i="21"/>
  <c r="I19" i="21"/>
  <c r="K19" i="21"/>
  <c r="M19" i="21"/>
  <c r="E17" i="21"/>
  <c r="F17" i="21"/>
  <c r="I20" i="21"/>
  <c r="L20" i="21"/>
  <c r="M20" i="21"/>
  <c r="K20" i="21"/>
  <c r="J20" i="21"/>
  <c r="P19" i="21"/>
  <c r="N19" i="21"/>
  <c r="O19" i="21"/>
  <c r="Q20" i="21"/>
  <c r="N20" i="21"/>
  <c r="P20" i="21"/>
  <c r="O20" i="21"/>
  <c r="P29" i="29" l="1"/>
  <c r="Q19" i="21"/>
  <c r="H21" i="21"/>
  <c r="S29" i="29"/>
  <c r="J21" i="21"/>
  <c r="O47" i="13"/>
  <c r="AA28" i="29"/>
  <c r="L21" i="21"/>
  <c r="K21" i="21"/>
  <c r="D18" i="21"/>
  <c r="M21" i="21"/>
  <c r="T29" i="29"/>
  <c r="O30" i="29"/>
  <c r="R29" i="29"/>
  <c r="F18" i="21"/>
  <c r="P30" i="29" l="1"/>
  <c r="S30" i="29"/>
  <c r="AA29" i="29"/>
  <c r="E18" i="21"/>
  <c r="O48" i="13"/>
  <c r="H22" i="21"/>
  <c r="L22" i="21"/>
  <c r="D19" i="21"/>
  <c r="M22" i="21"/>
  <c r="I21" i="21"/>
  <c r="E19" i="21"/>
  <c r="J22" i="21"/>
  <c r="O31" i="29"/>
  <c r="T30" i="29"/>
  <c r="R30" i="29"/>
  <c r="K22" i="21"/>
  <c r="H23" i="21"/>
  <c r="I22" i="21"/>
  <c r="N21" i="21"/>
  <c r="Q21" i="21"/>
  <c r="O21" i="21"/>
  <c r="P21" i="21"/>
  <c r="L23" i="21"/>
  <c r="M23" i="21"/>
  <c r="I23" i="21"/>
  <c r="J23" i="21"/>
  <c r="K23" i="21"/>
  <c r="N22" i="21"/>
  <c r="Q22" i="21"/>
  <c r="O22" i="21"/>
  <c r="P22" i="21"/>
  <c r="P23" i="21"/>
  <c r="N23" i="21"/>
  <c r="O23" i="21"/>
  <c r="Q23" i="21"/>
  <c r="P31" i="29" l="1"/>
  <c r="Q46" i="13"/>
  <c r="Q40" i="13"/>
  <c r="Q36" i="13"/>
  <c r="Q43" i="13"/>
  <c r="Q44" i="13"/>
  <c r="Q45" i="13"/>
  <c r="P44" i="13"/>
  <c r="P45" i="13"/>
  <c r="Q37" i="13"/>
  <c r="P37" i="13"/>
  <c r="Q35" i="13"/>
  <c r="P41" i="13"/>
  <c r="P42" i="13"/>
  <c r="P46" i="13"/>
  <c r="P40" i="13"/>
  <c r="P36" i="13"/>
  <c r="P43" i="13"/>
  <c r="Q47" i="13"/>
  <c r="Q48" i="13"/>
  <c r="Q39" i="13"/>
  <c r="P47" i="13"/>
  <c r="P48" i="13"/>
  <c r="P39" i="13"/>
  <c r="Q38" i="13"/>
  <c r="P38" i="13"/>
  <c r="Q41" i="13"/>
  <c r="Q42" i="13"/>
  <c r="P35" i="13"/>
  <c r="Q59" i="13"/>
  <c r="Q60" i="13"/>
  <c r="P60" i="13"/>
  <c r="AA30" i="29"/>
  <c r="S36" i="13"/>
  <c r="T36" i="13"/>
  <c r="S60" i="13"/>
  <c r="H24" i="21"/>
  <c r="K24" i="21"/>
  <c r="S31" i="29"/>
  <c r="T60" i="13"/>
  <c r="S48" i="13"/>
  <c r="S59" i="13"/>
  <c r="S39" i="13"/>
  <c r="S44" i="13"/>
  <c r="T44" i="13" s="1"/>
  <c r="R39" i="13"/>
  <c r="F19" i="21"/>
  <c r="S35" i="13"/>
  <c r="T35" i="13"/>
  <c r="S40" i="13"/>
  <c r="S43" i="13"/>
  <c r="T59" i="13"/>
  <c r="O49" i="13"/>
  <c r="S49" i="13" s="1"/>
  <c r="R49" i="13" s="1"/>
  <c r="T43" i="13"/>
  <c r="S42" i="13"/>
  <c r="T48" i="13"/>
  <c r="D20" i="21"/>
  <c r="S45" i="13"/>
  <c r="T39" i="13"/>
  <c r="S46" i="13"/>
  <c r="R43" i="13"/>
  <c r="R35" i="13"/>
  <c r="J24" i="21"/>
  <c r="S41" i="13"/>
  <c r="T41" i="13" s="1"/>
  <c r="S37" i="13"/>
  <c r="R37" i="13" s="1"/>
  <c r="I24" i="21"/>
  <c r="L24" i="21"/>
  <c r="S47" i="13"/>
  <c r="T47" i="13" s="1"/>
  <c r="S38" i="13"/>
  <c r="R60" i="13"/>
  <c r="T40" i="13"/>
  <c r="M24" i="21"/>
  <c r="T31" i="29"/>
  <c r="O32" i="29"/>
  <c r="R31" i="29"/>
  <c r="T42" i="13"/>
  <c r="E20" i="21"/>
  <c r="F20" i="21"/>
  <c r="T45" i="13"/>
  <c r="R46" i="13"/>
  <c r="T46" i="13"/>
  <c r="Q24" i="21"/>
  <c r="P24" i="21"/>
  <c r="O24" i="21"/>
  <c r="N24" i="21"/>
  <c r="T38" i="13"/>
  <c r="P32" i="29" l="1"/>
  <c r="Q49" i="13"/>
  <c r="P49" i="13"/>
  <c r="P59" i="13"/>
  <c r="S32" i="29"/>
  <c r="R48" i="13"/>
  <c r="R40" i="13"/>
  <c r="R36" i="13"/>
  <c r="R44" i="13"/>
  <c r="AA31" i="29"/>
  <c r="T49" i="13"/>
  <c r="R59" i="13"/>
  <c r="R38" i="13"/>
  <c r="T37" i="13"/>
  <c r="O50" i="13"/>
  <c r="S50" i="13" s="1"/>
  <c r="R41" i="13"/>
  <c r="R45" i="13"/>
  <c r="R42" i="13"/>
  <c r="H25" i="21"/>
  <c r="R47" i="13"/>
  <c r="L25" i="21"/>
  <c r="I25" i="21"/>
  <c r="D21" i="21"/>
  <c r="Q25" i="21"/>
  <c r="R32" i="29"/>
  <c r="O33" i="29"/>
  <c r="T32" i="29"/>
  <c r="AA32" i="29" s="1"/>
  <c r="R50" i="13"/>
  <c r="J25" i="21"/>
  <c r="M25" i="21"/>
  <c r="K25" i="21"/>
  <c r="P25" i="21"/>
  <c r="N25" i="21"/>
  <c r="O25" i="21"/>
  <c r="F21" i="21"/>
  <c r="S33" i="29"/>
  <c r="T33" i="29"/>
  <c r="R33" i="29"/>
  <c r="P33" i="29" l="1"/>
  <c r="Q50" i="13"/>
  <c r="P50" i="13"/>
  <c r="AA33" i="29"/>
  <c r="E21" i="21"/>
  <c r="H26" i="21"/>
  <c r="K26" i="21" s="1"/>
  <c r="M26" i="21"/>
  <c r="D22" i="21"/>
  <c r="J26" i="21"/>
  <c r="T50" i="13"/>
  <c r="L26" i="21"/>
  <c r="O51" i="13"/>
  <c r="I26" i="21"/>
  <c r="E22" i="21"/>
  <c r="F22" i="21"/>
  <c r="Q26" i="21"/>
  <c r="O26" i="21"/>
  <c r="P26" i="21"/>
  <c r="N26" i="21"/>
  <c r="P51" i="13" l="1"/>
  <c r="Q51" i="13"/>
  <c r="H27" i="21"/>
  <c r="J27" i="21"/>
  <c r="S51" i="13"/>
  <c r="M27" i="21"/>
  <c r="K27" i="21"/>
  <c r="O52" i="13"/>
  <c r="I27" i="21"/>
  <c r="S52" i="13"/>
  <c r="P27" i="21"/>
  <c r="T52" i="13"/>
  <c r="O27" i="21"/>
  <c r="Q27" i="21"/>
  <c r="D23" i="21"/>
  <c r="N27" i="21"/>
  <c r="F23" i="21"/>
  <c r="T51" i="13"/>
  <c r="R51" i="13"/>
  <c r="Q52" i="13" l="1"/>
  <c r="P52" i="13"/>
  <c r="E23" i="21"/>
  <c r="H28" i="21"/>
  <c r="M28" i="21" s="1"/>
  <c r="R52" i="13"/>
  <c r="K28" i="21"/>
  <c r="L27" i="21"/>
  <c r="J28" i="21"/>
  <c r="L28" i="21"/>
  <c r="D24" i="21"/>
  <c r="F24" i="21"/>
  <c r="I28" i="21"/>
  <c r="Q28" i="21" s="1"/>
  <c r="E24" i="21"/>
  <c r="N28" i="21"/>
  <c r="O28" i="21"/>
  <c r="O53" i="13"/>
  <c r="P28" i="21"/>
  <c r="Q53" i="13" l="1"/>
  <c r="P53" i="13"/>
  <c r="S53" i="13"/>
  <c r="H29" i="21"/>
  <c r="L29" i="21"/>
  <c r="K29" i="21"/>
  <c r="J29" i="21"/>
  <c r="O54" i="13"/>
  <c r="M29" i="21"/>
  <c r="S54" i="13"/>
  <c r="R54" i="13"/>
  <c r="D25" i="21"/>
  <c r="E25" i="21"/>
  <c r="F25" i="21"/>
  <c r="I29" i="21"/>
  <c r="T53" i="13"/>
  <c r="R53" i="13"/>
  <c r="P29" i="21"/>
  <c r="N29" i="21"/>
  <c r="O29" i="21"/>
  <c r="Q29" i="21"/>
  <c r="P54" i="13" l="1"/>
  <c r="Q54" i="13"/>
  <c r="T54" i="13"/>
  <c r="D26" i="21"/>
  <c r="E26" i="21"/>
  <c r="F26" i="21"/>
  <c r="O55" i="13"/>
  <c r="H30" i="21"/>
  <c r="K30" i="21"/>
  <c r="J30" i="21"/>
  <c r="I30" i="21"/>
  <c r="M30" i="21"/>
  <c r="L30" i="21"/>
  <c r="O30" i="21"/>
  <c r="N30" i="21"/>
  <c r="P30" i="21"/>
  <c r="Q30" i="21"/>
  <c r="Q55" i="13" l="1"/>
  <c r="P55" i="13"/>
  <c r="S55" i="13"/>
  <c r="H31" i="21"/>
  <c r="J31" i="21"/>
  <c r="M31" i="21"/>
  <c r="K31" i="21"/>
  <c r="O56" i="13"/>
  <c r="L31" i="21"/>
  <c r="S56" i="13"/>
  <c r="R56" i="13"/>
  <c r="D27" i="21"/>
  <c r="E27" i="21"/>
  <c r="F27" i="21"/>
  <c r="I31" i="21"/>
  <c r="R55" i="13"/>
  <c r="T55" i="13"/>
  <c r="O31" i="21"/>
  <c r="Q31" i="21"/>
  <c r="P31" i="21"/>
  <c r="N31" i="21"/>
  <c r="P56" i="13" l="1"/>
  <c r="Q56" i="13"/>
  <c r="T56" i="13"/>
  <c r="D28" i="21"/>
  <c r="E28" i="21" s="1"/>
  <c r="O57" i="13"/>
  <c r="H32" i="21"/>
  <c r="I32" i="21"/>
  <c r="N32" i="21"/>
  <c r="M32" i="21"/>
  <c r="F28" i="21"/>
  <c r="K32" i="21"/>
  <c r="L32" i="21"/>
  <c r="J32" i="21"/>
  <c r="P32" i="21"/>
  <c r="O32" i="21"/>
  <c r="Q32" i="21"/>
  <c r="P57" i="13" l="1"/>
  <c r="Q57" i="13"/>
  <c r="S57" i="13"/>
  <c r="H33" i="21"/>
  <c r="I33" i="21"/>
  <c r="O33" i="21" s="1"/>
  <c r="P33" i="21"/>
  <c r="M33" i="21"/>
  <c r="D29" i="21"/>
  <c r="Q33" i="21"/>
  <c r="O58" i="13"/>
  <c r="S58" i="13" s="1"/>
  <c r="E29" i="21"/>
  <c r="N33" i="21"/>
  <c r="R57" i="13"/>
  <c r="T57" i="13"/>
  <c r="J33" i="21"/>
  <c r="L33" i="21"/>
  <c r="K33" i="21"/>
  <c r="H34" i="21"/>
  <c r="R58" i="13"/>
  <c r="T58" i="13"/>
  <c r="K34" i="21"/>
  <c r="M34" i="21"/>
  <c r="J34" i="21"/>
  <c r="L34" i="21"/>
  <c r="I34" i="21"/>
  <c r="N34" i="21"/>
  <c r="O34" i="21"/>
  <c r="Q34" i="21"/>
  <c r="P34" i="21"/>
  <c r="Q58" i="13" l="1"/>
  <c r="P58" i="13"/>
  <c r="F29" i="21"/>
  <c r="H35" i="21"/>
  <c r="L35" i="21"/>
  <c r="D30" i="21"/>
  <c r="M35" i="21"/>
  <c r="I35" i="21"/>
  <c r="K35" i="21"/>
  <c r="J35" i="21"/>
  <c r="F30" i="21"/>
  <c r="P35" i="21"/>
  <c r="Q35" i="21"/>
  <c r="O35" i="21"/>
  <c r="N35" i="21"/>
  <c r="E30" i="21"/>
  <c r="D31" i="21"/>
  <c r="H36" i="21"/>
  <c r="L36" i="21"/>
  <c r="F31" i="21"/>
  <c r="E31" i="21"/>
  <c r="M36" i="21"/>
  <c r="K36" i="21"/>
  <c r="J36" i="21"/>
  <c r="I36" i="21"/>
  <c r="N36" i="21"/>
  <c r="Q36" i="21"/>
  <c r="P36" i="21"/>
  <c r="O36" i="21"/>
  <c r="H37" i="21"/>
  <c r="K37" i="21"/>
  <c r="D32" i="21"/>
  <c r="L37" i="21"/>
  <c r="I37" i="21"/>
  <c r="E32" i="21"/>
  <c r="Q37" i="21"/>
  <c r="D33" i="21"/>
  <c r="M37" i="21"/>
  <c r="H38" i="21"/>
  <c r="D34" i="21"/>
  <c r="O37" i="21"/>
  <c r="E33" i="21"/>
  <c r="J37" i="21"/>
  <c r="F33" i="21"/>
  <c r="P37" i="21"/>
  <c r="H39" i="21"/>
  <c r="I38" i="21"/>
  <c r="L38" i="21"/>
  <c r="M38" i="21"/>
  <c r="J38" i="21"/>
  <c r="D35" i="21"/>
  <c r="F34" i="21"/>
  <c r="K39" i="21"/>
  <c r="J39" i="21"/>
  <c r="H40" i="21"/>
  <c r="M39" i="21"/>
  <c r="I39" i="21"/>
  <c r="L39" i="21"/>
  <c r="N38" i="21"/>
  <c r="O38" i="21"/>
  <c r="Q38" i="21"/>
  <c r="P38" i="21"/>
  <c r="E35" i="21"/>
  <c r="F35" i="21"/>
  <c r="D36" i="21"/>
  <c r="M40" i="21"/>
  <c r="I40" i="21"/>
  <c r="J40" i="21"/>
  <c r="H41" i="21"/>
  <c r="L40" i="21"/>
  <c r="K40" i="21"/>
  <c r="O39" i="21"/>
  <c r="Q39" i="21"/>
  <c r="N39" i="21"/>
  <c r="P39" i="21"/>
  <c r="E36" i="21"/>
  <c r="D37" i="21"/>
  <c r="Q40" i="21"/>
  <c r="P40" i="21"/>
  <c r="N40" i="21"/>
  <c r="O40" i="21"/>
  <c r="H42" i="21"/>
  <c r="J41" i="21"/>
  <c r="L41" i="21"/>
  <c r="K41" i="21"/>
  <c r="M41" i="21"/>
  <c r="I41" i="21"/>
  <c r="D38" i="21"/>
  <c r="E37" i="21"/>
  <c r="F37" i="21"/>
  <c r="H43" i="21"/>
  <c r="I42" i="21"/>
  <c r="L42" i="21"/>
  <c r="M42" i="21"/>
  <c r="K42" i="21"/>
  <c r="P41" i="21"/>
  <c r="N41" i="21"/>
  <c r="O41" i="21"/>
  <c r="Q41" i="21"/>
  <c r="D39" i="21"/>
  <c r="F38" i="21"/>
  <c r="E38" i="21"/>
  <c r="H44" i="21"/>
  <c r="J43" i="21"/>
  <c r="I43" i="21"/>
  <c r="K43" i="21"/>
  <c r="L43" i="21"/>
  <c r="M43" i="21"/>
  <c r="P42" i="21"/>
  <c r="Q42" i="21"/>
  <c r="N42" i="21"/>
  <c r="O42" i="21"/>
  <c r="D40" i="21"/>
  <c r="E39" i="21"/>
  <c r="H45" i="21"/>
  <c r="M44" i="21"/>
  <c r="I44" i="21"/>
  <c r="K44" i="21"/>
  <c r="J44" i="21"/>
  <c r="O43" i="21"/>
  <c r="P43" i="21"/>
  <c r="Q43" i="21"/>
  <c r="N43" i="21"/>
  <c r="D41" i="21"/>
  <c r="F40" i="21"/>
  <c r="E40" i="21"/>
  <c r="J45" i="21"/>
  <c r="L45" i="21"/>
  <c r="K45" i="21"/>
  <c r="H46" i="21"/>
  <c r="I45" i="21"/>
  <c r="M45" i="21"/>
  <c r="N44" i="21"/>
  <c r="Q44" i="21"/>
  <c r="P44" i="21"/>
  <c r="O44" i="21"/>
  <c r="E41" i="21"/>
  <c r="D42" i="21"/>
  <c r="K46" i="21"/>
  <c r="I46" i="21"/>
  <c r="L46" i="21"/>
  <c r="M46" i="21"/>
  <c r="H47" i="21"/>
  <c r="O45" i="21"/>
  <c r="Q45" i="21"/>
  <c r="N45" i="21"/>
  <c r="P45" i="21"/>
  <c r="E42" i="21"/>
  <c r="F42" i="21"/>
  <c r="D43" i="21"/>
  <c r="Q46" i="21"/>
  <c r="O46" i="21"/>
  <c r="P46" i="21"/>
  <c r="N46" i="21"/>
  <c r="M47" i="21"/>
  <c r="I47" i="21"/>
  <c r="K47" i="21"/>
  <c r="L47" i="21"/>
  <c r="J47" i="21"/>
  <c r="H48" i="21"/>
  <c r="E43" i="21"/>
  <c r="D44" i="21"/>
  <c r="P47" i="21"/>
  <c r="N47" i="21"/>
  <c r="O47" i="21"/>
  <c r="Q47" i="21"/>
  <c r="L48" i="21"/>
  <c r="K48" i="21"/>
  <c r="I48" i="21"/>
  <c r="H49" i="21"/>
  <c r="J48" i="21"/>
  <c r="D45" i="21"/>
  <c r="F44" i="21"/>
  <c r="E44" i="21"/>
  <c r="O48" i="21"/>
  <c r="Q48" i="21"/>
  <c r="P48" i="21"/>
  <c r="N48" i="21"/>
  <c r="K49" i="21"/>
  <c r="I49" i="21"/>
  <c r="M49" i="21"/>
  <c r="L49" i="21"/>
  <c r="H50" i="21"/>
  <c r="J49" i="21"/>
  <c r="E45" i="21"/>
  <c r="F45" i="21"/>
  <c r="D46" i="21"/>
  <c r="P49" i="21"/>
  <c r="Q49" i="21"/>
  <c r="O49" i="21"/>
  <c r="N49" i="21"/>
  <c r="J50" i="21"/>
  <c r="I50" i="21"/>
  <c r="H51" i="21"/>
  <c r="K50" i="21"/>
  <c r="L50" i="21"/>
  <c r="F46" i="21"/>
  <c r="D47" i="21"/>
  <c r="E46" i="21"/>
  <c r="Q50" i="21"/>
  <c r="O50" i="21"/>
  <c r="P50" i="21"/>
  <c r="N50" i="21"/>
  <c r="I51" i="21"/>
  <c r="H52" i="21"/>
  <c r="J51" i="21"/>
  <c r="L51" i="21"/>
  <c r="K51" i="21"/>
  <c r="M51" i="21"/>
  <c r="D48" i="21"/>
  <c r="F47" i="21"/>
  <c r="O51" i="21"/>
  <c r="Q51" i="21"/>
  <c r="P51" i="21"/>
  <c r="N51" i="21"/>
  <c r="M52" i="21"/>
  <c r="J52" i="21"/>
  <c r="K52" i="21"/>
  <c r="L52" i="21"/>
  <c r="H53" i="21"/>
  <c r="I52" i="21"/>
  <c r="F48" i="21"/>
  <c r="E48" i="21"/>
  <c r="D49" i="21"/>
  <c r="I53" i="21"/>
  <c r="J53" i="21"/>
  <c r="M53" i="21"/>
  <c r="K53" i="21"/>
  <c r="H54" i="21"/>
  <c r="L53" i="21"/>
  <c r="Q52" i="21"/>
  <c r="P52" i="21"/>
  <c r="N52" i="21"/>
  <c r="O52" i="21"/>
  <c r="E49" i="21"/>
  <c r="F49" i="21"/>
  <c r="D50" i="21"/>
  <c r="O53" i="21"/>
  <c r="P53" i="21"/>
  <c r="Q53" i="21"/>
  <c r="N53" i="21"/>
  <c r="K54" i="21"/>
  <c r="I54" i="21"/>
  <c r="H55" i="21"/>
  <c r="L54" i="21"/>
  <c r="J54" i="21"/>
  <c r="D51" i="21"/>
  <c r="F50" i="21"/>
  <c r="E50" i="21"/>
  <c r="O54" i="21"/>
  <c r="Q54" i="21"/>
  <c r="P54" i="21"/>
  <c r="J55" i="21"/>
  <c r="K55" i="21"/>
  <c r="I55" i="21"/>
  <c r="H56" i="21"/>
  <c r="M55" i="21"/>
  <c r="D52" i="21"/>
  <c r="E51" i="21"/>
  <c r="N55" i="21"/>
  <c r="Q55" i="21"/>
  <c r="P55" i="21"/>
  <c r="O55" i="21"/>
  <c r="J56" i="21"/>
  <c r="I56" i="21"/>
  <c r="L56" i="21"/>
  <c r="H57" i="21"/>
  <c r="K56" i="21"/>
  <c r="M56" i="21"/>
  <c r="F52" i="21"/>
  <c r="E52" i="21"/>
  <c r="D53" i="21"/>
  <c r="P56" i="21"/>
  <c r="N56" i="21"/>
  <c r="O56" i="21"/>
  <c r="Q56" i="21"/>
  <c r="H58" i="21"/>
  <c r="I57" i="21"/>
  <c r="M57" i="21"/>
  <c r="K57" i="21"/>
  <c r="J57" i="21"/>
  <c r="L57" i="21"/>
  <c r="D54" i="21"/>
  <c r="E53" i="21"/>
  <c r="F53" i="21"/>
  <c r="K58" i="21"/>
  <c r="L58" i="21"/>
  <c r="I58" i="21"/>
  <c r="M58" i="21"/>
  <c r="H59" i="21"/>
  <c r="J58" i="21"/>
  <c r="Q57" i="21"/>
  <c r="N57" i="21"/>
  <c r="P57" i="21"/>
  <c r="D55" i="21"/>
  <c r="E54" i="21"/>
  <c r="Q58" i="21"/>
  <c r="N58" i="21"/>
  <c r="O58" i="21"/>
  <c r="P58" i="21"/>
  <c r="M59" i="21"/>
  <c r="K59" i="21"/>
  <c r="L59" i="21"/>
  <c r="I59" i="21"/>
  <c r="J59" i="21"/>
  <c r="H60" i="21"/>
  <c r="F55" i="21"/>
  <c r="E55" i="21"/>
  <c r="D56" i="21"/>
  <c r="P59" i="21"/>
  <c r="O59" i="21"/>
  <c r="N59" i="21"/>
  <c r="Q59" i="21"/>
  <c r="L60" i="21"/>
  <c r="K60" i="21"/>
  <c r="J60" i="21"/>
  <c r="H61" i="21"/>
  <c r="I60" i="21"/>
  <c r="M60" i="21"/>
  <c r="E56" i="21"/>
  <c r="D57" i="21"/>
  <c r="I61" i="21"/>
  <c r="L61" i="21"/>
  <c r="M61" i="21"/>
  <c r="J61" i="21"/>
  <c r="K61" i="21"/>
  <c r="H62" i="21"/>
  <c r="Q60" i="21"/>
  <c r="O60" i="21"/>
  <c r="P60" i="21"/>
  <c r="N60" i="21"/>
  <c r="F57" i="21"/>
  <c r="E57" i="21"/>
  <c r="D58" i="21"/>
  <c r="P61" i="21"/>
  <c r="N61" i="21"/>
  <c r="Q61" i="21"/>
  <c r="I62" i="21"/>
  <c r="K62" i="21"/>
  <c r="J62" i="21"/>
  <c r="H63" i="21"/>
  <c r="M62" i="21"/>
  <c r="L62" i="21"/>
  <c r="E58" i="21"/>
  <c r="D59" i="21"/>
  <c r="O62" i="21"/>
  <c r="Q62" i="21"/>
  <c r="N62" i="21"/>
  <c r="P62" i="21"/>
  <c r="H64" i="21"/>
  <c r="L63" i="21"/>
  <c r="I63" i="21"/>
  <c r="J63" i="21"/>
  <c r="K63" i="21"/>
  <c r="M63" i="21"/>
  <c r="F59" i="21"/>
  <c r="E59" i="21"/>
  <c r="D60" i="21"/>
  <c r="H65" i="21"/>
  <c r="L64" i="21"/>
  <c r="I64" i="21"/>
  <c r="K64" i="21"/>
  <c r="M64" i="21"/>
  <c r="J64" i="21"/>
  <c r="O63" i="21"/>
  <c r="N63" i="21"/>
  <c r="P63" i="21"/>
  <c r="Q63" i="21"/>
  <c r="E60" i="21"/>
  <c r="D61" i="21"/>
  <c r="K65" i="21"/>
  <c r="M65" i="21"/>
  <c r="I65" i="21"/>
  <c r="L65" i="21"/>
  <c r="H66" i="21"/>
  <c r="J65" i="21"/>
  <c r="Q64" i="21"/>
  <c r="P64" i="21"/>
  <c r="O64" i="21"/>
  <c r="N64" i="21"/>
  <c r="E61" i="21"/>
  <c r="F61" i="21"/>
  <c r="D62" i="21"/>
  <c r="P65" i="21"/>
  <c r="O65" i="21"/>
  <c r="N65" i="21"/>
  <c r="Q65" i="21"/>
  <c r="J66" i="21"/>
  <c r="K66" i="21"/>
  <c r="L66" i="21"/>
  <c r="M66" i="21"/>
  <c r="H67" i="21"/>
  <c r="I66" i="21"/>
  <c r="E62" i="21"/>
  <c r="D63" i="21"/>
  <c r="I67" i="21"/>
  <c r="K67" i="21"/>
  <c r="J67" i="21"/>
  <c r="M67" i="21"/>
  <c r="H68" i="21"/>
  <c r="L67" i="21"/>
  <c r="Q66" i="21"/>
  <c r="P66" i="21"/>
  <c r="O66" i="21"/>
  <c r="N66" i="21"/>
  <c r="F63" i="21"/>
  <c r="E63" i="21"/>
  <c r="D64" i="21"/>
  <c r="P67" i="21"/>
  <c r="N67" i="21"/>
  <c r="Q67" i="21"/>
  <c r="O67" i="21"/>
  <c r="L68" i="21"/>
  <c r="M68" i="21"/>
  <c r="I68" i="21"/>
  <c r="H69" i="21"/>
  <c r="K68" i="21"/>
  <c r="J68" i="21"/>
  <c r="E64" i="21"/>
  <c r="D65" i="21"/>
  <c r="P68" i="21"/>
  <c r="O68" i="21"/>
  <c r="Q68" i="21"/>
  <c r="N68" i="21"/>
  <c r="I69" i="21"/>
  <c r="K69" i="21"/>
  <c r="M69" i="21"/>
  <c r="J69" i="21"/>
  <c r="L69" i="21"/>
  <c r="H70" i="21"/>
  <c r="E65" i="21"/>
  <c r="F65" i="21"/>
  <c r="D66" i="21"/>
  <c r="P69" i="21"/>
  <c r="Q69" i="21"/>
  <c r="O69" i="21"/>
  <c r="J70" i="21"/>
  <c r="K70" i="21"/>
  <c r="M70" i="21"/>
  <c r="H71" i="21"/>
  <c r="I70" i="21"/>
  <c r="L70" i="21"/>
  <c r="F66" i="21"/>
  <c r="D67" i="21"/>
  <c r="M71" i="21"/>
  <c r="K71" i="21"/>
  <c r="J71" i="21"/>
  <c r="I71" i="21"/>
  <c r="L71" i="21"/>
  <c r="H72" i="21"/>
  <c r="Q70" i="21"/>
  <c r="P70" i="21"/>
  <c r="O70" i="21"/>
  <c r="N70" i="21"/>
  <c r="F67" i="21"/>
  <c r="E67" i="21"/>
  <c r="D68" i="21"/>
  <c r="P71" i="21"/>
  <c r="O71" i="21"/>
  <c r="N71" i="21"/>
  <c r="Q71" i="21"/>
  <c r="I72" i="21"/>
  <c r="K72" i="21"/>
  <c r="M72" i="21"/>
  <c r="H73" i="21"/>
  <c r="J72" i="21"/>
  <c r="L72" i="21"/>
  <c r="E68" i="21"/>
  <c r="D69" i="21"/>
  <c r="Q72" i="21"/>
  <c r="N72" i="21"/>
  <c r="O72" i="21"/>
  <c r="P72" i="21"/>
  <c r="M73" i="21"/>
  <c r="I73" i="21"/>
  <c r="K73" i="21"/>
  <c r="J73" i="21"/>
  <c r="L73" i="21"/>
  <c r="H74" i="21"/>
  <c r="E69" i="21"/>
  <c r="F69" i="21"/>
  <c r="D70" i="21"/>
  <c r="N73" i="21"/>
  <c r="Q73" i="21"/>
  <c r="P73" i="21"/>
  <c r="K74" i="21"/>
  <c r="L74" i="21"/>
  <c r="M74" i="21"/>
  <c r="J74" i="21"/>
  <c r="H75" i="21"/>
  <c r="I74" i="21"/>
  <c r="E70" i="21"/>
  <c r="D71" i="21"/>
  <c r="I75" i="21"/>
  <c r="L75" i="21"/>
  <c r="M75" i="21"/>
  <c r="H76" i="21"/>
  <c r="J75" i="21"/>
  <c r="K75" i="21"/>
  <c r="O74" i="21"/>
  <c r="Q74" i="21"/>
  <c r="P74" i="21"/>
  <c r="N74" i="21"/>
  <c r="E71" i="21"/>
  <c r="F71" i="21"/>
  <c r="D72" i="21"/>
  <c r="O75" i="21"/>
  <c r="N75" i="21"/>
  <c r="P75" i="21"/>
  <c r="Q75" i="21"/>
  <c r="M76" i="21"/>
  <c r="J76" i="21"/>
  <c r="K76" i="21"/>
  <c r="H77" i="21"/>
  <c r="I76" i="21"/>
  <c r="L76" i="21"/>
  <c r="D73" i="21"/>
  <c r="F72" i="21"/>
  <c r="K77" i="21"/>
  <c r="I77" i="21"/>
  <c r="J77" i="21"/>
  <c r="M77" i="21"/>
  <c r="H78" i="21"/>
  <c r="L77" i="21"/>
  <c r="Q76" i="21"/>
  <c r="P76" i="21"/>
  <c r="O76" i="21"/>
  <c r="N76" i="21"/>
  <c r="E73" i="21"/>
  <c r="F73" i="21"/>
  <c r="D74" i="21"/>
  <c r="N77" i="21"/>
  <c r="O77" i="21"/>
  <c r="P77" i="21"/>
  <c r="J78" i="21"/>
  <c r="I78" i="21"/>
  <c r="L78" i="21"/>
  <c r="K78" i="21"/>
  <c r="H79" i="21"/>
  <c r="M78" i="21"/>
  <c r="F74" i="21"/>
  <c r="D75" i="21"/>
  <c r="O78" i="21"/>
  <c r="P78" i="21"/>
  <c r="Q78" i="21"/>
  <c r="N78" i="21"/>
  <c r="K79" i="21"/>
  <c r="J79" i="21"/>
  <c r="I79" i="21"/>
  <c r="L79" i="21"/>
  <c r="H80" i="21"/>
  <c r="M79" i="21"/>
  <c r="E75" i="21"/>
  <c r="F75" i="21"/>
  <c r="D76" i="21"/>
  <c r="Q79" i="21"/>
  <c r="P79" i="21"/>
  <c r="N79" i="21"/>
  <c r="O79" i="21"/>
  <c r="M80" i="21"/>
  <c r="H81" i="21"/>
  <c r="J80" i="21"/>
  <c r="L80" i="21"/>
  <c r="K80" i="21"/>
  <c r="D77" i="21"/>
  <c r="E76" i="21"/>
  <c r="H82" i="21"/>
  <c r="K81" i="21"/>
  <c r="M81" i="21"/>
  <c r="L81" i="21"/>
  <c r="I81" i="21"/>
  <c r="J81" i="21"/>
  <c r="D78" i="21"/>
  <c r="F77" i="21"/>
  <c r="E77" i="21"/>
  <c r="L82" i="21"/>
  <c r="H83" i="21"/>
  <c r="M82" i="21"/>
  <c r="K82" i="21"/>
  <c r="I82" i="21"/>
  <c r="O81" i="21"/>
  <c r="P81" i="21"/>
  <c r="Q81" i="21"/>
  <c r="N81" i="21"/>
  <c r="F78" i="21"/>
  <c r="E78" i="21"/>
  <c r="D79" i="21"/>
  <c r="K83" i="21"/>
  <c r="J83" i="21"/>
  <c r="H84" i="21"/>
  <c r="M83" i="21"/>
  <c r="L83" i="21"/>
  <c r="I83" i="21"/>
  <c r="O82" i="21"/>
  <c r="Q82" i="21"/>
  <c r="P82" i="21"/>
  <c r="N82" i="21"/>
  <c r="F79" i="21"/>
  <c r="E79" i="21"/>
  <c r="D80" i="21"/>
  <c r="M84" i="21"/>
  <c r="L84" i="21"/>
  <c r="J84" i="21"/>
  <c r="I84" i="21"/>
  <c r="H85" i="21"/>
  <c r="K84" i="21"/>
  <c r="P83" i="21"/>
  <c r="N83" i="21"/>
  <c r="O83" i="21"/>
  <c r="Q83" i="21"/>
  <c r="D81" i="21"/>
  <c r="E80" i="21"/>
  <c r="Q84" i="21"/>
  <c r="N84" i="21"/>
  <c r="O84" i="21"/>
  <c r="P84" i="21"/>
  <c r="H86" i="21"/>
  <c r="I85" i="21"/>
  <c r="L85" i="21"/>
  <c r="K85" i="21"/>
  <c r="M85" i="21"/>
  <c r="J85" i="21"/>
  <c r="F81" i="21"/>
  <c r="D82" i="21"/>
  <c r="E81" i="21"/>
  <c r="K86" i="21"/>
  <c r="M86" i="21"/>
  <c r="I86" i="21"/>
  <c r="H87" i="21"/>
  <c r="J86" i="21"/>
  <c r="L86" i="21"/>
  <c r="P85" i="21"/>
  <c r="Q85" i="21"/>
  <c r="N85" i="21"/>
  <c r="E82" i="21"/>
  <c r="D83" i="21"/>
  <c r="P86" i="21"/>
  <c r="O86" i="21"/>
  <c r="Q86" i="21"/>
  <c r="N86" i="21"/>
  <c r="I87" i="21"/>
  <c r="K87" i="21"/>
  <c r="M87" i="21"/>
  <c r="L87" i="21"/>
  <c r="H88" i="21"/>
  <c r="J87" i="21"/>
  <c r="F83" i="21"/>
  <c r="D84" i="21"/>
  <c r="E83" i="21"/>
  <c r="P87" i="21"/>
  <c r="O87" i="21"/>
  <c r="N87" i="21"/>
  <c r="Q87" i="21"/>
  <c r="L88" i="21"/>
  <c r="K88" i="21"/>
  <c r="H89" i="21"/>
  <c r="I88" i="21"/>
  <c r="M88" i="21"/>
  <c r="J88" i="21"/>
  <c r="D85" i="21"/>
  <c r="F84" i="21"/>
  <c r="L89" i="21"/>
  <c r="I89" i="21"/>
  <c r="K89" i="21"/>
  <c r="J89" i="21"/>
  <c r="M89" i="21"/>
  <c r="H90" i="21"/>
  <c r="P88" i="21"/>
  <c r="N88" i="21"/>
  <c r="Q88" i="21"/>
  <c r="O88" i="21"/>
  <c r="F85" i="21"/>
  <c r="E85" i="21"/>
  <c r="D86" i="21"/>
  <c r="P89" i="21"/>
  <c r="N89" i="21"/>
  <c r="Q89" i="21"/>
  <c r="O89" i="21"/>
  <c r="J90" i="21"/>
  <c r="L90" i="21"/>
  <c r="H91" i="21"/>
  <c r="K90" i="21"/>
  <c r="I90" i="21"/>
  <c r="M90" i="21"/>
  <c r="D87" i="21"/>
  <c r="E86" i="21"/>
  <c r="I91" i="21"/>
  <c r="M91" i="21"/>
  <c r="K91" i="21"/>
  <c r="H92" i="21"/>
  <c r="L91" i="21"/>
  <c r="J91" i="21"/>
  <c r="P90" i="21"/>
  <c r="O90" i="21"/>
  <c r="N90" i="21"/>
  <c r="E87" i="21"/>
  <c r="F87" i="21"/>
  <c r="D88" i="21"/>
  <c r="N91" i="21"/>
  <c r="O91" i="21"/>
  <c r="Q91" i="21"/>
  <c r="P91" i="21"/>
  <c r="I92" i="21"/>
  <c r="K92" i="21"/>
  <c r="M92" i="21"/>
  <c r="L92" i="21"/>
  <c r="H93" i="21"/>
  <c r="J92" i="21"/>
  <c r="D89" i="21"/>
  <c r="F88" i="21"/>
  <c r="Q92" i="21"/>
  <c r="O92" i="21"/>
  <c r="P92" i="21"/>
  <c r="N92" i="21"/>
  <c r="I93" i="21"/>
  <c r="K93" i="21"/>
  <c r="L93" i="21"/>
  <c r="J93" i="21"/>
  <c r="M93" i="21"/>
  <c r="H94" i="21"/>
  <c r="E89" i="21"/>
  <c r="F89" i="21"/>
  <c r="D90" i="21"/>
  <c r="P93" i="21"/>
  <c r="O93" i="21"/>
  <c r="Q93" i="21"/>
  <c r="N93" i="21"/>
  <c r="M94" i="21"/>
  <c r="K94" i="21"/>
  <c r="J94" i="21"/>
  <c r="L94" i="21"/>
  <c r="H95" i="21"/>
  <c r="I94" i="21"/>
  <c r="D91" i="21"/>
  <c r="F90" i="21"/>
  <c r="I95" i="21"/>
  <c r="K95" i="21"/>
  <c r="M95" i="21"/>
  <c r="L95" i="21"/>
  <c r="H96" i="21"/>
  <c r="J95" i="21"/>
  <c r="O94" i="21"/>
  <c r="Q94" i="21"/>
  <c r="P94" i="21"/>
  <c r="N94" i="21"/>
  <c r="F91" i="21"/>
  <c r="D92" i="21"/>
  <c r="E91" i="21"/>
  <c r="N95" i="21"/>
  <c r="Q95" i="21"/>
  <c r="P95" i="21"/>
  <c r="O95" i="21"/>
  <c r="I96" i="21"/>
  <c r="L96" i="21"/>
  <c r="M96" i="21"/>
  <c r="J96" i="21"/>
  <c r="H97" i="21"/>
  <c r="K96" i="21"/>
  <c r="F92" i="21"/>
  <c r="E92" i="21"/>
  <c r="D93" i="21"/>
  <c r="Q96" i="21"/>
  <c r="N96" i="21"/>
  <c r="P96" i="21"/>
  <c r="O96" i="21"/>
  <c r="M97" i="21"/>
  <c r="L97" i="21"/>
  <c r="I97" i="21"/>
  <c r="J97" i="21"/>
  <c r="K97" i="21"/>
  <c r="H98" i="21"/>
  <c r="F93" i="21"/>
  <c r="D94" i="21"/>
  <c r="E93" i="21"/>
  <c r="Q97" i="21"/>
  <c r="O97" i="21"/>
  <c r="N97" i="21"/>
  <c r="P97" i="21"/>
  <c r="L98" i="21"/>
  <c r="H99" i="21"/>
  <c r="K98" i="21"/>
  <c r="M98" i="21"/>
  <c r="I98" i="21"/>
  <c r="J98" i="21"/>
  <c r="D95" i="21"/>
  <c r="E94" i="21"/>
  <c r="L99" i="21"/>
  <c r="K99" i="21"/>
  <c r="J99" i="21"/>
  <c r="I99" i="21"/>
  <c r="H100" i="21"/>
  <c r="M99" i="21"/>
  <c r="Q98" i="21"/>
  <c r="N98" i="21"/>
  <c r="P98" i="21"/>
  <c r="D96" i="21"/>
  <c r="E95" i="21"/>
  <c r="F95" i="21"/>
  <c r="N99" i="21"/>
  <c r="O99" i="21"/>
  <c r="Q99" i="21"/>
  <c r="P99" i="21"/>
  <c r="J100" i="21"/>
  <c r="L100" i="21"/>
  <c r="H101" i="21"/>
  <c r="I100" i="21"/>
  <c r="M100" i="21"/>
  <c r="K100" i="21"/>
  <c r="D97" i="21"/>
  <c r="E96" i="21"/>
  <c r="M101" i="21"/>
  <c r="K101" i="21"/>
  <c r="J101" i="21"/>
  <c r="H102" i="21"/>
  <c r="I101" i="21"/>
  <c r="L101" i="21"/>
  <c r="Q100" i="21"/>
  <c r="P100" i="21"/>
  <c r="N100" i="21"/>
  <c r="O100" i="21"/>
  <c r="F97" i="21"/>
  <c r="D98" i="21"/>
  <c r="E97" i="21"/>
  <c r="J102" i="21"/>
  <c r="L102" i="21"/>
  <c r="H103" i="21"/>
  <c r="K102" i="21"/>
  <c r="I102" i="21"/>
  <c r="M102" i="21"/>
  <c r="N101" i="21"/>
  <c r="P101" i="21"/>
  <c r="O101" i="21"/>
  <c r="Q101" i="21"/>
  <c r="D99" i="21"/>
  <c r="E98" i="21"/>
  <c r="I103" i="21"/>
  <c r="J103" i="21"/>
  <c r="L103" i="21"/>
  <c r="K103" i="21"/>
  <c r="H104" i="21"/>
  <c r="M103" i="21"/>
  <c r="O102" i="21"/>
  <c r="N102" i="21"/>
  <c r="P102" i="21"/>
  <c r="Q102" i="21"/>
  <c r="D100" i="21"/>
  <c r="E99" i="21"/>
  <c r="F99" i="21"/>
  <c r="O103" i="21"/>
  <c r="Q103" i="21"/>
  <c r="P103" i="21"/>
  <c r="N103" i="21"/>
  <c r="H105" i="21"/>
  <c r="L104" i="21"/>
  <c r="M104" i="21"/>
  <c r="I104" i="21"/>
  <c r="J104" i="21"/>
  <c r="K104" i="21"/>
  <c r="E100" i="21"/>
  <c r="D101" i="21"/>
  <c r="M105" i="21"/>
  <c r="L105" i="21"/>
  <c r="J105" i="21"/>
  <c r="H106" i="21"/>
  <c r="K105" i="21"/>
  <c r="I105" i="21"/>
  <c r="Q104" i="21"/>
  <c r="O104" i="21"/>
  <c r="P104" i="21"/>
  <c r="D102" i="21"/>
  <c r="F101" i="21"/>
  <c r="E101" i="21"/>
  <c r="H107" i="21"/>
  <c r="M106" i="21"/>
  <c r="I106" i="21"/>
  <c r="L106" i="21"/>
  <c r="J106" i="21"/>
  <c r="K106" i="21"/>
  <c r="N105" i="21"/>
  <c r="P105" i="21"/>
  <c r="Q105" i="21"/>
  <c r="O105" i="21"/>
  <c r="E102" i="21"/>
  <c r="D103" i="21"/>
  <c r="M107" i="21"/>
  <c r="J107" i="21"/>
  <c r="H108" i="21"/>
  <c r="L107" i="21"/>
  <c r="I107" i="21"/>
  <c r="K107" i="21"/>
  <c r="P106" i="21"/>
  <c r="Q106" i="21"/>
  <c r="N106" i="21"/>
  <c r="O106" i="21"/>
  <c r="D104" i="21"/>
  <c r="F103" i="21"/>
  <c r="E103" i="21"/>
  <c r="M108" i="21"/>
  <c r="H109" i="21"/>
  <c r="I108" i="21"/>
  <c r="L108" i="21"/>
  <c r="K108" i="21"/>
  <c r="J108" i="21"/>
  <c r="P107" i="21"/>
  <c r="Q107" i="21"/>
  <c r="O107" i="21"/>
  <c r="N107" i="21"/>
  <c r="D105" i="21"/>
  <c r="E104" i="21"/>
  <c r="I109" i="21"/>
  <c r="L109" i="21"/>
  <c r="M109" i="21"/>
  <c r="H110" i="21"/>
  <c r="J109" i="21"/>
  <c r="K109" i="21"/>
  <c r="N108" i="21"/>
  <c r="P108" i="21"/>
  <c r="Q108" i="21"/>
  <c r="O108" i="21"/>
  <c r="F105" i="21"/>
  <c r="D106" i="21"/>
  <c r="E105" i="21"/>
  <c r="P109" i="21"/>
  <c r="O109" i="21"/>
  <c r="Q109" i="21"/>
  <c r="N109" i="21"/>
  <c r="K110" i="21"/>
  <c r="I110" i="21"/>
  <c r="L110" i="21"/>
  <c r="J110" i="21"/>
  <c r="H111" i="21"/>
  <c r="M110" i="21"/>
  <c r="D107" i="21"/>
  <c r="E106" i="21"/>
  <c r="Q110" i="21"/>
  <c r="N110" i="21"/>
  <c r="O110" i="21"/>
  <c r="P110" i="21"/>
  <c r="I111" i="21"/>
  <c r="L111" i="21"/>
  <c r="M111" i="21"/>
  <c r="H112" i="21"/>
  <c r="K111" i="21"/>
  <c r="J111" i="21"/>
  <c r="F107" i="21"/>
  <c r="E107" i="21"/>
  <c r="D108" i="21"/>
  <c r="N111" i="21"/>
  <c r="P111" i="21"/>
  <c r="O111" i="21"/>
  <c r="Q111" i="21"/>
  <c r="L112" i="21"/>
  <c r="K112" i="21"/>
  <c r="I112" i="21"/>
  <c r="J112" i="21"/>
  <c r="H113" i="21"/>
  <c r="M112" i="21"/>
  <c r="E108" i="21"/>
  <c r="D109" i="21"/>
  <c r="N112" i="21"/>
  <c r="O112" i="21"/>
  <c r="P112" i="21"/>
  <c r="Q112" i="21"/>
  <c r="H114" i="21"/>
  <c r="K113" i="21"/>
  <c r="M113" i="21"/>
  <c r="J113" i="21"/>
  <c r="I113" i="21"/>
  <c r="F109" i="21"/>
  <c r="E109" i="21"/>
  <c r="D110" i="21"/>
  <c r="K114" i="21"/>
  <c r="I114" i="21"/>
  <c r="M114" i="21"/>
  <c r="L114" i="21"/>
  <c r="H115" i="21"/>
  <c r="J114" i="21"/>
  <c r="Q113" i="21"/>
  <c r="P113" i="21"/>
  <c r="O113" i="21"/>
  <c r="N113" i="21"/>
  <c r="E110" i="21"/>
  <c r="F110" i="21"/>
  <c r="D111" i="21"/>
  <c r="Q114" i="21"/>
  <c r="O114" i="21"/>
  <c r="N114" i="21"/>
  <c r="P114" i="21"/>
  <c r="M115" i="21"/>
  <c r="K115" i="21"/>
  <c r="I115" i="21"/>
  <c r="H116" i="21"/>
  <c r="J115" i="21"/>
  <c r="L115" i="21"/>
  <c r="E111" i="21"/>
  <c r="D112" i="21"/>
  <c r="F111" i="21"/>
  <c r="N115" i="21"/>
  <c r="O115" i="21"/>
  <c r="Q115" i="21"/>
  <c r="P115" i="21"/>
  <c r="J116" i="21"/>
  <c r="L116" i="21"/>
  <c r="M116" i="21"/>
  <c r="I116" i="21"/>
  <c r="H117" i="21"/>
  <c r="K116" i="21"/>
  <c r="F112" i="21"/>
  <c r="D113" i="21"/>
  <c r="O116" i="21"/>
  <c r="N116" i="21"/>
  <c r="P116" i="21"/>
  <c r="J117" i="21"/>
  <c r="I117" i="21"/>
  <c r="H118" i="21"/>
  <c r="K117" i="21"/>
  <c r="M117" i="21"/>
  <c r="L117" i="21"/>
  <c r="F113" i="21"/>
  <c r="D114" i="21"/>
  <c r="O117" i="21"/>
  <c r="Q117" i="21"/>
  <c r="P117" i="21"/>
  <c r="N117" i="21"/>
  <c r="J118" i="21"/>
  <c r="M118" i="21"/>
  <c r="L118" i="21"/>
  <c r="I118" i="21"/>
  <c r="H119" i="21"/>
  <c r="K118" i="21"/>
  <c r="F114" i="21"/>
  <c r="E114" i="21"/>
  <c r="D115" i="21"/>
  <c r="Q118" i="21"/>
  <c r="P118" i="21"/>
  <c r="O118" i="21"/>
  <c r="N118" i="21"/>
  <c r="J119" i="21"/>
  <c r="I119" i="21"/>
  <c r="H120" i="21"/>
  <c r="K119" i="21"/>
  <c r="M119" i="21"/>
  <c r="L119" i="21"/>
  <c r="D116" i="21"/>
  <c r="E115" i="21"/>
  <c r="N119" i="21"/>
  <c r="Q119" i="21"/>
  <c r="O119" i="21"/>
  <c r="P119" i="21"/>
  <c r="L120" i="21"/>
  <c r="I120" i="21"/>
  <c r="H121" i="21"/>
  <c r="K120" i="21"/>
  <c r="J120" i="21"/>
  <c r="E116" i="21"/>
  <c r="D117" i="21"/>
  <c r="F116" i="21"/>
  <c r="Q120" i="21"/>
  <c r="N120" i="21"/>
  <c r="O120" i="21"/>
  <c r="P120" i="21"/>
  <c r="H122" i="21"/>
  <c r="L121" i="21"/>
  <c r="I121" i="21"/>
  <c r="K121" i="21"/>
  <c r="J121" i="21"/>
  <c r="M121" i="21"/>
  <c r="D118" i="21"/>
  <c r="E117" i="21"/>
  <c r="I122" i="21"/>
  <c r="J122" i="21"/>
  <c r="K122" i="21"/>
  <c r="L122" i="21"/>
  <c r="H123" i="21"/>
  <c r="M122" i="21"/>
  <c r="P121" i="21"/>
  <c r="Q121" i="21"/>
  <c r="O121" i="21"/>
  <c r="N121" i="21"/>
  <c r="E118" i="21"/>
  <c r="D119" i="21"/>
  <c r="F118" i="21"/>
  <c r="O122" i="21"/>
  <c r="Q122" i="21"/>
  <c r="N122" i="21"/>
  <c r="P122" i="21"/>
  <c r="H124" i="21"/>
  <c r="J123" i="21"/>
  <c r="K123" i="21"/>
  <c r="I123" i="21"/>
  <c r="L123" i="21"/>
  <c r="M123" i="21"/>
  <c r="D120" i="21"/>
  <c r="F119" i="21"/>
  <c r="L124" i="21"/>
  <c r="J124" i="21"/>
  <c r="I124" i="21"/>
  <c r="H125" i="21"/>
  <c r="K124" i="21"/>
  <c r="M124" i="21"/>
  <c r="Q123" i="21"/>
  <c r="N123" i="21"/>
  <c r="P123" i="21"/>
  <c r="O123" i="21"/>
  <c r="F120" i="21"/>
  <c r="E120" i="21"/>
  <c r="D121" i="21"/>
  <c r="N124" i="21"/>
  <c r="O124" i="21"/>
  <c r="P124" i="21"/>
  <c r="Q124" i="21"/>
  <c r="I125" i="21"/>
  <c r="J125" i="21"/>
  <c r="H126" i="21"/>
  <c r="L125" i="21"/>
  <c r="K125" i="21"/>
  <c r="M125" i="21"/>
  <c r="E121" i="21"/>
  <c r="D122" i="21"/>
  <c r="O125" i="21"/>
  <c r="P125" i="21"/>
  <c r="Q125" i="21"/>
  <c r="N125" i="21"/>
  <c r="M126" i="21"/>
  <c r="H127" i="21"/>
  <c r="L126" i="21"/>
  <c r="K126" i="21"/>
  <c r="I126" i="21"/>
  <c r="J126" i="21"/>
  <c r="D123" i="21"/>
  <c r="E122" i="21"/>
  <c r="F122" i="21"/>
  <c r="L127" i="21"/>
  <c r="M127" i="21"/>
  <c r="I127" i="21"/>
  <c r="H128" i="21"/>
  <c r="K127" i="21"/>
  <c r="J127" i="21"/>
  <c r="N126" i="21"/>
  <c r="P126" i="21"/>
  <c r="Q126" i="21"/>
  <c r="O126" i="21"/>
  <c r="F123" i="21"/>
  <c r="E123" i="21"/>
  <c r="D124" i="21"/>
  <c r="N127" i="21"/>
  <c r="O127" i="21"/>
  <c r="Q127" i="21"/>
  <c r="J128" i="21"/>
  <c r="K128" i="21"/>
  <c r="M128" i="21"/>
  <c r="I128" i="21"/>
  <c r="L128" i="21"/>
  <c r="H129" i="21"/>
  <c r="D125" i="21"/>
  <c r="E124" i="21"/>
  <c r="F124" i="21"/>
  <c r="N128" i="21"/>
  <c r="P128" i="21"/>
  <c r="Q128" i="21"/>
  <c r="O128" i="21"/>
  <c r="L129" i="21"/>
  <c r="K129" i="21"/>
  <c r="H130" i="21"/>
  <c r="J129" i="21"/>
  <c r="I129" i="21"/>
  <c r="M129" i="21"/>
  <c r="F125" i="21"/>
  <c r="E125" i="21"/>
  <c r="D126" i="21"/>
  <c r="L130" i="21"/>
  <c r="J130" i="21"/>
  <c r="I130" i="21"/>
  <c r="K130" i="21"/>
  <c r="H131" i="21"/>
  <c r="M130" i="21"/>
  <c r="O129" i="21"/>
  <c r="P129" i="21"/>
  <c r="N129" i="21"/>
  <c r="F126" i="21"/>
  <c r="E126" i="21"/>
  <c r="D127" i="21"/>
  <c r="P130" i="21"/>
  <c r="O130" i="21"/>
  <c r="Q130" i="21"/>
  <c r="N130" i="21"/>
  <c r="L131" i="21"/>
  <c r="I131" i="21"/>
  <c r="M131" i="21"/>
  <c r="H132" i="21"/>
  <c r="K131" i="21"/>
  <c r="J131" i="21"/>
  <c r="D128" i="21"/>
  <c r="F127" i="21"/>
  <c r="Q131" i="21"/>
  <c r="N131" i="21"/>
  <c r="O131" i="21"/>
  <c r="P131" i="21"/>
  <c r="I132" i="21"/>
  <c r="J132" i="21"/>
  <c r="L132" i="21"/>
  <c r="H133" i="21"/>
  <c r="K132" i="21"/>
  <c r="M132" i="21"/>
  <c r="D129" i="21"/>
  <c r="E128" i="21"/>
  <c r="F128" i="21"/>
  <c r="O132" i="21"/>
  <c r="P132" i="21"/>
  <c r="Q132" i="21"/>
  <c r="N132" i="21"/>
  <c r="M133" i="21"/>
  <c r="J133" i="21"/>
  <c r="I133" i="21"/>
  <c r="L133" i="21"/>
  <c r="H134" i="21"/>
  <c r="K133" i="21"/>
  <c r="F129" i="21"/>
  <c r="D130" i="21"/>
  <c r="P133" i="21"/>
  <c r="O133" i="21"/>
  <c r="N133" i="21"/>
  <c r="Q133" i="21"/>
  <c r="L134" i="21"/>
  <c r="M134" i="21"/>
  <c r="H135" i="21"/>
  <c r="K134" i="21"/>
  <c r="I134" i="21"/>
  <c r="J134" i="21"/>
  <c r="F130" i="21"/>
  <c r="E130" i="21"/>
  <c r="D131" i="21"/>
  <c r="J135" i="21"/>
  <c r="I135" i="21"/>
  <c r="K135" i="21"/>
  <c r="H136" i="21"/>
  <c r="M135" i="21"/>
  <c r="L135" i="21"/>
  <c r="Q134" i="21"/>
  <c r="P134" i="21"/>
  <c r="N134" i="21"/>
  <c r="O134" i="21"/>
  <c r="E131" i="21"/>
  <c r="D132" i="21"/>
  <c r="N135" i="21"/>
  <c r="O135" i="21"/>
  <c r="Q135" i="21"/>
  <c r="P135" i="21"/>
  <c r="I136" i="21"/>
  <c r="J136" i="21"/>
  <c r="M136" i="21"/>
  <c r="H137" i="21"/>
  <c r="K136" i="21"/>
  <c r="L136" i="21"/>
  <c r="D133" i="21"/>
  <c r="F132" i="21"/>
  <c r="E132" i="21"/>
  <c r="O136" i="21"/>
  <c r="P136" i="21"/>
  <c r="N136" i="21"/>
  <c r="Q136" i="21"/>
  <c r="L137" i="21"/>
  <c r="I137" i="21"/>
  <c r="H138" i="21"/>
  <c r="M137" i="21"/>
  <c r="K137" i="21"/>
  <c r="J137" i="21"/>
  <c r="D134" i="21"/>
  <c r="F133" i="21"/>
  <c r="E133" i="21"/>
  <c r="N137" i="21"/>
  <c r="P137" i="21"/>
  <c r="O137" i="21"/>
  <c r="M138" i="21"/>
  <c r="K138" i="21"/>
  <c r="L138" i="21"/>
  <c r="I138" i="21"/>
  <c r="J138" i="21"/>
  <c r="H139" i="21"/>
  <c r="D135" i="21"/>
  <c r="E134" i="21"/>
  <c r="P138" i="21"/>
  <c r="Q138" i="21"/>
  <c r="N138" i="21"/>
  <c r="O138" i="21"/>
  <c r="I139" i="21"/>
  <c r="K139" i="21"/>
  <c r="M139" i="21"/>
  <c r="J139" i="21"/>
  <c r="H140" i="21"/>
  <c r="L139" i="21"/>
  <c r="E135" i="21"/>
  <c r="F135" i="21"/>
  <c r="D136" i="21"/>
  <c r="O139" i="21"/>
  <c r="Q139" i="21"/>
  <c r="N139" i="21"/>
  <c r="P139" i="21"/>
  <c r="M140" i="21"/>
  <c r="H141" i="21"/>
  <c r="I140" i="21"/>
  <c r="K140" i="21"/>
  <c r="L140" i="21"/>
  <c r="J140" i="21"/>
  <c r="F136" i="21"/>
  <c r="E136" i="21"/>
  <c r="D137" i="21"/>
  <c r="K141" i="21"/>
  <c r="I141" i="21"/>
  <c r="H142" i="21"/>
  <c r="J141" i="21"/>
  <c r="L141" i="21"/>
  <c r="M141" i="21"/>
  <c r="P140" i="21"/>
  <c r="O140" i="21"/>
  <c r="N140" i="21"/>
  <c r="Q140" i="21"/>
  <c r="D138" i="21"/>
  <c r="F137" i="21"/>
  <c r="E137" i="21"/>
  <c r="N141" i="21"/>
  <c r="Q141" i="21"/>
  <c r="P141" i="21"/>
  <c r="O141" i="21"/>
  <c r="L142" i="21"/>
  <c r="I142" i="21"/>
  <c r="K142" i="21"/>
  <c r="H143" i="21"/>
  <c r="M142" i="21"/>
  <c r="J142" i="21"/>
  <c r="D139" i="21"/>
  <c r="E138" i="21"/>
  <c r="Q142" i="21"/>
  <c r="N142" i="21"/>
  <c r="O142" i="21"/>
  <c r="P142" i="21"/>
  <c r="L143" i="21"/>
  <c r="I143" i="21"/>
  <c r="J143" i="21"/>
  <c r="M143" i="21"/>
  <c r="H144" i="21"/>
  <c r="K143" i="21"/>
  <c r="D140" i="21"/>
  <c r="F139" i="21"/>
  <c r="E139" i="21"/>
  <c r="Q143" i="21"/>
  <c r="P143" i="21"/>
  <c r="O143" i="21"/>
  <c r="N143" i="21"/>
  <c r="K144" i="21"/>
  <c r="J144" i="21"/>
  <c r="L144" i="21"/>
  <c r="I144" i="21"/>
  <c r="H145" i="21"/>
  <c r="M144" i="21"/>
  <c r="D141" i="21"/>
  <c r="F140" i="21"/>
  <c r="Q144" i="21"/>
  <c r="N144" i="21"/>
  <c r="O144" i="21"/>
  <c r="K145" i="21"/>
  <c r="I145" i="21"/>
  <c r="L145" i="21"/>
  <c r="H146" i="21"/>
  <c r="M145" i="21"/>
  <c r="J145" i="21"/>
  <c r="E141" i="21"/>
  <c r="F141" i="21"/>
  <c r="D142" i="21"/>
  <c r="N145" i="21"/>
  <c r="O145" i="21"/>
  <c r="P145" i="21"/>
  <c r="Q145" i="21"/>
  <c r="L146" i="21"/>
  <c r="K146" i="21"/>
  <c r="M146" i="21"/>
  <c r="I146" i="21"/>
  <c r="J146" i="21"/>
  <c r="H147" i="21"/>
  <c r="E142" i="21"/>
  <c r="D143" i="21"/>
  <c r="Q146" i="21"/>
  <c r="P146" i="21"/>
  <c r="N146" i="21"/>
  <c r="K147" i="21"/>
  <c r="I147" i="21"/>
  <c r="L147" i="21"/>
  <c r="M147" i="21"/>
  <c r="H148" i="21"/>
  <c r="J147" i="21"/>
  <c r="E143" i="21"/>
  <c r="D144" i="21"/>
  <c r="F143" i="21"/>
  <c r="Q147" i="21"/>
  <c r="N147" i="21"/>
  <c r="P147" i="21"/>
  <c r="O147" i="21"/>
  <c r="I148" i="21"/>
  <c r="M148" i="21"/>
  <c r="J148" i="21"/>
  <c r="H149" i="21"/>
  <c r="K148" i="21"/>
  <c r="L148" i="21"/>
  <c r="D145" i="21"/>
  <c r="E144" i="21"/>
  <c r="P148" i="21"/>
  <c r="Q148" i="21"/>
  <c r="N148" i="21"/>
  <c r="M149" i="21"/>
  <c r="L149" i="21"/>
  <c r="I149" i="21"/>
  <c r="H150" i="21"/>
  <c r="J149" i="21"/>
  <c r="K149" i="21"/>
  <c r="D146" i="21"/>
  <c r="E145" i="21"/>
  <c r="F145" i="21"/>
  <c r="O149" i="21"/>
  <c r="P149" i="21"/>
  <c r="N149" i="21"/>
  <c r="Q149" i="21"/>
  <c r="I150" i="21"/>
  <c r="K150" i="21"/>
  <c r="H151" i="21"/>
  <c r="L150" i="21"/>
  <c r="M150" i="21"/>
  <c r="J150" i="21"/>
  <c r="D147" i="21"/>
  <c r="F146" i="21"/>
  <c r="P150" i="21"/>
  <c r="N150" i="21"/>
  <c r="Q150" i="21"/>
  <c r="K151" i="21"/>
  <c r="M151" i="21"/>
  <c r="I151" i="21"/>
  <c r="L151" i="21"/>
  <c r="H152" i="21"/>
  <c r="J151" i="21"/>
  <c r="E147" i="21"/>
  <c r="D148" i="21"/>
  <c r="F147" i="21"/>
  <c r="P151" i="21"/>
  <c r="Q151" i="21"/>
  <c r="N151" i="21"/>
  <c r="O151" i="21"/>
  <c r="L152" i="21"/>
  <c r="H153" i="21"/>
  <c r="I152" i="21"/>
  <c r="J152" i="21"/>
  <c r="M152" i="21"/>
  <c r="K152" i="21"/>
  <c r="D149" i="21"/>
  <c r="E148" i="21"/>
  <c r="J153" i="21"/>
  <c r="L153" i="21"/>
  <c r="H154" i="21"/>
  <c r="K153" i="21"/>
  <c r="I153" i="21"/>
  <c r="N152" i="21"/>
  <c r="P152" i="21"/>
  <c r="O152" i="21"/>
  <c r="Q152" i="21"/>
  <c r="F149" i="21"/>
  <c r="D150" i="21"/>
  <c r="E149" i="21"/>
  <c r="H155" i="21"/>
  <c r="L154" i="21"/>
  <c r="J154" i="21"/>
  <c r="K154" i="21"/>
  <c r="I154" i="21"/>
  <c r="M154" i="21"/>
  <c r="O153" i="21"/>
  <c r="Q153" i="21"/>
  <c r="P153" i="21"/>
  <c r="N153" i="21"/>
  <c r="F150" i="21"/>
  <c r="E150" i="21"/>
  <c r="D151" i="21"/>
  <c r="H156" i="21"/>
  <c r="K155" i="21"/>
  <c r="I155" i="21"/>
  <c r="J155" i="21"/>
  <c r="M155" i="21"/>
  <c r="N154" i="21"/>
  <c r="P154" i="21"/>
  <c r="Q154" i="21"/>
  <c r="O154" i="21"/>
  <c r="D152" i="21"/>
  <c r="E151" i="21"/>
  <c r="F151" i="21"/>
  <c r="I156" i="21"/>
  <c r="L156" i="21"/>
  <c r="K156" i="21"/>
  <c r="H157" i="21"/>
  <c r="J156" i="21"/>
  <c r="M156" i="21"/>
  <c r="O155" i="21"/>
  <c r="N155" i="21"/>
  <c r="Q155" i="21"/>
  <c r="P155" i="21"/>
  <c r="F152" i="21"/>
  <c r="E152" i="21"/>
  <c r="D153" i="21"/>
  <c r="N156" i="21"/>
  <c r="P156" i="21"/>
  <c r="Q156" i="21"/>
  <c r="O156" i="21"/>
  <c r="M157" i="21"/>
  <c r="I157" i="21"/>
  <c r="J157" i="21"/>
  <c r="H158" i="21"/>
  <c r="K157" i="21"/>
  <c r="L157" i="21"/>
  <c r="D154" i="21"/>
  <c r="F153" i="21"/>
  <c r="E153" i="21"/>
  <c r="N157" i="21"/>
  <c r="Q157" i="21"/>
  <c r="O157" i="21"/>
  <c r="P157" i="21"/>
  <c r="I158" i="21"/>
  <c r="J158" i="21"/>
  <c r="H159" i="21"/>
  <c r="L158" i="21"/>
  <c r="K158" i="21"/>
  <c r="M158" i="21"/>
  <c r="F154" i="21"/>
  <c r="E154" i="21"/>
  <c r="D155" i="21"/>
  <c r="N158" i="21"/>
  <c r="Q158" i="21"/>
  <c r="P158" i="21"/>
  <c r="O158" i="21"/>
  <c r="I159" i="21"/>
  <c r="K159" i="21"/>
  <c r="L159" i="21"/>
  <c r="J159" i="21"/>
  <c r="H160" i="21"/>
  <c r="M159" i="21"/>
  <c r="F155" i="21"/>
  <c r="D156" i="21"/>
  <c r="E155" i="21"/>
  <c r="Q159" i="21"/>
  <c r="N159" i="21"/>
  <c r="O159" i="21"/>
  <c r="P159" i="21"/>
  <c r="H161" i="21"/>
  <c r="I160" i="21"/>
  <c r="M160" i="21"/>
  <c r="J160" i="21"/>
  <c r="K160" i="21"/>
  <c r="L160" i="21"/>
  <c r="D157" i="21"/>
  <c r="F156" i="21"/>
  <c r="K161" i="21"/>
  <c r="J161" i="21"/>
  <c r="L161" i="21"/>
  <c r="M161" i="21"/>
  <c r="H162" i="21"/>
  <c r="I161" i="21"/>
  <c r="P160" i="21"/>
  <c r="Q160" i="21"/>
  <c r="O160" i="21"/>
  <c r="D158" i="21"/>
  <c r="E157" i="21"/>
  <c r="J162" i="21"/>
  <c r="I162" i="21"/>
  <c r="H163" i="21"/>
  <c r="K162" i="21"/>
  <c r="M162" i="21"/>
  <c r="L162" i="21"/>
  <c r="O161" i="21"/>
  <c r="P161" i="21"/>
  <c r="Q161" i="21"/>
  <c r="N161" i="21"/>
  <c r="D159" i="21"/>
  <c r="E158" i="21"/>
  <c r="N162" i="21"/>
  <c r="P162" i="21"/>
  <c r="Q162" i="21"/>
  <c r="L163" i="21"/>
  <c r="J163" i="21"/>
  <c r="I163" i="21"/>
  <c r="K163" i="21"/>
  <c r="M163" i="21"/>
  <c r="H164" i="21"/>
  <c r="E159" i="21"/>
  <c r="F159" i="21"/>
  <c r="D160" i="21"/>
  <c r="P163" i="21"/>
  <c r="N163" i="21"/>
  <c r="O163" i="21"/>
  <c r="Q163" i="21"/>
  <c r="K164" i="21"/>
  <c r="H165" i="21"/>
  <c r="M164" i="21"/>
  <c r="J164" i="21"/>
  <c r="L164" i="21"/>
  <c r="I164" i="21"/>
  <c r="E160" i="21"/>
  <c r="D161" i="21"/>
  <c r="F160" i="21"/>
  <c r="J165" i="21"/>
  <c r="H166" i="21"/>
  <c r="I165" i="21"/>
  <c r="M165" i="21"/>
  <c r="L165" i="21"/>
  <c r="P164" i="21"/>
  <c r="Q164" i="21"/>
  <c r="O164" i="21"/>
  <c r="D162" i="21"/>
  <c r="F161" i="21"/>
  <c r="E161" i="21"/>
  <c r="K166" i="21"/>
  <c r="J166" i="21"/>
  <c r="M166" i="21"/>
  <c r="I166" i="21"/>
  <c r="H167" i="21"/>
  <c r="L166" i="21"/>
  <c r="O165" i="21"/>
  <c r="P165" i="21"/>
  <c r="N165" i="21"/>
  <c r="Q165" i="21"/>
  <c r="D163" i="21"/>
  <c r="F162" i="21"/>
  <c r="N166" i="21"/>
  <c r="P166" i="21"/>
  <c r="Q166" i="21"/>
  <c r="O166" i="21"/>
  <c r="L167" i="21"/>
  <c r="I167" i="21"/>
  <c r="H168" i="21"/>
  <c r="M167" i="21"/>
  <c r="J167" i="21"/>
  <c r="K167" i="21"/>
  <c r="E163" i="21"/>
  <c r="F163" i="21"/>
  <c r="D164" i="21"/>
  <c r="P167" i="21"/>
  <c r="O167" i="21"/>
  <c r="N167" i="21"/>
  <c r="Q167" i="21"/>
  <c r="M168" i="21"/>
  <c r="L168" i="21"/>
  <c r="H169" i="21"/>
  <c r="I168" i="21"/>
  <c r="J168" i="21"/>
  <c r="K168" i="21"/>
  <c r="D165" i="21"/>
  <c r="F164" i="21"/>
  <c r="I169" i="21"/>
  <c r="M169" i="21"/>
  <c r="H170" i="21"/>
  <c r="J169" i="21"/>
  <c r="K169" i="21"/>
  <c r="P168" i="21"/>
  <c r="O168" i="21"/>
  <c r="N168" i="21"/>
  <c r="Q168" i="21"/>
  <c r="D166" i="21"/>
  <c r="F165" i="21"/>
  <c r="E165" i="21"/>
  <c r="Q169" i="21"/>
  <c r="N169" i="21"/>
  <c r="P169" i="21"/>
  <c r="O169" i="21"/>
  <c r="H171" i="21"/>
  <c r="L170" i="21"/>
  <c r="M170" i="21"/>
  <c r="J170" i="21"/>
  <c r="K170" i="21"/>
  <c r="I170" i="21"/>
  <c r="E166" i="21"/>
  <c r="D167" i="21"/>
  <c r="L171" i="21"/>
  <c r="K171" i="21"/>
  <c r="I171" i="21"/>
  <c r="J171" i="21"/>
  <c r="M171" i="21"/>
  <c r="H172" i="21"/>
  <c r="O170" i="21"/>
  <c r="N170" i="21"/>
  <c r="P170" i="21"/>
  <c r="Q170" i="21"/>
  <c r="E167" i="21"/>
  <c r="F167" i="21"/>
  <c r="D168" i="21"/>
  <c r="O171" i="21"/>
  <c r="Q171" i="21"/>
  <c r="P171" i="21"/>
  <c r="N171" i="21"/>
  <c r="K172" i="21"/>
  <c r="L172" i="21"/>
  <c r="M172" i="21"/>
  <c r="H173" i="21"/>
  <c r="I172" i="21"/>
  <c r="J172" i="21"/>
  <c r="F168" i="21"/>
  <c r="D169" i="21"/>
  <c r="K173" i="21"/>
  <c r="M173" i="21"/>
  <c r="J173" i="21"/>
  <c r="L173" i="21"/>
  <c r="I173" i="21"/>
  <c r="H174" i="21"/>
  <c r="O172" i="21"/>
  <c r="Q172" i="21"/>
  <c r="P172" i="21"/>
  <c r="N172" i="21"/>
  <c r="F169" i="21"/>
  <c r="E169" i="21"/>
  <c r="D170" i="21"/>
  <c r="Q173" i="21"/>
  <c r="N173" i="21"/>
  <c r="P173" i="21"/>
  <c r="O173" i="21"/>
  <c r="I174" i="21"/>
  <c r="J174" i="21"/>
  <c r="M174" i="21"/>
  <c r="L174" i="21"/>
  <c r="H175" i="21"/>
  <c r="K174" i="21"/>
  <c r="E170" i="21"/>
  <c r="D171" i="21"/>
  <c r="Q174" i="21"/>
  <c r="N174" i="21"/>
  <c r="P174" i="21"/>
  <c r="O174" i="21"/>
  <c r="M175" i="21"/>
  <c r="I175" i="21"/>
  <c r="L175" i="21"/>
  <c r="H176" i="21"/>
  <c r="K175" i="21"/>
  <c r="J175" i="21"/>
  <c r="E171" i="21"/>
  <c r="F171" i="21"/>
  <c r="D172" i="21"/>
  <c r="Q175" i="21"/>
  <c r="P175" i="21"/>
  <c r="N175" i="21"/>
  <c r="O175" i="21"/>
  <c r="L176" i="21"/>
  <c r="M176" i="21"/>
  <c r="I176" i="21"/>
  <c r="H177" i="21"/>
  <c r="K176" i="21"/>
  <c r="J176" i="21"/>
  <c r="F172" i="21"/>
  <c r="D173" i="21"/>
  <c r="E172" i="21"/>
  <c r="Q176" i="21"/>
  <c r="P176" i="21"/>
  <c r="O176" i="21"/>
  <c r="N176" i="21"/>
  <c r="L177" i="21"/>
  <c r="I177" i="21"/>
  <c r="K177" i="21"/>
  <c r="J177" i="21"/>
  <c r="H178" i="21"/>
  <c r="E173" i="21"/>
  <c r="D174" i="21"/>
  <c r="Q177" i="21"/>
  <c r="O177" i="21"/>
  <c r="P177" i="21"/>
  <c r="N177" i="21"/>
  <c r="K178" i="21"/>
  <c r="I178" i="21"/>
  <c r="H179" i="21"/>
  <c r="J178" i="21"/>
  <c r="M178" i="21"/>
  <c r="L178" i="21"/>
  <c r="D175" i="21"/>
  <c r="F174" i="21"/>
  <c r="P178" i="21"/>
  <c r="Q178" i="21"/>
  <c r="O178" i="21"/>
  <c r="N178" i="21"/>
  <c r="I179" i="21"/>
  <c r="K179" i="21"/>
  <c r="J179" i="21"/>
  <c r="L179" i="21"/>
  <c r="H180" i="21"/>
  <c r="M179" i="21"/>
  <c r="E175" i="21"/>
  <c r="D176" i="21"/>
  <c r="O179" i="21"/>
  <c r="N179" i="21"/>
  <c r="Q179" i="21"/>
  <c r="P179" i="21"/>
  <c r="I180" i="21"/>
  <c r="H181" i="21"/>
  <c r="M180" i="21"/>
  <c r="K180" i="21"/>
  <c r="J180" i="21"/>
  <c r="L180" i="21"/>
  <c r="D177" i="21"/>
  <c r="F176" i="21"/>
  <c r="E176" i="21"/>
  <c r="P180" i="21"/>
  <c r="N180" i="21"/>
  <c r="Q180" i="21"/>
  <c r="O180" i="21"/>
  <c r="L181" i="21"/>
  <c r="K181" i="21"/>
  <c r="H182" i="21"/>
  <c r="I181" i="21"/>
  <c r="M181" i="21"/>
  <c r="J181" i="21"/>
  <c r="F177" i="21"/>
  <c r="D178" i="21"/>
  <c r="K182" i="21"/>
  <c r="H183" i="21"/>
  <c r="J182" i="21"/>
  <c r="I182" i="21"/>
  <c r="M182" i="21"/>
  <c r="L182" i="21"/>
  <c r="P181" i="21"/>
  <c r="Q181" i="21"/>
  <c r="O181" i="21"/>
  <c r="N181" i="21"/>
  <c r="E178" i="21"/>
  <c r="F178" i="21"/>
  <c r="D179" i="21"/>
  <c r="J183" i="21"/>
  <c r="L183" i="21"/>
  <c r="H184" i="21"/>
  <c r="K183" i="21"/>
  <c r="I183" i="21"/>
  <c r="M183" i="21"/>
  <c r="P182" i="21"/>
  <c r="N182" i="21"/>
  <c r="O182" i="21"/>
  <c r="Q182" i="21"/>
  <c r="D180" i="21"/>
  <c r="E179" i="21"/>
  <c r="M184" i="21"/>
  <c r="L184" i="21"/>
  <c r="H185" i="21"/>
  <c r="I184" i="21"/>
  <c r="K184" i="21"/>
  <c r="J184" i="21"/>
  <c r="P183" i="21"/>
  <c r="N183" i="21"/>
  <c r="Q183" i="21"/>
  <c r="E180" i="21"/>
  <c r="D181" i="21"/>
  <c r="F180" i="21"/>
  <c r="J185" i="21"/>
  <c r="L185" i="21"/>
  <c r="H186" i="21"/>
  <c r="M185" i="21"/>
  <c r="I185" i="21"/>
  <c r="K185" i="21"/>
  <c r="N184" i="21"/>
  <c r="O184" i="21"/>
  <c r="P184" i="21"/>
  <c r="Q184" i="21"/>
  <c r="D182" i="21"/>
  <c r="E181" i="21"/>
  <c r="K186" i="21"/>
  <c r="J186" i="21"/>
  <c r="I186" i="21"/>
  <c r="L186" i="21"/>
  <c r="H187" i="21"/>
  <c r="M186" i="21"/>
  <c r="P185" i="21"/>
  <c r="O185" i="21"/>
  <c r="Q185" i="21"/>
  <c r="N185" i="21"/>
  <c r="D183" i="21"/>
  <c r="E182" i="21"/>
  <c r="F182" i="21"/>
  <c r="P186" i="21"/>
  <c r="O186" i="21"/>
  <c r="Q186" i="21"/>
  <c r="N186" i="21"/>
  <c r="M187" i="21"/>
  <c r="L187" i="21"/>
  <c r="K187" i="21"/>
  <c r="H188" i="21"/>
  <c r="J187" i="21"/>
  <c r="I187" i="21"/>
  <c r="F183" i="21"/>
  <c r="D184" i="21"/>
  <c r="I188" i="21"/>
  <c r="M188" i="21"/>
  <c r="H189" i="21"/>
  <c r="K188" i="21"/>
  <c r="J188" i="21"/>
  <c r="L188" i="21"/>
  <c r="P187" i="21"/>
  <c r="Q187" i="21"/>
  <c r="O187" i="21"/>
  <c r="N187" i="21"/>
  <c r="F184" i="21"/>
  <c r="D185" i="21"/>
  <c r="E184" i="21"/>
  <c r="O188" i="21"/>
  <c r="P188" i="21"/>
  <c r="Q188" i="21"/>
  <c r="N188" i="21"/>
  <c r="H190" i="21"/>
  <c r="K189" i="21"/>
  <c r="M189" i="21"/>
  <c r="I189" i="21"/>
  <c r="L189" i="21"/>
  <c r="J189" i="21"/>
  <c r="E185" i="21"/>
  <c r="D186" i="21"/>
  <c r="M190" i="21"/>
  <c r="L190" i="21"/>
  <c r="I190" i="21"/>
  <c r="K190" i="21"/>
  <c r="H191" i="21"/>
  <c r="J190" i="21"/>
  <c r="N189" i="21"/>
  <c r="O189" i="21"/>
  <c r="P189" i="21"/>
  <c r="Q189" i="21"/>
  <c r="F186" i="21"/>
  <c r="E186" i="21"/>
  <c r="D187" i="21"/>
  <c r="P190" i="21"/>
  <c r="N190" i="21"/>
  <c r="Q190" i="21"/>
  <c r="O190" i="21"/>
  <c r="I191" i="21"/>
  <c r="J191" i="21"/>
  <c r="K191" i="21"/>
  <c r="M191" i="21"/>
  <c r="H192" i="21"/>
  <c r="L191" i="21"/>
  <c r="D188" i="21"/>
  <c r="E187" i="21"/>
  <c r="P191" i="21"/>
  <c r="Q191" i="21"/>
  <c r="O191" i="21"/>
  <c r="N191" i="21"/>
  <c r="H193" i="21"/>
  <c r="K192" i="21"/>
  <c r="J192" i="21"/>
  <c r="I192" i="21"/>
  <c r="L192" i="21"/>
  <c r="E188" i="21"/>
  <c r="D189" i="21"/>
  <c r="F188" i="21"/>
  <c r="I193" i="21"/>
  <c r="M193" i="21"/>
  <c r="K193" i="21"/>
  <c r="L193" i="21"/>
  <c r="H194" i="21"/>
  <c r="J193" i="21"/>
  <c r="O192" i="21"/>
  <c r="N192" i="21"/>
  <c r="Q192" i="21"/>
  <c r="P192" i="21"/>
  <c r="E189" i="21"/>
  <c r="D190" i="21"/>
  <c r="F189" i="21"/>
  <c r="N193" i="21"/>
  <c r="P193" i="21"/>
  <c r="Q193" i="21"/>
  <c r="O193" i="21"/>
  <c r="M194" i="21"/>
  <c r="K194" i="21"/>
  <c r="I194" i="21"/>
  <c r="L194" i="21"/>
  <c r="H195" i="21"/>
  <c r="E190" i="21"/>
  <c r="D191" i="21"/>
  <c r="P194" i="21"/>
  <c r="N194" i="21"/>
  <c r="O194" i="21"/>
  <c r="Q194" i="21"/>
  <c r="J195" i="21"/>
  <c r="M195" i="21"/>
  <c r="L195" i="21"/>
  <c r="H196" i="21"/>
  <c r="I195" i="21"/>
  <c r="D192" i="21"/>
  <c r="E191" i="21"/>
  <c r="H197" i="21"/>
  <c r="I196" i="21"/>
  <c r="J196" i="21"/>
  <c r="K196" i="21"/>
  <c r="L196" i="21"/>
  <c r="M196" i="21"/>
  <c r="O195" i="21"/>
  <c r="P195" i="21"/>
  <c r="Q195" i="21"/>
  <c r="N195" i="21"/>
  <c r="D193" i="21"/>
  <c r="F192" i="21"/>
  <c r="E192" i="21"/>
  <c r="L197" i="21"/>
  <c r="H198" i="21"/>
  <c r="J197" i="21"/>
  <c r="K197" i="21"/>
  <c r="M197" i="21"/>
  <c r="I197" i="21"/>
  <c r="N196" i="21"/>
  <c r="Q196" i="21"/>
  <c r="O196" i="21"/>
  <c r="P196" i="21"/>
  <c r="D194" i="21"/>
  <c r="E193" i="21"/>
  <c r="K198" i="21"/>
  <c r="J198" i="21"/>
  <c r="M198" i="21"/>
  <c r="L198" i="21"/>
  <c r="H199" i="21"/>
  <c r="I198" i="21"/>
  <c r="P197" i="21"/>
  <c r="N197" i="21"/>
  <c r="O197" i="21"/>
  <c r="Q197" i="21"/>
  <c r="F194" i="21"/>
  <c r="E194" i="21"/>
  <c r="D195" i="21"/>
  <c r="K199" i="21"/>
  <c r="L199" i="21"/>
  <c r="M199" i="21"/>
  <c r="H200" i="21"/>
  <c r="I199" i="21"/>
  <c r="J199" i="21"/>
  <c r="N198" i="21"/>
  <c r="Q198" i="21"/>
  <c r="P198" i="21"/>
  <c r="O198" i="21"/>
  <c r="E195" i="21"/>
  <c r="F195" i="21"/>
  <c r="D196" i="21"/>
  <c r="J200" i="21"/>
  <c r="L200" i="21"/>
  <c r="I200" i="21"/>
  <c r="M200" i="21"/>
  <c r="K200" i="21"/>
  <c r="H201" i="21"/>
  <c r="P199" i="21"/>
  <c r="N199" i="21"/>
  <c r="O199" i="21"/>
  <c r="Q199" i="21"/>
  <c r="E196" i="21"/>
  <c r="F196" i="21"/>
  <c r="D197" i="21"/>
  <c r="Q200" i="21"/>
  <c r="P200" i="21"/>
  <c r="N200" i="21"/>
  <c r="O200" i="21"/>
  <c r="L201" i="21"/>
  <c r="M201" i="21"/>
  <c r="I201" i="21"/>
  <c r="J201" i="21"/>
  <c r="H202" i="21"/>
  <c r="K201" i="21"/>
  <c r="D198" i="21"/>
  <c r="E197" i="21"/>
  <c r="Q201" i="21"/>
  <c r="O201" i="21"/>
  <c r="P201" i="21"/>
  <c r="N201" i="21"/>
  <c r="K202" i="21"/>
  <c r="L202" i="21"/>
  <c r="M202" i="21"/>
  <c r="H203" i="21"/>
  <c r="I202" i="21"/>
  <c r="J202" i="21"/>
  <c r="F198" i="21"/>
  <c r="E198" i="21"/>
  <c r="D199" i="21"/>
  <c r="I203" i="21"/>
  <c r="H204" i="21"/>
  <c r="J203" i="21"/>
  <c r="K203" i="21"/>
  <c r="M203" i="21"/>
  <c r="L203" i="21"/>
  <c r="O202" i="21"/>
  <c r="Q202" i="21"/>
  <c r="P202" i="21"/>
  <c r="N202" i="21"/>
  <c r="D200" i="21"/>
  <c r="F199" i="21"/>
  <c r="Q203" i="21"/>
  <c r="N203" i="21"/>
  <c r="P203" i="21"/>
  <c r="K204" i="21"/>
  <c r="L204" i="21"/>
  <c r="I204" i="21"/>
  <c r="H205" i="21"/>
  <c r="J204" i="21"/>
  <c r="M204" i="21"/>
  <c r="D201" i="21"/>
  <c r="E200" i="21"/>
  <c r="F200" i="21"/>
  <c r="Q204" i="21"/>
  <c r="O204" i="21"/>
  <c r="P204" i="21"/>
  <c r="N204" i="21"/>
  <c r="H206" i="21"/>
  <c r="I205" i="21"/>
  <c r="K205" i="21"/>
  <c r="M205" i="21"/>
  <c r="L205" i="21"/>
  <c r="J205" i="21"/>
  <c r="D202" i="21"/>
  <c r="F201" i="21"/>
  <c r="L206" i="21"/>
  <c r="M206" i="21"/>
  <c r="K206" i="21"/>
  <c r="H207" i="21"/>
  <c r="I206" i="21"/>
  <c r="J206" i="21"/>
  <c r="P205" i="21"/>
  <c r="Q205" i="21"/>
  <c r="O205" i="21"/>
  <c r="F202" i="21"/>
  <c r="E202" i="21"/>
  <c r="D203" i="21"/>
  <c r="K207" i="21"/>
  <c r="H208" i="21"/>
  <c r="L207" i="21"/>
  <c r="J207" i="21"/>
  <c r="I207" i="21"/>
  <c r="M207" i="21"/>
  <c r="Q206" i="21"/>
  <c r="P206" i="21"/>
  <c r="N206" i="21"/>
  <c r="O206" i="21"/>
  <c r="D204" i="21"/>
  <c r="F203" i="21"/>
  <c r="H209" i="21"/>
  <c r="I208" i="21"/>
  <c r="M208" i="21"/>
  <c r="K208" i="21"/>
  <c r="L208" i="21"/>
  <c r="Q207" i="21"/>
  <c r="O207" i="21"/>
  <c r="N207" i="21"/>
  <c r="P207" i="21"/>
  <c r="F204" i="21"/>
  <c r="D205" i="21"/>
  <c r="E204" i="21"/>
  <c r="J209" i="21"/>
  <c r="L209" i="21"/>
  <c r="H210" i="21"/>
  <c r="M209" i="21"/>
  <c r="K209" i="21"/>
  <c r="I209" i="21"/>
  <c r="Q208" i="21"/>
  <c r="N208" i="21"/>
  <c r="O208" i="21"/>
  <c r="P208" i="21"/>
  <c r="F205" i="21"/>
  <c r="D206" i="21"/>
  <c r="K210" i="21"/>
  <c r="J210" i="21"/>
  <c r="L210" i="21"/>
  <c r="M210" i="21"/>
  <c r="H211" i="21"/>
  <c r="I210" i="21"/>
  <c r="O209" i="21"/>
  <c r="N209" i="21"/>
  <c r="P209" i="21"/>
  <c r="Q209" i="21"/>
  <c r="D207" i="21"/>
  <c r="F206" i="21"/>
  <c r="E206" i="21"/>
  <c r="L211" i="21"/>
  <c r="I211" i="21"/>
  <c r="M211" i="21"/>
  <c r="J211" i="21"/>
  <c r="H212" i="21"/>
  <c r="K211" i="21"/>
  <c r="P210" i="21"/>
  <c r="Q210" i="21"/>
  <c r="N210" i="21"/>
  <c r="O210" i="21"/>
  <c r="D208" i="21"/>
  <c r="E207" i="21"/>
  <c r="O211" i="21"/>
  <c r="Q211" i="21"/>
  <c r="P211" i="21"/>
  <c r="N211" i="21"/>
  <c r="L212" i="21"/>
  <c r="I212" i="21"/>
  <c r="J212" i="21"/>
  <c r="H213" i="21"/>
  <c r="M212" i="21"/>
  <c r="K212" i="21"/>
  <c r="F208" i="21"/>
  <c r="E208" i="21"/>
  <c r="D209" i="21"/>
  <c r="N212" i="21"/>
  <c r="Q212" i="21"/>
  <c r="O212" i="21"/>
  <c r="P212" i="21"/>
  <c r="K213" i="21"/>
  <c r="L213" i="21"/>
  <c r="H214" i="21"/>
  <c r="I213" i="21"/>
  <c r="M213" i="21"/>
  <c r="J213" i="21"/>
  <c r="D210" i="21"/>
  <c r="F209" i="21"/>
  <c r="L214" i="21"/>
  <c r="I214" i="21"/>
  <c r="J214" i="21"/>
  <c r="H215" i="21"/>
  <c r="K214" i="21"/>
  <c r="O213" i="21"/>
  <c r="Q213" i="21"/>
  <c r="N213" i="21"/>
  <c r="D211" i="21"/>
  <c r="F210" i="21"/>
  <c r="E210" i="21"/>
  <c r="Q214" i="21"/>
  <c r="P214" i="21"/>
  <c r="O214" i="21"/>
  <c r="N214" i="21"/>
  <c r="J215" i="21"/>
  <c r="I215" i="21"/>
  <c r="K215" i="21"/>
  <c r="L215" i="21"/>
  <c r="M215" i="21"/>
  <c r="H216" i="21"/>
  <c r="E211" i="21"/>
  <c r="D212" i="21"/>
  <c r="N215" i="21"/>
  <c r="P215" i="21"/>
  <c r="Q215" i="21"/>
  <c r="O215" i="21"/>
  <c r="M216" i="21"/>
  <c r="J216" i="21"/>
  <c r="I216" i="21"/>
  <c r="K216" i="21"/>
  <c r="L216" i="21"/>
  <c r="H217" i="21"/>
  <c r="D213" i="21"/>
  <c r="F212" i="21"/>
  <c r="E212" i="21"/>
  <c r="O216" i="21"/>
  <c r="Q216" i="21"/>
  <c r="N216" i="21"/>
  <c r="P216" i="21"/>
  <c r="J217" i="21"/>
  <c r="K217" i="21"/>
  <c r="I217" i="21"/>
  <c r="M217" i="21"/>
  <c r="H218" i="21"/>
  <c r="L217" i="21"/>
  <c r="F213" i="21"/>
  <c r="D214" i="21"/>
  <c r="P217" i="21"/>
  <c r="O217" i="21"/>
  <c r="Q217" i="21"/>
  <c r="N217" i="21"/>
  <c r="J218" i="21"/>
  <c r="I218" i="21"/>
  <c r="H219" i="21"/>
  <c r="L218" i="21"/>
  <c r="M218" i="21"/>
  <c r="F214" i="21"/>
  <c r="D215" i="21"/>
  <c r="E214" i="21"/>
  <c r="O218" i="21"/>
  <c r="P218" i="21"/>
  <c r="N218" i="21"/>
  <c r="K219" i="21"/>
  <c r="J219" i="21"/>
  <c r="H220" i="21"/>
  <c r="I219" i="21"/>
  <c r="M219" i="21"/>
  <c r="L219" i="21"/>
  <c r="E215" i="21"/>
  <c r="D216" i="21"/>
  <c r="I220" i="21"/>
  <c r="J220" i="21"/>
  <c r="H221" i="21"/>
  <c r="K220" i="21"/>
  <c r="L220" i="21"/>
  <c r="M220" i="21"/>
  <c r="N219" i="21"/>
  <c r="O219" i="21"/>
  <c r="Q219" i="21"/>
  <c r="P219" i="21"/>
  <c r="D217" i="21"/>
  <c r="F216" i="21"/>
  <c r="E216" i="21"/>
  <c r="N220" i="21"/>
  <c r="Q220" i="21"/>
  <c r="O220" i="21"/>
  <c r="P220" i="21"/>
  <c r="J221" i="21"/>
  <c r="H222" i="21"/>
  <c r="I221" i="21"/>
  <c r="K221" i="21"/>
  <c r="M221" i="21"/>
  <c r="L221" i="21"/>
  <c r="D218" i="21"/>
  <c r="F217" i="21"/>
  <c r="H223" i="21"/>
  <c r="L222" i="21"/>
  <c r="M222" i="21"/>
  <c r="J222" i="21"/>
  <c r="I222" i="21"/>
  <c r="K222" i="21"/>
  <c r="N221" i="21"/>
  <c r="O221" i="21"/>
  <c r="Q221" i="21"/>
  <c r="P221" i="21"/>
  <c r="D219" i="21"/>
  <c r="E218" i="21"/>
  <c r="F218" i="21"/>
  <c r="M223" i="21"/>
  <c r="L223" i="21"/>
  <c r="J223" i="21"/>
  <c r="I223" i="21"/>
  <c r="H224" i="21"/>
  <c r="K223" i="21"/>
  <c r="Q222" i="21"/>
  <c r="O222" i="21"/>
  <c r="P222" i="21"/>
  <c r="N222" i="21"/>
  <c r="F219" i="21"/>
  <c r="D220" i="21"/>
  <c r="O223" i="21"/>
  <c r="Q223" i="21"/>
  <c r="N223" i="21"/>
  <c r="P223" i="21"/>
  <c r="L224" i="21"/>
  <c r="H225" i="21"/>
  <c r="J224" i="21"/>
  <c r="M224" i="21"/>
  <c r="I224" i="21"/>
  <c r="E220" i="21"/>
  <c r="D221" i="21"/>
  <c r="F220" i="21"/>
  <c r="M225" i="21"/>
  <c r="I225" i="21"/>
  <c r="L225" i="21"/>
  <c r="H226" i="21"/>
  <c r="K225" i="21"/>
  <c r="J225" i="21"/>
  <c r="N224" i="21"/>
  <c r="Q224" i="21"/>
  <c r="O224" i="21"/>
  <c r="P224" i="21"/>
  <c r="E221" i="21"/>
  <c r="D222" i="21"/>
  <c r="F221" i="21"/>
  <c r="N225" i="21"/>
  <c r="O225" i="21"/>
  <c r="Q225" i="21"/>
  <c r="P225" i="21"/>
  <c r="M226" i="21"/>
  <c r="L226" i="21"/>
  <c r="I226" i="21"/>
  <c r="J226" i="21"/>
  <c r="H227" i="21"/>
  <c r="D223" i="21"/>
  <c r="F222" i="21"/>
  <c r="E222" i="21"/>
  <c r="O226" i="21"/>
  <c r="Q226" i="21"/>
  <c r="P226" i="21"/>
  <c r="N226" i="21"/>
  <c r="J227" i="21"/>
  <c r="K227" i="21"/>
  <c r="L227" i="21"/>
  <c r="H228" i="21"/>
  <c r="I227" i="21"/>
  <c r="M227" i="21"/>
  <c r="D224" i="21"/>
  <c r="E223" i="21"/>
  <c r="I228" i="21"/>
  <c r="L228" i="21"/>
  <c r="K228" i="21"/>
  <c r="J228" i="21"/>
  <c r="H229" i="21"/>
  <c r="M228" i="21"/>
  <c r="Q227" i="21"/>
  <c r="N227" i="21"/>
  <c r="O227" i="21"/>
  <c r="E224" i="21"/>
  <c r="D225" i="21"/>
  <c r="F224" i="21"/>
  <c r="P228" i="21"/>
  <c r="N228" i="21"/>
  <c r="O228" i="21"/>
  <c r="Q228" i="21"/>
  <c r="K229" i="21"/>
  <c r="M229" i="21"/>
  <c r="I229" i="21"/>
  <c r="H230" i="21"/>
  <c r="J229" i="21"/>
  <c r="L229" i="21"/>
  <c r="E225" i="21"/>
  <c r="D226" i="21"/>
  <c r="F225" i="21"/>
  <c r="N229" i="21"/>
  <c r="Q229" i="21"/>
  <c r="O229" i="21"/>
  <c r="P229" i="21"/>
  <c r="L230" i="21"/>
  <c r="J230" i="21"/>
  <c r="K230" i="21"/>
  <c r="M230" i="21"/>
  <c r="I230" i="21"/>
  <c r="H231" i="21"/>
  <c r="D227" i="21"/>
  <c r="E226" i="21"/>
  <c r="Q230" i="21"/>
  <c r="P230" i="21"/>
  <c r="O230" i="21"/>
  <c r="N230" i="21"/>
  <c r="J231" i="21"/>
  <c r="L231" i="21"/>
  <c r="I231" i="21"/>
  <c r="M231" i="21"/>
  <c r="K231" i="21"/>
  <c r="H232" i="21"/>
  <c r="D228" i="21"/>
  <c r="E227" i="21"/>
  <c r="F227" i="21"/>
  <c r="P231" i="21"/>
  <c r="N231" i="21"/>
  <c r="Q231" i="21"/>
  <c r="O231" i="21"/>
  <c r="H233" i="21"/>
  <c r="L232" i="21"/>
  <c r="I232" i="21"/>
  <c r="M232" i="21"/>
  <c r="K232" i="21"/>
  <c r="J232" i="21"/>
  <c r="D229" i="21"/>
  <c r="F228" i="21"/>
  <c r="K233" i="21"/>
  <c r="J233" i="21"/>
  <c r="L233" i="21"/>
  <c r="H234" i="21"/>
  <c r="I233" i="21"/>
  <c r="M233" i="21"/>
  <c r="N232" i="21"/>
  <c r="O232" i="21"/>
  <c r="P232" i="21"/>
  <c r="Q232" i="21"/>
  <c r="E229" i="21"/>
  <c r="F229" i="21"/>
  <c r="D230" i="21"/>
  <c r="J234" i="21"/>
  <c r="L234" i="21"/>
  <c r="M234" i="21"/>
  <c r="H235" i="21"/>
  <c r="K234" i="21"/>
  <c r="I234" i="21"/>
  <c r="O233" i="21"/>
  <c r="P233" i="21"/>
  <c r="Q233" i="21"/>
  <c r="N233" i="21"/>
  <c r="E230" i="21"/>
  <c r="D231" i="21"/>
  <c r="F230" i="21"/>
  <c r="H236" i="21"/>
  <c r="M235" i="21"/>
  <c r="K235" i="21"/>
  <c r="J235" i="21"/>
  <c r="I235" i="21"/>
  <c r="P234" i="21"/>
  <c r="N234" i="21"/>
  <c r="O234" i="21"/>
  <c r="Q234" i="21"/>
  <c r="D232" i="21"/>
  <c r="E231" i="21"/>
  <c r="F231" i="21"/>
  <c r="H237" i="21"/>
  <c r="J236" i="21"/>
  <c r="M236" i="21"/>
  <c r="I236" i="21"/>
  <c r="K236" i="21"/>
  <c r="L236" i="21"/>
  <c r="N235" i="21"/>
  <c r="O235" i="21"/>
  <c r="Q235" i="21"/>
  <c r="P235" i="21"/>
  <c r="F232" i="21"/>
  <c r="D233" i="21"/>
  <c r="I237" i="21"/>
  <c r="L237" i="21"/>
  <c r="K237" i="21"/>
  <c r="H238" i="21"/>
  <c r="M237" i="21"/>
  <c r="J237" i="21"/>
  <c r="O236" i="21"/>
  <c r="N236" i="21"/>
  <c r="Q236" i="21"/>
  <c r="P236" i="21"/>
  <c r="E233" i="21"/>
  <c r="D234" i="21"/>
  <c r="F233" i="21"/>
  <c r="O237" i="21"/>
  <c r="P237" i="21"/>
  <c r="Q237" i="21"/>
  <c r="N237" i="21"/>
  <c r="I238" i="21"/>
  <c r="K238" i="21"/>
  <c r="H239" i="21"/>
  <c r="J238" i="21"/>
  <c r="M238" i="21"/>
  <c r="L238" i="21"/>
  <c r="E234" i="21"/>
  <c r="F234" i="21"/>
  <c r="D235" i="21"/>
  <c r="O238" i="21"/>
  <c r="Q238" i="21"/>
  <c r="N238" i="21"/>
  <c r="P238" i="21"/>
  <c r="I239" i="21"/>
  <c r="K239" i="21"/>
  <c r="L239" i="21"/>
  <c r="M239" i="21"/>
  <c r="H240" i="21"/>
  <c r="J239" i="21"/>
  <c r="D236" i="21"/>
  <c r="E235" i="21"/>
  <c r="F235" i="21"/>
  <c r="P239" i="21"/>
  <c r="O239" i="21"/>
  <c r="Q239" i="21"/>
  <c r="N239" i="21"/>
  <c r="H241" i="21"/>
  <c r="K240" i="21"/>
  <c r="M240" i="21"/>
  <c r="L240" i="21"/>
  <c r="I240" i="21"/>
  <c r="J240" i="21"/>
  <c r="D237" i="21"/>
  <c r="F236" i="21"/>
  <c r="I241" i="21"/>
  <c r="L241" i="21"/>
  <c r="J241" i="21"/>
  <c r="K241" i="21"/>
  <c r="M241" i="21"/>
  <c r="H242" i="21"/>
  <c r="P240" i="21"/>
  <c r="Q240" i="21"/>
  <c r="N240" i="21"/>
  <c r="O240" i="21"/>
  <c r="E237" i="21"/>
  <c r="D238" i="21"/>
  <c r="F237" i="21"/>
  <c r="N241" i="21"/>
  <c r="P241" i="21"/>
  <c r="Q241" i="21"/>
  <c r="O241" i="21"/>
  <c r="K242" i="21"/>
  <c r="J242" i="21"/>
  <c r="I242" i="21"/>
  <c r="L242" i="21"/>
  <c r="H243" i="21"/>
  <c r="M242" i="21"/>
  <c r="D239" i="21"/>
  <c r="E238" i="21"/>
  <c r="Q242" i="21"/>
  <c r="P242" i="21"/>
  <c r="O242" i="21"/>
  <c r="N242" i="21"/>
  <c r="H244" i="21"/>
  <c r="K243" i="21"/>
  <c r="J243" i="21"/>
  <c r="I243" i="21"/>
  <c r="L243" i="21"/>
  <c r="D240" i="21"/>
  <c r="F239" i="21"/>
  <c r="E239" i="21"/>
  <c r="L244" i="21"/>
  <c r="H245" i="21"/>
  <c r="K244" i="21"/>
  <c r="M244" i="21"/>
  <c r="J244" i="21"/>
  <c r="I244" i="21"/>
  <c r="O243" i="21"/>
  <c r="P243" i="21"/>
  <c r="Q243" i="21"/>
  <c r="N243" i="21"/>
  <c r="D241" i="21"/>
  <c r="E240" i="21"/>
  <c r="L245" i="21"/>
  <c r="M245" i="21"/>
  <c r="J245" i="21"/>
  <c r="K245" i="21"/>
  <c r="H246" i="21"/>
  <c r="I245" i="21"/>
  <c r="P244" i="21"/>
  <c r="N244" i="21"/>
  <c r="O244" i="21"/>
  <c r="Q244" i="21"/>
  <c r="E241" i="21"/>
  <c r="D242" i="21"/>
  <c r="F241" i="21"/>
  <c r="H247" i="21"/>
  <c r="J246" i="21"/>
  <c r="K246" i="21"/>
  <c r="M246" i="21"/>
  <c r="I246" i="21"/>
  <c r="L246" i="21"/>
  <c r="Q245" i="21"/>
  <c r="N245" i="21"/>
  <c r="O245" i="21"/>
  <c r="P245" i="21"/>
  <c r="D243" i="21"/>
  <c r="F242" i="21"/>
  <c r="L247" i="21"/>
  <c r="J247" i="21"/>
  <c r="M247" i="21"/>
  <c r="I247" i="21"/>
  <c r="H248" i="21"/>
  <c r="K247" i="21"/>
  <c r="P246" i="21"/>
  <c r="O246" i="21"/>
  <c r="Q246" i="21"/>
  <c r="D244" i="21"/>
  <c r="E243" i="21"/>
  <c r="F243" i="21"/>
  <c r="O247" i="21"/>
  <c r="P247" i="21"/>
  <c r="Q247" i="21"/>
  <c r="N247" i="21"/>
  <c r="J248" i="21"/>
  <c r="M248" i="21"/>
  <c r="L248" i="21"/>
  <c r="I248" i="21"/>
  <c r="H249" i="21"/>
  <c r="K248" i="21"/>
  <c r="D245" i="21"/>
  <c r="E244" i="21"/>
  <c r="P248" i="21"/>
  <c r="N248" i="21"/>
  <c r="Q248" i="21"/>
  <c r="O248" i="21"/>
  <c r="M249" i="21"/>
  <c r="J249" i="21"/>
  <c r="H250" i="21"/>
  <c r="L249" i="21"/>
  <c r="I249" i="21"/>
  <c r="K249" i="21"/>
  <c r="E245" i="21"/>
  <c r="F245" i="21"/>
  <c r="D246" i="21"/>
  <c r="M250" i="21"/>
  <c r="K250" i="21"/>
  <c r="J250" i="21"/>
  <c r="L250" i="21"/>
  <c r="I250" i="21"/>
  <c r="H251" i="21"/>
  <c r="P249" i="21"/>
  <c r="N249" i="21"/>
  <c r="Q249" i="21"/>
  <c r="O249" i="21"/>
  <c r="F246" i="21"/>
  <c r="D247" i="21"/>
  <c r="O250" i="21"/>
  <c r="Q250" i="21"/>
  <c r="P250" i="21"/>
  <c r="N250" i="21"/>
  <c r="L251" i="21"/>
  <c r="I251" i="21"/>
  <c r="M251" i="21"/>
  <c r="H252" i="21"/>
  <c r="K251" i="21"/>
  <c r="J251" i="21"/>
  <c r="E247" i="21"/>
  <c r="D248" i="21"/>
  <c r="F247" i="21"/>
  <c r="P251" i="21"/>
  <c r="N251" i="21"/>
  <c r="Q251" i="21"/>
  <c r="O251" i="21"/>
  <c r="K252" i="21"/>
  <c r="J252" i="21"/>
  <c r="I252" i="21"/>
  <c r="L252" i="21"/>
  <c r="H253" i="21"/>
  <c r="M252" i="21"/>
  <c r="D249" i="21"/>
  <c r="F248" i="21"/>
  <c r="O252" i="21"/>
  <c r="N252" i="21"/>
  <c r="P252" i="21"/>
  <c r="Q252" i="21"/>
  <c r="I253" i="21"/>
  <c r="H254" i="21"/>
  <c r="M253" i="21"/>
  <c r="J253" i="21"/>
  <c r="K253" i="21"/>
  <c r="L253" i="21"/>
  <c r="F249" i="21"/>
  <c r="E249" i="21"/>
  <c r="D250" i="21"/>
  <c r="P253" i="21"/>
  <c r="O253" i="21"/>
  <c r="N253" i="21"/>
  <c r="Q253" i="21"/>
  <c r="M254" i="21"/>
  <c r="L254" i="21"/>
  <c r="K254" i="21"/>
  <c r="I254" i="21"/>
  <c r="H255" i="21"/>
  <c r="J254" i="21"/>
  <c r="D251" i="21"/>
  <c r="F250" i="21"/>
  <c r="N254" i="21"/>
  <c r="O254" i="21"/>
  <c r="P254" i="21"/>
  <c r="Q254" i="21"/>
  <c r="M255" i="21"/>
  <c r="L255" i="21"/>
  <c r="K255" i="21"/>
  <c r="H256" i="21"/>
  <c r="I255" i="21"/>
  <c r="J255" i="21"/>
  <c r="E251" i="21"/>
  <c r="D252" i="21"/>
  <c r="F251" i="21"/>
  <c r="L256" i="21"/>
  <c r="M256" i="21"/>
  <c r="J256" i="21"/>
  <c r="K256" i="21"/>
  <c r="H257" i="21"/>
  <c r="I256" i="21"/>
  <c r="Q255" i="21"/>
  <c r="P255" i="21"/>
  <c r="O255" i="21"/>
  <c r="N255" i="21"/>
  <c r="E252" i="21"/>
  <c r="F252" i="21"/>
  <c r="D253" i="21"/>
  <c r="K257" i="21"/>
  <c r="J257" i="21"/>
  <c r="L257" i="21"/>
  <c r="H258" i="21"/>
  <c r="I257" i="21"/>
  <c r="M257" i="21"/>
  <c r="Q256" i="21"/>
  <c r="N256" i="21"/>
  <c r="O256" i="21"/>
  <c r="P256" i="21"/>
  <c r="F253" i="21"/>
  <c r="D254" i="21"/>
  <c r="E253" i="21"/>
  <c r="H259" i="21"/>
  <c r="J258" i="21"/>
  <c r="M258" i="21"/>
  <c r="K258" i="21"/>
  <c r="L258" i="21"/>
  <c r="I258" i="21"/>
  <c r="N257" i="21"/>
  <c r="O257" i="21"/>
  <c r="P257" i="21"/>
  <c r="Q257" i="21"/>
  <c r="D255" i="21"/>
  <c r="F254" i="21"/>
  <c r="K259" i="21"/>
  <c r="M259" i="21"/>
  <c r="I259" i="21"/>
  <c r="J259" i="21"/>
  <c r="L259" i="21"/>
  <c r="H260" i="21"/>
  <c r="P258" i="21"/>
  <c r="N258" i="21"/>
  <c r="O258" i="21"/>
  <c r="F255" i="21"/>
  <c r="E255" i="21"/>
  <c r="D256" i="21"/>
  <c r="P259" i="21"/>
  <c r="O259" i="21"/>
  <c r="N259" i="21"/>
  <c r="Q259" i="21"/>
  <c r="H261" i="21"/>
  <c r="M260" i="21"/>
  <c r="K260" i="21"/>
  <c r="L260" i="21"/>
  <c r="J260" i="21"/>
  <c r="I260" i="21"/>
  <c r="D257" i="21"/>
  <c r="E256" i="21"/>
  <c r="K261" i="21"/>
  <c r="J261" i="21"/>
  <c r="L261" i="21"/>
  <c r="M261" i="21"/>
  <c r="H262" i="21"/>
  <c r="I261" i="21"/>
  <c r="P260" i="21"/>
  <c r="Q260" i="21"/>
  <c r="O260" i="21"/>
  <c r="N260" i="21"/>
  <c r="E257" i="21"/>
  <c r="D258" i="21"/>
  <c r="F257" i="21"/>
  <c r="K262" i="21"/>
  <c r="J262" i="21"/>
  <c r="I262" i="21"/>
  <c r="H263" i="21"/>
  <c r="M262" i="21"/>
  <c r="L262" i="21"/>
  <c r="N261" i="21"/>
  <c r="P261" i="21"/>
  <c r="O261" i="21"/>
  <c r="Q261" i="21"/>
  <c r="D259" i="21"/>
  <c r="F258" i="21"/>
  <c r="O262" i="21"/>
  <c r="Q262" i="21"/>
  <c r="P262" i="21"/>
  <c r="N262" i="21"/>
  <c r="L263" i="21"/>
  <c r="K263" i="21"/>
  <c r="H264" i="21"/>
  <c r="J263" i="21"/>
  <c r="M263" i="21"/>
  <c r="I263" i="21"/>
  <c r="F259" i="21"/>
  <c r="D260" i="21"/>
  <c r="E259" i="21"/>
  <c r="H265" i="21"/>
  <c r="L264" i="21"/>
  <c r="K264" i="21"/>
  <c r="I264" i="21"/>
  <c r="J264" i="21"/>
  <c r="M264" i="21"/>
  <c r="N263" i="21"/>
  <c r="P263" i="21"/>
  <c r="O263" i="21"/>
  <c r="Q263" i="21"/>
  <c r="F260" i="21"/>
  <c r="E260" i="21"/>
  <c r="D261" i="21"/>
  <c r="M265" i="21"/>
  <c r="I265" i="21"/>
  <c r="K265" i="21"/>
  <c r="H266" i="21"/>
  <c r="J265" i="21"/>
  <c r="L265" i="21"/>
  <c r="O264" i="21"/>
  <c r="Q264" i="21"/>
  <c r="P264" i="21"/>
  <c r="N264" i="21"/>
  <c r="D262" i="21"/>
  <c r="E261" i="21"/>
  <c r="F261" i="21"/>
  <c r="Q265" i="21"/>
  <c r="P265" i="21"/>
  <c r="O265" i="21"/>
  <c r="N265" i="21"/>
  <c r="H267" i="21"/>
  <c r="L266" i="21"/>
  <c r="M266" i="21"/>
  <c r="K266" i="21"/>
  <c r="I266" i="21"/>
  <c r="J266" i="21"/>
  <c r="E262" i="21"/>
  <c r="D263" i="21"/>
  <c r="I267" i="21"/>
  <c r="M267" i="21"/>
  <c r="K267" i="21"/>
  <c r="J267" i="21"/>
  <c r="H268" i="21"/>
  <c r="L267" i="21"/>
  <c r="O266" i="21"/>
  <c r="N266" i="21"/>
  <c r="P266" i="21"/>
  <c r="Q266" i="21"/>
  <c r="E263" i="21"/>
  <c r="F263" i="21"/>
  <c r="D264" i="21"/>
  <c r="Q267" i="21"/>
  <c r="N267" i="21"/>
  <c r="P267" i="21"/>
  <c r="O267" i="21"/>
  <c r="M268" i="21"/>
  <c r="J268" i="21"/>
  <c r="H269" i="21"/>
  <c r="K268" i="21"/>
  <c r="L268" i="21"/>
  <c r="I268" i="21"/>
  <c r="D265" i="21"/>
  <c r="E264" i="21"/>
  <c r="L269" i="21"/>
  <c r="K269" i="21"/>
  <c r="J269" i="21"/>
  <c r="I269" i="21"/>
  <c r="M269" i="21"/>
  <c r="H270" i="21"/>
  <c r="O268" i="21"/>
  <c r="P268" i="21"/>
  <c r="N268" i="21"/>
  <c r="Q268" i="21"/>
  <c r="E265" i="21"/>
  <c r="D266" i="21"/>
  <c r="F265" i="21"/>
  <c r="N269" i="21"/>
  <c r="O269" i="21"/>
  <c r="Q269" i="21"/>
  <c r="P269" i="21"/>
  <c r="I270" i="21"/>
  <c r="K270" i="21"/>
  <c r="L270" i="21"/>
  <c r="H271" i="21"/>
  <c r="M270" i="21"/>
  <c r="J270" i="21"/>
  <c r="D267" i="21"/>
  <c r="F266" i="21"/>
  <c r="Q270" i="21"/>
  <c r="O270" i="21"/>
  <c r="N270" i="21"/>
  <c r="P270" i="21"/>
  <c r="K271" i="21"/>
  <c r="H272" i="21"/>
  <c r="L271" i="21"/>
  <c r="I271" i="21"/>
  <c r="M271" i="21"/>
  <c r="J271" i="21"/>
  <c r="F267" i="21"/>
  <c r="E267" i="21"/>
  <c r="D268" i="21"/>
  <c r="J272" i="21"/>
  <c r="I272" i="21"/>
  <c r="L272" i="21"/>
  <c r="K272" i="21"/>
  <c r="H273" i="21"/>
  <c r="M272" i="21"/>
  <c r="Q271" i="21"/>
  <c r="O271" i="21"/>
  <c r="N271" i="21"/>
  <c r="P271" i="21"/>
  <c r="D269" i="21"/>
  <c r="E268" i="21"/>
  <c r="F268" i="21"/>
  <c r="Q272" i="21"/>
  <c r="P272" i="21"/>
  <c r="N272" i="21"/>
  <c r="M273" i="21"/>
  <c r="K273" i="21"/>
  <c r="H274" i="21"/>
  <c r="J273" i="21"/>
  <c r="L273" i="21"/>
  <c r="I273" i="21"/>
  <c r="D270" i="21"/>
  <c r="E269" i="21"/>
  <c r="K274" i="21"/>
  <c r="I274" i="21"/>
  <c r="J274" i="21"/>
  <c r="L274" i="21"/>
  <c r="H275" i="21"/>
  <c r="M274" i="21"/>
  <c r="O273" i="21"/>
  <c r="N273" i="21"/>
  <c r="P273" i="21"/>
  <c r="E270" i="21"/>
  <c r="F270" i="21"/>
  <c r="D271" i="21"/>
  <c r="N274" i="21"/>
  <c r="P274" i="21"/>
  <c r="Q274" i="21"/>
  <c r="O274" i="21"/>
  <c r="I275" i="21"/>
  <c r="K275" i="21"/>
  <c r="H276" i="21"/>
  <c r="L275" i="21"/>
  <c r="J275" i="21"/>
  <c r="M275" i="21"/>
  <c r="E271" i="21"/>
  <c r="D272" i="21"/>
  <c r="F271" i="21"/>
  <c r="O275" i="21"/>
  <c r="N275" i="21"/>
  <c r="Q275" i="21"/>
  <c r="P275" i="21"/>
  <c r="J276" i="21"/>
  <c r="M276" i="21"/>
  <c r="L276" i="21"/>
  <c r="I276" i="21"/>
  <c r="H277" i="21"/>
  <c r="K276" i="21"/>
  <c r="D273" i="21"/>
  <c r="E272" i="21"/>
  <c r="P276" i="21"/>
  <c r="O276" i="21"/>
  <c r="N276" i="21"/>
  <c r="Q276" i="21"/>
  <c r="M277" i="21"/>
  <c r="K277" i="21"/>
  <c r="I277" i="21"/>
  <c r="L277" i="21"/>
  <c r="J277" i="21"/>
  <c r="H278" i="21"/>
  <c r="D274" i="21"/>
  <c r="F273" i="21"/>
  <c r="Q277" i="21"/>
  <c r="N277" i="21"/>
  <c r="O277" i="21"/>
  <c r="P277" i="21"/>
  <c r="H279" i="21"/>
  <c r="J278" i="21"/>
  <c r="L278" i="21"/>
  <c r="I278" i="21"/>
  <c r="K278" i="21"/>
  <c r="M278" i="21"/>
  <c r="E274" i="21"/>
  <c r="F274" i="21"/>
  <c r="D275" i="21"/>
  <c r="K279" i="21"/>
  <c r="L279" i="21"/>
  <c r="H280" i="21"/>
  <c r="I279" i="21"/>
  <c r="M279" i="21"/>
  <c r="J279" i="21"/>
  <c r="P278" i="21"/>
  <c r="N278" i="21"/>
  <c r="Q278" i="21"/>
  <c r="O278" i="21"/>
  <c r="F275" i="21"/>
  <c r="E275" i="21"/>
  <c r="D276" i="21"/>
  <c r="L280" i="21"/>
  <c r="K280" i="21"/>
  <c r="J280" i="21"/>
  <c r="H281" i="21"/>
  <c r="M280" i="21"/>
  <c r="I280" i="21"/>
  <c r="N279" i="21"/>
  <c r="O279" i="21"/>
  <c r="Q279" i="21"/>
  <c r="P279" i="21"/>
  <c r="D277" i="21"/>
  <c r="E276" i="21"/>
  <c r="F276" i="21"/>
  <c r="L281" i="21"/>
  <c r="J281" i="21"/>
  <c r="M281" i="21"/>
  <c r="K281" i="21"/>
  <c r="H282" i="21"/>
  <c r="I281" i="21"/>
  <c r="N280" i="21"/>
  <c r="Q280" i="21"/>
  <c r="P280" i="21"/>
  <c r="O280" i="21"/>
  <c r="D278" i="21"/>
  <c r="E277" i="21"/>
  <c r="J282" i="21"/>
  <c r="H283" i="21"/>
  <c r="K282" i="21"/>
  <c r="M282" i="21"/>
  <c r="I282" i="21"/>
  <c r="L282" i="21"/>
  <c r="O281" i="21"/>
  <c r="Q281" i="21"/>
  <c r="N281" i="21"/>
  <c r="P281" i="21"/>
  <c r="D279" i="21"/>
  <c r="F278" i="21"/>
  <c r="E278" i="21"/>
  <c r="K283" i="21"/>
  <c r="H284" i="21"/>
  <c r="M283" i="21"/>
  <c r="I283" i="21"/>
  <c r="L283" i="21"/>
  <c r="J283" i="21"/>
  <c r="N282" i="21"/>
  <c r="P282" i="21"/>
  <c r="Q282" i="21"/>
  <c r="O282" i="21"/>
  <c r="F279" i="21"/>
  <c r="D280" i="21"/>
  <c r="M284" i="21"/>
  <c r="L284" i="21"/>
  <c r="I284" i="21"/>
  <c r="H285" i="21"/>
  <c r="J284" i="21"/>
  <c r="K284" i="21"/>
  <c r="N283" i="21"/>
  <c r="P283" i="21"/>
  <c r="Q283" i="21"/>
  <c r="O283" i="21"/>
  <c r="F280" i="21"/>
  <c r="E280" i="21"/>
  <c r="D281" i="21"/>
  <c r="O284" i="21"/>
  <c r="N284" i="21"/>
  <c r="P284" i="21"/>
  <c r="Q284" i="21"/>
  <c r="J285" i="21"/>
  <c r="I285" i="21"/>
  <c r="K285" i="21"/>
  <c r="H286" i="21"/>
  <c r="M285" i="21"/>
  <c r="L285" i="21"/>
  <c r="F281" i="21"/>
  <c r="D282" i="21"/>
  <c r="N285" i="21"/>
  <c r="Q285" i="21"/>
  <c r="P285" i="21"/>
  <c r="O285" i="21"/>
  <c r="M286" i="21"/>
  <c r="L286" i="21"/>
  <c r="I286" i="21"/>
  <c r="J286" i="21"/>
  <c r="H287" i="21"/>
  <c r="K286" i="21"/>
  <c r="D283" i="21"/>
  <c r="E282" i="21"/>
  <c r="F282" i="21"/>
  <c r="P286" i="21"/>
  <c r="O286" i="21"/>
  <c r="N286" i="21"/>
  <c r="J287" i="21"/>
  <c r="M287" i="21"/>
  <c r="L287" i="21"/>
  <c r="K287" i="21"/>
  <c r="H288" i="21"/>
  <c r="I287" i="21"/>
  <c r="D284" i="21"/>
  <c r="E283" i="21"/>
  <c r="K288" i="21"/>
  <c r="L288" i="21"/>
  <c r="J288" i="21"/>
  <c r="I288" i="21"/>
  <c r="M288" i="21"/>
  <c r="H289" i="21"/>
  <c r="P287" i="21"/>
  <c r="N287" i="21"/>
  <c r="Q287" i="21"/>
  <c r="D285" i="21"/>
  <c r="F284" i="21"/>
  <c r="E284" i="21"/>
  <c r="O288" i="21"/>
  <c r="N288" i="21"/>
  <c r="P288" i="21"/>
  <c r="Q288" i="21"/>
  <c r="H290" i="21"/>
  <c r="M289" i="21"/>
  <c r="J289" i="21"/>
  <c r="K289" i="21"/>
  <c r="I289" i="21"/>
  <c r="L289" i="21"/>
  <c r="D286" i="21"/>
  <c r="E285" i="21"/>
  <c r="H291" i="21"/>
  <c r="I290" i="21"/>
  <c r="J290" i="21"/>
  <c r="K290" i="21"/>
  <c r="L290" i="21"/>
  <c r="P289" i="21"/>
  <c r="O289" i="21"/>
  <c r="N289" i="21"/>
  <c r="D287" i="21"/>
  <c r="F286" i="21"/>
  <c r="K291" i="21"/>
  <c r="H292" i="21"/>
  <c r="M291" i="21"/>
  <c r="I291" i="21"/>
  <c r="L291" i="21"/>
  <c r="J291" i="21"/>
  <c r="N290" i="21"/>
  <c r="P290" i="21"/>
  <c r="Q290" i="21"/>
  <c r="O290" i="21"/>
  <c r="F287" i="21"/>
  <c r="E287" i="21"/>
  <c r="D288" i="21"/>
  <c r="K292" i="21"/>
  <c r="J292" i="21"/>
  <c r="L292" i="21"/>
  <c r="I292" i="21"/>
  <c r="H293" i="21"/>
  <c r="M292" i="21"/>
  <c r="Q291" i="21"/>
  <c r="O291" i="21"/>
  <c r="P291" i="21"/>
  <c r="N291" i="21"/>
  <c r="D289" i="21"/>
  <c r="E288" i="21"/>
  <c r="P292" i="21"/>
  <c r="N292" i="21"/>
  <c r="O292" i="21"/>
  <c r="Q292" i="21"/>
  <c r="J293" i="21"/>
  <c r="M293" i="21"/>
  <c r="I293" i="21"/>
  <c r="K293" i="21"/>
  <c r="H294" i="21"/>
  <c r="L293" i="21"/>
  <c r="D290" i="21"/>
  <c r="E289" i="21"/>
  <c r="F289" i="21"/>
  <c r="P293" i="21"/>
  <c r="O293" i="21"/>
  <c r="N293" i="21"/>
  <c r="Q293" i="21"/>
  <c r="K294" i="21"/>
  <c r="M294" i="21"/>
  <c r="H295" i="21"/>
  <c r="I294" i="21"/>
  <c r="L294" i="21"/>
  <c r="J294" i="21"/>
  <c r="E290" i="21"/>
  <c r="F290" i="21"/>
  <c r="D291" i="21"/>
  <c r="L295" i="21"/>
  <c r="J295" i="21"/>
  <c r="H296" i="21"/>
  <c r="I295" i="21"/>
  <c r="K295" i="21"/>
  <c r="M295" i="21"/>
  <c r="Q294" i="21"/>
  <c r="N294" i="21"/>
  <c r="O294" i="21"/>
  <c r="P294" i="21"/>
  <c r="F291" i="21"/>
  <c r="D292" i="21"/>
  <c r="E291" i="21"/>
  <c r="K296" i="21"/>
  <c r="I296" i="21"/>
  <c r="H297" i="21"/>
  <c r="J296" i="21"/>
  <c r="L296" i="21"/>
  <c r="M296" i="21"/>
  <c r="P295" i="21"/>
  <c r="Q295" i="21"/>
  <c r="O295" i="21"/>
  <c r="N295" i="21"/>
  <c r="F292" i="21"/>
  <c r="D293" i="21"/>
  <c r="P296" i="21"/>
  <c r="O296" i="21"/>
  <c r="Q296" i="21"/>
  <c r="N296" i="21"/>
  <c r="L297" i="21"/>
  <c r="J297" i="21"/>
  <c r="K297" i="21"/>
  <c r="H298" i="21"/>
  <c r="I297" i="21"/>
  <c r="M297" i="21"/>
  <c r="D294" i="21"/>
  <c r="E293" i="21"/>
  <c r="F293" i="21"/>
  <c r="K298" i="21"/>
  <c r="J298" i="21"/>
  <c r="I298" i="21"/>
  <c r="M298" i="21"/>
  <c r="L298" i="21"/>
  <c r="H299" i="21"/>
  <c r="N297" i="21"/>
  <c r="P297" i="21"/>
  <c r="Q297" i="21"/>
  <c r="O297" i="21"/>
  <c r="F294" i="21"/>
  <c r="D295" i="21"/>
  <c r="P298" i="21"/>
  <c r="O298" i="21"/>
  <c r="N298" i="21"/>
  <c r="Q298" i="21"/>
  <c r="I299" i="21"/>
  <c r="M299" i="21"/>
  <c r="J299" i="21"/>
  <c r="K299" i="21"/>
  <c r="H300" i="21"/>
  <c r="F295" i="21"/>
  <c r="D296" i="21"/>
  <c r="E295" i="21"/>
  <c r="P299" i="21"/>
  <c r="O299" i="21"/>
  <c r="Q299" i="21"/>
  <c r="N299" i="21"/>
  <c r="H301" i="21"/>
  <c r="K300" i="21"/>
  <c r="I300" i="21"/>
  <c r="J300" i="21"/>
  <c r="L300" i="21"/>
  <c r="M300" i="21"/>
  <c r="D297" i="21"/>
  <c r="F296" i="21"/>
  <c r="M301" i="21"/>
  <c r="K301" i="21"/>
  <c r="L301" i="21"/>
  <c r="J301" i="21"/>
  <c r="I301" i="21"/>
  <c r="H302" i="21"/>
  <c r="O300" i="21"/>
  <c r="N300" i="21"/>
  <c r="P300" i="21"/>
  <c r="Q300" i="21"/>
  <c r="D298" i="21"/>
  <c r="F297" i="21"/>
  <c r="P301" i="21"/>
  <c r="N301" i="21"/>
  <c r="Q301" i="21"/>
  <c r="O301" i="21"/>
  <c r="L302" i="21"/>
  <c r="M302" i="21"/>
  <c r="I302" i="21"/>
  <c r="K302" i="21"/>
  <c r="J302" i="21"/>
  <c r="H303" i="21"/>
  <c r="E298" i="21"/>
  <c r="D299" i="21"/>
  <c r="F298" i="21"/>
  <c r="P302" i="21"/>
  <c r="O302" i="21"/>
  <c r="N302" i="21"/>
  <c r="Q302" i="21"/>
  <c r="M303" i="21"/>
  <c r="K303" i="21"/>
  <c r="I303" i="21"/>
  <c r="L303" i="21"/>
  <c r="H304" i="21"/>
  <c r="J303" i="21"/>
  <c r="D300" i="21"/>
  <c r="F299" i="21"/>
  <c r="O303" i="21"/>
  <c r="N303" i="21"/>
  <c r="Q303" i="21"/>
  <c r="P303" i="21"/>
  <c r="M304" i="21"/>
  <c r="L304" i="21"/>
  <c r="H305" i="21"/>
  <c r="K304" i="21"/>
  <c r="J304" i="21"/>
  <c r="I304" i="21"/>
  <c r="F300" i="21"/>
  <c r="D301" i="21"/>
  <c r="E300" i="21"/>
  <c r="L305" i="21"/>
  <c r="H306" i="21"/>
  <c r="M305" i="21"/>
  <c r="J305" i="21"/>
  <c r="K305" i="21"/>
  <c r="I305" i="21"/>
  <c r="N304" i="21"/>
  <c r="O304" i="21"/>
  <c r="Q304" i="21"/>
  <c r="P304" i="21"/>
  <c r="E301" i="21"/>
  <c r="F301" i="21"/>
  <c r="D302" i="21"/>
  <c r="L306" i="21"/>
  <c r="M306" i="21"/>
  <c r="J306" i="21"/>
  <c r="K306" i="21"/>
  <c r="H307" i="21"/>
  <c r="I306" i="21"/>
  <c r="P305" i="21"/>
  <c r="O305" i="21"/>
  <c r="N305" i="21"/>
  <c r="Q305" i="21"/>
  <c r="D303" i="21"/>
  <c r="F302" i="21"/>
  <c r="K307" i="21"/>
  <c r="L307" i="21"/>
  <c r="J307" i="21"/>
  <c r="H308" i="21"/>
  <c r="I307" i="21"/>
  <c r="M307" i="21"/>
  <c r="N306" i="21"/>
  <c r="Q306" i="21"/>
  <c r="P306" i="21"/>
  <c r="O306" i="21"/>
  <c r="E303" i="21"/>
  <c r="F303" i="21"/>
  <c r="D304" i="21"/>
  <c r="H309" i="21"/>
  <c r="I308" i="21"/>
  <c r="K308" i="21"/>
  <c r="L308" i="21"/>
  <c r="M308" i="21"/>
  <c r="J308" i="21"/>
  <c r="N307" i="21"/>
  <c r="Q307" i="21"/>
  <c r="P307" i="21"/>
  <c r="O307" i="21"/>
  <c r="E304" i="21"/>
  <c r="D305" i="21"/>
  <c r="H310" i="21"/>
  <c r="M309" i="21"/>
  <c r="J309" i="21"/>
  <c r="L309" i="21"/>
  <c r="K309" i="21"/>
  <c r="P308" i="21"/>
  <c r="N308" i="21"/>
  <c r="Q308" i="21"/>
  <c r="O308" i="21"/>
  <c r="D306" i="21"/>
  <c r="F305" i="21"/>
  <c r="E305" i="21"/>
  <c r="K310" i="21"/>
  <c r="J310" i="21"/>
  <c r="I310" i="21"/>
  <c r="H311" i="21"/>
  <c r="M310" i="21"/>
  <c r="L310" i="21"/>
  <c r="F306" i="21"/>
  <c r="E306" i="21"/>
  <c r="D307" i="21"/>
  <c r="N310" i="21"/>
  <c r="P310" i="21"/>
  <c r="Q310" i="21"/>
  <c r="M311" i="21"/>
  <c r="I311" i="21"/>
  <c r="L311" i="21"/>
  <c r="K311" i="21"/>
  <c r="J311" i="21"/>
  <c r="H312" i="21"/>
  <c r="D308" i="21"/>
  <c r="F307" i="21"/>
  <c r="E307" i="21"/>
  <c r="Q311" i="21"/>
  <c r="N311" i="21"/>
  <c r="O311" i="21"/>
  <c r="P311" i="21"/>
  <c r="I312" i="21"/>
  <c r="L312" i="21"/>
  <c r="K312" i="21"/>
  <c r="M312" i="21"/>
  <c r="H313" i="21"/>
  <c r="J312" i="21"/>
  <c r="D309" i="21"/>
  <c r="F308" i="21"/>
  <c r="N312" i="21"/>
  <c r="Q312" i="21"/>
  <c r="P312" i="21"/>
  <c r="O312" i="21"/>
  <c r="K313" i="21"/>
  <c r="L313" i="21"/>
  <c r="J313" i="21"/>
  <c r="I313" i="21"/>
  <c r="H314" i="21"/>
  <c r="M313" i="21"/>
  <c r="D310" i="21"/>
  <c r="E309" i="21"/>
  <c r="F309" i="21"/>
  <c r="Q313" i="21"/>
  <c r="N313" i="21"/>
  <c r="O313" i="21"/>
  <c r="P313" i="21"/>
  <c r="H315" i="21"/>
  <c r="L314" i="21"/>
  <c r="J314" i="21"/>
  <c r="I314" i="21"/>
  <c r="K314" i="21"/>
  <c r="M314" i="21"/>
  <c r="D311" i="21"/>
  <c r="F310" i="21"/>
  <c r="I315" i="21"/>
  <c r="K315" i="21"/>
  <c r="M315" i="21"/>
  <c r="J315" i="21"/>
  <c r="L315" i="21"/>
  <c r="H316" i="21"/>
  <c r="Q314" i="21"/>
  <c r="O314" i="21"/>
  <c r="N314" i="21"/>
  <c r="P314" i="21"/>
  <c r="E311" i="21"/>
  <c r="F311" i="21"/>
  <c r="D312" i="21"/>
  <c r="Q315" i="21"/>
  <c r="O315" i="21"/>
  <c r="N315" i="21"/>
  <c r="P315" i="21"/>
  <c r="M316" i="21"/>
  <c r="K316" i="21"/>
  <c r="H317" i="21"/>
  <c r="J316" i="21"/>
  <c r="L316" i="21"/>
  <c r="I316" i="21"/>
  <c r="D313" i="21"/>
  <c r="F312" i="21"/>
  <c r="M317" i="21"/>
  <c r="H318" i="21"/>
  <c r="K317" i="21"/>
  <c r="J317" i="21"/>
  <c r="I317" i="21"/>
  <c r="P316" i="21"/>
  <c r="O316" i="21"/>
  <c r="N316" i="21"/>
  <c r="Q316" i="21"/>
  <c r="F313" i="21"/>
  <c r="D314" i="21"/>
  <c r="E313" i="21"/>
  <c r="K318" i="21"/>
  <c r="I318" i="21"/>
  <c r="L318" i="21"/>
  <c r="M318" i="21"/>
  <c r="J318" i="21"/>
  <c r="H319" i="21"/>
  <c r="O317" i="21"/>
  <c r="N317" i="21"/>
  <c r="Q317" i="21"/>
  <c r="P317" i="21"/>
  <c r="D315" i="21"/>
  <c r="F314" i="21"/>
  <c r="P318" i="21"/>
  <c r="O318" i="21"/>
  <c r="Q318" i="21"/>
  <c r="N318" i="21"/>
  <c r="M319" i="21"/>
  <c r="L319" i="21"/>
  <c r="K319" i="21"/>
  <c r="I319" i="21"/>
  <c r="H320" i="21"/>
  <c r="F315" i="21"/>
  <c r="E315" i="21"/>
  <c r="D316" i="21"/>
  <c r="Q319" i="21"/>
  <c r="O319" i="21"/>
  <c r="N319" i="21"/>
  <c r="P319" i="21"/>
  <c r="H321" i="21"/>
  <c r="I320" i="21"/>
  <c r="J320" i="21"/>
  <c r="M320" i="21"/>
  <c r="L320" i="21"/>
  <c r="K320" i="21"/>
  <c r="F316" i="21"/>
  <c r="D317" i="21"/>
  <c r="I321" i="21"/>
  <c r="K321" i="21"/>
  <c r="J321" i="21"/>
  <c r="H322" i="21"/>
  <c r="L321" i="21"/>
  <c r="M321" i="21"/>
  <c r="N320" i="21"/>
  <c r="P320" i="21"/>
  <c r="Q320" i="21"/>
  <c r="F317" i="21"/>
  <c r="D318" i="21"/>
  <c r="E317" i="21"/>
  <c r="P321" i="21"/>
  <c r="Q321" i="21"/>
  <c r="N321" i="21"/>
  <c r="O321" i="21"/>
  <c r="K322" i="21"/>
  <c r="J322" i="21"/>
  <c r="H323" i="21"/>
  <c r="I322" i="21"/>
  <c r="L322" i="21"/>
  <c r="M322" i="21"/>
  <c r="D319" i="21"/>
  <c r="F318" i="21"/>
  <c r="K323" i="21"/>
  <c r="H324" i="21"/>
  <c r="M323" i="21"/>
  <c r="J323" i="21"/>
  <c r="I323" i="21"/>
  <c r="P322" i="21"/>
  <c r="N322" i="21"/>
  <c r="Q322" i="21"/>
  <c r="O322" i="21"/>
  <c r="F319" i="21"/>
  <c r="E319" i="21"/>
  <c r="D320" i="21"/>
  <c r="J324" i="21"/>
  <c r="L324" i="21"/>
  <c r="H325" i="21"/>
  <c r="I324" i="21"/>
  <c r="M324" i="21"/>
  <c r="K324" i="21"/>
  <c r="Q323" i="21"/>
  <c r="N323" i="21"/>
  <c r="P323" i="21"/>
  <c r="O323" i="21"/>
  <c r="E320" i="21"/>
  <c r="D321" i="21"/>
  <c r="H326" i="21"/>
  <c r="M325" i="21"/>
  <c r="K325" i="21"/>
  <c r="J325" i="21"/>
  <c r="L325" i="21"/>
  <c r="I325" i="21"/>
  <c r="P324" i="21"/>
  <c r="O324" i="21"/>
  <c r="N324" i="21"/>
  <c r="Q324" i="21"/>
  <c r="F321" i="21"/>
  <c r="D322" i="21"/>
  <c r="E321" i="21"/>
  <c r="H327" i="21"/>
  <c r="J326" i="21"/>
  <c r="M326" i="21"/>
  <c r="K326" i="21"/>
  <c r="I326" i="21"/>
  <c r="L326" i="21"/>
  <c r="N325" i="21"/>
  <c r="P325" i="21"/>
  <c r="O325" i="21"/>
  <c r="F322" i="21"/>
  <c r="D323" i="21"/>
  <c r="E322" i="21"/>
  <c r="L327" i="21"/>
  <c r="I327" i="21"/>
  <c r="K327" i="21"/>
  <c r="M327" i="21"/>
  <c r="H328" i="21"/>
  <c r="J327" i="21"/>
  <c r="O326" i="21"/>
  <c r="P326" i="21"/>
  <c r="Q326" i="21"/>
  <c r="N326" i="21"/>
  <c r="F323" i="21"/>
  <c r="D324" i="21"/>
  <c r="E323" i="21"/>
  <c r="Q327" i="21"/>
  <c r="O327" i="21"/>
  <c r="N327" i="21"/>
  <c r="P327" i="21"/>
  <c r="M328" i="21"/>
  <c r="J328" i="21"/>
  <c r="I328" i="21"/>
  <c r="L328" i="21"/>
  <c r="H329" i="21"/>
  <c r="K328" i="21"/>
  <c r="E324" i="21"/>
  <c r="F324" i="21"/>
  <c r="D325" i="21"/>
  <c r="N328" i="21"/>
  <c r="Q328" i="21"/>
  <c r="O328" i="21"/>
  <c r="P328" i="21"/>
  <c r="J329" i="21"/>
  <c r="K329" i="21"/>
  <c r="H330" i="21"/>
  <c r="M329" i="21"/>
  <c r="L329" i="21"/>
  <c r="I329" i="21"/>
  <c r="D326" i="21"/>
  <c r="F325" i="21"/>
  <c r="L330" i="21"/>
  <c r="J330" i="21"/>
  <c r="M330" i="21"/>
  <c r="H331" i="21"/>
  <c r="K330" i="21"/>
  <c r="I330" i="21"/>
  <c r="O329" i="21"/>
  <c r="Q329" i="21"/>
  <c r="P329" i="21"/>
  <c r="N329" i="21"/>
  <c r="D327" i="21"/>
  <c r="F326" i="21"/>
  <c r="E326" i="21"/>
  <c r="I331" i="21"/>
  <c r="M331" i="21"/>
  <c r="H332" i="21"/>
  <c r="L331" i="21"/>
  <c r="J331" i="21"/>
  <c r="K331" i="21"/>
  <c r="P330" i="21"/>
  <c r="O330" i="21"/>
  <c r="Q330" i="21"/>
  <c r="D328" i="21"/>
  <c r="E327" i="21"/>
  <c r="P331" i="21"/>
  <c r="Q331" i="21"/>
  <c r="N331" i="21"/>
  <c r="I332" i="21"/>
  <c r="M332" i="21"/>
  <c r="K332" i="21"/>
  <c r="J332" i="21"/>
  <c r="H333" i="21"/>
  <c r="L332" i="21"/>
  <c r="F328" i="21"/>
  <c r="E328" i="21"/>
  <c r="D329" i="21"/>
  <c r="O332" i="21"/>
  <c r="P332" i="21"/>
  <c r="N332" i="21"/>
  <c r="Q332" i="21"/>
  <c r="H334" i="21"/>
  <c r="M333" i="21"/>
  <c r="L333" i="21"/>
  <c r="K333" i="21"/>
  <c r="I333" i="21"/>
  <c r="J333" i="21"/>
  <c r="E329" i="21"/>
  <c r="D330" i="21"/>
  <c r="F329" i="21"/>
  <c r="J334" i="21"/>
  <c r="M334" i="21"/>
  <c r="K334" i="21"/>
  <c r="L334" i="21"/>
  <c r="H335" i="21"/>
  <c r="P333" i="21"/>
  <c r="N333" i="21"/>
  <c r="Q333" i="21"/>
  <c r="E330" i="21"/>
  <c r="D331" i="21"/>
  <c r="L335" i="21"/>
  <c r="J335" i="21"/>
  <c r="K335" i="21"/>
  <c r="I335" i="21"/>
  <c r="H336" i="21"/>
  <c r="D332" i="21"/>
  <c r="F331" i="21"/>
  <c r="E331" i="21"/>
  <c r="O335" i="21"/>
  <c r="P335" i="21"/>
  <c r="Q335" i="21"/>
  <c r="N335" i="21"/>
  <c r="M336" i="21"/>
  <c r="L336" i="21"/>
  <c r="J336" i="21"/>
  <c r="H337" i="21"/>
  <c r="K336" i="21"/>
  <c r="I336" i="21"/>
  <c r="D333" i="21"/>
  <c r="F332" i="21"/>
  <c r="M337" i="21"/>
  <c r="J337" i="21"/>
  <c r="H338" i="21"/>
  <c r="L337" i="21"/>
  <c r="K337" i="21"/>
  <c r="I337" i="21"/>
  <c r="P336" i="21"/>
  <c r="Q336" i="21"/>
  <c r="O336" i="21"/>
  <c r="N336" i="21"/>
  <c r="D334" i="21"/>
  <c r="E333" i="21"/>
  <c r="F333" i="21"/>
  <c r="M338" i="21"/>
  <c r="H339" i="21"/>
  <c r="J338" i="21"/>
  <c r="I338" i="21"/>
  <c r="L338" i="21"/>
  <c r="K338" i="21"/>
  <c r="O337" i="21"/>
  <c r="Q337" i="21"/>
  <c r="N337" i="21"/>
  <c r="P337" i="21"/>
  <c r="D335" i="21"/>
  <c r="E334" i="21"/>
  <c r="I339" i="21"/>
  <c r="M339" i="21"/>
  <c r="H340" i="21"/>
  <c r="J339" i="21"/>
  <c r="K339" i="21"/>
  <c r="L339" i="21"/>
  <c r="P338" i="21"/>
  <c r="N338" i="21"/>
  <c r="O338" i="21"/>
  <c r="Q338" i="21"/>
  <c r="D336" i="21"/>
  <c r="F335" i="21"/>
  <c r="E335" i="21"/>
  <c r="P339" i="21"/>
  <c r="O339" i="21"/>
  <c r="Q339" i="21"/>
  <c r="N339" i="21"/>
  <c r="K340" i="21"/>
  <c r="L340" i="21"/>
  <c r="I340" i="21"/>
  <c r="H341" i="21"/>
  <c r="J340" i="21"/>
  <c r="M340" i="21"/>
  <c r="D337" i="21"/>
  <c r="F336" i="21"/>
  <c r="P340" i="21"/>
  <c r="O340" i="21"/>
  <c r="Q340" i="21"/>
  <c r="N340" i="21"/>
  <c r="H342" i="21"/>
  <c r="I341" i="21"/>
  <c r="K341" i="21"/>
  <c r="M341" i="21"/>
  <c r="J341" i="21"/>
  <c r="L341" i="21"/>
  <c r="E337" i="21"/>
  <c r="F337" i="21"/>
  <c r="D338" i="21"/>
  <c r="M342" i="21"/>
  <c r="H343" i="21"/>
  <c r="L342" i="21"/>
  <c r="I342" i="21"/>
  <c r="K342" i="21"/>
  <c r="J342" i="21"/>
  <c r="Q341" i="21"/>
  <c r="P341" i="21"/>
  <c r="N341" i="21"/>
  <c r="O341" i="21"/>
  <c r="F338" i="21"/>
  <c r="E338" i="21"/>
  <c r="D339" i="21"/>
  <c r="J343" i="21"/>
  <c r="L343" i="21"/>
  <c r="M343" i="21"/>
  <c r="I343" i="21"/>
  <c r="H344" i="21"/>
  <c r="K343" i="21"/>
  <c r="P342" i="21"/>
  <c r="O342" i="21"/>
  <c r="Q342" i="21"/>
  <c r="N342" i="21"/>
  <c r="D340" i="21"/>
  <c r="E339" i="21"/>
  <c r="F339" i="21"/>
  <c r="O343" i="21"/>
  <c r="N343" i="21"/>
  <c r="P343" i="21"/>
  <c r="Q343" i="21"/>
  <c r="L344" i="21"/>
  <c r="M344" i="21"/>
  <c r="I344" i="21"/>
  <c r="J344" i="21"/>
  <c r="H345" i="21"/>
  <c r="K344" i="21"/>
  <c r="E340" i="21"/>
  <c r="D341" i="21"/>
  <c r="F340" i="21"/>
  <c r="P344" i="21"/>
  <c r="N344" i="21"/>
  <c r="Q344" i="21"/>
  <c r="O344" i="21"/>
  <c r="K345" i="21"/>
  <c r="M345" i="21"/>
  <c r="H346" i="21"/>
  <c r="J345" i="21"/>
  <c r="I345" i="21"/>
  <c r="L345" i="21"/>
  <c r="D342" i="21"/>
  <c r="E341" i="21"/>
  <c r="F341" i="21"/>
  <c r="H347" i="21"/>
  <c r="I346" i="21"/>
  <c r="J346" i="21"/>
  <c r="K346" i="21"/>
  <c r="L346" i="21"/>
  <c r="M346" i="21"/>
  <c r="Q345" i="21"/>
  <c r="N345" i="21"/>
  <c r="O345" i="21"/>
  <c r="P345" i="21"/>
  <c r="E342" i="21"/>
  <c r="D343" i="21"/>
  <c r="L347" i="21"/>
  <c r="J347" i="21"/>
  <c r="M347" i="21"/>
  <c r="H348" i="21"/>
  <c r="K347" i="21"/>
  <c r="I347" i="21"/>
  <c r="O346" i="21"/>
  <c r="N346" i="21"/>
  <c r="Q346" i="21"/>
  <c r="P346" i="21"/>
  <c r="D344" i="21"/>
  <c r="F343" i="21"/>
  <c r="E343" i="21"/>
  <c r="J348" i="21"/>
  <c r="M348" i="21"/>
  <c r="K348" i="21"/>
  <c r="H349" i="21"/>
  <c r="I348" i="21"/>
  <c r="L348" i="21"/>
  <c r="O347" i="21"/>
  <c r="Q347" i="21"/>
  <c r="N347" i="21"/>
  <c r="P347" i="21"/>
  <c r="E344" i="21"/>
  <c r="D345" i="21"/>
  <c r="F344" i="21"/>
  <c r="K349" i="21"/>
  <c r="I349" i="21"/>
  <c r="H350" i="21"/>
  <c r="L349" i="21"/>
  <c r="J349" i="21"/>
  <c r="M349" i="21"/>
  <c r="N348" i="21"/>
  <c r="P348" i="21"/>
  <c r="Q348" i="21"/>
  <c r="O348" i="21"/>
  <c r="D346" i="21"/>
  <c r="E345" i="21"/>
  <c r="F345" i="21"/>
  <c r="Q349" i="21"/>
  <c r="P349" i="21"/>
  <c r="N349" i="21"/>
  <c r="O349" i="21"/>
  <c r="H351" i="21"/>
  <c r="L350" i="21"/>
  <c r="I350" i="21"/>
  <c r="J350" i="21"/>
  <c r="M350" i="21"/>
  <c r="K350" i="21"/>
  <c r="F346" i="21"/>
  <c r="D347" i="21"/>
  <c r="K351" i="21"/>
  <c r="I351" i="21"/>
  <c r="M351" i="21"/>
  <c r="H352" i="21"/>
  <c r="L351" i="21"/>
  <c r="J351" i="21"/>
  <c r="Q350" i="21"/>
  <c r="N350" i="21"/>
  <c r="O350" i="21"/>
  <c r="E347" i="21"/>
  <c r="D348" i="21"/>
  <c r="F347" i="21"/>
  <c r="O351" i="21"/>
  <c r="N351" i="21"/>
  <c r="Q351" i="21"/>
  <c r="P351" i="21"/>
  <c r="L352" i="21"/>
  <c r="M352" i="21"/>
  <c r="K352" i="21"/>
  <c r="H353" i="21"/>
  <c r="I352" i="21"/>
  <c r="J352" i="21"/>
  <c r="D349" i="21"/>
  <c r="F348" i="21"/>
  <c r="I353" i="21"/>
  <c r="M353" i="21"/>
  <c r="H354" i="21"/>
  <c r="L353" i="21"/>
  <c r="J353" i="21"/>
  <c r="K353" i="21"/>
  <c r="Q352" i="21"/>
  <c r="P352" i="21"/>
  <c r="O352" i="21"/>
  <c r="N352" i="21"/>
  <c r="D350" i="21"/>
  <c r="F349" i="21"/>
  <c r="E349" i="21"/>
  <c r="P353" i="21"/>
  <c r="N353" i="21"/>
  <c r="Q353" i="21"/>
  <c r="O353" i="21"/>
  <c r="H355" i="21"/>
  <c r="M354" i="21"/>
  <c r="L354" i="21"/>
  <c r="K354" i="21"/>
  <c r="J354" i="21"/>
  <c r="I354" i="21"/>
  <c r="F350" i="21"/>
  <c r="D351" i="21"/>
  <c r="J355" i="21"/>
  <c r="K355" i="21"/>
  <c r="I355" i="21"/>
  <c r="H356" i="21"/>
  <c r="M355" i="21"/>
  <c r="L355" i="21"/>
  <c r="N354" i="21"/>
  <c r="O354" i="21"/>
  <c r="P354" i="21"/>
  <c r="Q354" i="21"/>
  <c r="E351" i="21"/>
  <c r="D352" i="21"/>
  <c r="F351" i="21"/>
  <c r="N355" i="21"/>
  <c r="P355" i="21"/>
  <c r="Q355" i="21"/>
  <c r="O355" i="21"/>
  <c r="I356" i="21"/>
  <c r="L356" i="21"/>
  <c r="J356" i="21"/>
  <c r="H357" i="21"/>
  <c r="M356" i="21"/>
  <c r="K356" i="21"/>
  <c r="D353" i="21"/>
  <c r="E352" i="21"/>
  <c r="Q356" i="21"/>
  <c r="N356" i="21"/>
  <c r="P356" i="21"/>
  <c r="O356" i="21"/>
  <c r="I357" i="21"/>
  <c r="J357" i="21"/>
  <c r="L357" i="21"/>
  <c r="H358" i="21"/>
  <c r="M357" i="21"/>
  <c r="K357" i="21"/>
  <c r="F353" i="21"/>
  <c r="E353" i="21"/>
  <c r="D354" i="21"/>
  <c r="O357" i="21"/>
  <c r="N357" i="21"/>
  <c r="Q357" i="21"/>
  <c r="P357" i="21"/>
  <c r="H359" i="21"/>
  <c r="I358" i="21"/>
  <c r="M358" i="21"/>
  <c r="L358" i="21"/>
  <c r="K358" i="21"/>
  <c r="J358" i="21"/>
  <c r="E354" i="21"/>
  <c r="D355" i="21"/>
  <c r="L359" i="21"/>
  <c r="J359" i="21"/>
  <c r="H360" i="21"/>
  <c r="M359" i="21"/>
  <c r="I359" i="21"/>
  <c r="K359" i="21"/>
  <c r="P358" i="21"/>
  <c r="Q358" i="21"/>
  <c r="N358" i="21"/>
  <c r="O358" i="21"/>
  <c r="D356" i="21"/>
  <c r="E355" i="21"/>
  <c r="H361" i="21"/>
  <c r="I360" i="21"/>
  <c r="M360" i="21"/>
  <c r="L360" i="21"/>
  <c r="J360" i="21"/>
  <c r="K360" i="21"/>
  <c r="N359" i="21"/>
  <c r="Q359" i="21"/>
  <c r="P359" i="21"/>
  <c r="E356" i="21"/>
  <c r="D357" i="21"/>
  <c r="F356" i="21"/>
  <c r="M361" i="21"/>
  <c r="I361" i="21"/>
  <c r="L361" i="21"/>
  <c r="J361" i="21"/>
  <c r="H362" i="21"/>
  <c r="K361" i="21"/>
  <c r="P360" i="21"/>
  <c r="N360" i="21"/>
  <c r="O360" i="21"/>
  <c r="Q360" i="21"/>
  <c r="F357" i="21"/>
  <c r="D358" i="21"/>
  <c r="Q361" i="21"/>
  <c r="N361" i="21"/>
  <c r="O361" i="21"/>
  <c r="P361" i="21"/>
  <c r="J362" i="21"/>
  <c r="I362" i="21"/>
  <c r="H363" i="21"/>
  <c r="L362" i="21"/>
  <c r="K362" i="21"/>
  <c r="M362" i="21"/>
  <c r="E358" i="21"/>
  <c r="F358" i="21"/>
  <c r="D359" i="21"/>
  <c r="P362" i="21"/>
  <c r="N362" i="21"/>
  <c r="O362" i="21"/>
  <c r="Q362" i="21"/>
  <c r="J363" i="21"/>
  <c r="M363" i="21"/>
  <c r="L363" i="21"/>
  <c r="I363" i="21"/>
  <c r="K363" i="21"/>
  <c r="H364" i="21"/>
  <c r="F359" i="21"/>
  <c r="D360" i="21"/>
  <c r="O363" i="21"/>
  <c r="Q363" i="21"/>
  <c r="P363" i="21"/>
  <c r="N363" i="21"/>
  <c r="H365" i="21"/>
  <c r="L364" i="21"/>
  <c r="I364" i="21"/>
  <c r="K364" i="21"/>
  <c r="M364" i="21"/>
  <c r="E360" i="21"/>
  <c r="F360" i="21"/>
  <c r="D361" i="21"/>
  <c r="J365" i="21"/>
  <c r="M365" i="21"/>
  <c r="K365" i="21"/>
  <c r="I365" i="21"/>
  <c r="H366" i="21"/>
  <c r="L365" i="21"/>
  <c r="N364" i="21"/>
  <c r="P364" i="21"/>
  <c r="Q364" i="21"/>
  <c r="O364" i="21"/>
  <c r="F361" i="21"/>
  <c r="D362" i="21"/>
  <c r="O365" i="21"/>
  <c r="Q365" i="21"/>
  <c r="N365" i="21"/>
  <c r="P365" i="21"/>
  <c r="H367" i="21"/>
  <c r="I366" i="21"/>
  <c r="K366" i="21"/>
  <c r="L366" i="21"/>
  <c r="J366" i="21"/>
  <c r="M366" i="21"/>
  <c r="F362" i="21"/>
  <c r="E362" i="21"/>
  <c r="D363" i="21"/>
  <c r="H368" i="21"/>
  <c r="M367" i="21"/>
  <c r="K367" i="21"/>
  <c r="I367" i="21"/>
  <c r="L367" i="21"/>
  <c r="J367" i="21"/>
  <c r="N366" i="21"/>
  <c r="P366" i="21"/>
  <c r="O366" i="21"/>
  <c r="Q366" i="21"/>
  <c r="F363" i="21"/>
  <c r="E363" i="21"/>
  <c r="D364" i="21"/>
  <c r="L368" i="21"/>
  <c r="K368" i="21"/>
  <c r="I368" i="21"/>
  <c r="M368" i="21"/>
  <c r="J368" i="21"/>
  <c r="H369" i="21"/>
  <c r="O367" i="21"/>
  <c r="P367" i="21"/>
  <c r="N367" i="21"/>
  <c r="Q367" i="21"/>
  <c r="E364" i="21"/>
  <c r="D365" i="21"/>
  <c r="F364" i="21"/>
  <c r="O368" i="21"/>
  <c r="Q368" i="21"/>
  <c r="P368" i="21"/>
  <c r="N368" i="21"/>
  <c r="I369" i="21"/>
  <c r="K369" i="21"/>
  <c r="J369" i="21"/>
  <c r="M369" i="21"/>
  <c r="H370" i="21"/>
  <c r="L369" i="21"/>
  <c r="F365" i="21"/>
  <c r="D366" i="21"/>
  <c r="O369" i="21"/>
  <c r="Q369" i="21"/>
  <c r="P369" i="21"/>
  <c r="N369" i="21"/>
  <c r="M370" i="21"/>
  <c r="K370" i="21"/>
  <c r="I370" i="21"/>
  <c r="H371" i="21"/>
  <c r="J370" i="21"/>
  <c r="D367" i="21"/>
  <c r="F366" i="21"/>
  <c r="E366" i="21"/>
  <c r="P370" i="21"/>
  <c r="Q370" i="21"/>
  <c r="O370" i="21"/>
  <c r="N370" i="21"/>
  <c r="I371" i="21"/>
  <c r="M371" i="21"/>
  <c r="L371" i="21"/>
  <c r="H372" i="21"/>
  <c r="K371" i="21"/>
  <c r="J371" i="21"/>
  <c r="D368" i="21"/>
  <c r="E367" i="21"/>
  <c r="N371" i="21"/>
  <c r="P371" i="21"/>
  <c r="O371" i="21"/>
  <c r="Q371" i="21"/>
  <c r="M372" i="21"/>
  <c r="L372" i="21"/>
  <c r="K372" i="21"/>
  <c r="J372" i="21"/>
  <c r="H373" i="21"/>
  <c r="I372" i="21"/>
  <c r="D369" i="21"/>
  <c r="E368" i="21"/>
  <c r="L373" i="21"/>
  <c r="M373" i="21"/>
  <c r="I373" i="21"/>
  <c r="H374" i="21"/>
  <c r="K373" i="21"/>
  <c r="J373" i="21"/>
  <c r="O372" i="21"/>
  <c r="N372" i="21"/>
  <c r="Q372" i="21"/>
  <c r="P372" i="21"/>
  <c r="D370" i="21"/>
  <c r="F369" i="21"/>
  <c r="E369" i="21"/>
  <c r="P373" i="21"/>
  <c r="Q373" i="21"/>
  <c r="O373" i="21"/>
  <c r="N373" i="21"/>
  <c r="I374" i="21"/>
  <c r="H375" i="21"/>
  <c r="K374" i="21"/>
  <c r="M374" i="21"/>
  <c r="L374" i="21"/>
  <c r="J374" i="21"/>
  <c r="E370" i="21"/>
  <c r="D371" i="21"/>
  <c r="N374" i="21"/>
  <c r="P374" i="21"/>
  <c r="Q374" i="21"/>
  <c r="M375" i="21"/>
  <c r="I375" i="21"/>
  <c r="K375" i="21"/>
  <c r="J375" i="21"/>
  <c r="H376" i="21"/>
  <c r="L375" i="21"/>
  <c r="F371" i="21"/>
  <c r="D372" i="21"/>
  <c r="E371" i="21"/>
  <c r="N375" i="21"/>
  <c r="Q375" i="21"/>
  <c r="P375" i="21"/>
  <c r="O375" i="21"/>
  <c r="H377" i="21"/>
  <c r="M376" i="21"/>
  <c r="K376" i="21"/>
  <c r="I376" i="21"/>
  <c r="L376" i="21"/>
  <c r="J376" i="21"/>
  <c r="F372" i="21"/>
  <c r="D373" i="21"/>
  <c r="M377" i="21"/>
  <c r="J377" i="21"/>
  <c r="K377" i="21"/>
  <c r="I377" i="21"/>
  <c r="H378" i="21"/>
  <c r="L377" i="21"/>
  <c r="Q376" i="21"/>
  <c r="P376" i="21"/>
  <c r="N376" i="21"/>
  <c r="O376" i="21"/>
  <c r="E373" i="21"/>
  <c r="F373" i="21"/>
  <c r="D374" i="21"/>
  <c r="N377" i="21"/>
  <c r="Q377" i="21"/>
  <c r="O377" i="21"/>
  <c r="P377" i="21"/>
  <c r="J378" i="21"/>
  <c r="K378" i="21"/>
  <c r="L378" i="21"/>
  <c r="H379" i="21"/>
  <c r="M378" i="21"/>
  <c r="I378" i="21"/>
  <c r="E374" i="21"/>
  <c r="F374" i="21"/>
  <c r="D375" i="21"/>
  <c r="J379" i="21"/>
  <c r="M379" i="21"/>
  <c r="I379" i="21"/>
  <c r="K379" i="21"/>
  <c r="H380" i="21"/>
  <c r="L379" i="21"/>
  <c r="P378" i="21"/>
  <c r="O378" i="21"/>
  <c r="N378" i="21"/>
  <c r="Q378" i="21"/>
  <c r="F375" i="21"/>
  <c r="E375" i="21"/>
  <c r="D376" i="21"/>
  <c r="N379" i="21"/>
  <c r="P379" i="21"/>
  <c r="Q379" i="21"/>
  <c r="O379" i="21"/>
  <c r="J380" i="21"/>
  <c r="K380" i="21"/>
  <c r="M380" i="21"/>
  <c r="L380" i="21"/>
  <c r="H381" i="21"/>
  <c r="I380" i="21"/>
  <c r="E376" i="21"/>
  <c r="D377" i="21"/>
  <c r="H382" i="21"/>
  <c r="I381" i="21"/>
  <c r="J381" i="21"/>
  <c r="M381" i="21"/>
  <c r="K381" i="21"/>
  <c r="P380" i="21"/>
  <c r="O380" i="21"/>
  <c r="N380" i="21"/>
  <c r="Q380" i="21"/>
  <c r="E377" i="21"/>
  <c r="F377" i="21"/>
  <c r="D378" i="21"/>
  <c r="M382" i="21"/>
  <c r="L382" i="21"/>
  <c r="I382" i="21"/>
  <c r="H383" i="21"/>
  <c r="J382" i="21"/>
  <c r="K382" i="21"/>
  <c r="O381" i="21"/>
  <c r="Q381" i="21"/>
  <c r="N381" i="21"/>
  <c r="P381" i="21"/>
  <c r="D379" i="21"/>
  <c r="F378" i="21"/>
  <c r="E378" i="21"/>
  <c r="O382" i="21"/>
  <c r="Q382" i="21"/>
  <c r="N382" i="21"/>
  <c r="P382" i="21"/>
  <c r="M383" i="21"/>
  <c r="L383" i="21"/>
  <c r="J383" i="21"/>
  <c r="I383" i="21"/>
  <c r="H384" i="21"/>
  <c r="K383" i="21"/>
  <c r="E379" i="21"/>
  <c r="D380" i="21"/>
  <c r="Q383" i="21"/>
  <c r="O383" i="21"/>
  <c r="P383" i="21"/>
  <c r="N383" i="21"/>
  <c r="J384" i="21"/>
  <c r="M384" i="21"/>
  <c r="K384" i="21"/>
  <c r="L384" i="21"/>
  <c r="I384" i="21"/>
  <c r="H385" i="21"/>
  <c r="F380" i="21"/>
  <c r="E380" i="21"/>
  <c r="D381" i="21"/>
  <c r="O384" i="21"/>
  <c r="P384" i="21"/>
  <c r="N384" i="21"/>
  <c r="Q384" i="21"/>
  <c r="K385" i="21"/>
  <c r="J385" i="21"/>
  <c r="H386" i="21"/>
  <c r="I385" i="21"/>
  <c r="L385" i="21"/>
  <c r="M385" i="21"/>
  <c r="D382" i="21"/>
  <c r="F381" i="21"/>
  <c r="H387" i="21"/>
  <c r="M386" i="21"/>
  <c r="L386" i="21"/>
  <c r="J386" i="21"/>
  <c r="K386" i="21"/>
  <c r="Q385" i="21"/>
  <c r="P385" i="21"/>
  <c r="N385" i="21"/>
  <c r="O385" i="21"/>
  <c r="D383" i="21"/>
  <c r="F382" i="21"/>
  <c r="E382" i="21"/>
  <c r="H388" i="21"/>
  <c r="I387" i="21"/>
  <c r="J387" i="21"/>
  <c r="L387" i="21"/>
  <c r="K387" i="21"/>
  <c r="M387" i="21"/>
  <c r="E383" i="21"/>
  <c r="F383" i="21"/>
  <c r="D384" i="21"/>
  <c r="J388" i="21"/>
  <c r="M388" i="21"/>
  <c r="H389" i="21"/>
  <c r="K388" i="21"/>
  <c r="I388" i="21"/>
  <c r="L388" i="21"/>
  <c r="Q387" i="21"/>
  <c r="N387" i="21"/>
  <c r="P387" i="21"/>
  <c r="O387" i="21"/>
  <c r="E384" i="21"/>
  <c r="F384" i="21"/>
  <c r="D385" i="21"/>
  <c r="H390" i="21"/>
  <c r="M389" i="21"/>
  <c r="I389" i="21"/>
  <c r="L389" i="21"/>
  <c r="J389" i="21"/>
  <c r="K389" i="21"/>
  <c r="Q388" i="21"/>
  <c r="O388" i="21"/>
  <c r="N388" i="21"/>
  <c r="P388" i="21"/>
  <c r="E385" i="21"/>
  <c r="F385" i="21"/>
  <c r="D386" i="21"/>
  <c r="J390" i="21"/>
  <c r="K390" i="21"/>
  <c r="I390" i="21"/>
  <c r="H391" i="21"/>
  <c r="M390" i="21"/>
  <c r="L390" i="21"/>
  <c r="P389" i="21"/>
  <c r="N389" i="21"/>
  <c r="Q389" i="21"/>
  <c r="O389" i="21"/>
  <c r="D387" i="21"/>
  <c r="E386" i="21"/>
  <c r="F386" i="21"/>
  <c r="O390" i="21"/>
  <c r="P390" i="21"/>
  <c r="Q390" i="21"/>
  <c r="N390" i="21"/>
  <c r="I391" i="21"/>
  <c r="M391" i="21"/>
  <c r="K391" i="21"/>
  <c r="J391" i="21"/>
  <c r="L391" i="21"/>
  <c r="H392" i="21"/>
  <c r="D388" i="21"/>
  <c r="E387" i="21"/>
  <c r="F387" i="21"/>
  <c r="O391" i="21"/>
  <c r="Q391" i="21"/>
  <c r="N391" i="21"/>
  <c r="P391" i="21"/>
  <c r="I392" i="21"/>
  <c r="M392" i="21"/>
  <c r="K392" i="21"/>
  <c r="L392" i="21"/>
  <c r="H393" i="21"/>
  <c r="J392" i="21"/>
  <c r="D389" i="21"/>
  <c r="F388" i="21"/>
  <c r="O392" i="21"/>
  <c r="Q392" i="21"/>
  <c r="P392" i="21"/>
  <c r="N392" i="21"/>
  <c r="I393" i="21"/>
  <c r="J393" i="21"/>
  <c r="L393" i="21"/>
  <c r="M393" i="21"/>
  <c r="K393" i="21"/>
  <c r="H394" i="21"/>
  <c r="D390" i="21"/>
  <c r="F389" i="21"/>
  <c r="E389" i="21"/>
  <c r="P393" i="21"/>
  <c r="Q393" i="21"/>
  <c r="O393" i="21"/>
  <c r="N393" i="21"/>
  <c r="L394" i="21"/>
  <c r="M394" i="21"/>
  <c r="H395" i="21"/>
  <c r="I394" i="21"/>
  <c r="J394" i="21"/>
  <c r="K394" i="21"/>
  <c r="D391" i="21"/>
  <c r="E390" i="21"/>
  <c r="K395" i="21"/>
  <c r="I395" i="21"/>
  <c r="H396" i="21"/>
  <c r="M395" i="21"/>
  <c r="J395" i="21"/>
  <c r="L395" i="21"/>
  <c r="P394" i="21"/>
  <c r="N394" i="21"/>
  <c r="O394" i="21"/>
  <c r="Q394" i="21"/>
  <c r="D392" i="21"/>
  <c r="E391" i="21"/>
  <c r="F391" i="21"/>
  <c r="P395" i="21"/>
  <c r="N395" i="21"/>
  <c r="O395" i="21"/>
  <c r="Q395" i="21"/>
  <c r="K396" i="21"/>
  <c r="M396" i="21"/>
  <c r="J396" i="21"/>
  <c r="H397" i="21"/>
  <c r="L396" i="21"/>
  <c r="I396" i="21"/>
  <c r="D393" i="21"/>
  <c r="E392" i="21"/>
  <c r="K397" i="21"/>
  <c r="L397" i="21"/>
  <c r="M397" i="21"/>
  <c r="H398" i="21"/>
  <c r="J397" i="21"/>
  <c r="I397" i="21"/>
  <c r="P396" i="21"/>
  <c r="N396" i="21"/>
  <c r="O396" i="21"/>
  <c r="Q396" i="21"/>
  <c r="D394" i="21"/>
  <c r="F393" i="21"/>
  <c r="E393" i="21"/>
  <c r="L398" i="21"/>
  <c r="K398" i="21"/>
  <c r="H399" i="21"/>
  <c r="J398" i="21"/>
  <c r="I398" i="21"/>
  <c r="M398" i="21"/>
  <c r="O397" i="21"/>
  <c r="Q397" i="21"/>
  <c r="N397" i="21"/>
  <c r="P397" i="21"/>
  <c r="E394" i="21"/>
  <c r="D395" i="21"/>
  <c r="K399" i="21"/>
  <c r="M399" i="21"/>
  <c r="L399" i="21"/>
  <c r="I399" i="21"/>
  <c r="H400" i="21"/>
  <c r="J399" i="21"/>
  <c r="O398" i="21"/>
  <c r="N398" i="21"/>
  <c r="P398" i="21"/>
  <c r="Q398" i="21"/>
  <c r="E395" i="21"/>
  <c r="D396" i="21"/>
  <c r="F395" i="21"/>
  <c r="P399" i="21"/>
  <c r="N399" i="21"/>
  <c r="Q399" i="21"/>
  <c r="O399" i="21"/>
  <c r="I400" i="21"/>
  <c r="K400" i="21"/>
  <c r="L400" i="21"/>
  <c r="H401" i="21"/>
  <c r="M400" i="21"/>
  <c r="J400" i="21"/>
  <c r="D397" i="21"/>
  <c r="F396" i="21"/>
  <c r="N400" i="21"/>
  <c r="Q400" i="21"/>
  <c r="O400" i="21"/>
  <c r="P400" i="21"/>
  <c r="I401" i="21"/>
  <c r="K401" i="21"/>
  <c r="L401" i="21"/>
  <c r="J401" i="21"/>
  <c r="M401" i="21"/>
  <c r="H402" i="21"/>
  <c r="F397" i="21"/>
  <c r="D398" i="21"/>
  <c r="E397" i="21"/>
  <c r="O401" i="21"/>
  <c r="N401" i="21"/>
  <c r="Q401" i="21"/>
  <c r="P401" i="21"/>
  <c r="M402" i="21"/>
  <c r="K402" i="21"/>
  <c r="I402" i="21"/>
  <c r="H403" i="21"/>
  <c r="L402" i="21"/>
  <c r="J402" i="21"/>
  <c r="D399" i="21"/>
  <c r="E398" i="21"/>
  <c r="N402" i="21"/>
  <c r="O402" i="21"/>
  <c r="Q402" i="21"/>
  <c r="P402" i="21"/>
  <c r="J403" i="21"/>
  <c r="K403" i="21"/>
  <c r="I403" i="21"/>
  <c r="M403" i="21"/>
  <c r="H404" i="21"/>
  <c r="L403" i="21"/>
  <c r="F399" i="21"/>
  <c r="D400" i="21"/>
  <c r="E399" i="21"/>
  <c r="O403" i="21"/>
  <c r="N403" i="21"/>
  <c r="Q403" i="21"/>
  <c r="P403" i="21"/>
  <c r="K404" i="21"/>
  <c r="J404" i="21"/>
  <c r="I404" i="21"/>
  <c r="L404" i="21"/>
  <c r="H405" i="21"/>
  <c r="M404" i="21"/>
  <c r="E400" i="21"/>
  <c r="D401" i="21"/>
  <c r="Q404" i="21"/>
  <c r="O404" i="21"/>
  <c r="P404" i="21"/>
  <c r="L405" i="21"/>
  <c r="H406" i="21"/>
  <c r="J405" i="21"/>
  <c r="K405" i="21"/>
  <c r="M405" i="21"/>
  <c r="I405" i="21"/>
  <c r="E401" i="21"/>
  <c r="F401" i="21"/>
  <c r="D402" i="21"/>
  <c r="J406" i="21"/>
  <c r="K406" i="21"/>
  <c r="I406" i="21"/>
  <c r="M406" i="21"/>
  <c r="H407" i="21"/>
  <c r="L406" i="21"/>
  <c r="N405" i="21"/>
  <c r="Q405" i="21"/>
  <c r="P405" i="21"/>
  <c r="O405" i="21"/>
  <c r="D403" i="21"/>
  <c r="F402" i="21"/>
  <c r="P406" i="21"/>
  <c r="O406" i="21"/>
  <c r="Q406" i="21"/>
  <c r="M407" i="21"/>
  <c r="L407" i="21"/>
  <c r="J407" i="21"/>
  <c r="K407" i="21"/>
  <c r="I407" i="21"/>
  <c r="H408" i="21"/>
  <c r="D404" i="21"/>
  <c r="E403" i="21"/>
  <c r="F403" i="21"/>
  <c r="P407" i="21"/>
  <c r="N407" i="21"/>
  <c r="Q407" i="21"/>
  <c r="O407" i="21"/>
  <c r="J408" i="21"/>
  <c r="L408" i="21"/>
  <c r="M408" i="21"/>
  <c r="H409" i="21"/>
  <c r="K408" i="21"/>
  <c r="I408" i="21"/>
  <c r="D405" i="21"/>
  <c r="E404" i="21"/>
  <c r="L409" i="21"/>
  <c r="H410" i="21"/>
  <c r="M409" i="21"/>
  <c r="K409" i="21"/>
  <c r="J409" i="21"/>
  <c r="I409" i="21"/>
  <c r="P408" i="21"/>
  <c r="Q408" i="21"/>
  <c r="N408" i="21"/>
  <c r="O408" i="21"/>
  <c r="D406" i="21"/>
  <c r="E405" i="21"/>
  <c r="F405" i="21"/>
  <c r="L410" i="21"/>
  <c r="H411" i="21"/>
  <c r="J410" i="21"/>
  <c r="M410" i="21"/>
  <c r="K410" i="21"/>
  <c r="I410" i="21"/>
  <c r="O409" i="21"/>
  <c r="P409" i="21"/>
  <c r="N409" i="21"/>
  <c r="Q409" i="21"/>
  <c r="F406" i="21"/>
  <c r="D407" i="21"/>
  <c r="E406" i="21"/>
  <c r="M411" i="21"/>
  <c r="J411" i="21"/>
  <c r="H412" i="21"/>
  <c r="L411" i="21"/>
  <c r="I411" i="21"/>
  <c r="K411" i="21"/>
  <c r="N410" i="21"/>
  <c r="O410" i="21"/>
  <c r="P410" i="21"/>
  <c r="D408" i="21"/>
  <c r="E407" i="21"/>
  <c r="K412" i="21"/>
  <c r="I412" i="21"/>
  <c r="M412" i="21"/>
  <c r="H413" i="21"/>
  <c r="J412" i="21"/>
  <c r="L412" i="21"/>
  <c r="P411" i="21"/>
  <c r="N411" i="21"/>
  <c r="Q411" i="21"/>
  <c r="O411" i="21"/>
  <c r="E408" i="21"/>
  <c r="D409" i="21"/>
  <c r="F408" i="21"/>
  <c r="O412" i="21"/>
  <c r="P412" i="21"/>
  <c r="Q412" i="21"/>
  <c r="N412" i="21"/>
  <c r="J413" i="21"/>
  <c r="H414" i="21"/>
  <c r="I413" i="21"/>
  <c r="K413" i="21"/>
  <c r="M413" i="21"/>
  <c r="L413" i="21"/>
  <c r="D410" i="21"/>
  <c r="F409" i="21"/>
  <c r="I414" i="21"/>
  <c r="K414" i="21"/>
  <c r="H415" i="21"/>
  <c r="M414" i="21"/>
  <c r="J414" i="21"/>
  <c r="L414" i="21"/>
  <c r="Q413" i="21"/>
  <c r="O413" i="21"/>
  <c r="P413" i="21"/>
  <c r="D411" i="21"/>
  <c r="E410" i="21"/>
  <c r="F410" i="21"/>
  <c r="O414" i="21"/>
  <c r="N414" i="21"/>
  <c r="P414" i="21"/>
  <c r="Q414" i="21"/>
  <c r="L415" i="21"/>
  <c r="H416" i="21"/>
  <c r="J415" i="21"/>
  <c r="I415" i="21"/>
  <c r="M415" i="21"/>
  <c r="K415" i="21"/>
  <c r="D412" i="21"/>
  <c r="F411" i="21"/>
  <c r="L416" i="21"/>
  <c r="K416" i="21"/>
  <c r="M416" i="21"/>
  <c r="J416" i="21"/>
  <c r="H417" i="21"/>
  <c r="I416" i="21"/>
  <c r="P415" i="21"/>
  <c r="N415" i="21"/>
  <c r="O415" i="21"/>
  <c r="Q415" i="21"/>
  <c r="F412" i="21"/>
  <c r="E412" i="21"/>
  <c r="D413" i="21"/>
  <c r="J417" i="21"/>
  <c r="L417" i="21"/>
  <c r="H418" i="21"/>
  <c r="I417" i="21"/>
  <c r="M417" i="21"/>
  <c r="K417" i="21"/>
  <c r="O416" i="21"/>
  <c r="P416" i="21"/>
  <c r="N416" i="21"/>
  <c r="Q416" i="21"/>
  <c r="D414" i="21"/>
  <c r="F413" i="21"/>
  <c r="L418" i="21"/>
  <c r="M418" i="21"/>
  <c r="K418" i="21"/>
  <c r="J418" i="21"/>
  <c r="H419" i="21"/>
  <c r="Q417" i="21"/>
  <c r="O417" i="21"/>
  <c r="N417" i="21"/>
  <c r="P417" i="21"/>
  <c r="E414" i="21"/>
  <c r="D415" i="21"/>
  <c r="F414" i="21"/>
  <c r="K419" i="21"/>
  <c r="M419" i="21"/>
  <c r="H420" i="21"/>
  <c r="J419" i="21"/>
  <c r="I419" i="21"/>
  <c r="L419" i="21"/>
  <c r="D416" i="21"/>
  <c r="E415" i="21"/>
  <c r="L420" i="21"/>
  <c r="J420" i="21"/>
  <c r="I420" i="21"/>
  <c r="K420" i="21"/>
  <c r="M420" i="21"/>
  <c r="H421" i="21"/>
  <c r="O419" i="21"/>
  <c r="P419" i="21"/>
  <c r="Q419" i="21"/>
  <c r="N419" i="21"/>
  <c r="D417" i="21"/>
  <c r="E416" i="21"/>
  <c r="F416" i="21"/>
  <c r="O420" i="21"/>
  <c r="Q420" i="21"/>
  <c r="N420" i="21"/>
  <c r="P420" i="21"/>
  <c r="H422" i="21"/>
  <c r="I421" i="21"/>
  <c r="L421" i="21"/>
  <c r="K421" i="21"/>
  <c r="J421" i="21"/>
  <c r="M421" i="21"/>
  <c r="D418" i="21"/>
  <c r="E417" i="21"/>
  <c r="L422" i="21"/>
  <c r="K422" i="21"/>
  <c r="I422" i="21"/>
  <c r="H423" i="21"/>
  <c r="M422" i="21"/>
  <c r="J422" i="21"/>
  <c r="P421" i="21"/>
  <c r="N421" i="21"/>
  <c r="O421" i="21"/>
  <c r="E418" i="21"/>
  <c r="D419" i="21"/>
  <c r="Q422" i="21"/>
  <c r="P422" i="21"/>
  <c r="O422" i="21"/>
  <c r="N422" i="21"/>
  <c r="L423" i="21"/>
  <c r="M423" i="21"/>
  <c r="I423" i="21"/>
  <c r="H424" i="21"/>
  <c r="J423" i="21"/>
  <c r="K423" i="21"/>
  <c r="D420" i="21"/>
  <c r="E419" i="21"/>
  <c r="F419" i="21"/>
  <c r="P423" i="21"/>
  <c r="O423" i="21"/>
  <c r="Q423" i="21"/>
  <c r="N423" i="21"/>
  <c r="M424" i="21"/>
  <c r="I424" i="21"/>
  <c r="H425" i="21"/>
  <c r="L424" i="21"/>
  <c r="K424" i="21"/>
  <c r="J424" i="21"/>
  <c r="E420" i="21"/>
  <c r="F420" i="21"/>
  <c r="D421" i="21"/>
  <c r="O424" i="21"/>
  <c r="Q424" i="21"/>
  <c r="N424" i="21"/>
  <c r="P424" i="21"/>
  <c r="K425" i="21"/>
  <c r="I425" i="21"/>
  <c r="J425" i="21"/>
  <c r="M425" i="21"/>
  <c r="H426" i="21"/>
  <c r="L425" i="21"/>
  <c r="F421" i="21"/>
  <c r="D422" i="21"/>
  <c r="E421" i="21"/>
  <c r="P425" i="21"/>
  <c r="N425" i="21"/>
  <c r="O425" i="21"/>
  <c r="Q425" i="21"/>
  <c r="K426" i="21"/>
  <c r="H427" i="21"/>
  <c r="L426" i="21"/>
  <c r="M426" i="21"/>
  <c r="J426" i="21"/>
  <c r="I426" i="21"/>
  <c r="E422" i="21"/>
  <c r="D423" i="21"/>
  <c r="L427" i="21"/>
  <c r="M427" i="21"/>
  <c r="J427" i="21"/>
  <c r="I427" i="21"/>
  <c r="H428" i="21"/>
  <c r="K427" i="21"/>
  <c r="P426" i="21"/>
  <c r="O426" i="21"/>
  <c r="Q426" i="21"/>
  <c r="N426" i="21"/>
  <c r="F423" i="21"/>
  <c r="D424" i="21"/>
  <c r="E423" i="21"/>
  <c r="P427" i="21"/>
  <c r="N427" i="21"/>
  <c r="Q427" i="21"/>
  <c r="M428" i="21"/>
  <c r="L428" i="21"/>
  <c r="H429" i="21"/>
  <c r="K428" i="21"/>
  <c r="J428" i="21"/>
  <c r="I428" i="21"/>
  <c r="E424" i="21"/>
  <c r="D425" i="21"/>
  <c r="M429" i="21"/>
  <c r="K429" i="21"/>
  <c r="L429" i="21"/>
  <c r="J429" i="21"/>
  <c r="H430" i="21"/>
  <c r="I429" i="21"/>
  <c r="P428" i="21"/>
  <c r="O428" i="21"/>
  <c r="Q428" i="21"/>
  <c r="N428" i="21"/>
  <c r="D426" i="21"/>
  <c r="E425" i="21"/>
  <c r="F425" i="21"/>
  <c r="J430" i="21"/>
  <c r="I430" i="21"/>
  <c r="K430" i="21"/>
  <c r="L430" i="21"/>
  <c r="H431" i="21"/>
  <c r="M430" i="21"/>
  <c r="N429" i="21"/>
  <c r="O429" i="21"/>
  <c r="P429" i="21"/>
  <c r="F426" i="21"/>
  <c r="D427" i="21"/>
  <c r="O430" i="21"/>
  <c r="Q430" i="21"/>
  <c r="P430" i="21"/>
  <c r="N430" i="21"/>
  <c r="M431" i="21"/>
  <c r="J431" i="21"/>
  <c r="L431" i="21"/>
  <c r="K431" i="21"/>
  <c r="I431" i="21"/>
  <c r="H432" i="21"/>
  <c r="E427" i="21"/>
  <c r="D428" i="21"/>
  <c r="F427" i="21"/>
  <c r="P431" i="21"/>
  <c r="O431" i="21"/>
  <c r="Q431" i="21"/>
  <c r="N431" i="21"/>
  <c r="L432" i="21"/>
  <c r="H433" i="21"/>
  <c r="I432" i="21"/>
  <c r="K432" i="21"/>
  <c r="M432" i="21"/>
  <c r="J432" i="21"/>
  <c r="E428" i="21"/>
  <c r="D429" i="21"/>
  <c r="I433" i="21"/>
  <c r="H434" i="21"/>
  <c r="L433" i="21"/>
  <c r="J433" i="21"/>
  <c r="K433" i="21"/>
  <c r="Q432" i="21"/>
  <c r="P432" i="21"/>
  <c r="N432" i="21"/>
  <c r="O432" i="21"/>
  <c r="D430" i="21"/>
  <c r="F429" i="21"/>
  <c r="E429" i="21"/>
  <c r="Q433" i="21"/>
  <c r="O433" i="21"/>
  <c r="P433" i="21"/>
  <c r="N433" i="21"/>
  <c r="H435" i="21"/>
  <c r="J434" i="21"/>
  <c r="I434" i="21"/>
  <c r="M434" i="21"/>
  <c r="K434" i="21"/>
  <c r="L434" i="21"/>
  <c r="F430" i="21"/>
  <c r="D431" i="21"/>
  <c r="J435" i="21"/>
  <c r="M435" i="21"/>
  <c r="I435" i="21"/>
  <c r="H436" i="21"/>
  <c r="L435" i="21"/>
  <c r="P434" i="21"/>
  <c r="O434" i="21"/>
  <c r="Q434" i="21"/>
  <c r="N434" i="21"/>
  <c r="D432" i="21"/>
  <c r="E431" i="21"/>
  <c r="F431" i="21"/>
  <c r="P435" i="21"/>
  <c r="N435" i="21"/>
  <c r="O435" i="21"/>
  <c r="Q435" i="21"/>
  <c r="L436" i="21"/>
  <c r="K436" i="21"/>
  <c r="M436" i="21"/>
  <c r="I436" i="21"/>
  <c r="H437" i="21"/>
  <c r="J436" i="21"/>
  <c r="D433" i="21"/>
  <c r="E432" i="21"/>
  <c r="Q436" i="21"/>
  <c r="O436" i="21"/>
  <c r="P436" i="21"/>
  <c r="N436" i="21"/>
  <c r="M437" i="21"/>
  <c r="H438" i="21"/>
  <c r="L437" i="21"/>
  <c r="K437" i="21"/>
  <c r="I437" i="21"/>
  <c r="J437" i="21"/>
  <c r="D434" i="21"/>
  <c r="E433" i="21"/>
  <c r="F433" i="21"/>
  <c r="J438" i="21"/>
  <c r="L438" i="21"/>
  <c r="K438" i="21"/>
  <c r="H439" i="21"/>
  <c r="I438" i="21"/>
  <c r="M438" i="21"/>
  <c r="Q437" i="21"/>
  <c r="O437" i="21"/>
  <c r="N437" i="21"/>
  <c r="P437" i="21"/>
  <c r="D435" i="21"/>
  <c r="F434" i="21"/>
  <c r="L439" i="21"/>
  <c r="M439" i="21"/>
  <c r="K439" i="21"/>
  <c r="I439" i="21"/>
  <c r="J439" i="21"/>
  <c r="H440" i="21"/>
  <c r="N438" i="21"/>
  <c r="Q438" i="21"/>
  <c r="P438" i="21"/>
  <c r="O438" i="21"/>
  <c r="F435" i="21"/>
  <c r="E435" i="21"/>
  <c r="D436" i="21"/>
  <c r="P439" i="21"/>
  <c r="Q439" i="21"/>
  <c r="O439" i="21"/>
  <c r="I440" i="21"/>
  <c r="H441" i="21"/>
  <c r="K440" i="21"/>
  <c r="M440" i="21"/>
  <c r="L440" i="21"/>
  <c r="J440" i="21"/>
  <c r="F436" i="21"/>
  <c r="D437" i="21"/>
  <c r="P440" i="21"/>
  <c r="O440" i="21"/>
  <c r="N440" i="21"/>
  <c r="L441" i="21"/>
  <c r="H442" i="21"/>
  <c r="J441" i="21"/>
  <c r="I441" i="21"/>
  <c r="K441" i="21"/>
  <c r="M441" i="21"/>
  <c r="D438" i="21"/>
  <c r="F437" i="21"/>
  <c r="E437" i="21"/>
  <c r="M442" i="21"/>
  <c r="J442" i="21"/>
  <c r="H443" i="21"/>
  <c r="L442" i="21"/>
  <c r="I442" i="21"/>
  <c r="K442" i="21"/>
  <c r="Q441" i="21"/>
  <c r="O441" i="21"/>
  <c r="P441" i="21"/>
  <c r="N441" i="21"/>
  <c r="D439" i="21"/>
  <c r="F438" i="21"/>
  <c r="J443" i="21"/>
  <c r="M443" i="21"/>
  <c r="H444" i="21"/>
  <c r="I443" i="21"/>
  <c r="L443" i="21"/>
  <c r="K443" i="21"/>
  <c r="O442" i="21"/>
  <c r="N442" i="21"/>
  <c r="P442" i="21"/>
  <c r="Q442" i="21"/>
  <c r="D440" i="21"/>
  <c r="F439" i="21"/>
  <c r="E439" i="21"/>
  <c r="I444" i="21"/>
  <c r="K444" i="21"/>
  <c r="M444" i="21"/>
  <c r="L444" i="21"/>
  <c r="H445" i="21"/>
  <c r="J444" i="21"/>
  <c r="Q443" i="21"/>
  <c r="N443" i="21"/>
  <c r="P443" i="21"/>
  <c r="O443" i="21"/>
  <c r="E440" i="21"/>
  <c r="F440" i="21"/>
  <c r="D441" i="21"/>
  <c r="Q444" i="21"/>
  <c r="O444" i="21"/>
  <c r="N444" i="21"/>
  <c r="P444" i="21"/>
  <c r="L445" i="21"/>
  <c r="H446" i="21"/>
  <c r="M445" i="21"/>
  <c r="I445" i="21"/>
  <c r="J445" i="21"/>
  <c r="K445" i="21"/>
  <c r="D442" i="21"/>
  <c r="E441" i="21"/>
  <c r="F441" i="21"/>
  <c r="J446" i="21"/>
  <c r="M446" i="21"/>
  <c r="L446" i="21"/>
  <c r="H447" i="21"/>
  <c r="I446" i="21"/>
  <c r="K446" i="21"/>
  <c r="N445" i="21"/>
  <c r="P445" i="21"/>
  <c r="Q445" i="21"/>
  <c r="O445" i="21"/>
  <c r="D443" i="21"/>
  <c r="E442" i="21"/>
  <c r="H448" i="21"/>
  <c r="L447" i="21"/>
  <c r="J447" i="21"/>
  <c r="K447" i="21"/>
  <c r="I447" i="21"/>
  <c r="M447" i="21"/>
  <c r="O446" i="21"/>
  <c r="N446" i="21"/>
  <c r="Q446" i="21"/>
  <c r="P446" i="21"/>
  <c r="F443" i="21"/>
  <c r="D444" i="21"/>
  <c r="E443" i="21"/>
  <c r="I448" i="21"/>
  <c r="H449" i="21"/>
  <c r="K448" i="21"/>
  <c r="J448" i="21"/>
  <c r="M448" i="21"/>
  <c r="L448" i="21"/>
  <c r="Q447" i="21"/>
  <c r="O447" i="21"/>
  <c r="P447" i="21"/>
  <c r="N447" i="21"/>
  <c r="E444" i="21"/>
  <c r="F444" i="21"/>
  <c r="D445" i="21"/>
  <c r="O448" i="21"/>
  <c r="Q448" i="21"/>
  <c r="P448" i="21"/>
  <c r="K449" i="21"/>
  <c r="I449" i="21"/>
  <c r="H450" i="21"/>
  <c r="J449" i="21"/>
  <c r="M449" i="21"/>
  <c r="L449" i="21"/>
  <c r="D446" i="21"/>
  <c r="F445" i="21"/>
  <c r="E445" i="21"/>
  <c r="N449" i="21"/>
  <c r="P449" i="21"/>
  <c r="O449" i="21"/>
  <c r="Q449" i="21"/>
  <c r="J450" i="21"/>
  <c r="M450" i="21"/>
  <c r="K450" i="21"/>
  <c r="H451" i="21"/>
  <c r="I450" i="21"/>
  <c r="L450" i="21"/>
  <c r="F446" i="21"/>
  <c r="E446" i="21"/>
  <c r="D447" i="21"/>
  <c r="J451" i="21"/>
  <c r="K451" i="21"/>
  <c r="H452" i="21"/>
  <c r="L451" i="21"/>
  <c r="I451" i="21"/>
  <c r="M451" i="21"/>
  <c r="Q450" i="21"/>
  <c r="N450" i="21"/>
  <c r="O450" i="21"/>
  <c r="P450" i="21"/>
  <c r="F447" i="21"/>
  <c r="D448" i="21"/>
  <c r="E447" i="21"/>
  <c r="H453" i="21"/>
  <c r="M452" i="21"/>
  <c r="L452" i="21"/>
  <c r="I452" i="21"/>
  <c r="K452" i="21"/>
  <c r="J452" i="21"/>
  <c r="P451" i="21"/>
  <c r="N451" i="21"/>
  <c r="Q451" i="21"/>
  <c r="O451" i="21"/>
  <c r="D449" i="21"/>
  <c r="F448" i="21"/>
  <c r="E448" i="21"/>
  <c r="M453" i="21"/>
  <c r="H454" i="21"/>
  <c r="L453" i="21"/>
  <c r="I453" i="21"/>
  <c r="K453" i="21"/>
  <c r="O452" i="21"/>
  <c r="N452" i="21"/>
  <c r="P452" i="21"/>
  <c r="Q452" i="21"/>
  <c r="D450" i="21"/>
  <c r="E449" i="21"/>
  <c r="F449" i="21"/>
  <c r="M454" i="21"/>
  <c r="K454" i="21"/>
  <c r="I454" i="21"/>
  <c r="H455" i="21"/>
  <c r="L454" i="21"/>
  <c r="J454" i="21"/>
  <c r="O453" i="21"/>
  <c r="Q453" i="21"/>
  <c r="P453" i="21"/>
  <c r="N453" i="21"/>
  <c r="E450" i="21"/>
  <c r="D451" i="21"/>
  <c r="F450" i="21"/>
  <c r="Q454" i="21"/>
  <c r="N454" i="21"/>
  <c r="O454" i="21"/>
  <c r="P454" i="21"/>
  <c r="K455" i="21"/>
  <c r="M455" i="21"/>
  <c r="H456" i="21"/>
  <c r="L455" i="21"/>
  <c r="I455" i="21"/>
  <c r="J455" i="21"/>
  <c r="E451" i="21"/>
  <c r="F451" i="21"/>
  <c r="D452" i="21"/>
  <c r="I456" i="21"/>
  <c r="J456" i="21"/>
  <c r="K456" i="21"/>
  <c r="L456" i="21"/>
  <c r="M456" i="21"/>
  <c r="H457" i="21"/>
  <c r="Q455" i="21"/>
  <c r="O455" i="21"/>
  <c r="N455" i="21"/>
  <c r="P455" i="21"/>
  <c r="D453" i="21"/>
  <c r="E452" i="21"/>
  <c r="F452" i="21"/>
  <c r="P456" i="21"/>
  <c r="O456" i="21"/>
  <c r="N456" i="21"/>
  <c r="Q456" i="21"/>
  <c r="I457" i="21"/>
  <c r="M457" i="21"/>
  <c r="J457" i="21"/>
  <c r="K457" i="21"/>
  <c r="H458" i="21"/>
  <c r="L457" i="21"/>
  <c r="D454" i="21"/>
  <c r="E453" i="21"/>
  <c r="N457" i="21"/>
  <c r="Q457" i="21"/>
  <c r="O457" i="21"/>
  <c r="P457" i="21"/>
  <c r="K458" i="21"/>
  <c r="J458" i="21"/>
  <c r="I458" i="21"/>
  <c r="M458" i="21"/>
  <c r="L458" i="21"/>
  <c r="H459" i="21"/>
  <c r="F454" i="21"/>
  <c r="E454" i="21"/>
  <c r="D455" i="21"/>
  <c r="O458" i="21"/>
  <c r="P458" i="21"/>
  <c r="N458" i="21"/>
  <c r="Q458" i="21"/>
  <c r="H460" i="21"/>
  <c r="J459" i="21"/>
  <c r="K459" i="21"/>
  <c r="I459" i="21"/>
  <c r="L459" i="21"/>
  <c r="M459" i="21"/>
  <c r="D456" i="21"/>
  <c r="F455" i="21"/>
  <c r="I460" i="21"/>
  <c r="J460" i="21"/>
  <c r="L460" i="21"/>
  <c r="M460" i="21"/>
  <c r="K460" i="21"/>
  <c r="H461" i="21"/>
  <c r="P459" i="21"/>
  <c r="O459" i="21"/>
  <c r="Q459" i="21"/>
  <c r="N459" i="21"/>
  <c r="E456" i="21"/>
  <c r="F456" i="21"/>
  <c r="D457" i="21"/>
  <c r="Q460" i="21"/>
  <c r="P460" i="21"/>
  <c r="N460" i="21"/>
  <c r="O460" i="21"/>
  <c r="M461" i="21"/>
  <c r="L461" i="21"/>
  <c r="H462" i="21"/>
  <c r="I461" i="21"/>
  <c r="K461" i="21"/>
  <c r="J461" i="21"/>
  <c r="D458" i="21"/>
  <c r="F457" i="21"/>
  <c r="I462" i="21"/>
  <c r="K462" i="21"/>
  <c r="H463" i="21"/>
  <c r="J462" i="21"/>
  <c r="M462" i="21"/>
  <c r="L462" i="21"/>
  <c r="N461" i="21"/>
  <c r="O461" i="21"/>
  <c r="P461" i="21"/>
  <c r="F458" i="21"/>
  <c r="D459" i="21"/>
  <c r="E458" i="21"/>
  <c r="O462" i="21"/>
  <c r="P462" i="21"/>
  <c r="Q462" i="21"/>
  <c r="N462" i="21"/>
  <c r="L463" i="21"/>
  <c r="M463" i="21"/>
  <c r="I463" i="21"/>
  <c r="K463" i="21"/>
  <c r="H464" i="21"/>
  <c r="J463" i="21"/>
  <c r="D460" i="21"/>
  <c r="F459" i="21"/>
  <c r="P463" i="21"/>
  <c r="N463" i="21"/>
  <c r="O463" i="21"/>
  <c r="Q463" i="21"/>
  <c r="H465" i="21"/>
  <c r="K464" i="21"/>
  <c r="I464" i="21"/>
  <c r="J464" i="21"/>
  <c r="L464" i="21"/>
  <c r="M464" i="21"/>
  <c r="F460" i="21"/>
  <c r="D461" i="21"/>
  <c r="E460" i="21"/>
  <c r="H466" i="21"/>
  <c r="I465" i="21"/>
  <c r="J465" i="21"/>
  <c r="K465" i="21"/>
  <c r="L465" i="21"/>
  <c r="M465" i="21"/>
  <c r="Q464" i="21"/>
  <c r="N464" i="21"/>
  <c r="O464" i="21"/>
  <c r="P464" i="21"/>
  <c r="E461" i="21"/>
  <c r="F461" i="21"/>
  <c r="D462" i="21"/>
  <c r="M466" i="21"/>
  <c r="H467" i="21"/>
  <c r="L466" i="21"/>
  <c r="J466" i="21"/>
  <c r="I466" i="21"/>
  <c r="K466" i="21"/>
  <c r="Q465" i="21"/>
  <c r="O465" i="21"/>
  <c r="N465" i="21"/>
  <c r="P465" i="21"/>
  <c r="D463" i="21"/>
  <c r="F462" i="21"/>
  <c r="E462" i="21"/>
  <c r="J467" i="21"/>
  <c r="H468" i="21"/>
  <c r="L467" i="21"/>
  <c r="I467" i="21"/>
  <c r="K467" i="21"/>
  <c r="M467" i="21"/>
  <c r="Q466" i="21"/>
  <c r="N466" i="21"/>
  <c r="P466" i="21"/>
  <c r="O466" i="21"/>
  <c r="D464" i="21"/>
  <c r="F463" i="21"/>
  <c r="I468" i="21"/>
  <c r="H469" i="21"/>
  <c r="L468" i="21"/>
  <c r="M468" i="21"/>
  <c r="J468" i="21"/>
  <c r="K468" i="21"/>
  <c r="P467" i="21"/>
  <c r="N467" i="21"/>
  <c r="O467" i="21"/>
  <c r="Q467" i="21"/>
  <c r="D465" i="21"/>
  <c r="E464" i="21"/>
  <c r="F464" i="21"/>
  <c r="Q468" i="21"/>
  <c r="P468" i="21"/>
  <c r="N468" i="21"/>
  <c r="O468" i="21"/>
  <c r="L469" i="21"/>
  <c r="K469" i="21"/>
  <c r="I469" i="21"/>
  <c r="J469" i="21"/>
  <c r="H470" i="21"/>
  <c r="M469" i="21"/>
  <c r="E465" i="21"/>
  <c r="D466" i="21"/>
  <c r="O469" i="21"/>
  <c r="Q469" i="21"/>
  <c r="P469" i="21"/>
  <c r="N469" i="21"/>
  <c r="I470" i="21"/>
  <c r="H471" i="21"/>
  <c r="L470" i="21"/>
  <c r="J470" i="21"/>
  <c r="M470" i="21"/>
  <c r="K470" i="21"/>
  <c r="D467" i="21"/>
  <c r="E466" i="21"/>
  <c r="F466" i="21"/>
  <c r="N470" i="21"/>
  <c r="P470" i="21"/>
  <c r="O470" i="21"/>
  <c r="Q470" i="21"/>
  <c r="H472" i="21"/>
  <c r="I471" i="21"/>
  <c r="J471" i="21"/>
  <c r="L471" i="21"/>
  <c r="K471" i="21"/>
  <c r="M471" i="21"/>
  <c r="E467" i="21"/>
  <c r="D468" i="21"/>
  <c r="F467" i="21"/>
  <c r="M472" i="21"/>
  <c r="K472" i="21"/>
  <c r="H473" i="21"/>
  <c r="L472" i="21"/>
  <c r="I472" i="21"/>
  <c r="J472" i="21"/>
  <c r="O471" i="21"/>
  <c r="Q471" i="21"/>
  <c r="P471" i="21"/>
  <c r="N471" i="21"/>
  <c r="F468" i="21"/>
  <c r="D469" i="21"/>
  <c r="E468" i="21"/>
  <c r="K473" i="21"/>
  <c r="M473" i="21"/>
  <c r="J473" i="21"/>
  <c r="H474" i="21"/>
  <c r="I473" i="21"/>
  <c r="L473" i="21"/>
  <c r="P472" i="21"/>
  <c r="O472" i="21"/>
  <c r="Q472" i="21"/>
  <c r="N472" i="21"/>
  <c r="D470" i="21"/>
  <c r="E469" i="21"/>
  <c r="J474" i="21"/>
  <c r="K474" i="21"/>
  <c r="H475" i="21"/>
  <c r="I474" i="21"/>
  <c r="L474" i="21"/>
  <c r="M474" i="21"/>
  <c r="N473" i="21"/>
  <c r="O473" i="21"/>
  <c r="P473" i="21"/>
  <c r="Q473" i="21"/>
  <c r="D471" i="21"/>
  <c r="E470" i="21"/>
  <c r="F470" i="21"/>
  <c r="J475" i="21"/>
  <c r="M475" i="21"/>
  <c r="H476" i="21"/>
  <c r="K475" i="21"/>
  <c r="L475" i="21"/>
  <c r="I475" i="21"/>
  <c r="Q474" i="21"/>
  <c r="N474" i="21"/>
  <c r="O474" i="21"/>
  <c r="P474" i="21"/>
  <c r="D472" i="21"/>
  <c r="E471" i="21"/>
  <c r="H477" i="21"/>
  <c r="L476" i="21"/>
  <c r="K476" i="21"/>
  <c r="M476" i="21"/>
  <c r="I476" i="21"/>
  <c r="J476" i="21"/>
  <c r="Q475" i="21"/>
  <c r="O475" i="21"/>
  <c r="P475" i="21"/>
  <c r="N475" i="21"/>
  <c r="D473" i="21"/>
  <c r="F472" i="21"/>
  <c r="E472" i="21"/>
  <c r="K477" i="21"/>
  <c r="I477" i="21"/>
  <c r="H478" i="21"/>
  <c r="J477" i="21"/>
  <c r="L477" i="21"/>
  <c r="M477" i="21"/>
  <c r="P476" i="21"/>
  <c r="Q476" i="21"/>
  <c r="O476" i="21"/>
  <c r="N476" i="21"/>
  <c r="E473" i="21"/>
  <c r="D474" i="21"/>
  <c r="N477" i="21"/>
  <c r="P477" i="21"/>
  <c r="O477" i="21"/>
  <c r="L478" i="21"/>
  <c r="M478" i="21"/>
  <c r="J478" i="21"/>
  <c r="I478" i="21"/>
  <c r="K478" i="21"/>
  <c r="H479" i="21"/>
  <c r="D475" i="21"/>
  <c r="F474" i="21"/>
  <c r="E474" i="21"/>
  <c r="P478" i="21"/>
  <c r="Q478" i="21"/>
  <c r="O478" i="21"/>
  <c r="N478" i="21"/>
  <c r="K479" i="21"/>
  <c r="J479" i="21"/>
  <c r="L479" i="21"/>
  <c r="H480" i="21"/>
  <c r="M479" i="21"/>
  <c r="I479" i="21"/>
  <c r="D476" i="21"/>
  <c r="F475" i="21"/>
  <c r="K480" i="21"/>
  <c r="J480" i="21"/>
  <c r="H481" i="21"/>
  <c r="L480" i="21"/>
  <c r="M480" i="21"/>
  <c r="I480" i="21"/>
  <c r="P479" i="21"/>
  <c r="N479" i="21"/>
  <c r="O479" i="21"/>
  <c r="Q479" i="21"/>
  <c r="F476" i="21"/>
  <c r="E476" i="21"/>
  <c r="D477" i="21"/>
  <c r="H482" i="21"/>
  <c r="M481" i="21"/>
  <c r="L481" i="21"/>
  <c r="J481" i="21"/>
  <c r="I481" i="21"/>
  <c r="K481" i="21"/>
  <c r="N480" i="21"/>
  <c r="O480" i="21"/>
  <c r="Q480" i="21"/>
  <c r="P480" i="21"/>
  <c r="D478" i="21"/>
  <c r="E477" i="21"/>
  <c r="H483" i="21"/>
  <c r="J482" i="21"/>
  <c r="K482" i="21"/>
  <c r="I482" i="21"/>
  <c r="L482" i="21"/>
  <c r="M482" i="21"/>
  <c r="P481" i="21"/>
  <c r="N481" i="21"/>
  <c r="Q481" i="21"/>
  <c r="O481" i="21"/>
  <c r="E478" i="21"/>
  <c r="D479" i="21"/>
  <c r="F478" i="21"/>
  <c r="H484" i="21"/>
  <c r="L483" i="21"/>
  <c r="K483" i="21"/>
  <c r="M483" i="21"/>
  <c r="I483" i="21"/>
  <c r="J483" i="21"/>
  <c r="O482" i="21"/>
  <c r="Q482" i="21"/>
  <c r="N482" i="21"/>
  <c r="P482" i="21"/>
  <c r="F479" i="21"/>
  <c r="E479" i="21"/>
  <c r="D480" i="21"/>
  <c r="M484" i="21"/>
  <c r="J484" i="21"/>
  <c r="L484" i="21"/>
  <c r="I484" i="21"/>
  <c r="K484" i="21"/>
  <c r="H485" i="21"/>
  <c r="O483" i="21"/>
  <c r="Q483" i="21"/>
  <c r="P483" i="21"/>
  <c r="N483" i="21"/>
  <c r="E480" i="21"/>
  <c r="D481" i="21"/>
  <c r="F480" i="21"/>
  <c r="Q484" i="21"/>
  <c r="O484" i="21"/>
  <c r="N484" i="21"/>
  <c r="P484" i="21"/>
  <c r="L485" i="21"/>
  <c r="K485" i="21"/>
  <c r="H486" i="21"/>
  <c r="M485" i="21"/>
  <c r="I485" i="21"/>
  <c r="J485" i="21"/>
  <c r="D482" i="21"/>
  <c r="F481" i="21"/>
  <c r="K486" i="21"/>
  <c r="I486" i="21"/>
  <c r="M486" i="21"/>
  <c r="L486" i="21"/>
  <c r="J486" i="21"/>
  <c r="H487" i="21"/>
  <c r="O485" i="21"/>
  <c r="Q485" i="21"/>
  <c r="N485" i="21"/>
  <c r="D483" i="21"/>
  <c r="F482" i="21"/>
  <c r="E482" i="21"/>
  <c r="O486" i="21"/>
  <c r="Q486" i="21"/>
  <c r="N486" i="21"/>
  <c r="P486" i="21"/>
  <c r="H488" i="21"/>
  <c r="L487" i="21"/>
  <c r="M487" i="21"/>
  <c r="J487" i="21"/>
  <c r="I487" i="21"/>
  <c r="K487" i="21"/>
  <c r="D484" i="21"/>
  <c r="F483" i="21"/>
  <c r="H489" i="21"/>
  <c r="M488" i="21"/>
  <c r="L488" i="21"/>
  <c r="K488" i="21"/>
  <c r="I488" i="21"/>
  <c r="P487" i="21"/>
  <c r="O487" i="21"/>
  <c r="N487" i="21"/>
  <c r="F484" i="21"/>
  <c r="E484" i="21"/>
  <c r="D485" i="21"/>
  <c r="L489" i="21"/>
  <c r="M489" i="21"/>
  <c r="K489" i="21"/>
  <c r="J489" i="21"/>
  <c r="H490" i="21"/>
  <c r="I489" i="21"/>
  <c r="P488" i="21"/>
  <c r="O488" i="21"/>
  <c r="N488" i="21"/>
  <c r="Q488" i="21"/>
  <c r="F485" i="21"/>
  <c r="D486" i="21"/>
  <c r="I490" i="21"/>
  <c r="H491" i="21"/>
  <c r="M490" i="21"/>
  <c r="K490" i="21"/>
  <c r="J490" i="21"/>
  <c r="N489" i="21"/>
  <c r="Q489" i="21"/>
  <c r="O489" i="21"/>
  <c r="P489" i="21"/>
  <c r="E486" i="21"/>
  <c r="F486" i="21"/>
  <c r="D487" i="21"/>
  <c r="P490" i="21"/>
  <c r="Q490" i="21"/>
  <c r="O490" i="21"/>
  <c r="N490" i="21"/>
  <c r="M491" i="21"/>
  <c r="L491" i="21"/>
  <c r="K491" i="21"/>
  <c r="J491" i="21"/>
  <c r="I491" i="21"/>
  <c r="H492" i="21"/>
  <c r="E487" i="21"/>
  <c r="D488" i="21"/>
  <c r="N491" i="21"/>
  <c r="Q491" i="21"/>
  <c r="P491" i="21"/>
  <c r="O491" i="21"/>
  <c r="I492" i="21"/>
  <c r="H493" i="21"/>
  <c r="L492" i="21"/>
  <c r="M492" i="21"/>
  <c r="J492" i="21"/>
  <c r="K492" i="21"/>
  <c r="D489" i="21"/>
  <c r="E488" i="21"/>
  <c r="F488" i="21"/>
  <c r="N492" i="21"/>
  <c r="Q492" i="21"/>
  <c r="O492" i="21"/>
  <c r="P492" i="21"/>
  <c r="H494" i="21"/>
  <c r="M493" i="21"/>
  <c r="K493" i="21"/>
  <c r="I493" i="21"/>
  <c r="J493" i="21"/>
  <c r="L493" i="21"/>
  <c r="E489" i="21"/>
  <c r="D490" i="21"/>
  <c r="L494" i="21"/>
  <c r="K494" i="21"/>
  <c r="M494" i="21"/>
  <c r="J494" i="21"/>
  <c r="I494" i="21"/>
  <c r="H495" i="21"/>
  <c r="O493" i="21"/>
  <c r="Q493" i="21"/>
  <c r="P493" i="21"/>
  <c r="F490" i="21"/>
  <c r="E490" i="21"/>
  <c r="D491" i="21"/>
  <c r="P494" i="21"/>
  <c r="N494" i="21"/>
  <c r="Q494" i="21"/>
  <c r="O494" i="21"/>
  <c r="I495" i="21"/>
  <c r="M495" i="21"/>
  <c r="L495" i="21"/>
  <c r="H496" i="21"/>
  <c r="K495" i="21"/>
  <c r="J495" i="21"/>
  <c r="F491" i="21"/>
  <c r="E491" i="21"/>
  <c r="D492" i="21"/>
  <c r="P495" i="21"/>
  <c r="O495" i="21"/>
  <c r="N495" i="21"/>
  <c r="Q495" i="21"/>
  <c r="K496" i="21"/>
  <c r="J496" i="21"/>
  <c r="I496" i="21"/>
  <c r="M496" i="21"/>
  <c r="L496" i="21"/>
  <c r="H497" i="21"/>
  <c r="F492" i="21"/>
  <c r="D493" i="21"/>
  <c r="E492" i="21"/>
  <c r="Q496" i="21"/>
  <c r="P496" i="21"/>
  <c r="N496" i="21"/>
  <c r="O496" i="21"/>
  <c r="H498" i="21"/>
  <c r="K497" i="21"/>
  <c r="J497" i="21"/>
  <c r="I497" i="21"/>
  <c r="M497" i="21"/>
  <c r="L497" i="21"/>
  <c r="F493" i="21"/>
  <c r="E493" i="21"/>
  <c r="D494" i="21"/>
  <c r="L498" i="21"/>
  <c r="K498" i="21"/>
  <c r="M498" i="21"/>
  <c r="H499" i="21"/>
  <c r="I498" i="21"/>
  <c r="J498" i="21"/>
  <c r="Q497" i="21"/>
  <c r="P497" i="21"/>
  <c r="O497" i="21"/>
  <c r="N497" i="21"/>
  <c r="E494" i="21"/>
  <c r="D495" i="21"/>
  <c r="F494" i="21"/>
  <c r="I499" i="21"/>
  <c r="K499" i="21"/>
  <c r="M499" i="21"/>
  <c r="L499" i="21"/>
  <c r="H500" i="21"/>
  <c r="J499" i="21"/>
  <c r="Q498" i="21"/>
  <c r="N498" i="21"/>
  <c r="O498" i="21"/>
  <c r="P498" i="21"/>
  <c r="F495" i="21"/>
  <c r="D496" i="21"/>
  <c r="O499" i="21"/>
  <c r="Q499" i="21"/>
  <c r="P499" i="21"/>
  <c r="N499" i="21"/>
  <c r="M500" i="21"/>
  <c r="I500" i="21"/>
  <c r="L500" i="21"/>
  <c r="H501" i="21"/>
  <c r="J500" i="21"/>
  <c r="K500" i="21"/>
  <c r="F496" i="21"/>
  <c r="D497" i="21"/>
  <c r="E496" i="21"/>
  <c r="N500" i="21"/>
  <c r="O500" i="21"/>
  <c r="Q500" i="21"/>
  <c r="P500" i="21"/>
  <c r="H502" i="21"/>
  <c r="J501" i="21"/>
  <c r="L501" i="21"/>
  <c r="M501" i="21"/>
  <c r="K501" i="21"/>
  <c r="I501" i="21"/>
  <c r="D498" i="21"/>
  <c r="E497" i="21"/>
  <c r="M502" i="21"/>
  <c r="K502" i="21"/>
  <c r="L502" i="21"/>
  <c r="J502" i="21"/>
  <c r="I502" i="21"/>
  <c r="H503" i="21"/>
  <c r="P501" i="21"/>
  <c r="O501" i="21"/>
  <c r="Q501" i="21"/>
  <c r="N501" i="21"/>
  <c r="D499" i="21"/>
  <c r="E498" i="21"/>
  <c r="F498" i="21"/>
  <c r="Q502" i="21"/>
  <c r="P502" i="21"/>
  <c r="N502" i="21"/>
  <c r="O502" i="21"/>
  <c r="H504" i="21"/>
  <c r="K503" i="21"/>
  <c r="I503" i="21"/>
  <c r="M503" i="21"/>
  <c r="L503" i="21"/>
  <c r="J503" i="21"/>
  <c r="D500" i="21"/>
  <c r="E499" i="21"/>
  <c r="L504" i="21"/>
  <c r="H505" i="21"/>
  <c r="M504" i="21"/>
  <c r="K504" i="21"/>
  <c r="I504" i="21"/>
  <c r="J504" i="21"/>
  <c r="O503" i="21"/>
  <c r="Q503" i="21"/>
  <c r="N503" i="21"/>
  <c r="F500" i="21"/>
  <c r="D501" i="21"/>
  <c r="E500" i="21"/>
  <c r="K505" i="21"/>
  <c r="J505" i="21"/>
  <c r="H506" i="21"/>
  <c r="I505" i="21"/>
  <c r="M505" i="21"/>
  <c r="L505" i="21"/>
  <c r="N504" i="21"/>
  <c r="P504" i="21"/>
  <c r="O504" i="21"/>
  <c r="Q504" i="21"/>
  <c r="E501" i="21"/>
  <c r="D502" i="21"/>
  <c r="I506" i="21"/>
  <c r="M506" i="21"/>
  <c r="L506" i="21"/>
  <c r="J506" i="21"/>
  <c r="H507" i="21"/>
  <c r="K506" i="21"/>
  <c r="Q505" i="21"/>
  <c r="P505" i="21"/>
  <c r="O505" i="21"/>
  <c r="N505" i="21"/>
  <c r="D503" i="21"/>
  <c r="E502" i="21"/>
  <c r="F502" i="21"/>
  <c r="N506" i="21"/>
  <c r="Q506" i="21"/>
  <c r="P506" i="21"/>
  <c r="O506" i="21"/>
  <c r="L507" i="21"/>
  <c r="I507" i="21"/>
  <c r="M507" i="21"/>
  <c r="H508" i="21"/>
  <c r="K507" i="21"/>
  <c r="J507" i="21"/>
  <c r="D504" i="21"/>
  <c r="F503" i="21"/>
  <c r="E503" i="21"/>
  <c r="Q507" i="21"/>
  <c r="O507" i="21"/>
  <c r="N507" i="21"/>
  <c r="P507" i="21"/>
  <c r="I508" i="21"/>
  <c r="J508" i="21"/>
  <c r="K508" i="21"/>
  <c r="L508" i="21"/>
  <c r="H509" i="21"/>
  <c r="M508" i="21"/>
  <c r="D505" i="21"/>
  <c r="F504" i="21"/>
  <c r="E504" i="21"/>
  <c r="P508" i="21"/>
  <c r="O508" i="21"/>
  <c r="Q508" i="21"/>
  <c r="N508" i="21"/>
  <c r="L509" i="21"/>
  <c r="J509" i="21"/>
  <c r="H510" i="21"/>
  <c r="M509" i="21"/>
  <c r="I509" i="21"/>
  <c r="K509" i="21"/>
  <c r="E505" i="21"/>
  <c r="D506" i="21"/>
  <c r="H511" i="21"/>
  <c r="K510" i="21"/>
  <c r="L510" i="21"/>
  <c r="I510" i="21"/>
  <c r="M510" i="21"/>
  <c r="P509" i="21"/>
  <c r="O509" i="21"/>
  <c r="N509" i="21"/>
  <c r="Q509" i="21"/>
  <c r="D507" i="21"/>
  <c r="E506" i="21"/>
  <c r="F506" i="21"/>
  <c r="J511" i="21"/>
  <c r="H512" i="21"/>
  <c r="I511" i="21"/>
  <c r="K511" i="21"/>
  <c r="M511" i="21"/>
  <c r="L511" i="21"/>
  <c r="P510" i="21"/>
  <c r="O510" i="21"/>
  <c r="N510" i="21"/>
  <c r="Q510" i="21"/>
  <c r="E507" i="21"/>
  <c r="F507" i="21"/>
  <c r="D508" i="21"/>
  <c r="I512" i="21"/>
  <c r="H513" i="21"/>
  <c r="M512" i="21"/>
  <c r="J512" i="21"/>
  <c r="L512" i="21"/>
  <c r="K512" i="21"/>
  <c r="P511" i="21"/>
  <c r="O511" i="21"/>
  <c r="Q511" i="21"/>
  <c r="N511" i="21"/>
  <c r="F508" i="21"/>
  <c r="D509" i="21"/>
  <c r="O512" i="21"/>
  <c r="N512" i="21"/>
  <c r="P512" i="21"/>
  <c r="Q512" i="21"/>
  <c r="M513" i="21"/>
  <c r="L513" i="21"/>
  <c r="J513" i="21"/>
  <c r="K513" i="21"/>
  <c r="H514" i="21"/>
  <c r="I513" i="21"/>
  <c r="F509" i="21"/>
  <c r="E509" i="21"/>
  <c r="D510" i="21"/>
  <c r="I514" i="21"/>
  <c r="L514" i="21"/>
  <c r="J514" i="21"/>
  <c r="M514" i="21"/>
  <c r="H515" i="21"/>
  <c r="K514" i="21"/>
  <c r="O513" i="21"/>
  <c r="N513" i="21"/>
  <c r="Q513" i="21"/>
  <c r="P513" i="21"/>
  <c r="F510" i="21"/>
  <c r="D511" i="21"/>
  <c r="P514" i="21"/>
  <c r="O514" i="21"/>
  <c r="N514" i="21"/>
  <c r="Q514" i="21"/>
  <c r="M515" i="21"/>
  <c r="J515" i="21"/>
  <c r="K515" i="21"/>
  <c r="I515" i="21"/>
  <c r="H516" i="21"/>
  <c r="L515" i="21"/>
  <c r="D512" i="21"/>
  <c r="E511" i="21"/>
  <c r="F511" i="21"/>
  <c r="N515" i="21"/>
  <c r="P515" i="21"/>
  <c r="O515" i="21"/>
  <c r="Q515" i="21"/>
  <c r="L516" i="21"/>
  <c r="M516" i="21"/>
  <c r="K516" i="21"/>
  <c r="H517" i="21"/>
  <c r="J516" i="21"/>
  <c r="I516" i="21"/>
  <c r="D513" i="21"/>
  <c r="E512" i="21"/>
  <c r="L517" i="21"/>
  <c r="J517" i="21"/>
  <c r="H518" i="21"/>
  <c r="I517" i="21"/>
  <c r="M517" i="21"/>
  <c r="K517" i="21"/>
  <c r="Q516" i="21"/>
  <c r="P516" i="21"/>
  <c r="N516" i="21"/>
  <c r="D514" i="21"/>
  <c r="E513" i="21"/>
  <c r="F513" i="21"/>
  <c r="I518" i="21"/>
  <c r="J518" i="21"/>
  <c r="H519" i="21"/>
  <c r="K518" i="21"/>
  <c r="L518" i="21"/>
  <c r="M518" i="21"/>
  <c r="N517" i="21"/>
  <c r="Q517" i="21"/>
  <c r="O517" i="21"/>
  <c r="P517" i="21"/>
  <c r="D515" i="21"/>
  <c r="F514" i="21"/>
  <c r="O518" i="21"/>
  <c r="Q518" i="21"/>
  <c r="P518" i="21"/>
  <c r="N518" i="21"/>
  <c r="L519" i="21"/>
  <c r="H520" i="21"/>
  <c r="J519" i="21"/>
  <c r="M519" i="21"/>
  <c r="K519" i="21"/>
  <c r="I519" i="21"/>
  <c r="E515" i="21"/>
  <c r="F515" i="21"/>
  <c r="D516" i="21"/>
  <c r="I520" i="21"/>
  <c r="K520" i="21"/>
  <c r="M520" i="21"/>
  <c r="H521" i="21"/>
  <c r="L520" i="21"/>
  <c r="J520" i="21"/>
  <c r="N519" i="21"/>
  <c r="O519" i="21"/>
  <c r="P519" i="21"/>
  <c r="Q519" i="21"/>
  <c r="E516" i="21"/>
  <c r="D517" i="21"/>
  <c r="N520" i="21"/>
  <c r="P520" i="21"/>
  <c r="Q520" i="21"/>
  <c r="O520" i="21"/>
  <c r="I521" i="21"/>
  <c r="M521" i="21"/>
  <c r="L521" i="21"/>
  <c r="J521" i="21"/>
  <c r="K521" i="21"/>
  <c r="H522" i="21"/>
  <c r="F517" i="21"/>
  <c r="D518" i="21"/>
  <c r="E517" i="21"/>
  <c r="O521" i="21"/>
  <c r="P521" i="21"/>
  <c r="Q521" i="21"/>
  <c r="N521" i="21"/>
  <c r="I522" i="21"/>
  <c r="L522" i="21"/>
  <c r="K522" i="21"/>
  <c r="J522" i="21"/>
  <c r="H523" i="21"/>
  <c r="M522" i="21"/>
  <c r="E518" i="21"/>
  <c r="D519" i="21"/>
  <c r="O522" i="21"/>
  <c r="N522" i="21"/>
  <c r="Q522" i="21"/>
  <c r="P522" i="21"/>
  <c r="H524" i="21"/>
  <c r="L523" i="21"/>
  <c r="I523" i="21"/>
  <c r="J523" i="21"/>
  <c r="K523" i="21"/>
  <c r="F519" i="21"/>
  <c r="D520" i="21"/>
  <c r="E519" i="21"/>
  <c r="K524" i="21"/>
  <c r="L524" i="21"/>
  <c r="J524" i="21"/>
  <c r="M524" i="21"/>
  <c r="H525" i="21"/>
  <c r="I524" i="21"/>
  <c r="P523" i="21"/>
  <c r="N523" i="21"/>
  <c r="O523" i="21"/>
  <c r="Q523" i="21"/>
  <c r="F520" i="21"/>
  <c r="E520" i="21"/>
  <c r="D521" i="21"/>
  <c r="J525" i="21"/>
  <c r="I525" i="21"/>
  <c r="K525" i="21"/>
  <c r="L525" i="21"/>
  <c r="M525" i="21"/>
  <c r="H526" i="21"/>
  <c r="N524" i="21"/>
  <c r="Q524" i="21"/>
  <c r="P524" i="21"/>
  <c r="F521" i="21"/>
  <c r="D522" i="21"/>
  <c r="E521" i="21"/>
  <c r="O525" i="21"/>
  <c r="P525" i="21"/>
  <c r="N525" i="21"/>
  <c r="Q525" i="21"/>
  <c r="M526" i="21"/>
  <c r="J526" i="21"/>
  <c r="L526" i="21"/>
  <c r="I526" i="21"/>
  <c r="H527" i="21"/>
  <c r="K526" i="21"/>
  <c r="F522" i="21"/>
  <c r="D523" i="21"/>
  <c r="Q526" i="21"/>
  <c r="N526" i="21"/>
  <c r="O526" i="21"/>
  <c r="P526" i="21"/>
  <c r="J527" i="21"/>
  <c r="L527" i="21"/>
  <c r="H528" i="21"/>
  <c r="K527" i="21"/>
  <c r="I527" i="21"/>
  <c r="M527" i="21"/>
  <c r="E523" i="21"/>
  <c r="F523" i="21"/>
  <c r="D524" i="21"/>
  <c r="K528" i="21"/>
  <c r="M528" i="21"/>
  <c r="J528" i="21"/>
  <c r="I528" i="21"/>
  <c r="L528" i="21"/>
  <c r="H529" i="21"/>
  <c r="N527" i="21"/>
  <c r="O527" i="21"/>
  <c r="P527" i="21"/>
  <c r="Q527" i="21"/>
  <c r="D525" i="21"/>
  <c r="F524" i="21"/>
  <c r="Q528" i="21"/>
  <c r="O528" i="21"/>
  <c r="P528" i="21"/>
  <c r="M529" i="21"/>
  <c r="H530" i="21"/>
  <c r="I529" i="21"/>
  <c r="J529" i="21"/>
  <c r="L529" i="21"/>
  <c r="K529" i="21"/>
  <c r="D526" i="21"/>
  <c r="E525" i="21"/>
  <c r="F525" i="21"/>
  <c r="M530" i="21"/>
  <c r="K530" i="21"/>
  <c r="H531" i="21"/>
  <c r="J530" i="21"/>
  <c r="I530" i="21"/>
  <c r="L530" i="21"/>
  <c r="O529" i="21"/>
  <c r="Q529" i="21"/>
  <c r="N529" i="21"/>
  <c r="P529" i="21"/>
  <c r="D527" i="21"/>
  <c r="F526" i="21"/>
  <c r="J531" i="21"/>
  <c r="M531" i="21"/>
  <c r="K531" i="21"/>
  <c r="I531" i="21"/>
  <c r="H532" i="21"/>
  <c r="Q530" i="21"/>
  <c r="N530" i="21"/>
  <c r="P530" i="21"/>
  <c r="O530" i="21"/>
  <c r="D528" i="21"/>
  <c r="E527" i="21"/>
  <c r="F527" i="21"/>
  <c r="N531" i="21"/>
  <c r="O531" i="21"/>
  <c r="P531" i="21"/>
  <c r="Q531" i="21"/>
  <c r="L532" i="21"/>
  <c r="K532" i="21"/>
  <c r="I532" i="21"/>
  <c r="M532" i="21"/>
  <c r="J532" i="21"/>
  <c r="H533" i="21"/>
  <c r="D529" i="21"/>
  <c r="E528" i="21"/>
  <c r="Q532" i="21"/>
  <c r="N532" i="21"/>
  <c r="O532" i="21"/>
  <c r="H534" i="21"/>
  <c r="J533" i="21"/>
  <c r="K533" i="21"/>
  <c r="L533" i="21"/>
  <c r="M533" i="21"/>
  <c r="I533" i="21"/>
  <c r="E529" i="21"/>
  <c r="D530" i="21"/>
  <c r="F529" i="21"/>
  <c r="M534" i="21"/>
  <c r="H535" i="21"/>
  <c r="J534" i="21"/>
  <c r="I534" i="21"/>
  <c r="L534" i="21"/>
  <c r="K534" i="21"/>
  <c r="N533" i="21"/>
  <c r="Q533" i="21"/>
  <c r="O533" i="21"/>
  <c r="P533" i="21"/>
  <c r="D531" i="21"/>
  <c r="E530" i="21"/>
  <c r="F530" i="21"/>
  <c r="K535" i="21"/>
  <c r="L535" i="21"/>
  <c r="H536" i="21"/>
  <c r="M535" i="21"/>
  <c r="J535" i="21"/>
  <c r="O534" i="21"/>
  <c r="Q534" i="21"/>
  <c r="N534" i="21"/>
  <c r="P534" i="21"/>
  <c r="D532" i="21"/>
  <c r="F531" i="21"/>
  <c r="E531" i="21"/>
  <c r="H537" i="21"/>
  <c r="I536" i="21"/>
  <c r="K536" i="21"/>
  <c r="J536" i="21"/>
  <c r="L536" i="21"/>
  <c r="M536" i="21"/>
  <c r="F532" i="21"/>
  <c r="D533" i="21"/>
  <c r="E532" i="21"/>
  <c r="H538" i="21"/>
  <c r="I537" i="21"/>
  <c r="K537" i="21"/>
  <c r="L537" i="21"/>
  <c r="M537" i="21"/>
  <c r="J537" i="21"/>
  <c r="Q536" i="21"/>
  <c r="P536" i="21"/>
  <c r="N536" i="21"/>
  <c r="O536" i="21"/>
  <c r="E533" i="21"/>
  <c r="D534" i="21"/>
  <c r="F533" i="21"/>
  <c r="M538" i="21"/>
  <c r="K538" i="21"/>
  <c r="J538" i="21"/>
  <c r="H539" i="21"/>
  <c r="I538" i="21"/>
  <c r="L538" i="21"/>
  <c r="Q537" i="21"/>
  <c r="O537" i="21"/>
  <c r="N537" i="21"/>
  <c r="P537" i="21"/>
  <c r="F534" i="21"/>
  <c r="D535" i="21"/>
  <c r="I539" i="21"/>
  <c r="M539" i="21"/>
  <c r="K539" i="21"/>
  <c r="H540" i="21"/>
  <c r="J539" i="21"/>
  <c r="P538" i="21"/>
  <c r="Q538" i="21"/>
  <c r="N538" i="21"/>
  <c r="O538" i="21"/>
  <c r="E535" i="21"/>
  <c r="D536" i="21"/>
  <c r="F535" i="21"/>
  <c r="Q539" i="21"/>
  <c r="N539" i="21"/>
  <c r="O539" i="21"/>
  <c r="P539" i="21"/>
  <c r="M540" i="21"/>
  <c r="I540" i="21"/>
  <c r="J540" i="21"/>
  <c r="H541" i="21"/>
  <c r="L540" i="21"/>
  <c r="K540" i="21"/>
  <c r="D537" i="21"/>
  <c r="E536" i="21"/>
  <c r="O540" i="21"/>
  <c r="Q540" i="21"/>
  <c r="P540" i="21"/>
  <c r="N540" i="21"/>
  <c r="I541" i="21"/>
  <c r="L541" i="21"/>
  <c r="J541" i="21"/>
  <c r="H542" i="21"/>
  <c r="M541" i="21"/>
  <c r="K541" i="21"/>
  <c r="E537" i="21"/>
  <c r="D538" i="21"/>
  <c r="F537" i="21"/>
  <c r="P541" i="21"/>
  <c r="O541" i="21"/>
  <c r="N541" i="21"/>
  <c r="Q541" i="21"/>
  <c r="I542" i="21"/>
  <c r="K542" i="21"/>
  <c r="M542" i="21"/>
  <c r="J542" i="21"/>
  <c r="H543" i="21"/>
  <c r="L542" i="21"/>
  <c r="F538" i="21"/>
  <c r="D539" i="21"/>
  <c r="P542" i="21"/>
  <c r="N542" i="21"/>
  <c r="Q542" i="21"/>
  <c r="O542" i="21"/>
  <c r="H544" i="21"/>
  <c r="L543" i="21"/>
  <c r="J543" i="21"/>
  <c r="I543" i="21"/>
  <c r="K543" i="21"/>
  <c r="D540" i="21"/>
  <c r="F539" i="21"/>
  <c r="M544" i="21"/>
  <c r="L544" i="21"/>
  <c r="J544" i="21"/>
  <c r="H545" i="21"/>
  <c r="I544" i="21"/>
  <c r="K544" i="21"/>
  <c r="P543" i="21"/>
  <c r="O543" i="21"/>
  <c r="Q543" i="21"/>
  <c r="N543" i="21"/>
  <c r="E540" i="21"/>
  <c r="D541" i="21"/>
  <c r="F540" i="21"/>
  <c r="J545" i="21"/>
  <c r="K545" i="21"/>
  <c r="L545" i="21"/>
  <c r="I545" i="21"/>
  <c r="H546" i="21"/>
  <c r="M545" i="21"/>
  <c r="Q544" i="21"/>
  <c r="N544" i="21"/>
  <c r="O544" i="21"/>
  <c r="P544" i="21"/>
  <c r="D542" i="21"/>
  <c r="E541" i="21"/>
  <c r="O545" i="21"/>
  <c r="P545" i="21"/>
  <c r="Q545" i="21"/>
  <c r="J546" i="21"/>
  <c r="L546" i="21"/>
  <c r="M546" i="21"/>
  <c r="H547" i="21"/>
  <c r="I546" i="21"/>
  <c r="K546" i="21"/>
  <c r="E542" i="21"/>
  <c r="F542" i="21"/>
  <c r="D543" i="21"/>
  <c r="K547" i="21"/>
  <c r="J547" i="21"/>
  <c r="M547" i="21"/>
  <c r="I547" i="21"/>
  <c r="L547" i="21"/>
  <c r="H548" i="21"/>
  <c r="N546" i="21"/>
  <c r="P546" i="21"/>
  <c r="O546" i="21"/>
  <c r="Q546" i="21"/>
  <c r="E543" i="21"/>
  <c r="D544" i="21"/>
  <c r="Q547" i="21"/>
  <c r="N547" i="21"/>
  <c r="P547" i="21"/>
  <c r="O547" i="21"/>
  <c r="H549" i="21"/>
  <c r="M548" i="21"/>
  <c r="J548" i="21"/>
  <c r="K548" i="21"/>
  <c r="L548" i="21"/>
  <c r="I548" i="21"/>
  <c r="E544" i="21"/>
  <c r="D545" i="21"/>
  <c r="F544" i="21"/>
  <c r="M549" i="21"/>
  <c r="H550" i="21"/>
  <c r="L549" i="21"/>
  <c r="I549" i="21"/>
  <c r="J549" i="21"/>
  <c r="K549" i="21"/>
  <c r="O548" i="21"/>
  <c r="N548" i="21"/>
  <c r="Q548" i="21"/>
  <c r="D546" i="21"/>
  <c r="E545" i="21"/>
  <c r="J550" i="21"/>
  <c r="K550" i="21"/>
  <c r="M550" i="21"/>
  <c r="L550" i="21"/>
  <c r="H551" i="21"/>
  <c r="Q549" i="21"/>
  <c r="O549" i="21"/>
  <c r="N549" i="21"/>
  <c r="P549" i="21"/>
  <c r="D547" i="21"/>
  <c r="F546" i="21"/>
  <c r="E546" i="21"/>
  <c r="I551" i="21"/>
  <c r="J551" i="21"/>
  <c r="L551" i="21"/>
  <c r="M551" i="21"/>
  <c r="K551" i="21"/>
  <c r="H552" i="21"/>
  <c r="D548" i="21"/>
  <c r="E547" i="21"/>
  <c r="F547" i="21"/>
  <c r="P551" i="21"/>
  <c r="Q551" i="21"/>
  <c r="O551" i="21"/>
  <c r="N551" i="21"/>
  <c r="H553" i="21"/>
  <c r="L552" i="21"/>
  <c r="M552" i="21"/>
  <c r="I552" i="21"/>
  <c r="J552" i="21"/>
  <c r="K552" i="21"/>
  <c r="D549" i="21"/>
  <c r="F548" i="21"/>
  <c r="E548" i="21"/>
  <c r="H554" i="21"/>
  <c r="J553" i="21"/>
  <c r="I553" i="21"/>
  <c r="M553" i="21"/>
  <c r="L553" i="21"/>
  <c r="O552" i="21"/>
  <c r="N552" i="21"/>
  <c r="Q552" i="21"/>
  <c r="P552" i="21"/>
  <c r="D550" i="21"/>
  <c r="F549" i="21"/>
  <c r="M554" i="21"/>
  <c r="K554" i="21"/>
  <c r="I554" i="21"/>
  <c r="H555" i="21"/>
  <c r="L554" i="21"/>
  <c r="Q553" i="21"/>
  <c r="N553" i="21"/>
  <c r="O553" i="21"/>
  <c r="P553" i="21"/>
  <c r="F550" i="21"/>
  <c r="E550" i="21"/>
  <c r="D551" i="21"/>
  <c r="P554" i="21"/>
  <c r="O554" i="21"/>
  <c r="N554" i="21"/>
  <c r="Q554" i="21"/>
  <c r="K555" i="21"/>
  <c r="M555" i="21"/>
  <c r="H556" i="21"/>
  <c r="I555" i="21"/>
  <c r="J555" i="21"/>
  <c r="L555" i="21"/>
  <c r="D552" i="21"/>
  <c r="E551" i="21"/>
  <c r="F551" i="21"/>
  <c r="I556" i="21"/>
  <c r="M556" i="21"/>
  <c r="H557" i="21"/>
  <c r="L556" i="21"/>
  <c r="J556" i="21"/>
  <c r="N555" i="21"/>
  <c r="Q555" i="21"/>
  <c r="O555" i="21"/>
  <c r="P555" i="21"/>
  <c r="E552" i="21"/>
  <c r="D553" i="21"/>
  <c r="F552" i="21"/>
  <c r="Q556" i="21"/>
  <c r="P556" i="21"/>
  <c r="O556" i="21"/>
  <c r="N556" i="21"/>
  <c r="H558" i="21"/>
  <c r="L557" i="21"/>
  <c r="M557" i="21"/>
  <c r="I557" i="21"/>
  <c r="J557" i="21"/>
  <c r="K557" i="21"/>
  <c r="F553" i="21"/>
  <c r="D554" i="21"/>
  <c r="E553" i="21"/>
  <c r="H559" i="21"/>
  <c r="I558" i="21"/>
  <c r="J558" i="21"/>
  <c r="M558" i="21"/>
  <c r="K558" i="21"/>
  <c r="N557" i="21"/>
  <c r="O557" i="21"/>
  <c r="P557" i="21"/>
  <c r="Q557" i="21"/>
  <c r="F554" i="21"/>
  <c r="E554" i="21"/>
  <c r="D555" i="21"/>
  <c r="L559" i="21"/>
  <c r="H560" i="21"/>
  <c r="M559" i="21"/>
  <c r="I559" i="21"/>
  <c r="K559" i="21"/>
  <c r="J559" i="21"/>
  <c r="N558" i="21"/>
  <c r="Q558" i="21"/>
  <c r="P558" i="21"/>
  <c r="O558" i="21"/>
  <c r="D556" i="21"/>
  <c r="E555" i="21"/>
  <c r="F555" i="21"/>
  <c r="H561" i="21"/>
  <c r="I560" i="21"/>
  <c r="L560" i="21"/>
  <c r="M560" i="21"/>
  <c r="J560" i="21"/>
  <c r="N559" i="21"/>
  <c r="Q559" i="21"/>
  <c r="O559" i="21"/>
  <c r="P559" i="21"/>
  <c r="D557" i="21"/>
  <c r="F556" i="21"/>
  <c r="E556" i="21"/>
  <c r="H562" i="21"/>
  <c r="K561" i="21"/>
  <c r="M561" i="21"/>
  <c r="L561" i="21"/>
  <c r="I561" i="21"/>
  <c r="J561" i="21"/>
  <c r="O560" i="21"/>
  <c r="N560" i="21"/>
  <c r="P560" i="21"/>
  <c r="Q560" i="21"/>
  <c r="D558" i="21"/>
  <c r="E557" i="21"/>
  <c r="H563" i="21"/>
  <c r="L562" i="21"/>
  <c r="M562" i="21"/>
  <c r="I562" i="21"/>
  <c r="J562" i="21"/>
  <c r="Q561" i="21"/>
  <c r="N561" i="21"/>
  <c r="P561" i="21"/>
  <c r="O561" i="21"/>
  <c r="E558" i="21"/>
  <c r="F558" i="21"/>
  <c r="D559" i="21"/>
  <c r="L563" i="21"/>
  <c r="K563" i="21"/>
  <c r="J563" i="21"/>
  <c r="M563" i="21"/>
  <c r="H564" i="21"/>
  <c r="I563" i="21"/>
  <c r="P562" i="21"/>
  <c r="O562" i="21"/>
  <c r="N562" i="21"/>
  <c r="Q562" i="21"/>
  <c r="D560" i="21"/>
  <c r="E559" i="21"/>
  <c r="I564" i="21"/>
  <c r="J564" i="21"/>
  <c r="H565" i="21"/>
  <c r="L564" i="21"/>
  <c r="M564" i="21"/>
  <c r="P563" i="21"/>
  <c r="Q563" i="21"/>
  <c r="N563" i="21"/>
  <c r="O563" i="21"/>
  <c r="D561" i="21"/>
  <c r="E560" i="21"/>
  <c r="F560" i="21"/>
  <c r="N564" i="21"/>
  <c r="Q564" i="21"/>
  <c r="O564" i="21"/>
  <c r="P564" i="21"/>
  <c r="L565" i="21"/>
  <c r="M565" i="21"/>
  <c r="I565" i="21"/>
  <c r="H566" i="21"/>
  <c r="K565" i="21"/>
  <c r="J565" i="21"/>
  <c r="D562" i="21"/>
  <c r="E561" i="21"/>
  <c r="P565" i="21"/>
  <c r="Q565" i="21"/>
  <c r="N565" i="21"/>
  <c r="O565" i="21"/>
  <c r="M566" i="21"/>
  <c r="L566" i="21"/>
  <c r="J566" i="21"/>
  <c r="H567" i="21"/>
  <c r="I566" i="21"/>
  <c r="D563" i="21"/>
  <c r="F562" i="21"/>
  <c r="E562" i="21"/>
  <c r="H568" i="21"/>
  <c r="J567" i="21"/>
  <c r="I567" i="21"/>
  <c r="K567" i="21"/>
  <c r="L567" i="21"/>
  <c r="M567" i="21"/>
  <c r="Q566" i="21"/>
  <c r="O566" i="21"/>
  <c r="N566" i="21"/>
  <c r="P566" i="21"/>
  <c r="D564" i="21"/>
  <c r="F563" i="21"/>
  <c r="H569" i="21"/>
  <c r="K568" i="21"/>
  <c r="J568" i="21"/>
  <c r="I568" i="21"/>
  <c r="M568" i="21"/>
  <c r="Q567" i="21"/>
  <c r="O567" i="21"/>
  <c r="P567" i="21"/>
  <c r="N567" i="21"/>
  <c r="D565" i="21"/>
  <c r="F564" i="21"/>
  <c r="E564" i="21"/>
  <c r="L569" i="21"/>
  <c r="H570" i="21"/>
  <c r="I569" i="21"/>
  <c r="J569" i="21"/>
  <c r="K569" i="21"/>
  <c r="M569" i="21"/>
  <c r="Q568" i="21"/>
  <c r="O568" i="21"/>
  <c r="N568" i="21"/>
  <c r="P568" i="21"/>
  <c r="D566" i="21"/>
  <c r="E565" i="21"/>
  <c r="K570" i="21"/>
  <c r="L570" i="21"/>
  <c r="J570" i="21"/>
  <c r="H571" i="21"/>
  <c r="M570" i="21"/>
  <c r="P569" i="21"/>
  <c r="N569" i="21"/>
  <c r="Q569" i="21"/>
  <c r="O569" i="21"/>
  <c r="F566" i="21"/>
  <c r="E566" i="21"/>
  <c r="D567" i="21"/>
  <c r="L571" i="21"/>
  <c r="M571" i="21"/>
  <c r="H572" i="21"/>
  <c r="K571" i="21"/>
  <c r="I571" i="21"/>
  <c r="J571" i="21"/>
  <c r="D568" i="21"/>
  <c r="F567" i="21"/>
  <c r="J572" i="21"/>
  <c r="K572" i="21"/>
  <c r="H573" i="21"/>
  <c r="I572" i="21"/>
  <c r="L572" i="21"/>
  <c r="N571" i="21"/>
  <c r="P571" i="21"/>
  <c r="Q571" i="21"/>
  <c r="O571" i="21"/>
  <c r="E568" i="21"/>
  <c r="F568" i="21"/>
  <c r="D569" i="21"/>
  <c r="M573" i="21"/>
  <c r="L573" i="21"/>
  <c r="I573" i="21"/>
  <c r="J573" i="21"/>
  <c r="H574" i="21"/>
  <c r="K573" i="21"/>
  <c r="N572" i="21"/>
  <c r="P572" i="21"/>
  <c r="O572" i="21"/>
  <c r="Q572" i="21"/>
  <c r="E569" i="21"/>
  <c r="D570" i="21"/>
  <c r="Q573" i="21"/>
  <c r="P573" i="21"/>
  <c r="N573" i="21"/>
  <c r="O573" i="21"/>
  <c r="J574" i="21"/>
  <c r="M574" i="21"/>
  <c r="H575" i="21"/>
  <c r="K574" i="21"/>
  <c r="I574" i="21"/>
  <c r="E570" i="21"/>
  <c r="D571" i="21"/>
  <c r="F570" i="21"/>
  <c r="M575" i="21"/>
  <c r="L575" i="21"/>
  <c r="J575" i="21"/>
  <c r="K575" i="21"/>
  <c r="H576" i="21"/>
  <c r="I575" i="21"/>
  <c r="Q574" i="21"/>
  <c r="P574" i="21"/>
  <c r="O574" i="21"/>
  <c r="N574" i="21"/>
  <c r="D572" i="21"/>
  <c r="E571" i="21"/>
  <c r="J576" i="21"/>
  <c r="K576" i="21"/>
  <c r="L576" i="21"/>
  <c r="I576" i="21"/>
  <c r="H577" i="21"/>
  <c r="Q575" i="21"/>
  <c r="P575" i="21"/>
  <c r="O575" i="21"/>
  <c r="N575" i="21"/>
  <c r="E572" i="21"/>
  <c r="F572" i="21"/>
  <c r="D573" i="21"/>
  <c r="N576" i="21"/>
  <c r="O576" i="21"/>
  <c r="Q576" i="21"/>
  <c r="P576" i="21"/>
  <c r="H578" i="21"/>
  <c r="J577" i="21"/>
  <c r="K577" i="21"/>
  <c r="L577" i="21"/>
  <c r="I577" i="21"/>
  <c r="M577" i="21"/>
  <c r="D574" i="21"/>
  <c r="F573" i="21"/>
  <c r="H579" i="21"/>
  <c r="L578" i="21"/>
  <c r="I578" i="21"/>
  <c r="J578" i="21"/>
  <c r="M578" i="21"/>
  <c r="O577" i="21"/>
  <c r="P577" i="21"/>
  <c r="N577" i="21"/>
  <c r="Q577" i="21"/>
  <c r="E574" i="21"/>
  <c r="F574" i="21"/>
  <c r="D575" i="21"/>
  <c r="J579" i="21"/>
  <c r="H580" i="21"/>
  <c r="K579" i="21"/>
  <c r="L579" i="21"/>
  <c r="I579" i="21"/>
  <c r="M579" i="21"/>
  <c r="N578" i="21"/>
  <c r="Q578" i="21"/>
  <c r="O578" i="21"/>
  <c r="P578" i="21"/>
  <c r="D576" i="21"/>
  <c r="E575" i="21"/>
  <c r="H581" i="21"/>
  <c r="K580" i="21"/>
  <c r="J580" i="21"/>
  <c r="I580" i="21"/>
  <c r="L580" i="21"/>
  <c r="O579" i="21"/>
  <c r="N579" i="21"/>
  <c r="P579" i="21"/>
  <c r="Q579" i="21"/>
  <c r="E576" i="21"/>
  <c r="F576" i="21"/>
  <c r="D577" i="21"/>
  <c r="M581" i="21"/>
  <c r="H582" i="21"/>
  <c r="K581" i="21"/>
  <c r="L581" i="21"/>
  <c r="J581" i="21"/>
  <c r="I581" i="21"/>
  <c r="P580" i="21"/>
  <c r="O580" i="21"/>
  <c r="N580" i="21"/>
  <c r="Q580" i="21"/>
  <c r="E577" i="21"/>
  <c r="D578" i="21"/>
  <c r="F577" i="21"/>
  <c r="M582" i="21"/>
  <c r="K582" i="21"/>
  <c r="L582" i="21"/>
  <c r="I582" i="21"/>
  <c r="J582" i="21"/>
  <c r="H583" i="21"/>
  <c r="N581" i="21"/>
  <c r="O581" i="21"/>
  <c r="P581" i="21"/>
  <c r="Q581" i="21"/>
  <c r="E578" i="21"/>
  <c r="D579" i="21"/>
  <c r="F578" i="21"/>
  <c r="Q582" i="21"/>
  <c r="N582" i="21"/>
  <c r="P582" i="21"/>
  <c r="O582" i="21"/>
  <c r="J583" i="21"/>
  <c r="L583" i="21"/>
  <c r="I583" i="21"/>
  <c r="M583" i="21"/>
  <c r="H584" i="21"/>
  <c r="K583" i="21"/>
  <c r="E579" i="21"/>
  <c r="D580" i="21"/>
  <c r="F579" i="21"/>
  <c r="N583" i="21"/>
  <c r="Q583" i="21"/>
  <c r="P583" i="21"/>
  <c r="O583" i="21"/>
  <c r="M584" i="21"/>
  <c r="L584" i="21"/>
  <c r="K584" i="21"/>
  <c r="J584" i="21"/>
  <c r="H585" i="21"/>
  <c r="I584" i="21"/>
  <c r="F580" i="21"/>
  <c r="E580" i="21"/>
  <c r="D581" i="21"/>
  <c r="I585" i="21"/>
  <c r="L585" i="21"/>
  <c r="M585" i="21"/>
  <c r="J585" i="21"/>
  <c r="H586" i="21"/>
  <c r="K585" i="21"/>
  <c r="Q584" i="21"/>
  <c r="N584" i="21"/>
  <c r="P584" i="21"/>
  <c r="O584" i="21"/>
  <c r="E581" i="21"/>
  <c r="D582" i="21"/>
  <c r="F581" i="21"/>
  <c r="O585" i="21"/>
  <c r="N585" i="21"/>
  <c r="Q585" i="21"/>
  <c r="P585" i="21"/>
  <c r="I586" i="21"/>
  <c r="M586" i="21"/>
  <c r="J586" i="21"/>
  <c r="H587" i="21"/>
  <c r="L586" i="21"/>
  <c r="K586" i="21"/>
  <c r="F582" i="21"/>
  <c r="E582" i="21"/>
  <c r="D583" i="21"/>
  <c r="Q586" i="21"/>
  <c r="N586" i="21"/>
  <c r="O586" i="21"/>
  <c r="P586" i="21"/>
  <c r="I587" i="21"/>
  <c r="K587" i="21"/>
  <c r="L587" i="21"/>
  <c r="M587" i="21"/>
  <c r="J587" i="21"/>
  <c r="H588" i="21"/>
  <c r="D584" i="21"/>
  <c r="F583" i="21"/>
  <c r="E583" i="21"/>
  <c r="Q587" i="21"/>
  <c r="O587" i="21"/>
  <c r="P587" i="21"/>
  <c r="N587" i="21"/>
  <c r="K588" i="21"/>
  <c r="I588" i="21"/>
  <c r="H589" i="21"/>
  <c r="M588" i="21"/>
  <c r="L588" i="21"/>
  <c r="J588" i="21"/>
  <c r="D585" i="21"/>
  <c r="E584" i="21"/>
  <c r="Q588" i="21"/>
  <c r="N588" i="21"/>
  <c r="O588" i="21"/>
  <c r="P588" i="21"/>
  <c r="H590" i="21"/>
  <c r="K589" i="21"/>
  <c r="M589" i="21"/>
  <c r="I589" i="21"/>
  <c r="L589" i="21"/>
  <c r="D586" i="21"/>
  <c r="F585" i="21"/>
  <c r="E585" i="21"/>
  <c r="J590" i="21"/>
  <c r="H591" i="21"/>
  <c r="I590" i="21"/>
  <c r="M590" i="21"/>
  <c r="K590" i="21"/>
  <c r="L590" i="21"/>
  <c r="O589" i="21"/>
  <c r="N589" i="21"/>
  <c r="Q589" i="21"/>
  <c r="P589" i="21"/>
  <c r="D587" i="21"/>
  <c r="F586" i="21"/>
  <c r="E586" i="21"/>
  <c r="K591" i="21"/>
  <c r="H592" i="21"/>
  <c r="L591" i="21"/>
  <c r="J591" i="21"/>
  <c r="M591" i="21"/>
  <c r="I591" i="21"/>
  <c r="N590" i="21"/>
  <c r="Q590" i="21"/>
  <c r="O590" i="21"/>
  <c r="P590" i="21"/>
  <c r="D588" i="21"/>
  <c r="F587" i="21"/>
  <c r="E587" i="21"/>
  <c r="L592" i="21"/>
  <c r="J592" i="21"/>
  <c r="H593" i="21"/>
  <c r="K592" i="21"/>
  <c r="I592" i="21"/>
  <c r="M592" i="21"/>
  <c r="Q591" i="21"/>
  <c r="O591" i="21"/>
  <c r="N591" i="21"/>
  <c r="P591" i="21"/>
  <c r="D589" i="21"/>
  <c r="F588" i="21"/>
  <c r="H594" i="21"/>
  <c r="K593" i="21"/>
  <c r="L593" i="21"/>
  <c r="M593" i="21"/>
  <c r="J593" i="21"/>
  <c r="I593" i="21"/>
  <c r="O592" i="21"/>
  <c r="Q592" i="21"/>
  <c r="P592" i="21"/>
  <c r="N592" i="21"/>
  <c r="F589" i="21"/>
  <c r="E589" i="21"/>
  <c r="D590" i="21"/>
  <c r="H595" i="21"/>
  <c r="M594" i="21"/>
  <c r="J594" i="21"/>
  <c r="I594" i="21"/>
  <c r="K594" i="21"/>
  <c r="L594" i="21"/>
  <c r="N593" i="21"/>
  <c r="Q593" i="21"/>
  <c r="P593" i="21"/>
  <c r="O593" i="21"/>
  <c r="D591" i="21"/>
  <c r="E590" i="21"/>
  <c r="H596" i="21"/>
  <c r="I595" i="21"/>
  <c r="L595" i="21"/>
  <c r="M595" i="21"/>
  <c r="K595" i="21"/>
  <c r="J595" i="21"/>
  <c r="P594" i="21"/>
  <c r="O594" i="21"/>
  <c r="N594" i="21"/>
  <c r="Q594" i="21"/>
  <c r="D592" i="21"/>
  <c r="F591" i="21"/>
  <c r="E591" i="21"/>
  <c r="L596" i="21"/>
  <c r="H597" i="21"/>
  <c r="J596" i="21"/>
  <c r="I596" i="21"/>
  <c r="M596" i="21"/>
  <c r="K596" i="21"/>
  <c r="Q595" i="21"/>
  <c r="P595" i="21"/>
  <c r="O595" i="21"/>
  <c r="N595" i="21"/>
  <c r="E592" i="21"/>
  <c r="D593" i="21"/>
  <c r="F592" i="21"/>
  <c r="L597" i="21"/>
  <c r="M597" i="21"/>
  <c r="J597" i="21"/>
  <c r="H598" i="21"/>
  <c r="K597" i="21"/>
  <c r="N596" i="21"/>
  <c r="O596" i="21"/>
  <c r="P596" i="21"/>
  <c r="Q596" i="21"/>
  <c r="D594" i="21"/>
  <c r="E593" i="21"/>
  <c r="F593" i="21"/>
  <c r="H599" i="21"/>
  <c r="J598" i="21"/>
  <c r="K598" i="21"/>
  <c r="I598" i="21"/>
  <c r="L598" i="21"/>
  <c r="M598" i="21"/>
  <c r="E594" i="21"/>
  <c r="D595" i="21"/>
  <c r="F594" i="21"/>
  <c r="J599" i="21"/>
  <c r="L599" i="21"/>
  <c r="K599" i="21"/>
  <c r="H600" i="21"/>
  <c r="I599" i="21"/>
  <c r="P598" i="21"/>
  <c r="Q598" i="21"/>
  <c r="O598" i="21"/>
  <c r="F595" i="21"/>
  <c r="E595" i="21"/>
  <c r="D596" i="21"/>
  <c r="I600" i="21"/>
  <c r="K600" i="21"/>
  <c r="H601" i="21"/>
  <c r="J600" i="21"/>
  <c r="M600" i="21"/>
  <c r="L600" i="21"/>
  <c r="O599" i="21"/>
  <c r="P599" i="21"/>
  <c r="Q599" i="21"/>
  <c r="N599" i="21"/>
  <c r="D597" i="21"/>
  <c r="E596" i="21"/>
  <c r="F596" i="21"/>
  <c r="N600" i="21"/>
  <c r="Q600" i="21"/>
  <c r="P600" i="21"/>
  <c r="O600" i="21"/>
  <c r="H602" i="21"/>
  <c r="M601" i="21"/>
  <c r="I601" i="21"/>
  <c r="K601" i="21"/>
  <c r="L601" i="21"/>
  <c r="J601" i="21"/>
  <c r="D598" i="21"/>
  <c r="F597" i="21"/>
  <c r="E597" i="21"/>
  <c r="M602" i="21"/>
  <c r="I602" i="21"/>
  <c r="J602" i="21"/>
  <c r="H603" i="21"/>
  <c r="K602" i="21"/>
  <c r="L602" i="21"/>
  <c r="P601" i="21"/>
  <c r="N601" i="21"/>
  <c r="Q601" i="21"/>
  <c r="O601" i="21"/>
  <c r="E598" i="21"/>
  <c r="F598" i="21"/>
  <c r="D599" i="21"/>
  <c r="N602" i="21"/>
  <c r="O602" i="21"/>
  <c r="P602" i="21"/>
  <c r="Q602" i="21"/>
  <c r="J603" i="21"/>
  <c r="H604" i="21"/>
  <c r="I603" i="21"/>
  <c r="L603" i="21"/>
  <c r="M603" i="21"/>
  <c r="K603" i="21"/>
  <c r="D600" i="21"/>
  <c r="F599" i="21"/>
  <c r="E599" i="21"/>
  <c r="M604" i="21"/>
  <c r="L604" i="21"/>
  <c r="H605" i="21"/>
  <c r="K604" i="21"/>
  <c r="I604" i="21"/>
  <c r="J604" i="21"/>
  <c r="P603" i="21"/>
  <c r="O603" i="21"/>
  <c r="N603" i="21"/>
  <c r="Q603" i="21"/>
  <c r="F600" i="21"/>
  <c r="D601" i="21"/>
  <c r="E600" i="21"/>
  <c r="M605" i="21"/>
  <c r="L605" i="21"/>
  <c r="K605" i="21"/>
  <c r="I605" i="21"/>
  <c r="J605" i="21"/>
  <c r="H606" i="21"/>
  <c r="P604" i="21"/>
  <c r="N604" i="21"/>
  <c r="O604" i="21"/>
  <c r="Q604" i="21"/>
  <c r="E601" i="21"/>
  <c r="F601" i="21"/>
  <c r="D602" i="21"/>
  <c r="P605" i="21"/>
  <c r="Q605" i="21"/>
  <c r="O605" i="21"/>
  <c r="N605" i="21"/>
  <c r="K606" i="21"/>
  <c r="J606" i="21"/>
  <c r="I606" i="21"/>
  <c r="M606" i="21"/>
  <c r="H607" i="21"/>
  <c r="L606" i="21"/>
  <c r="E602" i="21"/>
  <c r="F602" i="21"/>
  <c r="D603" i="21"/>
  <c r="O606" i="21"/>
  <c r="P606" i="21"/>
  <c r="Q606" i="21"/>
  <c r="N606" i="21"/>
  <c r="K607" i="21"/>
  <c r="I607" i="21"/>
  <c r="J607" i="21"/>
  <c r="H608" i="21"/>
  <c r="L607" i="21"/>
  <c r="M607" i="21"/>
  <c r="E603" i="21"/>
  <c r="D604" i="21"/>
  <c r="F603" i="21"/>
  <c r="O607" i="21"/>
  <c r="N607" i="21"/>
  <c r="P607" i="21"/>
  <c r="Q607" i="21"/>
  <c r="J608" i="21"/>
  <c r="K608" i="21"/>
  <c r="H609" i="21"/>
  <c r="L608" i="21"/>
  <c r="M608" i="21"/>
  <c r="I608" i="21"/>
  <c r="D605" i="21"/>
  <c r="E604" i="21"/>
  <c r="F604" i="21"/>
  <c r="J609" i="21"/>
  <c r="K609" i="21"/>
  <c r="H610" i="21"/>
  <c r="M609" i="21"/>
  <c r="I609" i="21"/>
  <c r="L609" i="21"/>
  <c r="O608" i="21"/>
  <c r="N608" i="21"/>
  <c r="Q608" i="21"/>
  <c r="P608" i="21"/>
  <c r="D606" i="21"/>
  <c r="E605" i="21"/>
  <c r="F605" i="21"/>
  <c r="H611" i="21"/>
  <c r="K610" i="21"/>
  <c r="J610" i="21"/>
  <c r="L610" i="21"/>
  <c r="M610" i="21"/>
  <c r="I610" i="21"/>
  <c r="O609" i="21"/>
  <c r="P609" i="21"/>
  <c r="N609" i="21"/>
  <c r="Q609" i="21"/>
  <c r="E606" i="21"/>
  <c r="F606" i="21"/>
  <c r="D607" i="21"/>
  <c r="L611" i="21"/>
  <c r="H612" i="21"/>
  <c r="K611" i="21"/>
  <c r="J611" i="21"/>
  <c r="I611" i="21"/>
  <c r="M611" i="21"/>
  <c r="O610" i="21"/>
  <c r="Q610" i="21"/>
  <c r="N610" i="21"/>
  <c r="P610" i="21"/>
  <c r="D608" i="21"/>
  <c r="E607" i="21"/>
  <c r="F607" i="21"/>
  <c r="K612" i="21"/>
  <c r="H613" i="21"/>
  <c r="M612" i="21"/>
  <c r="L612" i="21"/>
  <c r="J612" i="21"/>
  <c r="I612" i="21"/>
  <c r="P611" i="21"/>
  <c r="N611" i="21"/>
  <c r="Q611" i="21"/>
  <c r="O611" i="21"/>
  <c r="E608" i="21"/>
  <c r="F608" i="21"/>
  <c r="D609" i="21"/>
  <c r="K613" i="21"/>
  <c r="M613" i="21"/>
  <c r="I613" i="21"/>
  <c r="J613" i="21"/>
  <c r="L613" i="21"/>
  <c r="H614" i="21"/>
  <c r="Q612" i="21"/>
  <c r="N612" i="21"/>
  <c r="P612" i="21"/>
  <c r="O612" i="21"/>
  <c r="F609" i="21"/>
  <c r="E609" i="21"/>
  <c r="D610" i="21"/>
  <c r="O613" i="21"/>
  <c r="N613" i="21"/>
  <c r="P613" i="21"/>
  <c r="Q613" i="21"/>
  <c r="I614" i="21"/>
  <c r="M614" i="21"/>
  <c r="J614" i="21"/>
  <c r="L614" i="21"/>
  <c r="H615" i="21"/>
  <c r="K614" i="21"/>
  <c r="F610" i="21"/>
  <c r="E610" i="21"/>
  <c r="D611" i="21"/>
  <c r="O614" i="21"/>
  <c r="P614" i="21"/>
  <c r="Q614" i="21"/>
  <c r="N614" i="21"/>
  <c r="I615" i="21"/>
  <c r="J615" i="21"/>
  <c r="M615" i="21"/>
  <c r="L615" i="21"/>
  <c r="K615" i="21"/>
  <c r="H616" i="21"/>
  <c r="D612" i="21"/>
  <c r="E611" i="21"/>
  <c r="F611" i="21"/>
  <c r="O615" i="21"/>
  <c r="N615" i="21"/>
  <c r="Q615" i="21"/>
  <c r="P615" i="21"/>
  <c r="K616" i="21"/>
  <c r="J616" i="21"/>
  <c r="H617" i="21"/>
  <c r="I616" i="21"/>
  <c r="M616" i="21"/>
  <c r="L616" i="21"/>
  <c r="D613" i="21"/>
  <c r="F612" i="21"/>
  <c r="E612" i="21"/>
  <c r="H618" i="21"/>
  <c r="M617" i="21"/>
  <c r="K617" i="21"/>
  <c r="I617" i="21"/>
  <c r="L617" i="21"/>
  <c r="J617" i="21"/>
  <c r="Q616" i="21"/>
  <c r="N616" i="21"/>
  <c r="O616" i="21"/>
  <c r="P616" i="21"/>
  <c r="E613" i="21"/>
  <c r="F613" i="21"/>
  <c r="D614" i="21"/>
  <c r="K618" i="21"/>
  <c r="H619" i="21"/>
  <c r="I618" i="21"/>
  <c r="L618" i="21"/>
  <c r="J618" i="21"/>
  <c r="M618" i="21"/>
  <c r="O617" i="21"/>
  <c r="Q617" i="21"/>
  <c r="N617" i="21"/>
  <c r="P617" i="21"/>
  <c r="D615" i="21"/>
  <c r="E614" i="21"/>
  <c r="F614" i="21"/>
  <c r="M619" i="21"/>
  <c r="K619" i="21"/>
  <c r="H620" i="21"/>
  <c r="J619" i="21"/>
  <c r="I619" i="21"/>
  <c r="L619" i="21"/>
  <c r="N618" i="21"/>
  <c r="P618" i="21"/>
  <c r="Q618" i="21"/>
  <c r="O618" i="21"/>
  <c r="D616" i="21"/>
  <c r="F615" i="21"/>
  <c r="E615" i="21"/>
  <c r="M620" i="21"/>
  <c r="K620" i="21"/>
  <c r="H621" i="21"/>
  <c r="J620" i="21"/>
  <c r="I620" i="21"/>
  <c r="L620" i="21"/>
  <c r="Q619" i="21"/>
  <c r="N619" i="21"/>
  <c r="P619" i="21"/>
  <c r="O619" i="21"/>
  <c r="E616" i="21"/>
  <c r="F616" i="21"/>
  <c r="D617" i="21"/>
  <c r="K621" i="21"/>
  <c r="M621" i="21"/>
  <c r="L621" i="21"/>
  <c r="I621" i="21"/>
  <c r="J621" i="21"/>
  <c r="H622" i="21"/>
  <c r="P620" i="21"/>
  <c r="N620" i="21"/>
  <c r="Q620" i="21"/>
  <c r="O620" i="21"/>
  <c r="F617" i="21"/>
  <c r="E617" i="21"/>
  <c r="D618" i="21"/>
  <c r="O621" i="21"/>
  <c r="N621" i="21"/>
  <c r="P621" i="21"/>
  <c r="Q621" i="21"/>
  <c r="L622" i="21"/>
  <c r="J622" i="21"/>
  <c r="M622" i="21"/>
  <c r="K622" i="21"/>
  <c r="H623" i="21"/>
  <c r="I622" i="21"/>
  <c r="F618" i="21"/>
  <c r="D619" i="21"/>
  <c r="E618" i="21"/>
  <c r="J623" i="21"/>
  <c r="K623" i="21"/>
  <c r="H624" i="21"/>
  <c r="M623" i="21"/>
  <c r="L623" i="21"/>
  <c r="I623" i="21"/>
  <c r="O622" i="21"/>
  <c r="P622" i="21"/>
  <c r="N622" i="21"/>
  <c r="Q622" i="21"/>
  <c r="D620" i="21"/>
  <c r="F619" i="21"/>
  <c r="E619" i="21"/>
  <c r="K624" i="21"/>
  <c r="I624" i="21"/>
  <c r="H625" i="21"/>
  <c r="L624" i="21"/>
  <c r="M624" i="21"/>
  <c r="J624" i="21"/>
  <c r="O623" i="21"/>
  <c r="Q623" i="21"/>
  <c r="N623" i="21"/>
  <c r="P623" i="21"/>
  <c r="E620" i="21"/>
  <c r="F620" i="21"/>
  <c r="D621" i="21"/>
  <c r="Q624" i="21"/>
  <c r="P624" i="21"/>
  <c r="O624" i="21"/>
  <c r="N624" i="21"/>
  <c r="J625" i="21"/>
  <c r="K625" i="21"/>
  <c r="I625" i="21"/>
  <c r="M625" i="21"/>
  <c r="H626" i="21"/>
  <c r="L625" i="21"/>
  <c r="D622" i="21"/>
  <c r="E621" i="21"/>
  <c r="F621" i="21"/>
  <c r="Q625" i="21"/>
  <c r="N625" i="21"/>
  <c r="O625" i="21"/>
  <c r="P625" i="21"/>
  <c r="I626" i="21"/>
  <c r="K626" i="21"/>
  <c r="J626" i="21"/>
  <c r="H627" i="21"/>
  <c r="M626" i="21"/>
  <c r="L626" i="21"/>
  <c r="F622" i="21"/>
  <c r="E622" i="21"/>
  <c r="D623" i="21"/>
  <c r="P626" i="21"/>
  <c r="Q626" i="21"/>
  <c r="O626" i="21"/>
  <c r="N626" i="21"/>
  <c r="H628" i="21"/>
  <c r="L627" i="21"/>
  <c r="I627" i="21"/>
  <c r="K627" i="21"/>
  <c r="J627" i="21"/>
  <c r="M627" i="21"/>
  <c r="D624" i="21"/>
  <c r="E623" i="21"/>
  <c r="F623" i="21"/>
  <c r="K628" i="21"/>
  <c r="M628" i="21"/>
  <c r="L628" i="21"/>
  <c r="I628" i="21"/>
  <c r="J628" i="21"/>
  <c r="H629" i="21"/>
  <c r="O627" i="21"/>
  <c r="N627" i="21"/>
  <c r="P627" i="21"/>
  <c r="Q627" i="21"/>
  <c r="D625" i="21"/>
  <c r="E624" i="21"/>
  <c r="F624" i="21"/>
  <c r="Q628" i="21"/>
  <c r="N628" i="21"/>
  <c r="O628" i="21"/>
  <c r="P628" i="21"/>
  <c r="K629" i="21"/>
  <c r="J629" i="21"/>
  <c r="M629" i="21"/>
  <c r="H630" i="21"/>
  <c r="L629" i="21"/>
  <c r="I629" i="21"/>
  <c r="F625" i="21"/>
  <c r="E625" i="21"/>
  <c r="D626" i="21"/>
  <c r="J630" i="21"/>
  <c r="I630" i="21"/>
  <c r="L630" i="21"/>
  <c r="K630" i="21"/>
  <c r="H631" i="21"/>
  <c r="M630" i="21"/>
  <c r="Q629" i="21"/>
  <c r="O629" i="21"/>
  <c r="N629" i="21"/>
  <c r="P629" i="21"/>
  <c r="E626" i="21"/>
  <c r="F626" i="21"/>
  <c r="D627" i="21"/>
  <c r="Q630" i="21"/>
  <c r="O630" i="21"/>
  <c r="N630" i="21"/>
  <c r="P630" i="21"/>
  <c r="M631" i="21"/>
  <c r="H632" i="21"/>
  <c r="J631" i="21"/>
  <c r="L631" i="21"/>
  <c r="K631" i="21"/>
  <c r="I631" i="21"/>
  <c r="E627" i="21"/>
  <c r="F627" i="21"/>
  <c r="D628" i="21"/>
  <c r="H633" i="21"/>
  <c r="M632" i="21"/>
  <c r="L632" i="21"/>
  <c r="J632" i="21"/>
  <c r="K632" i="21"/>
  <c r="I632" i="21"/>
  <c r="P631" i="21"/>
  <c r="Q631" i="21"/>
  <c r="N631" i="21"/>
  <c r="O631" i="21"/>
  <c r="E628" i="21"/>
  <c r="D629" i="21"/>
  <c r="F628" i="21"/>
  <c r="J633" i="21"/>
  <c r="H634" i="21"/>
  <c r="M633" i="21"/>
  <c r="L633" i="21"/>
  <c r="I633" i="21"/>
  <c r="K633" i="21"/>
  <c r="P632" i="21"/>
  <c r="O632" i="21"/>
  <c r="N632" i="21"/>
  <c r="Q632" i="21"/>
  <c r="D630" i="21"/>
  <c r="F629" i="21"/>
  <c r="E629" i="21"/>
  <c r="I634" i="21"/>
  <c r="K634" i="21"/>
  <c r="L634" i="21"/>
  <c r="M634" i="21"/>
  <c r="H635" i="21"/>
  <c r="J634" i="21"/>
  <c r="N633" i="21"/>
  <c r="Q633" i="21"/>
  <c r="P633" i="21"/>
  <c r="O633" i="21"/>
  <c r="F630" i="21"/>
  <c r="E630" i="21"/>
  <c r="D631" i="21"/>
  <c r="Q634" i="21"/>
  <c r="N634" i="21"/>
  <c r="P634" i="21"/>
  <c r="O634" i="21"/>
  <c r="J635" i="21"/>
  <c r="H636" i="21"/>
  <c r="M635" i="21"/>
  <c r="L635" i="21"/>
  <c r="I635" i="21"/>
  <c r="K635" i="21"/>
  <c r="D632" i="21"/>
  <c r="E631" i="21"/>
  <c r="F631" i="21"/>
  <c r="J636" i="21"/>
  <c r="M636" i="21"/>
  <c r="I636" i="21"/>
  <c r="K636" i="21"/>
  <c r="L636" i="21"/>
  <c r="H637" i="21"/>
  <c r="P635" i="21"/>
  <c r="N635" i="21"/>
  <c r="Q635" i="21"/>
  <c r="O635" i="21"/>
  <c r="D633" i="21"/>
  <c r="F632" i="21"/>
  <c r="E632" i="21"/>
  <c r="O636" i="21"/>
  <c r="P636" i="21"/>
  <c r="N636" i="21"/>
  <c r="Q636" i="21"/>
  <c r="K637" i="21"/>
  <c r="L637" i="21"/>
  <c r="I637" i="21"/>
  <c r="M637" i="21"/>
  <c r="J637" i="21"/>
  <c r="H638" i="21"/>
  <c r="F633" i="21"/>
  <c r="D634" i="21"/>
  <c r="E633" i="21"/>
  <c r="O637" i="21"/>
  <c r="N637" i="21"/>
  <c r="P637" i="21"/>
  <c r="Q637" i="21"/>
  <c r="I638" i="21"/>
  <c r="H639" i="21"/>
  <c r="K638" i="21"/>
  <c r="J638" i="21"/>
  <c r="M638" i="21"/>
  <c r="L638" i="21"/>
  <c r="F634" i="21"/>
  <c r="E634" i="21"/>
  <c r="D635" i="21"/>
  <c r="O638" i="21"/>
  <c r="P638" i="21"/>
  <c r="N638" i="21"/>
  <c r="Q638" i="21"/>
  <c r="H640" i="21"/>
  <c r="I639" i="21"/>
  <c r="L639" i="21"/>
  <c r="J639" i="21"/>
  <c r="M639" i="21"/>
  <c r="K639" i="21"/>
  <c r="E635" i="21"/>
  <c r="D636" i="21"/>
  <c r="F635" i="21"/>
  <c r="I640" i="21"/>
  <c r="M640" i="21"/>
  <c r="H641" i="21"/>
  <c r="J640" i="21"/>
  <c r="K640" i="21"/>
  <c r="L640" i="21"/>
  <c r="O639" i="21"/>
  <c r="Q639" i="21"/>
  <c r="P639" i="21"/>
  <c r="N639" i="21"/>
  <c r="F636" i="21"/>
  <c r="E636" i="21"/>
  <c r="D637" i="21"/>
  <c r="P640" i="21"/>
  <c r="N640" i="21"/>
  <c r="O640" i="21"/>
  <c r="Q640" i="21"/>
  <c r="K641" i="21"/>
  <c r="J641" i="21"/>
  <c r="I641" i="21"/>
  <c r="H642" i="21"/>
  <c r="L641" i="21"/>
  <c r="M641" i="21"/>
  <c r="D638" i="21"/>
  <c r="F637" i="21"/>
  <c r="E637" i="21"/>
  <c r="N641" i="21"/>
  <c r="O641" i="21"/>
  <c r="P641" i="21"/>
  <c r="Q641" i="21"/>
  <c r="K642" i="21"/>
  <c r="H643" i="21"/>
  <c r="J642" i="21"/>
  <c r="L642" i="21"/>
  <c r="M642" i="21"/>
  <c r="I642" i="21"/>
  <c r="F638" i="21"/>
  <c r="D639" i="21"/>
  <c r="E638" i="21"/>
  <c r="K643" i="21"/>
  <c r="H644" i="21"/>
  <c r="I643" i="21"/>
  <c r="M643" i="21"/>
  <c r="J643" i="21"/>
  <c r="L643" i="21"/>
  <c r="N642" i="21"/>
  <c r="O642" i="21"/>
  <c r="Q642" i="21"/>
  <c r="P642" i="21"/>
  <c r="E639" i="21"/>
  <c r="D640" i="21"/>
  <c r="F639" i="21"/>
  <c r="I644" i="21"/>
  <c r="L644" i="21"/>
  <c r="M644" i="21"/>
  <c r="K644" i="21"/>
  <c r="J644" i="21"/>
  <c r="H645" i="21"/>
  <c r="N643" i="21"/>
  <c r="O643" i="21"/>
  <c r="P643" i="21"/>
  <c r="Q643" i="21"/>
  <c r="D641" i="21"/>
  <c r="E640" i="21"/>
  <c r="F640" i="21"/>
  <c r="Q644" i="21"/>
  <c r="N644" i="21"/>
  <c r="P644" i="21"/>
  <c r="O644" i="21"/>
  <c r="I645" i="21"/>
  <c r="J645" i="21"/>
  <c r="H646" i="21"/>
  <c r="M645" i="21"/>
  <c r="K645" i="21"/>
  <c r="L645" i="21"/>
  <c r="E641" i="21"/>
  <c r="F641" i="21"/>
  <c r="D642" i="21"/>
  <c r="O645" i="21"/>
  <c r="P645" i="21"/>
  <c r="N645" i="21"/>
  <c r="Q645" i="21"/>
  <c r="L646" i="21"/>
  <c r="I646" i="21"/>
  <c r="H647" i="21"/>
  <c r="J646" i="21"/>
  <c r="K646" i="21"/>
  <c r="M646" i="21"/>
  <c r="E642" i="21"/>
  <c r="F642" i="21"/>
  <c r="D643" i="21"/>
  <c r="O646" i="21"/>
  <c r="Q646" i="21"/>
  <c r="N646" i="21"/>
  <c r="P646" i="21"/>
  <c r="I647" i="21"/>
  <c r="K647" i="21"/>
  <c r="L647" i="21"/>
  <c r="J647" i="21"/>
  <c r="H648" i="21"/>
  <c r="M647" i="21"/>
  <c r="F643" i="21"/>
  <c r="D644" i="21"/>
  <c r="E643" i="21"/>
  <c r="N647" i="21"/>
  <c r="P647" i="21"/>
  <c r="O647" i="21"/>
  <c r="Q647" i="21"/>
  <c r="M648" i="21"/>
  <c r="J648" i="21"/>
  <c r="I648" i="21"/>
  <c r="K648" i="21"/>
  <c r="H649" i="21"/>
  <c r="L648" i="21"/>
  <c r="F644" i="21"/>
  <c r="D645" i="21"/>
  <c r="E644" i="21"/>
  <c r="N648" i="21"/>
  <c r="P648" i="21"/>
  <c r="Q648" i="21"/>
  <c r="O648" i="21"/>
  <c r="I649" i="21"/>
  <c r="H650" i="21"/>
  <c r="M649" i="21"/>
  <c r="L649" i="21"/>
  <c r="J649" i="21"/>
  <c r="K649" i="21"/>
  <c r="F645" i="21"/>
  <c r="E645" i="21"/>
  <c r="D646" i="21"/>
  <c r="O649" i="21"/>
  <c r="Q649" i="21"/>
  <c r="N649" i="21"/>
  <c r="P649" i="21"/>
  <c r="L650" i="21"/>
  <c r="K650" i="21"/>
  <c r="H651" i="21"/>
  <c r="I650" i="21"/>
  <c r="J650" i="21"/>
  <c r="M650" i="21"/>
  <c r="E646" i="21"/>
  <c r="F646" i="21"/>
  <c r="D647" i="21"/>
  <c r="I651" i="21"/>
  <c r="H652" i="21"/>
  <c r="M651" i="21"/>
  <c r="J651" i="21"/>
  <c r="K651" i="21"/>
  <c r="L651" i="21"/>
  <c r="N650" i="21"/>
  <c r="P650" i="21"/>
  <c r="Q650" i="21"/>
  <c r="O650" i="21"/>
  <c r="F647" i="21"/>
  <c r="D648" i="21"/>
  <c r="E647" i="21"/>
  <c r="N651" i="21"/>
  <c r="O651" i="21"/>
  <c r="Q651" i="21"/>
  <c r="P651" i="21"/>
  <c r="K652" i="21"/>
  <c r="H653" i="21"/>
  <c r="L652" i="21"/>
  <c r="I652" i="21"/>
  <c r="J652" i="21"/>
  <c r="M652" i="21"/>
  <c r="D649" i="21"/>
  <c r="E648" i="21"/>
  <c r="F648" i="21"/>
  <c r="I653" i="21"/>
  <c r="H654" i="21"/>
  <c r="J653" i="21"/>
  <c r="K653" i="21"/>
  <c r="M653" i="21"/>
  <c r="L653" i="21"/>
  <c r="O652" i="21"/>
  <c r="P652" i="21"/>
  <c r="N652" i="21"/>
  <c r="Q652" i="21"/>
  <c r="E649" i="21"/>
  <c r="D650" i="21"/>
  <c r="F649" i="21"/>
  <c r="P653" i="21"/>
  <c r="N653" i="21"/>
  <c r="Q653" i="21"/>
  <c r="O653" i="21"/>
  <c r="J654" i="21"/>
  <c r="K654" i="21"/>
  <c r="H655" i="21"/>
  <c r="M654" i="21"/>
  <c r="L654" i="21"/>
  <c r="I654" i="21"/>
  <c r="F650" i="21"/>
  <c r="E650" i="21"/>
  <c r="D651" i="21"/>
  <c r="M655" i="21"/>
  <c r="K655" i="21"/>
  <c r="L655" i="21"/>
  <c r="H656" i="21"/>
  <c r="J655" i="21"/>
  <c r="I655" i="21"/>
  <c r="P654" i="21"/>
  <c r="N654" i="21"/>
  <c r="Q654" i="21"/>
  <c r="O654" i="21"/>
  <c r="D652" i="21"/>
  <c r="F651" i="21"/>
  <c r="E651" i="21"/>
  <c r="K656" i="21"/>
  <c r="I656" i="21"/>
  <c r="H657" i="21"/>
  <c r="J656" i="21"/>
  <c r="M656" i="21"/>
  <c r="L656" i="21"/>
  <c r="P655" i="21"/>
  <c r="N655" i="21"/>
  <c r="Q655" i="21"/>
  <c r="O655" i="21"/>
  <c r="F652" i="21"/>
  <c r="E652" i="21"/>
  <c r="D653" i="21"/>
  <c r="P656" i="21"/>
  <c r="Q656" i="21"/>
  <c r="N656" i="21"/>
  <c r="O656" i="21"/>
  <c r="I657" i="21"/>
  <c r="K657" i="21"/>
  <c r="H658" i="21"/>
  <c r="L657" i="21"/>
  <c r="J657" i="21"/>
  <c r="M657" i="21"/>
  <c r="D654" i="21"/>
  <c r="F653" i="21"/>
  <c r="E653" i="21"/>
  <c r="P657" i="21"/>
  <c r="N657" i="21"/>
  <c r="Q657" i="21"/>
  <c r="O657" i="21"/>
  <c r="H659" i="21"/>
  <c r="J658" i="21"/>
  <c r="L658" i="21"/>
  <c r="M658" i="21"/>
  <c r="I658" i="21"/>
  <c r="K658" i="21"/>
  <c r="E654" i="21"/>
  <c r="F654" i="21"/>
  <c r="D655" i="21"/>
  <c r="I659" i="21"/>
  <c r="M659" i="21"/>
  <c r="H660" i="21"/>
  <c r="L659" i="21"/>
  <c r="K659" i="21"/>
  <c r="J659" i="21"/>
  <c r="N658" i="21"/>
  <c r="Q658" i="21"/>
  <c r="P658" i="21"/>
  <c r="O658" i="21"/>
  <c r="F655" i="21"/>
  <c r="D656" i="21"/>
  <c r="E655" i="21"/>
  <c r="O659" i="21"/>
  <c r="Q659" i="21"/>
  <c r="N659" i="21"/>
  <c r="P659" i="21"/>
  <c r="M660" i="21"/>
  <c r="L660" i="21"/>
  <c r="J660" i="21"/>
  <c r="I660" i="21"/>
  <c r="K660" i="21"/>
  <c r="H661" i="21"/>
  <c r="E656" i="21"/>
  <c r="F656" i="21"/>
  <c r="D657" i="21"/>
  <c r="N660" i="21"/>
  <c r="O660" i="21"/>
  <c r="P660" i="21"/>
  <c r="Q660" i="21"/>
  <c r="M661" i="21"/>
  <c r="J661" i="21"/>
  <c r="I661" i="21"/>
  <c r="K661" i="21"/>
  <c r="H662" i="21"/>
  <c r="L661" i="21"/>
  <c r="E657" i="21"/>
  <c r="D658" i="21"/>
  <c r="F657" i="21"/>
  <c r="Q661" i="21"/>
  <c r="O661" i="21"/>
  <c r="N661" i="21"/>
  <c r="P661" i="21"/>
  <c r="M662" i="21"/>
  <c r="K662" i="21"/>
  <c r="J662" i="21"/>
  <c r="H663" i="21"/>
  <c r="L662" i="21"/>
  <c r="I662" i="21"/>
  <c r="E658" i="21"/>
  <c r="F658" i="21"/>
  <c r="D659" i="21"/>
  <c r="K663" i="21"/>
  <c r="J663" i="21"/>
  <c r="M663" i="21"/>
  <c r="L663" i="21"/>
  <c r="H664" i="21"/>
  <c r="I663" i="21"/>
  <c r="P662" i="21"/>
  <c r="Q662" i="21"/>
  <c r="N662" i="21"/>
  <c r="O662" i="21"/>
  <c r="D660" i="21"/>
  <c r="F659" i="21"/>
  <c r="E659" i="21"/>
  <c r="K664" i="21"/>
  <c r="I664" i="21"/>
  <c r="L664" i="21"/>
  <c r="H665" i="21"/>
  <c r="J664" i="21"/>
  <c r="M664" i="21"/>
  <c r="Q663" i="21"/>
  <c r="O663" i="21"/>
  <c r="N663" i="21"/>
  <c r="P663" i="21"/>
  <c r="E660" i="21"/>
  <c r="D661" i="21"/>
  <c r="F660" i="21"/>
  <c r="N664" i="21"/>
  <c r="O664" i="21"/>
  <c r="Q664" i="21"/>
  <c r="P664" i="21"/>
  <c r="M665" i="21"/>
  <c r="K665" i="21"/>
  <c r="H666" i="21"/>
  <c r="L665" i="21"/>
  <c r="J665" i="21"/>
  <c r="I665" i="21"/>
  <c r="D662" i="21"/>
  <c r="E661" i="21"/>
  <c r="F661" i="21"/>
  <c r="L666" i="21"/>
  <c r="I666" i="21"/>
  <c r="H667" i="21"/>
  <c r="M666" i="21"/>
  <c r="K666" i="21"/>
  <c r="J666" i="21"/>
  <c r="O665" i="21"/>
  <c r="P665" i="21"/>
  <c r="Q665" i="21"/>
  <c r="N665" i="21"/>
  <c r="D663" i="21"/>
  <c r="F662" i="21"/>
  <c r="E662" i="21"/>
  <c r="O666" i="21"/>
  <c r="N666" i="21"/>
  <c r="Q666" i="21"/>
  <c r="P666" i="21"/>
  <c r="K667" i="21"/>
  <c r="H668" i="21"/>
  <c r="J667" i="21"/>
  <c r="I667" i="21"/>
  <c r="M667" i="21"/>
  <c r="L667" i="21"/>
  <c r="E663" i="21"/>
  <c r="D664" i="21"/>
  <c r="F663" i="21"/>
  <c r="K668" i="21"/>
  <c r="J668" i="21"/>
  <c r="I668" i="21"/>
  <c r="M668" i="21"/>
  <c r="L668" i="21"/>
  <c r="H669" i="21"/>
  <c r="N667" i="21"/>
  <c r="O667" i="21"/>
  <c r="Q667" i="21"/>
  <c r="P667" i="21"/>
  <c r="F664" i="21"/>
  <c r="E664" i="21"/>
  <c r="D665" i="21"/>
  <c r="P668" i="21"/>
  <c r="N668" i="21"/>
  <c r="Q668" i="21"/>
  <c r="O668" i="21"/>
  <c r="H670" i="21"/>
  <c r="M669" i="21"/>
  <c r="J669" i="21"/>
  <c r="K669" i="21"/>
  <c r="I669" i="21"/>
  <c r="L669" i="21"/>
  <c r="E665" i="21"/>
  <c r="D666" i="21"/>
  <c r="F665" i="21"/>
  <c r="I670" i="21"/>
  <c r="K670" i="21"/>
  <c r="L670" i="21"/>
  <c r="J670" i="21"/>
  <c r="M670" i="21"/>
  <c r="H671" i="21"/>
  <c r="O669" i="21"/>
  <c r="N669" i="21"/>
  <c r="Q669" i="21"/>
  <c r="P669" i="21"/>
  <c r="F666" i="21"/>
  <c r="E666" i="21"/>
  <c r="D667" i="21"/>
  <c r="P670" i="21"/>
  <c r="Q670" i="21"/>
  <c r="N670" i="21"/>
  <c r="O670" i="21"/>
  <c r="L671" i="21"/>
  <c r="H672" i="21"/>
  <c r="K671" i="21"/>
  <c r="M671" i="21"/>
  <c r="I671" i="21"/>
  <c r="J671" i="21"/>
  <c r="D668" i="21"/>
  <c r="F667" i="21"/>
  <c r="E667" i="21"/>
  <c r="J672" i="21"/>
  <c r="M672" i="21"/>
  <c r="K672" i="21"/>
  <c r="I672" i="21"/>
  <c r="L672" i="21"/>
  <c r="H673" i="21"/>
  <c r="Q671" i="21"/>
  <c r="N671" i="21"/>
  <c r="O671" i="21"/>
  <c r="P671" i="21"/>
  <c r="F668" i="21"/>
  <c r="E668" i="21"/>
  <c r="D669" i="21"/>
  <c r="N672" i="21"/>
  <c r="P672" i="21"/>
  <c r="O672" i="21"/>
  <c r="Q672" i="21"/>
  <c r="I673" i="21"/>
  <c r="K673" i="21"/>
  <c r="M673" i="21"/>
  <c r="J673" i="21"/>
  <c r="H674" i="21"/>
  <c r="L673" i="21"/>
  <c r="E669" i="21"/>
  <c r="D670" i="21"/>
  <c r="F669" i="21"/>
  <c r="N673" i="21"/>
  <c r="P673" i="21"/>
  <c r="O673" i="21"/>
  <c r="Q673" i="21"/>
  <c r="J674" i="21"/>
  <c r="I674" i="21"/>
  <c r="M674" i="21"/>
  <c r="K674" i="21"/>
  <c r="H675" i="21"/>
  <c r="L674" i="21"/>
  <c r="F670" i="21"/>
  <c r="D671" i="21"/>
  <c r="E670" i="21"/>
  <c r="Q674" i="21"/>
  <c r="P674" i="21"/>
  <c r="N674" i="21"/>
  <c r="O674" i="21"/>
  <c r="M675" i="21"/>
  <c r="K675" i="21"/>
  <c r="J675" i="21"/>
  <c r="L675" i="21"/>
  <c r="I675" i="21"/>
  <c r="H676" i="21"/>
  <c r="D672" i="21"/>
  <c r="E671" i="21"/>
  <c r="F671" i="21"/>
  <c r="Q675" i="21"/>
  <c r="P675" i="21"/>
  <c r="N675" i="21"/>
  <c r="O675" i="21"/>
  <c r="H677" i="21"/>
  <c r="M676" i="21"/>
  <c r="J676" i="21"/>
  <c r="K676" i="21"/>
  <c r="L676" i="21"/>
  <c r="I676" i="21"/>
  <c r="F672" i="21"/>
  <c r="D673" i="21"/>
  <c r="E672" i="21"/>
  <c r="I677" i="21"/>
  <c r="J677" i="21"/>
  <c r="K677" i="21"/>
  <c r="L677" i="21"/>
  <c r="H678" i="21"/>
  <c r="M677" i="21"/>
  <c r="Q676" i="21"/>
  <c r="N676" i="21"/>
  <c r="P676" i="21"/>
  <c r="O676" i="21"/>
  <c r="D674" i="21"/>
  <c r="F673" i="21"/>
  <c r="E673" i="21"/>
  <c r="N677" i="21"/>
  <c r="O677" i="21"/>
  <c r="P677" i="21"/>
  <c r="Q677" i="21"/>
  <c r="L678" i="21"/>
  <c r="K678" i="21"/>
  <c r="H679" i="21"/>
  <c r="J678" i="21"/>
  <c r="M678" i="21"/>
  <c r="I678" i="21"/>
  <c r="E674" i="21"/>
  <c r="D675" i="21"/>
  <c r="F674" i="21"/>
  <c r="J679" i="21"/>
  <c r="K679" i="21"/>
  <c r="I679" i="21"/>
  <c r="H680" i="21"/>
  <c r="L679" i="21"/>
  <c r="M679" i="21"/>
  <c r="O678" i="21"/>
  <c r="P678" i="21"/>
  <c r="N678" i="21"/>
  <c r="Q678" i="21"/>
  <c r="D676" i="21"/>
  <c r="F675" i="21"/>
  <c r="E675" i="21"/>
  <c r="N679" i="21"/>
  <c r="Q679" i="21"/>
  <c r="O679" i="21"/>
  <c r="P679" i="21"/>
  <c r="I680" i="21"/>
  <c r="M680" i="21"/>
  <c r="J680" i="21"/>
  <c r="H681" i="21"/>
  <c r="K680" i="21"/>
  <c r="L680" i="21"/>
  <c r="D677" i="21"/>
  <c r="E676" i="21"/>
  <c r="F676" i="21"/>
  <c r="P680" i="21"/>
  <c r="Q680" i="21"/>
  <c r="O680" i="21"/>
  <c r="N680" i="21"/>
  <c r="L681" i="21"/>
  <c r="K681" i="21"/>
  <c r="H682" i="21"/>
  <c r="I681" i="21"/>
  <c r="J681" i="21"/>
  <c r="M681" i="21"/>
  <c r="D678" i="21"/>
  <c r="E677" i="21"/>
  <c r="F677" i="21"/>
  <c r="H683" i="21"/>
  <c r="J682" i="21"/>
  <c r="L682" i="21"/>
  <c r="K682" i="21"/>
  <c r="M682" i="21"/>
  <c r="I682" i="21"/>
  <c r="N681" i="21"/>
  <c r="Q681" i="21"/>
  <c r="O681" i="21"/>
  <c r="P681" i="21"/>
  <c r="F678" i="21"/>
  <c r="D679" i="21"/>
  <c r="E678" i="21"/>
  <c r="L683" i="21"/>
  <c r="K683" i="21"/>
  <c r="H684" i="21"/>
  <c r="M683" i="21"/>
  <c r="I683" i="21"/>
  <c r="J683" i="21"/>
  <c r="P682" i="21"/>
  <c r="N682" i="21"/>
  <c r="O682" i="21"/>
  <c r="Q682" i="21"/>
  <c r="E679" i="21"/>
  <c r="F679" i="21"/>
  <c r="D680" i="21"/>
  <c r="M684" i="21"/>
  <c r="H685" i="21"/>
  <c r="L684" i="21"/>
  <c r="I684" i="21"/>
  <c r="K684" i="21"/>
  <c r="J684" i="21"/>
  <c r="N683" i="21"/>
  <c r="Q683" i="21"/>
  <c r="O683" i="21"/>
  <c r="P683" i="21"/>
  <c r="F680" i="21"/>
  <c r="E680" i="21"/>
  <c r="D681" i="21"/>
  <c r="K685" i="21"/>
  <c r="J685" i="21"/>
  <c r="I685" i="21"/>
  <c r="H686" i="21"/>
  <c r="M685" i="21"/>
  <c r="L685" i="21"/>
  <c r="N684" i="21"/>
  <c r="O684" i="21"/>
  <c r="P684" i="21"/>
  <c r="Q684" i="21"/>
  <c r="E681" i="21"/>
  <c r="F681" i="21"/>
  <c r="D682" i="21"/>
  <c r="N685" i="21"/>
  <c r="P685" i="21"/>
  <c r="O685" i="21"/>
  <c r="Q685" i="21"/>
  <c r="M686" i="21"/>
  <c r="I686" i="21"/>
  <c r="K686" i="21"/>
  <c r="J686" i="21"/>
  <c r="H687" i="21"/>
  <c r="L686" i="21"/>
  <c r="E682" i="21"/>
  <c r="F682" i="21"/>
  <c r="D683" i="21"/>
  <c r="Q686" i="21"/>
  <c r="O686" i="21"/>
  <c r="N686" i="21"/>
  <c r="P686" i="21"/>
  <c r="J687" i="21"/>
  <c r="M687" i="21"/>
  <c r="I687" i="21"/>
  <c r="H688" i="21"/>
  <c r="L687" i="21"/>
  <c r="K687" i="21"/>
  <c r="E683" i="21"/>
  <c r="D684" i="21"/>
  <c r="F683" i="21"/>
  <c r="Q687" i="21"/>
  <c r="O687" i="21"/>
  <c r="N687" i="21"/>
  <c r="P687" i="21"/>
  <c r="J688" i="21"/>
  <c r="M688" i="21"/>
  <c r="H689" i="21"/>
  <c r="L688" i="21"/>
  <c r="K688" i="21"/>
  <c r="I688" i="21"/>
  <c r="E684" i="21"/>
  <c r="F684" i="21"/>
  <c r="D685" i="21"/>
  <c r="H690" i="21"/>
  <c r="K689" i="21"/>
  <c r="L689" i="21"/>
  <c r="J689" i="21"/>
  <c r="M689" i="21"/>
  <c r="I689" i="21"/>
  <c r="Q688" i="21"/>
  <c r="P688" i="21"/>
  <c r="N688" i="21"/>
  <c r="O688" i="21"/>
  <c r="E685" i="21"/>
  <c r="F685" i="21"/>
  <c r="D686" i="21"/>
  <c r="M690" i="21"/>
  <c r="L690" i="21"/>
  <c r="I690" i="21"/>
  <c r="K690" i="21"/>
  <c r="H691" i="21"/>
  <c r="J690" i="21"/>
  <c r="N689" i="21"/>
  <c r="P689" i="21"/>
  <c r="O689" i="21"/>
  <c r="Q689" i="21"/>
  <c r="D687" i="21"/>
  <c r="F686" i="21"/>
  <c r="E686" i="21"/>
  <c r="Q690" i="21"/>
  <c r="N690" i="21"/>
  <c r="P690" i="21"/>
  <c r="O690" i="21"/>
  <c r="L691" i="21"/>
  <c r="H692" i="21"/>
  <c r="K691" i="21"/>
  <c r="J691" i="21"/>
  <c r="M691" i="21"/>
  <c r="I691" i="21"/>
  <c r="E687" i="21"/>
  <c r="F687" i="21"/>
  <c r="D688" i="21"/>
  <c r="L692" i="21"/>
  <c r="J692" i="21"/>
  <c r="H693" i="21"/>
  <c r="K692" i="21"/>
  <c r="M692" i="21"/>
  <c r="I692" i="21"/>
  <c r="N691" i="21"/>
  <c r="Q691" i="21"/>
  <c r="P691" i="21"/>
  <c r="O691" i="21"/>
  <c r="F688" i="21"/>
  <c r="D689" i="21"/>
  <c r="E688" i="21"/>
  <c r="I693" i="21"/>
  <c r="K693" i="21"/>
  <c r="L693" i="21"/>
  <c r="M693" i="21"/>
  <c r="H694" i="21"/>
  <c r="J693" i="21"/>
  <c r="N692" i="21"/>
  <c r="Q692" i="21"/>
  <c r="O692" i="21"/>
  <c r="P692" i="21"/>
  <c r="F689" i="21"/>
  <c r="E689" i="21"/>
  <c r="D690" i="21"/>
  <c r="O693" i="21"/>
  <c r="N693" i="21"/>
  <c r="P693" i="21"/>
  <c r="Q693" i="21"/>
  <c r="I694" i="21"/>
  <c r="L694" i="21"/>
  <c r="K694" i="21"/>
  <c r="M694" i="21"/>
  <c r="H695" i="21"/>
  <c r="J694" i="21"/>
  <c r="D691" i="21"/>
  <c r="E690" i="21"/>
  <c r="F690" i="21"/>
  <c r="Q694" i="21"/>
  <c r="N694" i="21"/>
  <c r="O694" i="21"/>
  <c r="P694" i="21"/>
  <c r="J695" i="21"/>
  <c r="H696" i="21"/>
  <c r="K695" i="21"/>
  <c r="M695" i="21"/>
  <c r="L695" i="21"/>
  <c r="I695" i="21"/>
  <c r="D692" i="21"/>
  <c r="F691" i="21"/>
  <c r="E691" i="21"/>
  <c r="I696" i="21"/>
  <c r="H697" i="21"/>
  <c r="K696" i="21"/>
  <c r="L696" i="21"/>
  <c r="M696" i="21"/>
  <c r="J696" i="21"/>
  <c r="Q695" i="21"/>
  <c r="P695" i="21"/>
  <c r="O695" i="21"/>
  <c r="N695" i="21"/>
  <c r="E692" i="21"/>
  <c r="F692" i="21"/>
  <c r="D693" i="21"/>
  <c r="N696" i="21"/>
  <c r="Q696" i="21"/>
  <c r="O696" i="21"/>
  <c r="P696" i="21"/>
  <c r="I697" i="21"/>
  <c r="H698" i="21"/>
  <c r="L697" i="21"/>
  <c r="M697" i="21"/>
  <c r="J697" i="21"/>
  <c r="K697" i="21"/>
  <c r="F693" i="21"/>
  <c r="E693" i="21"/>
  <c r="D694" i="21"/>
  <c r="N697" i="21"/>
  <c r="P697" i="21"/>
  <c r="Q697" i="21"/>
  <c r="O697" i="21"/>
  <c r="K698" i="21"/>
  <c r="H699" i="21"/>
  <c r="L698" i="21"/>
  <c r="M698" i="21"/>
  <c r="I698" i="21"/>
  <c r="J698" i="21"/>
  <c r="F694" i="21"/>
  <c r="D695" i="21"/>
  <c r="E694" i="21"/>
  <c r="K699" i="21"/>
  <c r="J699" i="21"/>
  <c r="M699" i="21"/>
  <c r="H700" i="21"/>
  <c r="L699" i="21"/>
  <c r="I699" i="21"/>
  <c r="Q698" i="21"/>
  <c r="P698" i="21"/>
  <c r="N698" i="21"/>
  <c r="O698" i="21"/>
  <c r="D696" i="21"/>
  <c r="F695" i="21"/>
  <c r="E695" i="21"/>
  <c r="L700" i="21"/>
  <c r="I700" i="21"/>
  <c r="M700" i="21"/>
  <c r="H701" i="21"/>
  <c r="K700" i="21"/>
  <c r="J700" i="21"/>
  <c r="Q699" i="21"/>
  <c r="N699" i="21"/>
  <c r="O699" i="21"/>
  <c r="P699" i="21"/>
  <c r="F696" i="21"/>
  <c r="D697" i="21"/>
  <c r="E696" i="21"/>
  <c r="Q700" i="21"/>
  <c r="N700" i="21"/>
  <c r="P700" i="21"/>
  <c r="O700" i="21"/>
  <c r="K701" i="21"/>
  <c r="M701" i="21"/>
  <c r="L701" i="21"/>
  <c r="H702" i="21"/>
  <c r="I701" i="21"/>
  <c r="J701" i="21"/>
  <c r="D698" i="21"/>
  <c r="E697" i="21"/>
  <c r="F697" i="21"/>
  <c r="M702" i="21"/>
  <c r="K702" i="21"/>
  <c r="I702" i="21"/>
  <c r="L702" i="21"/>
  <c r="H703" i="21"/>
  <c r="J702" i="21"/>
  <c r="N701" i="21"/>
  <c r="P701" i="21"/>
  <c r="O701" i="21"/>
  <c r="Q701" i="21"/>
  <c r="D699" i="21"/>
  <c r="F698" i="21"/>
  <c r="E698" i="21"/>
  <c r="N702" i="21"/>
  <c r="O702" i="21"/>
  <c r="Q702" i="21"/>
  <c r="P702" i="21"/>
  <c r="L703" i="21"/>
  <c r="H704" i="21"/>
  <c r="J703" i="21"/>
  <c r="K703" i="21"/>
  <c r="I703" i="21"/>
  <c r="M703" i="21"/>
  <c r="D700" i="21"/>
  <c r="F699" i="21"/>
  <c r="E699" i="21"/>
  <c r="K704" i="21"/>
  <c r="H705" i="21"/>
  <c r="L704" i="21"/>
  <c r="M704" i="21"/>
  <c r="J704" i="21"/>
  <c r="I704" i="21"/>
  <c r="N703" i="21"/>
  <c r="O703" i="21"/>
  <c r="Q703" i="21"/>
  <c r="P703" i="21"/>
  <c r="E700" i="21"/>
  <c r="F700" i="21"/>
  <c r="D701" i="21"/>
  <c r="L705" i="21"/>
  <c r="I705" i="21"/>
  <c r="M705" i="21"/>
  <c r="H706" i="21"/>
  <c r="J705" i="21"/>
  <c r="K705" i="21"/>
  <c r="Q704" i="21"/>
  <c r="P704" i="21"/>
  <c r="O704" i="21"/>
  <c r="N704" i="21"/>
  <c r="D702" i="21"/>
  <c r="F701" i="21"/>
  <c r="E701" i="21"/>
  <c r="Q705" i="21"/>
  <c r="P705" i="21"/>
  <c r="N705" i="21"/>
  <c r="O705" i="21"/>
  <c r="I706" i="21"/>
  <c r="H707" i="21"/>
  <c r="L706" i="21"/>
  <c r="M706" i="21"/>
  <c r="J706" i="21"/>
  <c r="K706" i="21"/>
  <c r="F702" i="21"/>
  <c r="D703" i="21"/>
  <c r="E702" i="21"/>
  <c r="Q706" i="21"/>
  <c r="N706" i="21"/>
  <c r="O706" i="21"/>
  <c r="P706" i="21"/>
  <c r="L707" i="21"/>
  <c r="H708" i="21"/>
  <c r="K707" i="21"/>
  <c r="I707" i="21"/>
  <c r="J707" i="21"/>
  <c r="M707" i="21"/>
  <c r="E703" i="21"/>
  <c r="F703" i="21"/>
  <c r="D704" i="21"/>
  <c r="K708" i="21"/>
  <c r="M708" i="21"/>
  <c r="H709" i="21"/>
  <c r="L708" i="21"/>
  <c r="I708" i="21"/>
  <c r="J708" i="21"/>
  <c r="N707" i="21"/>
  <c r="P707" i="21"/>
  <c r="Q707" i="21"/>
  <c r="O707" i="21"/>
  <c r="E704" i="21"/>
  <c r="D705" i="21"/>
  <c r="F704" i="21"/>
  <c r="H710" i="21"/>
  <c r="K709" i="21"/>
  <c r="M709" i="21"/>
  <c r="L709" i="21"/>
  <c r="I709" i="21"/>
  <c r="J709" i="21"/>
  <c r="P708" i="21"/>
  <c r="O708" i="21"/>
  <c r="N708" i="21"/>
  <c r="Q708" i="21"/>
  <c r="D706" i="21"/>
  <c r="E705" i="21"/>
  <c r="F705" i="21"/>
  <c r="M710" i="21"/>
  <c r="L710" i="21"/>
  <c r="I710" i="21"/>
  <c r="K710" i="21"/>
  <c r="J710" i="21"/>
  <c r="H711" i="21"/>
  <c r="P709" i="21"/>
  <c r="Q709" i="21"/>
  <c r="O709" i="21"/>
  <c r="N709" i="21"/>
  <c r="F706" i="21"/>
  <c r="D707" i="21"/>
  <c r="E706" i="21"/>
  <c r="Q710" i="21"/>
  <c r="O710" i="21"/>
  <c r="P710" i="21"/>
  <c r="N710" i="21"/>
  <c r="J711" i="21"/>
  <c r="L711" i="21"/>
  <c r="H712" i="21"/>
  <c r="K711" i="21"/>
  <c r="I711" i="21"/>
  <c r="M711" i="21"/>
  <c r="F707" i="21"/>
  <c r="E707" i="21"/>
  <c r="D708" i="21"/>
  <c r="I712" i="21"/>
  <c r="M712" i="21"/>
  <c r="J712" i="21"/>
  <c r="H713" i="21"/>
  <c r="L712" i="21"/>
  <c r="K712" i="21"/>
  <c r="N711" i="21"/>
  <c r="Q711" i="21"/>
  <c r="P711" i="21"/>
  <c r="O711" i="21"/>
  <c r="E708" i="21"/>
  <c r="F708" i="21"/>
  <c r="D709" i="21"/>
  <c r="P712" i="21"/>
  <c r="N712" i="21"/>
  <c r="Q712" i="21"/>
  <c r="O712" i="21"/>
  <c r="L713" i="21"/>
  <c r="I713" i="21"/>
  <c r="J713" i="21"/>
  <c r="H714" i="21"/>
  <c r="K713" i="21"/>
  <c r="M713" i="21"/>
  <c r="F709" i="21"/>
  <c r="E709" i="21"/>
  <c r="D710" i="21"/>
  <c r="P713" i="21"/>
  <c r="Q713" i="21"/>
  <c r="O713" i="21"/>
  <c r="N713" i="21"/>
  <c r="I714" i="21"/>
  <c r="L714" i="21"/>
  <c r="M714" i="21"/>
  <c r="K714" i="21"/>
  <c r="H715" i="21"/>
  <c r="J714" i="21"/>
  <c r="D711" i="21"/>
  <c r="E710" i="21"/>
  <c r="F710" i="21"/>
  <c r="P714" i="21"/>
  <c r="Q714" i="21"/>
  <c r="N714" i="21"/>
  <c r="O714" i="21"/>
  <c r="J715" i="21"/>
  <c r="H716" i="21"/>
  <c r="I715" i="21"/>
  <c r="M715" i="21"/>
  <c r="K715" i="21"/>
  <c r="L715" i="21"/>
  <c r="F711" i="21"/>
  <c r="D712" i="21"/>
  <c r="E711" i="21"/>
  <c r="M716" i="21"/>
  <c r="H717" i="21"/>
  <c r="J716" i="21"/>
  <c r="L716" i="21"/>
  <c r="K716" i="21"/>
  <c r="I716" i="21"/>
  <c r="Q715" i="21"/>
  <c r="P715" i="21"/>
  <c r="O715" i="21"/>
  <c r="N715" i="21"/>
  <c r="F712" i="21"/>
  <c r="E712" i="21"/>
  <c r="D713" i="21"/>
  <c r="H718" i="21"/>
  <c r="J717" i="21"/>
  <c r="I717" i="21"/>
  <c r="K717" i="21"/>
  <c r="M717" i="21"/>
  <c r="L717" i="21"/>
  <c r="P716" i="21"/>
  <c r="Q716" i="21"/>
  <c r="N716" i="21"/>
  <c r="O716" i="21"/>
  <c r="F713" i="21"/>
  <c r="D714" i="21"/>
  <c r="E713" i="21"/>
  <c r="M718" i="21"/>
  <c r="K718" i="21"/>
  <c r="L718" i="21"/>
  <c r="H719" i="21"/>
  <c r="I718" i="21"/>
  <c r="J718" i="21"/>
  <c r="Q717" i="21"/>
  <c r="P717" i="21"/>
  <c r="O717" i="21"/>
  <c r="N717" i="21"/>
  <c r="D715" i="21"/>
  <c r="E714" i="21"/>
  <c r="F714" i="21"/>
  <c r="H720" i="21"/>
  <c r="L719" i="21"/>
  <c r="J719" i="21"/>
  <c r="K719" i="21"/>
  <c r="I719" i="21"/>
  <c r="M719" i="21"/>
  <c r="O718" i="21"/>
  <c r="Q718" i="21"/>
  <c r="N718" i="21"/>
  <c r="P718" i="21"/>
  <c r="E715" i="21"/>
  <c r="F715" i="21"/>
  <c r="D716" i="21"/>
  <c r="H721" i="21"/>
  <c r="L720" i="21"/>
  <c r="J720" i="21"/>
  <c r="K720" i="21"/>
  <c r="I720" i="21"/>
  <c r="M720" i="21"/>
  <c r="Q719" i="21"/>
  <c r="O719" i="21"/>
  <c r="P719" i="21"/>
  <c r="N719" i="21"/>
  <c r="E716" i="21"/>
  <c r="D717" i="21"/>
  <c r="F716" i="21"/>
  <c r="K721" i="21"/>
  <c r="M721" i="21"/>
  <c r="J721" i="21"/>
  <c r="H722" i="21"/>
  <c r="L721" i="21"/>
  <c r="I721" i="21"/>
  <c r="Q720" i="21"/>
  <c r="P720" i="21"/>
  <c r="N720" i="21"/>
  <c r="O720" i="21"/>
  <c r="D718" i="21"/>
  <c r="E717" i="21"/>
  <c r="F717" i="21"/>
  <c r="K722" i="21"/>
  <c r="I722" i="21"/>
  <c r="M722" i="21"/>
  <c r="J722" i="21"/>
  <c r="L722" i="21"/>
  <c r="H723" i="21"/>
  <c r="Q721" i="21"/>
  <c r="P721" i="21"/>
  <c r="N721" i="21"/>
  <c r="O721" i="21"/>
  <c r="F718" i="21"/>
  <c r="D719" i="21"/>
  <c r="E718" i="21"/>
  <c r="N722" i="21"/>
  <c r="Q722" i="21"/>
  <c r="O722" i="21"/>
  <c r="P722" i="21"/>
  <c r="I723" i="21"/>
  <c r="J723" i="21"/>
  <c r="L723" i="21"/>
  <c r="H724" i="21"/>
  <c r="M723" i="21"/>
  <c r="K723" i="21"/>
  <c r="E719" i="21"/>
  <c r="D720" i="21"/>
  <c r="F719" i="21"/>
  <c r="O723" i="21"/>
  <c r="Q723" i="21"/>
  <c r="N723" i="21"/>
  <c r="P723" i="21"/>
  <c r="J724" i="21"/>
  <c r="H725" i="21"/>
  <c r="K724" i="21"/>
  <c r="I724" i="21"/>
  <c r="M724" i="21"/>
  <c r="L724" i="21"/>
  <c r="F720" i="21"/>
  <c r="D721" i="21"/>
  <c r="E720" i="21"/>
  <c r="K725" i="21"/>
  <c r="H726" i="21"/>
  <c r="L725" i="21"/>
  <c r="M725" i="21"/>
  <c r="I725" i="21"/>
  <c r="J725" i="21"/>
  <c r="P724" i="21"/>
  <c r="O724" i="21"/>
  <c r="N724" i="21"/>
  <c r="Q724" i="21"/>
  <c r="F721" i="21"/>
  <c r="E721" i="21"/>
  <c r="D722" i="21"/>
  <c r="L726" i="21"/>
  <c r="H727" i="21"/>
  <c r="K726" i="21"/>
  <c r="I726" i="21"/>
  <c r="M726" i="21"/>
  <c r="J726" i="21"/>
  <c r="O725" i="21"/>
  <c r="P725" i="21"/>
  <c r="N725" i="21"/>
  <c r="Q725" i="21"/>
  <c r="E722" i="21"/>
  <c r="F722" i="21"/>
  <c r="D723" i="21"/>
  <c r="M727" i="21"/>
  <c r="I727" i="21"/>
  <c r="J727" i="21"/>
  <c r="K727" i="21"/>
  <c r="H728" i="21"/>
  <c r="L727" i="21"/>
  <c r="O726" i="21"/>
  <c r="P726" i="21"/>
  <c r="N726" i="21"/>
  <c r="Q726" i="21"/>
  <c r="F723" i="21"/>
  <c r="E723" i="21"/>
  <c r="D724" i="21"/>
  <c r="P727" i="21"/>
  <c r="O727" i="21"/>
  <c r="N727" i="21"/>
  <c r="Q727" i="21"/>
  <c r="H729" i="21"/>
  <c r="M728" i="21"/>
  <c r="J728" i="21"/>
  <c r="I728" i="21"/>
  <c r="K728" i="21"/>
  <c r="L728" i="21"/>
  <c r="F724" i="21"/>
  <c r="E724" i="21"/>
  <c r="D725" i="21"/>
  <c r="M729" i="21"/>
  <c r="L729" i="21"/>
  <c r="J729" i="21"/>
  <c r="K729" i="21"/>
  <c r="H730" i="21"/>
  <c r="I729" i="21"/>
  <c r="N728" i="21"/>
  <c r="O728" i="21"/>
  <c r="Q728" i="21"/>
  <c r="P728" i="21"/>
  <c r="D726" i="21"/>
  <c r="F725" i="21"/>
  <c r="E725" i="21"/>
  <c r="L730" i="21"/>
  <c r="J730" i="21"/>
  <c r="K730" i="21"/>
  <c r="M730" i="21"/>
  <c r="H731" i="21"/>
  <c r="I730" i="21"/>
  <c r="O729" i="21"/>
  <c r="Q729" i="21"/>
  <c r="N729" i="21"/>
  <c r="P729" i="21"/>
  <c r="E726" i="21"/>
  <c r="F726" i="21"/>
  <c r="D727" i="21"/>
  <c r="I731" i="21"/>
  <c r="H732" i="21"/>
  <c r="M731" i="21"/>
  <c r="L731" i="21"/>
  <c r="J731" i="21"/>
  <c r="K731" i="21"/>
  <c r="O730" i="21"/>
  <c r="P730" i="21"/>
  <c r="Q730" i="21"/>
  <c r="N730" i="21"/>
  <c r="F727" i="21"/>
  <c r="D728" i="21"/>
  <c r="E727" i="21"/>
  <c r="N731" i="21"/>
  <c r="P731" i="21"/>
  <c r="Q731" i="21"/>
  <c r="O731" i="21"/>
  <c r="L732" i="21"/>
  <c r="H733" i="21"/>
  <c r="I732" i="21"/>
  <c r="J732" i="21"/>
  <c r="K732" i="21"/>
  <c r="M732" i="21"/>
  <c r="E728" i="21"/>
  <c r="F728" i="21"/>
  <c r="D729" i="21"/>
  <c r="I733" i="21"/>
  <c r="M733" i="21"/>
  <c r="L733" i="21"/>
  <c r="K733" i="21"/>
  <c r="H734" i="21"/>
  <c r="J733" i="21"/>
  <c r="O732" i="21"/>
  <c r="P732" i="21"/>
  <c r="Q732" i="21"/>
  <c r="N732" i="21"/>
  <c r="E729" i="21"/>
  <c r="D730" i="21"/>
  <c r="F729" i="21"/>
  <c r="O733" i="21"/>
  <c r="Q733" i="21"/>
  <c r="N733" i="21"/>
  <c r="P733" i="21"/>
  <c r="I734" i="21"/>
  <c r="M734" i="21"/>
  <c r="K734" i="21"/>
  <c r="J734" i="21"/>
  <c r="L734" i="21"/>
  <c r="H735" i="21"/>
  <c r="E730" i="21"/>
  <c r="F730" i="21"/>
  <c r="D731" i="21"/>
  <c r="Q734" i="21"/>
  <c r="P734" i="21"/>
  <c r="O734" i="21"/>
  <c r="N734" i="21"/>
  <c r="M735" i="21"/>
  <c r="L735" i="21"/>
  <c r="H736" i="21"/>
  <c r="J735" i="21"/>
  <c r="I735" i="21"/>
  <c r="K735" i="21"/>
  <c r="F731" i="21"/>
  <c r="E731" i="21"/>
  <c r="D732" i="21"/>
  <c r="H737" i="21"/>
  <c r="K736" i="21"/>
  <c r="L736" i="21"/>
  <c r="M736" i="21"/>
  <c r="J736" i="21"/>
  <c r="I736" i="21"/>
  <c r="P735" i="21"/>
  <c r="O735" i="21"/>
  <c r="N735" i="21"/>
  <c r="Q735" i="21"/>
  <c r="F732" i="21"/>
  <c r="E732" i="21"/>
  <c r="D733" i="21"/>
  <c r="K737" i="21"/>
  <c r="L737" i="21"/>
  <c r="I737" i="21"/>
  <c r="M737" i="21"/>
  <c r="J737" i="21"/>
  <c r="H738" i="21"/>
  <c r="O736" i="21"/>
  <c r="N736" i="21"/>
  <c r="Q736" i="21"/>
  <c r="P736" i="21"/>
  <c r="E733" i="21"/>
  <c r="F733" i="21"/>
  <c r="D734" i="21"/>
  <c r="N737" i="21"/>
  <c r="P737" i="21"/>
  <c r="O737" i="21"/>
  <c r="Q737" i="21"/>
  <c r="K738" i="21"/>
  <c r="L738" i="21"/>
  <c r="H739" i="21"/>
  <c r="M738" i="21"/>
  <c r="J738" i="21"/>
  <c r="I738" i="21"/>
  <c r="D735" i="21"/>
  <c r="E734" i="21"/>
  <c r="F734" i="21"/>
  <c r="K739" i="21"/>
  <c r="L739" i="21"/>
  <c r="H740" i="21"/>
  <c r="M739" i="21"/>
  <c r="I739" i="21"/>
  <c r="J739" i="21"/>
  <c r="O738" i="21"/>
  <c r="P738" i="21"/>
  <c r="Q738" i="21"/>
  <c r="N738" i="21"/>
  <c r="F735" i="21"/>
  <c r="D736" i="21"/>
  <c r="E735" i="21"/>
  <c r="I740" i="21"/>
  <c r="L740" i="21"/>
  <c r="M740" i="21"/>
  <c r="K740" i="21"/>
  <c r="J740" i="21"/>
  <c r="H741" i="21"/>
  <c r="N739" i="21"/>
  <c r="O739" i="21"/>
  <c r="Q739" i="21"/>
  <c r="P739" i="21"/>
  <c r="D737" i="21"/>
  <c r="F736" i="21"/>
  <c r="E736" i="21"/>
  <c r="N740" i="21"/>
  <c r="Q740" i="21"/>
  <c r="P740" i="21"/>
  <c r="O740" i="21"/>
  <c r="H742" i="21"/>
  <c r="J741" i="21"/>
  <c r="I741" i="21"/>
  <c r="K741" i="21"/>
  <c r="M741" i="21"/>
  <c r="L741" i="21"/>
  <c r="D738" i="21"/>
  <c r="F737" i="21"/>
  <c r="E737" i="21"/>
  <c r="K742" i="21"/>
  <c r="J742" i="21"/>
  <c r="H743" i="21"/>
  <c r="I742" i="21"/>
  <c r="M742" i="21"/>
  <c r="L742" i="21"/>
  <c r="P741" i="21"/>
  <c r="Q741" i="21"/>
  <c r="O741" i="21"/>
  <c r="N741" i="21"/>
  <c r="E738" i="21"/>
  <c r="F738" i="21"/>
  <c r="D739" i="21"/>
  <c r="M743" i="21"/>
  <c r="H744" i="21"/>
  <c r="L743" i="21"/>
  <c r="K743" i="21"/>
  <c r="I743" i="21"/>
  <c r="J743" i="21"/>
  <c r="P742" i="21"/>
  <c r="N742" i="21"/>
  <c r="O742" i="21"/>
  <c r="Q742" i="21"/>
  <c r="E739" i="21"/>
  <c r="F739" i="21"/>
  <c r="D740" i="21"/>
  <c r="J744" i="21"/>
  <c r="M744" i="21"/>
  <c r="H745" i="21"/>
  <c r="K744" i="21"/>
  <c r="L744" i="21"/>
  <c r="I744" i="21"/>
  <c r="P743" i="21"/>
  <c r="N743" i="21"/>
  <c r="O743" i="21"/>
  <c r="Q743" i="21"/>
  <c r="F740" i="21"/>
  <c r="E740" i="21"/>
  <c r="D741" i="21"/>
  <c r="L745" i="21"/>
  <c r="I745" i="21"/>
  <c r="J745" i="21"/>
  <c r="K745" i="21"/>
  <c r="M745" i="21"/>
  <c r="H746" i="21"/>
  <c r="N744" i="21"/>
  <c r="Q744" i="21"/>
  <c r="P744" i="21"/>
  <c r="O744" i="21"/>
  <c r="D742" i="21"/>
  <c r="F741" i="21"/>
  <c r="E741" i="21"/>
  <c r="P745" i="21"/>
  <c r="N745" i="21"/>
  <c r="Q745" i="21"/>
  <c r="O745" i="21"/>
  <c r="J746" i="21"/>
  <c r="K746" i="21"/>
  <c r="L746" i="21"/>
  <c r="I746" i="21"/>
  <c r="H747" i="21"/>
  <c r="M746" i="21"/>
  <c r="E742" i="21"/>
  <c r="F742" i="21"/>
  <c r="D743" i="21"/>
  <c r="O746" i="21"/>
  <c r="Q746" i="21"/>
  <c r="N746" i="21"/>
  <c r="P746" i="21"/>
  <c r="H748" i="21"/>
  <c r="J747" i="21"/>
  <c r="I747" i="21"/>
  <c r="M747" i="21"/>
  <c r="K747" i="21"/>
  <c r="L747" i="21"/>
  <c r="F743" i="21"/>
  <c r="D744" i="21"/>
  <c r="E743" i="21"/>
  <c r="K748" i="21"/>
  <c r="I748" i="21"/>
  <c r="M748" i="21"/>
  <c r="J748" i="21"/>
  <c r="L748" i="21"/>
  <c r="H749" i="21"/>
  <c r="Q747" i="21"/>
  <c r="P747" i="21"/>
  <c r="N747" i="21"/>
  <c r="O747" i="21"/>
  <c r="D745" i="21"/>
  <c r="F744" i="21"/>
  <c r="E744" i="21"/>
  <c r="O748" i="21"/>
  <c r="Q748" i="21"/>
  <c r="N748" i="21"/>
  <c r="P748" i="21"/>
  <c r="M749" i="21"/>
  <c r="J749" i="21"/>
  <c r="H750" i="21"/>
  <c r="I749" i="21"/>
  <c r="K749" i="21"/>
  <c r="L749" i="21"/>
  <c r="E745" i="21"/>
  <c r="D746" i="21"/>
  <c r="F745" i="21"/>
  <c r="I750" i="21"/>
  <c r="M750" i="21"/>
  <c r="L750" i="21"/>
  <c r="H751" i="21"/>
  <c r="K750" i="21"/>
  <c r="J750" i="21"/>
  <c r="P749" i="21"/>
  <c r="N749" i="21"/>
  <c r="O749" i="21"/>
  <c r="Q749" i="21"/>
  <c r="F746" i="21"/>
  <c r="E746" i="21"/>
  <c r="D747" i="21"/>
  <c r="O750" i="21"/>
  <c r="P750" i="21"/>
  <c r="Q750" i="21"/>
  <c r="N750" i="21"/>
  <c r="J751" i="21"/>
  <c r="H752" i="21"/>
  <c r="K751" i="21"/>
  <c r="I751" i="21"/>
  <c r="M751" i="21"/>
  <c r="L751" i="21"/>
  <c r="E747" i="21"/>
  <c r="D748" i="21"/>
  <c r="F747" i="21"/>
  <c r="K752" i="21"/>
  <c r="I752" i="21"/>
  <c r="L752" i="21"/>
  <c r="H753" i="21"/>
  <c r="M752" i="21"/>
  <c r="J752" i="21"/>
  <c r="O751" i="21"/>
  <c r="P751" i="21"/>
  <c r="Q751" i="21"/>
  <c r="N751" i="21"/>
  <c r="F748" i="21"/>
  <c r="D749" i="21"/>
  <c r="E748" i="21"/>
  <c r="P752" i="21"/>
  <c r="Q752" i="21"/>
  <c r="N752" i="21"/>
  <c r="O752" i="21"/>
  <c r="L753" i="21"/>
  <c r="I753" i="21"/>
  <c r="K753" i="21"/>
  <c r="J753" i="21"/>
  <c r="H754" i="21"/>
  <c r="M753" i="21"/>
  <c r="D750" i="21"/>
  <c r="E749" i="21"/>
  <c r="F749" i="21"/>
  <c r="P753" i="21"/>
  <c r="N753" i="21"/>
  <c r="Q753" i="21"/>
  <c r="O753" i="21"/>
  <c r="L754" i="21"/>
  <c r="H755" i="21"/>
  <c r="J754" i="21"/>
  <c r="K754" i="21"/>
  <c r="M754" i="21"/>
  <c r="I754" i="21"/>
  <c r="E750" i="21"/>
  <c r="F750" i="21"/>
  <c r="D751" i="21"/>
  <c r="H756" i="21"/>
  <c r="M755" i="21"/>
  <c r="L755" i="21"/>
  <c r="K755" i="21"/>
  <c r="J755" i="21"/>
  <c r="I755" i="21"/>
  <c r="P754" i="21"/>
  <c r="Q754" i="21"/>
  <c r="N754" i="21"/>
  <c r="O754" i="21"/>
  <c r="F751" i="21"/>
  <c r="E751" i="21"/>
  <c r="D752" i="21"/>
  <c r="L756" i="21"/>
  <c r="K756" i="21"/>
  <c r="I756" i="21"/>
  <c r="J756" i="21"/>
  <c r="M756" i="21"/>
  <c r="H757" i="21"/>
  <c r="Q755" i="21"/>
  <c r="P755" i="21"/>
  <c r="N755" i="21"/>
  <c r="O755" i="21"/>
  <c r="D753" i="21"/>
  <c r="F752" i="21"/>
  <c r="E752" i="21"/>
  <c r="Q756" i="21"/>
  <c r="P756" i="21"/>
  <c r="N756" i="21"/>
  <c r="O756" i="21"/>
  <c r="K757" i="21"/>
  <c r="L757" i="21"/>
  <c r="J757" i="21"/>
  <c r="I757" i="21"/>
  <c r="M757" i="21"/>
  <c r="H758" i="21"/>
  <c r="E753" i="21"/>
  <c r="F753" i="21"/>
  <c r="D754" i="21"/>
  <c r="O757" i="21"/>
  <c r="P757" i="21"/>
  <c r="N757" i="21"/>
  <c r="Q757" i="21"/>
  <c r="J758" i="21"/>
  <c r="H759" i="21"/>
  <c r="K758" i="21"/>
  <c r="M758" i="21"/>
  <c r="L758" i="21"/>
  <c r="I758" i="21"/>
  <c r="E754" i="21"/>
  <c r="F754" i="21"/>
  <c r="D755" i="21"/>
  <c r="I759" i="21"/>
  <c r="M759" i="21"/>
  <c r="L759" i="21"/>
  <c r="H760" i="21"/>
  <c r="J759" i="21"/>
  <c r="K759" i="21"/>
  <c r="P758" i="21"/>
  <c r="N758" i="21"/>
  <c r="O758" i="21"/>
  <c r="Q758" i="21"/>
  <c r="E755" i="21"/>
  <c r="D756" i="21"/>
  <c r="F755" i="21"/>
  <c r="Q759" i="21"/>
  <c r="N759" i="21"/>
  <c r="P759" i="21"/>
  <c r="O759" i="21"/>
  <c r="H761" i="21"/>
  <c r="J760" i="21"/>
  <c r="M760" i="21"/>
  <c r="L760" i="21"/>
  <c r="I760" i="21"/>
  <c r="K760" i="21"/>
  <c r="E756" i="21"/>
  <c r="F756" i="21"/>
  <c r="D757" i="21"/>
  <c r="K761" i="21"/>
  <c r="J761" i="21"/>
  <c r="L761" i="21"/>
  <c r="H762" i="21"/>
  <c r="M761" i="21"/>
  <c r="I761" i="21"/>
  <c r="Q760" i="21"/>
  <c r="O760" i="21"/>
  <c r="N760" i="21"/>
  <c r="P760" i="21"/>
  <c r="D758" i="21"/>
  <c r="F757" i="21"/>
  <c r="E757" i="21"/>
  <c r="I762" i="21"/>
  <c r="L762" i="21"/>
  <c r="J762" i="21"/>
  <c r="H763" i="21"/>
  <c r="M762" i="21"/>
  <c r="K762" i="21"/>
  <c r="N761" i="21"/>
  <c r="Q761" i="21"/>
  <c r="O761" i="21"/>
  <c r="P761" i="21"/>
  <c r="F758" i="21"/>
  <c r="E758" i="21"/>
  <c r="D759" i="21"/>
  <c r="P762" i="21"/>
  <c r="Q762" i="21"/>
  <c r="N762" i="21"/>
  <c r="O762" i="21"/>
  <c r="M763" i="21"/>
  <c r="H764" i="21"/>
  <c r="J763" i="21"/>
  <c r="I763" i="21"/>
  <c r="K763" i="21"/>
  <c r="L763" i="21"/>
  <c r="D760" i="21"/>
  <c r="F759" i="21"/>
  <c r="E759" i="21"/>
  <c r="M764" i="21"/>
  <c r="K764" i="21"/>
  <c r="H765" i="21"/>
  <c r="I764" i="21"/>
  <c r="J764" i="21"/>
  <c r="L764" i="21"/>
  <c r="N763" i="21"/>
  <c r="O763" i="21"/>
  <c r="Q763" i="21"/>
  <c r="P763" i="21"/>
  <c r="F760" i="21"/>
  <c r="E760" i="21"/>
  <c r="D761" i="21"/>
  <c r="J765" i="21"/>
  <c r="K765" i="21"/>
  <c r="I765" i="21"/>
  <c r="L765" i="21"/>
  <c r="M765" i="21"/>
  <c r="H766" i="21"/>
  <c r="N764" i="21"/>
  <c r="Q764" i="21"/>
  <c r="P764" i="21"/>
  <c r="O764" i="21"/>
  <c r="E761" i="21"/>
  <c r="F761" i="21"/>
  <c r="D762" i="21"/>
  <c r="P765" i="21"/>
  <c r="Q765" i="21"/>
  <c r="O765" i="21"/>
  <c r="N765" i="21"/>
  <c r="J766" i="21"/>
  <c r="H767" i="21"/>
  <c r="M766" i="21"/>
  <c r="I766" i="21"/>
  <c r="K766" i="21"/>
  <c r="L766" i="21"/>
  <c r="F762" i="21"/>
  <c r="E762" i="21"/>
  <c r="D763" i="21"/>
  <c r="K767" i="21"/>
  <c r="J767" i="21"/>
  <c r="L767" i="21"/>
  <c r="M767" i="21"/>
  <c r="H768" i="21"/>
  <c r="I767" i="21"/>
  <c r="O766" i="21"/>
  <c r="Q766" i="21"/>
  <c r="P766" i="21"/>
  <c r="N766" i="21"/>
  <c r="E763" i="21"/>
  <c r="F763" i="21"/>
  <c r="D764" i="21"/>
  <c r="K768" i="21"/>
  <c r="H769" i="21"/>
  <c r="I768" i="21"/>
  <c r="M768" i="21"/>
  <c r="J768" i="21"/>
  <c r="L768" i="21"/>
  <c r="Q767" i="21"/>
  <c r="N767" i="21"/>
  <c r="O767" i="21"/>
  <c r="P767" i="21"/>
  <c r="F764" i="21"/>
  <c r="E764" i="21"/>
  <c r="D765" i="21"/>
  <c r="M769" i="21"/>
  <c r="H770" i="21"/>
  <c r="L769" i="21"/>
  <c r="J769" i="21"/>
  <c r="I769" i="21"/>
  <c r="K769" i="21"/>
  <c r="Q768" i="21"/>
  <c r="O768" i="21"/>
  <c r="P768" i="21"/>
  <c r="N768" i="21"/>
  <c r="E765" i="21"/>
  <c r="F765" i="21"/>
  <c r="D766" i="21"/>
  <c r="I770" i="21"/>
  <c r="H771" i="21"/>
  <c r="J770" i="21"/>
  <c r="M770" i="21"/>
  <c r="L770" i="21"/>
  <c r="K770" i="21"/>
  <c r="Q769" i="21"/>
  <c r="N769" i="21"/>
  <c r="O769" i="21"/>
  <c r="P769" i="21"/>
  <c r="D767" i="21"/>
  <c r="F766" i="21"/>
  <c r="E766" i="21"/>
  <c r="P770" i="21"/>
  <c r="Q770" i="21"/>
  <c r="N770" i="21"/>
  <c r="O770" i="21"/>
  <c r="K771" i="21"/>
  <c r="I771" i="21"/>
  <c r="H772" i="21"/>
  <c r="L771" i="21"/>
  <c r="J771" i="21"/>
  <c r="M771" i="21"/>
  <c r="F767" i="21"/>
  <c r="E767" i="21"/>
  <c r="D768" i="21"/>
  <c r="O771" i="21"/>
  <c r="P771" i="21"/>
  <c r="N771" i="21"/>
  <c r="Q771" i="21"/>
  <c r="K772" i="21"/>
  <c r="M772" i="21"/>
  <c r="I772" i="21"/>
  <c r="H773" i="21"/>
  <c r="J772" i="21"/>
  <c r="L772" i="21"/>
  <c r="E768" i="21"/>
  <c r="F768" i="21"/>
  <c r="D769" i="21"/>
  <c r="O772" i="21"/>
  <c r="N772" i="21"/>
  <c r="P772" i="21"/>
  <c r="Q772" i="21"/>
  <c r="K773" i="21"/>
  <c r="L773" i="21"/>
  <c r="M773" i="21"/>
  <c r="J773" i="21"/>
  <c r="I773" i="21"/>
  <c r="H774" i="21"/>
  <c r="E769" i="21"/>
  <c r="F769" i="21"/>
  <c r="D770" i="21"/>
  <c r="N773" i="21"/>
  <c r="P773" i="21"/>
  <c r="O773" i="21"/>
  <c r="Q773" i="21"/>
  <c r="K774" i="21"/>
  <c r="J774" i="21"/>
  <c r="M774" i="21"/>
  <c r="H775" i="21"/>
  <c r="I774" i="21"/>
  <c r="L774" i="21"/>
  <c r="F770" i="21"/>
  <c r="E770" i="21"/>
  <c r="D771" i="21"/>
  <c r="J775" i="21"/>
  <c r="K775" i="21"/>
  <c r="M775" i="21"/>
  <c r="H776" i="21"/>
  <c r="I775" i="21"/>
  <c r="L775" i="21"/>
  <c r="N774" i="21"/>
  <c r="P774" i="21"/>
  <c r="O774" i="21"/>
  <c r="Q774" i="21"/>
  <c r="F771" i="21"/>
  <c r="D772" i="21"/>
  <c r="E771" i="21"/>
  <c r="M776" i="21"/>
  <c r="K776" i="21"/>
  <c r="I776" i="21"/>
  <c r="H777" i="21"/>
  <c r="J776" i="21"/>
  <c r="L776" i="21"/>
  <c r="P775" i="21"/>
  <c r="N775" i="21"/>
  <c r="Q775" i="21"/>
  <c r="O775" i="21"/>
  <c r="F772" i="21"/>
  <c r="E772" i="21"/>
  <c r="D773" i="21"/>
  <c r="O776" i="21"/>
  <c r="N776" i="21"/>
  <c r="Q776" i="21"/>
  <c r="P776" i="21"/>
  <c r="K777" i="21"/>
  <c r="M777" i="21"/>
  <c r="I777" i="21"/>
  <c r="L777" i="21"/>
  <c r="J777" i="21"/>
  <c r="H778" i="21"/>
  <c r="D774" i="21"/>
  <c r="E773" i="21"/>
  <c r="F773" i="21"/>
  <c r="O777" i="21"/>
  <c r="Q777" i="21"/>
  <c r="N777" i="21"/>
  <c r="P777" i="21"/>
  <c r="J778" i="21"/>
  <c r="I778" i="21"/>
  <c r="K778" i="21"/>
  <c r="H779" i="21"/>
  <c r="L778" i="21"/>
  <c r="M778" i="21"/>
  <c r="F774" i="21"/>
  <c r="D775" i="21"/>
  <c r="E774" i="21"/>
  <c r="N778" i="21"/>
  <c r="Q778" i="21"/>
  <c r="O778" i="21"/>
  <c r="P778" i="21"/>
  <c r="K779" i="21"/>
  <c r="M779" i="21"/>
  <c r="L779" i="21"/>
  <c r="H780" i="21"/>
  <c r="I779" i="21"/>
  <c r="J779" i="21"/>
  <c r="F775" i="21"/>
  <c r="D776" i="21"/>
  <c r="E775" i="21"/>
  <c r="L780" i="21"/>
  <c r="K780" i="21"/>
  <c r="I780" i="21"/>
  <c r="J780" i="21"/>
  <c r="M780" i="21"/>
  <c r="H781" i="21"/>
  <c r="O779" i="21"/>
  <c r="N779" i="21"/>
  <c r="Q779" i="21"/>
  <c r="P779" i="21"/>
  <c r="D777" i="21"/>
  <c r="E776" i="21"/>
  <c r="F776" i="21"/>
  <c r="N780" i="21"/>
  <c r="Q780" i="21"/>
  <c r="O780" i="21"/>
  <c r="P780" i="21"/>
  <c r="L781" i="21"/>
  <c r="K781" i="21"/>
  <c r="I781" i="21"/>
  <c r="H782" i="21"/>
  <c r="J781" i="21"/>
  <c r="M781" i="21"/>
  <c r="E777" i="21"/>
  <c r="F777" i="21"/>
  <c r="D778" i="21"/>
  <c r="Q781" i="21"/>
  <c r="P781" i="21"/>
  <c r="O781" i="21"/>
  <c r="N781" i="21"/>
  <c r="I782" i="21"/>
  <c r="M782" i="21"/>
  <c r="K782" i="21"/>
  <c r="J782" i="21"/>
  <c r="L782" i="21"/>
  <c r="H783" i="21"/>
  <c r="E778" i="21"/>
  <c r="F778" i="21"/>
  <c r="D779" i="21"/>
  <c r="Q782" i="21"/>
  <c r="P782" i="21"/>
  <c r="O782" i="21"/>
  <c r="N782" i="21"/>
  <c r="L783" i="21"/>
  <c r="M783" i="21"/>
  <c r="I783" i="21"/>
  <c r="H784" i="21"/>
  <c r="K783" i="21"/>
  <c r="J783" i="21"/>
  <c r="E779" i="21"/>
  <c r="D780" i="21"/>
  <c r="F779" i="21"/>
  <c r="O783" i="21"/>
  <c r="P783" i="21"/>
  <c r="N783" i="21"/>
  <c r="Q783" i="21"/>
  <c r="K784" i="21"/>
  <c r="I784" i="21"/>
  <c r="L784" i="21"/>
  <c r="H785" i="21"/>
  <c r="M784" i="21"/>
  <c r="J784" i="21"/>
  <c r="E780" i="21"/>
  <c r="F780" i="21"/>
  <c r="D781" i="21"/>
  <c r="O784" i="21"/>
  <c r="N784" i="21"/>
  <c r="Q784" i="21"/>
  <c r="P784" i="21"/>
  <c r="M785" i="21"/>
  <c r="K785" i="21"/>
  <c r="J785" i="21"/>
  <c r="I785" i="21"/>
  <c r="H786" i="21"/>
  <c r="L785" i="21"/>
  <c r="D782" i="21"/>
  <c r="F781" i="21"/>
  <c r="E781" i="21"/>
  <c r="N785" i="21"/>
  <c r="P785" i="21"/>
  <c r="Q785" i="21"/>
  <c r="O785" i="21"/>
  <c r="L786" i="21"/>
  <c r="H787" i="21"/>
  <c r="I786" i="21"/>
  <c r="K786" i="21"/>
  <c r="M786" i="21"/>
  <c r="J786" i="21"/>
  <c r="F782" i="21"/>
  <c r="E782" i="21"/>
  <c r="D783" i="21"/>
  <c r="J787" i="21"/>
  <c r="H788" i="21"/>
  <c r="L787" i="21"/>
  <c r="M787" i="21"/>
  <c r="I787" i="21"/>
  <c r="K787" i="21"/>
  <c r="Q786" i="21"/>
  <c r="P786" i="21"/>
  <c r="N786" i="21"/>
  <c r="O786" i="21"/>
  <c r="F783" i="21"/>
  <c r="D784" i="21"/>
  <c r="E783" i="21"/>
  <c r="L788" i="21"/>
  <c r="I788" i="21"/>
  <c r="J788" i="21"/>
  <c r="H789" i="21"/>
  <c r="K788" i="21"/>
  <c r="M788" i="21"/>
  <c r="P787" i="21"/>
  <c r="Q787" i="21"/>
  <c r="O787" i="21"/>
  <c r="N787" i="21"/>
  <c r="E784" i="21"/>
  <c r="D785" i="21"/>
  <c r="F784" i="21"/>
  <c r="N788" i="21"/>
  <c r="Q788" i="21"/>
  <c r="O788" i="21"/>
  <c r="P788" i="21"/>
  <c r="L789" i="21"/>
  <c r="H790" i="21"/>
  <c r="J789" i="21"/>
  <c r="K789" i="21"/>
  <c r="I789" i="21"/>
  <c r="M789" i="21"/>
  <c r="E785" i="21"/>
  <c r="D786" i="21"/>
  <c r="F785" i="21"/>
  <c r="I790" i="21"/>
  <c r="L790" i="21"/>
  <c r="K790" i="21"/>
  <c r="M790" i="21"/>
  <c r="H791" i="21"/>
  <c r="J790" i="21"/>
  <c r="O789" i="21"/>
  <c r="Q789" i="21"/>
  <c r="P789" i="21"/>
  <c r="N789" i="21"/>
  <c r="F786" i="21"/>
  <c r="E786" i="21"/>
  <c r="D787" i="21"/>
  <c r="Q790" i="21"/>
  <c r="P790" i="21"/>
  <c r="O790" i="21"/>
  <c r="N790" i="21"/>
  <c r="I791" i="21"/>
  <c r="M791" i="21"/>
  <c r="H792" i="21"/>
  <c r="K791" i="21"/>
  <c r="L791" i="21"/>
  <c r="J791" i="21"/>
  <c r="F787" i="21"/>
  <c r="E787" i="21"/>
  <c r="D788" i="21"/>
  <c r="Q791" i="21"/>
  <c r="O791" i="21"/>
  <c r="P791" i="21"/>
  <c r="N791" i="21"/>
  <c r="H793" i="21"/>
  <c r="K792" i="21"/>
  <c r="J792" i="21"/>
  <c r="M792" i="21"/>
  <c r="I792" i="21"/>
  <c r="L792" i="21"/>
  <c r="F788" i="21"/>
  <c r="E788" i="21"/>
  <c r="D789" i="21"/>
  <c r="H794" i="21"/>
  <c r="L793" i="21"/>
  <c r="J793" i="21"/>
  <c r="K793" i="21"/>
  <c r="M793" i="21"/>
  <c r="I793" i="21"/>
  <c r="O792" i="21"/>
  <c r="P792" i="21"/>
  <c r="Q792" i="21"/>
  <c r="N792" i="21"/>
  <c r="D790" i="21"/>
  <c r="F789" i="21"/>
  <c r="E789" i="21"/>
  <c r="I794" i="21"/>
  <c r="K794" i="21"/>
  <c r="L794" i="21"/>
  <c r="H795" i="21"/>
  <c r="M794" i="21"/>
  <c r="J794" i="21"/>
  <c r="P793" i="21"/>
  <c r="O793" i="21"/>
  <c r="Q793" i="21"/>
  <c r="N793" i="21"/>
  <c r="F790" i="21"/>
  <c r="E790" i="21"/>
  <c r="D791" i="21"/>
  <c r="O794" i="21"/>
  <c r="P794" i="21"/>
  <c r="Q794" i="21"/>
  <c r="N794" i="21"/>
  <c r="J795" i="21"/>
  <c r="H796" i="21"/>
  <c r="L795" i="21"/>
  <c r="I795" i="21"/>
  <c r="K795" i="21"/>
  <c r="M795" i="21"/>
  <c r="E791" i="21"/>
  <c r="D792" i="21"/>
  <c r="F791" i="21"/>
  <c r="M796" i="21"/>
  <c r="I796" i="21"/>
  <c r="L796" i="21"/>
  <c r="J796" i="21"/>
  <c r="K796" i="21"/>
  <c r="H797" i="21"/>
  <c r="Q795" i="21"/>
  <c r="O795" i="21"/>
  <c r="N795" i="21"/>
  <c r="P795" i="21"/>
  <c r="D793" i="21"/>
  <c r="F792" i="21"/>
  <c r="E792" i="21"/>
  <c r="N796" i="21"/>
  <c r="O796" i="21"/>
  <c r="Q796" i="21"/>
  <c r="P796" i="21"/>
  <c r="K797" i="21"/>
  <c r="M797" i="21"/>
  <c r="J797" i="21"/>
  <c r="I797" i="21"/>
  <c r="H798" i="21"/>
  <c r="L797" i="21"/>
  <c r="E793" i="21"/>
  <c r="D794" i="21"/>
  <c r="F793" i="21"/>
  <c r="Q797" i="21"/>
  <c r="O797" i="21"/>
  <c r="N797" i="21"/>
  <c r="P797" i="21"/>
  <c r="J798" i="21"/>
  <c r="I798" i="21"/>
  <c r="H799" i="21"/>
  <c r="K798" i="21"/>
  <c r="M798" i="21"/>
  <c r="L798" i="21"/>
  <c r="F794" i="21"/>
  <c r="E794" i="21"/>
  <c r="D795" i="21"/>
  <c r="O798" i="21"/>
  <c r="N798" i="21"/>
  <c r="Q798" i="21"/>
  <c r="P798" i="21"/>
  <c r="I799" i="21"/>
  <c r="L799" i="21"/>
  <c r="M799" i="21"/>
  <c r="H800" i="21"/>
  <c r="K799" i="21"/>
  <c r="J799" i="21"/>
  <c r="E795" i="21"/>
  <c r="F795" i="21"/>
  <c r="D796" i="21"/>
  <c r="Q799" i="21"/>
  <c r="N799" i="21"/>
  <c r="P799" i="21"/>
  <c r="O799" i="21"/>
  <c r="M800" i="21"/>
  <c r="H801" i="21"/>
  <c r="J800" i="21"/>
  <c r="L800" i="21"/>
  <c r="I800" i="21"/>
  <c r="K800" i="21"/>
  <c r="D797" i="21"/>
  <c r="F796" i="21"/>
  <c r="E796" i="21"/>
  <c r="K801" i="21"/>
  <c r="I801" i="21"/>
  <c r="J801" i="21"/>
  <c r="M801" i="21"/>
  <c r="H802" i="21"/>
  <c r="L801" i="21"/>
  <c r="N800" i="21"/>
  <c r="P800" i="21"/>
  <c r="Q800" i="21"/>
  <c r="O800" i="21"/>
  <c r="E797" i="21"/>
  <c r="F797" i="21"/>
  <c r="D798" i="21"/>
  <c r="Q801" i="21"/>
  <c r="P801" i="21"/>
  <c r="N801" i="21"/>
  <c r="O801" i="21"/>
  <c r="I802" i="21"/>
  <c r="L802" i="21"/>
  <c r="M802" i="21"/>
  <c r="K802" i="21"/>
  <c r="H803" i="21"/>
  <c r="J802" i="21"/>
  <c r="E798" i="21"/>
  <c r="F798" i="21"/>
  <c r="D799" i="21"/>
  <c r="Q802" i="21"/>
  <c r="P802" i="21"/>
  <c r="N802" i="21"/>
  <c r="O802" i="21"/>
  <c r="L803" i="21"/>
  <c r="M803" i="21"/>
  <c r="H804" i="21"/>
  <c r="K803" i="21"/>
  <c r="I803" i="21"/>
  <c r="J803" i="21"/>
  <c r="F799" i="21"/>
  <c r="E799" i="21"/>
  <c r="D800" i="21"/>
  <c r="H805" i="21"/>
  <c r="M804" i="21"/>
  <c r="K804" i="21"/>
  <c r="J804" i="21"/>
  <c r="I804" i="21"/>
  <c r="L804" i="21"/>
  <c r="O803" i="21"/>
  <c r="N803" i="21"/>
  <c r="P803" i="21"/>
  <c r="Q803" i="21"/>
  <c r="E800" i="21"/>
  <c r="F800" i="21"/>
  <c r="D801" i="21"/>
  <c r="I805" i="21"/>
  <c r="K805" i="21"/>
  <c r="L805" i="21"/>
  <c r="J805" i="21"/>
  <c r="M805" i="21"/>
  <c r="H806" i="21"/>
  <c r="O804" i="21"/>
  <c r="N804" i="21"/>
  <c r="P804" i="21"/>
  <c r="Q804" i="21"/>
  <c r="E801" i="21"/>
  <c r="F801" i="21"/>
  <c r="D802" i="21"/>
  <c r="P805" i="21"/>
  <c r="Q805" i="21"/>
  <c r="O805" i="21"/>
  <c r="N805" i="21"/>
  <c r="L806" i="21"/>
  <c r="I806" i="21"/>
  <c r="H807" i="21"/>
  <c r="J806" i="21"/>
  <c r="K806" i="21"/>
  <c r="M806" i="21"/>
  <c r="E802" i="21"/>
  <c r="F802" i="21"/>
  <c r="D803" i="21"/>
  <c r="O806" i="21"/>
  <c r="N806" i="21"/>
  <c r="P806" i="21"/>
  <c r="Q806" i="21"/>
  <c r="I807" i="21"/>
  <c r="K807" i="21"/>
  <c r="J807" i="21"/>
  <c r="L807" i="21"/>
  <c r="M807" i="21"/>
  <c r="H808" i="21"/>
  <c r="E803" i="21"/>
  <c r="F803" i="21"/>
  <c r="D804" i="21"/>
  <c r="Q807" i="21"/>
  <c r="P807" i="21"/>
  <c r="O807" i="21"/>
  <c r="N807" i="21"/>
  <c r="M808" i="21"/>
  <c r="K808" i="21"/>
  <c r="H809" i="21"/>
  <c r="J808" i="21"/>
  <c r="I808" i="21"/>
  <c r="L808" i="21"/>
  <c r="D805" i="21"/>
  <c r="F804" i="21"/>
  <c r="E804" i="21"/>
  <c r="K809" i="21"/>
  <c r="M809" i="21"/>
  <c r="J809" i="21"/>
  <c r="I809" i="21"/>
  <c r="L809" i="21"/>
  <c r="H810" i="21"/>
  <c r="N808" i="21"/>
  <c r="P808" i="21"/>
  <c r="O808" i="21"/>
  <c r="Q808" i="21"/>
  <c r="D806" i="21"/>
  <c r="E805" i="21"/>
  <c r="F805" i="21"/>
  <c r="O809" i="21"/>
  <c r="Q809" i="21"/>
  <c r="N809" i="21"/>
  <c r="P809" i="21"/>
  <c r="H811" i="21"/>
  <c r="J810" i="21"/>
  <c r="M810" i="21"/>
  <c r="L810" i="21"/>
  <c r="I810" i="21"/>
  <c r="K810" i="21"/>
  <c r="F806" i="21"/>
  <c r="D807" i="21"/>
  <c r="E806" i="21"/>
  <c r="M811" i="21"/>
  <c r="J811" i="21"/>
  <c r="K811" i="21"/>
  <c r="I811" i="21"/>
  <c r="H812" i="21"/>
  <c r="L811" i="21"/>
  <c r="N810" i="21"/>
  <c r="O810" i="21"/>
  <c r="Q810" i="21"/>
  <c r="P810" i="21"/>
  <c r="D808" i="21"/>
  <c r="F807" i="21"/>
  <c r="E807" i="21"/>
  <c r="O811" i="21"/>
  <c r="N811" i="21"/>
  <c r="Q811" i="21"/>
  <c r="P811" i="21"/>
  <c r="M812" i="21"/>
  <c r="H813" i="21"/>
  <c r="K812" i="21"/>
  <c r="J812" i="21"/>
  <c r="I812" i="21"/>
  <c r="L812" i="21"/>
  <c r="F808" i="21"/>
  <c r="E808" i="21"/>
  <c r="D809" i="21"/>
  <c r="J813" i="21"/>
  <c r="M813" i="21"/>
  <c r="L813" i="21"/>
  <c r="H814" i="21"/>
  <c r="K813" i="21"/>
  <c r="I813" i="21"/>
  <c r="N812" i="21"/>
  <c r="Q812" i="21"/>
  <c r="O812" i="21"/>
  <c r="P812" i="21"/>
  <c r="E809" i="21"/>
  <c r="D810" i="21"/>
  <c r="F809" i="21"/>
  <c r="M814" i="21"/>
  <c r="H815" i="21"/>
  <c r="L814" i="21"/>
  <c r="K814" i="21"/>
  <c r="I814" i="21"/>
  <c r="J814" i="21"/>
  <c r="Q813" i="21"/>
  <c r="P813" i="21"/>
  <c r="N813" i="21"/>
  <c r="O813" i="21"/>
  <c r="E810" i="21"/>
  <c r="F810" i="21"/>
  <c r="D811" i="21"/>
  <c r="L815" i="21"/>
  <c r="K815" i="21"/>
  <c r="I815" i="21"/>
  <c r="M815" i="21"/>
  <c r="H816" i="21"/>
  <c r="J815" i="21"/>
  <c r="O814" i="21"/>
  <c r="Q814" i="21"/>
  <c r="N814" i="21"/>
  <c r="P814" i="21"/>
  <c r="F811" i="21"/>
  <c r="D812" i="21"/>
  <c r="E811" i="21"/>
  <c r="P815" i="21"/>
  <c r="Q815" i="21"/>
  <c r="N815" i="21"/>
  <c r="O815" i="21"/>
  <c r="H817" i="21"/>
  <c r="J816" i="21"/>
  <c r="K816" i="21"/>
  <c r="L816" i="21"/>
  <c r="I816" i="21"/>
  <c r="M816" i="21"/>
  <c r="F812" i="21"/>
  <c r="E812" i="21"/>
  <c r="D813" i="21"/>
  <c r="I817" i="21"/>
  <c r="H818" i="21"/>
  <c r="K817" i="21"/>
  <c r="M817" i="21"/>
  <c r="J817" i="21"/>
  <c r="L817" i="21"/>
  <c r="Q816" i="21"/>
  <c r="N816" i="21"/>
  <c r="P816" i="21"/>
  <c r="O816" i="21"/>
  <c r="D814" i="21"/>
  <c r="F813" i="21"/>
  <c r="E813" i="21"/>
  <c r="P817" i="21"/>
  <c r="N817" i="21"/>
  <c r="O817" i="21"/>
  <c r="Q817" i="21"/>
  <c r="L818" i="21"/>
  <c r="J818" i="21"/>
  <c r="K818" i="21"/>
  <c r="M818" i="21"/>
  <c r="I818" i="21"/>
  <c r="H819" i="21"/>
  <c r="F814" i="21"/>
  <c r="D815" i="21"/>
  <c r="E814" i="21"/>
  <c r="N818" i="21"/>
  <c r="Q818" i="21"/>
  <c r="O818" i="21"/>
  <c r="P818" i="21"/>
  <c r="I819" i="21"/>
  <c r="J819" i="21"/>
  <c r="H820" i="21"/>
  <c r="L819" i="21"/>
  <c r="K819" i="21"/>
  <c r="M819" i="21"/>
  <c r="D816" i="21"/>
  <c r="F815" i="21"/>
  <c r="E815" i="21"/>
  <c r="Q819" i="21"/>
  <c r="O819" i="21"/>
  <c r="P819" i="21"/>
  <c r="N819" i="21"/>
  <c r="K820" i="21"/>
  <c r="H821" i="21"/>
  <c r="J820" i="21"/>
  <c r="I820" i="21"/>
  <c r="M820" i="21"/>
  <c r="L820" i="21"/>
  <c r="D817" i="21"/>
  <c r="E816" i="21"/>
  <c r="F816" i="21"/>
  <c r="I821" i="21"/>
  <c r="H822" i="21"/>
  <c r="L821" i="21"/>
  <c r="K821" i="21"/>
  <c r="J821" i="21"/>
  <c r="M821" i="21"/>
  <c r="N820" i="21"/>
  <c r="P820" i="21"/>
  <c r="Q820" i="21"/>
  <c r="O820" i="21"/>
  <c r="F817" i="21"/>
  <c r="E817" i="21"/>
  <c r="D818" i="21"/>
  <c r="N821" i="21"/>
  <c r="O821" i="21"/>
  <c r="P821" i="21"/>
  <c r="Q821" i="21"/>
  <c r="K822" i="21"/>
  <c r="H823" i="21"/>
  <c r="M822" i="21"/>
  <c r="J822" i="21"/>
  <c r="I822" i="21"/>
  <c r="L822" i="21"/>
  <c r="F818" i="21"/>
  <c r="E818" i="21"/>
  <c r="D819" i="21"/>
  <c r="K823" i="21"/>
  <c r="H824" i="21"/>
  <c r="J823" i="21"/>
  <c r="I823" i="21"/>
  <c r="L823" i="21"/>
  <c r="M823" i="21"/>
  <c r="P822" i="21"/>
  <c r="O822" i="21"/>
  <c r="N822" i="21"/>
  <c r="Q822" i="21"/>
  <c r="D820" i="21"/>
  <c r="E819" i="21"/>
  <c r="F819" i="21"/>
  <c r="K824" i="21"/>
  <c r="J824" i="21"/>
  <c r="L824" i="21"/>
  <c r="M824" i="21"/>
  <c r="I824" i="21"/>
  <c r="H825" i="21"/>
  <c r="O823" i="21"/>
  <c r="N823" i="21"/>
  <c r="P823" i="21"/>
  <c r="Q823" i="21"/>
  <c r="D821" i="21"/>
  <c r="F820" i="21"/>
  <c r="E820" i="21"/>
  <c r="N824" i="21"/>
  <c r="P824" i="21"/>
  <c r="Q824" i="21"/>
  <c r="O824" i="21"/>
  <c r="H826" i="21"/>
  <c r="L825" i="21"/>
  <c r="J825" i="21"/>
  <c r="M825" i="21"/>
  <c r="I825" i="21"/>
  <c r="K825" i="21"/>
  <c r="D822" i="21"/>
  <c r="E821" i="21"/>
  <c r="F821" i="21"/>
  <c r="H827" i="21"/>
  <c r="I826" i="21"/>
  <c r="J826" i="21"/>
  <c r="M826" i="21"/>
  <c r="K826" i="21"/>
  <c r="L826" i="21"/>
  <c r="P825" i="21"/>
  <c r="N825" i="21"/>
  <c r="Q825" i="21"/>
  <c r="O825" i="21"/>
  <c r="E822" i="21"/>
  <c r="F822" i="21"/>
  <c r="D823" i="21"/>
  <c r="H828" i="21"/>
  <c r="L827" i="21"/>
  <c r="K827" i="21"/>
  <c r="I827" i="21"/>
  <c r="M827" i="21"/>
  <c r="J827" i="21"/>
  <c r="O826" i="21"/>
  <c r="N826" i="21"/>
  <c r="P826" i="21"/>
  <c r="Q826" i="21"/>
  <c r="D824" i="21"/>
  <c r="F823" i="21"/>
  <c r="E823" i="21"/>
  <c r="J828" i="21"/>
  <c r="H829" i="21"/>
  <c r="L828" i="21"/>
  <c r="I828" i="21"/>
  <c r="M828" i="21"/>
  <c r="K828" i="21"/>
  <c r="N827" i="21"/>
  <c r="O827" i="21"/>
  <c r="P827" i="21"/>
  <c r="Q827" i="21"/>
  <c r="F824" i="21"/>
  <c r="D825" i="21"/>
  <c r="E824" i="21"/>
  <c r="J829" i="21"/>
  <c r="L829" i="21"/>
  <c r="I829" i="21"/>
  <c r="K829" i="21"/>
  <c r="H830" i="21"/>
  <c r="M829" i="21"/>
  <c r="Q828" i="21"/>
  <c r="N828" i="21"/>
  <c r="O828" i="21"/>
  <c r="P828" i="21"/>
  <c r="E825" i="21"/>
  <c r="F825" i="21"/>
  <c r="D826" i="21"/>
  <c r="O829" i="21"/>
  <c r="Q829" i="21"/>
  <c r="N829" i="21"/>
  <c r="P829" i="21"/>
  <c r="L830" i="21"/>
  <c r="H831" i="21"/>
  <c r="M830" i="21"/>
  <c r="K830" i="21"/>
  <c r="I830" i="21"/>
  <c r="J830" i="21"/>
  <c r="E826" i="21"/>
  <c r="D827" i="21"/>
  <c r="F826" i="21"/>
  <c r="I831" i="21"/>
  <c r="M831" i="21"/>
  <c r="L831" i="21"/>
  <c r="J831" i="21"/>
  <c r="H832" i="21"/>
  <c r="K831" i="21"/>
  <c r="N830" i="21"/>
  <c r="O830" i="21"/>
  <c r="Q830" i="21"/>
  <c r="P830" i="21"/>
  <c r="E827" i="21"/>
  <c r="F827" i="21"/>
  <c r="D828" i="21"/>
  <c r="Q831" i="21"/>
  <c r="O831" i="21"/>
  <c r="N831" i="21"/>
  <c r="P831" i="21"/>
  <c r="H833" i="21"/>
  <c r="L832" i="21"/>
  <c r="K832" i="21"/>
  <c r="I832" i="21"/>
  <c r="J832" i="21"/>
  <c r="M832" i="21"/>
  <c r="D829" i="21"/>
  <c r="F828" i="21"/>
  <c r="E828" i="21"/>
  <c r="K833" i="21"/>
  <c r="I833" i="21"/>
  <c r="L833" i="21"/>
  <c r="H834" i="21"/>
  <c r="M833" i="21"/>
  <c r="J833" i="21"/>
  <c r="Q832" i="21"/>
  <c r="O832" i="21"/>
  <c r="P832" i="21"/>
  <c r="N832" i="21"/>
  <c r="D830" i="21"/>
  <c r="F829" i="21"/>
  <c r="E829" i="21"/>
  <c r="O833" i="21"/>
  <c r="P833" i="21"/>
  <c r="Q833" i="21"/>
  <c r="N833" i="21"/>
  <c r="K834" i="21"/>
  <c r="M834" i="21"/>
  <c r="I834" i="21"/>
  <c r="H835" i="21"/>
  <c r="L834" i="21"/>
  <c r="J834" i="21"/>
  <c r="F830" i="21"/>
  <c r="E830" i="21"/>
  <c r="D831" i="21"/>
  <c r="P834" i="21"/>
  <c r="Q834" i="21"/>
  <c r="N834" i="21"/>
  <c r="O834" i="21"/>
  <c r="H836" i="21"/>
  <c r="K835" i="21"/>
  <c r="J835" i="21"/>
  <c r="M835" i="21"/>
  <c r="I835" i="21"/>
  <c r="L835" i="21"/>
  <c r="F831" i="21"/>
  <c r="E831" i="21"/>
  <c r="D832" i="21"/>
  <c r="K836" i="21"/>
  <c r="J836" i="21"/>
  <c r="I836" i="21"/>
  <c r="H837" i="21"/>
  <c r="M836" i="21"/>
  <c r="L836" i="21"/>
  <c r="N835" i="21"/>
  <c r="O835" i="21"/>
  <c r="Q835" i="21"/>
  <c r="P835" i="21"/>
  <c r="E832" i="21"/>
  <c r="D833" i="21"/>
  <c r="F832" i="21"/>
  <c r="N836" i="21"/>
  <c r="Q836" i="21"/>
  <c r="P836" i="21"/>
  <c r="O836" i="21"/>
  <c r="J837" i="21"/>
  <c r="L837" i="21"/>
  <c r="M837" i="21"/>
  <c r="I837" i="21"/>
  <c r="H838" i="21"/>
  <c r="K837" i="21"/>
  <c r="E833" i="21"/>
  <c r="D834" i="21"/>
  <c r="F833" i="21"/>
  <c r="Q837" i="21"/>
  <c r="P837" i="21"/>
  <c r="N837" i="21"/>
  <c r="O837" i="21"/>
  <c r="M838" i="21"/>
  <c r="I838" i="21"/>
  <c r="L838" i="21"/>
  <c r="H839" i="21"/>
  <c r="J838" i="21"/>
  <c r="K838" i="21"/>
  <c r="F834" i="21"/>
  <c r="D835" i="21"/>
  <c r="E834" i="21"/>
  <c r="N838" i="21"/>
  <c r="P838" i="21"/>
  <c r="Q838" i="21"/>
  <c r="O838" i="21"/>
  <c r="M839" i="21"/>
  <c r="I839" i="21"/>
  <c r="J839" i="21"/>
  <c r="H840" i="21"/>
  <c r="L839" i="21"/>
  <c r="K839" i="21"/>
  <c r="F835" i="21"/>
  <c r="E835" i="21"/>
  <c r="D836" i="21"/>
  <c r="P839" i="21"/>
  <c r="N839" i="21"/>
  <c r="O839" i="21"/>
  <c r="Q839" i="21"/>
  <c r="M840" i="21"/>
  <c r="H841" i="21"/>
  <c r="L840" i="21"/>
  <c r="I840" i="21"/>
  <c r="J840" i="21"/>
  <c r="K840" i="21"/>
  <c r="F836" i="21"/>
  <c r="E836" i="21"/>
  <c r="D837" i="21"/>
  <c r="I841" i="21"/>
  <c r="K841" i="21"/>
  <c r="L841" i="21"/>
  <c r="J841" i="21"/>
  <c r="M841" i="21"/>
  <c r="H842" i="21"/>
  <c r="O840" i="21"/>
  <c r="Q840" i="21"/>
  <c r="P840" i="21"/>
  <c r="N840" i="21"/>
  <c r="F837" i="21"/>
  <c r="E837" i="21"/>
  <c r="D838" i="21"/>
  <c r="P841" i="21"/>
  <c r="Q841" i="21"/>
  <c r="O841" i="21"/>
  <c r="N841" i="21"/>
  <c r="J842" i="21"/>
  <c r="M842" i="21"/>
  <c r="K842" i="21"/>
  <c r="L842" i="21"/>
  <c r="H843" i="21"/>
  <c r="I842" i="21"/>
  <c r="D839" i="21"/>
  <c r="E838" i="21"/>
  <c r="F838" i="21"/>
  <c r="H844" i="21"/>
  <c r="K843" i="21"/>
  <c r="L843" i="21"/>
  <c r="J843" i="21"/>
  <c r="M843" i="21"/>
  <c r="I843" i="21"/>
  <c r="Q842" i="21"/>
  <c r="N842" i="21"/>
  <c r="O842" i="21"/>
  <c r="P842" i="21"/>
  <c r="E839" i="21"/>
  <c r="F839" i="21"/>
  <c r="D840" i="21"/>
  <c r="J844" i="21"/>
  <c r="L844" i="21"/>
  <c r="K844" i="21"/>
  <c r="H845" i="21"/>
  <c r="I844" i="21"/>
  <c r="M844" i="21"/>
  <c r="O843" i="21"/>
  <c r="Q843" i="21"/>
  <c r="P843" i="21"/>
  <c r="N843" i="21"/>
  <c r="E840" i="21"/>
  <c r="F840" i="21"/>
  <c r="D841" i="21"/>
  <c r="H846" i="21"/>
  <c r="I845" i="21"/>
  <c r="J845" i="21"/>
  <c r="M845" i="21"/>
  <c r="L845" i="21"/>
  <c r="K845" i="21"/>
  <c r="P844" i="21"/>
  <c r="Q844" i="21"/>
  <c r="O844" i="21"/>
  <c r="N844" i="21"/>
  <c r="E841" i="21"/>
  <c r="D842" i="21"/>
  <c r="F841" i="21"/>
  <c r="I846" i="21"/>
  <c r="H847" i="21"/>
  <c r="K846" i="21"/>
  <c r="L846" i="21"/>
  <c r="J846" i="21"/>
  <c r="M846" i="21"/>
  <c r="Q845" i="21"/>
  <c r="O845" i="21"/>
  <c r="N845" i="21"/>
  <c r="P845" i="21"/>
  <c r="F842" i="21"/>
  <c r="E842" i="21"/>
  <c r="D843" i="21"/>
  <c r="Q846" i="21"/>
  <c r="O846" i="21"/>
  <c r="P846" i="21"/>
  <c r="N846" i="21"/>
  <c r="I847" i="21"/>
  <c r="J847" i="21"/>
  <c r="L847" i="21"/>
  <c r="H848" i="21"/>
  <c r="K847" i="21"/>
  <c r="M847" i="21"/>
  <c r="D844" i="21"/>
  <c r="F843" i="21"/>
  <c r="E843" i="21"/>
  <c r="Q847" i="21"/>
  <c r="O847" i="21"/>
  <c r="N847" i="21"/>
  <c r="P847" i="21"/>
  <c r="M848" i="21"/>
  <c r="H849" i="21"/>
  <c r="I848" i="21"/>
  <c r="K848" i="21"/>
  <c r="J848" i="21"/>
  <c r="L848" i="21"/>
  <c r="D845" i="21"/>
  <c r="F844" i="21"/>
  <c r="E844" i="21"/>
  <c r="L849" i="21"/>
  <c r="I849" i="21"/>
  <c r="M849" i="21"/>
  <c r="J849" i="21"/>
  <c r="H850" i="21"/>
  <c r="K849" i="21"/>
  <c r="P848" i="21"/>
  <c r="N848" i="21"/>
  <c r="Q848" i="21"/>
  <c r="O848" i="21"/>
  <c r="E845" i="21"/>
  <c r="D846" i="21"/>
  <c r="F845" i="21"/>
  <c r="N849" i="21"/>
  <c r="O849" i="21"/>
  <c r="P849" i="21"/>
  <c r="Q849" i="21"/>
  <c r="I850" i="21"/>
  <c r="L850" i="21"/>
  <c r="M850" i="21"/>
  <c r="K850" i="21"/>
  <c r="H851" i="21"/>
  <c r="J850" i="21"/>
  <c r="E846" i="21"/>
  <c r="F846" i="21"/>
  <c r="D847" i="21"/>
  <c r="O850" i="21"/>
  <c r="P850" i="21"/>
  <c r="N850" i="21"/>
  <c r="Q850" i="21"/>
  <c r="M851" i="21"/>
  <c r="H852" i="21"/>
  <c r="K851" i="21"/>
  <c r="J851" i="21"/>
  <c r="I851" i="21"/>
  <c r="L851" i="21"/>
  <c r="D848" i="21"/>
  <c r="E847" i="21"/>
  <c r="F847" i="21"/>
  <c r="L852" i="21"/>
  <c r="K852" i="21"/>
  <c r="J852" i="21"/>
  <c r="I852" i="21"/>
  <c r="H853" i="21"/>
  <c r="M852" i="21"/>
  <c r="P851" i="21"/>
  <c r="O851" i="21"/>
  <c r="N851" i="21"/>
  <c r="Q851" i="21"/>
  <c r="D849" i="21"/>
  <c r="E848" i="21"/>
  <c r="F848" i="21"/>
  <c r="N852" i="21"/>
  <c r="Q852" i="21"/>
  <c r="P852" i="21"/>
  <c r="O852" i="21"/>
  <c r="L853" i="21"/>
  <c r="J853" i="21"/>
  <c r="M853" i="21"/>
  <c r="I853" i="21"/>
  <c r="H854" i="21"/>
  <c r="K853" i="21"/>
  <c r="F849" i="21"/>
  <c r="E849" i="21"/>
  <c r="D850" i="21"/>
  <c r="N853" i="21"/>
  <c r="Q853" i="21"/>
  <c r="O853" i="21"/>
  <c r="P853" i="21"/>
  <c r="L854" i="21"/>
  <c r="J854" i="21"/>
  <c r="H855" i="21"/>
  <c r="K854" i="21"/>
  <c r="M854" i="21"/>
  <c r="I854" i="21"/>
  <c r="E850" i="21"/>
  <c r="F850" i="21"/>
  <c r="D851" i="21"/>
  <c r="H856" i="21"/>
  <c r="K855" i="21"/>
  <c r="J855" i="21"/>
  <c r="L855" i="21"/>
  <c r="I855" i="21"/>
  <c r="M855" i="21"/>
  <c r="N854" i="21"/>
  <c r="Q854" i="21"/>
  <c r="O854" i="21"/>
  <c r="P854" i="21"/>
  <c r="D852" i="21"/>
  <c r="F851" i="21"/>
  <c r="E851" i="21"/>
  <c r="L856" i="21"/>
  <c r="M856" i="21"/>
  <c r="I856" i="21"/>
  <c r="H857" i="21"/>
  <c r="J856" i="21"/>
  <c r="K856" i="21"/>
  <c r="Q855" i="21"/>
  <c r="N855" i="21"/>
  <c r="P855" i="21"/>
  <c r="O855" i="21"/>
  <c r="E852" i="21"/>
  <c r="D853" i="21"/>
  <c r="F852" i="21"/>
  <c r="Q856" i="21"/>
  <c r="O856" i="21"/>
  <c r="P856" i="21"/>
  <c r="N856" i="21"/>
  <c r="M857" i="21"/>
  <c r="H858" i="21"/>
  <c r="L857" i="21"/>
  <c r="J857" i="21"/>
  <c r="I857" i="21"/>
  <c r="K857" i="21"/>
  <c r="D854" i="21"/>
  <c r="F853" i="21"/>
  <c r="E853" i="21"/>
  <c r="J858" i="21"/>
  <c r="L858" i="21"/>
  <c r="M858" i="21"/>
  <c r="I858" i="21"/>
  <c r="H859" i="21"/>
  <c r="K858" i="21"/>
  <c r="O857" i="21"/>
  <c r="N857" i="21"/>
  <c r="Q857" i="21"/>
  <c r="P857" i="21"/>
  <c r="E854" i="21"/>
  <c r="F854" i="21"/>
  <c r="D855" i="21"/>
  <c r="P858" i="21"/>
  <c r="O858" i="21"/>
  <c r="N858" i="21"/>
  <c r="Q858" i="21"/>
  <c r="M859" i="21"/>
  <c r="H860" i="21"/>
  <c r="L859" i="21"/>
  <c r="K859" i="21"/>
  <c r="I859" i="21"/>
  <c r="J859" i="21"/>
  <c r="D856" i="21"/>
  <c r="F855" i="21"/>
  <c r="E855" i="21"/>
  <c r="I860" i="21"/>
  <c r="M860" i="21"/>
  <c r="L860" i="21"/>
  <c r="K860" i="21"/>
  <c r="J860" i="21"/>
  <c r="H861" i="21"/>
  <c r="N859" i="21"/>
  <c r="O859" i="21"/>
  <c r="P859" i="21"/>
  <c r="Q859" i="21"/>
  <c r="F856" i="21"/>
  <c r="E856" i="21"/>
  <c r="D857" i="21"/>
  <c r="O860" i="21"/>
  <c r="P860" i="21"/>
  <c r="Q860" i="21"/>
  <c r="N860" i="21"/>
  <c r="M861" i="21"/>
  <c r="K861" i="21"/>
  <c r="H862" i="21"/>
  <c r="J861" i="21"/>
  <c r="L861" i="21"/>
  <c r="I861" i="21"/>
  <c r="D858" i="21"/>
  <c r="E857" i="21"/>
  <c r="F857" i="21"/>
  <c r="M862" i="21"/>
  <c r="H863" i="21"/>
  <c r="K862" i="21"/>
  <c r="J862" i="21"/>
  <c r="I862" i="21"/>
  <c r="L862" i="21"/>
  <c r="P861" i="21"/>
  <c r="Q861" i="21"/>
  <c r="O861" i="21"/>
  <c r="N861" i="21"/>
  <c r="F858" i="21"/>
  <c r="E858" i="21"/>
  <c r="D859" i="21"/>
  <c r="H864" i="21"/>
  <c r="K863" i="21"/>
  <c r="J863" i="21"/>
  <c r="I863" i="21"/>
  <c r="M863" i="21"/>
  <c r="L863" i="21"/>
  <c r="N862" i="21"/>
  <c r="Q862" i="21"/>
  <c r="O862" i="21"/>
  <c r="P862" i="21"/>
  <c r="E859" i="21"/>
  <c r="F859" i="21"/>
  <c r="D860" i="21"/>
  <c r="H865" i="21"/>
  <c r="M864" i="21"/>
  <c r="L864" i="21"/>
  <c r="I864" i="21"/>
  <c r="J864" i="21"/>
  <c r="K864" i="21"/>
  <c r="Q863" i="21"/>
  <c r="O863" i="21"/>
  <c r="N863" i="21"/>
  <c r="P863" i="21"/>
  <c r="E860" i="21"/>
  <c r="F860" i="21"/>
  <c r="D861" i="21"/>
  <c r="L865" i="21"/>
  <c r="I865" i="21"/>
  <c r="H866" i="21"/>
  <c r="M865" i="21"/>
  <c r="K865" i="21"/>
  <c r="J865" i="21"/>
  <c r="N864" i="21"/>
  <c r="P864" i="21"/>
  <c r="Q864" i="21"/>
  <c r="O864" i="21"/>
  <c r="D862" i="21"/>
  <c r="E861" i="21"/>
  <c r="F861" i="21"/>
  <c r="N865" i="21"/>
  <c r="O865" i="21"/>
  <c r="P865" i="21"/>
  <c r="Q865" i="21"/>
  <c r="I866" i="21"/>
  <c r="K866" i="21"/>
  <c r="J866" i="21"/>
  <c r="H867" i="21"/>
  <c r="L866" i="21"/>
  <c r="M866" i="21"/>
  <c r="E862" i="21"/>
  <c r="D863" i="21"/>
  <c r="F862" i="21"/>
  <c r="O866" i="21"/>
  <c r="N866" i="21"/>
  <c r="P866" i="21"/>
  <c r="Q866" i="21"/>
  <c r="J867" i="21"/>
  <c r="L867" i="21"/>
  <c r="H868" i="21"/>
  <c r="K867" i="21"/>
  <c r="I867" i="21"/>
  <c r="M867" i="21"/>
  <c r="E863" i="21"/>
  <c r="F863" i="21"/>
  <c r="D864" i="21"/>
  <c r="L868" i="21"/>
  <c r="H869" i="21"/>
  <c r="K868" i="21"/>
  <c r="M868" i="21"/>
  <c r="J868" i="21"/>
  <c r="I868" i="21"/>
  <c r="P867" i="21"/>
  <c r="N867" i="21"/>
  <c r="Q867" i="21"/>
  <c r="O867" i="21"/>
  <c r="D865" i="21"/>
  <c r="F864" i="21"/>
  <c r="E864" i="21"/>
  <c r="I869" i="21"/>
  <c r="L869" i="21"/>
  <c r="M869" i="21"/>
  <c r="J869" i="21"/>
  <c r="K869" i="21"/>
  <c r="H870" i="21"/>
  <c r="Q868" i="21"/>
  <c r="N868" i="21"/>
  <c r="O868" i="21"/>
  <c r="P868" i="21"/>
  <c r="F865" i="21"/>
  <c r="E865" i="21"/>
  <c r="D866" i="21"/>
  <c r="Q869" i="21"/>
  <c r="P869" i="21"/>
  <c r="O869" i="21"/>
  <c r="N869" i="21"/>
  <c r="I870" i="21"/>
  <c r="J870" i="21"/>
  <c r="M870" i="21"/>
  <c r="H871" i="21"/>
  <c r="L870" i="21"/>
  <c r="K870" i="21"/>
  <c r="F866" i="21"/>
  <c r="D867" i="21"/>
  <c r="E866" i="21"/>
  <c r="O870" i="21"/>
  <c r="Q870" i="21"/>
  <c r="P870" i="21"/>
  <c r="N870" i="21"/>
  <c r="I871" i="21"/>
  <c r="M871" i="21"/>
  <c r="H872" i="21"/>
  <c r="K871" i="21"/>
  <c r="L871" i="21"/>
  <c r="J871" i="21"/>
  <c r="D868" i="21"/>
  <c r="E867" i="21"/>
  <c r="F867" i="21"/>
  <c r="O871" i="21"/>
  <c r="P871" i="21"/>
  <c r="N871" i="21"/>
  <c r="Q871" i="21"/>
  <c r="L872" i="21"/>
  <c r="M872" i="21"/>
  <c r="I872" i="21"/>
  <c r="J872" i="21"/>
  <c r="K872" i="21"/>
  <c r="H873" i="21"/>
  <c r="F868" i="21"/>
  <c r="D869" i="21"/>
  <c r="E868" i="21"/>
  <c r="N872" i="21"/>
  <c r="Q872" i="21"/>
  <c r="O872" i="21"/>
  <c r="P872" i="21"/>
  <c r="M873" i="21"/>
  <c r="H874" i="21"/>
  <c r="I873" i="21"/>
  <c r="K873" i="21"/>
  <c r="J873" i="21"/>
  <c r="L873" i="21"/>
  <c r="F869" i="21"/>
  <c r="D870" i="21"/>
  <c r="E869" i="21"/>
  <c r="J874" i="21"/>
  <c r="K874" i="21"/>
  <c r="I874" i="21"/>
  <c r="L874" i="21"/>
  <c r="H875" i="21"/>
  <c r="M874" i="21"/>
  <c r="O873" i="21"/>
  <c r="N873" i="21"/>
  <c r="P873" i="21"/>
  <c r="Q873" i="21"/>
  <c r="F870" i="21"/>
  <c r="E870" i="21"/>
  <c r="D871" i="21"/>
  <c r="N874" i="21"/>
  <c r="O874" i="21"/>
  <c r="P874" i="21"/>
  <c r="Q874" i="21"/>
  <c r="I875" i="21"/>
  <c r="K875" i="21"/>
  <c r="L875" i="21"/>
  <c r="H876" i="21"/>
  <c r="J875" i="21"/>
  <c r="M875" i="21"/>
  <c r="D872" i="21"/>
  <c r="F871" i="21"/>
  <c r="E871" i="21"/>
  <c r="N875" i="21"/>
  <c r="P875" i="21"/>
  <c r="Q875" i="21"/>
  <c r="O875" i="21"/>
  <c r="I876" i="21"/>
  <c r="M876" i="21"/>
  <c r="L876" i="21"/>
  <c r="K876" i="21"/>
  <c r="J876" i="21"/>
  <c r="H877" i="21"/>
  <c r="E872" i="21"/>
  <c r="F872" i="21"/>
  <c r="D873" i="21"/>
  <c r="P876" i="21"/>
  <c r="N876" i="21"/>
  <c r="Q876" i="21"/>
  <c r="O876" i="21"/>
  <c r="J877" i="21"/>
  <c r="H878" i="21"/>
  <c r="K877" i="21"/>
  <c r="M877" i="21"/>
  <c r="L877" i="21"/>
  <c r="I877" i="21"/>
  <c r="D874" i="21"/>
  <c r="F873" i="21"/>
  <c r="E873" i="21"/>
  <c r="M878" i="21"/>
  <c r="K878" i="21"/>
  <c r="L878" i="21"/>
  <c r="J878" i="21"/>
  <c r="H879" i="21"/>
  <c r="I878" i="21"/>
  <c r="Q877" i="21"/>
  <c r="O877" i="21"/>
  <c r="P877" i="21"/>
  <c r="N877" i="21"/>
  <c r="E874" i="21"/>
  <c r="F874" i="21"/>
  <c r="D875" i="21"/>
  <c r="M879" i="21"/>
  <c r="I879" i="21"/>
  <c r="K879" i="21"/>
  <c r="H880" i="21"/>
  <c r="L879" i="21"/>
  <c r="J879" i="21"/>
  <c r="O878" i="21"/>
  <c r="P878" i="21"/>
  <c r="Q878" i="21"/>
  <c r="N878" i="21"/>
  <c r="E875" i="21"/>
  <c r="F875" i="21"/>
  <c r="D876" i="21"/>
  <c r="N879" i="21"/>
  <c r="Q879" i="21"/>
  <c r="P879" i="21"/>
  <c r="O879" i="21"/>
  <c r="J880" i="21"/>
  <c r="H881" i="21"/>
  <c r="L880" i="21"/>
  <c r="K880" i="21"/>
  <c r="I880" i="21"/>
  <c r="M880" i="21"/>
  <c r="D877" i="21"/>
  <c r="F876" i="21"/>
  <c r="E876" i="21"/>
  <c r="L881" i="21"/>
  <c r="K881" i="21"/>
  <c r="M881" i="21"/>
  <c r="H882" i="21"/>
  <c r="J881" i="21"/>
  <c r="I881" i="21"/>
  <c r="P880" i="21"/>
  <c r="Q880" i="21"/>
  <c r="O880" i="21"/>
  <c r="N880" i="21"/>
  <c r="F877" i="21"/>
  <c r="E877" i="21"/>
  <c r="D878" i="21"/>
  <c r="J882" i="21"/>
  <c r="H883" i="21"/>
  <c r="L882" i="21"/>
  <c r="I882" i="21"/>
  <c r="K882" i="21"/>
  <c r="M882" i="21"/>
  <c r="O881" i="21"/>
  <c r="Q881" i="21"/>
  <c r="P881" i="21"/>
  <c r="N881" i="21"/>
  <c r="E878" i="21"/>
  <c r="F878" i="21"/>
  <c r="D879" i="21"/>
  <c r="H884" i="21"/>
  <c r="L883" i="21"/>
  <c r="K883" i="21"/>
  <c r="J883" i="21"/>
  <c r="M883" i="21"/>
  <c r="I883" i="21"/>
  <c r="N882" i="21"/>
  <c r="P882" i="21"/>
  <c r="O882" i="21"/>
  <c r="Q882" i="21"/>
  <c r="D880" i="21"/>
  <c r="F879" i="21"/>
  <c r="E879" i="21"/>
  <c r="H885" i="21"/>
  <c r="M884" i="21"/>
  <c r="I884" i="21"/>
  <c r="J884" i="21"/>
  <c r="L884" i="21"/>
  <c r="K884" i="21"/>
  <c r="O883" i="21"/>
  <c r="N883" i="21"/>
  <c r="Q883" i="21"/>
  <c r="P883" i="21"/>
  <c r="D881" i="21"/>
  <c r="F880" i="21"/>
  <c r="E880" i="21"/>
  <c r="M885" i="21"/>
  <c r="J885" i="21"/>
  <c r="H886" i="21"/>
  <c r="K885" i="21"/>
  <c r="L885" i="21"/>
  <c r="I885" i="21"/>
  <c r="Q884" i="21"/>
  <c r="P884" i="21"/>
  <c r="O884" i="21"/>
  <c r="N884" i="21"/>
  <c r="D882" i="21"/>
  <c r="F881" i="21"/>
  <c r="E881" i="21"/>
  <c r="K886" i="21"/>
  <c r="H887" i="21"/>
  <c r="J886" i="21"/>
  <c r="M886" i="21"/>
  <c r="L886" i="21"/>
  <c r="I886" i="21"/>
  <c r="P885" i="21"/>
  <c r="N885" i="21"/>
  <c r="Q885" i="21"/>
  <c r="O885" i="21"/>
  <c r="D883" i="21"/>
  <c r="E882" i="21"/>
  <c r="F882" i="21"/>
  <c r="M887" i="21"/>
  <c r="K887" i="21"/>
  <c r="L887" i="21"/>
  <c r="J887" i="21"/>
  <c r="H888" i="21"/>
  <c r="I887" i="21"/>
  <c r="P886" i="21"/>
  <c r="O886" i="21"/>
  <c r="Q886" i="21"/>
  <c r="N886" i="21"/>
  <c r="E883" i="21"/>
  <c r="F883" i="21"/>
  <c r="D884" i="21"/>
  <c r="I888" i="21"/>
  <c r="J888" i="21"/>
  <c r="K888" i="21"/>
  <c r="H889" i="21"/>
  <c r="M888" i="21"/>
  <c r="L888" i="21"/>
  <c r="P887" i="21"/>
  <c r="N887" i="21"/>
  <c r="O887" i="21"/>
  <c r="Q887" i="21"/>
  <c r="D885" i="21"/>
  <c r="E884" i="21"/>
  <c r="F884" i="21"/>
  <c r="N888" i="21"/>
  <c r="O888" i="21"/>
  <c r="Q888" i="21"/>
  <c r="P888" i="21"/>
  <c r="M889" i="21"/>
  <c r="K889" i="21"/>
  <c r="J889" i="21"/>
  <c r="I889" i="21"/>
  <c r="H890" i="21"/>
  <c r="L889" i="21"/>
  <c r="F885" i="21"/>
  <c r="D886" i="21"/>
  <c r="E885" i="21"/>
  <c r="N889" i="21"/>
  <c r="O889" i="21"/>
  <c r="Q889" i="21"/>
  <c r="P889" i="21"/>
  <c r="M890" i="21"/>
  <c r="I890" i="21"/>
  <c r="K890" i="21"/>
  <c r="L890" i="21"/>
  <c r="H891" i="21"/>
  <c r="J890" i="21"/>
  <c r="D887" i="21"/>
  <c r="E886" i="21"/>
  <c r="F886" i="21"/>
  <c r="N890" i="21"/>
  <c r="P890" i="21"/>
  <c r="Q890" i="21"/>
  <c r="O890" i="21"/>
  <c r="M891" i="21"/>
  <c r="H892" i="21"/>
  <c r="K891" i="21"/>
  <c r="I891" i="21"/>
  <c r="L891" i="21"/>
  <c r="J891" i="21"/>
  <c r="D888" i="21"/>
  <c r="F887" i="21"/>
  <c r="E887" i="21"/>
  <c r="J892" i="21"/>
  <c r="I892" i="21"/>
  <c r="L892" i="21"/>
  <c r="H893" i="21"/>
  <c r="M892" i="21"/>
  <c r="K892" i="21"/>
  <c r="P891" i="21"/>
  <c r="Q891" i="21"/>
  <c r="N891" i="21"/>
  <c r="O891" i="21"/>
  <c r="D889" i="21"/>
  <c r="F888" i="21"/>
  <c r="E888" i="21"/>
  <c r="Q892" i="21"/>
  <c r="N892" i="21"/>
  <c r="O892" i="21"/>
  <c r="P892" i="21"/>
  <c r="H894" i="21"/>
  <c r="L893" i="21"/>
  <c r="J893" i="21"/>
  <c r="K893" i="21"/>
  <c r="M893" i="21"/>
  <c r="I893" i="21"/>
  <c r="D890" i="21"/>
  <c r="E889" i="21"/>
  <c r="F889" i="21"/>
  <c r="L894" i="21"/>
  <c r="M894" i="21"/>
  <c r="I894" i="21"/>
  <c r="J894" i="21"/>
  <c r="K894" i="21"/>
  <c r="H895" i="21"/>
  <c r="P893" i="21"/>
  <c r="O893" i="21"/>
  <c r="Q893" i="21"/>
  <c r="N893" i="21"/>
  <c r="F890" i="21"/>
  <c r="D891" i="21"/>
  <c r="E890" i="21"/>
  <c r="N894" i="21"/>
  <c r="P894" i="21"/>
  <c r="Q894" i="21"/>
  <c r="O894" i="21"/>
  <c r="L895" i="21"/>
  <c r="M895" i="21"/>
  <c r="K895" i="21"/>
  <c r="H896" i="21"/>
  <c r="J895" i="21"/>
  <c r="I895" i="21"/>
  <c r="E891" i="21"/>
  <c r="F891" i="21"/>
  <c r="D892" i="21"/>
  <c r="K896" i="21"/>
  <c r="I896" i="21"/>
  <c r="L896" i="21"/>
  <c r="H897" i="21"/>
  <c r="M896" i="21"/>
  <c r="J896" i="21"/>
  <c r="P895" i="21"/>
  <c r="N895" i="21"/>
  <c r="Q895" i="21"/>
  <c r="O895" i="21"/>
  <c r="D893" i="21"/>
  <c r="F892" i="21"/>
  <c r="E892" i="21"/>
  <c r="Q896" i="21"/>
  <c r="P896" i="21"/>
  <c r="N896" i="21"/>
  <c r="O896" i="21"/>
  <c r="M897" i="21"/>
  <c r="I897" i="21"/>
  <c r="H898" i="21"/>
  <c r="L897" i="21"/>
  <c r="J897" i="21"/>
  <c r="K897" i="21"/>
  <c r="E893" i="21"/>
  <c r="D894" i="21"/>
  <c r="F893" i="21"/>
  <c r="P897" i="21"/>
  <c r="O897" i="21"/>
  <c r="N897" i="21"/>
  <c r="Q897" i="21"/>
  <c r="L898" i="21"/>
  <c r="I898" i="21"/>
  <c r="H899" i="21"/>
  <c r="K898" i="21"/>
  <c r="M898" i="21"/>
  <c r="J898" i="21"/>
  <c r="D895" i="21"/>
  <c r="E894" i="21"/>
  <c r="F894" i="21"/>
  <c r="N898" i="21"/>
  <c r="Q898" i="21"/>
  <c r="O898" i="21"/>
  <c r="P898" i="21"/>
  <c r="M899" i="21"/>
  <c r="H900" i="21"/>
  <c r="I899" i="21"/>
  <c r="L899" i="21"/>
  <c r="J899" i="21"/>
  <c r="K899" i="21"/>
  <c r="E895" i="21"/>
  <c r="F895" i="21"/>
  <c r="D896" i="21"/>
  <c r="L900" i="21"/>
  <c r="K900" i="21"/>
  <c r="M900" i="21"/>
  <c r="H901" i="21"/>
  <c r="J900" i="21"/>
  <c r="I900" i="21"/>
  <c r="Q899" i="21"/>
  <c r="P899" i="21"/>
  <c r="N899" i="21"/>
  <c r="O899" i="21"/>
  <c r="E896" i="21"/>
  <c r="D897" i="21"/>
  <c r="F896" i="21"/>
  <c r="M901" i="21"/>
  <c r="I901" i="21"/>
  <c r="J901" i="21"/>
  <c r="K901" i="21"/>
  <c r="L901" i="21"/>
  <c r="H902" i="21"/>
  <c r="N900" i="21"/>
  <c r="O900" i="21"/>
  <c r="P900" i="21"/>
  <c r="Q900" i="21"/>
  <c r="E897" i="21"/>
  <c r="F897" i="21"/>
  <c r="D898" i="21"/>
  <c r="N901" i="21"/>
  <c r="Q901" i="21"/>
  <c r="O901" i="21"/>
  <c r="P901" i="21"/>
  <c r="I902" i="21"/>
  <c r="J902" i="21"/>
  <c r="K902" i="21"/>
  <c r="H903" i="21"/>
  <c r="M902" i="21"/>
  <c r="L902" i="21"/>
  <c r="F898" i="21"/>
  <c r="D899" i="21"/>
  <c r="E898" i="21"/>
  <c r="N902" i="21"/>
  <c r="Q902" i="21"/>
  <c r="P902" i="21"/>
  <c r="O902" i="21"/>
  <c r="I903" i="21"/>
  <c r="K903" i="21"/>
  <c r="L903" i="21"/>
  <c r="H904" i="21"/>
  <c r="J903" i="21"/>
  <c r="M903" i="21"/>
  <c r="F899" i="21"/>
  <c r="D900" i="21"/>
  <c r="E899" i="21"/>
  <c r="O903" i="21"/>
  <c r="Q903" i="21"/>
  <c r="P903" i="21"/>
  <c r="N903" i="21"/>
  <c r="L904" i="21"/>
  <c r="I904" i="21"/>
  <c r="J904" i="21"/>
  <c r="K904" i="21"/>
  <c r="M904" i="21"/>
  <c r="H905" i="21"/>
  <c r="D901" i="21"/>
  <c r="E900" i="21"/>
  <c r="F900" i="21"/>
  <c r="O904" i="21"/>
  <c r="P904" i="21"/>
  <c r="N904" i="21"/>
  <c r="Q904" i="21"/>
  <c r="M905" i="21"/>
  <c r="L905" i="21"/>
  <c r="I905" i="21"/>
  <c r="K905" i="21"/>
  <c r="J905" i="21"/>
  <c r="H906" i="21"/>
  <c r="F901" i="21"/>
  <c r="D902" i="21"/>
  <c r="E901" i="21"/>
  <c r="Q905" i="21"/>
  <c r="P905" i="21"/>
  <c r="O905" i="21"/>
  <c r="N905" i="21"/>
  <c r="J906" i="21"/>
  <c r="K906" i="21"/>
  <c r="H907" i="21"/>
  <c r="L906" i="21"/>
  <c r="M906" i="21"/>
  <c r="I906" i="21"/>
  <c r="E902" i="21"/>
  <c r="D903" i="21"/>
  <c r="F902" i="21"/>
  <c r="H908" i="21"/>
  <c r="M907" i="21"/>
  <c r="J907" i="21"/>
  <c r="K907" i="21"/>
  <c r="L907" i="21"/>
  <c r="I907" i="21"/>
  <c r="P906" i="21"/>
  <c r="Q906" i="21"/>
  <c r="N906" i="21"/>
  <c r="O906" i="21"/>
  <c r="F903" i="21"/>
  <c r="D904" i="21"/>
  <c r="E903" i="21"/>
  <c r="K908" i="21"/>
  <c r="I908" i="21"/>
  <c r="J908" i="21"/>
  <c r="L908" i="21"/>
  <c r="H909" i="21"/>
  <c r="M908" i="21"/>
  <c r="N907" i="21"/>
  <c r="Q907" i="21"/>
  <c r="P907" i="21"/>
  <c r="O907" i="21"/>
  <c r="E904" i="21"/>
  <c r="F904" i="21"/>
  <c r="D905" i="21"/>
  <c r="N908" i="21"/>
  <c r="O908" i="21"/>
  <c r="P908" i="21"/>
  <c r="Q908" i="21"/>
  <c r="L909" i="21"/>
  <c r="I909" i="21"/>
  <c r="M909" i="21"/>
  <c r="K909" i="21"/>
  <c r="H910" i="21"/>
  <c r="J909" i="21"/>
  <c r="E905" i="21"/>
  <c r="F905" i="21"/>
  <c r="D906" i="21"/>
  <c r="O909" i="21"/>
  <c r="P909" i="21"/>
  <c r="N909" i="21"/>
  <c r="Q909" i="21"/>
  <c r="K910" i="21"/>
  <c r="J910" i="21"/>
  <c r="I910" i="21"/>
  <c r="H911" i="21"/>
  <c r="M910" i="21"/>
  <c r="L910" i="21"/>
  <c r="E906" i="21"/>
  <c r="F906" i="21"/>
  <c r="D907" i="21"/>
  <c r="O910" i="21"/>
  <c r="P910" i="21"/>
  <c r="Q910" i="21"/>
  <c r="N910" i="21"/>
  <c r="J911" i="21"/>
  <c r="H912" i="21"/>
  <c r="M911" i="21"/>
  <c r="K911" i="21"/>
  <c r="I911" i="21"/>
  <c r="L911" i="21"/>
  <c r="E907" i="21"/>
  <c r="D908" i="21"/>
  <c r="F907" i="21"/>
  <c r="H913" i="21"/>
  <c r="J912" i="21"/>
  <c r="L912" i="21"/>
  <c r="K912" i="21"/>
  <c r="I912" i="21"/>
  <c r="M912" i="21"/>
  <c r="N911" i="21"/>
  <c r="O911" i="21"/>
  <c r="Q911" i="21"/>
  <c r="P911" i="21"/>
  <c r="E908" i="21"/>
  <c r="F908" i="21"/>
  <c r="D909" i="21"/>
  <c r="H914" i="21"/>
  <c r="K913" i="21"/>
  <c r="J913" i="21"/>
  <c r="M913" i="21"/>
  <c r="L913" i="21"/>
  <c r="I913" i="21"/>
  <c r="P912" i="21"/>
  <c r="O912" i="21"/>
  <c r="Q912" i="21"/>
  <c r="N912" i="21"/>
  <c r="D910" i="21"/>
  <c r="F909" i="21"/>
  <c r="E909" i="21"/>
  <c r="H915" i="21"/>
  <c r="M914" i="21"/>
  <c r="K914" i="21"/>
  <c r="J914" i="21"/>
  <c r="I914" i="21"/>
  <c r="L914" i="21"/>
  <c r="N913" i="21"/>
  <c r="P913" i="21"/>
  <c r="O913" i="21"/>
  <c r="Q913" i="21"/>
  <c r="D911" i="21"/>
  <c r="E910" i="21"/>
  <c r="F910" i="21"/>
  <c r="L915" i="21"/>
  <c r="H916" i="21"/>
  <c r="I915" i="21"/>
  <c r="J915" i="21"/>
  <c r="K915" i="21"/>
  <c r="M915" i="21"/>
  <c r="P914" i="21"/>
  <c r="Q914" i="21"/>
  <c r="O914" i="21"/>
  <c r="N914" i="21"/>
  <c r="F911" i="21"/>
  <c r="E911" i="21"/>
  <c r="D912" i="21"/>
  <c r="L916" i="21"/>
  <c r="I916" i="21"/>
  <c r="M916" i="21"/>
  <c r="K916" i="21"/>
  <c r="J916" i="21"/>
  <c r="H917" i="21"/>
  <c r="N915" i="21"/>
  <c r="P915" i="21"/>
  <c r="Q915" i="21"/>
  <c r="O915" i="21"/>
  <c r="D913" i="21"/>
  <c r="F912" i="21"/>
  <c r="E912" i="21"/>
  <c r="N916" i="21"/>
  <c r="P916" i="21"/>
  <c r="Q916" i="21"/>
  <c r="O916" i="21"/>
  <c r="M917" i="21"/>
  <c r="J917" i="21"/>
  <c r="H918" i="21"/>
  <c r="K917" i="21"/>
  <c r="I917" i="21"/>
  <c r="L917" i="21"/>
  <c r="F913" i="21"/>
  <c r="D914" i="21"/>
  <c r="E913" i="21"/>
  <c r="I918" i="21"/>
  <c r="H919" i="21"/>
  <c r="K918" i="21"/>
  <c r="L918" i="21"/>
  <c r="M918" i="21"/>
  <c r="J918" i="21"/>
  <c r="O917" i="21"/>
  <c r="N917" i="21"/>
  <c r="P917" i="21"/>
  <c r="Q917" i="21"/>
  <c r="D915" i="21"/>
  <c r="E914" i="21"/>
  <c r="F914" i="21"/>
  <c r="P918" i="21"/>
  <c r="Q918" i="21"/>
  <c r="O918" i="21"/>
  <c r="N918" i="21"/>
  <c r="M919" i="21"/>
  <c r="H920" i="21"/>
  <c r="L919" i="21"/>
  <c r="J919" i="21"/>
  <c r="I919" i="21"/>
  <c r="K919" i="21"/>
  <c r="D916" i="21"/>
  <c r="F915" i="21"/>
  <c r="E915" i="21"/>
  <c r="M920" i="21"/>
  <c r="L920" i="21"/>
  <c r="K920" i="21"/>
  <c r="I920" i="21"/>
  <c r="J920" i="21"/>
  <c r="H921" i="21"/>
  <c r="O919" i="21"/>
  <c r="P919" i="21"/>
  <c r="Q919" i="21"/>
  <c r="N919" i="21"/>
  <c r="D917" i="21"/>
  <c r="E916" i="21"/>
  <c r="F916" i="21"/>
  <c r="O920" i="21"/>
  <c r="P920" i="21"/>
  <c r="N920" i="21"/>
  <c r="Q920" i="21"/>
  <c r="J921" i="21"/>
  <c r="L921" i="21"/>
  <c r="K921" i="21"/>
  <c r="H922" i="21"/>
  <c r="M921" i="21"/>
  <c r="I921" i="21"/>
  <c r="D918" i="21"/>
  <c r="F917" i="21"/>
  <c r="E917" i="21"/>
  <c r="K922" i="21"/>
  <c r="I922" i="21"/>
  <c r="J922" i="21"/>
  <c r="H923" i="21"/>
  <c r="M922" i="21"/>
  <c r="L922" i="21"/>
  <c r="O921" i="21"/>
  <c r="P921" i="21"/>
  <c r="Q921" i="21"/>
  <c r="N921" i="21"/>
  <c r="D919" i="21"/>
  <c r="F918" i="21"/>
  <c r="E918" i="21"/>
  <c r="N922" i="21"/>
  <c r="O922" i="21"/>
  <c r="P922" i="21"/>
  <c r="Q922" i="21"/>
  <c r="I923" i="21"/>
  <c r="M923" i="21"/>
  <c r="L923" i="21"/>
  <c r="H924" i="21"/>
  <c r="K923" i="21"/>
  <c r="J923" i="21"/>
  <c r="D920" i="21"/>
  <c r="E919" i="21"/>
  <c r="F919" i="21"/>
  <c r="Q923" i="21"/>
  <c r="O923" i="21"/>
  <c r="N923" i="21"/>
  <c r="P923" i="21"/>
  <c r="L924" i="21"/>
  <c r="M924" i="21"/>
  <c r="K924" i="21"/>
  <c r="H925" i="21"/>
  <c r="J924" i="21"/>
  <c r="I924" i="21"/>
  <c r="F920" i="21"/>
  <c r="D921" i="21"/>
  <c r="E920" i="21"/>
  <c r="J925" i="21"/>
  <c r="I925" i="21"/>
  <c r="H926" i="21"/>
  <c r="M925" i="21"/>
  <c r="L925" i="21"/>
  <c r="K925" i="21"/>
  <c r="N924" i="21"/>
  <c r="Q924" i="21"/>
  <c r="O924" i="21"/>
  <c r="P924" i="21"/>
  <c r="F921" i="21"/>
  <c r="D922" i="21"/>
  <c r="E921" i="21"/>
  <c r="O925" i="21"/>
  <c r="Q925" i="21"/>
  <c r="N925" i="21"/>
  <c r="P925" i="21"/>
  <c r="J926" i="21"/>
  <c r="L926" i="21"/>
  <c r="I926" i="21"/>
  <c r="M926" i="21"/>
  <c r="K926" i="21"/>
  <c r="H927" i="21"/>
  <c r="D923" i="21"/>
  <c r="F922" i="21"/>
  <c r="E922" i="21"/>
  <c r="P926" i="21"/>
  <c r="O926" i="21"/>
  <c r="N926" i="21"/>
  <c r="Q926" i="21"/>
  <c r="L927" i="21"/>
  <c r="I927" i="21"/>
  <c r="J927" i="21"/>
  <c r="H928" i="21"/>
  <c r="M927" i="21"/>
  <c r="K927" i="21"/>
  <c r="F923" i="21"/>
  <c r="D924" i="21"/>
  <c r="E923" i="21"/>
  <c r="P927" i="21"/>
  <c r="N927" i="21"/>
  <c r="Q927" i="21"/>
  <c r="O927" i="21"/>
  <c r="K928" i="21"/>
  <c r="M928" i="21"/>
  <c r="I928" i="21"/>
  <c r="H929" i="21"/>
  <c r="L928" i="21"/>
  <c r="J928" i="21"/>
  <c r="D925" i="21"/>
  <c r="E924" i="21"/>
  <c r="F924" i="21"/>
  <c r="Q928" i="21"/>
  <c r="N928" i="21"/>
  <c r="P928" i="21"/>
  <c r="O928" i="21"/>
  <c r="K929" i="21"/>
  <c r="I929" i="21"/>
  <c r="J929" i="21"/>
  <c r="M929" i="21"/>
  <c r="L929" i="21"/>
  <c r="H930" i="21"/>
  <c r="E925" i="21"/>
  <c r="F925" i="21"/>
  <c r="D926" i="21"/>
  <c r="N929" i="21"/>
  <c r="Q929" i="21"/>
  <c r="P929" i="21"/>
  <c r="O929" i="21"/>
  <c r="J930" i="21"/>
  <c r="M930" i="21"/>
  <c r="H931" i="21"/>
  <c r="I930" i="21"/>
  <c r="K930" i="21"/>
  <c r="L930" i="21"/>
  <c r="D927" i="21"/>
  <c r="E926" i="21"/>
  <c r="F926" i="21"/>
  <c r="H932" i="21"/>
  <c r="K931" i="21"/>
  <c r="L931" i="21"/>
  <c r="J931" i="21"/>
  <c r="I931" i="21"/>
  <c r="M931" i="21"/>
  <c r="N930" i="21"/>
  <c r="Q930" i="21"/>
  <c r="P930" i="21"/>
  <c r="O930" i="21"/>
  <c r="E927" i="21"/>
  <c r="D928" i="21"/>
  <c r="F927" i="21"/>
  <c r="K932" i="21"/>
  <c r="M932" i="21"/>
  <c r="L932" i="21"/>
  <c r="I932" i="21"/>
  <c r="J932" i="21"/>
  <c r="H933" i="21"/>
  <c r="O931" i="21"/>
  <c r="P931" i="21"/>
  <c r="Q931" i="21"/>
  <c r="N931" i="21"/>
  <c r="F928" i="21"/>
  <c r="E928" i="21"/>
  <c r="D929" i="21"/>
  <c r="Q932" i="21"/>
  <c r="N932" i="21"/>
  <c r="P932" i="21"/>
  <c r="O932" i="21"/>
  <c r="L933" i="21"/>
  <c r="M933" i="21"/>
  <c r="J933" i="21"/>
  <c r="H934" i="21"/>
  <c r="K933" i="21"/>
  <c r="I933" i="21"/>
  <c r="F929" i="21"/>
  <c r="D930" i="21"/>
  <c r="E929" i="21"/>
  <c r="J934" i="21"/>
  <c r="K934" i="21"/>
  <c r="M934" i="21"/>
  <c r="H935" i="21"/>
  <c r="L934" i="21"/>
  <c r="I934" i="21"/>
  <c r="P933" i="21"/>
  <c r="N933" i="21"/>
  <c r="O933" i="21"/>
  <c r="Q933" i="21"/>
  <c r="D931" i="21"/>
  <c r="F930" i="21"/>
  <c r="E930" i="21"/>
  <c r="L935" i="21"/>
  <c r="K935" i="21"/>
  <c r="I935" i="21"/>
  <c r="J935" i="21"/>
  <c r="M935" i="21"/>
  <c r="H936" i="21"/>
  <c r="Q934" i="21"/>
  <c r="O934" i="21"/>
  <c r="P934" i="21"/>
  <c r="N934" i="21"/>
  <c r="D932" i="21"/>
  <c r="F931" i="21"/>
  <c r="E931" i="21"/>
  <c r="O935" i="21"/>
  <c r="P935" i="21"/>
  <c r="N935" i="21"/>
  <c r="Q935" i="21"/>
  <c r="K936" i="21"/>
  <c r="J936" i="21"/>
  <c r="M936" i="21"/>
  <c r="I936" i="21"/>
  <c r="H937" i="21"/>
  <c r="L936" i="21"/>
  <c r="F932" i="21"/>
  <c r="D933" i="21"/>
  <c r="E932" i="21"/>
  <c r="Q936" i="21"/>
  <c r="N936" i="21"/>
  <c r="P936" i="21"/>
  <c r="O936" i="21"/>
  <c r="K937" i="21"/>
  <c r="H938" i="21"/>
  <c r="J937" i="21"/>
  <c r="I937" i="21"/>
  <c r="L937" i="21"/>
  <c r="M937" i="21"/>
  <c r="D934" i="21"/>
  <c r="E933" i="21"/>
  <c r="F933" i="21"/>
  <c r="I938" i="21"/>
  <c r="L938" i="21"/>
  <c r="K938" i="21"/>
  <c r="H939" i="21"/>
  <c r="J938" i="21"/>
  <c r="M938" i="21"/>
  <c r="Q937" i="21"/>
  <c r="P937" i="21"/>
  <c r="N937" i="21"/>
  <c r="O937" i="21"/>
  <c r="F934" i="21"/>
  <c r="D935" i="21"/>
  <c r="E934" i="21"/>
  <c r="O938" i="21"/>
  <c r="Q938" i="21"/>
  <c r="N938" i="21"/>
  <c r="P938" i="21"/>
  <c r="I939" i="21"/>
  <c r="K939" i="21"/>
  <c r="J939" i="21"/>
  <c r="L939" i="21"/>
  <c r="M939" i="21"/>
  <c r="H940" i="21"/>
  <c r="E935" i="21"/>
  <c r="F935" i="21"/>
  <c r="D936" i="21"/>
  <c r="N939" i="21"/>
  <c r="P939" i="21"/>
  <c r="O939" i="21"/>
  <c r="Q939" i="21"/>
  <c r="H941" i="21"/>
  <c r="M940" i="21"/>
  <c r="L940" i="21"/>
  <c r="J940" i="21"/>
  <c r="I940" i="21"/>
  <c r="K940" i="21"/>
  <c r="E936" i="21"/>
  <c r="D937" i="21"/>
  <c r="F936" i="21"/>
  <c r="M941" i="21"/>
  <c r="K941" i="21"/>
  <c r="L941" i="21"/>
  <c r="I941" i="21"/>
  <c r="J941" i="21"/>
  <c r="H942" i="21"/>
  <c r="Q940" i="21"/>
  <c r="O940" i="21"/>
  <c r="P940" i="21"/>
  <c r="N940" i="21"/>
  <c r="F937" i="21"/>
  <c r="D938" i="21"/>
  <c r="E937" i="21"/>
  <c r="N941" i="21"/>
  <c r="O941" i="21"/>
  <c r="Q941" i="21"/>
  <c r="P941" i="21"/>
  <c r="I942" i="21"/>
  <c r="K942" i="21"/>
  <c r="H943" i="21"/>
  <c r="L942" i="21"/>
  <c r="M942" i="21"/>
  <c r="J942" i="21"/>
  <c r="D939" i="21"/>
  <c r="E938" i="21"/>
  <c r="F938" i="21"/>
  <c r="N942" i="21"/>
  <c r="Q942" i="21"/>
  <c r="O942" i="21"/>
  <c r="P942" i="21"/>
  <c r="J943" i="21"/>
  <c r="K943" i="21"/>
  <c r="I943" i="21"/>
  <c r="H944" i="21"/>
  <c r="M943" i="21"/>
  <c r="L943" i="21"/>
  <c r="F939" i="21"/>
  <c r="E939" i="21"/>
  <c r="D940" i="21"/>
  <c r="N943" i="21"/>
  <c r="P943" i="21"/>
  <c r="Q943" i="21"/>
  <c r="O943" i="21"/>
  <c r="M944" i="21"/>
  <c r="H945" i="21"/>
  <c r="I944" i="21"/>
  <c r="K944" i="21"/>
  <c r="J944" i="21"/>
  <c r="L944" i="21"/>
  <c r="E940" i="21"/>
  <c r="F940" i="21"/>
  <c r="D941" i="21"/>
  <c r="I945" i="21"/>
  <c r="J945" i="21"/>
  <c r="K945" i="21"/>
  <c r="H946" i="21"/>
  <c r="M945" i="21"/>
  <c r="L945" i="21"/>
  <c r="O944" i="21"/>
  <c r="P944" i="21"/>
  <c r="Q944" i="21"/>
  <c r="N944" i="21"/>
  <c r="F941" i="21"/>
  <c r="D942" i="21"/>
  <c r="E941" i="21"/>
  <c r="N945" i="21"/>
  <c r="P945" i="21"/>
  <c r="O945" i="21"/>
  <c r="Q945" i="21"/>
  <c r="K946" i="21"/>
  <c r="J946" i="21"/>
  <c r="M946" i="21"/>
  <c r="H947" i="21"/>
  <c r="L946" i="21"/>
  <c r="I946" i="21"/>
  <c r="D943" i="21"/>
  <c r="F942" i="21"/>
  <c r="E942" i="21"/>
  <c r="I947" i="21"/>
  <c r="J947" i="21"/>
  <c r="H948" i="21"/>
  <c r="M947" i="21"/>
  <c r="K947" i="21"/>
  <c r="L947" i="21"/>
  <c r="Q946" i="21"/>
  <c r="N946" i="21"/>
  <c r="O946" i="21"/>
  <c r="P946" i="21"/>
  <c r="F943" i="21"/>
  <c r="D944" i="21"/>
  <c r="E943" i="21"/>
  <c r="O947" i="21"/>
  <c r="Q947" i="21"/>
  <c r="P947" i="21"/>
  <c r="N947" i="21"/>
  <c r="I948" i="21"/>
  <c r="H949" i="21"/>
  <c r="L948" i="21"/>
  <c r="J948" i="21"/>
  <c r="K948" i="21"/>
  <c r="M948" i="21"/>
  <c r="F944" i="21"/>
  <c r="E944" i="21"/>
  <c r="D945" i="21"/>
  <c r="P948" i="21"/>
  <c r="O948" i="21"/>
  <c r="N948" i="21"/>
  <c r="Q948" i="21"/>
  <c r="L949" i="21"/>
  <c r="H950" i="21"/>
  <c r="J949" i="21"/>
  <c r="K949" i="21"/>
  <c r="I949" i="21"/>
  <c r="M949" i="21"/>
  <c r="D946" i="21"/>
  <c r="E945" i="21"/>
  <c r="F945" i="21"/>
  <c r="I950" i="21"/>
  <c r="J950" i="21"/>
  <c r="M950" i="21"/>
  <c r="H951" i="21"/>
  <c r="L950" i="21"/>
  <c r="K950" i="21"/>
  <c r="Q949" i="21"/>
  <c r="N949" i="21"/>
  <c r="O949" i="21"/>
  <c r="P949" i="21"/>
  <c r="F946" i="21"/>
  <c r="D947" i="21"/>
  <c r="E946" i="21"/>
  <c r="Q950" i="21"/>
  <c r="O950" i="21"/>
  <c r="P950" i="21"/>
  <c r="N950" i="21"/>
  <c r="L951" i="21"/>
  <c r="M951" i="21"/>
  <c r="K951" i="21"/>
  <c r="I951" i="21"/>
  <c r="J951" i="21"/>
  <c r="H952" i="21"/>
  <c r="F947" i="21"/>
  <c r="D948" i="21"/>
  <c r="E947" i="21"/>
  <c r="P951" i="21"/>
  <c r="O951" i="21"/>
  <c r="Q951" i="21"/>
  <c r="N951" i="21"/>
  <c r="M952" i="21"/>
  <c r="H953" i="21"/>
  <c r="L952" i="21"/>
  <c r="J952" i="21"/>
  <c r="I952" i="21"/>
  <c r="K952" i="21"/>
  <c r="E948" i="21"/>
  <c r="D949" i="21"/>
  <c r="F948" i="21"/>
  <c r="J953" i="21"/>
  <c r="I953" i="21"/>
  <c r="K953" i="21"/>
  <c r="H954" i="21"/>
  <c r="M953" i="21"/>
  <c r="L953" i="21"/>
  <c r="N952" i="21"/>
  <c r="Q952" i="21"/>
  <c r="O952" i="21"/>
  <c r="P952" i="21"/>
  <c r="D950" i="21"/>
  <c r="F949" i="21"/>
  <c r="E949" i="21"/>
  <c r="N953" i="21"/>
  <c r="O953" i="21"/>
  <c r="Q953" i="21"/>
  <c r="P953" i="21"/>
  <c r="M954" i="21"/>
  <c r="K954" i="21"/>
  <c r="J954" i="21"/>
  <c r="H955" i="21"/>
  <c r="L954" i="21"/>
  <c r="I954" i="21"/>
  <c r="D951" i="21"/>
  <c r="F950" i="21"/>
  <c r="E950" i="21"/>
  <c r="H956" i="21"/>
  <c r="J955" i="21"/>
  <c r="L955" i="21"/>
  <c r="M955" i="21"/>
  <c r="I955" i="21"/>
  <c r="K955" i="21"/>
  <c r="P954" i="21"/>
  <c r="Q954" i="21"/>
  <c r="O954" i="21"/>
  <c r="N954" i="21"/>
  <c r="E951" i="21"/>
  <c r="F951" i="21"/>
  <c r="D952" i="21"/>
  <c r="H957" i="21"/>
  <c r="J956" i="21"/>
  <c r="K956" i="21"/>
  <c r="I956" i="21"/>
  <c r="L956" i="21"/>
  <c r="M956" i="21"/>
  <c r="N955" i="21"/>
  <c r="P955" i="21"/>
  <c r="Q955" i="21"/>
  <c r="O955" i="21"/>
  <c r="F952" i="21"/>
  <c r="D953" i="21"/>
  <c r="E952" i="21"/>
  <c r="L957" i="21"/>
  <c r="H958" i="21"/>
  <c r="K957" i="21"/>
  <c r="J957" i="21"/>
  <c r="M957" i="21"/>
  <c r="I957" i="21"/>
  <c r="P956" i="21"/>
  <c r="Q956" i="21"/>
  <c r="N956" i="21"/>
  <c r="O956" i="21"/>
  <c r="D954" i="21"/>
  <c r="F953" i="21"/>
  <c r="E953" i="21"/>
  <c r="M958" i="21"/>
  <c r="H959" i="21"/>
  <c r="L958" i="21"/>
  <c r="J958" i="21"/>
  <c r="I958" i="21"/>
  <c r="K958" i="21"/>
  <c r="P957" i="21"/>
  <c r="N957" i="21"/>
  <c r="Q957" i="21"/>
  <c r="O957" i="21"/>
  <c r="F954" i="21"/>
  <c r="D955" i="21"/>
  <c r="E954" i="21"/>
  <c r="H960" i="21"/>
  <c r="J959" i="21"/>
  <c r="L959" i="21"/>
  <c r="M959" i="21"/>
  <c r="I959" i="21"/>
  <c r="K959" i="21"/>
  <c r="Q958" i="21"/>
  <c r="N958" i="21"/>
  <c r="O958" i="21"/>
  <c r="P958" i="21"/>
  <c r="E955" i="21"/>
  <c r="F955" i="21"/>
  <c r="D956" i="21"/>
  <c r="I960" i="21"/>
  <c r="M960" i="21"/>
  <c r="L960" i="21"/>
  <c r="H961" i="21"/>
  <c r="J960" i="21"/>
  <c r="K960" i="21"/>
  <c r="O959" i="21"/>
  <c r="Q959" i="21"/>
  <c r="N959" i="21"/>
  <c r="P959" i="21"/>
  <c r="E956" i="21"/>
  <c r="D957" i="21"/>
  <c r="F956" i="21"/>
  <c r="N960" i="21"/>
  <c r="O960" i="21"/>
  <c r="Q960" i="21"/>
  <c r="P960" i="21"/>
  <c r="J961" i="21"/>
  <c r="M961" i="21"/>
  <c r="H962" i="21"/>
  <c r="L961" i="21"/>
  <c r="K961" i="21"/>
  <c r="I961" i="21"/>
  <c r="D958" i="21"/>
  <c r="F957" i="21"/>
  <c r="E957" i="21"/>
  <c r="K962" i="21"/>
  <c r="H963" i="21"/>
  <c r="L962" i="21"/>
  <c r="J962" i="21"/>
  <c r="M962" i="21"/>
  <c r="I962" i="21"/>
  <c r="O961" i="21"/>
  <c r="P961" i="21"/>
  <c r="N961" i="21"/>
  <c r="Q961" i="21"/>
  <c r="D959" i="21"/>
  <c r="F958" i="21"/>
  <c r="E958" i="21"/>
  <c r="H964" i="21"/>
  <c r="K963" i="21"/>
  <c r="J963" i="21"/>
  <c r="L963" i="21"/>
  <c r="I963" i="21"/>
  <c r="M963" i="21"/>
  <c r="N962" i="21"/>
  <c r="Q962" i="21"/>
  <c r="P962" i="21"/>
  <c r="O962" i="21"/>
  <c r="E959" i="21"/>
  <c r="D960" i="21"/>
  <c r="F959" i="21"/>
  <c r="H965" i="21"/>
  <c r="M964" i="21"/>
  <c r="I964" i="21"/>
  <c r="K964" i="21"/>
  <c r="J964" i="21"/>
  <c r="L964" i="21"/>
  <c r="O963" i="21"/>
  <c r="N963" i="21"/>
  <c r="P963" i="21"/>
  <c r="Q963" i="21"/>
  <c r="F960" i="21"/>
  <c r="E960" i="21"/>
  <c r="D961" i="21"/>
  <c r="I965" i="21"/>
  <c r="L965" i="21"/>
  <c r="J965" i="21"/>
  <c r="H966" i="21"/>
  <c r="M965" i="21"/>
  <c r="K965" i="21"/>
  <c r="Q964" i="21"/>
  <c r="N964" i="21"/>
  <c r="O964" i="21"/>
  <c r="P964" i="21"/>
  <c r="D962" i="21"/>
  <c r="F961" i="21"/>
  <c r="E961" i="21"/>
  <c r="P965" i="21"/>
  <c r="O965" i="21"/>
  <c r="Q965" i="21"/>
  <c r="N965" i="21"/>
  <c r="K966" i="21"/>
  <c r="H967" i="21"/>
  <c r="M966" i="21"/>
  <c r="L966" i="21"/>
  <c r="J966" i="21"/>
  <c r="I966" i="21"/>
  <c r="D963" i="21"/>
  <c r="E962" i="21"/>
  <c r="F962" i="21"/>
  <c r="J967" i="21"/>
  <c r="H968" i="21"/>
  <c r="I967" i="21"/>
  <c r="L967" i="21"/>
  <c r="M967" i="21"/>
  <c r="K967" i="21"/>
  <c r="P966" i="21"/>
  <c r="N966" i="21"/>
  <c r="O966" i="21"/>
  <c r="Q966" i="21"/>
  <c r="F963" i="21"/>
  <c r="D964" i="21"/>
  <c r="E963" i="21"/>
  <c r="J968" i="21"/>
  <c r="K968" i="21"/>
  <c r="H969" i="21"/>
  <c r="M968" i="21"/>
  <c r="I968" i="21"/>
  <c r="L968" i="21"/>
  <c r="P967" i="21"/>
  <c r="Q967" i="21"/>
  <c r="O967" i="21"/>
  <c r="N967" i="21"/>
  <c r="F964" i="21"/>
  <c r="E964" i="21"/>
  <c r="D965" i="21"/>
  <c r="I969" i="21"/>
  <c r="L969" i="21"/>
  <c r="K969" i="21"/>
  <c r="J969" i="21"/>
  <c r="H970" i="21"/>
  <c r="M969" i="21"/>
  <c r="P968" i="21"/>
  <c r="O968" i="21"/>
  <c r="N968" i="21"/>
  <c r="Q968" i="21"/>
  <c r="F965" i="21"/>
  <c r="E965" i="21"/>
  <c r="D966" i="21"/>
  <c r="Q969" i="21"/>
  <c r="O969" i="21"/>
  <c r="N969" i="21"/>
  <c r="P969" i="21"/>
  <c r="M970" i="21"/>
  <c r="J970" i="21"/>
  <c r="L970" i="21"/>
  <c r="I970" i="21"/>
  <c r="K970" i="21"/>
  <c r="H971" i="21"/>
  <c r="F966" i="21"/>
  <c r="E966" i="21"/>
  <c r="D967" i="21"/>
  <c r="N970" i="21"/>
  <c r="Q970" i="21"/>
  <c r="P970" i="21"/>
  <c r="O970" i="21"/>
  <c r="J971" i="21"/>
  <c r="K971" i="21"/>
  <c r="H972" i="21"/>
  <c r="M971" i="21"/>
  <c r="I971" i="21"/>
  <c r="L971" i="21"/>
  <c r="F967" i="21"/>
  <c r="E967" i="21"/>
  <c r="D968" i="21"/>
  <c r="M972" i="21"/>
  <c r="L972" i="21"/>
  <c r="J972" i="21"/>
  <c r="H973" i="21"/>
  <c r="K972" i="21"/>
  <c r="I972" i="21"/>
  <c r="N971" i="21"/>
  <c r="O971" i="21"/>
  <c r="P971" i="21"/>
  <c r="Q971" i="21"/>
  <c r="E968" i="21"/>
  <c r="F968" i="21"/>
  <c r="D969" i="21"/>
  <c r="K973" i="21"/>
  <c r="H974" i="21"/>
  <c r="I973" i="21"/>
  <c r="L973" i="21"/>
  <c r="J973" i="21"/>
  <c r="M973" i="21"/>
  <c r="O972" i="21"/>
  <c r="P972" i="21"/>
  <c r="N972" i="21"/>
  <c r="Q972" i="21"/>
  <c r="D970" i="21"/>
  <c r="E969" i="21"/>
  <c r="F969" i="21"/>
  <c r="J974" i="21"/>
  <c r="M974" i="21"/>
  <c r="H975" i="21"/>
  <c r="L974" i="21"/>
  <c r="K974" i="21"/>
  <c r="I974" i="21"/>
  <c r="N973" i="21"/>
  <c r="O973" i="21"/>
  <c r="Q973" i="21"/>
  <c r="P973" i="21"/>
  <c r="E970" i="21"/>
  <c r="D971" i="21"/>
  <c r="F970" i="21"/>
  <c r="L975" i="21"/>
  <c r="K975" i="21"/>
  <c r="H976" i="21"/>
  <c r="J975" i="21"/>
  <c r="M975" i="21"/>
  <c r="I975" i="21"/>
  <c r="Q974" i="21"/>
  <c r="P974" i="21"/>
  <c r="O974" i="21"/>
  <c r="N974" i="21"/>
  <c r="F971" i="21"/>
  <c r="E971" i="21"/>
  <c r="D972" i="21"/>
  <c r="L976" i="21"/>
  <c r="H977" i="21"/>
  <c r="M976" i="21"/>
  <c r="J976" i="21"/>
  <c r="I976" i="21"/>
  <c r="K976" i="21"/>
  <c r="N975" i="21"/>
  <c r="P975" i="21"/>
  <c r="Q975" i="21"/>
  <c r="O975" i="21"/>
  <c r="E972" i="21"/>
  <c r="F972" i="21"/>
  <c r="D973" i="21"/>
  <c r="I977" i="21"/>
  <c r="M977" i="21"/>
  <c r="H978" i="21"/>
  <c r="K977" i="21"/>
  <c r="J977" i="21"/>
  <c r="L977" i="21"/>
  <c r="Q976" i="21"/>
  <c r="P976" i="21"/>
  <c r="O976" i="21"/>
  <c r="N976" i="21"/>
  <c r="F973" i="21"/>
  <c r="D974" i="21"/>
  <c r="E973" i="21"/>
  <c r="O977" i="21"/>
  <c r="P977" i="21"/>
  <c r="Q977" i="21"/>
  <c r="N977" i="21"/>
  <c r="J978" i="21"/>
  <c r="H979" i="21"/>
  <c r="L978" i="21"/>
  <c r="K978" i="21"/>
  <c r="M978" i="21"/>
  <c r="I978" i="21"/>
  <c r="D975" i="21"/>
  <c r="E974" i="21"/>
  <c r="F974" i="21"/>
  <c r="M979" i="21"/>
  <c r="K979" i="21"/>
  <c r="L979" i="21"/>
  <c r="H980" i="21"/>
  <c r="I979" i="21"/>
  <c r="J979" i="21"/>
  <c r="Q978" i="21"/>
  <c r="N978" i="21"/>
  <c r="O978" i="21"/>
  <c r="P978" i="21"/>
  <c r="F975" i="21"/>
  <c r="E975" i="21"/>
  <c r="D976" i="21"/>
  <c r="H981" i="21"/>
  <c r="K980" i="21"/>
  <c r="I980" i="21"/>
  <c r="J980" i="21"/>
  <c r="L980" i="21"/>
  <c r="M980" i="21"/>
  <c r="N979" i="21"/>
  <c r="P979" i="21"/>
  <c r="Q979" i="21"/>
  <c r="O979" i="21"/>
  <c r="F976" i="21"/>
  <c r="E976" i="21"/>
  <c r="D977" i="21"/>
  <c r="M981" i="21"/>
  <c r="L981" i="21"/>
  <c r="J981" i="21"/>
  <c r="K981" i="21"/>
  <c r="H982" i="21"/>
  <c r="I981" i="21"/>
  <c r="Q980" i="21"/>
  <c r="O980" i="21"/>
  <c r="P980" i="21"/>
  <c r="N980" i="21"/>
  <c r="E977" i="21"/>
  <c r="F977" i="21"/>
  <c r="D978" i="21"/>
  <c r="K982" i="21"/>
  <c r="L982" i="21"/>
  <c r="I982" i="21"/>
  <c r="M982" i="21"/>
  <c r="H983" i="21"/>
  <c r="J982" i="21"/>
  <c r="N981" i="21"/>
  <c r="O981" i="21"/>
  <c r="P981" i="21"/>
  <c r="Q981" i="21"/>
  <c r="F978" i="21"/>
  <c r="E978" i="21"/>
  <c r="D979" i="21"/>
  <c r="Q982" i="21"/>
  <c r="P982" i="21"/>
  <c r="O982" i="21"/>
  <c r="N982" i="21"/>
  <c r="K983" i="21"/>
  <c r="M983" i="21"/>
  <c r="L983" i="21"/>
  <c r="H984" i="21"/>
  <c r="I983" i="21"/>
  <c r="J983" i="21"/>
  <c r="D980" i="21"/>
  <c r="F979" i="21"/>
  <c r="E979" i="21"/>
  <c r="L984" i="21"/>
  <c r="K984" i="21"/>
  <c r="M984" i="21"/>
  <c r="J984" i="21"/>
  <c r="H985" i="21"/>
  <c r="I984" i="21"/>
  <c r="P983" i="21"/>
  <c r="N983" i="21"/>
  <c r="Q983" i="21"/>
  <c r="O983" i="21"/>
  <c r="D981" i="21"/>
  <c r="E980" i="21"/>
  <c r="F980" i="21"/>
  <c r="L985" i="21"/>
  <c r="J985" i="21"/>
  <c r="I985" i="21"/>
  <c r="H986" i="21"/>
  <c r="K985" i="21"/>
  <c r="M985" i="21"/>
  <c r="Q984" i="21"/>
  <c r="P984" i="21"/>
  <c r="N984" i="21"/>
  <c r="O984" i="21"/>
  <c r="E981" i="21"/>
  <c r="F981" i="21"/>
  <c r="D982" i="21"/>
  <c r="N985" i="21"/>
  <c r="O985" i="21"/>
  <c r="P985" i="21"/>
  <c r="Q985" i="21"/>
  <c r="L986" i="21"/>
  <c r="K986" i="21"/>
  <c r="I986" i="21"/>
  <c r="M986" i="21"/>
  <c r="H987" i="21"/>
  <c r="J986" i="21"/>
  <c r="E982" i="21"/>
  <c r="D983" i="21"/>
  <c r="F982" i="21"/>
  <c r="P986" i="21"/>
  <c r="O986" i="21"/>
  <c r="Q986" i="21"/>
  <c r="N986" i="21"/>
  <c r="J987" i="21"/>
  <c r="H988" i="21"/>
  <c r="M987" i="21"/>
  <c r="K987" i="21"/>
  <c r="I987" i="21"/>
  <c r="L987" i="21"/>
  <c r="D984" i="21"/>
  <c r="F983" i="21"/>
  <c r="E983" i="21"/>
  <c r="J988" i="21"/>
  <c r="L988" i="21"/>
  <c r="I988" i="21"/>
  <c r="H989" i="21"/>
  <c r="K988" i="21"/>
  <c r="M988" i="21"/>
  <c r="Q987" i="21"/>
  <c r="P987" i="21"/>
  <c r="N987" i="21"/>
  <c r="O987" i="21"/>
  <c r="E984" i="21"/>
  <c r="F984" i="21"/>
  <c r="D985" i="21"/>
  <c r="P988" i="21"/>
  <c r="N988" i="21"/>
  <c r="Q988" i="21"/>
  <c r="O988" i="21"/>
  <c r="I989" i="21"/>
  <c r="L989" i="21"/>
  <c r="M989" i="21"/>
  <c r="K989" i="21"/>
  <c r="J989" i="21"/>
  <c r="H990" i="21"/>
  <c r="E985" i="21"/>
  <c r="F985" i="21"/>
  <c r="D986" i="21"/>
  <c r="P989" i="21"/>
  <c r="Q989" i="21"/>
  <c r="N989" i="21"/>
  <c r="O989" i="21"/>
  <c r="I990" i="21"/>
  <c r="J990" i="21"/>
  <c r="M990" i="21"/>
  <c r="K990" i="21"/>
  <c r="L990" i="21"/>
  <c r="H991" i="21"/>
  <c r="F986" i="21"/>
  <c r="D987" i="21"/>
  <c r="E986" i="21"/>
  <c r="N990" i="21"/>
  <c r="O990" i="21"/>
  <c r="P990" i="21"/>
  <c r="Q990" i="21"/>
  <c r="H992" i="21"/>
  <c r="L991" i="21"/>
  <c r="M991" i="21"/>
  <c r="I991" i="21"/>
  <c r="J991" i="21"/>
  <c r="K991" i="21"/>
  <c r="F987" i="21"/>
  <c r="E987" i="21"/>
  <c r="D988" i="21"/>
  <c r="I992" i="21"/>
  <c r="L992" i="21"/>
  <c r="H993" i="21"/>
  <c r="M992" i="21"/>
  <c r="J992" i="21"/>
  <c r="K992" i="21"/>
  <c r="Q991" i="21"/>
  <c r="N991" i="21"/>
  <c r="O991" i="21"/>
  <c r="P991" i="21"/>
  <c r="D989" i="21"/>
  <c r="E988" i="21"/>
  <c r="F988" i="21"/>
  <c r="N992" i="21"/>
  <c r="Q992" i="21"/>
  <c r="P992" i="21"/>
  <c r="O992" i="21"/>
  <c r="K993" i="21"/>
  <c r="J993" i="21"/>
  <c r="L993" i="21"/>
  <c r="I993" i="21"/>
  <c r="H994" i="21"/>
  <c r="M993" i="21"/>
  <c r="F989" i="21"/>
  <c r="E989" i="21"/>
  <c r="D990" i="21"/>
  <c r="N993" i="21"/>
  <c r="Q993" i="21"/>
  <c r="O993" i="21"/>
  <c r="P993" i="21"/>
  <c r="L994" i="21"/>
  <c r="H995" i="21"/>
  <c r="J994" i="21"/>
  <c r="M994" i="21"/>
  <c r="K994" i="21"/>
  <c r="I994" i="21"/>
  <c r="F990" i="21"/>
  <c r="D991" i="21"/>
  <c r="E990" i="21"/>
  <c r="M995" i="21"/>
  <c r="L995" i="21"/>
  <c r="H996" i="21"/>
  <c r="K995" i="21"/>
  <c r="I995" i="21"/>
  <c r="J995" i="21"/>
  <c r="Q994" i="21"/>
  <c r="P994" i="21"/>
  <c r="O994" i="21"/>
  <c r="N994" i="21"/>
  <c r="E991" i="21"/>
  <c r="F991" i="21"/>
  <c r="D992" i="21"/>
  <c r="J996" i="21"/>
  <c r="H997" i="21"/>
  <c r="L996" i="21"/>
  <c r="K996" i="21"/>
  <c r="M996" i="21"/>
  <c r="I996" i="21"/>
  <c r="P995" i="21"/>
  <c r="O995" i="21"/>
  <c r="Q995" i="21"/>
  <c r="N995" i="21"/>
  <c r="F992" i="21"/>
  <c r="E992" i="21"/>
  <c r="D993" i="21"/>
  <c r="K997" i="21"/>
  <c r="J997" i="21"/>
  <c r="H998" i="21"/>
  <c r="M997" i="21"/>
  <c r="L997" i="21"/>
  <c r="I997" i="21"/>
  <c r="O996" i="21"/>
  <c r="P996" i="21"/>
  <c r="N996" i="21"/>
  <c r="Q996" i="21"/>
  <c r="F993" i="21"/>
  <c r="E993" i="21"/>
  <c r="D994" i="21"/>
  <c r="K998" i="21"/>
  <c r="L998" i="21"/>
  <c r="J998" i="21"/>
  <c r="I998" i="21"/>
  <c r="M998" i="21"/>
  <c r="H999" i="21"/>
  <c r="N997" i="21"/>
  <c r="Q997" i="21"/>
  <c r="O997" i="21"/>
  <c r="P997" i="21"/>
  <c r="E994" i="21"/>
  <c r="D995" i="21"/>
  <c r="F994" i="21"/>
  <c r="P998" i="21"/>
  <c r="N998" i="21"/>
  <c r="Q998" i="21"/>
  <c r="O998" i="21"/>
  <c r="I999" i="21"/>
  <c r="H1000" i="21"/>
  <c r="K999" i="21"/>
  <c r="J999" i="21"/>
  <c r="M999" i="21"/>
  <c r="L999" i="21"/>
  <c r="F995" i="21"/>
  <c r="E995" i="21"/>
  <c r="D996" i="21"/>
  <c r="N999" i="21"/>
  <c r="P999" i="21"/>
  <c r="O999" i="21"/>
  <c r="Q999" i="21"/>
  <c r="I1000" i="21"/>
  <c r="M1000" i="21"/>
  <c r="K1000" i="21"/>
  <c r="H1001" i="21"/>
  <c r="J1000" i="21"/>
  <c r="L1000" i="21"/>
  <c r="F996" i="21"/>
  <c r="D997" i="21"/>
  <c r="E996" i="21"/>
  <c r="N1000" i="21"/>
  <c r="P1000" i="21"/>
  <c r="O1000" i="21"/>
  <c r="Q1000" i="21"/>
  <c r="L1001" i="21"/>
  <c r="M1001" i="21"/>
  <c r="H1002" i="21"/>
  <c r="J1001" i="21"/>
  <c r="I1001" i="21"/>
  <c r="K1001" i="21"/>
  <c r="F997" i="21"/>
  <c r="E997" i="21"/>
  <c r="D998" i="21"/>
  <c r="J1002" i="21"/>
  <c r="I1002" i="21"/>
  <c r="H1003" i="21"/>
  <c r="K1002" i="21"/>
  <c r="L1002" i="21"/>
  <c r="M1002" i="21"/>
  <c r="N1001" i="21"/>
  <c r="P1001" i="21"/>
  <c r="Q1001" i="21"/>
  <c r="O1001" i="21"/>
  <c r="F998" i="21"/>
  <c r="D999" i="21"/>
  <c r="E998" i="21"/>
  <c r="Q1002" i="21"/>
  <c r="P1002" i="21"/>
  <c r="O1002" i="21"/>
  <c r="N1002" i="21"/>
  <c r="I1003" i="21"/>
  <c r="K1003" i="21"/>
  <c r="H1004" i="21"/>
  <c r="L1003" i="21"/>
  <c r="J1003" i="21"/>
  <c r="M1003" i="21"/>
  <c r="D1000" i="21"/>
  <c r="F999" i="21"/>
  <c r="E999" i="21"/>
  <c r="O1003" i="21"/>
  <c r="P1003" i="21"/>
  <c r="Q1003" i="21"/>
  <c r="N1003" i="21"/>
  <c r="K1004" i="21"/>
  <c r="I1004" i="21"/>
  <c r="H1005" i="21"/>
  <c r="L1004" i="21"/>
  <c r="M1004" i="21"/>
  <c r="J1004" i="21"/>
  <c r="F1000" i="21"/>
  <c r="E1000" i="21"/>
  <c r="D1001" i="21"/>
  <c r="P1004" i="21"/>
  <c r="N1004" i="21"/>
  <c r="Q1004" i="21"/>
  <c r="O1004" i="21"/>
  <c r="I1005" i="21"/>
  <c r="M1005" i="21"/>
  <c r="K1005" i="21"/>
  <c r="H1006" i="21"/>
  <c r="L1005" i="21"/>
  <c r="J1005" i="21"/>
  <c r="E1001" i="21"/>
  <c r="F1001" i="21"/>
  <c r="D1002" i="21"/>
  <c r="Q1005" i="21"/>
  <c r="O1005" i="21"/>
  <c r="N1005" i="21"/>
  <c r="P1005" i="21"/>
  <c r="M1006" i="21"/>
  <c r="J1006" i="21"/>
  <c r="L1006" i="21"/>
  <c r="I1006" i="21"/>
  <c r="K1006" i="21"/>
  <c r="H1007" i="21"/>
  <c r="F1002" i="21"/>
  <c r="E1002" i="21"/>
  <c r="D1003" i="21"/>
  <c r="P1006" i="21"/>
  <c r="Q1006" i="21"/>
  <c r="O1006" i="21"/>
  <c r="N1006" i="21"/>
  <c r="H1008" i="21"/>
  <c r="L1007" i="21"/>
  <c r="J1007" i="21"/>
  <c r="K1007" i="21"/>
  <c r="M1007" i="21"/>
  <c r="I1007" i="21"/>
  <c r="E1003" i="21"/>
  <c r="F1003" i="21"/>
  <c r="D1004" i="21"/>
  <c r="L1008" i="21"/>
  <c r="J1008" i="21"/>
  <c r="K1008" i="21"/>
  <c r="M1008" i="21"/>
  <c r="H1009" i="21"/>
  <c r="I1008" i="21"/>
  <c r="P1007" i="21"/>
  <c r="O1007" i="21"/>
  <c r="N1007" i="21"/>
  <c r="Q1007" i="21"/>
  <c r="D1005" i="21"/>
  <c r="F1004" i="21"/>
  <c r="E1004" i="21"/>
  <c r="M1009" i="21"/>
  <c r="J1009" i="21"/>
  <c r="K1009" i="21"/>
  <c r="I1009" i="21"/>
  <c r="H1010" i="21"/>
  <c r="L1009" i="21"/>
  <c r="N1008" i="21"/>
  <c r="Q1008" i="21"/>
  <c r="P1008" i="21"/>
  <c r="O1008" i="21"/>
  <c r="F1005" i="21"/>
  <c r="D1006" i="21"/>
  <c r="E1005" i="21"/>
  <c r="P1009" i="21"/>
  <c r="Q1009" i="21"/>
  <c r="O1009" i="21"/>
  <c r="N1009" i="21"/>
  <c r="M1010" i="21"/>
  <c r="L1010" i="21"/>
  <c r="J1010" i="21"/>
  <c r="K1010" i="21"/>
  <c r="H1011" i="21"/>
  <c r="I1010" i="21"/>
  <c r="F1006" i="21"/>
  <c r="D1007" i="21"/>
  <c r="E1006" i="21"/>
  <c r="K1011" i="21"/>
  <c r="L1011" i="21"/>
  <c r="H1012" i="21"/>
  <c r="I1011" i="21"/>
  <c r="J1011" i="21"/>
  <c r="M1011" i="21"/>
  <c r="N1010" i="21"/>
  <c r="O1010" i="21"/>
  <c r="P1010" i="21"/>
  <c r="Q1010" i="21"/>
  <c r="D1008" i="21"/>
  <c r="F1007" i="21"/>
  <c r="E1007" i="21"/>
  <c r="J1012" i="21"/>
  <c r="L1012" i="21"/>
  <c r="H1013" i="21"/>
  <c r="I1012" i="21"/>
  <c r="M1012" i="21"/>
  <c r="K1012" i="21"/>
  <c r="O1011" i="21"/>
  <c r="P1011" i="21"/>
  <c r="N1011" i="21"/>
  <c r="Q1011" i="21"/>
  <c r="E1008" i="21"/>
  <c r="F1008" i="21"/>
  <c r="D1009" i="21"/>
  <c r="L1013" i="21"/>
  <c r="I1013" i="21"/>
  <c r="J1013" i="21"/>
  <c r="K1013" i="21"/>
  <c r="M1013" i="21"/>
  <c r="H1014" i="21"/>
  <c r="N1012" i="21"/>
  <c r="O1012" i="21"/>
  <c r="P1012" i="21"/>
  <c r="Q1012" i="21"/>
  <c r="E1009" i="21"/>
  <c r="F1009" i="21"/>
  <c r="D1010" i="21"/>
  <c r="P1013" i="21"/>
  <c r="Q1013" i="21"/>
  <c r="N1013" i="21"/>
  <c r="O1013" i="21"/>
  <c r="J1014" i="21"/>
  <c r="I1014" i="21"/>
  <c r="M1014" i="21"/>
  <c r="L1014" i="21"/>
  <c r="K1014" i="21"/>
  <c r="H1015" i="21"/>
  <c r="D1011" i="21"/>
  <c r="F1010" i="21"/>
  <c r="E1010" i="21"/>
  <c r="O1014" i="21"/>
  <c r="Q1014" i="21"/>
  <c r="P1014" i="21"/>
  <c r="N1014" i="21"/>
  <c r="I1015" i="21"/>
  <c r="L1015" i="21"/>
  <c r="H1016" i="21"/>
  <c r="M1015" i="21"/>
  <c r="J1015" i="21"/>
  <c r="K1015" i="21"/>
  <c r="E1011" i="21"/>
  <c r="F1011" i="21"/>
  <c r="D1012" i="21"/>
  <c r="P1015" i="21"/>
  <c r="N1015" i="21"/>
  <c r="Q1015" i="21"/>
  <c r="O1015" i="21"/>
  <c r="K1016" i="21"/>
  <c r="H1017" i="21"/>
  <c r="J1016" i="21"/>
  <c r="M1016" i="21"/>
  <c r="I1016" i="21"/>
  <c r="L1016" i="21"/>
  <c r="D1013" i="21"/>
  <c r="E1012" i="21"/>
  <c r="F1012" i="21"/>
  <c r="K1017" i="21"/>
  <c r="J1017" i="21"/>
  <c r="L1017" i="21"/>
  <c r="M1017" i="21"/>
  <c r="H1018" i="21"/>
  <c r="I1017" i="21"/>
  <c r="N1016" i="21"/>
  <c r="O1016" i="21"/>
  <c r="P1016" i="21"/>
  <c r="Q1016" i="21"/>
  <c r="E1013" i="21"/>
  <c r="D1014" i="21"/>
  <c r="F1013" i="21"/>
  <c r="M1018" i="21"/>
  <c r="L1018" i="21"/>
  <c r="I1018" i="21"/>
  <c r="H1019" i="21"/>
  <c r="K1018" i="21"/>
  <c r="J1018" i="21"/>
  <c r="Q1017" i="21"/>
  <c r="P1017" i="21"/>
  <c r="N1017" i="21"/>
  <c r="O1017" i="21"/>
  <c r="D1015" i="21"/>
  <c r="E1014" i="21"/>
  <c r="F1014" i="21"/>
  <c r="P1018" i="21"/>
  <c r="N1018" i="21"/>
  <c r="Q1018" i="21"/>
  <c r="O1018" i="21"/>
  <c r="I1019" i="21"/>
  <c r="J1019" i="21"/>
  <c r="M1019" i="21"/>
  <c r="K1019" i="21"/>
  <c r="H1020" i="21"/>
  <c r="L1019" i="21"/>
  <c r="D1016" i="21"/>
  <c r="E1015" i="21"/>
  <c r="F1015" i="21"/>
  <c r="Q1019" i="21"/>
  <c r="P1019" i="21"/>
  <c r="N1019" i="21"/>
  <c r="O1019" i="21"/>
  <c r="M1020" i="21"/>
  <c r="L1020" i="21"/>
  <c r="J1020" i="21"/>
  <c r="H1021" i="21"/>
  <c r="I1020" i="21"/>
  <c r="K1020" i="21"/>
  <c r="E1016" i="21"/>
  <c r="F1016" i="21"/>
  <c r="D1017" i="21"/>
  <c r="J1021" i="21"/>
  <c r="K1021" i="21"/>
  <c r="L1021" i="21"/>
  <c r="H1022" i="21"/>
  <c r="I1021" i="21"/>
  <c r="M1021" i="21"/>
  <c r="Q1020" i="21"/>
  <c r="N1020" i="21"/>
  <c r="O1020" i="21"/>
  <c r="P1020" i="21"/>
  <c r="E1017" i="21"/>
  <c r="F1017" i="21"/>
  <c r="D1018" i="21"/>
  <c r="J1022" i="21"/>
  <c r="K1022" i="21"/>
  <c r="I1022" i="21"/>
  <c r="L1022" i="21"/>
  <c r="M1022" i="21"/>
  <c r="H1023" i="21"/>
  <c r="P1021" i="21"/>
  <c r="Q1021" i="21"/>
  <c r="N1021" i="21"/>
  <c r="O1021" i="21"/>
  <c r="D1019" i="21"/>
  <c r="F1018" i="21"/>
  <c r="E1018" i="21"/>
  <c r="Q1022" i="21"/>
  <c r="P1022" i="21"/>
  <c r="O1022" i="21"/>
  <c r="N1022" i="21"/>
  <c r="J1023" i="21"/>
  <c r="H1024" i="21"/>
  <c r="M1023" i="21"/>
  <c r="L1023" i="21"/>
  <c r="I1023" i="21"/>
  <c r="K1023" i="21"/>
  <c r="F1019" i="21"/>
  <c r="E1019" i="21"/>
  <c r="D1020" i="21"/>
  <c r="I1024" i="21"/>
  <c r="M1024" i="21"/>
  <c r="K1024" i="21"/>
  <c r="H1025" i="21"/>
  <c r="L1024" i="21"/>
  <c r="J1024" i="21"/>
  <c r="O1023" i="21"/>
  <c r="P1023" i="21"/>
  <c r="N1023" i="21"/>
  <c r="Q1023" i="21"/>
  <c r="F1020" i="21"/>
  <c r="E1020" i="21"/>
  <c r="D1021" i="21"/>
  <c r="Q1024" i="21"/>
  <c r="P1024" i="21"/>
  <c r="O1024" i="21"/>
  <c r="N1024" i="21"/>
  <c r="J1025" i="21"/>
  <c r="K1025" i="21"/>
  <c r="H1026" i="21"/>
  <c r="M1025" i="21"/>
  <c r="L1025" i="21"/>
  <c r="I1025" i="21"/>
  <c r="E1021" i="21"/>
  <c r="F1021" i="21"/>
  <c r="D1022" i="21"/>
  <c r="J1026" i="21"/>
  <c r="M1026" i="21"/>
  <c r="H1027" i="21"/>
  <c r="L1026" i="21"/>
  <c r="K1026" i="21"/>
  <c r="I1026" i="21"/>
  <c r="O1025" i="21"/>
  <c r="Q1025" i="21"/>
  <c r="N1025" i="21"/>
  <c r="P1025" i="21"/>
  <c r="D1023" i="21"/>
  <c r="E1022" i="21"/>
  <c r="F1022" i="21"/>
  <c r="H1028" i="21"/>
  <c r="I1027" i="21"/>
  <c r="J1027" i="21"/>
  <c r="K1027" i="21"/>
  <c r="L1027" i="21"/>
  <c r="M1027" i="21"/>
  <c r="O1026" i="21"/>
  <c r="N1026" i="21"/>
  <c r="Q1026" i="21"/>
  <c r="P1026" i="21"/>
  <c r="D1024" i="21"/>
  <c r="F1023" i="21"/>
  <c r="E1023" i="21"/>
  <c r="K1028" i="21"/>
  <c r="I1028" i="21"/>
  <c r="L1028" i="21"/>
  <c r="M1028" i="21"/>
  <c r="J1028" i="21"/>
  <c r="H1029" i="21"/>
  <c r="P1027" i="21"/>
  <c r="O1027" i="21"/>
  <c r="Q1027" i="21"/>
  <c r="N1027" i="21"/>
  <c r="E1024" i="21"/>
  <c r="F1024" i="21"/>
  <c r="D1025" i="21"/>
  <c r="Q1028" i="21"/>
  <c r="O1028" i="21"/>
  <c r="P1028" i="21"/>
  <c r="N1028" i="21"/>
  <c r="I1029" i="21"/>
  <c r="H1030" i="21"/>
  <c r="M1029" i="21"/>
  <c r="J1029" i="21"/>
  <c r="L1029" i="21"/>
  <c r="K1029" i="21"/>
  <c r="E1025" i="21"/>
  <c r="F1025" i="21"/>
  <c r="D1026" i="21"/>
  <c r="N1029" i="21"/>
  <c r="P1029" i="21"/>
  <c r="O1029" i="21"/>
  <c r="Q1029" i="21"/>
  <c r="J1030" i="21"/>
  <c r="L1030" i="21"/>
  <c r="M1030" i="21"/>
  <c r="K1030" i="21"/>
  <c r="I1030" i="21"/>
  <c r="H1031" i="21"/>
  <c r="E1026" i="21"/>
  <c r="D1027" i="21"/>
  <c r="F1026" i="21"/>
  <c r="Q1030" i="21"/>
  <c r="P1030" i="21"/>
  <c r="O1030" i="21"/>
  <c r="N1030" i="21"/>
  <c r="H1032" i="21"/>
  <c r="M1031" i="21"/>
  <c r="K1031" i="21"/>
  <c r="I1031" i="21"/>
  <c r="J1031" i="21"/>
  <c r="L1031" i="21"/>
  <c r="E1027" i="21"/>
  <c r="F1027" i="21"/>
  <c r="D1028" i="21"/>
  <c r="K1032" i="21"/>
  <c r="J1032" i="21"/>
  <c r="I1032" i="21"/>
  <c r="M1032" i="21"/>
  <c r="H1033" i="21"/>
  <c r="L1032" i="21"/>
  <c r="Q1031" i="21"/>
  <c r="P1031" i="21"/>
  <c r="N1031" i="21"/>
  <c r="O1031" i="21"/>
  <c r="F1028" i="21"/>
  <c r="E1028" i="21"/>
  <c r="D1029" i="21"/>
  <c r="Q1032" i="21"/>
  <c r="N1032" i="21"/>
  <c r="O1032" i="21"/>
  <c r="P1032" i="21"/>
  <c r="H1034" i="21"/>
  <c r="J1033" i="21"/>
  <c r="L1033" i="21"/>
  <c r="M1033" i="21"/>
  <c r="K1033" i="21"/>
  <c r="I1033" i="21"/>
  <c r="F1029" i="21"/>
  <c r="E1029" i="21"/>
  <c r="D1030" i="21"/>
  <c r="L1034" i="21"/>
  <c r="H1035" i="21"/>
  <c r="J1034" i="21"/>
  <c r="K1034" i="21"/>
  <c r="M1034" i="21"/>
  <c r="I1034" i="21"/>
  <c r="P1033" i="21"/>
  <c r="Q1033" i="21"/>
  <c r="N1033" i="21"/>
  <c r="O1033" i="21"/>
  <c r="F1030" i="21"/>
  <c r="D1031" i="21"/>
  <c r="E1030" i="21"/>
  <c r="J1035" i="21"/>
  <c r="K1035" i="21"/>
  <c r="I1035" i="21"/>
  <c r="H1036" i="21"/>
  <c r="M1035" i="21"/>
  <c r="L1035" i="21"/>
  <c r="N1034" i="21"/>
  <c r="P1034" i="21"/>
  <c r="O1034" i="21"/>
  <c r="Q1034" i="21"/>
  <c r="D1032" i="21"/>
  <c r="E1031" i="21"/>
  <c r="F1031" i="21"/>
  <c r="N1035" i="21"/>
  <c r="Q1035" i="21"/>
  <c r="O1035" i="21"/>
  <c r="P1035" i="21"/>
  <c r="J1036" i="21"/>
  <c r="L1036" i="21"/>
  <c r="I1036" i="21"/>
  <c r="M1036" i="21"/>
  <c r="K1036" i="21"/>
  <c r="H1037" i="21"/>
  <c r="F1032" i="21"/>
  <c r="D1033" i="21"/>
  <c r="E1032" i="21"/>
  <c r="O1036" i="21"/>
  <c r="P1036" i="21"/>
  <c r="Q1036" i="21"/>
  <c r="N1036" i="21"/>
  <c r="H1038" i="21"/>
  <c r="I1037" i="21"/>
  <c r="M1037" i="21"/>
  <c r="J1037" i="21"/>
  <c r="L1037" i="21"/>
  <c r="K1037" i="21"/>
  <c r="F1033" i="21"/>
  <c r="D1034" i="21"/>
  <c r="E1033" i="21"/>
  <c r="I1038" i="21"/>
  <c r="H1039" i="21"/>
  <c r="K1038" i="21"/>
  <c r="J1038" i="21"/>
  <c r="M1038" i="21"/>
  <c r="L1038" i="21"/>
  <c r="O1037" i="21"/>
  <c r="N1037" i="21"/>
  <c r="Q1037" i="21"/>
  <c r="P1037" i="21"/>
  <c r="E1034" i="21"/>
  <c r="D1035" i="21"/>
  <c r="F1034" i="21"/>
  <c r="P1038" i="21"/>
  <c r="Q1038" i="21"/>
  <c r="N1038" i="21"/>
  <c r="O1038" i="21"/>
  <c r="K1039" i="21"/>
  <c r="H1040" i="21"/>
  <c r="M1039" i="21"/>
  <c r="J1039" i="21"/>
  <c r="I1039" i="21"/>
  <c r="L1039" i="21"/>
  <c r="F1035" i="21"/>
  <c r="E1035" i="21"/>
  <c r="D1036" i="21"/>
  <c r="L1040" i="21"/>
  <c r="M1040" i="21"/>
  <c r="I1040" i="21"/>
  <c r="H1041" i="21"/>
  <c r="K1040" i="21"/>
  <c r="J1040" i="21"/>
  <c r="P1039" i="21"/>
  <c r="Q1039" i="21"/>
  <c r="O1039" i="21"/>
  <c r="N1039" i="21"/>
  <c r="F1036" i="21"/>
  <c r="D1037" i="21"/>
  <c r="E1036" i="21"/>
  <c r="P1040" i="21"/>
  <c r="Q1040" i="21"/>
  <c r="N1040" i="21"/>
  <c r="O1040" i="21"/>
  <c r="J1041" i="21"/>
  <c r="L1041" i="21"/>
  <c r="K1041" i="21"/>
  <c r="M1041" i="21"/>
  <c r="H1042" i="21"/>
  <c r="I1041" i="21"/>
  <c r="F1037" i="21"/>
  <c r="D1038" i="21"/>
  <c r="E1037" i="21"/>
  <c r="L1042" i="21"/>
  <c r="J1042" i="21"/>
  <c r="M1042" i="21"/>
  <c r="I1042" i="21"/>
  <c r="H1043" i="21"/>
  <c r="K1042" i="21"/>
  <c r="Q1041" i="21"/>
  <c r="O1041" i="21"/>
  <c r="N1041" i="21"/>
  <c r="P1041" i="21"/>
  <c r="F1038" i="21"/>
  <c r="E1038" i="21"/>
  <c r="D1039" i="21"/>
  <c r="Q1042" i="21"/>
  <c r="P1042" i="21"/>
  <c r="O1042" i="21"/>
  <c r="N1042" i="21"/>
  <c r="I1043" i="21"/>
  <c r="K1043" i="21"/>
  <c r="J1043" i="21"/>
  <c r="H1044" i="21"/>
  <c r="M1043" i="21"/>
  <c r="L1043" i="21"/>
  <c r="F1039" i="21"/>
  <c r="E1039" i="21"/>
  <c r="D1040" i="21"/>
  <c r="Q1043" i="21"/>
  <c r="N1043" i="21"/>
  <c r="O1043" i="21"/>
  <c r="P1043" i="21"/>
  <c r="K1044" i="21"/>
  <c r="M1044" i="21"/>
  <c r="J1044" i="21"/>
  <c r="L1044" i="21"/>
  <c r="I1044" i="21"/>
  <c r="H1045" i="21"/>
  <c r="F1040" i="21"/>
  <c r="E1040" i="21"/>
  <c r="D1041" i="21"/>
  <c r="Q1044" i="21"/>
  <c r="P1044" i="21"/>
  <c r="N1044" i="21"/>
  <c r="O1044" i="21"/>
  <c r="J1045" i="21"/>
  <c r="M1045" i="21"/>
  <c r="I1045" i="21"/>
  <c r="K1045" i="21"/>
  <c r="L1045" i="21"/>
  <c r="H1046" i="21"/>
  <c r="F1041" i="21"/>
  <c r="D1042" i="21"/>
  <c r="E1041" i="21"/>
  <c r="N1045" i="21"/>
  <c r="Q1045" i="21"/>
  <c r="P1045" i="21"/>
  <c r="O1045" i="21"/>
  <c r="I1046" i="21"/>
  <c r="L1046" i="21"/>
  <c r="H1047" i="21"/>
  <c r="J1046" i="21"/>
  <c r="M1046" i="21"/>
  <c r="K1046" i="21"/>
  <c r="D1043" i="21"/>
  <c r="F1042" i="21"/>
  <c r="E1042" i="21"/>
  <c r="O1046" i="21"/>
  <c r="P1046" i="21"/>
  <c r="Q1046" i="21"/>
  <c r="N1046" i="21"/>
  <c r="J1047" i="21"/>
  <c r="I1047" i="21"/>
  <c r="L1047" i="21"/>
  <c r="K1047" i="21"/>
  <c r="M1047" i="21"/>
  <c r="H1048" i="21"/>
  <c r="F1043" i="21"/>
  <c r="E1043" i="21"/>
  <c r="D1044" i="21"/>
  <c r="P1047" i="21"/>
  <c r="N1047" i="21"/>
  <c r="Q1047" i="21"/>
  <c r="O1047" i="21"/>
  <c r="M1048" i="21"/>
  <c r="L1048" i="21"/>
  <c r="I1048" i="21"/>
  <c r="K1048" i="21"/>
  <c r="H1049" i="21"/>
  <c r="J1048" i="21"/>
  <c r="D1045" i="21"/>
  <c r="E1044" i="21"/>
  <c r="F1044" i="21"/>
  <c r="Q1048" i="21"/>
  <c r="O1048" i="21"/>
  <c r="N1048" i="21"/>
  <c r="P1048" i="21"/>
  <c r="L1049" i="21"/>
  <c r="K1049" i="21"/>
  <c r="H1050" i="21"/>
  <c r="M1049" i="21"/>
  <c r="J1049" i="21"/>
  <c r="I1049" i="21"/>
  <c r="D1046" i="21"/>
  <c r="F1045" i="21"/>
  <c r="E1045" i="21"/>
  <c r="H1051" i="21"/>
  <c r="I1050" i="21"/>
  <c r="L1050" i="21"/>
  <c r="K1050" i="21"/>
  <c r="J1050" i="21"/>
  <c r="M1050" i="21"/>
  <c r="N1049" i="21"/>
  <c r="Q1049" i="21"/>
  <c r="O1049" i="21"/>
  <c r="P1049" i="21"/>
  <c r="D1047" i="21"/>
  <c r="E1046" i="21"/>
  <c r="F1046" i="21"/>
  <c r="L1051" i="21"/>
  <c r="I1051" i="21"/>
  <c r="M1051" i="21"/>
  <c r="J1051" i="21"/>
  <c r="H1052" i="21"/>
  <c r="K1051" i="21"/>
  <c r="Q1050" i="21"/>
  <c r="P1050" i="21"/>
  <c r="N1050" i="21"/>
  <c r="O1050" i="21"/>
  <c r="D1048" i="21"/>
  <c r="F1047" i="21"/>
  <c r="E1047" i="21"/>
  <c r="O1051" i="21"/>
  <c r="N1051" i="21"/>
  <c r="Q1051" i="21"/>
  <c r="P1051" i="21"/>
  <c r="L1052" i="21"/>
  <c r="K1052" i="21"/>
  <c r="J1052" i="21"/>
  <c r="I1052" i="21"/>
  <c r="M1052" i="21"/>
  <c r="H1053" i="21"/>
  <c r="F1048" i="21"/>
  <c r="D1049" i="21"/>
  <c r="E1048" i="21"/>
  <c r="Q1052" i="21"/>
  <c r="P1052" i="21"/>
  <c r="O1052" i="21"/>
  <c r="N1052" i="21"/>
  <c r="J1053" i="21"/>
  <c r="H1054" i="21"/>
  <c r="K1053" i="21"/>
  <c r="I1053" i="21"/>
  <c r="M1053" i="21"/>
  <c r="L1053" i="21"/>
  <c r="E1049" i="21"/>
  <c r="D1050" i="21"/>
  <c r="F1049" i="21"/>
  <c r="M1054" i="21"/>
  <c r="K1054" i="21"/>
  <c r="L1054" i="21"/>
  <c r="H1055" i="21"/>
  <c r="J1054" i="21"/>
  <c r="I1054" i="21"/>
  <c r="O1053" i="21"/>
  <c r="P1053" i="21"/>
  <c r="N1053" i="21"/>
  <c r="Q1053" i="21"/>
  <c r="D1051" i="21"/>
  <c r="E1050" i="21"/>
  <c r="F1050" i="21"/>
  <c r="K1055" i="21"/>
  <c r="J1055" i="21"/>
  <c r="I1055" i="21"/>
  <c r="H1056" i="21"/>
  <c r="M1055" i="21"/>
  <c r="L1055" i="21"/>
  <c r="P1054" i="21"/>
  <c r="O1054" i="21"/>
  <c r="Q1054" i="21"/>
  <c r="N1054" i="21"/>
  <c r="E1051" i="21"/>
  <c r="F1051" i="21"/>
  <c r="D1052" i="21"/>
  <c r="O1055" i="21"/>
  <c r="N1055" i="21"/>
  <c r="Q1055" i="21"/>
  <c r="P1055" i="21"/>
  <c r="I1056" i="21"/>
  <c r="J1056" i="21"/>
  <c r="H1057" i="21"/>
  <c r="M1056" i="21"/>
  <c r="K1056" i="21"/>
  <c r="L1056" i="21"/>
  <c r="E1052" i="21"/>
  <c r="F1052" i="21"/>
  <c r="D1053" i="21"/>
  <c r="N1056" i="21"/>
  <c r="Q1056" i="21"/>
  <c r="O1056" i="21"/>
  <c r="P1056" i="21"/>
  <c r="K1057" i="21"/>
  <c r="H1058" i="21"/>
  <c r="J1057" i="21"/>
  <c r="M1057" i="21"/>
  <c r="L1057" i="21"/>
  <c r="I1057" i="21"/>
  <c r="F1053" i="21"/>
  <c r="D1054" i="21"/>
  <c r="E1053" i="21"/>
  <c r="K1058" i="21"/>
  <c r="H1059" i="21"/>
  <c r="I1058" i="21"/>
  <c r="L1058" i="21"/>
  <c r="J1058" i="21"/>
  <c r="M1058" i="21"/>
  <c r="O1057" i="21"/>
  <c r="Q1057" i="21"/>
  <c r="N1057" i="21"/>
  <c r="P1057" i="21"/>
  <c r="E1054" i="21"/>
  <c r="F1054" i="21"/>
  <c r="D1055" i="21"/>
  <c r="I1059" i="21"/>
  <c r="K1059" i="21"/>
  <c r="J1059" i="21"/>
  <c r="L1059" i="21"/>
  <c r="M1059" i="21"/>
  <c r="H1060" i="21"/>
  <c r="N1058" i="21"/>
  <c r="O1058" i="21"/>
  <c r="Q1058" i="21"/>
  <c r="P1058" i="21"/>
  <c r="E1055" i="21"/>
  <c r="F1055" i="21"/>
  <c r="D1056" i="21"/>
  <c r="Q1059" i="21"/>
  <c r="P1059" i="21"/>
  <c r="N1059" i="21"/>
  <c r="O1059" i="21"/>
  <c r="M1060" i="21"/>
  <c r="I1060" i="21"/>
  <c r="L1060" i="21"/>
  <c r="J1060" i="21"/>
  <c r="K1060" i="21"/>
  <c r="H1061" i="21"/>
  <c r="F1056" i="21"/>
  <c r="D1057" i="21"/>
  <c r="E1056" i="21"/>
  <c r="Q1060" i="21"/>
  <c r="P1060" i="21"/>
  <c r="N1060" i="21"/>
  <c r="O1060" i="21"/>
  <c r="K1061" i="21"/>
  <c r="M1061" i="21"/>
  <c r="L1061" i="21"/>
  <c r="H1062" i="21"/>
  <c r="J1061" i="21"/>
  <c r="I1061" i="21"/>
  <c r="F1057" i="21"/>
  <c r="D1058" i="21"/>
  <c r="E1057" i="21"/>
  <c r="K1062" i="21"/>
  <c r="I1062" i="21"/>
  <c r="M1062" i="21"/>
  <c r="L1062" i="21"/>
  <c r="J1062" i="21"/>
  <c r="H1063" i="21"/>
  <c r="P1061" i="21"/>
  <c r="N1061" i="21"/>
  <c r="Q1061" i="21"/>
  <c r="O1061" i="21"/>
  <c r="E1058" i="21"/>
  <c r="F1058" i="21"/>
  <c r="D1059" i="21"/>
  <c r="Q1062" i="21"/>
  <c r="P1062" i="21"/>
  <c r="N1062" i="21"/>
  <c r="O1062" i="21"/>
  <c r="K1063" i="21"/>
  <c r="H1064" i="21"/>
  <c r="L1063" i="21"/>
  <c r="J1063" i="21"/>
  <c r="I1063" i="21"/>
  <c r="M1063" i="21"/>
  <c r="E1059" i="21"/>
  <c r="F1059" i="21"/>
  <c r="D1060" i="21"/>
  <c r="M1064" i="21"/>
  <c r="J1064" i="21"/>
  <c r="H1065" i="21"/>
  <c r="L1064" i="21"/>
  <c r="I1064" i="21"/>
  <c r="K1064" i="21"/>
  <c r="P1063" i="21"/>
  <c r="Q1063" i="21"/>
  <c r="O1063" i="21"/>
  <c r="N1063" i="21"/>
  <c r="D1061" i="21"/>
  <c r="E1060" i="21"/>
  <c r="F1060" i="21"/>
  <c r="H1066" i="21"/>
  <c r="I1065" i="21"/>
  <c r="K1065" i="21"/>
  <c r="M1065" i="21"/>
  <c r="J1065" i="21"/>
  <c r="L1065" i="21"/>
  <c r="O1064" i="21"/>
  <c r="Q1064" i="21"/>
  <c r="P1064" i="21"/>
  <c r="N1064" i="21"/>
  <c r="D1062" i="21"/>
  <c r="F1061" i="21"/>
  <c r="E1061" i="21"/>
  <c r="M1066" i="21"/>
  <c r="K1066" i="21"/>
  <c r="J1066" i="21"/>
  <c r="I1066" i="21"/>
  <c r="H1067" i="21"/>
  <c r="L1066" i="21"/>
  <c r="P1065" i="21"/>
  <c r="N1065" i="21"/>
  <c r="Q1065" i="21"/>
  <c r="O1065" i="21"/>
  <c r="F1062" i="21"/>
  <c r="D1063" i="21"/>
  <c r="E1062" i="21"/>
  <c r="N1066" i="21"/>
  <c r="Q1066" i="21"/>
  <c r="O1066" i="21"/>
  <c r="P1066" i="21"/>
  <c r="J1067" i="21"/>
  <c r="M1067" i="21"/>
  <c r="H1068" i="21"/>
  <c r="I1067" i="21"/>
  <c r="K1067" i="21"/>
  <c r="L1067" i="21"/>
  <c r="F1063" i="21"/>
  <c r="D1064" i="21"/>
  <c r="E1063" i="21"/>
  <c r="K1068" i="21"/>
  <c r="J1068" i="21"/>
  <c r="H1069" i="21"/>
  <c r="L1068" i="21"/>
  <c r="M1068" i="21"/>
  <c r="I1068" i="21"/>
  <c r="O1067" i="21"/>
  <c r="P1067" i="21"/>
  <c r="N1067" i="21"/>
  <c r="Q1067" i="21"/>
  <c r="F1064" i="21"/>
  <c r="E1064" i="21"/>
  <c r="D1065" i="21"/>
  <c r="I1069" i="21"/>
  <c r="M1069" i="21"/>
  <c r="K1069" i="21"/>
  <c r="L1069" i="21"/>
  <c r="J1069" i="21"/>
  <c r="H1070" i="21"/>
  <c r="P1068" i="21"/>
  <c r="O1068" i="21"/>
  <c r="Q1068" i="21"/>
  <c r="N1068" i="21"/>
  <c r="F1065" i="21"/>
  <c r="D1066" i="21"/>
  <c r="E1065" i="21"/>
  <c r="P1069" i="21"/>
  <c r="N1069" i="21"/>
  <c r="O1069" i="21"/>
  <c r="Q1069" i="21"/>
  <c r="J1070" i="21"/>
  <c r="H1071" i="21"/>
  <c r="I1070" i="21"/>
  <c r="M1070" i="21"/>
  <c r="L1070" i="21"/>
  <c r="K1070" i="21"/>
  <c r="E1066" i="21"/>
  <c r="D1067" i="21"/>
  <c r="F1066" i="21"/>
  <c r="K1071" i="21"/>
  <c r="L1071" i="21"/>
  <c r="J1071" i="21"/>
  <c r="I1071" i="21"/>
  <c r="M1071" i="21"/>
  <c r="H1072" i="21"/>
  <c r="N1070" i="21"/>
  <c r="P1070" i="21"/>
  <c r="O1070" i="21"/>
  <c r="Q1070" i="21"/>
  <c r="E1067" i="21"/>
  <c r="D1068" i="21"/>
  <c r="F1067" i="21"/>
  <c r="P1071" i="21"/>
  <c r="Q1071" i="21"/>
  <c r="N1071" i="21"/>
  <c r="O1071" i="21"/>
  <c r="K1072" i="21"/>
  <c r="L1072" i="21"/>
  <c r="J1072" i="21"/>
  <c r="H1073" i="21"/>
  <c r="M1072" i="21"/>
  <c r="I1072" i="21"/>
  <c r="D1069" i="21"/>
  <c r="F1068" i="21"/>
  <c r="E1068" i="21"/>
  <c r="M1073" i="21"/>
  <c r="J1073" i="21"/>
  <c r="H1074" i="21"/>
  <c r="L1073" i="21"/>
  <c r="I1073" i="21"/>
  <c r="K1073" i="21"/>
  <c r="N1072" i="21"/>
  <c r="P1072" i="21"/>
  <c r="Q1072" i="21"/>
  <c r="O1072" i="21"/>
  <c r="D1070" i="21"/>
  <c r="F1069" i="21"/>
  <c r="E1069" i="21"/>
  <c r="M1074" i="21"/>
  <c r="K1074" i="21"/>
  <c r="L1074" i="21"/>
  <c r="I1074" i="21"/>
  <c r="H1075" i="21"/>
  <c r="J1074" i="21"/>
  <c r="P1073" i="21"/>
  <c r="O1073" i="21"/>
  <c r="Q1073" i="21"/>
  <c r="N1073" i="21"/>
  <c r="F1070" i="21"/>
  <c r="E1070" i="21"/>
  <c r="D1071" i="21"/>
  <c r="P1074" i="21"/>
  <c r="O1074" i="21"/>
  <c r="N1074" i="21"/>
  <c r="Q1074" i="21"/>
  <c r="L1075" i="21"/>
  <c r="H1076" i="21"/>
  <c r="K1075" i="21"/>
  <c r="M1075" i="21"/>
  <c r="J1075" i="21"/>
  <c r="I1075" i="21"/>
  <c r="D1072" i="21"/>
  <c r="F1071" i="21"/>
  <c r="E1071" i="21"/>
  <c r="H1077" i="21"/>
  <c r="M1076" i="21"/>
  <c r="L1076" i="21"/>
  <c r="I1076" i="21"/>
  <c r="K1076" i="21"/>
  <c r="J1076" i="21"/>
  <c r="O1075" i="21"/>
  <c r="Q1075" i="21"/>
  <c r="P1075" i="21"/>
  <c r="N1075" i="21"/>
  <c r="D1073" i="21"/>
  <c r="F1072" i="21"/>
  <c r="E1072" i="21"/>
  <c r="K1077" i="21"/>
  <c r="I1077" i="21"/>
  <c r="M1077" i="21"/>
  <c r="H1078" i="21"/>
  <c r="L1077" i="21"/>
  <c r="J1077" i="21"/>
  <c r="P1076" i="21"/>
  <c r="O1076" i="21"/>
  <c r="Q1076" i="21"/>
  <c r="N1076" i="21"/>
  <c r="F1073" i="21"/>
  <c r="D1074" i="21"/>
  <c r="E1073" i="21"/>
  <c r="Q1077" i="21"/>
  <c r="O1077" i="21"/>
  <c r="N1077" i="21"/>
  <c r="P1077" i="21"/>
  <c r="L1078" i="21"/>
  <c r="M1078" i="21"/>
  <c r="I1078" i="21"/>
  <c r="J1078" i="21"/>
  <c r="H1079" i="21"/>
  <c r="K1078" i="21"/>
  <c r="D1075" i="21"/>
  <c r="E1074" i="21"/>
  <c r="F1074" i="21"/>
  <c r="Q1078" i="21"/>
  <c r="P1078" i="21"/>
  <c r="N1078" i="21"/>
  <c r="O1078" i="21"/>
  <c r="J1079" i="21"/>
  <c r="M1079" i="21"/>
  <c r="K1079" i="21"/>
  <c r="H1080" i="21"/>
  <c r="L1079" i="21"/>
  <c r="I1079" i="21"/>
  <c r="E1075" i="21"/>
  <c r="D1076" i="21"/>
  <c r="F1075" i="21"/>
  <c r="M1080" i="21"/>
  <c r="K1080" i="21"/>
  <c r="L1080" i="21"/>
  <c r="H1081" i="21"/>
  <c r="J1080" i="21"/>
  <c r="I1080" i="21"/>
  <c r="Q1079" i="21"/>
  <c r="O1079" i="21"/>
  <c r="N1079" i="21"/>
  <c r="P1079" i="21"/>
  <c r="F1076" i="21"/>
  <c r="D1077" i="21"/>
  <c r="E1076" i="21"/>
  <c r="M1081" i="21"/>
  <c r="L1081" i="21"/>
  <c r="K1081" i="21"/>
  <c r="H1082" i="21"/>
  <c r="I1081" i="21"/>
  <c r="J1081" i="21"/>
  <c r="P1080" i="21"/>
  <c r="N1080" i="21"/>
  <c r="Q1080" i="21"/>
  <c r="O1080" i="21"/>
  <c r="F1077" i="21"/>
  <c r="E1077" i="21"/>
  <c r="D1078" i="21"/>
  <c r="J1082" i="21"/>
  <c r="H1083" i="21"/>
  <c r="M1082" i="21"/>
  <c r="L1082" i="21"/>
  <c r="K1082" i="21"/>
  <c r="I1082" i="21"/>
  <c r="Q1081" i="21"/>
  <c r="N1081" i="21"/>
  <c r="P1081" i="21"/>
  <c r="O1081" i="21"/>
  <c r="E1078" i="21"/>
  <c r="D1079" i="21"/>
  <c r="F1078" i="21"/>
  <c r="M1083" i="21"/>
  <c r="I1083" i="21"/>
  <c r="L1083" i="21"/>
  <c r="K1083" i="21"/>
  <c r="H1084" i="21"/>
  <c r="J1083" i="21"/>
  <c r="Q1082" i="21"/>
  <c r="O1082" i="21"/>
  <c r="N1082" i="21"/>
  <c r="P1082" i="21"/>
  <c r="D1080" i="21"/>
  <c r="F1079" i="21"/>
  <c r="E1079" i="21"/>
  <c r="N1083" i="21"/>
  <c r="O1083" i="21"/>
  <c r="Q1083" i="21"/>
  <c r="P1083" i="21"/>
  <c r="H1085" i="21"/>
  <c r="K1084" i="21"/>
  <c r="L1084" i="21"/>
  <c r="J1084" i="21"/>
  <c r="I1084" i="21"/>
  <c r="M1084" i="21"/>
  <c r="E1080" i="21"/>
  <c r="F1080" i="21"/>
  <c r="D1081" i="21"/>
  <c r="L1085" i="21"/>
  <c r="H1086" i="21"/>
  <c r="M1085" i="21"/>
  <c r="I1085" i="21"/>
  <c r="K1085" i="21"/>
  <c r="J1085" i="21"/>
  <c r="O1084" i="21"/>
  <c r="Q1084" i="21"/>
  <c r="N1084" i="21"/>
  <c r="P1084" i="21"/>
  <c r="F1081" i="21"/>
  <c r="D1082" i="21"/>
  <c r="E1081" i="21"/>
  <c r="L1086" i="21"/>
  <c r="K1086" i="21"/>
  <c r="J1086" i="21"/>
  <c r="H1087" i="21"/>
  <c r="M1086" i="21"/>
  <c r="I1086" i="21"/>
  <c r="Q1085" i="21"/>
  <c r="P1085" i="21"/>
  <c r="N1085" i="21"/>
  <c r="O1085" i="21"/>
  <c r="F1082" i="21"/>
  <c r="E1082" i="21"/>
  <c r="D1083" i="21"/>
  <c r="I1087" i="21"/>
  <c r="J1087" i="21"/>
  <c r="L1087" i="21"/>
  <c r="M1087" i="21"/>
  <c r="H1088" i="21"/>
  <c r="K1087" i="21"/>
  <c r="O1086" i="21"/>
  <c r="Q1086" i="21"/>
  <c r="P1086" i="21"/>
  <c r="N1086" i="21"/>
  <c r="E1083" i="21"/>
  <c r="D1084" i="21"/>
  <c r="F1083" i="21"/>
  <c r="Q1087" i="21"/>
  <c r="P1087" i="21"/>
  <c r="N1087" i="21"/>
  <c r="O1087" i="21"/>
  <c r="M1088" i="21"/>
  <c r="K1088" i="21"/>
  <c r="J1088" i="21"/>
  <c r="L1088" i="21"/>
  <c r="I1088" i="21"/>
  <c r="H1089" i="21"/>
  <c r="E1084" i="21"/>
  <c r="F1084" i="21"/>
  <c r="D1085" i="21"/>
  <c r="N1088" i="21"/>
  <c r="Q1088" i="21"/>
  <c r="O1088" i="21"/>
  <c r="P1088" i="21"/>
  <c r="J1089" i="21"/>
  <c r="I1089" i="21"/>
  <c r="M1089" i="21"/>
  <c r="H1090" i="21"/>
  <c r="L1089" i="21"/>
  <c r="K1089" i="21"/>
  <c r="D1086" i="21"/>
  <c r="E1085" i="21"/>
  <c r="F1085" i="21"/>
  <c r="N1089" i="21"/>
  <c r="Q1089" i="21"/>
  <c r="O1089" i="21"/>
  <c r="P1089" i="21"/>
  <c r="I1090" i="21"/>
  <c r="M1090" i="21"/>
  <c r="H1091" i="21"/>
  <c r="K1090" i="21"/>
  <c r="L1090" i="21"/>
  <c r="J1090" i="21"/>
  <c r="E1086" i="21"/>
  <c r="F1086" i="21"/>
  <c r="D1087" i="21"/>
  <c r="P1090" i="21"/>
  <c r="Q1090" i="21"/>
  <c r="O1090" i="21"/>
  <c r="N1090" i="21"/>
  <c r="H1092" i="21"/>
  <c r="K1091" i="21"/>
  <c r="L1091" i="21"/>
  <c r="M1091" i="21"/>
  <c r="J1091" i="21"/>
  <c r="I1091" i="21"/>
  <c r="D1088" i="21"/>
  <c r="E1087" i="21"/>
  <c r="F1087" i="21"/>
  <c r="J1092" i="21"/>
  <c r="I1092" i="21"/>
  <c r="M1092" i="21"/>
  <c r="K1092" i="21"/>
  <c r="L1092" i="21"/>
  <c r="H1093" i="21"/>
  <c r="P1091" i="21"/>
  <c r="O1091" i="21"/>
  <c r="Q1091" i="21"/>
  <c r="N1091" i="21"/>
  <c r="D1089" i="21"/>
  <c r="E1088" i="21"/>
  <c r="F1088" i="21"/>
  <c r="O1092" i="21"/>
  <c r="Q1092" i="21"/>
  <c r="P1092" i="21"/>
  <c r="N1092" i="21"/>
  <c r="I1093" i="21"/>
  <c r="K1093" i="21"/>
  <c r="J1093" i="21"/>
  <c r="L1093" i="21"/>
  <c r="M1093" i="21"/>
  <c r="H1094" i="21"/>
  <c r="D1090" i="21"/>
  <c r="F1089" i="21"/>
  <c r="E1089" i="21"/>
  <c r="O1093" i="21"/>
  <c r="P1093" i="21"/>
  <c r="Q1093" i="21"/>
  <c r="N1093" i="21"/>
  <c r="K1094" i="21"/>
  <c r="I1094" i="21"/>
  <c r="L1094" i="21"/>
  <c r="M1094" i="21"/>
  <c r="J1094" i="21"/>
  <c r="H1095" i="21"/>
  <c r="E1090" i="21"/>
  <c r="F1090" i="21"/>
  <c r="D1091" i="21"/>
  <c r="N1094" i="21"/>
  <c r="Q1094" i="21"/>
  <c r="P1094" i="21"/>
  <c r="O1094" i="21"/>
  <c r="M1095" i="21"/>
  <c r="H1096" i="21"/>
  <c r="L1095" i="21"/>
  <c r="I1095" i="21"/>
  <c r="K1095" i="21"/>
  <c r="J1095" i="21"/>
  <c r="F1091" i="21"/>
  <c r="D1092" i="21"/>
  <c r="E1091" i="21"/>
  <c r="J1096" i="21"/>
  <c r="L1096" i="21"/>
  <c r="M1096" i="21"/>
  <c r="H1097" i="21"/>
  <c r="I1096" i="21"/>
  <c r="K1096" i="21"/>
  <c r="P1095" i="21"/>
  <c r="N1095" i="21"/>
  <c r="O1095" i="21"/>
  <c r="Q1095" i="21"/>
  <c r="E1092" i="21"/>
  <c r="F1092" i="21"/>
  <c r="D1093" i="21"/>
  <c r="L1097" i="21"/>
  <c r="K1097" i="21"/>
  <c r="I1097" i="21"/>
  <c r="M1097" i="21"/>
  <c r="J1097" i="21"/>
  <c r="H1098" i="21"/>
  <c r="Q1096" i="21"/>
  <c r="O1096" i="21"/>
  <c r="N1096" i="21"/>
  <c r="P1096" i="21"/>
  <c r="D1094" i="21"/>
  <c r="F1093" i="21"/>
  <c r="E1093" i="21"/>
  <c r="Q1097" i="21"/>
  <c r="P1097" i="21"/>
  <c r="N1097" i="21"/>
  <c r="O1097" i="21"/>
  <c r="K1098" i="21"/>
  <c r="I1098" i="21"/>
  <c r="L1098" i="21"/>
  <c r="H1099" i="21"/>
  <c r="M1098" i="21"/>
  <c r="J1098" i="21"/>
  <c r="F1094" i="21"/>
  <c r="D1095" i="21"/>
  <c r="E1094" i="21"/>
  <c r="P1098" i="21"/>
  <c r="O1098" i="21"/>
  <c r="Q1098" i="21"/>
  <c r="N1098" i="21"/>
  <c r="H1100" i="21"/>
  <c r="M1099" i="21"/>
  <c r="K1099" i="21"/>
  <c r="L1099" i="21"/>
  <c r="I1099" i="21"/>
  <c r="J1099" i="21"/>
  <c r="F1095" i="21"/>
  <c r="E1095" i="21"/>
  <c r="D1096" i="21"/>
  <c r="M1100" i="21"/>
  <c r="L1100" i="21"/>
  <c r="K1100" i="21"/>
  <c r="I1100" i="21"/>
  <c r="H1101" i="21"/>
  <c r="J1100" i="21"/>
  <c r="Q1099" i="21"/>
  <c r="P1099" i="21"/>
  <c r="N1099" i="21"/>
  <c r="O1099" i="21"/>
  <c r="E1096" i="21"/>
  <c r="D1097" i="21"/>
  <c r="F1096" i="21"/>
  <c r="Q1100" i="21"/>
  <c r="O1100" i="21"/>
  <c r="P1100" i="21"/>
  <c r="N1100" i="21"/>
  <c r="H1102" i="21"/>
  <c r="M1101" i="21"/>
  <c r="L1101" i="21"/>
  <c r="K1101" i="21"/>
  <c r="I1101" i="21"/>
  <c r="J1101" i="21"/>
  <c r="F1097" i="21"/>
  <c r="D1098" i="21"/>
  <c r="E1097" i="21"/>
  <c r="J1102" i="21"/>
  <c r="K1102" i="21"/>
  <c r="H1103" i="21"/>
  <c r="L1102" i="21"/>
  <c r="M1102" i="21"/>
  <c r="I1102" i="21"/>
  <c r="P1101" i="21"/>
  <c r="Q1101" i="21"/>
  <c r="O1101" i="21"/>
  <c r="N1101" i="21"/>
  <c r="D1099" i="21"/>
  <c r="F1098" i="21"/>
  <c r="E1098" i="21"/>
  <c r="I1103" i="21"/>
  <c r="H1104" i="21"/>
  <c r="M1103" i="21"/>
  <c r="L1103" i="21"/>
  <c r="K1103" i="21"/>
  <c r="J1103" i="21"/>
  <c r="O1102" i="21"/>
  <c r="Q1102" i="21"/>
  <c r="P1102" i="21"/>
  <c r="N1102" i="21"/>
  <c r="F1099" i="21"/>
  <c r="E1099" i="21"/>
  <c r="D1100" i="21"/>
  <c r="Q1103" i="21"/>
  <c r="N1103" i="21"/>
  <c r="P1103" i="21"/>
  <c r="O1103" i="21"/>
  <c r="H1105" i="21"/>
  <c r="I1104" i="21"/>
  <c r="K1104" i="21"/>
  <c r="M1104" i="21"/>
  <c r="L1104" i="21"/>
  <c r="J1104" i="21"/>
  <c r="D1101" i="21"/>
  <c r="F1100" i="21"/>
  <c r="E1100" i="21"/>
  <c r="I1105" i="21"/>
  <c r="J1105" i="21"/>
  <c r="M1105" i="21"/>
  <c r="H1106" i="21"/>
  <c r="K1105" i="21"/>
  <c r="L1105" i="21"/>
  <c r="P1104" i="21"/>
  <c r="O1104" i="21"/>
  <c r="N1104" i="21"/>
  <c r="Q1104" i="21"/>
  <c r="D1102" i="21"/>
  <c r="E1101" i="21"/>
  <c r="F1101" i="21"/>
  <c r="O1105" i="21"/>
  <c r="P1105" i="21"/>
  <c r="Q1105" i="21"/>
  <c r="N1105" i="21"/>
  <c r="H1107" i="21"/>
  <c r="K1106" i="21"/>
  <c r="L1106" i="21"/>
  <c r="M1106" i="21"/>
  <c r="J1106" i="21"/>
  <c r="I1106" i="21"/>
  <c r="F1102" i="21"/>
  <c r="E1102" i="21"/>
  <c r="D1103" i="21"/>
  <c r="K1107" i="21"/>
  <c r="J1107" i="21"/>
  <c r="H1108" i="21"/>
  <c r="L1107" i="21"/>
  <c r="I1107" i="21"/>
  <c r="M1107" i="21"/>
  <c r="P1106" i="21"/>
  <c r="O1106" i="21"/>
  <c r="N1106" i="21"/>
  <c r="Q1106" i="21"/>
  <c r="F1103" i="21"/>
  <c r="D1104" i="21"/>
  <c r="E1103" i="21"/>
  <c r="H1109" i="21"/>
  <c r="L1108" i="21"/>
  <c r="J1108" i="21"/>
  <c r="M1108" i="21"/>
  <c r="K1108" i="21"/>
  <c r="I1108" i="21"/>
  <c r="P1107" i="21"/>
  <c r="O1107" i="21"/>
  <c r="N1107" i="21"/>
  <c r="Q1107" i="21"/>
  <c r="F1104" i="21"/>
  <c r="E1104" i="21"/>
  <c r="D1105" i="21"/>
  <c r="J1109" i="21"/>
  <c r="H1110" i="21"/>
  <c r="I1109" i="21"/>
  <c r="M1109" i="21"/>
  <c r="L1109" i="21"/>
  <c r="K1109" i="21"/>
  <c r="N1108" i="21"/>
  <c r="O1108" i="21"/>
  <c r="Q1108" i="21"/>
  <c r="P1108" i="21"/>
  <c r="F1105" i="21"/>
  <c r="E1105" i="21"/>
  <c r="D1106" i="21"/>
  <c r="M1110" i="21"/>
  <c r="K1110" i="21"/>
  <c r="L1110" i="21"/>
  <c r="J1110" i="21"/>
  <c r="H1111" i="21"/>
  <c r="I1110" i="21"/>
  <c r="P1109" i="21"/>
  <c r="Q1109" i="21"/>
  <c r="N1109" i="21"/>
  <c r="O1109" i="21"/>
  <c r="D1107" i="21"/>
  <c r="E1106" i="21"/>
  <c r="F1106" i="21"/>
  <c r="L1111" i="21"/>
  <c r="J1111" i="21"/>
  <c r="M1111" i="21"/>
  <c r="K1111" i="21"/>
  <c r="I1111" i="21"/>
  <c r="H1112" i="21"/>
  <c r="O1110" i="21"/>
  <c r="Q1110" i="21"/>
  <c r="N1110" i="21"/>
  <c r="P1110" i="21"/>
  <c r="F1107" i="21"/>
  <c r="D1108" i="21"/>
  <c r="E1107" i="21"/>
  <c r="P1111" i="21"/>
  <c r="N1111" i="21"/>
  <c r="O1111" i="21"/>
  <c r="Q1111" i="21"/>
  <c r="J1112" i="21"/>
  <c r="I1112" i="21"/>
  <c r="H1113" i="21"/>
  <c r="K1112" i="21"/>
  <c r="L1112" i="21"/>
  <c r="M1112" i="21"/>
  <c r="D1109" i="21"/>
  <c r="F1108" i="21"/>
  <c r="E1108" i="21"/>
  <c r="N1112" i="21"/>
  <c r="O1112" i="21"/>
  <c r="P1112" i="21"/>
  <c r="Q1112" i="21"/>
  <c r="L1113" i="21"/>
  <c r="I1113" i="21"/>
  <c r="M1113" i="21"/>
  <c r="J1113" i="21"/>
  <c r="K1113" i="21"/>
  <c r="H1114" i="21"/>
  <c r="F1109" i="21"/>
  <c r="E1109" i="21"/>
  <c r="D1110" i="21"/>
  <c r="N1113" i="21"/>
  <c r="Q1113" i="21"/>
  <c r="P1113" i="21"/>
  <c r="O1113" i="21"/>
  <c r="K1114" i="21"/>
  <c r="H1115" i="21"/>
  <c r="M1114" i="21"/>
  <c r="I1114" i="21"/>
  <c r="J1114" i="21"/>
  <c r="L1114" i="21"/>
  <c r="F1110" i="21"/>
  <c r="D1111" i="21"/>
  <c r="E1110" i="21"/>
  <c r="M1115" i="21"/>
  <c r="L1115" i="21"/>
  <c r="J1115" i="21"/>
  <c r="K1115" i="21"/>
  <c r="H1116" i="21"/>
  <c r="I1115" i="21"/>
  <c r="P1114" i="21"/>
  <c r="O1114" i="21"/>
  <c r="Q1114" i="21"/>
  <c r="N1114" i="21"/>
  <c r="E1111" i="21"/>
  <c r="F1111" i="21"/>
  <c r="D1112" i="21"/>
  <c r="K1116" i="21"/>
  <c r="J1116" i="21"/>
  <c r="L1116" i="21"/>
  <c r="H1117" i="21"/>
  <c r="I1116" i="21"/>
  <c r="M1116" i="21"/>
  <c r="O1115" i="21"/>
  <c r="Q1115" i="21"/>
  <c r="P1115" i="21"/>
  <c r="N1115" i="21"/>
  <c r="F1112" i="21"/>
  <c r="D1113" i="21"/>
  <c r="E1112" i="21"/>
  <c r="L1117" i="21"/>
  <c r="J1117" i="21"/>
  <c r="I1117" i="21"/>
  <c r="H1118" i="21"/>
  <c r="M1117" i="21"/>
  <c r="K1117" i="21"/>
  <c r="P1116" i="21"/>
  <c r="Q1116" i="21"/>
  <c r="O1116" i="21"/>
  <c r="N1116" i="21"/>
  <c r="F1113" i="21"/>
  <c r="E1113" i="21"/>
  <c r="D1114" i="21"/>
  <c r="P1117" i="21"/>
  <c r="N1117" i="21"/>
  <c r="O1117" i="21"/>
  <c r="Q1117" i="21"/>
  <c r="H1119" i="21"/>
  <c r="M1118" i="21"/>
  <c r="L1118" i="21"/>
  <c r="J1118" i="21"/>
  <c r="K1118" i="21"/>
  <c r="I1118" i="21"/>
  <c r="F1114" i="21"/>
  <c r="D1115" i="21"/>
  <c r="E1114" i="21"/>
  <c r="I1119" i="21"/>
  <c r="L1119" i="21"/>
  <c r="J1119" i="21"/>
  <c r="M1119" i="21"/>
  <c r="H1120" i="21"/>
  <c r="K1119" i="21"/>
  <c r="P1118" i="21"/>
  <c r="Q1118" i="21"/>
  <c r="O1118" i="21"/>
  <c r="N1118" i="21"/>
  <c r="D1116" i="21"/>
  <c r="F1115" i="21"/>
  <c r="E1115" i="21"/>
  <c r="P1119" i="21"/>
  <c r="O1119" i="21"/>
  <c r="N1119" i="21"/>
  <c r="Q1119" i="21"/>
  <c r="K1120" i="21"/>
  <c r="H1121" i="21"/>
  <c r="J1120" i="21"/>
  <c r="M1120" i="21"/>
  <c r="L1120" i="21"/>
  <c r="I1120" i="21"/>
  <c r="E1116" i="21"/>
  <c r="F1116" i="21"/>
  <c r="D1117" i="21"/>
  <c r="I1121" i="21"/>
  <c r="H1122" i="21"/>
  <c r="K1121" i="21"/>
  <c r="M1121" i="21"/>
  <c r="L1121" i="21"/>
  <c r="J1121" i="21"/>
  <c r="O1120" i="21"/>
  <c r="Q1120" i="21"/>
  <c r="N1120" i="21"/>
  <c r="P1120" i="21"/>
  <c r="E1117" i="21"/>
  <c r="D1118" i="21"/>
  <c r="F1117" i="21"/>
  <c r="N1121" i="21"/>
  <c r="Q1121" i="21"/>
  <c r="P1121" i="21"/>
  <c r="O1121" i="21"/>
  <c r="L1122" i="21"/>
  <c r="J1122" i="21"/>
  <c r="K1122" i="21"/>
  <c r="H1123" i="21"/>
  <c r="M1122" i="21"/>
  <c r="I1122" i="21"/>
  <c r="E1118" i="21"/>
  <c r="F1118" i="21"/>
  <c r="D1119" i="21"/>
  <c r="J1123" i="21"/>
  <c r="I1123" i="21"/>
  <c r="K1123" i="21"/>
  <c r="H1124" i="21"/>
  <c r="M1123" i="21"/>
  <c r="L1123" i="21"/>
  <c r="N1122" i="21"/>
  <c r="P1122" i="21"/>
  <c r="Q1122" i="21"/>
  <c r="O1122" i="21"/>
  <c r="F1119" i="21"/>
  <c r="D1120" i="21"/>
  <c r="E1119" i="21"/>
  <c r="P1123" i="21"/>
  <c r="Q1123" i="21"/>
  <c r="O1123" i="21"/>
  <c r="N1123" i="21"/>
  <c r="K1124" i="21"/>
  <c r="J1124" i="21"/>
  <c r="H1125" i="21"/>
  <c r="M1124" i="21"/>
  <c r="I1124" i="21"/>
  <c r="L1124" i="21"/>
  <c r="D1121" i="21"/>
  <c r="F1120" i="21"/>
  <c r="E1120" i="21"/>
  <c r="K1125" i="21"/>
  <c r="L1125" i="21"/>
  <c r="H1126" i="21"/>
  <c r="M1125" i="21"/>
  <c r="J1125" i="21"/>
  <c r="I1125" i="21"/>
  <c r="N1124" i="21"/>
  <c r="Q1124" i="21"/>
  <c r="O1124" i="21"/>
  <c r="P1124" i="21"/>
  <c r="F1121" i="21"/>
  <c r="E1121" i="21"/>
  <c r="D1122" i="21"/>
  <c r="H1127" i="21"/>
  <c r="I1126" i="21"/>
  <c r="L1126" i="21"/>
  <c r="J1126" i="21"/>
  <c r="K1126" i="21"/>
  <c r="M1126" i="21"/>
  <c r="O1125" i="21"/>
  <c r="Q1125" i="21"/>
  <c r="N1125" i="21"/>
  <c r="P1125" i="21"/>
  <c r="F1122" i="21"/>
  <c r="E1122" i="21"/>
  <c r="D1123" i="21"/>
  <c r="J1127" i="21"/>
  <c r="M1127" i="21"/>
  <c r="L1127" i="21"/>
  <c r="K1127" i="21"/>
  <c r="I1127" i="21"/>
  <c r="H1128" i="21"/>
  <c r="P1126" i="21"/>
  <c r="N1126" i="21"/>
  <c r="Q1126" i="21"/>
  <c r="O1126" i="21"/>
  <c r="E1123" i="21"/>
  <c r="F1123" i="21"/>
  <c r="D1124" i="21"/>
  <c r="N1127" i="21"/>
  <c r="Q1127" i="21"/>
  <c r="P1127" i="21"/>
  <c r="O1127" i="21"/>
  <c r="L1128" i="21"/>
  <c r="H1129" i="21"/>
  <c r="K1128" i="21"/>
  <c r="J1128" i="21"/>
  <c r="M1128" i="21"/>
  <c r="I1128" i="21"/>
  <c r="E1124" i="21"/>
  <c r="F1124" i="21"/>
  <c r="D1125" i="21"/>
  <c r="J1129" i="21"/>
  <c r="H1130" i="21"/>
  <c r="I1129" i="21"/>
  <c r="M1129" i="21"/>
  <c r="K1129" i="21"/>
  <c r="L1129" i="21"/>
  <c r="Q1128" i="21"/>
  <c r="P1128" i="21"/>
  <c r="N1128" i="21"/>
  <c r="O1128" i="21"/>
  <c r="F1125" i="21"/>
  <c r="D1126" i="21"/>
  <c r="E1125" i="21"/>
  <c r="J1130" i="21"/>
  <c r="K1130" i="21"/>
  <c r="H1131" i="21"/>
  <c r="I1130" i="21"/>
  <c r="M1130" i="21"/>
  <c r="L1130" i="21"/>
  <c r="Q1129" i="21"/>
  <c r="N1129" i="21"/>
  <c r="O1129" i="21"/>
  <c r="P1129" i="21"/>
  <c r="F1126" i="21"/>
  <c r="E1126" i="21"/>
  <c r="D1127" i="21"/>
  <c r="L1131" i="21"/>
  <c r="J1131" i="21"/>
  <c r="M1131" i="21"/>
  <c r="K1131" i="21"/>
  <c r="H1132" i="21"/>
  <c r="I1131" i="21"/>
  <c r="N1130" i="21"/>
  <c r="O1130" i="21"/>
  <c r="P1130" i="21"/>
  <c r="Q1130" i="21"/>
  <c r="E1127" i="21"/>
  <c r="D1128" i="21"/>
  <c r="F1127" i="21"/>
  <c r="L1132" i="21"/>
  <c r="H1133" i="21"/>
  <c r="K1132" i="21"/>
  <c r="M1132" i="21"/>
  <c r="I1132" i="21"/>
  <c r="J1132" i="21"/>
  <c r="P1131" i="21"/>
  <c r="O1131" i="21"/>
  <c r="Q1131" i="21"/>
  <c r="N1131" i="21"/>
  <c r="F1128" i="21"/>
  <c r="D1129" i="21"/>
  <c r="E1128" i="21"/>
  <c r="I1133" i="21"/>
  <c r="H1134" i="21"/>
  <c r="L1133" i="21"/>
  <c r="K1133" i="21"/>
  <c r="J1133" i="21"/>
  <c r="M1133" i="21"/>
  <c r="Q1132" i="21"/>
  <c r="N1132" i="21"/>
  <c r="O1132" i="21"/>
  <c r="P1132" i="21"/>
  <c r="E1129" i="21"/>
  <c r="F1129" i="21"/>
  <c r="D1130" i="21"/>
  <c r="Q1133" i="21"/>
  <c r="O1133" i="21"/>
  <c r="N1133" i="21"/>
  <c r="P1133" i="21"/>
  <c r="M1134" i="21"/>
  <c r="I1134" i="21"/>
  <c r="K1134" i="21"/>
  <c r="H1135" i="21"/>
  <c r="J1134" i="21"/>
  <c r="L1134" i="21"/>
  <c r="F1130" i="21"/>
  <c r="E1130" i="21"/>
  <c r="D1131" i="21"/>
  <c r="O1134" i="21"/>
  <c r="Q1134" i="21"/>
  <c r="N1134" i="21"/>
  <c r="P1134" i="21"/>
  <c r="L1135" i="21"/>
  <c r="J1135" i="21"/>
  <c r="K1135" i="21"/>
  <c r="I1135" i="21"/>
  <c r="M1135" i="21"/>
  <c r="H1136" i="21"/>
  <c r="E1131" i="21"/>
  <c r="D1132" i="21"/>
  <c r="F1131" i="21"/>
  <c r="P1135" i="21"/>
  <c r="N1135" i="21"/>
  <c r="Q1135" i="21"/>
  <c r="O1135" i="21"/>
  <c r="M1136" i="21"/>
  <c r="I1136" i="21"/>
  <c r="L1136" i="21"/>
  <c r="J1136" i="21"/>
  <c r="K1136" i="21"/>
  <c r="H1137" i="21"/>
  <c r="D1133" i="21"/>
  <c r="F1132" i="21"/>
  <c r="E1132" i="21"/>
  <c r="Q1136" i="21"/>
  <c r="O1136" i="21"/>
  <c r="P1136" i="21"/>
  <c r="N1136" i="21"/>
  <c r="L1137" i="21"/>
  <c r="K1137" i="21"/>
  <c r="J1137" i="21"/>
  <c r="H1138" i="21"/>
  <c r="M1137" i="21"/>
  <c r="I1137" i="21"/>
  <c r="E1133" i="21"/>
  <c r="D1134" i="21"/>
  <c r="F1133" i="21"/>
  <c r="M1138" i="21"/>
  <c r="L1138" i="21"/>
  <c r="I1138" i="21"/>
  <c r="H1139" i="21"/>
  <c r="J1138" i="21"/>
  <c r="K1138" i="21"/>
  <c r="N1137" i="21"/>
  <c r="P1137" i="21"/>
  <c r="Q1137" i="21"/>
  <c r="O1137" i="21"/>
  <c r="F1134" i="21"/>
  <c r="E1134" i="21"/>
  <c r="D1135" i="21"/>
  <c r="Q1138" i="21"/>
  <c r="P1138" i="21"/>
  <c r="N1138" i="21"/>
  <c r="O1138" i="21"/>
  <c r="I1139" i="21"/>
  <c r="J1139" i="21"/>
  <c r="H1140" i="21"/>
  <c r="L1139" i="21"/>
  <c r="M1139" i="21"/>
  <c r="K1139" i="21"/>
  <c r="F1135" i="21"/>
  <c r="D1136" i="21"/>
  <c r="E1135" i="21"/>
  <c r="Q1139" i="21"/>
  <c r="N1139" i="21"/>
  <c r="P1139" i="21"/>
  <c r="O1139" i="21"/>
  <c r="K1140" i="21"/>
  <c r="H1141" i="21"/>
  <c r="L1140" i="21"/>
  <c r="M1140" i="21"/>
  <c r="I1140" i="21"/>
  <c r="J1140" i="21"/>
  <c r="E1136" i="21"/>
  <c r="F1136" i="21"/>
  <c r="D1137" i="21"/>
  <c r="J1141" i="21"/>
  <c r="H1142" i="21"/>
  <c r="I1141" i="21"/>
  <c r="L1141" i="21"/>
  <c r="M1141" i="21"/>
  <c r="K1141" i="21"/>
  <c r="O1140" i="21"/>
  <c r="N1140" i="21"/>
  <c r="Q1140" i="21"/>
  <c r="P1140" i="21"/>
  <c r="F1137" i="21"/>
  <c r="D1138" i="21"/>
  <c r="E1137" i="21"/>
  <c r="K1142" i="21"/>
  <c r="M1142" i="21"/>
  <c r="I1142" i="21"/>
  <c r="H1143" i="21"/>
  <c r="J1142" i="21"/>
  <c r="L1142" i="21"/>
  <c r="N1141" i="21"/>
  <c r="Q1141" i="21"/>
  <c r="P1141" i="21"/>
  <c r="O1141" i="21"/>
  <c r="F1138" i="21"/>
  <c r="E1138" i="21"/>
  <c r="D1139" i="21"/>
  <c r="P1142" i="21"/>
  <c r="O1142" i="21"/>
  <c r="Q1142" i="21"/>
  <c r="N1142" i="21"/>
  <c r="M1143" i="21"/>
  <c r="J1143" i="21"/>
  <c r="K1143" i="21"/>
  <c r="I1143" i="21"/>
  <c r="H1144" i="21"/>
  <c r="L1143" i="21"/>
  <c r="D1140" i="21"/>
  <c r="F1139" i="21"/>
  <c r="E1139" i="21"/>
  <c r="Q1143" i="21"/>
  <c r="N1143" i="21"/>
  <c r="P1143" i="21"/>
  <c r="O1143" i="21"/>
  <c r="K1144" i="21"/>
  <c r="H1145" i="21"/>
  <c r="L1144" i="21"/>
  <c r="I1144" i="21"/>
  <c r="J1144" i="21"/>
  <c r="M1144" i="21"/>
  <c r="D1141" i="21"/>
  <c r="E1140" i="21"/>
  <c r="F1140" i="21"/>
  <c r="L1145" i="21"/>
  <c r="K1145" i="21"/>
  <c r="I1145" i="21"/>
  <c r="M1145" i="21"/>
  <c r="J1145" i="21"/>
  <c r="H1146" i="21"/>
  <c r="O1144" i="21"/>
  <c r="N1144" i="21"/>
  <c r="P1144" i="21"/>
  <c r="Q1144" i="21"/>
  <c r="F1141" i="21"/>
  <c r="D1142" i="21"/>
  <c r="E1141" i="21"/>
  <c r="Q1145" i="21"/>
  <c r="P1145" i="21"/>
  <c r="N1145" i="21"/>
  <c r="O1145" i="21"/>
  <c r="L1146" i="21"/>
  <c r="I1146" i="21"/>
  <c r="J1146" i="21"/>
  <c r="K1146" i="21"/>
  <c r="M1146" i="21"/>
  <c r="H1147" i="21"/>
  <c r="F1142" i="21"/>
  <c r="E1142" i="21"/>
  <c r="D1143" i="21"/>
  <c r="Q1146" i="21"/>
  <c r="O1146" i="21"/>
  <c r="N1146" i="21"/>
  <c r="P1146" i="21"/>
  <c r="J1147" i="21"/>
  <c r="L1147" i="21"/>
  <c r="I1147" i="21"/>
  <c r="H1148" i="21"/>
  <c r="M1147" i="21"/>
  <c r="K1147" i="21"/>
  <c r="D1144" i="21"/>
  <c r="F1143" i="21"/>
  <c r="E1143" i="21"/>
  <c r="O1147" i="21"/>
  <c r="Q1147" i="21"/>
  <c r="N1147" i="21"/>
  <c r="P1147" i="21"/>
  <c r="I1148" i="21"/>
  <c r="M1148" i="21"/>
  <c r="J1148" i="21"/>
  <c r="H1149" i="21"/>
  <c r="L1148" i="21"/>
  <c r="K1148" i="21"/>
  <c r="E1144" i="21"/>
  <c r="D1145" i="21"/>
  <c r="F1144" i="21"/>
  <c r="N1148" i="21"/>
  <c r="Q1148" i="21"/>
  <c r="P1148" i="21"/>
  <c r="O1148" i="21"/>
  <c r="J1149" i="21"/>
  <c r="K1149" i="21"/>
  <c r="I1149" i="21"/>
  <c r="H1150" i="21"/>
  <c r="M1149" i="21"/>
  <c r="L1149" i="21"/>
  <c r="F1145" i="21"/>
  <c r="D1146" i="21"/>
  <c r="E1145" i="21"/>
  <c r="O1149" i="21"/>
  <c r="Q1149" i="21"/>
  <c r="P1149" i="21"/>
  <c r="N1149" i="21"/>
  <c r="H1151" i="21"/>
  <c r="M1150" i="21"/>
  <c r="L1150" i="21"/>
  <c r="K1150" i="21"/>
  <c r="J1150" i="21"/>
  <c r="I1150" i="21"/>
  <c r="E1146" i="21"/>
  <c r="F1146" i="21"/>
  <c r="D1147" i="21"/>
  <c r="L1151" i="21"/>
  <c r="I1151" i="21"/>
  <c r="K1151" i="21"/>
  <c r="J1151" i="21"/>
  <c r="M1151" i="21"/>
  <c r="H1152" i="21"/>
  <c r="P1150" i="21"/>
  <c r="O1150" i="21"/>
  <c r="Q1150" i="21"/>
  <c r="N1150" i="21"/>
  <c r="E1147" i="21"/>
  <c r="D1148" i="21"/>
  <c r="F1147" i="21"/>
  <c r="O1151" i="21"/>
  <c r="P1151" i="21"/>
  <c r="Q1151" i="21"/>
  <c r="N1151" i="21"/>
  <c r="H1153" i="21"/>
  <c r="M1152" i="21"/>
  <c r="K1152" i="21"/>
  <c r="L1152" i="21"/>
  <c r="J1152" i="21"/>
  <c r="I1152" i="21"/>
  <c r="F1148" i="21"/>
  <c r="D1149" i="21"/>
  <c r="E1148" i="21"/>
  <c r="M1153" i="21"/>
  <c r="H1154" i="21"/>
  <c r="L1153" i="21"/>
  <c r="J1153" i="21"/>
  <c r="K1153" i="21"/>
  <c r="I1153" i="21"/>
  <c r="O1152" i="21"/>
  <c r="N1152" i="21"/>
  <c r="Q1152" i="21"/>
  <c r="P1152" i="21"/>
  <c r="E1149" i="21"/>
  <c r="D1150" i="21"/>
  <c r="F1149" i="21"/>
  <c r="M1154" i="21"/>
  <c r="H1155" i="21"/>
  <c r="L1154" i="21"/>
  <c r="I1154" i="21"/>
  <c r="J1154" i="21"/>
  <c r="K1154" i="21"/>
  <c r="O1153" i="21"/>
  <c r="N1153" i="21"/>
  <c r="Q1153" i="21"/>
  <c r="P1153" i="21"/>
  <c r="E1150" i="21"/>
  <c r="D1151" i="21"/>
  <c r="F1150" i="21"/>
  <c r="H1156" i="21"/>
  <c r="J1155" i="21"/>
  <c r="I1155" i="21"/>
  <c r="K1155" i="21"/>
  <c r="M1155" i="21"/>
  <c r="L1155" i="21"/>
  <c r="Q1154" i="21"/>
  <c r="N1154" i="21"/>
  <c r="P1154" i="21"/>
  <c r="O1154" i="21"/>
  <c r="F1151" i="21"/>
  <c r="E1151" i="21"/>
  <c r="D1152" i="21"/>
  <c r="J1156" i="21"/>
  <c r="I1156" i="21"/>
  <c r="M1156" i="21"/>
  <c r="H1157" i="21"/>
  <c r="K1156" i="21"/>
  <c r="L1156" i="21"/>
  <c r="P1155" i="21"/>
  <c r="Q1155" i="21"/>
  <c r="N1155" i="21"/>
  <c r="O1155" i="21"/>
  <c r="E1152" i="21"/>
  <c r="D1153" i="21"/>
  <c r="F1152" i="21"/>
  <c r="Q1156" i="21"/>
  <c r="P1156" i="21"/>
  <c r="N1156" i="21"/>
  <c r="O1156" i="21"/>
  <c r="H1158" i="21"/>
  <c r="K1157" i="21"/>
  <c r="L1157" i="21"/>
  <c r="M1157" i="21"/>
  <c r="J1157" i="21"/>
  <c r="I1157" i="21"/>
  <c r="E1153" i="21"/>
  <c r="D1154" i="21"/>
  <c r="F1153" i="21"/>
  <c r="M1158" i="21"/>
  <c r="H1159" i="21"/>
  <c r="J1158" i="21"/>
  <c r="L1158" i="21"/>
  <c r="K1158" i="21"/>
  <c r="I1158" i="21"/>
  <c r="N1157" i="21"/>
  <c r="Q1157" i="21"/>
  <c r="O1157" i="21"/>
  <c r="P1157" i="21"/>
  <c r="F1154" i="21"/>
  <c r="D1155" i="21"/>
  <c r="E1154" i="21"/>
  <c r="J1159" i="21"/>
  <c r="M1159" i="21"/>
  <c r="K1159" i="21"/>
  <c r="L1159" i="21"/>
  <c r="H1160" i="21"/>
  <c r="I1159" i="21"/>
  <c r="Q1158" i="21"/>
  <c r="O1158" i="21"/>
  <c r="P1158" i="21"/>
  <c r="N1158" i="21"/>
  <c r="F1155" i="21"/>
  <c r="E1155" i="21"/>
  <c r="D1156" i="21"/>
  <c r="I1160" i="21"/>
  <c r="J1160" i="21"/>
  <c r="H1161" i="21"/>
  <c r="M1160" i="21"/>
  <c r="L1160" i="21"/>
  <c r="K1160" i="21"/>
  <c r="N1159" i="21"/>
  <c r="Q1159" i="21"/>
  <c r="P1159" i="21"/>
  <c r="O1159" i="21"/>
  <c r="F1156" i="21"/>
  <c r="D1157" i="21"/>
  <c r="E1156" i="21"/>
  <c r="O1160" i="21"/>
  <c r="P1160" i="21"/>
  <c r="Q1160" i="21"/>
  <c r="N1160" i="21"/>
  <c r="I1161" i="21"/>
  <c r="H1162" i="21"/>
  <c r="L1161" i="21"/>
  <c r="M1161" i="21"/>
  <c r="J1161" i="21"/>
  <c r="K1161" i="21"/>
  <c r="E1157" i="21"/>
  <c r="D1158" i="21"/>
  <c r="F1157" i="21"/>
  <c r="Q1161" i="21"/>
  <c r="P1161" i="21"/>
  <c r="O1161" i="21"/>
  <c r="N1161" i="21"/>
  <c r="J1162" i="21"/>
  <c r="I1162" i="21"/>
  <c r="K1162" i="21"/>
  <c r="M1162" i="21"/>
  <c r="L1162" i="21"/>
  <c r="H1163" i="21"/>
  <c r="F1158" i="21"/>
  <c r="D1159" i="21"/>
  <c r="E1158" i="21"/>
  <c r="N1162" i="21"/>
  <c r="P1162" i="21"/>
  <c r="Q1162" i="21"/>
  <c r="O1162" i="21"/>
  <c r="L1163" i="21"/>
  <c r="K1163" i="21"/>
  <c r="I1163" i="21"/>
  <c r="J1163" i="21"/>
  <c r="H1164" i="21"/>
  <c r="M1163" i="21"/>
  <c r="D1160" i="21"/>
  <c r="F1159" i="21"/>
  <c r="E1159" i="21"/>
  <c r="O1163" i="21"/>
  <c r="P1163" i="21"/>
  <c r="Q1163" i="21"/>
  <c r="N1163" i="21"/>
  <c r="L1164" i="21"/>
  <c r="H1165" i="21"/>
  <c r="M1164" i="21"/>
  <c r="K1164" i="21"/>
  <c r="J1164" i="21"/>
  <c r="I1164" i="21"/>
  <c r="E1160" i="21"/>
  <c r="D1161" i="21"/>
  <c r="F1160" i="21"/>
  <c r="J1165" i="21"/>
  <c r="L1165" i="21"/>
  <c r="H1166" i="21"/>
  <c r="M1165" i="21"/>
  <c r="I1165" i="21"/>
  <c r="K1165" i="21"/>
  <c r="P1164" i="21"/>
  <c r="N1164" i="21"/>
  <c r="O1164" i="21"/>
  <c r="Q1164" i="21"/>
  <c r="F1161" i="21"/>
  <c r="D1162" i="21"/>
  <c r="E1161" i="21"/>
  <c r="K1166" i="21"/>
  <c r="I1166" i="21"/>
  <c r="L1166" i="21"/>
  <c r="M1166" i="21"/>
  <c r="J1166" i="21"/>
  <c r="H1167" i="21"/>
  <c r="N1165" i="21"/>
  <c r="P1165" i="21"/>
  <c r="O1165" i="21"/>
  <c r="Q1165" i="21"/>
  <c r="F1162" i="21"/>
  <c r="D1163" i="21"/>
  <c r="E1162" i="21"/>
  <c r="P1166" i="21"/>
  <c r="N1166" i="21"/>
  <c r="O1166" i="21"/>
  <c r="Q1166" i="21"/>
  <c r="H1168" i="21"/>
  <c r="M1167" i="21"/>
  <c r="L1167" i="21"/>
  <c r="I1167" i="21"/>
  <c r="K1167" i="21"/>
  <c r="J1167" i="21"/>
  <c r="D1164" i="21"/>
  <c r="F1163" i="21"/>
  <c r="E1163" i="21"/>
  <c r="L1168" i="21"/>
  <c r="M1168" i="21"/>
  <c r="J1168" i="21"/>
  <c r="H1169" i="21"/>
  <c r="K1168" i="21"/>
  <c r="I1168" i="21"/>
  <c r="Q1167" i="21"/>
  <c r="O1167" i="21"/>
  <c r="N1167" i="21"/>
  <c r="P1167" i="21"/>
  <c r="F1164" i="21"/>
  <c r="D1165" i="21"/>
  <c r="E1164" i="21"/>
  <c r="I1169" i="21"/>
  <c r="K1169" i="21"/>
  <c r="J1169" i="21"/>
  <c r="M1169" i="21"/>
  <c r="L1169" i="21"/>
  <c r="H1170" i="21"/>
  <c r="Q1168" i="21"/>
  <c r="N1168" i="21"/>
  <c r="P1168" i="21"/>
  <c r="O1168" i="21"/>
  <c r="F1165" i="21"/>
  <c r="D1166" i="21"/>
  <c r="E1165" i="21"/>
  <c r="P1169" i="21"/>
  <c r="N1169" i="21"/>
  <c r="Q1169" i="21"/>
  <c r="O1169" i="21"/>
  <c r="H1171" i="21"/>
  <c r="K1170" i="21"/>
  <c r="L1170" i="21"/>
  <c r="I1170" i="21"/>
  <c r="M1170" i="21"/>
  <c r="J1170" i="21"/>
  <c r="F1166" i="21"/>
  <c r="D1167" i="21"/>
  <c r="E1166" i="21"/>
  <c r="K1171" i="21"/>
  <c r="I1171" i="21"/>
  <c r="H1172" i="21"/>
  <c r="M1171" i="21"/>
  <c r="J1171" i="21"/>
  <c r="L1171" i="21"/>
  <c r="Q1170" i="21"/>
  <c r="O1170" i="21"/>
  <c r="P1170" i="21"/>
  <c r="N1170" i="21"/>
  <c r="D1168" i="21"/>
  <c r="E1167" i="21"/>
  <c r="F1167" i="21"/>
  <c r="N1171" i="21"/>
  <c r="P1171" i="21"/>
  <c r="O1171" i="21"/>
  <c r="Q1171" i="21"/>
  <c r="J1172" i="21"/>
  <c r="I1172" i="21"/>
  <c r="H1173" i="21"/>
  <c r="L1172" i="21"/>
  <c r="K1172" i="21"/>
  <c r="M1172" i="21"/>
  <c r="D1169" i="21"/>
  <c r="F1168" i="21"/>
  <c r="E1168" i="21"/>
  <c r="O1172" i="21"/>
  <c r="N1172" i="21"/>
  <c r="P1172" i="21"/>
  <c r="Q1172" i="21"/>
  <c r="L1173" i="21"/>
  <c r="K1173" i="21"/>
  <c r="M1173" i="21"/>
  <c r="J1173" i="21"/>
  <c r="I1173" i="21"/>
  <c r="H1174" i="21"/>
  <c r="E1169" i="21"/>
  <c r="F1169" i="21"/>
  <c r="D1170" i="21"/>
  <c r="N1173" i="21"/>
  <c r="P1173" i="21"/>
  <c r="O1173" i="21"/>
  <c r="Q1173" i="21"/>
  <c r="M1174" i="21"/>
  <c r="I1174" i="21"/>
  <c r="K1174" i="21"/>
  <c r="J1174" i="21"/>
  <c r="H1175" i="21"/>
  <c r="L1174" i="21"/>
  <c r="E1170" i="21"/>
  <c r="F1170" i="21"/>
  <c r="D1171" i="21"/>
  <c r="P1174" i="21"/>
  <c r="N1174" i="21"/>
  <c r="O1174" i="21"/>
  <c r="Q1174" i="21"/>
  <c r="M1175" i="21"/>
  <c r="I1175" i="21"/>
  <c r="J1175" i="21"/>
  <c r="L1175" i="21"/>
  <c r="H1176" i="21"/>
  <c r="K1175" i="21"/>
  <c r="D1172" i="21"/>
  <c r="E1171" i="21"/>
  <c r="F1171" i="21"/>
  <c r="O1175" i="21"/>
  <c r="N1175" i="21"/>
  <c r="P1175" i="21"/>
  <c r="Q1175" i="21"/>
  <c r="K1176" i="21"/>
  <c r="H1177" i="21"/>
  <c r="J1176" i="21"/>
  <c r="I1176" i="21"/>
  <c r="M1176" i="21"/>
  <c r="L1176" i="21"/>
  <c r="F1172" i="21"/>
  <c r="D1173" i="21"/>
  <c r="E1172" i="21"/>
  <c r="I1177" i="21"/>
  <c r="K1177" i="21"/>
  <c r="L1177" i="21"/>
  <c r="J1177" i="21"/>
  <c r="M1177" i="21"/>
  <c r="H1178" i="21"/>
  <c r="P1176" i="21"/>
  <c r="N1176" i="21"/>
  <c r="O1176" i="21"/>
  <c r="Q1176" i="21"/>
  <c r="F1173" i="21"/>
  <c r="D1174" i="21"/>
  <c r="E1173" i="21"/>
  <c r="Q1177" i="21"/>
  <c r="N1177" i="21"/>
  <c r="O1177" i="21"/>
  <c r="P1177" i="21"/>
  <c r="J1178" i="21"/>
  <c r="M1178" i="21"/>
  <c r="L1178" i="21"/>
  <c r="K1178" i="21"/>
  <c r="H1179" i="21"/>
  <c r="I1178" i="21"/>
  <c r="E1174" i="21"/>
  <c r="F1174" i="21"/>
  <c r="D1175" i="21"/>
  <c r="H1180" i="21"/>
  <c r="M1179" i="21"/>
  <c r="I1179" i="21"/>
  <c r="L1179" i="21"/>
  <c r="K1179" i="21"/>
  <c r="J1179" i="21"/>
  <c r="P1178" i="21"/>
  <c r="N1178" i="21"/>
  <c r="Q1178" i="21"/>
  <c r="O1178" i="21"/>
  <c r="D1176" i="21"/>
  <c r="E1175" i="21"/>
  <c r="F1175" i="21"/>
  <c r="I1180" i="21"/>
  <c r="K1180" i="21"/>
  <c r="J1180" i="21"/>
  <c r="H1181" i="21"/>
  <c r="M1180" i="21"/>
  <c r="L1180" i="21"/>
  <c r="Q1179" i="21"/>
  <c r="N1179" i="21"/>
  <c r="O1179" i="21"/>
  <c r="P1179" i="21"/>
  <c r="E1176" i="21"/>
  <c r="F1176" i="21"/>
  <c r="D1177" i="21"/>
  <c r="O1180" i="21"/>
  <c r="P1180" i="21"/>
  <c r="N1180" i="21"/>
  <c r="Q1180" i="21"/>
  <c r="J1181" i="21"/>
  <c r="L1181" i="21"/>
  <c r="H1182" i="21"/>
  <c r="K1181" i="21"/>
  <c r="M1181" i="21"/>
  <c r="I1181" i="21"/>
  <c r="F1177" i="21"/>
  <c r="E1177" i="21"/>
  <c r="D1178" i="21"/>
  <c r="I1182" i="21"/>
  <c r="L1182" i="21"/>
  <c r="H1183" i="21"/>
  <c r="J1182" i="21"/>
  <c r="K1182" i="21"/>
  <c r="M1182" i="21"/>
  <c r="N1181" i="21"/>
  <c r="P1181" i="21"/>
  <c r="O1181" i="21"/>
  <c r="Q1181" i="21"/>
  <c r="F1178" i="21"/>
  <c r="E1178" i="21"/>
  <c r="D1179" i="21"/>
  <c r="Q1182" i="21"/>
  <c r="O1182" i="21"/>
  <c r="P1182" i="21"/>
  <c r="N1182" i="21"/>
  <c r="M1183" i="21"/>
  <c r="J1183" i="21"/>
  <c r="L1183" i="21"/>
  <c r="I1183" i="21"/>
  <c r="H1184" i="21"/>
  <c r="K1183" i="21"/>
  <c r="D1180" i="21"/>
  <c r="F1179" i="21"/>
  <c r="E1179" i="21"/>
  <c r="Q1183" i="21"/>
  <c r="N1183" i="21"/>
  <c r="P1183" i="21"/>
  <c r="O1183" i="21"/>
  <c r="I1184" i="21"/>
  <c r="M1184" i="21"/>
  <c r="L1184" i="21"/>
  <c r="H1185" i="21"/>
  <c r="K1184" i="21"/>
  <c r="J1184" i="21"/>
  <c r="D1181" i="21"/>
  <c r="E1180" i="21"/>
  <c r="F1180" i="21"/>
  <c r="Q1184" i="21"/>
  <c r="N1184" i="21"/>
  <c r="P1184" i="21"/>
  <c r="O1184" i="21"/>
  <c r="I1185" i="21"/>
  <c r="M1185" i="21"/>
  <c r="L1185" i="21"/>
  <c r="J1185" i="21"/>
  <c r="K1185" i="21"/>
  <c r="H1186" i="21"/>
  <c r="E1181" i="21"/>
  <c r="F1181" i="21"/>
  <c r="D1182" i="21"/>
  <c r="P1185" i="21"/>
  <c r="N1185" i="21"/>
  <c r="Q1185" i="21"/>
  <c r="O1185" i="21"/>
  <c r="J1186" i="21"/>
  <c r="K1186" i="21"/>
  <c r="I1186" i="21"/>
  <c r="L1186" i="21"/>
  <c r="H1187" i="21"/>
  <c r="M1186" i="21"/>
  <c r="E1182" i="21"/>
  <c r="D1183" i="21"/>
  <c r="F1182" i="21"/>
  <c r="O1186" i="21"/>
  <c r="P1186" i="21"/>
  <c r="N1186" i="21"/>
  <c r="Q1186" i="21"/>
  <c r="M1187" i="21"/>
  <c r="I1187" i="21"/>
  <c r="J1187" i="21"/>
  <c r="K1187" i="21"/>
  <c r="L1187" i="21"/>
  <c r="H1188" i="21"/>
  <c r="F1183" i="21"/>
  <c r="D1184" i="21"/>
  <c r="E1183" i="21"/>
  <c r="Q1187" i="21"/>
  <c r="P1187" i="21"/>
  <c r="N1187" i="21"/>
  <c r="O1187" i="21"/>
  <c r="L1188" i="21"/>
  <c r="J1188" i="21"/>
  <c r="K1188" i="21"/>
  <c r="H1189" i="21"/>
  <c r="M1188" i="21"/>
  <c r="I1188" i="21"/>
  <c r="D1185" i="21"/>
  <c r="F1184" i="21"/>
  <c r="E1184" i="21"/>
  <c r="J1189" i="21"/>
  <c r="M1189" i="21"/>
  <c r="K1189" i="21"/>
  <c r="H1190" i="21"/>
  <c r="I1189" i="21"/>
  <c r="L1189" i="21"/>
  <c r="P1188" i="21"/>
  <c r="N1188" i="21"/>
  <c r="O1188" i="21"/>
  <c r="Q1188" i="21"/>
  <c r="E1185" i="21"/>
  <c r="D1186" i="21"/>
  <c r="F1185" i="21"/>
  <c r="M1190" i="21"/>
  <c r="K1190" i="21"/>
  <c r="I1190" i="21"/>
  <c r="L1190" i="21"/>
  <c r="H1191" i="21"/>
  <c r="J1190" i="21"/>
  <c r="Q1189" i="21"/>
  <c r="P1189" i="21"/>
  <c r="N1189" i="21"/>
  <c r="O1189" i="21"/>
  <c r="F1186" i="21"/>
  <c r="D1187" i="21"/>
  <c r="E1186" i="21"/>
  <c r="N1190" i="21"/>
  <c r="O1190" i="21"/>
  <c r="Q1190" i="21"/>
  <c r="P1190" i="21"/>
  <c r="J1191" i="21"/>
  <c r="I1191" i="21"/>
  <c r="L1191" i="21"/>
  <c r="K1191" i="21"/>
  <c r="H1192" i="21"/>
  <c r="M1191" i="21"/>
  <c r="E1187" i="21"/>
  <c r="F1187" i="21"/>
  <c r="D1188" i="21"/>
  <c r="Q1191" i="21"/>
  <c r="O1191" i="21"/>
  <c r="P1191" i="21"/>
  <c r="N1191" i="21"/>
  <c r="H1193" i="21"/>
  <c r="J1192" i="21"/>
  <c r="K1192" i="21"/>
  <c r="I1192" i="21"/>
  <c r="L1192" i="21"/>
  <c r="M1192" i="21"/>
  <c r="D1189" i="21"/>
  <c r="E1188" i="21"/>
  <c r="F1188" i="21"/>
  <c r="J1193" i="21"/>
  <c r="H1194" i="21"/>
  <c r="K1193" i="21"/>
  <c r="I1193" i="21"/>
  <c r="L1193" i="21"/>
  <c r="M1193" i="21"/>
  <c r="Q1192" i="21"/>
  <c r="P1192" i="21"/>
  <c r="N1192" i="21"/>
  <c r="O1192" i="21"/>
  <c r="E1189" i="21"/>
  <c r="F1189" i="21"/>
  <c r="D1190" i="21"/>
  <c r="H1195" i="21"/>
  <c r="J1194" i="21"/>
  <c r="I1194" i="21"/>
  <c r="K1194" i="21"/>
  <c r="M1194" i="21"/>
  <c r="L1194" i="21"/>
  <c r="Q1193" i="21"/>
  <c r="O1193" i="21"/>
  <c r="N1193" i="21"/>
  <c r="P1193" i="21"/>
  <c r="F1190" i="21"/>
  <c r="D1191" i="21"/>
  <c r="E1190" i="21"/>
  <c r="M1195" i="21"/>
  <c r="H1196" i="21"/>
  <c r="L1195" i="21"/>
  <c r="I1195" i="21"/>
  <c r="J1195" i="21"/>
  <c r="K1195" i="21"/>
  <c r="N1194" i="21"/>
  <c r="P1194" i="21"/>
  <c r="Q1194" i="21"/>
  <c r="O1194" i="21"/>
  <c r="F1191" i="21"/>
  <c r="D1192" i="21"/>
  <c r="E1191" i="21"/>
  <c r="J1196" i="21"/>
  <c r="L1196" i="21"/>
  <c r="K1196" i="21"/>
  <c r="I1196" i="21"/>
  <c r="H1197" i="21"/>
  <c r="M1196" i="21"/>
  <c r="Q1195" i="21"/>
  <c r="P1195" i="21"/>
  <c r="O1195" i="21"/>
  <c r="N1195" i="21"/>
  <c r="F1192" i="21"/>
  <c r="D1193" i="21"/>
  <c r="E1192" i="21"/>
  <c r="O1196" i="21"/>
  <c r="P1196" i="21"/>
  <c r="N1196" i="21"/>
  <c r="Q1196" i="21"/>
  <c r="K1197" i="21"/>
  <c r="M1197" i="21"/>
  <c r="J1197" i="21"/>
  <c r="I1197" i="21"/>
  <c r="L1197" i="21"/>
  <c r="H1198" i="21"/>
  <c r="D1194" i="21"/>
  <c r="E1193" i="21"/>
  <c r="F1193" i="21"/>
  <c r="O1197" i="21"/>
  <c r="Q1197" i="21"/>
  <c r="P1197" i="21"/>
  <c r="N1197" i="21"/>
  <c r="J1198" i="21"/>
  <c r="K1198" i="21"/>
  <c r="L1198" i="21"/>
  <c r="H1199" i="21"/>
  <c r="M1198" i="21"/>
  <c r="I1198" i="21"/>
  <c r="F1194" i="21"/>
  <c r="D1195" i="21"/>
  <c r="E1194" i="21"/>
  <c r="M1199" i="21"/>
  <c r="H1200" i="21"/>
  <c r="L1199" i="21"/>
  <c r="J1199" i="21"/>
  <c r="I1199" i="21"/>
  <c r="K1199" i="21"/>
  <c r="O1198" i="21"/>
  <c r="P1198" i="21"/>
  <c r="Q1198" i="21"/>
  <c r="N1198" i="21"/>
  <c r="F1195" i="21"/>
  <c r="E1195" i="21"/>
  <c r="D1196" i="21"/>
  <c r="H1201" i="21"/>
  <c r="I1200" i="21"/>
  <c r="J1200" i="21"/>
  <c r="K1200" i="21"/>
  <c r="L1200" i="21"/>
  <c r="M1200" i="21"/>
  <c r="P1199" i="21"/>
  <c r="N1199" i="21"/>
  <c r="Q1199" i="21"/>
  <c r="O1199" i="21"/>
  <c r="E1196" i="21"/>
  <c r="D1197" i="21"/>
  <c r="F1196" i="21"/>
  <c r="M1201" i="21"/>
  <c r="J1201" i="21"/>
  <c r="K1201" i="21"/>
  <c r="H1202" i="21"/>
  <c r="I1201" i="21"/>
  <c r="L1201" i="21"/>
  <c r="P1200" i="21"/>
  <c r="O1200" i="21"/>
  <c r="Q1200" i="21"/>
  <c r="N1200" i="21"/>
  <c r="D1198" i="21"/>
  <c r="F1197" i="21"/>
  <c r="E1197" i="21"/>
  <c r="L1202" i="21"/>
  <c r="K1202" i="21"/>
  <c r="J1202" i="21"/>
  <c r="M1202" i="21"/>
  <c r="I1202" i="21"/>
  <c r="H1203" i="21"/>
  <c r="O1201" i="21"/>
  <c r="N1201" i="21"/>
  <c r="Q1201" i="21"/>
  <c r="P1201" i="21"/>
  <c r="E1198" i="21"/>
  <c r="D1199" i="21"/>
  <c r="F1198" i="21"/>
  <c r="O1202" i="21"/>
  <c r="P1202" i="21"/>
  <c r="Q1202" i="21"/>
  <c r="N1202" i="21"/>
  <c r="M1203" i="21"/>
  <c r="I1203" i="21"/>
  <c r="J1203" i="21"/>
  <c r="H1204" i="21"/>
  <c r="K1203" i="21"/>
  <c r="L1203" i="21"/>
  <c r="D1200" i="21"/>
  <c r="F1199" i="21"/>
  <c r="E1199" i="21"/>
  <c r="O1203" i="21"/>
  <c r="Q1203" i="21"/>
  <c r="N1203" i="21"/>
  <c r="P1203" i="21"/>
  <c r="K1204" i="21"/>
  <c r="L1204" i="21"/>
  <c r="M1204" i="21"/>
  <c r="I1204" i="21"/>
  <c r="J1204" i="21"/>
  <c r="H1205" i="21"/>
  <c r="E1200" i="21"/>
  <c r="D1201" i="21"/>
  <c r="F1200" i="21"/>
  <c r="N1204" i="21"/>
  <c r="O1204" i="21"/>
  <c r="P1204" i="21"/>
  <c r="Q1204" i="21"/>
  <c r="M1205" i="21"/>
  <c r="H1206" i="21"/>
  <c r="J1205" i="21"/>
  <c r="I1205" i="21"/>
  <c r="K1205" i="21"/>
  <c r="L1205" i="21"/>
  <c r="F1201" i="21"/>
  <c r="D1202" i="21"/>
  <c r="E1201" i="21"/>
  <c r="K1206" i="21"/>
  <c r="M1206" i="21"/>
  <c r="I1206" i="21"/>
  <c r="H1207" i="21"/>
  <c r="J1206" i="21"/>
  <c r="L1206" i="21"/>
  <c r="N1205" i="21"/>
  <c r="Q1205" i="21"/>
  <c r="O1205" i="21"/>
  <c r="P1205" i="21"/>
  <c r="F1202" i="21"/>
  <c r="E1202" i="21"/>
  <c r="D1203" i="21"/>
  <c r="O1206" i="21"/>
  <c r="Q1206" i="21"/>
  <c r="P1206" i="21"/>
  <c r="N1206" i="21"/>
  <c r="I1207" i="21"/>
  <c r="L1207" i="21"/>
  <c r="K1207" i="21"/>
  <c r="M1207" i="21"/>
  <c r="J1207" i="21"/>
  <c r="H1208" i="21"/>
  <c r="F1203" i="21"/>
  <c r="E1203" i="21"/>
  <c r="D1204" i="21"/>
  <c r="P1207" i="21"/>
  <c r="Q1207" i="21"/>
  <c r="N1207" i="21"/>
  <c r="O1207" i="21"/>
  <c r="L1208" i="21"/>
  <c r="H1209" i="21"/>
  <c r="J1208" i="21"/>
  <c r="M1208" i="21"/>
  <c r="I1208" i="21"/>
  <c r="K1208" i="21"/>
  <c r="D1205" i="21"/>
  <c r="E1204" i="21"/>
  <c r="F1204" i="21"/>
  <c r="I1209" i="21"/>
  <c r="H1210" i="21"/>
  <c r="M1209" i="21"/>
  <c r="J1209" i="21"/>
  <c r="L1209" i="21"/>
  <c r="K1209" i="21"/>
  <c r="P1208" i="21"/>
  <c r="Q1208" i="21"/>
  <c r="O1208" i="21"/>
  <c r="N1208" i="21"/>
  <c r="F1205" i="21"/>
  <c r="E1205" i="21"/>
  <c r="D1206" i="21"/>
  <c r="Q1209" i="21"/>
  <c r="O1209" i="21"/>
  <c r="P1209" i="21"/>
  <c r="N1209" i="21"/>
  <c r="K1210" i="21"/>
  <c r="J1210" i="21"/>
  <c r="L1210" i="21"/>
  <c r="M1210" i="21"/>
  <c r="I1210" i="21"/>
  <c r="H1211" i="21"/>
  <c r="D1207" i="21"/>
  <c r="E1206" i="21"/>
  <c r="F1206" i="21"/>
  <c r="O1210" i="21"/>
  <c r="P1210" i="21"/>
  <c r="N1210" i="21"/>
  <c r="Q1210" i="21"/>
  <c r="M1211" i="21"/>
  <c r="K1211" i="21"/>
  <c r="L1211" i="21"/>
  <c r="J1211" i="21"/>
  <c r="H1212" i="21"/>
  <c r="I1211" i="21"/>
  <c r="F1207" i="21"/>
  <c r="D1208" i="21"/>
  <c r="E1207" i="21"/>
  <c r="J1212" i="21"/>
  <c r="H1213" i="21"/>
  <c r="K1212" i="21"/>
  <c r="I1212" i="21"/>
  <c r="M1212" i="21"/>
  <c r="L1212" i="21"/>
  <c r="N1211" i="21"/>
  <c r="Q1211" i="21"/>
  <c r="O1211" i="21"/>
  <c r="P1211" i="21"/>
  <c r="F1208" i="21"/>
  <c r="D1209" i="21"/>
  <c r="E1208" i="21"/>
  <c r="K1213" i="21"/>
  <c r="I1213" i="21"/>
  <c r="L1213" i="21"/>
  <c r="M1213" i="21"/>
  <c r="H1214" i="21"/>
  <c r="J1213" i="21"/>
  <c r="P1212" i="21"/>
  <c r="N1212" i="21"/>
  <c r="O1212" i="21"/>
  <c r="Q1212" i="21"/>
  <c r="F1209" i="21"/>
  <c r="D1210" i="21"/>
  <c r="E1209" i="21"/>
  <c r="N1213" i="21"/>
  <c r="Q1213" i="21"/>
  <c r="O1213" i="21"/>
  <c r="P1213" i="21"/>
  <c r="J1214" i="21"/>
  <c r="H1215" i="21"/>
  <c r="I1214" i="21"/>
  <c r="L1214" i="21"/>
  <c r="K1214" i="21"/>
  <c r="M1214" i="21"/>
  <c r="D1211" i="21"/>
  <c r="F1210" i="21"/>
  <c r="E1210" i="21"/>
  <c r="H1216" i="21"/>
  <c r="L1215" i="21"/>
  <c r="K1215" i="21"/>
  <c r="I1215" i="21"/>
  <c r="J1215" i="21"/>
  <c r="M1215" i="21"/>
  <c r="N1214" i="21"/>
  <c r="O1214" i="21"/>
  <c r="P1214" i="21"/>
  <c r="Q1214" i="21"/>
  <c r="D1212" i="21"/>
  <c r="E1211" i="21"/>
  <c r="F1211" i="21"/>
  <c r="K1216" i="21"/>
  <c r="M1216" i="21"/>
  <c r="L1216" i="21"/>
  <c r="I1216" i="21"/>
  <c r="J1216" i="21"/>
  <c r="H1217" i="21"/>
  <c r="N1215" i="21"/>
  <c r="Q1215" i="21"/>
  <c r="P1215" i="21"/>
  <c r="O1215" i="21"/>
  <c r="D1213" i="21"/>
  <c r="F1212" i="21"/>
  <c r="E1212" i="21"/>
  <c r="Q1216" i="21"/>
  <c r="N1216" i="21"/>
  <c r="P1216" i="21"/>
  <c r="O1216" i="21"/>
  <c r="M1217" i="21"/>
  <c r="J1217" i="21"/>
  <c r="K1217" i="21"/>
  <c r="I1217" i="21"/>
  <c r="L1217" i="21"/>
  <c r="H1218" i="21"/>
  <c r="E1213" i="21"/>
  <c r="D1214" i="21"/>
  <c r="F1213" i="21"/>
  <c r="N1217" i="21"/>
  <c r="Q1217" i="21"/>
  <c r="P1217" i="21"/>
  <c r="O1217" i="21"/>
  <c r="K1218" i="21"/>
  <c r="M1218" i="21"/>
  <c r="L1218" i="21"/>
  <c r="H1219" i="21"/>
  <c r="I1218" i="21"/>
  <c r="J1218" i="21"/>
  <c r="F1214" i="21"/>
  <c r="E1214" i="21"/>
  <c r="D1215" i="21"/>
  <c r="L1219" i="21"/>
  <c r="K1219" i="21"/>
  <c r="J1219" i="21"/>
  <c r="M1219" i="21"/>
  <c r="I1219" i="21"/>
  <c r="H1220" i="21"/>
  <c r="N1218" i="21"/>
  <c r="P1218" i="21"/>
  <c r="O1218" i="21"/>
  <c r="Q1218" i="21"/>
  <c r="D1216" i="21"/>
  <c r="F1215" i="21"/>
  <c r="E1215" i="21"/>
  <c r="N1219" i="21"/>
  <c r="P1219" i="21"/>
  <c r="Q1219" i="21"/>
  <c r="O1219" i="21"/>
  <c r="K1220" i="21"/>
  <c r="I1220" i="21"/>
  <c r="M1220" i="21"/>
  <c r="L1220" i="21"/>
  <c r="H1221" i="21"/>
  <c r="J1220" i="21"/>
  <c r="E1216" i="21"/>
  <c r="F1216" i="21"/>
  <c r="D1217" i="21"/>
  <c r="P1220" i="21"/>
  <c r="Q1220" i="21"/>
  <c r="N1220" i="21"/>
  <c r="O1220" i="21"/>
  <c r="K1221" i="21"/>
  <c r="M1221" i="21"/>
  <c r="L1221" i="21"/>
  <c r="J1221" i="21"/>
  <c r="H1222" i="21"/>
  <c r="I1221" i="21"/>
  <c r="D1218" i="21"/>
  <c r="E1217" i="21"/>
  <c r="F1217" i="21"/>
  <c r="M1222" i="21"/>
  <c r="H1223" i="21"/>
  <c r="K1222" i="21"/>
  <c r="J1222" i="21"/>
  <c r="I1222" i="21"/>
  <c r="L1222" i="21"/>
  <c r="N1221" i="21"/>
  <c r="Q1221" i="21"/>
  <c r="P1221" i="21"/>
  <c r="O1221" i="21"/>
  <c r="E1218" i="21"/>
  <c r="F1218" i="21"/>
  <c r="D1219" i="21"/>
  <c r="J1223" i="21"/>
  <c r="M1223" i="21"/>
  <c r="K1223" i="21"/>
  <c r="L1223" i="21"/>
  <c r="H1224" i="21"/>
  <c r="I1223" i="21"/>
  <c r="P1222" i="21"/>
  <c r="Q1222" i="21"/>
  <c r="N1222" i="21"/>
  <c r="O1222" i="21"/>
  <c r="E1219" i="21"/>
  <c r="F1219" i="21"/>
  <c r="D1220" i="21"/>
  <c r="I1224" i="21"/>
  <c r="K1224" i="21"/>
  <c r="H1225" i="21"/>
  <c r="M1224" i="21"/>
  <c r="J1224" i="21"/>
  <c r="L1224" i="21"/>
  <c r="N1223" i="21"/>
  <c r="O1223" i="21"/>
  <c r="P1223" i="21"/>
  <c r="Q1223" i="21"/>
  <c r="F1220" i="21"/>
  <c r="E1220" i="21"/>
  <c r="D1221" i="21"/>
  <c r="P1224" i="21"/>
  <c r="N1224" i="21"/>
  <c r="O1224" i="21"/>
  <c r="Q1224" i="21"/>
  <c r="M1225" i="21"/>
  <c r="K1225" i="21"/>
  <c r="I1225" i="21"/>
  <c r="J1225" i="21"/>
  <c r="H1226" i="21"/>
  <c r="L1225" i="21"/>
  <c r="F1221" i="21"/>
  <c r="E1221" i="21"/>
  <c r="D1222" i="21"/>
  <c r="N1225" i="21"/>
  <c r="O1225" i="21"/>
  <c r="P1225" i="21"/>
  <c r="Q1225" i="21"/>
  <c r="K1226" i="21"/>
  <c r="I1226" i="21"/>
  <c r="M1226" i="21"/>
  <c r="H1227" i="21"/>
  <c r="L1226" i="21"/>
  <c r="J1226" i="21"/>
  <c r="E1222" i="21"/>
  <c r="D1223" i="21"/>
  <c r="F1222" i="21"/>
  <c r="P1226" i="21"/>
  <c r="Q1226" i="21"/>
  <c r="O1226" i="21"/>
  <c r="N1226" i="21"/>
  <c r="K1227" i="21"/>
  <c r="I1227" i="21"/>
  <c r="L1227" i="21"/>
  <c r="J1227" i="21"/>
  <c r="M1227" i="21"/>
  <c r="H1228" i="21"/>
  <c r="E1223" i="21"/>
  <c r="D1224" i="21"/>
  <c r="F1223" i="21"/>
  <c r="O1227" i="21"/>
  <c r="N1227" i="21"/>
  <c r="Q1227" i="21"/>
  <c r="P1227" i="21"/>
  <c r="H1229" i="21"/>
  <c r="L1228" i="21"/>
  <c r="J1228" i="21"/>
  <c r="I1228" i="21"/>
  <c r="M1228" i="21"/>
  <c r="K1228" i="21"/>
  <c r="D1225" i="21"/>
  <c r="E1224" i="21"/>
  <c r="F1224" i="21"/>
  <c r="K1229" i="21"/>
  <c r="H1230" i="21"/>
  <c r="L1229" i="21"/>
  <c r="J1229" i="21"/>
  <c r="I1229" i="21"/>
  <c r="M1229" i="21"/>
  <c r="Q1228" i="21"/>
  <c r="N1228" i="21"/>
  <c r="P1228" i="21"/>
  <c r="O1228" i="21"/>
  <c r="F1225" i="21"/>
  <c r="E1225" i="21"/>
  <c r="D1226" i="21"/>
  <c r="J1230" i="21"/>
  <c r="I1230" i="21"/>
  <c r="M1230" i="21"/>
  <c r="H1231" i="21"/>
  <c r="K1230" i="21"/>
  <c r="L1230" i="21"/>
  <c r="O1229" i="21"/>
  <c r="N1229" i="21"/>
  <c r="Q1229" i="21"/>
  <c r="P1229" i="21"/>
  <c r="E1226" i="21"/>
  <c r="F1226" i="21"/>
  <c r="D1227" i="21"/>
  <c r="P1230" i="21"/>
  <c r="Q1230" i="21"/>
  <c r="O1230" i="21"/>
  <c r="N1230" i="21"/>
  <c r="I1231" i="21"/>
  <c r="H1232" i="21"/>
  <c r="J1231" i="21"/>
  <c r="K1231" i="21"/>
  <c r="L1231" i="21"/>
  <c r="M1231" i="21"/>
  <c r="D1228" i="21"/>
  <c r="E1227" i="21"/>
  <c r="F1227" i="21"/>
  <c r="P1231" i="21"/>
  <c r="N1231" i="21"/>
  <c r="Q1231" i="21"/>
  <c r="O1231" i="21"/>
  <c r="H1233" i="21"/>
  <c r="L1232" i="21"/>
  <c r="K1232" i="21"/>
  <c r="M1232" i="21"/>
  <c r="I1232" i="21"/>
  <c r="J1232" i="21"/>
  <c r="E1228" i="21"/>
  <c r="F1228" i="21"/>
  <c r="D1229" i="21"/>
  <c r="L1233" i="21"/>
  <c r="K1233" i="21"/>
  <c r="J1233" i="21"/>
  <c r="M1233" i="21"/>
  <c r="I1233" i="21"/>
  <c r="H1234" i="21"/>
  <c r="N1232" i="21"/>
  <c r="Q1232" i="21"/>
  <c r="P1232" i="21"/>
  <c r="O1232" i="21"/>
  <c r="D1230" i="21"/>
  <c r="E1229" i="21"/>
  <c r="F1229" i="21"/>
  <c r="O1233" i="21"/>
  <c r="N1233" i="21"/>
  <c r="P1233" i="21"/>
  <c r="Q1233" i="21"/>
  <c r="I1234" i="21"/>
  <c r="J1234" i="21"/>
  <c r="L1234" i="21"/>
  <c r="M1234" i="21"/>
  <c r="K1234" i="21"/>
  <c r="H1235" i="21"/>
  <c r="D1231" i="21"/>
  <c r="F1230" i="21"/>
  <c r="E1230" i="21"/>
  <c r="N1234" i="21"/>
  <c r="P1234" i="21"/>
  <c r="O1234" i="21"/>
  <c r="Q1234" i="21"/>
  <c r="K1235" i="21"/>
  <c r="J1235" i="21"/>
  <c r="I1235" i="21"/>
  <c r="M1235" i="21"/>
  <c r="H1236" i="21"/>
  <c r="L1235" i="21"/>
  <c r="E1231" i="21"/>
  <c r="F1231" i="21"/>
  <c r="D1232" i="21"/>
  <c r="O1235" i="21"/>
  <c r="N1235" i="21"/>
  <c r="Q1235" i="21"/>
  <c r="P1235" i="21"/>
  <c r="I1236" i="21"/>
  <c r="K1236" i="21"/>
  <c r="L1236" i="21"/>
  <c r="H1237" i="21"/>
  <c r="J1236" i="21"/>
  <c r="M1236" i="21"/>
  <c r="F1232" i="21"/>
  <c r="D1233" i="21"/>
  <c r="E1232" i="21"/>
  <c r="N1236" i="21"/>
  <c r="O1236" i="21"/>
  <c r="P1236" i="21"/>
  <c r="Q1236" i="21"/>
  <c r="K1237" i="21"/>
  <c r="I1237" i="21"/>
  <c r="H1238" i="21"/>
  <c r="J1237" i="21"/>
  <c r="M1237" i="21"/>
  <c r="L1237" i="21"/>
  <c r="D1234" i="21"/>
  <c r="E1233" i="21"/>
  <c r="F1233" i="21"/>
  <c r="N1237" i="21"/>
  <c r="Q1237" i="21"/>
  <c r="O1237" i="21"/>
  <c r="P1237" i="21"/>
  <c r="M1238" i="21"/>
  <c r="H1239" i="21"/>
  <c r="J1238" i="21"/>
  <c r="L1238" i="21"/>
  <c r="I1238" i="21"/>
  <c r="K1238" i="21"/>
  <c r="D1235" i="21"/>
  <c r="F1234" i="21"/>
  <c r="E1234" i="21"/>
  <c r="I1239" i="21"/>
  <c r="L1239" i="21"/>
  <c r="J1239" i="21"/>
  <c r="K1239" i="21"/>
  <c r="H1240" i="21"/>
  <c r="M1239" i="21"/>
  <c r="Q1238" i="21"/>
  <c r="P1238" i="21"/>
  <c r="O1238" i="21"/>
  <c r="N1238" i="21"/>
  <c r="E1235" i="21"/>
  <c r="F1235" i="21"/>
  <c r="D1236" i="21"/>
  <c r="N1239" i="21"/>
  <c r="Q1239" i="21"/>
  <c r="P1239" i="21"/>
  <c r="O1239" i="21"/>
  <c r="M1240" i="21"/>
  <c r="K1240" i="21"/>
  <c r="H1241" i="21"/>
  <c r="I1240" i="21"/>
  <c r="L1240" i="21"/>
  <c r="J1240" i="21"/>
  <c r="E1236" i="21"/>
  <c r="D1237" i="21"/>
  <c r="F1236" i="21"/>
  <c r="L1241" i="21"/>
  <c r="K1241" i="21"/>
  <c r="H1242" i="21"/>
  <c r="M1241" i="21"/>
  <c r="I1241" i="21"/>
  <c r="J1241" i="21"/>
  <c r="P1240" i="21"/>
  <c r="O1240" i="21"/>
  <c r="Q1240" i="21"/>
  <c r="N1240" i="21"/>
  <c r="F1237" i="21"/>
  <c r="E1237" i="21"/>
  <c r="D1238" i="21"/>
  <c r="K1242" i="21"/>
  <c r="H1243" i="21"/>
  <c r="J1242" i="21"/>
  <c r="M1242" i="21"/>
  <c r="I1242" i="21"/>
  <c r="L1242" i="21"/>
  <c r="O1241" i="21"/>
  <c r="N1241" i="21"/>
  <c r="Q1241" i="21"/>
  <c r="P1241" i="21"/>
  <c r="F1238" i="21"/>
  <c r="D1239" i="21"/>
  <c r="E1238" i="21"/>
  <c r="J1243" i="21"/>
  <c r="H1244" i="21"/>
  <c r="L1243" i="21"/>
  <c r="I1243" i="21"/>
  <c r="M1243" i="21"/>
  <c r="K1243" i="21"/>
  <c r="P1242" i="21"/>
  <c r="Q1242" i="21"/>
  <c r="N1242" i="21"/>
  <c r="O1242" i="21"/>
  <c r="F1239" i="21"/>
  <c r="D1240" i="21"/>
  <c r="E1239" i="21"/>
  <c r="H1245" i="21"/>
  <c r="M1244" i="21"/>
  <c r="J1244" i="21"/>
  <c r="I1244" i="21"/>
  <c r="L1244" i="21"/>
  <c r="K1244" i="21"/>
  <c r="O1243" i="21"/>
  <c r="P1243" i="21"/>
  <c r="Q1243" i="21"/>
  <c r="N1243" i="21"/>
  <c r="D1241" i="21"/>
  <c r="E1240" i="21"/>
  <c r="F1240" i="21"/>
  <c r="L1245" i="21"/>
  <c r="K1245" i="21"/>
  <c r="J1245" i="21"/>
  <c r="H1246" i="21"/>
  <c r="M1245" i="21"/>
  <c r="I1245" i="21"/>
  <c r="P1244" i="21"/>
  <c r="Q1244" i="21"/>
  <c r="O1244" i="21"/>
  <c r="N1244" i="21"/>
  <c r="D1242" i="21"/>
  <c r="E1241" i="21"/>
  <c r="F1241" i="21"/>
  <c r="J1246" i="21"/>
  <c r="H1247" i="21"/>
  <c r="L1246" i="21"/>
  <c r="K1246" i="21"/>
  <c r="I1246" i="21"/>
  <c r="M1246" i="21"/>
  <c r="P1245" i="21"/>
  <c r="Q1245" i="21"/>
  <c r="O1245" i="21"/>
  <c r="N1245" i="21"/>
  <c r="F1242" i="21"/>
  <c r="E1242" i="21"/>
  <c r="D1243" i="21"/>
  <c r="H1248" i="21"/>
  <c r="K1247" i="21"/>
  <c r="J1247" i="21"/>
  <c r="I1247" i="21"/>
  <c r="M1247" i="21"/>
  <c r="L1247" i="21"/>
  <c r="Q1246" i="21"/>
  <c r="N1246" i="21"/>
  <c r="P1246" i="21"/>
  <c r="O1246" i="21"/>
  <c r="F1243" i="21"/>
  <c r="E1243" i="21"/>
  <c r="D1244" i="21"/>
  <c r="L1248" i="21"/>
  <c r="I1248" i="21"/>
  <c r="J1248" i="21"/>
  <c r="H1249" i="21"/>
  <c r="K1248" i="21"/>
  <c r="M1248" i="21"/>
  <c r="N1247" i="21"/>
  <c r="Q1247" i="21"/>
  <c r="O1247" i="21"/>
  <c r="P1247" i="21"/>
  <c r="F1244" i="21"/>
  <c r="D1245" i="21"/>
  <c r="E1244" i="21"/>
  <c r="N1248" i="21"/>
  <c r="Q1248" i="21"/>
  <c r="P1248" i="21"/>
  <c r="O1248" i="21"/>
  <c r="L1249" i="21"/>
  <c r="H1250" i="21"/>
  <c r="I1249" i="21"/>
  <c r="J1249" i="21"/>
  <c r="M1249" i="21"/>
  <c r="K1249" i="21"/>
  <c r="D1246" i="21"/>
  <c r="F1245" i="21"/>
  <c r="E1245" i="21"/>
  <c r="J1250" i="21"/>
  <c r="M1250" i="21"/>
  <c r="H1251" i="21"/>
  <c r="I1250" i="21"/>
  <c r="K1250" i="21"/>
  <c r="L1250" i="21"/>
  <c r="P1249" i="21"/>
  <c r="N1249" i="21"/>
  <c r="Q1249" i="21"/>
  <c r="O1249" i="21"/>
  <c r="D1247" i="21"/>
  <c r="E1246" i="21"/>
  <c r="F1246" i="21"/>
  <c r="K1251" i="21"/>
  <c r="J1251" i="21"/>
  <c r="H1252" i="21"/>
  <c r="M1251" i="21"/>
  <c r="L1251" i="21"/>
  <c r="I1251" i="21"/>
  <c r="P1250" i="21"/>
  <c r="O1250" i="21"/>
  <c r="N1250" i="21"/>
  <c r="Q1250" i="21"/>
  <c r="E1247" i="21"/>
  <c r="D1248" i="21"/>
  <c r="F1247" i="21"/>
  <c r="J1252" i="21"/>
  <c r="L1252" i="21"/>
  <c r="I1252" i="21"/>
  <c r="M1252" i="21"/>
  <c r="K1252" i="21"/>
  <c r="H1253" i="21"/>
  <c r="Q1251" i="21"/>
  <c r="O1251" i="21"/>
  <c r="N1251" i="21"/>
  <c r="P1251" i="21"/>
  <c r="D1249" i="21"/>
  <c r="E1248" i="21"/>
  <c r="F1248" i="21"/>
  <c r="N1252" i="21"/>
  <c r="P1252" i="21"/>
  <c r="Q1252" i="21"/>
  <c r="O1252" i="21"/>
  <c r="I1253" i="21"/>
  <c r="K1253" i="21"/>
  <c r="H1254" i="21"/>
  <c r="J1253" i="21"/>
  <c r="L1253" i="21"/>
  <c r="M1253" i="21"/>
  <c r="F1249" i="21"/>
  <c r="E1249" i="21"/>
  <c r="D1250" i="21"/>
  <c r="Q1253" i="21"/>
  <c r="O1253" i="21"/>
  <c r="N1253" i="21"/>
  <c r="P1253" i="21"/>
  <c r="K1254" i="21"/>
  <c r="L1254" i="21"/>
  <c r="M1254" i="21"/>
  <c r="J1254" i="21"/>
  <c r="I1254" i="21"/>
  <c r="H1255" i="21"/>
  <c r="E1250" i="21"/>
  <c r="D1251" i="21"/>
  <c r="F1250" i="21"/>
  <c r="P1254" i="21"/>
  <c r="O1254" i="21"/>
  <c r="Q1254" i="21"/>
  <c r="N1254" i="21"/>
  <c r="K1255" i="21"/>
  <c r="J1255" i="21"/>
  <c r="M1255" i="21"/>
  <c r="I1255" i="21"/>
  <c r="H1256" i="21"/>
  <c r="L1255" i="21"/>
  <c r="D1252" i="21"/>
  <c r="F1251" i="21"/>
  <c r="E1251" i="21"/>
  <c r="O1255" i="21"/>
  <c r="Q1255" i="21"/>
  <c r="N1255" i="21"/>
  <c r="P1255" i="21"/>
  <c r="J1256" i="21"/>
  <c r="M1256" i="21"/>
  <c r="L1256" i="21"/>
  <c r="H1257" i="21"/>
  <c r="K1256" i="21"/>
  <c r="I1256" i="21"/>
  <c r="E1252" i="21"/>
  <c r="D1253" i="21"/>
  <c r="F1252" i="21"/>
  <c r="K1257" i="21"/>
  <c r="H1258" i="21"/>
  <c r="L1257" i="21"/>
  <c r="I1257" i="21"/>
  <c r="M1257" i="21"/>
  <c r="J1257" i="21"/>
  <c r="O1256" i="21"/>
  <c r="P1256" i="21"/>
  <c r="N1256" i="21"/>
  <c r="Q1256" i="21"/>
  <c r="E1253" i="21"/>
  <c r="F1253" i="21"/>
  <c r="D1254" i="21"/>
  <c r="L1258" i="21"/>
  <c r="M1258" i="21"/>
  <c r="H1259" i="21"/>
  <c r="K1258" i="21"/>
  <c r="I1258" i="21"/>
  <c r="J1258" i="21"/>
  <c r="P1257" i="21"/>
  <c r="O1257" i="21"/>
  <c r="N1257" i="21"/>
  <c r="Q1257" i="21"/>
  <c r="D1255" i="21"/>
  <c r="E1254" i="21"/>
  <c r="F1254" i="21"/>
  <c r="L1259" i="21"/>
  <c r="H1260" i="21"/>
  <c r="K1259" i="21"/>
  <c r="M1259" i="21"/>
  <c r="I1259" i="21"/>
  <c r="J1259" i="21"/>
  <c r="P1258" i="21"/>
  <c r="N1258" i="21"/>
  <c r="O1258" i="21"/>
  <c r="Q1258" i="21"/>
  <c r="F1255" i="21"/>
  <c r="D1256" i="21"/>
  <c r="E1255" i="21"/>
  <c r="M1260" i="21"/>
  <c r="I1260" i="21"/>
  <c r="K1260" i="21"/>
  <c r="L1260" i="21"/>
  <c r="H1261" i="21"/>
  <c r="J1260" i="21"/>
  <c r="Q1259" i="21"/>
  <c r="P1259" i="21"/>
  <c r="N1259" i="21"/>
  <c r="O1259" i="21"/>
  <c r="D1257" i="21"/>
  <c r="F1256" i="21"/>
  <c r="E1256" i="21"/>
  <c r="O1260" i="21"/>
  <c r="P1260" i="21"/>
  <c r="Q1260" i="21"/>
  <c r="N1260" i="21"/>
  <c r="L1261" i="21"/>
  <c r="I1261" i="21"/>
  <c r="J1261" i="21"/>
  <c r="H1262" i="21"/>
  <c r="M1261" i="21"/>
  <c r="K1261" i="21"/>
  <c r="E1257" i="21"/>
  <c r="F1257" i="21"/>
  <c r="D1258" i="21"/>
  <c r="Q1261" i="21"/>
  <c r="N1261" i="21"/>
  <c r="P1261" i="21"/>
  <c r="O1261" i="21"/>
  <c r="J1262" i="21"/>
  <c r="H1263" i="21"/>
  <c r="K1262" i="21"/>
  <c r="I1262" i="21"/>
  <c r="L1262" i="21"/>
  <c r="M1262" i="21"/>
  <c r="D1259" i="21"/>
  <c r="E1258" i="21"/>
  <c r="F1258" i="21"/>
  <c r="J1263" i="21"/>
  <c r="M1263" i="21"/>
  <c r="H1264" i="21"/>
  <c r="I1263" i="21"/>
  <c r="K1263" i="21"/>
  <c r="L1263" i="21"/>
  <c r="P1262" i="21"/>
  <c r="N1262" i="21"/>
  <c r="O1262" i="21"/>
  <c r="Q1262" i="21"/>
  <c r="F1259" i="21"/>
  <c r="E1259" i="21"/>
  <c r="D1260" i="21"/>
  <c r="M1264" i="21"/>
  <c r="L1264" i="21"/>
  <c r="I1264" i="21"/>
  <c r="H1265" i="21"/>
  <c r="K1264" i="21"/>
  <c r="J1264" i="21"/>
  <c r="O1263" i="21"/>
  <c r="P1263" i="21"/>
  <c r="Q1263" i="21"/>
  <c r="N1263" i="21"/>
  <c r="E1260" i="21"/>
  <c r="D1261" i="21"/>
  <c r="F1260" i="21"/>
  <c r="P1264" i="21"/>
  <c r="O1264" i="21"/>
  <c r="Q1264" i="21"/>
  <c r="N1264" i="21"/>
  <c r="M1265" i="21"/>
  <c r="J1265" i="21"/>
  <c r="I1265" i="21"/>
  <c r="L1265" i="21"/>
  <c r="K1265" i="21"/>
  <c r="H1266" i="21"/>
  <c r="D1262" i="21"/>
  <c r="F1261" i="21"/>
  <c r="E1261" i="21"/>
  <c r="N1265" i="21"/>
  <c r="O1265" i="21"/>
  <c r="Q1265" i="21"/>
  <c r="P1265" i="21"/>
  <c r="M1266" i="21"/>
  <c r="L1266" i="21"/>
  <c r="J1266" i="21"/>
  <c r="K1266" i="21"/>
  <c r="I1266" i="21"/>
  <c r="H1267" i="21"/>
  <c r="E1262" i="21"/>
  <c r="D1263" i="21"/>
  <c r="F1262" i="21"/>
  <c r="P1266" i="21"/>
  <c r="Q1266" i="21"/>
  <c r="N1266" i="21"/>
  <c r="O1266" i="21"/>
  <c r="K1267" i="21"/>
  <c r="I1267" i="21"/>
  <c r="H1268" i="21"/>
  <c r="M1267" i="21"/>
  <c r="J1267" i="21"/>
  <c r="L1267" i="21"/>
  <c r="D1264" i="21"/>
  <c r="E1263" i="21"/>
  <c r="F1263" i="21"/>
  <c r="O1267" i="21"/>
  <c r="P1267" i="21"/>
  <c r="N1267" i="21"/>
  <c r="Q1267" i="21"/>
  <c r="J1268" i="21"/>
  <c r="I1268" i="21"/>
  <c r="H1269" i="21"/>
  <c r="M1268" i="21"/>
  <c r="L1268" i="21"/>
  <c r="K1268" i="21"/>
  <c r="D1265" i="21"/>
  <c r="F1264" i="21"/>
  <c r="E1264" i="21"/>
  <c r="O1268" i="21"/>
  <c r="Q1268" i="21"/>
  <c r="P1268" i="21"/>
  <c r="N1268" i="21"/>
  <c r="H1270" i="21"/>
  <c r="K1269" i="21"/>
  <c r="J1269" i="21"/>
  <c r="I1269" i="21"/>
  <c r="M1269" i="21"/>
  <c r="L1269" i="21"/>
  <c r="E1265" i="21"/>
  <c r="F1265" i="21"/>
  <c r="D1266" i="21"/>
  <c r="I1270" i="21"/>
  <c r="L1270" i="21"/>
  <c r="J1270" i="21"/>
  <c r="K1270" i="21"/>
  <c r="H1271" i="21"/>
  <c r="M1270" i="21"/>
  <c r="O1269" i="21"/>
  <c r="N1269" i="21"/>
  <c r="P1269" i="21"/>
  <c r="Q1269" i="21"/>
  <c r="E1266" i="21"/>
  <c r="F1266" i="21"/>
  <c r="D1267" i="21"/>
  <c r="Q1270" i="21"/>
  <c r="P1270" i="21"/>
  <c r="O1270" i="21"/>
  <c r="N1270" i="21"/>
  <c r="L1271" i="21"/>
  <c r="J1271" i="21"/>
  <c r="H1272" i="21"/>
  <c r="K1271" i="21"/>
  <c r="I1271" i="21"/>
  <c r="M1271" i="21"/>
  <c r="D1268" i="21"/>
  <c r="F1267" i="21"/>
  <c r="E1267" i="21"/>
  <c r="H1273" i="21"/>
  <c r="I1272" i="21"/>
  <c r="L1272" i="21"/>
  <c r="K1272" i="21"/>
  <c r="M1272" i="21"/>
  <c r="J1272" i="21"/>
  <c r="O1271" i="21"/>
  <c r="N1271" i="21"/>
  <c r="Q1271" i="21"/>
  <c r="P1271" i="21"/>
  <c r="F1268" i="21"/>
  <c r="D1269" i="21"/>
  <c r="E1268" i="21"/>
  <c r="M1273" i="21"/>
  <c r="K1273" i="21"/>
  <c r="I1273" i="21"/>
  <c r="J1273" i="21"/>
  <c r="L1273" i="21"/>
  <c r="H1274" i="21"/>
  <c r="N1272" i="21"/>
  <c r="P1272" i="21"/>
  <c r="O1272" i="21"/>
  <c r="Q1272" i="21"/>
  <c r="F1269" i="21"/>
  <c r="D1270" i="21"/>
  <c r="E1269" i="21"/>
  <c r="O1273" i="21"/>
  <c r="Q1273" i="21"/>
  <c r="N1273" i="21"/>
  <c r="P1273" i="21"/>
  <c r="J1274" i="21"/>
  <c r="L1274" i="21"/>
  <c r="M1274" i="21"/>
  <c r="K1274" i="21"/>
  <c r="H1275" i="21"/>
  <c r="I1274" i="21"/>
  <c r="D1271" i="21"/>
  <c r="E1270" i="21"/>
  <c r="F1270" i="21"/>
  <c r="I1275" i="21"/>
  <c r="M1275" i="21"/>
  <c r="H1276" i="21"/>
  <c r="J1275" i="21"/>
  <c r="K1275" i="21"/>
  <c r="L1275" i="21"/>
  <c r="N1274" i="21"/>
  <c r="Q1274" i="21"/>
  <c r="P1274" i="21"/>
  <c r="O1274" i="21"/>
  <c r="D1272" i="21"/>
  <c r="F1271" i="21"/>
  <c r="E1271" i="21"/>
  <c r="O1275" i="21"/>
  <c r="N1275" i="21"/>
  <c r="Q1275" i="21"/>
  <c r="P1275" i="21"/>
  <c r="K1276" i="21"/>
  <c r="M1276" i="21"/>
  <c r="I1276" i="21"/>
  <c r="H1277" i="21"/>
  <c r="J1276" i="21"/>
  <c r="L1276" i="21"/>
  <c r="E1272" i="21"/>
  <c r="F1272" i="21"/>
  <c r="D1273" i="21"/>
  <c r="N1276" i="21"/>
  <c r="Q1276" i="21"/>
  <c r="P1276" i="21"/>
  <c r="O1276" i="21"/>
  <c r="H1278" i="21"/>
  <c r="K1277" i="21"/>
  <c r="J1277" i="21"/>
  <c r="L1277" i="21"/>
  <c r="I1277" i="21"/>
  <c r="M1277" i="21"/>
  <c r="F1273" i="21"/>
  <c r="D1274" i="21"/>
  <c r="E1273" i="21"/>
  <c r="J1278" i="21"/>
  <c r="I1278" i="21"/>
  <c r="L1278" i="21"/>
  <c r="K1278" i="21"/>
  <c r="H1279" i="21"/>
  <c r="M1278" i="21"/>
  <c r="Q1277" i="21"/>
  <c r="N1277" i="21"/>
  <c r="O1277" i="21"/>
  <c r="P1277" i="21"/>
  <c r="F1274" i="21"/>
  <c r="D1275" i="21"/>
  <c r="E1274" i="21"/>
  <c r="Q1278" i="21"/>
  <c r="O1278" i="21"/>
  <c r="P1278" i="21"/>
  <c r="N1278" i="21"/>
  <c r="L1279" i="21"/>
  <c r="M1279" i="21"/>
  <c r="I1279" i="21"/>
  <c r="H1280" i="21"/>
  <c r="K1279" i="21"/>
  <c r="J1279" i="21"/>
  <c r="E1275" i="21"/>
  <c r="F1275" i="21"/>
  <c r="D1276" i="21"/>
  <c r="N1279" i="21"/>
  <c r="O1279" i="21"/>
  <c r="Q1279" i="21"/>
  <c r="P1279" i="21"/>
  <c r="H1281" i="21"/>
  <c r="K1280" i="21"/>
  <c r="M1280" i="21"/>
  <c r="I1280" i="21"/>
  <c r="J1280" i="21"/>
  <c r="L1280" i="21"/>
  <c r="F1276" i="21"/>
  <c r="D1277" i="21"/>
  <c r="E1276" i="21"/>
  <c r="J1281" i="21"/>
  <c r="L1281" i="21"/>
  <c r="K1281" i="21"/>
  <c r="M1281" i="21"/>
  <c r="I1281" i="21"/>
  <c r="H1282" i="21"/>
  <c r="N1280" i="21"/>
  <c r="O1280" i="21"/>
  <c r="Q1280" i="21"/>
  <c r="P1280" i="21"/>
  <c r="E1277" i="21"/>
  <c r="D1278" i="21"/>
  <c r="F1277" i="21"/>
  <c r="Q1281" i="21"/>
  <c r="N1281" i="21"/>
  <c r="O1281" i="21"/>
  <c r="P1281" i="21"/>
  <c r="L1282" i="21"/>
  <c r="H1283" i="21"/>
  <c r="K1282" i="21"/>
  <c r="J1282" i="21"/>
  <c r="M1282" i="21"/>
  <c r="I1282" i="21"/>
  <c r="D1279" i="21"/>
  <c r="E1278" i="21"/>
  <c r="F1278" i="21"/>
  <c r="L1283" i="21"/>
  <c r="K1283" i="21"/>
  <c r="I1283" i="21"/>
  <c r="J1283" i="21"/>
  <c r="M1283" i="21"/>
  <c r="H1284" i="21"/>
  <c r="P1282" i="21"/>
  <c r="N1282" i="21"/>
  <c r="Q1282" i="21"/>
  <c r="O1282" i="21"/>
  <c r="E1279" i="21"/>
  <c r="F1279" i="21"/>
  <c r="D1280" i="21"/>
  <c r="O1283" i="21"/>
  <c r="P1283" i="21"/>
  <c r="N1283" i="21"/>
  <c r="Q1283" i="21"/>
  <c r="I1284" i="21"/>
  <c r="J1284" i="21"/>
  <c r="K1284" i="21"/>
  <c r="M1284" i="21"/>
  <c r="L1284" i="21"/>
  <c r="H1285" i="21"/>
  <c r="D1281" i="21"/>
  <c r="E1280" i="21"/>
  <c r="F1280" i="21"/>
  <c r="Q1284" i="21"/>
  <c r="P1284" i="21"/>
  <c r="N1284" i="21"/>
  <c r="O1284" i="21"/>
  <c r="H1286" i="21"/>
  <c r="M1285" i="21"/>
  <c r="K1285" i="21"/>
  <c r="I1285" i="21"/>
  <c r="L1285" i="21"/>
  <c r="J1285" i="21"/>
  <c r="F1281" i="21"/>
  <c r="E1281" i="21"/>
  <c r="D1282" i="21"/>
  <c r="J1286" i="21"/>
  <c r="L1286" i="21"/>
  <c r="K1286" i="21"/>
  <c r="H1287" i="21"/>
  <c r="I1286" i="21"/>
  <c r="M1286" i="21"/>
  <c r="P1285" i="21"/>
  <c r="Q1285" i="21"/>
  <c r="O1285" i="21"/>
  <c r="N1285" i="21"/>
  <c r="D1283" i="21"/>
  <c r="F1282" i="21"/>
  <c r="E1282" i="21"/>
  <c r="L1287" i="21"/>
  <c r="J1287" i="21"/>
  <c r="M1287" i="21"/>
  <c r="H1288" i="21"/>
  <c r="I1287" i="21"/>
  <c r="K1287" i="21"/>
  <c r="N1286" i="21"/>
  <c r="P1286" i="21"/>
  <c r="Q1286" i="21"/>
  <c r="O1286" i="21"/>
  <c r="E1283" i="21"/>
  <c r="F1283" i="21"/>
  <c r="D1284" i="21"/>
  <c r="K1288" i="21"/>
  <c r="I1288" i="21"/>
  <c r="M1288" i="21"/>
  <c r="J1288" i="21"/>
  <c r="H1289" i="21"/>
  <c r="L1288" i="21"/>
  <c r="N1287" i="21"/>
  <c r="O1287" i="21"/>
  <c r="Q1287" i="21"/>
  <c r="P1287" i="21"/>
  <c r="E1284" i="21"/>
  <c r="F1284" i="21"/>
  <c r="D1285" i="21"/>
  <c r="P1288" i="21"/>
  <c r="Q1288" i="21"/>
  <c r="O1288" i="21"/>
  <c r="N1288" i="21"/>
  <c r="L1289" i="21"/>
  <c r="K1289" i="21"/>
  <c r="J1289" i="21"/>
  <c r="H1290" i="21"/>
  <c r="M1289" i="21"/>
  <c r="I1289" i="21"/>
  <c r="D1286" i="21"/>
  <c r="E1285" i="21"/>
  <c r="F1285" i="21"/>
  <c r="H1291" i="21"/>
  <c r="I1290" i="21"/>
  <c r="M1290" i="21"/>
  <c r="L1290" i="21"/>
  <c r="J1290" i="21"/>
  <c r="K1290" i="21"/>
  <c r="P1289" i="21"/>
  <c r="Q1289" i="21"/>
  <c r="O1289" i="21"/>
  <c r="N1289" i="21"/>
  <c r="E1286" i="21"/>
  <c r="F1286" i="21"/>
  <c r="D1287" i="21"/>
  <c r="H1292" i="21"/>
  <c r="J1291" i="21"/>
  <c r="M1291" i="21"/>
  <c r="K1291" i="21"/>
  <c r="L1291" i="21"/>
  <c r="I1291" i="21"/>
  <c r="P1290" i="21"/>
  <c r="Q1290" i="21"/>
  <c r="N1290" i="21"/>
  <c r="O1290" i="21"/>
  <c r="D1288" i="21"/>
  <c r="F1287" i="21"/>
  <c r="E1287" i="21"/>
  <c r="L1292" i="21"/>
  <c r="H1293" i="21"/>
  <c r="I1292" i="21"/>
  <c r="M1292" i="21"/>
  <c r="K1292" i="21"/>
  <c r="J1292" i="21"/>
  <c r="N1291" i="21"/>
  <c r="O1291" i="21"/>
  <c r="Q1291" i="21"/>
  <c r="P1291" i="21"/>
  <c r="F1288" i="21"/>
  <c r="D1289" i="21"/>
  <c r="E1288" i="21"/>
  <c r="K1293" i="21"/>
  <c r="M1293" i="21"/>
  <c r="I1293" i="21"/>
  <c r="L1293" i="21"/>
  <c r="J1293" i="21"/>
  <c r="H1294" i="21"/>
  <c r="P1292" i="21"/>
  <c r="O1292" i="21"/>
  <c r="N1292" i="21"/>
  <c r="Q1292" i="21"/>
  <c r="F1289" i="21"/>
  <c r="E1289" i="21"/>
  <c r="D1290" i="21"/>
  <c r="Q1293" i="21"/>
  <c r="P1293" i="21"/>
  <c r="O1293" i="21"/>
  <c r="N1293" i="21"/>
  <c r="K1294" i="21"/>
  <c r="L1294" i="21"/>
  <c r="J1294" i="21"/>
  <c r="H1295" i="21"/>
  <c r="I1294" i="21"/>
  <c r="M1294" i="21"/>
  <c r="F1290" i="21"/>
  <c r="E1290" i="21"/>
  <c r="D1291" i="21"/>
  <c r="I1295" i="21"/>
  <c r="L1295" i="21"/>
  <c r="M1295" i="21"/>
  <c r="J1295" i="21"/>
  <c r="H1296" i="21"/>
  <c r="K1295" i="21"/>
  <c r="O1294" i="21"/>
  <c r="P1294" i="21"/>
  <c r="N1294" i="21"/>
  <c r="Q1294" i="21"/>
  <c r="D1292" i="21"/>
  <c r="F1291" i="21"/>
  <c r="E1291" i="21"/>
  <c r="P1295" i="21"/>
  <c r="N1295" i="21"/>
  <c r="O1295" i="21"/>
  <c r="Q1295" i="21"/>
  <c r="H1297" i="21"/>
  <c r="M1296" i="21"/>
  <c r="K1296" i="21"/>
  <c r="I1296" i="21"/>
  <c r="J1296" i="21"/>
  <c r="L1296" i="21"/>
  <c r="E1292" i="21"/>
  <c r="F1292" i="21"/>
  <c r="D1293" i="21"/>
  <c r="H1298" i="21"/>
  <c r="M1297" i="21"/>
  <c r="K1297" i="21"/>
  <c r="I1297" i="21"/>
  <c r="J1297" i="21"/>
  <c r="L1297" i="21"/>
  <c r="O1296" i="21"/>
  <c r="Q1296" i="21"/>
  <c r="N1296" i="21"/>
  <c r="P1296" i="21"/>
  <c r="D1294" i="21"/>
  <c r="F1293" i="21"/>
  <c r="E1293" i="21"/>
  <c r="K1298" i="21"/>
  <c r="J1298" i="21"/>
  <c r="H1299" i="21"/>
  <c r="M1298" i="21"/>
  <c r="L1298" i="21"/>
  <c r="I1298" i="21"/>
  <c r="N1297" i="21"/>
  <c r="P1297" i="21"/>
  <c r="Q1297" i="21"/>
  <c r="O1297" i="21"/>
  <c r="E1294" i="21"/>
  <c r="D1295" i="21"/>
  <c r="F1294" i="21"/>
  <c r="L1299" i="21"/>
  <c r="I1299" i="21"/>
  <c r="H1300" i="21"/>
  <c r="J1299" i="21"/>
  <c r="M1299" i="21"/>
  <c r="K1299" i="21"/>
  <c r="P1298" i="21"/>
  <c r="Q1298" i="21"/>
  <c r="O1298" i="21"/>
  <c r="N1298" i="21"/>
  <c r="F1295" i="21"/>
  <c r="E1295" i="21"/>
  <c r="D1296" i="21"/>
  <c r="N1299" i="21"/>
  <c r="Q1299" i="21"/>
  <c r="O1299" i="21"/>
  <c r="P1299" i="21"/>
  <c r="M1300" i="21"/>
  <c r="H1301" i="21"/>
  <c r="K1300" i="21"/>
  <c r="L1300" i="21"/>
  <c r="J1300" i="21"/>
  <c r="I1300" i="21"/>
  <c r="F1296" i="21"/>
  <c r="D1297" i="21"/>
  <c r="E1296" i="21"/>
  <c r="M1301" i="21"/>
  <c r="J1301" i="21"/>
  <c r="H1302" i="21"/>
  <c r="K1301" i="21"/>
  <c r="I1301" i="21"/>
  <c r="L1301" i="21"/>
  <c r="P1300" i="21"/>
  <c r="N1300" i="21"/>
  <c r="O1300" i="21"/>
  <c r="Q1300" i="21"/>
  <c r="E1297" i="21"/>
  <c r="F1297" i="21"/>
  <c r="D1298" i="21"/>
  <c r="J1302" i="21"/>
  <c r="K1302" i="21"/>
  <c r="M1302" i="21"/>
  <c r="H1303" i="21"/>
  <c r="I1302" i="21"/>
  <c r="L1302" i="21"/>
  <c r="Q1301" i="21"/>
  <c r="O1301" i="21"/>
  <c r="P1301" i="21"/>
  <c r="N1301" i="21"/>
  <c r="F1298" i="21"/>
  <c r="D1299" i="21"/>
  <c r="E1298" i="21"/>
  <c r="J1303" i="21"/>
  <c r="I1303" i="21"/>
  <c r="K1303" i="21"/>
  <c r="H1304" i="21"/>
  <c r="L1303" i="21"/>
  <c r="M1303" i="21"/>
  <c r="Q1302" i="21"/>
  <c r="P1302" i="21"/>
  <c r="N1302" i="21"/>
  <c r="O1302" i="21"/>
  <c r="E1299" i="21"/>
  <c r="D1300" i="21"/>
  <c r="F1299" i="21"/>
  <c r="Q1303" i="21"/>
  <c r="O1303" i="21"/>
  <c r="P1303" i="21"/>
  <c r="N1303" i="21"/>
  <c r="I1304" i="21"/>
  <c r="H1305" i="21"/>
  <c r="J1304" i="21"/>
  <c r="L1304" i="21"/>
  <c r="K1304" i="21"/>
  <c r="M1304" i="21"/>
  <c r="D1301" i="21"/>
  <c r="E1300" i="21"/>
  <c r="F1300" i="21"/>
  <c r="N1304" i="21"/>
  <c r="P1304" i="21"/>
  <c r="Q1304" i="21"/>
  <c r="O1304" i="21"/>
  <c r="I1305" i="21"/>
  <c r="J1305" i="21"/>
  <c r="K1305" i="21"/>
  <c r="L1305" i="21"/>
  <c r="M1305" i="21"/>
  <c r="H1306" i="21"/>
  <c r="E1301" i="21"/>
  <c r="D1302" i="21"/>
  <c r="F1301" i="21"/>
  <c r="N1305" i="21"/>
  <c r="Q1305" i="21"/>
  <c r="P1305" i="21"/>
  <c r="O1305" i="21"/>
  <c r="K1306" i="21"/>
  <c r="M1306" i="21"/>
  <c r="J1306" i="21"/>
  <c r="L1306" i="21"/>
  <c r="H1307" i="21"/>
  <c r="I1306" i="21"/>
  <c r="E1302" i="21"/>
  <c r="D1303" i="21"/>
  <c r="F1302" i="21"/>
  <c r="K1307" i="21"/>
  <c r="I1307" i="21"/>
  <c r="J1307" i="21"/>
  <c r="M1307" i="21"/>
  <c r="H1308" i="21"/>
  <c r="L1307" i="21"/>
  <c r="O1306" i="21"/>
  <c r="Q1306" i="21"/>
  <c r="N1306" i="21"/>
  <c r="P1306" i="21"/>
  <c r="E1303" i="21"/>
  <c r="D1304" i="21"/>
  <c r="F1303" i="21"/>
  <c r="O1307" i="21"/>
  <c r="P1307" i="21"/>
  <c r="N1307" i="21"/>
  <c r="Q1307" i="21"/>
  <c r="L1308" i="21"/>
  <c r="M1308" i="21"/>
  <c r="K1308" i="21"/>
  <c r="H1309" i="21"/>
  <c r="I1308" i="21"/>
  <c r="J1308" i="21"/>
  <c r="E1304" i="21"/>
  <c r="F1304" i="21"/>
  <c r="D1305" i="21"/>
  <c r="M1309" i="21"/>
  <c r="J1309" i="21"/>
  <c r="L1309" i="21"/>
  <c r="I1309" i="21"/>
  <c r="H1310" i="21"/>
  <c r="K1309" i="21"/>
  <c r="O1308" i="21"/>
  <c r="N1308" i="21"/>
  <c r="P1308" i="21"/>
  <c r="Q1308" i="21"/>
  <c r="F1305" i="21"/>
  <c r="D1306" i="21"/>
  <c r="E1305" i="21"/>
  <c r="Q1309" i="21"/>
  <c r="O1309" i="21"/>
  <c r="P1309" i="21"/>
  <c r="N1309" i="21"/>
  <c r="K1310" i="21"/>
  <c r="I1310" i="21"/>
  <c r="J1310" i="21"/>
  <c r="H1311" i="21"/>
  <c r="M1310" i="21"/>
  <c r="L1310" i="21"/>
  <c r="D1307" i="21"/>
  <c r="E1306" i="21"/>
  <c r="F1306" i="21"/>
  <c r="Q1310" i="21"/>
  <c r="O1310" i="21"/>
  <c r="N1310" i="21"/>
  <c r="P1310" i="21"/>
  <c r="K1311" i="21"/>
  <c r="M1311" i="21"/>
  <c r="L1311" i="21"/>
  <c r="J1311" i="21"/>
  <c r="I1311" i="21"/>
  <c r="H1312" i="21"/>
  <c r="F1307" i="21"/>
  <c r="D1308" i="21"/>
  <c r="E1307" i="21"/>
  <c r="P1311" i="21"/>
  <c r="N1311" i="21"/>
  <c r="Q1311" i="21"/>
  <c r="O1311" i="21"/>
  <c r="I1312" i="21"/>
  <c r="L1312" i="21"/>
  <c r="J1312" i="21"/>
  <c r="K1312" i="21"/>
  <c r="M1312" i="21"/>
  <c r="H1313" i="21"/>
  <c r="D1309" i="21"/>
  <c r="F1308" i="21"/>
  <c r="E1308" i="21"/>
  <c r="N1312" i="21"/>
  <c r="Q1312" i="21"/>
  <c r="O1312" i="21"/>
  <c r="P1312" i="21"/>
  <c r="M1313" i="21"/>
  <c r="I1313" i="21"/>
  <c r="L1313" i="21"/>
  <c r="H1314" i="21"/>
  <c r="K1313" i="21"/>
  <c r="J1313" i="21"/>
  <c r="E1309" i="21"/>
  <c r="D1310" i="21"/>
  <c r="F1309" i="21"/>
  <c r="P1313" i="21"/>
  <c r="N1313" i="21"/>
  <c r="O1313" i="21"/>
  <c r="Q1313" i="21"/>
  <c r="J1314" i="21"/>
  <c r="I1314" i="21"/>
  <c r="L1314" i="21"/>
  <c r="M1314" i="21"/>
  <c r="K1314" i="21"/>
  <c r="H1315" i="21"/>
  <c r="D1311" i="21"/>
  <c r="F1310" i="21"/>
  <c r="E1310" i="21"/>
  <c r="Q1314" i="21"/>
  <c r="N1314" i="21"/>
  <c r="O1314" i="21"/>
  <c r="P1314" i="21"/>
  <c r="I1315" i="21"/>
  <c r="K1315" i="21"/>
  <c r="J1315" i="21"/>
  <c r="L1315" i="21"/>
  <c r="M1315" i="21"/>
  <c r="H1316" i="21"/>
  <c r="E1311" i="21"/>
  <c r="D1312" i="21"/>
  <c r="F1311" i="21"/>
  <c r="N1315" i="21"/>
  <c r="P1315" i="21"/>
  <c r="O1315" i="21"/>
  <c r="Q1315" i="21"/>
  <c r="I1316" i="21"/>
  <c r="K1316" i="21"/>
  <c r="L1316" i="21"/>
  <c r="J1316" i="21"/>
  <c r="H1317" i="21"/>
  <c r="M1316" i="21"/>
  <c r="E1312" i="21"/>
  <c r="F1312" i="21"/>
  <c r="D1313" i="21"/>
  <c r="O1316" i="21"/>
  <c r="P1316" i="21"/>
  <c r="Q1316" i="21"/>
  <c r="N1316" i="21"/>
  <c r="I1317" i="21"/>
  <c r="L1317" i="21"/>
  <c r="K1317" i="21"/>
  <c r="M1317" i="21"/>
  <c r="H1318" i="21"/>
  <c r="J1317" i="21"/>
  <c r="F1313" i="21"/>
  <c r="D1314" i="21"/>
  <c r="E1313" i="21"/>
  <c r="N1317" i="21"/>
  <c r="P1317" i="21"/>
  <c r="O1317" i="21"/>
  <c r="Q1317" i="21"/>
  <c r="L1318" i="21"/>
  <c r="M1318" i="21"/>
  <c r="I1318" i="21"/>
  <c r="J1318" i="21"/>
  <c r="H1319" i="21"/>
  <c r="K1318" i="21"/>
  <c r="F1314" i="21"/>
  <c r="D1315" i="21"/>
  <c r="E1314" i="21"/>
  <c r="N1318" i="21"/>
  <c r="P1318" i="21"/>
  <c r="Q1318" i="21"/>
  <c r="O1318" i="21"/>
  <c r="L1319" i="21"/>
  <c r="M1319" i="21"/>
  <c r="I1319" i="21"/>
  <c r="H1320" i="21"/>
  <c r="K1319" i="21"/>
  <c r="J1319" i="21"/>
  <c r="D1316" i="21"/>
  <c r="F1315" i="21"/>
  <c r="E1315" i="21"/>
  <c r="N1319" i="21"/>
  <c r="P1319" i="21"/>
  <c r="O1319" i="21"/>
  <c r="Q1319" i="21"/>
  <c r="L1320" i="21"/>
  <c r="M1320" i="21"/>
  <c r="K1320" i="21"/>
  <c r="J1320" i="21"/>
  <c r="I1320" i="21"/>
  <c r="H1321" i="21"/>
  <c r="E1316" i="21"/>
  <c r="F1316" i="21"/>
  <c r="D1317" i="21"/>
  <c r="O1320" i="21"/>
  <c r="P1320" i="21"/>
  <c r="N1320" i="21"/>
  <c r="Q1320" i="21"/>
  <c r="H1322" i="21"/>
  <c r="I1321" i="21"/>
  <c r="L1321" i="21"/>
  <c r="M1321" i="21"/>
  <c r="K1321" i="21"/>
  <c r="J1321" i="21"/>
  <c r="E1317" i="21"/>
  <c r="F1317" i="21"/>
  <c r="D1318" i="21"/>
  <c r="M1322" i="21"/>
  <c r="J1322" i="21"/>
  <c r="K1322" i="21"/>
  <c r="L1322" i="21"/>
  <c r="H1323" i="21"/>
  <c r="I1322" i="21"/>
  <c r="O1321" i="21"/>
  <c r="N1321" i="21"/>
  <c r="P1321" i="21"/>
  <c r="Q1321" i="21"/>
  <c r="F1318" i="21"/>
  <c r="E1318" i="21"/>
  <c r="D1319" i="21"/>
  <c r="I1323" i="21"/>
  <c r="J1323" i="21"/>
  <c r="L1323" i="21"/>
  <c r="K1323" i="21"/>
  <c r="M1323" i="21"/>
  <c r="H1324" i="21"/>
  <c r="P1322" i="21"/>
  <c r="Q1322" i="21"/>
  <c r="N1322" i="21"/>
  <c r="O1322" i="21"/>
  <c r="F1319" i="21"/>
  <c r="D1320" i="21"/>
  <c r="E1319" i="21"/>
  <c r="Q1323" i="21"/>
  <c r="O1323" i="21"/>
  <c r="P1323" i="21"/>
  <c r="N1323" i="21"/>
  <c r="H1325" i="21"/>
  <c r="M1324" i="21"/>
  <c r="I1324" i="21"/>
  <c r="K1324" i="21"/>
  <c r="J1324" i="21"/>
  <c r="L1324" i="21"/>
  <c r="F1320" i="21"/>
  <c r="D1321" i="21"/>
  <c r="E1320" i="21"/>
  <c r="I1325" i="21"/>
  <c r="L1325" i="21"/>
  <c r="H1326" i="21"/>
  <c r="J1325" i="21"/>
  <c r="K1325" i="21"/>
  <c r="M1325" i="21"/>
  <c r="P1324" i="21"/>
  <c r="N1324" i="21"/>
  <c r="O1324" i="21"/>
  <c r="Q1324" i="21"/>
  <c r="F1321" i="21"/>
  <c r="D1322" i="21"/>
  <c r="E1321" i="21"/>
  <c r="O1325" i="21"/>
  <c r="N1325" i="21"/>
  <c r="P1325" i="21"/>
  <c r="Q1325" i="21"/>
  <c r="K1326" i="21"/>
  <c r="J1326" i="21"/>
  <c r="L1326" i="21"/>
  <c r="I1326" i="21"/>
  <c r="M1326" i="21"/>
  <c r="H1327" i="21"/>
  <c r="E1322" i="21"/>
  <c r="F1322" i="21"/>
  <c r="D1323" i="21"/>
  <c r="N1326" i="21"/>
  <c r="O1326" i="21"/>
  <c r="Q1326" i="21"/>
  <c r="P1326" i="21"/>
  <c r="J1327" i="21"/>
  <c r="K1327" i="21"/>
  <c r="M1327" i="21"/>
  <c r="H1328" i="21"/>
  <c r="L1327" i="21"/>
  <c r="I1327" i="21"/>
  <c r="E1323" i="21"/>
  <c r="D1324" i="21"/>
  <c r="F1323" i="21"/>
  <c r="I1328" i="21"/>
  <c r="L1328" i="21"/>
  <c r="M1328" i="21"/>
  <c r="J1328" i="21"/>
  <c r="K1328" i="21"/>
  <c r="H1329" i="21"/>
  <c r="Q1327" i="21"/>
  <c r="O1327" i="21"/>
  <c r="P1327" i="21"/>
  <c r="N1327" i="21"/>
  <c r="F1324" i="21"/>
  <c r="E1324" i="21"/>
  <c r="D1325" i="21"/>
  <c r="N1328" i="21"/>
  <c r="O1328" i="21"/>
  <c r="P1328" i="21"/>
  <c r="Q1328" i="21"/>
  <c r="I1329" i="21"/>
  <c r="M1329" i="21"/>
  <c r="J1329" i="21"/>
  <c r="K1329" i="21"/>
  <c r="L1329" i="21"/>
  <c r="H1330" i="21"/>
  <c r="F1325" i="21"/>
  <c r="E1325" i="21"/>
  <c r="D1326" i="21"/>
  <c r="O1329" i="21"/>
  <c r="Q1329" i="21"/>
  <c r="P1329" i="21"/>
  <c r="N1329" i="21"/>
  <c r="K1330" i="21"/>
  <c r="M1330" i="21"/>
  <c r="H1331" i="21"/>
  <c r="I1330" i="21"/>
  <c r="L1330" i="21"/>
  <c r="J1330" i="21"/>
  <c r="F1326" i="21"/>
  <c r="E1326" i="21"/>
  <c r="D1327" i="21"/>
  <c r="M1331" i="21"/>
  <c r="H1332" i="21"/>
  <c r="L1331" i="21"/>
  <c r="I1331" i="21"/>
  <c r="K1331" i="21"/>
  <c r="J1331" i="21"/>
  <c r="Q1330" i="21"/>
  <c r="O1330" i="21"/>
  <c r="P1330" i="21"/>
  <c r="N1330" i="21"/>
  <c r="F1327" i="21"/>
  <c r="E1327" i="21"/>
  <c r="D1328" i="21"/>
  <c r="K1332" i="21"/>
  <c r="J1332" i="21"/>
  <c r="I1332" i="21"/>
  <c r="M1332" i="21"/>
  <c r="L1332" i="21"/>
  <c r="H1333" i="21"/>
  <c r="Q1331" i="21"/>
  <c r="N1331" i="21"/>
  <c r="O1331" i="21"/>
  <c r="P1331" i="21"/>
  <c r="D1329" i="21"/>
  <c r="E1328" i="21"/>
  <c r="F1328" i="21"/>
  <c r="O1332" i="21"/>
  <c r="N1332" i="21"/>
  <c r="Q1332" i="21"/>
  <c r="P1332" i="21"/>
  <c r="H1334" i="21"/>
  <c r="J1333" i="21"/>
  <c r="M1333" i="21"/>
  <c r="K1333" i="21"/>
  <c r="L1333" i="21"/>
  <c r="I1333" i="21"/>
  <c r="D1330" i="21"/>
  <c r="F1329" i="21"/>
  <c r="E1329" i="21"/>
  <c r="L1334" i="21"/>
  <c r="J1334" i="21"/>
  <c r="H1335" i="21"/>
  <c r="K1334" i="21"/>
  <c r="I1334" i="21"/>
  <c r="M1334" i="21"/>
  <c r="N1333" i="21"/>
  <c r="Q1333" i="21"/>
  <c r="P1333" i="21"/>
  <c r="O1333" i="21"/>
  <c r="E1330" i="21"/>
  <c r="D1331" i="21"/>
  <c r="F1330" i="21"/>
  <c r="L1335" i="21"/>
  <c r="H1336" i="21"/>
  <c r="J1335" i="21"/>
  <c r="M1335" i="21"/>
  <c r="K1335" i="21"/>
  <c r="I1335" i="21"/>
  <c r="P1334" i="21"/>
  <c r="O1334" i="21"/>
  <c r="N1334" i="21"/>
  <c r="Q1334" i="21"/>
  <c r="E1331" i="21"/>
  <c r="D1332" i="21"/>
  <c r="F1331" i="21"/>
  <c r="M1336" i="21"/>
  <c r="I1336" i="21"/>
  <c r="H1337" i="21"/>
  <c r="J1336" i="21"/>
  <c r="L1336" i="21"/>
  <c r="K1336" i="21"/>
  <c r="N1335" i="21"/>
  <c r="O1335" i="21"/>
  <c r="Q1335" i="21"/>
  <c r="P1335" i="21"/>
  <c r="F1332" i="21"/>
  <c r="E1332" i="21"/>
  <c r="D1333" i="21"/>
  <c r="P1336" i="21"/>
  <c r="O1336" i="21"/>
  <c r="Q1336" i="21"/>
  <c r="N1336" i="21"/>
  <c r="L1337" i="21"/>
  <c r="K1337" i="21"/>
  <c r="M1337" i="21"/>
  <c r="H1338" i="21"/>
  <c r="I1337" i="21"/>
  <c r="J1337" i="21"/>
  <c r="F1333" i="21"/>
  <c r="D1334" i="21"/>
  <c r="E1333" i="21"/>
  <c r="M1338" i="21"/>
  <c r="H1339" i="21"/>
  <c r="I1338" i="21"/>
  <c r="J1338" i="21"/>
  <c r="L1338" i="21"/>
  <c r="K1338" i="21"/>
  <c r="Q1337" i="21"/>
  <c r="O1337" i="21"/>
  <c r="P1337" i="21"/>
  <c r="N1337" i="21"/>
  <c r="D1335" i="21"/>
  <c r="E1334" i="21"/>
  <c r="F1334" i="21"/>
  <c r="J1339" i="21"/>
  <c r="H1340" i="21"/>
  <c r="K1339" i="21"/>
  <c r="L1339" i="21"/>
  <c r="M1339" i="21"/>
  <c r="I1339" i="21"/>
  <c r="O1338" i="21"/>
  <c r="N1338" i="21"/>
  <c r="Q1338" i="21"/>
  <c r="P1338" i="21"/>
  <c r="E1335" i="21"/>
  <c r="D1336" i="21"/>
  <c r="F1335" i="21"/>
  <c r="I1340" i="21"/>
  <c r="K1340" i="21"/>
  <c r="H1341" i="21"/>
  <c r="L1340" i="21"/>
  <c r="M1340" i="21"/>
  <c r="J1340" i="21"/>
  <c r="P1339" i="21"/>
  <c r="Q1339" i="21"/>
  <c r="O1339" i="21"/>
  <c r="N1339" i="21"/>
  <c r="D1337" i="21"/>
  <c r="F1336" i="21"/>
  <c r="E1336" i="21"/>
  <c r="N1340" i="21"/>
  <c r="Q1340" i="21"/>
  <c r="O1340" i="21"/>
  <c r="P1340" i="21"/>
  <c r="M1341" i="21"/>
  <c r="H1342" i="21"/>
  <c r="L1341" i="21"/>
  <c r="K1341" i="21"/>
  <c r="I1341" i="21"/>
  <c r="J1341" i="21"/>
  <c r="D1338" i="21"/>
  <c r="E1337" i="21"/>
  <c r="F1337" i="21"/>
  <c r="L1342" i="21"/>
  <c r="M1342" i="21"/>
  <c r="K1342" i="21"/>
  <c r="I1342" i="21"/>
  <c r="H1343" i="21"/>
  <c r="J1342" i="21"/>
  <c r="N1341" i="21"/>
  <c r="Q1341" i="21"/>
  <c r="P1341" i="21"/>
  <c r="O1341" i="21"/>
  <c r="E1338" i="21"/>
  <c r="D1339" i="21"/>
  <c r="F1338" i="21"/>
  <c r="P1342" i="21"/>
  <c r="O1342" i="21"/>
  <c r="N1342" i="21"/>
  <c r="Q1342" i="21"/>
  <c r="J1343" i="21"/>
  <c r="I1343" i="21"/>
  <c r="H1344" i="21"/>
  <c r="L1343" i="21"/>
  <c r="K1343" i="21"/>
  <c r="M1343" i="21"/>
  <c r="E1339" i="21"/>
  <c r="F1339" i="21"/>
  <c r="D1340" i="21"/>
  <c r="P1343" i="21"/>
  <c r="Q1343" i="21"/>
  <c r="N1343" i="21"/>
  <c r="O1343" i="21"/>
  <c r="K1344" i="21"/>
  <c r="J1344" i="21"/>
  <c r="L1344" i="21"/>
  <c r="H1345" i="21"/>
  <c r="I1344" i="21"/>
  <c r="M1344" i="21"/>
  <c r="F1340" i="21"/>
  <c r="E1340" i="21"/>
  <c r="D1341" i="21"/>
  <c r="K1345" i="21"/>
  <c r="J1345" i="21"/>
  <c r="I1345" i="21"/>
  <c r="L1345" i="21"/>
  <c r="H1346" i="21"/>
  <c r="M1345" i="21"/>
  <c r="Q1344" i="21"/>
  <c r="O1344" i="21"/>
  <c r="P1344" i="21"/>
  <c r="N1344" i="21"/>
  <c r="E1341" i="21"/>
  <c r="F1341" i="21"/>
  <c r="D1342" i="21"/>
  <c r="N1345" i="21"/>
  <c r="O1345" i="21"/>
  <c r="P1345" i="21"/>
  <c r="Q1345" i="21"/>
  <c r="L1346" i="21"/>
  <c r="M1346" i="21"/>
  <c r="J1346" i="21"/>
  <c r="H1347" i="21"/>
  <c r="I1346" i="21"/>
  <c r="K1346" i="21"/>
  <c r="F1342" i="21"/>
  <c r="E1342" i="21"/>
  <c r="D1343" i="21"/>
  <c r="I1347" i="21"/>
  <c r="M1347" i="21"/>
  <c r="L1347" i="21"/>
  <c r="H1348" i="21"/>
  <c r="J1347" i="21"/>
  <c r="K1347" i="21"/>
  <c r="Q1346" i="21"/>
  <c r="N1346" i="21"/>
  <c r="O1346" i="21"/>
  <c r="P1346" i="21"/>
  <c r="F1343" i="21"/>
  <c r="E1343" i="21"/>
  <c r="D1344" i="21"/>
  <c r="O1347" i="21"/>
  <c r="P1347" i="21"/>
  <c r="N1347" i="21"/>
  <c r="Q1347" i="21"/>
  <c r="I1348" i="21"/>
  <c r="K1348" i="21"/>
  <c r="J1348" i="21"/>
  <c r="H1349" i="21"/>
  <c r="L1348" i="21"/>
  <c r="M1348" i="21"/>
  <c r="F1344" i="21"/>
  <c r="E1344" i="21"/>
  <c r="D1345" i="21"/>
  <c r="P1348" i="21"/>
  <c r="N1348" i="21"/>
  <c r="Q1348" i="21"/>
  <c r="O1348" i="21"/>
  <c r="M1349" i="21"/>
  <c r="H1350" i="21"/>
  <c r="J1349" i="21"/>
  <c r="L1349" i="21"/>
  <c r="K1349" i="21"/>
  <c r="I1349" i="21"/>
  <c r="E1345" i="21"/>
  <c r="D1346" i="21"/>
  <c r="F1345" i="21"/>
  <c r="J1350" i="21"/>
  <c r="I1350" i="21"/>
  <c r="L1350" i="21"/>
  <c r="M1350" i="21"/>
  <c r="K1350" i="21"/>
  <c r="H1351" i="21"/>
  <c r="P1349" i="21"/>
  <c r="O1349" i="21"/>
  <c r="N1349" i="21"/>
  <c r="Q1349" i="21"/>
  <c r="F1346" i="21"/>
  <c r="D1347" i="21"/>
  <c r="E1346" i="21"/>
  <c r="O1350" i="21"/>
  <c r="N1350" i="21"/>
  <c r="P1350" i="21"/>
  <c r="Q1350" i="21"/>
  <c r="L1351" i="21"/>
  <c r="I1351" i="21"/>
  <c r="H1352" i="21"/>
  <c r="M1351" i="21"/>
  <c r="K1351" i="21"/>
  <c r="J1351" i="21"/>
  <c r="E1347" i="21"/>
  <c r="F1347" i="21"/>
  <c r="D1348" i="21"/>
  <c r="N1351" i="21"/>
  <c r="Q1351" i="21"/>
  <c r="P1351" i="21"/>
  <c r="O1351" i="21"/>
  <c r="H1353" i="21"/>
  <c r="M1352" i="21"/>
  <c r="L1352" i="21"/>
  <c r="I1352" i="21"/>
  <c r="J1352" i="21"/>
  <c r="K1352" i="21"/>
  <c r="E1348" i="21"/>
  <c r="F1348" i="21"/>
  <c r="D1349" i="21"/>
  <c r="I1353" i="21"/>
  <c r="H1354" i="21"/>
  <c r="K1353" i="21"/>
  <c r="L1353" i="21"/>
  <c r="J1353" i="21"/>
  <c r="M1353" i="21"/>
  <c r="N1352" i="21"/>
  <c r="P1352" i="21"/>
  <c r="O1352" i="21"/>
  <c r="Q1352" i="21"/>
  <c r="F1349" i="21"/>
  <c r="E1349" i="21"/>
  <c r="D1350" i="21"/>
  <c r="N1353" i="21"/>
  <c r="O1353" i="21"/>
  <c r="P1353" i="21"/>
  <c r="Q1353" i="21"/>
  <c r="J1354" i="21"/>
  <c r="L1354" i="21"/>
  <c r="M1354" i="21"/>
  <c r="H1355" i="21"/>
  <c r="I1354" i="21"/>
  <c r="K1354" i="21"/>
  <c r="F1350" i="21"/>
  <c r="E1350" i="21"/>
  <c r="D1351" i="21"/>
  <c r="L1355" i="21"/>
  <c r="K1355" i="21"/>
  <c r="H1356" i="21"/>
  <c r="I1355" i="21"/>
  <c r="M1355" i="21"/>
  <c r="J1355" i="21"/>
  <c r="P1354" i="21"/>
  <c r="O1354" i="21"/>
  <c r="N1354" i="21"/>
  <c r="Q1354" i="21"/>
  <c r="E1351" i="21"/>
  <c r="F1351" i="21"/>
  <c r="D1352" i="21"/>
  <c r="K1356" i="21"/>
  <c r="L1356" i="21"/>
  <c r="I1356" i="21"/>
  <c r="J1356" i="21"/>
  <c r="H1357" i="21"/>
  <c r="M1356" i="21"/>
  <c r="O1355" i="21"/>
  <c r="P1355" i="21"/>
  <c r="Q1355" i="21"/>
  <c r="N1355" i="21"/>
  <c r="F1352" i="21"/>
  <c r="D1353" i="21"/>
  <c r="E1352" i="21"/>
  <c r="P1356" i="21"/>
  <c r="Q1356" i="21"/>
  <c r="O1356" i="21"/>
  <c r="N1356" i="21"/>
  <c r="M1357" i="21"/>
  <c r="H1358" i="21"/>
  <c r="L1357" i="21"/>
  <c r="J1357" i="21"/>
  <c r="K1357" i="21"/>
  <c r="I1357" i="21"/>
  <c r="D1354" i="21"/>
  <c r="E1353" i="21"/>
  <c r="F1353" i="21"/>
  <c r="I1358" i="21"/>
  <c r="K1358" i="21"/>
  <c r="J1358" i="21"/>
  <c r="H1359" i="21"/>
  <c r="M1358" i="21"/>
  <c r="L1358" i="21"/>
  <c r="Q1357" i="21"/>
  <c r="O1357" i="21"/>
  <c r="P1357" i="21"/>
  <c r="N1357" i="21"/>
  <c r="F1354" i="21"/>
  <c r="E1354" i="21"/>
  <c r="D1355" i="21"/>
  <c r="P1358" i="21"/>
  <c r="Q1358" i="21"/>
  <c r="N1358" i="21"/>
  <c r="O1358" i="21"/>
  <c r="I1359" i="21"/>
  <c r="J1359" i="21"/>
  <c r="M1359" i="21"/>
  <c r="H1360" i="21"/>
  <c r="L1359" i="21"/>
  <c r="K1359" i="21"/>
  <c r="E1355" i="21"/>
  <c r="F1355" i="21"/>
  <c r="D1356" i="21"/>
  <c r="P1359" i="21"/>
  <c r="O1359" i="21"/>
  <c r="N1359" i="21"/>
  <c r="Q1359" i="21"/>
  <c r="M1360" i="21"/>
  <c r="J1360" i="21"/>
  <c r="I1360" i="21"/>
  <c r="K1360" i="21"/>
  <c r="H1361" i="21"/>
  <c r="L1360" i="21"/>
  <c r="E1356" i="21"/>
  <c r="F1356" i="21"/>
  <c r="D1357" i="21"/>
  <c r="Q1360" i="21"/>
  <c r="O1360" i="21"/>
  <c r="P1360" i="21"/>
  <c r="N1360" i="21"/>
  <c r="H1362" i="21"/>
  <c r="J1361" i="21"/>
  <c r="M1361" i="21"/>
  <c r="L1361" i="21"/>
  <c r="K1361" i="21"/>
  <c r="I1361" i="21"/>
  <c r="F1357" i="21"/>
  <c r="D1358" i="21"/>
  <c r="E1357" i="21"/>
  <c r="L1362" i="21"/>
  <c r="H1363" i="21"/>
  <c r="J1362" i="21"/>
  <c r="I1362" i="21"/>
  <c r="K1362" i="21"/>
  <c r="M1362" i="21"/>
  <c r="O1361" i="21"/>
  <c r="N1361" i="21"/>
  <c r="Q1361" i="21"/>
  <c r="P1361" i="21"/>
  <c r="E1358" i="21"/>
  <c r="F1358" i="21"/>
  <c r="D1359" i="21"/>
  <c r="J1363" i="21"/>
  <c r="M1363" i="21"/>
  <c r="I1363" i="21"/>
  <c r="H1364" i="21"/>
  <c r="K1363" i="21"/>
  <c r="L1363" i="21"/>
  <c r="N1362" i="21"/>
  <c r="Q1362" i="21"/>
  <c r="O1362" i="21"/>
  <c r="P1362" i="21"/>
  <c r="F1359" i="21"/>
  <c r="E1359" i="21"/>
  <c r="D1360" i="21"/>
  <c r="O1363" i="21"/>
  <c r="P1363" i="21"/>
  <c r="N1363" i="21"/>
  <c r="Q1363" i="21"/>
  <c r="M1364" i="21"/>
  <c r="H1365" i="21"/>
  <c r="I1364" i="21"/>
  <c r="K1364" i="21"/>
  <c r="J1364" i="21"/>
  <c r="L1364" i="21"/>
  <c r="D1361" i="21"/>
  <c r="E1360" i="21"/>
  <c r="F1360" i="21"/>
  <c r="K1365" i="21"/>
  <c r="M1365" i="21"/>
  <c r="I1365" i="21"/>
  <c r="H1366" i="21"/>
  <c r="J1365" i="21"/>
  <c r="L1365" i="21"/>
  <c r="P1364" i="21"/>
  <c r="O1364" i="21"/>
  <c r="Q1364" i="21"/>
  <c r="N1364" i="21"/>
  <c r="F1361" i="21"/>
  <c r="E1361" i="21"/>
  <c r="D1362" i="21"/>
  <c r="P1365" i="21"/>
  <c r="N1365" i="21"/>
  <c r="O1365" i="21"/>
  <c r="Q1365" i="21"/>
  <c r="H1367" i="21"/>
  <c r="J1366" i="21"/>
  <c r="L1366" i="21"/>
  <c r="K1366" i="21"/>
  <c r="I1366" i="21"/>
  <c r="M1366" i="21"/>
  <c r="F1362" i="21"/>
  <c r="D1363" i="21"/>
  <c r="E1362" i="21"/>
  <c r="K1367" i="21"/>
  <c r="I1367" i="21"/>
  <c r="L1367" i="21"/>
  <c r="M1367" i="21"/>
  <c r="H1368" i="21"/>
  <c r="J1367" i="21"/>
  <c r="O1366" i="21"/>
  <c r="Q1366" i="21"/>
  <c r="P1366" i="21"/>
  <c r="N1366" i="21"/>
  <c r="E1363" i="21"/>
  <c r="D1364" i="21"/>
  <c r="F1363" i="21"/>
  <c r="N1367" i="21"/>
  <c r="Q1367" i="21"/>
  <c r="O1367" i="21"/>
  <c r="P1367" i="21"/>
  <c r="L1368" i="21"/>
  <c r="M1368" i="21"/>
  <c r="J1368" i="21"/>
  <c r="H1369" i="21"/>
  <c r="K1368" i="21"/>
  <c r="I1368" i="21"/>
  <c r="F1364" i="21"/>
  <c r="E1364" i="21"/>
  <c r="D1365" i="21"/>
  <c r="M1369" i="21"/>
  <c r="K1369" i="21"/>
  <c r="H1370" i="21"/>
  <c r="I1369" i="21"/>
  <c r="L1369" i="21"/>
  <c r="J1369" i="21"/>
  <c r="P1368" i="21"/>
  <c r="Q1368" i="21"/>
  <c r="O1368" i="21"/>
  <c r="N1368" i="21"/>
  <c r="E1365" i="21"/>
  <c r="D1366" i="21"/>
  <c r="F1365" i="21"/>
  <c r="H1371" i="21"/>
  <c r="L1370" i="21"/>
  <c r="J1370" i="21"/>
  <c r="I1370" i="21"/>
  <c r="M1370" i="21"/>
  <c r="K1370" i="21"/>
  <c r="N1369" i="21"/>
  <c r="O1369" i="21"/>
  <c r="Q1369" i="21"/>
  <c r="P1369" i="21"/>
  <c r="E1366" i="21"/>
  <c r="F1366" i="21"/>
  <c r="D1367" i="21"/>
  <c r="K1371" i="21"/>
  <c r="L1371" i="21"/>
  <c r="M1371" i="21"/>
  <c r="J1371" i="21"/>
  <c r="I1371" i="21"/>
  <c r="H1372" i="21"/>
  <c r="O1370" i="21"/>
  <c r="Q1370" i="21"/>
  <c r="N1370" i="21"/>
  <c r="P1370" i="21"/>
  <c r="D1368" i="21"/>
  <c r="F1367" i="21"/>
  <c r="E1367" i="21"/>
  <c r="N1371" i="21"/>
  <c r="Q1371" i="21"/>
  <c r="O1371" i="21"/>
  <c r="P1371" i="21"/>
  <c r="I1372" i="21"/>
  <c r="K1372" i="21"/>
  <c r="J1372" i="21"/>
  <c r="M1372" i="21"/>
  <c r="L1372" i="21"/>
  <c r="H1373" i="21"/>
  <c r="E1368" i="21"/>
  <c r="D1369" i="21"/>
  <c r="F1368" i="21"/>
  <c r="N1372" i="21"/>
  <c r="Q1372" i="21"/>
  <c r="O1372" i="21"/>
  <c r="P1372" i="21"/>
  <c r="I1373" i="21"/>
  <c r="H1374" i="21"/>
  <c r="J1373" i="21"/>
  <c r="L1373" i="21"/>
  <c r="M1373" i="21"/>
  <c r="K1373" i="21"/>
  <c r="D1370" i="21"/>
  <c r="E1369" i="21"/>
  <c r="F1369" i="21"/>
  <c r="Q1373" i="21"/>
  <c r="P1373" i="21"/>
  <c r="N1373" i="21"/>
  <c r="O1373" i="21"/>
  <c r="K1374" i="21"/>
  <c r="I1374" i="21"/>
  <c r="L1374" i="21"/>
  <c r="M1374" i="21"/>
  <c r="H1375" i="21"/>
  <c r="J1374" i="21"/>
  <c r="D1371" i="21"/>
  <c r="F1370" i="21"/>
  <c r="E1370" i="21"/>
  <c r="O1374" i="21"/>
  <c r="N1374" i="21"/>
  <c r="P1374" i="21"/>
  <c r="Q1374" i="21"/>
  <c r="I1375" i="21"/>
  <c r="J1375" i="21"/>
  <c r="H1376" i="21"/>
  <c r="K1375" i="21"/>
  <c r="L1375" i="21"/>
  <c r="M1375" i="21"/>
  <c r="E1371" i="21"/>
  <c r="F1371" i="21"/>
  <c r="D1372" i="21"/>
  <c r="Q1375" i="21"/>
  <c r="N1375" i="21"/>
  <c r="P1375" i="21"/>
  <c r="O1375" i="21"/>
  <c r="H1377" i="21"/>
  <c r="L1376" i="21"/>
  <c r="K1376" i="21"/>
  <c r="J1376" i="21"/>
  <c r="M1376" i="21"/>
  <c r="I1376" i="21"/>
  <c r="E1372" i="21"/>
  <c r="F1372" i="21"/>
  <c r="D1373" i="21"/>
  <c r="M1377" i="21"/>
  <c r="J1377" i="21"/>
  <c r="L1377" i="21"/>
  <c r="H1378" i="21"/>
  <c r="I1377" i="21"/>
  <c r="K1377" i="21"/>
  <c r="O1376" i="21"/>
  <c r="N1376" i="21"/>
  <c r="P1376" i="21"/>
  <c r="Q1376" i="21"/>
  <c r="E1373" i="21"/>
  <c r="F1373" i="21"/>
  <c r="D1374" i="21"/>
  <c r="I1378" i="21"/>
  <c r="K1378" i="21"/>
  <c r="M1378" i="21"/>
  <c r="L1378" i="21"/>
  <c r="H1379" i="21"/>
  <c r="J1378" i="21"/>
  <c r="P1377" i="21"/>
  <c r="N1377" i="21"/>
  <c r="O1377" i="21"/>
  <c r="Q1377" i="21"/>
  <c r="D1375" i="21"/>
  <c r="F1374" i="21"/>
  <c r="E1374" i="21"/>
  <c r="N1378" i="21"/>
  <c r="Q1378" i="21"/>
  <c r="O1378" i="21"/>
  <c r="P1378" i="21"/>
  <c r="H1380" i="21"/>
  <c r="M1379" i="21"/>
  <c r="J1379" i="21"/>
  <c r="K1379" i="21"/>
  <c r="I1379" i="21"/>
  <c r="L1379" i="21"/>
  <c r="F1375" i="21"/>
  <c r="E1375" i="21"/>
  <c r="D1376" i="21"/>
  <c r="I1380" i="21"/>
  <c r="J1380" i="21"/>
  <c r="M1380" i="21"/>
  <c r="H1381" i="21"/>
  <c r="L1380" i="21"/>
  <c r="K1380" i="21"/>
  <c r="N1379" i="21"/>
  <c r="Q1379" i="21"/>
  <c r="O1379" i="21"/>
  <c r="P1379" i="21"/>
  <c r="F1376" i="21"/>
  <c r="D1377" i="21"/>
  <c r="E1376" i="21"/>
  <c r="O1380" i="21"/>
  <c r="Q1380" i="21"/>
  <c r="N1380" i="21"/>
  <c r="P1380" i="21"/>
  <c r="L1381" i="21"/>
  <c r="H1382" i="21"/>
  <c r="M1381" i="21"/>
  <c r="I1381" i="21"/>
  <c r="J1381" i="21"/>
  <c r="K1381" i="21"/>
  <c r="F1377" i="21"/>
  <c r="E1377" i="21"/>
  <c r="D1378" i="21"/>
  <c r="J1382" i="21"/>
  <c r="M1382" i="21"/>
  <c r="I1382" i="21"/>
  <c r="K1382" i="21"/>
  <c r="H1383" i="21"/>
  <c r="L1382" i="21"/>
  <c r="Q1381" i="21"/>
  <c r="O1381" i="21"/>
  <c r="N1381" i="21"/>
  <c r="P1381" i="21"/>
  <c r="F1378" i="21"/>
  <c r="D1379" i="21"/>
  <c r="E1378" i="21"/>
  <c r="N1382" i="21"/>
  <c r="P1382" i="21"/>
  <c r="O1382" i="21"/>
  <c r="Q1382" i="21"/>
  <c r="K1383" i="21"/>
  <c r="H1384" i="21"/>
  <c r="M1383" i="21"/>
  <c r="L1383" i="21"/>
  <c r="I1383" i="21"/>
  <c r="J1383" i="21"/>
  <c r="F1379" i="21"/>
  <c r="D1380" i="21"/>
  <c r="E1379" i="21"/>
  <c r="L1384" i="21"/>
  <c r="H1385" i="21"/>
  <c r="K1384" i="21"/>
  <c r="I1384" i="21"/>
  <c r="J1384" i="21"/>
  <c r="M1384" i="21"/>
  <c r="O1383" i="21"/>
  <c r="P1383" i="21"/>
  <c r="Q1383" i="21"/>
  <c r="N1383" i="21"/>
  <c r="E1380" i="21"/>
  <c r="D1381" i="21"/>
  <c r="F1380" i="21"/>
  <c r="J1385" i="21"/>
  <c r="H1386" i="21"/>
  <c r="K1385" i="21"/>
  <c r="L1385" i="21"/>
  <c r="I1385" i="21"/>
  <c r="M1385" i="21"/>
  <c r="P1384" i="21"/>
  <c r="N1384" i="21"/>
  <c r="Q1384" i="21"/>
  <c r="O1384" i="21"/>
  <c r="E1381" i="21"/>
  <c r="F1381" i="21"/>
  <c r="D1382" i="21"/>
  <c r="M1386" i="21"/>
  <c r="L1386" i="21"/>
  <c r="I1386" i="21"/>
  <c r="K1386" i="21"/>
  <c r="J1386" i="21"/>
  <c r="H1387" i="21"/>
  <c r="N1385" i="21"/>
  <c r="P1385" i="21"/>
  <c r="O1385" i="21"/>
  <c r="Q1385" i="21"/>
  <c r="F1382" i="21"/>
  <c r="D1383" i="21"/>
  <c r="E1382" i="21"/>
  <c r="N1386" i="21"/>
  <c r="Q1386" i="21"/>
  <c r="O1386" i="21"/>
  <c r="P1386" i="21"/>
  <c r="H1388" i="21"/>
  <c r="K1387" i="21"/>
  <c r="I1387" i="21"/>
  <c r="L1387" i="21"/>
  <c r="J1387" i="21"/>
  <c r="M1387" i="21"/>
  <c r="D1384" i="21"/>
  <c r="E1383" i="21"/>
  <c r="F1383" i="21"/>
  <c r="K1388" i="21"/>
  <c r="J1388" i="21"/>
  <c r="L1388" i="21"/>
  <c r="M1388" i="21"/>
  <c r="I1388" i="21"/>
  <c r="H1389" i="21"/>
  <c r="Q1387" i="21"/>
  <c r="O1387" i="21"/>
  <c r="N1387" i="21"/>
  <c r="P1387" i="21"/>
  <c r="F1384" i="21"/>
  <c r="E1384" i="21"/>
  <c r="D1385" i="21"/>
  <c r="Q1388" i="21"/>
  <c r="P1388" i="21"/>
  <c r="N1388" i="21"/>
  <c r="O1388" i="21"/>
  <c r="H1390" i="21"/>
  <c r="J1389" i="21"/>
  <c r="M1389" i="21"/>
  <c r="I1389" i="21"/>
  <c r="L1389" i="21"/>
  <c r="K1389" i="21"/>
  <c r="E1385" i="21"/>
  <c r="F1385" i="21"/>
  <c r="D1386" i="21"/>
  <c r="M1390" i="21"/>
  <c r="H1391" i="21"/>
  <c r="L1390" i="21"/>
  <c r="J1390" i="21"/>
  <c r="K1390" i="21"/>
  <c r="I1390" i="21"/>
  <c r="Q1389" i="21"/>
  <c r="P1389" i="21"/>
  <c r="O1389" i="21"/>
  <c r="N1389" i="21"/>
  <c r="D1387" i="21"/>
  <c r="F1386" i="21"/>
  <c r="E1386" i="21"/>
  <c r="H1392" i="21"/>
  <c r="K1391" i="21"/>
  <c r="L1391" i="21"/>
  <c r="I1391" i="21"/>
  <c r="J1391" i="21"/>
  <c r="M1391" i="21"/>
  <c r="O1390" i="21"/>
  <c r="N1390" i="21"/>
  <c r="Q1390" i="21"/>
  <c r="P1390" i="21"/>
  <c r="D1388" i="21"/>
  <c r="F1387" i="21"/>
  <c r="E1387" i="21"/>
  <c r="K1392" i="21"/>
  <c r="H1393" i="21"/>
  <c r="J1392" i="21"/>
  <c r="L1392" i="21"/>
  <c r="M1392" i="21"/>
  <c r="I1392" i="21"/>
  <c r="O1391" i="21"/>
  <c r="N1391" i="21"/>
  <c r="P1391" i="21"/>
  <c r="Q1391" i="21"/>
  <c r="F1388" i="21"/>
  <c r="D1389" i="21"/>
  <c r="E1388" i="21"/>
  <c r="H1394" i="21"/>
  <c r="K1393" i="21"/>
  <c r="J1393" i="21"/>
  <c r="L1393" i="21"/>
  <c r="M1393" i="21"/>
  <c r="I1393" i="21"/>
  <c r="N1392" i="21"/>
  <c r="O1392" i="21"/>
  <c r="Q1392" i="21"/>
  <c r="P1392" i="21"/>
  <c r="D1390" i="21"/>
  <c r="E1389" i="21"/>
  <c r="F1389" i="21"/>
  <c r="M1394" i="21"/>
  <c r="I1394" i="21"/>
  <c r="L1394" i="21"/>
  <c r="H1395" i="21"/>
  <c r="J1394" i="21"/>
  <c r="K1394" i="21"/>
  <c r="O1393" i="21"/>
  <c r="P1393" i="21"/>
  <c r="N1393" i="21"/>
  <c r="Q1393" i="21"/>
  <c r="D1391" i="21"/>
  <c r="E1390" i="21"/>
  <c r="F1390" i="21"/>
  <c r="O1394" i="21"/>
  <c r="Q1394" i="21"/>
  <c r="P1394" i="21"/>
  <c r="N1394" i="21"/>
  <c r="I1395" i="21"/>
  <c r="J1395" i="21"/>
  <c r="K1395" i="21"/>
  <c r="M1395" i="21"/>
  <c r="H1396" i="21"/>
  <c r="L1395" i="21"/>
  <c r="D1392" i="21"/>
  <c r="E1391" i="21"/>
  <c r="F1391" i="21"/>
  <c r="N1395" i="21"/>
  <c r="P1395" i="21"/>
  <c r="Q1395" i="21"/>
  <c r="O1395" i="21"/>
  <c r="L1396" i="21"/>
  <c r="M1396" i="21"/>
  <c r="K1396" i="21"/>
  <c r="H1397" i="21"/>
  <c r="J1396" i="21"/>
  <c r="I1396" i="21"/>
  <c r="F1392" i="21"/>
  <c r="E1392" i="21"/>
  <c r="D1393" i="21"/>
  <c r="K1397" i="21"/>
  <c r="I1397" i="21"/>
  <c r="H1398" i="21"/>
  <c r="M1397" i="21"/>
  <c r="J1397" i="21"/>
  <c r="L1397" i="21"/>
  <c r="O1396" i="21"/>
  <c r="P1396" i="21"/>
  <c r="Q1396" i="21"/>
  <c r="N1396" i="21"/>
  <c r="E1393" i="21"/>
  <c r="D1394" i="21"/>
  <c r="F1393" i="21"/>
  <c r="Q1397" i="21"/>
  <c r="O1397" i="21"/>
  <c r="P1397" i="21"/>
  <c r="N1397" i="21"/>
  <c r="J1398" i="21"/>
  <c r="L1398" i="21"/>
  <c r="K1398" i="21"/>
  <c r="H1399" i="21"/>
  <c r="M1398" i="21"/>
  <c r="I1398" i="21"/>
  <c r="D1395" i="21"/>
  <c r="F1394" i="21"/>
  <c r="E1394" i="21"/>
  <c r="I1399" i="21"/>
  <c r="M1399" i="21"/>
  <c r="L1399" i="21"/>
  <c r="K1399" i="21"/>
  <c r="H1400" i="21"/>
  <c r="J1399" i="21"/>
  <c r="O1398" i="21"/>
  <c r="P1398" i="21"/>
  <c r="N1398" i="21"/>
  <c r="Q1398" i="21"/>
  <c r="E1395" i="21"/>
  <c r="D1396" i="21"/>
  <c r="F1395" i="21"/>
  <c r="Q1399" i="21"/>
  <c r="N1399" i="21"/>
  <c r="P1399" i="21"/>
  <c r="O1399" i="21"/>
  <c r="K1400" i="21"/>
  <c r="M1400" i="21"/>
  <c r="I1400" i="21"/>
  <c r="H1401" i="21"/>
  <c r="J1400" i="21"/>
  <c r="L1400" i="21"/>
  <c r="F1396" i="21"/>
  <c r="E1396" i="21"/>
  <c r="D1397" i="21"/>
  <c r="Q1400" i="21"/>
  <c r="O1400" i="21"/>
  <c r="P1400" i="21"/>
  <c r="N1400" i="21"/>
  <c r="L1401" i="21"/>
  <c r="H1402" i="21"/>
  <c r="K1401" i="21"/>
  <c r="I1401" i="21"/>
  <c r="J1401" i="21"/>
  <c r="M1401" i="21"/>
  <c r="D1398" i="21"/>
  <c r="E1397" i="21"/>
  <c r="F1397" i="21"/>
  <c r="J1402" i="21"/>
  <c r="L1402" i="21"/>
  <c r="K1402" i="21"/>
  <c r="I1402" i="21"/>
  <c r="H1403" i="21"/>
  <c r="M1402" i="21"/>
  <c r="P1401" i="21"/>
  <c r="Q1401" i="21"/>
  <c r="O1401" i="21"/>
  <c r="N1401" i="21"/>
  <c r="E1398" i="21"/>
  <c r="D1399" i="21"/>
  <c r="F1398" i="21"/>
  <c r="P1402" i="21"/>
  <c r="Q1402" i="21"/>
  <c r="O1402" i="21"/>
  <c r="N1402" i="21"/>
  <c r="I1403" i="21"/>
  <c r="M1403" i="21"/>
  <c r="H1404" i="21"/>
  <c r="K1403" i="21"/>
  <c r="L1403" i="21"/>
  <c r="J1403" i="21"/>
  <c r="D1400" i="21"/>
  <c r="F1399" i="21"/>
  <c r="E1399" i="21"/>
  <c r="P1403" i="21"/>
  <c r="Q1403" i="21"/>
  <c r="N1403" i="21"/>
  <c r="O1403" i="21"/>
  <c r="I1404" i="21"/>
  <c r="H1405" i="21"/>
  <c r="L1404" i="21"/>
  <c r="K1404" i="21"/>
  <c r="J1404" i="21"/>
  <c r="M1404" i="21"/>
  <c r="E1400" i="21"/>
  <c r="D1401" i="21"/>
  <c r="F1400" i="21"/>
  <c r="N1404" i="21"/>
  <c r="O1404" i="21"/>
  <c r="Q1404" i="21"/>
  <c r="P1404" i="21"/>
  <c r="M1405" i="21"/>
  <c r="J1405" i="21"/>
  <c r="K1405" i="21"/>
  <c r="L1405" i="21"/>
  <c r="I1405" i="21"/>
  <c r="H1406" i="21"/>
  <c r="F1401" i="21"/>
  <c r="D1402" i="21"/>
  <c r="E1401" i="21"/>
  <c r="N1405" i="21"/>
  <c r="Q1405" i="21"/>
  <c r="P1405" i="21"/>
  <c r="O1405" i="21"/>
  <c r="K1406" i="21"/>
  <c r="J1406" i="21"/>
  <c r="M1406" i="21"/>
  <c r="I1406" i="21"/>
  <c r="H1407" i="21"/>
  <c r="L1406" i="21"/>
  <c r="F1402" i="21"/>
  <c r="E1402" i="21"/>
  <c r="D1403" i="21"/>
  <c r="N1406" i="21"/>
  <c r="Q1406" i="21"/>
  <c r="P1406" i="21"/>
  <c r="O1406" i="21"/>
  <c r="J1407" i="21"/>
  <c r="H1408" i="21"/>
  <c r="K1407" i="21"/>
  <c r="I1407" i="21"/>
  <c r="M1407" i="21"/>
  <c r="L1407" i="21"/>
  <c r="D1404" i="21"/>
  <c r="F1403" i="21"/>
  <c r="E1403" i="21"/>
  <c r="I1408" i="21"/>
  <c r="K1408" i="21"/>
  <c r="L1408" i="21"/>
  <c r="J1408" i="21"/>
  <c r="H1409" i="21"/>
  <c r="M1408" i="21"/>
  <c r="Q1407" i="21"/>
  <c r="P1407" i="21"/>
  <c r="O1407" i="21"/>
  <c r="N1407" i="21"/>
  <c r="E1404" i="21"/>
  <c r="D1405" i="21"/>
  <c r="F1404" i="21"/>
  <c r="N1408" i="21"/>
  <c r="Q1408" i="21"/>
  <c r="O1408" i="21"/>
  <c r="P1408" i="21"/>
  <c r="L1409" i="21"/>
  <c r="J1409" i="21"/>
  <c r="H1410" i="21"/>
  <c r="K1409" i="21"/>
  <c r="M1409" i="21"/>
  <c r="I1409" i="21"/>
  <c r="F1405" i="21"/>
  <c r="E1405" i="21"/>
  <c r="D1406" i="21"/>
  <c r="M1410" i="21"/>
  <c r="K1410" i="21"/>
  <c r="I1410" i="21"/>
  <c r="L1410" i="21"/>
  <c r="H1411" i="21"/>
  <c r="J1410" i="21"/>
  <c r="O1409" i="21"/>
  <c r="Q1409" i="21"/>
  <c r="P1409" i="21"/>
  <c r="N1409" i="21"/>
  <c r="E1406" i="21"/>
  <c r="D1407" i="21"/>
  <c r="F1406" i="21"/>
  <c r="O1410" i="21"/>
  <c r="N1410" i="21"/>
  <c r="Q1410" i="21"/>
  <c r="P1410" i="21"/>
  <c r="J1411" i="21"/>
  <c r="L1411" i="21"/>
  <c r="M1411" i="21"/>
  <c r="K1411" i="21"/>
  <c r="I1411" i="21"/>
  <c r="H1412" i="21"/>
  <c r="D1408" i="21"/>
  <c r="E1407" i="21"/>
  <c r="F1407" i="21"/>
  <c r="P1411" i="21"/>
  <c r="Q1411" i="21"/>
  <c r="N1411" i="21"/>
  <c r="O1411" i="21"/>
  <c r="K1412" i="21"/>
  <c r="H1413" i="21"/>
  <c r="I1412" i="21"/>
  <c r="L1412" i="21"/>
  <c r="M1412" i="21"/>
  <c r="J1412" i="21"/>
  <c r="D1409" i="21"/>
  <c r="E1408" i="21"/>
  <c r="F1408" i="21"/>
  <c r="H1414" i="21"/>
  <c r="J1413" i="21"/>
  <c r="I1413" i="21"/>
  <c r="L1413" i="21"/>
  <c r="M1413" i="21"/>
  <c r="K1413" i="21"/>
  <c r="N1412" i="21"/>
  <c r="P1412" i="21"/>
  <c r="O1412" i="21"/>
  <c r="Q1412" i="21"/>
  <c r="F1409" i="21"/>
  <c r="E1409" i="21"/>
  <c r="D1410" i="21"/>
  <c r="I1414" i="21"/>
  <c r="J1414" i="21"/>
  <c r="K1414" i="21"/>
  <c r="H1415" i="21"/>
  <c r="L1414" i="21"/>
  <c r="M1414" i="21"/>
  <c r="P1413" i="21"/>
  <c r="Q1413" i="21"/>
  <c r="N1413" i="21"/>
  <c r="O1413" i="21"/>
  <c r="E1410" i="21"/>
  <c r="F1410" i="21"/>
  <c r="D1411" i="21"/>
  <c r="N1414" i="21"/>
  <c r="O1414" i="21"/>
  <c r="P1414" i="21"/>
  <c r="Q1414" i="21"/>
  <c r="K1415" i="21"/>
  <c r="H1416" i="21"/>
  <c r="L1415" i="21"/>
  <c r="J1415" i="21"/>
  <c r="I1415" i="21"/>
  <c r="M1415" i="21"/>
  <c r="D1412" i="21"/>
  <c r="E1411" i="21"/>
  <c r="F1411" i="21"/>
  <c r="M1416" i="21"/>
  <c r="K1416" i="21"/>
  <c r="H1417" i="21"/>
  <c r="I1416" i="21"/>
  <c r="L1416" i="21"/>
  <c r="J1416" i="21"/>
  <c r="O1415" i="21"/>
  <c r="Q1415" i="21"/>
  <c r="P1415" i="21"/>
  <c r="N1415" i="21"/>
  <c r="E1412" i="21"/>
  <c r="F1412" i="21"/>
  <c r="D1413" i="21"/>
  <c r="J1417" i="21"/>
  <c r="K1417" i="21"/>
  <c r="M1417" i="21"/>
  <c r="L1417" i="21"/>
  <c r="I1417" i="21"/>
  <c r="H1418" i="21"/>
  <c r="P1416" i="21"/>
  <c r="O1416" i="21"/>
  <c r="Q1416" i="21"/>
  <c r="N1416" i="21"/>
  <c r="F1413" i="21"/>
  <c r="D1414" i="21"/>
  <c r="E1413" i="21"/>
  <c r="Q1417" i="21"/>
  <c r="P1417" i="21"/>
  <c r="N1417" i="21"/>
  <c r="O1417" i="21"/>
  <c r="H1419" i="21"/>
  <c r="I1418" i="21"/>
  <c r="L1418" i="21"/>
  <c r="K1418" i="21"/>
  <c r="J1418" i="21"/>
  <c r="M1418" i="21"/>
  <c r="F1414" i="21"/>
  <c r="E1414" i="21"/>
  <c r="D1415" i="21"/>
  <c r="H1420" i="21"/>
  <c r="K1419" i="21"/>
  <c r="J1419" i="21"/>
  <c r="M1419" i="21"/>
  <c r="L1419" i="21"/>
  <c r="I1419" i="21"/>
  <c r="N1418" i="21"/>
  <c r="P1418" i="21"/>
  <c r="Q1418" i="21"/>
  <c r="O1418" i="21"/>
  <c r="D1416" i="21"/>
  <c r="F1415" i="21"/>
  <c r="E1415" i="21"/>
  <c r="I1420" i="21"/>
  <c r="H1421" i="21"/>
  <c r="J1420" i="21"/>
  <c r="L1420" i="21"/>
  <c r="M1420" i="21"/>
  <c r="K1420" i="21"/>
  <c r="O1419" i="21"/>
  <c r="Q1419" i="21"/>
  <c r="N1419" i="21"/>
  <c r="P1419" i="21"/>
  <c r="D1417" i="21"/>
  <c r="F1416" i="21"/>
  <c r="E1416" i="21"/>
  <c r="N1420" i="21"/>
  <c r="O1420" i="21"/>
  <c r="P1420" i="21"/>
  <c r="Q1420" i="21"/>
  <c r="M1421" i="21"/>
  <c r="L1421" i="21"/>
  <c r="K1421" i="21"/>
  <c r="J1421" i="21"/>
  <c r="I1421" i="21"/>
  <c r="H1422" i="21"/>
  <c r="F1417" i="21"/>
  <c r="E1417" i="21"/>
  <c r="D1418" i="21"/>
  <c r="N1421" i="21"/>
  <c r="P1421" i="21"/>
  <c r="O1421" i="21"/>
  <c r="Q1421" i="21"/>
  <c r="M1422" i="21"/>
  <c r="L1422" i="21"/>
  <c r="I1422" i="21"/>
  <c r="H1423" i="21"/>
  <c r="J1422" i="21"/>
  <c r="K1422" i="21"/>
  <c r="F1418" i="21"/>
  <c r="E1418" i="21"/>
  <c r="D1419" i="21"/>
  <c r="Q1422" i="21"/>
  <c r="N1422" i="21"/>
  <c r="O1422" i="21"/>
  <c r="P1422" i="21"/>
  <c r="M1423" i="21"/>
  <c r="H1424" i="21"/>
  <c r="J1423" i="21"/>
  <c r="I1423" i="21"/>
  <c r="L1423" i="21"/>
  <c r="K1423" i="21"/>
  <c r="D1420" i="21"/>
  <c r="E1419" i="21"/>
  <c r="F1419" i="21"/>
  <c r="K1424" i="21"/>
  <c r="L1424" i="21"/>
  <c r="H1425" i="21"/>
  <c r="I1424" i="21"/>
  <c r="J1424" i="21"/>
  <c r="M1424" i="21"/>
  <c r="P1423" i="21"/>
  <c r="Q1423" i="21"/>
  <c r="O1423" i="21"/>
  <c r="N1423" i="21"/>
  <c r="E1420" i="21"/>
  <c r="F1420" i="21"/>
  <c r="D1421" i="21"/>
  <c r="L1425" i="21"/>
  <c r="K1425" i="21"/>
  <c r="M1425" i="21"/>
  <c r="I1425" i="21"/>
  <c r="J1425" i="21"/>
  <c r="H1426" i="21"/>
  <c r="N1424" i="21"/>
  <c r="O1424" i="21"/>
  <c r="Q1424" i="21"/>
  <c r="P1424" i="21"/>
  <c r="F1421" i="21"/>
  <c r="D1422" i="21"/>
  <c r="E1421" i="21"/>
  <c r="O1425" i="21"/>
  <c r="P1425" i="21"/>
  <c r="Q1425" i="21"/>
  <c r="N1425" i="21"/>
  <c r="H1427" i="21"/>
  <c r="I1426" i="21"/>
  <c r="K1426" i="21"/>
  <c r="L1426" i="21"/>
  <c r="M1426" i="21"/>
  <c r="J1426" i="21"/>
  <c r="E1422" i="21"/>
  <c r="D1423" i="21"/>
  <c r="F1422" i="21"/>
  <c r="M1427" i="21"/>
  <c r="I1427" i="21"/>
  <c r="H1428" i="21"/>
  <c r="K1427" i="21"/>
  <c r="L1427" i="21"/>
  <c r="J1427" i="21"/>
  <c r="O1426" i="21"/>
  <c r="N1426" i="21"/>
  <c r="Q1426" i="21"/>
  <c r="P1426" i="21"/>
  <c r="D1424" i="21"/>
  <c r="E1423" i="21"/>
  <c r="F1423" i="21"/>
  <c r="P1427" i="21"/>
  <c r="Q1427" i="21"/>
  <c r="O1427" i="21"/>
  <c r="N1427" i="21"/>
  <c r="J1428" i="21"/>
  <c r="H1429" i="21"/>
  <c r="K1428" i="21"/>
  <c r="I1428" i="21"/>
  <c r="M1428" i="21"/>
  <c r="L1428" i="21"/>
  <c r="D1425" i="21"/>
  <c r="F1424" i="21"/>
  <c r="E1424" i="21"/>
  <c r="M1429" i="21"/>
  <c r="H1430" i="21"/>
  <c r="I1429" i="21"/>
  <c r="L1429" i="21"/>
  <c r="K1429" i="21"/>
  <c r="J1429" i="21"/>
  <c r="P1428" i="21"/>
  <c r="N1428" i="21"/>
  <c r="O1428" i="21"/>
  <c r="Q1428" i="21"/>
  <c r="F1425" i="21"/>
  <c r="E1425" i="21"/>
  <c r="D1426" i="21"/>
  <c r="K1430" i="21"/>
  <c r="H1431" i="21"/>
  <c r="I1430" i="21"/>
  <c r="J1430" i="21"/>
  <c r="M1430" i="21"/>
  <c r="L1430" i="21"/>
  <c r="Q1429" i="21"/>
  <c r="O1429" i="21"/>
  <c r="N1429" i="21"/>
  <c r="P1429" i="21"/>
  <c r="F1426" i="21"/>
  <c r="E1426" i="21"/>
  <c r="D1427" i="21"/>
  <c r="H1432" i="21"/>
  <c r="I1431" i="21"/>
  <c r="K1431" i="21"/>
  <c r="M1431" i="21"/>
  <c r="J1431" i="21"/>
  <c r="L1431" i="21"/>
  <c r="N1430" i="21"/>
  <c r="Q1430" i="21"/>
  <c r="P1430" i="21"/>
  <c r="O1430" i="21"/>
  <c r="D1428" i="21"/>
  <c r="E1427" i="21"/>
  <c r="F1427" i="21"/>
  <c r="L1432" i="21"/>
  <c r="H1433" i="21"/>
  <c r="M1432" i="21"/>
  <c r="K1432" i="21"/>
  <c r="J1432" i="21"/>
  <c r="I1432" i="21"/>
  <c r="O1431" i="21"/>
  <c r="N1431" i="21"/>
  <c r="P1431" i="21"/>
  <c r="Q1431" i="21"/>
  <c r="E1428" i="21"/>
  <c r="D1429" i="21"/>
  <c r="F1428" i="21"/>
  <c r="I1433" i="21"/>
  <c r="H1434" i="21"/>
  <c r="J1433" i="21"/>
  <c r="L1433" i="21"/>
  <c r="M1433" i="21"/>
  <c r="K1433" i="21"/>
  <c r="P1432" i="21"/>
  <c r="O1432" i="21"/>
  <c r="Q1432" i="21"/>
  <c r="N1432" i="21"/>
  <c r="E1429" i="21"/>
  <c r="F1429" i="21"/>
  <c r="D1430" i="21"/>
  <c r="O1433" i="21"/>
  <c r="Q1433" i="21"/>
  <c r="P1433" i="21"/>
  <c r="N1433" i="21"/>
  <c r="H1435" i="21"/>
  <c r="K1434" i="21"/>
  <c r="I1434" i="21"/>
  <c r="J1434" i="21"/>
  <c r="M1434" i="21"/>
  <c r="L1434" i="21"/>
  <c r="F1430" i="21"/>
  <c r="D1431" i="21"/>
  <c r="E1430" i="21"/>
  <c r="L1435" i="21"/>
  <c r="I1435" i="21"/>
  <c r="K1435" i="21"/>
  <c r="J1435" i="21"/>
  <c r="H1436" i="21"/>
  <c r="M1435" i="21"/>
  <c r="P1434" i="21"/>
  <c r="Q1434" i="21"/>
  <c r="O1434" i="21"/>
  <c r="N1434" i="21"/>
  <c r="F1431" i="21"/>
  <c r="E1431" i="21"/>
  <c r="D1432" i="21"/>
  <c r="P1435" i="21"/>
  <c r="Q1435" i="21"/>
  <c r="N1435" i="21"/>
  <c r="O1435" i="21"/>
  <c r="L1436" i="21"/>
  <c r="H1437" i="21"/>
  <c r="J1436" i="21"/>
  <c r="I1436" i="21"/>
  <c r="K1436" i="21"/>
  <c r="M1436" i="21"/>
  <c r="E1432" i="21"/>
  <c r="D1433" i="21"/>
  <c r="F1432" i="21"/>
  <c r="M1437" i="21"/>
  <c r="L1437" i="21"/>
  <c r="H1438" i="21"/>
  <c r="J1437" i="21"/>
  <c r="K1437" i="21"/>
  <c r="I1437" i="21"/>
  <c r="N1436" i="21"/>
  <c r="O1436" i="21"/>
  <c r="P1436" i="21"/>
  <c r="Q1436" i="21"/>
  <c r="D1434" i="21"/>
  <c r="E1433" i="21"/>
  <c r="F1433" i="21"/>
  <c r="K1438" i="21"/>
  <c r="J1438" i="21"/>
  <c r="L1438" i="21"/>
  <c r="I1438" i="21"/>
  <c r="M1438" i="21"/>
  <c r="H1439" i="21"/>
  <c r="P1437" i="21"/>
  <c r="N1437" i="21"/>
  <c r="Q1437" i="21"/>
  <c r="O1437" i="21"/>
  <c r="F1434" i="21"/>
  <c r="E1434" i="21"/>
  <c r="D1435" i="21"/>
  <c r="O1438" i="21"/>
  <c r="P1438" i="21"/>
  <c r="Q1438" i="21"/>
  <c r="N1438" i="21"/>
  <c r="I1439" i="21"/>
  <c r="K1439" i="21"/>
  <c r="M1439" i="21"/>
  <c r="L1439" i="21"/>
  <c r="J1439" i="21"/>
  <c r="H1440" i="21"/>
  <c r="E1435" i="21"/>
  <c r="F1435" i="21"/>
  <c r="D1436" i="21"/>
  <c r="O1439" i="21"/>
  <c r="Q1439" i="21"/>
  <c r="P1439" i="21"/>
  <c r="N1439" i="21"/>
  <c r="M1440" i="21"/>
  <c r="K1440" i="21"/>
  <c r="H1441" i="21"/>
  <c r="J1440" i="21"/>
  <c r="L1440" i="21"/>
  <c r="I1440" i="21"/>
  <c r="E1436" i="21"/>
  <c r="F1436" i="21"/>
  <c r="D1437" i="21"/>
  <c r="I1441" i="21"/>
  <c r="L1441" i="21"/>
  <c r="H1442" i="21"/>
  <c r="M1441" i="21"/>
  <c r="J1441" i="21"/>
  <c r="K1441" i="21"/>
  <c r="N1440" i="21"/>
  <c r="P1440" i="21"/>
  <c r="O1440" i="21"/>
  <c r="Q1440" i="21"/>
  <c r="E1437" i="21"/>
  <c r="D1438" i="21"/>
  <c r="F1437" i="21"/>
  <c r="P1441" i="21"/>
  <c r="N1441" i="21"/>
  <c r="Q1441" i="21"/>
  <c r="O1441" i="21"/>
  <c r="M1442" i="21"/>
  <c r="J1442" i="21"/>
  <c r="H1443" i="21"/>
  <c r="K1442" i="21"/>
  <c r="L1442" i="21"/>
  <c r="I1442" i="21"/>
  <c r="E1438" i="21"/>
  <c r="D1439" i="21"/>
  <c r="F1438" i="21"/>
  <c r="J1443" i="21"/>
  <c r="K1443" i="21"/>
  <c r="I1443" i="21"/>
  <c r="L1443" i="21"/>
  <c r="H1444" i="21"/>
  <c r="M1443" i="21"/>
  <c r="P1442" i="21"/>
  <c r="O1442" i="21"/>
  <c r="Q1442" i="21"/>
  <c r="N1442" i="21"/>
  <c r="F1439" i="21"/>
  <c r="E1439" i="21"/>
  <c r="D1440" i="21"/>
  <c r="P1443" i="21"/>
  <c r="N1443" i="21"/>
  <c r="Q1443" i="21"/>
  <c r="O1443" i="21"/>
  <c r="H1445" i="21"/>
  <c r="L1444" i="21"/>
  <c r="J1444" i="21"/>
  <c r="K1444" i="21"/>
  <c r="M1444" i="21"/>
  <c r="I1444" i="21"/>
  <c r="F1440" i="21"/>
  <c r="D1441" i="21"/>
  <c r="E1440" i="21"/>
  <c r="K1445" i="21"/>
  <c r="H1446" i="21"/>
  <c r="I1445" i="21"/>
  <c r="M1445" i="21"/>
  <c r="L1445" i="21"/>
  <c r="J1445" i="21"/>
  <c r="O1444" i="21"/>
  <c r="N1444" i="21"/>
  <c r="Q1444" i="21"/>
  <c r="P1444" i="21"/>
  <c r="F1441" i="21"/>
  <c r="E1441" i="21"/>
  <c r="D1442" i="21"/>
  <c r="I1446" i="21"/>
  <c r="K1446" i="21"/>
  <c r="J1446" i="21"/>
  <c r="M1446" i="21"/>
  <c r="L1446" i="21"/>
  <c r="H1447" i="21"/>
  <c r="N1445" i="21"/>
  <c r="Q1445" i="21"/>
  <c r="P1445" i="21"/>
  <c r="O1445" i="21"/>
  <c r="F1442" i="21"/>
  <c r="E1442" i="21"/>
  <c r="D1443" i="21"/>
  <c r="P1446" i="21"/>
  <c r="Q1446" i="21"/>
  <c r="N1446" i="21"/>
  <c r="O1446" i="21"/>
  <c r="K1447" i="21"/>
  <c r="I1447" i="21"/>
  <c r="M1447" i="21"/>
  <c r="L1447" i="21"/>
  <c r="J1447" i="21"/>
  <c r="H1448" i="21"/>
  <c r="F1443" i="21"/>
  <c r="E1443" i="21"/>
  <c r="D1444" i="21"/>
  <c r="P1447" i="21"/>
  <c r="O1447" i="21"/>
  <c r="Q1447" i="21"/>
  <c r="N1447" i="21"/>
  <c r="K1448" i="21"/>
  <c r="L1448" i="21"/>
  <c r="M1448" i="21"/>
  <c r="H1449" i="21"/>
  <c r="I1448" i="21"/>
  <c r="J1448" i="21"/>
  <c r="E1444" i="21"/>
  <c r="F1444" i="21"/>
  <c r="D1445" i="21"/>
  <c r="M1449" i="21"/>
  <c r="L1449" i="21"/>
  <c r="J1449" i="21"/>
  <c r="I1449" i="21"/>
  <c r="K1449" i="21"/>
  <c r="H1450" i="21"/>
  <c r="O1448" i="21"/>
  <c r="Q1448" i="21"/>
  <c r="N1448" i="21"/>
  <c r="P1448" i="21"/>
  <c r="F1445" i="21"/>
  <c r="E1445" i="21"/>
  <c r="D1446" i="21"/>
  <c r="P1449" i="21"/>
  <c r="O1449" i="21"/>
  <c r="Q1449" i="21"/>
  <c r="N1449" i="21"/>
  <c r="I1450" i="21"/>
  <c r="K1450" i="21"/>
  <c r="H1451" i="21"/>
  <c r="M1450" i="21"/>
  <c r="L1450" i="21"/>
  <c r="J1450" i="21"/>
  <c r="F1446" i="21"/>
  <c r="D1447" i="21"/>
  <c r="E1446" i="21"/>
  <c r="P1450" i="21"/>
  <c r="N1450" i="21"/>
  <c r="Q1450" i="21"/>
  <c r="O1450" i="21"/>
  <c r="L1451" i="21"/>
  <c r="M1451" i="21"/>
  <c r="J1451" i="21"/>
  <c r="K1451" i="21"/>
  <c r="I1451" i="21"/>
  <c r="H1452" i="21"/>
  <c r="F1447" i="21"/>
  <c r="E1447" i="21"/>
  <c r="D1448" i="21"/>
  <c r="O1451" i="21"/>
  <c r="N1451" i="21"/>
  <c r="Q1451" i="21"/>
  <c r="P1451" i="21"/>
  <c r="M1452" i="21"/>
  <c r="H1453" i="21"/>
  <c r="J1452" i="21"/>
  <c r="K1452" i="21"/>
  <c r="I1452" i="21"/>
  <c r="L1452" i="21"/>
  <c r="F1448" i="21"/>
  <c r="E1448" i="21"/>
  <c r="D1449" i="21"/>
  <c r="K1453" i="21"/>
  <c r="J1453" i="21"/>
  <c r="L1453" i="21"/>
  <c r="H1454" i="21"/>
  <c r="M1453" i="21"/>
  <c r="I1453" i="21"/>
  <c r="Q1452" i="21"/>
  <c r="N1452" i="21"/>
  <c r="P1452" i="21"/>
  <c r="O1452" i="21"/>
  <c r="D1450" i="21"/>
  <c r="F1449" i="21"/>
  <c r="E1449" i="21"/>
  <c r="I1454" i="21"/>
  <c r="M1454" i="21"/>
  <c r="L1454" i="21"/>
  <c r="J1454" i="21"/>
  <c r="K1454" i="21"/>
  <c r="H1455" i="21"/>
  <c r="O1453" i="21"/>
  <c r="Q1453" i="21"/>
  <c r="P1453" i="21"/>
  <c r="N1453" i="21"/>
  <c r="E1450" i="21"/>
  <c r="D1451" i="21"/>
  <c r="F1450" i="21"/>
  <c r="Q1454" i="21"/>
  <c r="N1454" i="21"/>
  <c r="P1454" i="21"/>
  <c r="O1454" i="21"/>
  <c r="M1455" i="21"/>
  <c r="J1455" i="21"/>
  <c r="L1455" i="21"/>
  <c r="H1456" i="21"/>
  <c r="I1455" i="21"/>
  <c r="K1455" i="21"/>
  <c r="E1451" i="21"/>
  <c r="F1451" i="21"/>
  <c r="D1452" i="21"/>
  <c r="I1456" i="21"/>
  <c r="J1456" i="21"/>
  <c r="M1456" i="21"/>
  <c r="K1456" i="21"/>
  <c r="L1456" i="21"/>
  <c r="H1457" i="21"/>
  <c r="O1455" i="21"/>
  <c r="P1455" i="21"/>
  <c r="Q1455" i="21"/>
  <c r="N1455" i="21"/>
  <c r="E1452" i="21"/>
  <c r="D1453" i="21"/>
  <c r="F1452" i="21"/>
  <c r="N1456" i="21"/>
  <c r="P1456" i="21"/>
  <c r="Q1456" i="21"/>
  <c r="O1456" i="21"/>
  <c r="I1457" i="21"/>
  <c r="J1457" i="21"/>
  <c r="K1457" i="21"/>
  <c r="H1458" i="21"/>
  <c r="M1457" i="21"/>
  <c r="L1457" i="21"/>
  <c r="F1453" i="21"/>
  <c r="D1454" i="21"/>
  <c r="E1453" i="21"/>
  <c r="N1457" i="21"/>
  <c r="O1457" i="21"/>
  <c r="P1457" i="21"/>
  <c r="Q1457" i="21"/>
  <c r="I1458" i="21"/>
  <c r="L1458" i="21"/>
  <c r="M1458" i="21"/>
  <c r="K1458" i="21"/>
  <c r="J1458" i="21"/>
  <c r="H1459" i="21"/>
  <c r="F1454" i="21"/>
  <c r="E1454" i="21"/>
  <c r="D1455" i="21"/>
  <c r="N1458" i="21"/>
  <c r="Q1458" i="21"/>
  <c r="O1458" i="21"/>
  <c r="P1458" i="21"/>
  <c r="K1459" i="21"/>
  <c r="I1459" i="21"/>
  <c r="M1459" i="21"/>
  <c r="H1460" i="21"/>
  <c r="L1459" i="21"/>
  <c r="J1459" i="21"/>
  <c r="D1456" i="21"/>
  <c r="E1455" i="21"/>
  <c r="F1455" i="21"/>
  <c r="P1459" i="21"/>
  <c r="N1459" i="21"/>
  <c r="O1459" i="21"/>
  <c r="Q1459" i="21"/>
  <c r="M1460" i="21"/>
  <c r="K1460" i="21"/>
  <c r="H1461" i="21"/>
  <c r="J1460" i="21"/>
  <c r="L1460" i="21"/>
  <c r="I1460" i="21"/>
  <c r="D1457" i="21"/>
  <c r="F1456" i="21"/>
  <c r="E1456" i="21"/>
  <c r="M1461" i="21"/>
  <c r="I1461" i="21"/>
  <c r="J1461" i="21"/>
  <c r="K1461" i="21"/>
  <c r="L1461" i="21"/>
  <c r="H1462" i="21"/>
  <c r="O1460" i="21"/>
  <c r="P1460" i="21"/>
  <c r="N1460" i="21"/>
  <c r="Q1460" i="21"/>
  <c r="D1458" i="21"/>
  <c r="F1457" i="21"/>
  <c r="E1457" i="21"/>
  <c r="P1461" i="21"/>
  <c r="Q1461" i="21"/>
  <c r="N1461" i="21"/>
  <c r="O1461" i="21"/>
  <c r="L1462" i="21"/>
  <c r="I1462" i="21"/>
  <c r="H1463" i="21"/>
  <c r="J1462" i="21"/>
  <c r="M1462" i="21"/>
  <c r="K1462" i="21"/>
  <c r="F1458" i="21"/>
  <c r="E1458" i="21"/>
  <c r="D1459" i="21"/>
  <c r="N1462" i="21"/>
  <c r="P1462" i="21"/>
  <c r="Q1462" i="21"/>
  <c r="O1462" i="21"/>
  <c r="I1463" i="21"/>
  <c r="K1463" i="21"/>
  <c r="L1463" i="21"/>
  <c r="M1463" i="21"/>
  <c r="J1463" i="21"/>
  <c r="H1464" i="21"/>
  <c r="E1459" i="21"/>
  <c r="F1459" i="21"/>
  <c r="D1460" i="21"/>
  <c r="O1463" i="21"/>
  <c r="Q1463" i="21"/>
  <c r="P1463" i="21"/>
  <c r="N1463" i="21"/>
  <c r="K1464" i="21"/>
  <c r="M1464" i="21"/>
  <c r="L1464" i="21"/>
  <c r="J1464" i="21"/>
  <c r="H1465" i="21"/>
  <c r="I1464" i="21"/>
  <c r="F1460" i="21"/>
  <c r="D1461" i="21"/>
  <c r="E1460" i="21"/>
  <c r="L1465" i="21"/>
  <c r="I1465" i="21"/>
  <c r="M1465" i="21"/>
  <c r="H1466" i="21"/>
  <c r="J1465" i="21"/>
  <c r="K1465" i="21"/>
  <c r="P1464" i="21"/>
  <c r="N1464" i="21"/>
  <c r="O1464" i="21"/>
  <c r="Q1464" i="21"/>
  <c r="F1461" i="21"/>
  <c r="E1461" i="21"/>
  <c r="D1462" i="21"/>
  <c r="P1465" i="21"/>
  <c r="O1465" i="21"/>
  <c r="Q1465" i="21"/>
  <c r="N1465" i="21"/>
  <c r="I1466" i="21"/>
  <c r="L1466" i="21"/>
  <c r="K1466" i="21"/>
  <c r="J1466" i="21"/>
  <c r="H1467" i="21"/>
  <c r="M1466" i="21"/>
  <c r="F1462" i="21"/>
  <c r="E1462" i="21"/>
  <c r="D1463" i="21"/>
  <c r="O1466" i="21"/>
  <c r="N1466" i="21"/>
  <c r="Q1466" i="21"/>
  <c r="P1466" i="21"/>
  <c r="M1467" i="21"/>
  <c r="K1467" i="21"/>
  <c r="L1467" i="21"/>
  <c r="I1467" i="21"/>
  <c r="H1468" i="21"/>
  <c r="J1467" i="21"/>
  <c r="D1464" i="21"/>
  <c r="F1463" i="21"/>
  <c r="E1463" i="21"/>
  <c r="O1467" i="21"/>
  <c r="P1467" i="21"/>
  <c r="Q1467" i="21"/>
  <c r="N1467" i="21"/>
  <c r="J1468" i="21"/>
  <c r="H1469" i="21"/>
  <c r="M1468" i="21"/>
  <c r="I1468" i="21"/>
  <c r="K1468" i="21"/>
  <c r="L1468" i="21"/>
  <c r="D1465" i="21"/>
  <c r="F1464" i="21"/>
  <c r="E1464" i="21"/>
  <c r="I1469" i="21"/>
  <c r="H1470" i="21"/>
  <c r="M1469" i="21"/>
  <c r="K1469" i="21"/>
  <c r="L1469" i="21"/>
  <c r="J1469" i="21"/>
  <c r="O1468" i="21"/>
  <c r="P1468" i="21"/>
  <c r="N1468" i="21"/>
  <c r="Q1468" i="21"/>
  <c r="D1466" i="21"/>
  <c r="F1465" i="21"/>
  <c r="E1465" i="21"/>
  <c r="Q1469" i="21"/>
  <c r="P1469" i="21"/>
  <c r="N1469" i="21"/>
  <c r="O1469" i="21"/>
  <c r="M1470" i="21"/>
  <c r="I1470" i="21"/>
  <c r="L1470" i="21"/>
  <c r="H1471" i="21"/>
  <c r="J1470" i="21"/>
  <c r="K1470" i="21"/>
  <c r="F1466" i="21"/>
  <c r="E1466" i="21"/>
  <c r="D1467" i="21"/>
  <c r="P1470" i="21"/>
  <c r="Q1470" i="21"/>
  <c r="N1470" i="21"/>
  <c r="O1470" i="21"/>
  <c r="K1471" i="21"/>
  <c r="L1471" i="21"/>
  <c r="H1472" i="21"/>
  <c r="J1471" i="21"/>
  <c r="M1471" i="21"/>
  <c r="I1471" i="21"/>
  <c r="D1468" i="21"/>
  <c r="E1467" i="21"/>
  <c r="F1467" i="21"/>
  <c r="J1472" i="21"/>
  <c r="H1473" i="21"/>
  <c r="K1472" i="21"/>
  <c r="L1472" i="21"/>
  <c r="I1472" i="21"/>
  <c r="M1472" i="21"/>
  <c r="O1471" i="21"/>
  <c r="P1471" i="21"/>
  <c r="N1471" i="21"/>
  <c r="Q1471" i="21"/>
  <c r="F1468" i="21"/>
  <c r="D1469" i="21"/>
  <c r="E1468" i="21"/>
  <c r="I1473" i="21"/>
  <c r="L1473" i="21"/>
  <c r="J1473" i="21"/>
  <c r="H1474" i="21"/>
  <c r="K1473" i="21"/>
  <c r="M1473" i="21"/>
  <c r="O1472" i="21"/>
  <c r="N1472" i="21"/>
  <c r="P1472" i="21"/>
  <c r="Q1472" i="21"/>
  <c r="E1469" i="21"/>
  <c r="F1469" i="21"/>
  <c r="D1470" i="21"/>
  <c r="N1473" i="21"/>
  <c r="O1473" i="21"/>
  <c r="Q1473" i="21"/>
  <c r="P1473" i="21"/>
  <c r="M1474" i="21"/>
  <c r="J1474" i="21"/>
  <c r="L1474" i="21"/>
  <c r="I1474" i="21"/>
  <c r="H1475" i="21"/>
  <c r="K1474" i="21"/>
  <c r="F1470" i="21"/>
  <c r="E1470" i="21"/>
  <c r="D1471" i="21"/>
  <c r="P1474" i="21"/>
  <c r="N1474" i="21"/>
  <c r="O1474" i="21"/>
  <c r="Q1474" i="21"/>
  <c r="J1475" i="21"/>
  <c r="I1475" i="21"/>
  <c r="M1475" i="21"/>
  <c r="L1475" i="21"/>
  <c r="K1475" i="21"/>
  <c r="H1476" i="21"/>
  <c r="D1472" i="21"/>
  <c r="F1471" i="21"/>
  <c r="E1471" i="21"/>
  <c r="N1475" i="21"/>
  <c r="O1475" i="21"/>
  <c r="Q1475" i="21"/>
  <c r="P1475" i="21"/>
  <c r="L1476" i="21"/>
  <c r="J1476" i="21"/>
  <c r="H1477" i="21"/>
  <c r="I1476" i="21"/>
  <c r="K1476" i="21"/>
  <c r="M1476" i="21"/>
  <c r="E1472" i="21"/>
  <c r="F1472" i="21"/>
  <c r="D1473" i="21"/>
  <c r="I1477" i="21"/>
  <c r="K1477" i="21"/>
  <c r="L1477" i="21"/>
  <c r="M1477" i="21"/>
  <c r="J1477" i="21"/>
  <c r="H1478" i="21"/>
  <c r="N1476" i="21"/>
  <c r="P1476" i="21"/>
  <c r="Q1476" i="21"/>
  <c r="O1476" i="21"/>
  <c r="F1473" i="21"/>
  <c r="D1474" i="21"/>
  <c r="E1473" i="21"/>
  <c r="Q1477" i="21"/>
  <c r="N1477" i="21"/>
  <c r="P1477" i="21"/>
  <c r="O1477" i="21"/>
  <c r="J1478" i="21"/>
  <c r="L1478" i="21"/>
  <c r="K1478" i="21"/>
  <c r="M1478" i="21"/>
  <c r="I1478" i="21"/>
  <c r="H1479" i="21"/>
  <c r="F1474" i="21"/>
  <c r="E1474" i="21"/>
  <c r="D1475" i="21"/>
  <c r="P1478" i="21"/>
  <c r="N1478" i="21"/>
  <c r="O1478" i="21"/>
  <c r="Q1478" i="21"/>
  <c r="L1479" i="21"/>
  <c r="M1479" i="21"/>
  <c r="J1479" i="21"/>
  <c r="K1479" i="21"/>
  <c r="H1480" i="21"/>
  <c r="I1479" i="21"/>
  <c r="E1475" i="21"/>
  <c r="F1475" i="21"/>
  <c r="D1476" i="21"/>
  <c r="H1481" i="21"/>
  <c r="I1480" i="21"/>
  <c r="J1480" i="21"/>
  <c r="K1480" i="21"/>
  <c r="M1480" i="21"/>
  <c r="L1480" i="21"/>
  <c r="Q1479" i="21"/>
  <c r="N1479" i="21"/>
  <c r="P1479" i="21"/>
  <c r="O1479" i="21"/>
  <c r="D1477" i="21"/>
  <c r="F1476" i="21"/>
  <c r="E1476" i="21"/>
  <c r="L1481" i="21"/>
  <c r="K1481" i="21"/>
  <c r="M1481" i="21"/>
  <c r="I1481" i="21"/>
  <c r="J1481" i="21"/>
  <c r="H1482" i="21"/>
  <c r="Q1480" i="21"/>
  <c r="P1480" i="21"/>
  <c r="N1480" i="21"/>
  <c r="O1480" i="21"/>
  <c r="E1477" i="21"/>
  <c r="F1477" i="21"/>
  <c r="D1478" i="21"/>
  <c r="O1481" i="21"/>
  <c r="P1481" i="21"/>
  <c r="Q1481" i="21"/>
  <c r="N1481" i="21"/>
  <c r="J1482" i="21"/>
  <c r="H1483" i="21"/>
  <c r="I1482" i="21"/>
  <c r="K1482" i="21"/>
  <c r="L1482" i="21"/>
  <c r="M1482" i="21"/>
  <c r="D1479" i="21"/>
  <c r="F1478" i="21"/>
  <c r="E1478" i="21"/>
  <c r="K1483" i="21"/>
  <c r="L1483" i="21"/>
  <c r="J1483" i="21"/>
  <c r="I1483" i="21"/>
  <c r="M1483" i="21"/>
  <c r="H1484" i="21"/>
  <c r="Q1482" i="21"/>
  <c r="O1482" i="21"/>
  <c r="N1482" i="21"/>
  <c r="P1482" i="21"/>
  <c r="D1480" i="21"/>
  <c r="E1479" i="21"/>
  <c r="F1479" i="21"/>
  <c r="N1483" i="21"/>
  <c r="Q1483" i="21"/>
  <c r="O1483" i="21"/>
  <c r="P1483" i="21"/>
  <c r="L1484" i="21"/>
  <c r="J1484" i="21"/>
  <c r="I1484" i="21"/>
  <c r="H1485" i="21"/>
  <c r="M1484" i="21"/>
  <c r="K1484" i="21"/>
  <c r="D1481" i="21"/>
  <c r="E1480" i="21"/>
  <c r="F1480" i="21"/>
  <c r="Q1484" i="21"/>
  <c r="O1484" i="21"/>
  <c r="P1484" i="21"/>
  <c r="N1484" i="21"/>
  <c r="J1485" i="21"/>
  <c r="L1485" i="21"/>
  <c r="K1485" i="21"/>
  <c r="H1486" i="21"/>
  <c r="M1485" i="21"/>
  <c r="I1485" i="21"/>
  <c r="D1482" i="21"/>
  <c r="F1481" i="21"/>
  <c r="E1481" i="21"/>
  <c r="I1486" i="21"/>
  <c r="H1487" i="21"/>
  <c r="L1486" i="21"/>
  <c r="K1486" i="21"/>
  <c r="J1486" i="21"/>
  <c r="M1486" i="21"/>
  <c r="O1485" i="21"/>
  <c r="Q1485" i="21"/>
  <c r="N1485" i="21"/>
  <c r="P1485" i="21"/>
  <c r="D1483" i="21"/>
  <c r="F1482" i="21"/>
  <c r="E1482" i="21"/>
  <c r="N1486" i="21"/>
  <c r="Q1486" i="21"/>
  <c r="O1486" i="21"/>
  <c r="P1486" i="21"/>
  <c r="M1487" i="21"/>
  <c r="H1488" i="21"/>
  <c r="L1487" i="21"/>
  <c r="I1487" i="21"/>
  <c r="K1487" i="21"/>
  <c r="J1487" i="21"/>
  <c r="D1484" i="21"/>
  <c r="F1483" i="21"/>
  <c r="E1483" i="21"/>
  <c r="I1488" i="21"/>
  <c r="J1488" i="21"/>
  <c r="K1488" i="21"/>
  <c r="H1489" i="21"/>
  <c r="M1488" i="21"/>
  <c r="L1488" i="21"/>
  <c r="Q1487" i="21"/>
  <c r="P1487" i="21"/>
  <c r="N1487" i="21"/>
  <c r="O1487" i="21"/>
  <c r="E1484" i="21"/>
  <c r="D1485" i="21"/>
  <c r="F1484" i="21"/>
  <c r="O1488" i="21"/>
  <c r="P1488" i="21"/>
  <c r="Q1488" i="21"/>
  <c r="N1488" i="21"/>
  <c r="M1489" i="21"/>
  <c r="K1489" i="21"/>
  <c r="H1490" i="21"/>
  <c r="J1489" i="21"/>
  <c r="L1489" i="21"/>
  <c r="I1489" i="21"/>
  <c r="F1485" i="21"/>
  <c r="E1485" i="21"/>
  <c r="D1486" i="21"/>
  <c r="H1491" i="21"/>
  <c r="I1490" i="21"/>
  <c r="L1490" i="21"/>
  <c r="K1490" i="21"/>
  <c r="J1490" i="21"/>
  <c r="M1490" i="21"/>
  <c r="Q1489" i="21"/>
  <c r="N1489" i="21"/>
  <c r="O1489" i="21"/>
  <c r="P1489" i="21"/>
  <c r="E1486" i="21"/>
  <c r="D1487" i="21"/>
  <c r="F1486" i="21"/>
  <c r="I1491" i="21"/>
  <c r="J1491" i="21"/>
  <c r="K1491" i="21"/>
  <c r="M1491" i="21"/>
  <c r="L1491" i="21"/>
  <c r="H1492" i="21"/>
  <c r="N1490" i="21"/>
  <c r="O1490" i="21"/>
  <c r="Q1490" i="21"/>
  <c r="P1490" i="21"/>
  <c r="D1488" i="21"/>
  <c r="E1487" i="21"/>
  <c r="F1487" i="21"/>
  <c r="Q1491" i="21"/>
  <c r="P1491" i="21"/>
  <c r="O1491" i="21"/>
  <c r="N1491" i="21"/>
  <c r="I1492" i="21"/>
  <c r="L1492" i="21"/>
  <c r="J1492" i="21"/>
  <c r="M1492" i="21"/>
  <c r="H1493" i="21"/>
  <c r="K1492" i="21"/>
  <c r="D1489" i="21"/>
  <c r="F1488" i="21"/>
  <c r="E1488" i="21"/>
  <c r="P1492" i="21"/>
  <c r="O1492" i="21"/>
  <c r="Q1492" i="21"/>
  <c r="N1492" i="21"/>
  <c r="I1493" i="21"/>
  <c r="L1493" i="21"/>
  <c r="H1494" i="21"/>
  <c r="M1493" i="21"/>
  <c r="J1493" i="21"/>
  <c r="K1493" i="21"/>
  <c r="F1489" i="21"/>
  <c r="D1490" i="21"/>
  <c r="E1489" i="21"/>
  <c r="Q1493" i="21"/>
  <c r="O1493" i="21"/>
  <c r="N1493" i="21"/>
  <c r="P1493" i="21"/>
  <c r="J1494" i="21"/>
  <c r="I1494" i="21"/>
  <c r="M1494" i="21"/>
  <c r="H1495" i="21"/>
  <c r="K1494" i="21"/>
  <c r="L1494" i="21"/>
  <c r="F1490" i="21"/>
  <c r="E1490" i="21"/>
  <c r="D1491" i="21"/>
  <c r="O1494" i="21"/>
  <c r="N1494" i="21"/>
  <c r="Q1494" i="21"/>
  <c r="P1494" i="21"/>
  <c r="J1495" i="21"/>
  <c r="K1495" i="21"/>
  <c r="H1496" i="21"/>
  <c r="I1495" i="21"/>
  <c r="L1495" i="21"/>
  <c r="M1495" i="21"/>
  <c r="D1492" i="21"/>
  <c r="F1491" i="21"/>
  <c r="E1491" i="21"/>
  <c r="H1497" i="21"/>
  <c r="I1496" i="21"/>
  <c r="K1496" i="21"/>
  <c r="J1496" i="21"/>
  <c r="L1496" i="21"/>
  <c r="M1496" i="21"/>
  <c r="N1495" i="21"/>
  <c r="P1495" i="21"/>
  <c r="O1495" i="21"/>
  <c r="Q1495" i="21"/>
  <c r="E1492" i="21"/>
  <c r="D1493" i="21"/>
  <c r="F1492" i="21"/>
  <c r="M1497" i="21"/>
  <c r="H1498" i="21"/>
  <c r="L1497" i="21"/>
  <c r="J1497" i="21"/>
  <c r="I1497" i="21"/>
  <c r="K1497" i="21"/>
  <c r="N1496" i="21"/>
  <c r="P1496" i="21"/>
  <c r="Q1496" i="21"/>
  <c r="O1496" i="21"/>
  <c r="F1493" i="21"/>
  <c r="E1493" i="21"/>
  <c r="D1494" i="21"/>
  <c r="K1498" i="21"/>
  <c r="L1498" i="21"/>
  <c r="H1499" i="21"/>
  <c r="M1498" i="21"/>
  <c r="J1498" i="21"/>
  <c r="I1498" i="21"/>
  <c r="P1497" i="21"/>
  <c r="Q1497" i="21"/>
  <c r="O1497" i="21"/>
  <c r="N1497" i="21"/>
  <c r="D1495" i="21"/>
  <c r="F1494" i="21"/>
  <c r="E1494" i="21"/>
  <c r="J1499" i="21"/>
  <c r="L1499" i="21"/>
  <c r="I1499" i="21"/>
  <c r="H1500" i="21"/>
  <c r="M1499" i="21"/>
  <c r="K1499" i="21"/>
  <c r="N1498" i="21"/>
  <c r="Q1498" i="21"/>
  <c r="P1498" i="21"/>
  <c r="O1498" i="21"/>
  <c r="D1496" i="21"/>
  <c r="F1495" i="21"/>
  <c r="E1495" i="21"/>
  <c r="P1499" i="21"/>
  <c r="N1499" i="21"/>
  <c r="Q1499" i="21"/>
  <c r="O1499" i="21"/>
  <c r="J1500" i="21"/>
  <c r="L1500" i="21"/>
  <c r="M1500" i="21"/>
  <c r="I1500" i="21"/>
  <c r="H1501" i="21"/>
  <c r="K1500" i="21"/>
  <c r="D1497" i="21"/>
  <c r="F1496" i="21"/>
  <c r="E1496" i="21"/>
  <c r="O1500" i="21"/>
  <c r="P1500" i="21"/>
  <c r="N1500" i="21"/>
  <c r="Q1500" i="21"/>
  <c r="J1501" i="21"/>
  <c r="M1501" i="21"/>
  <c r="H1502" i="21"/>
  <c r="L1501" i="21"/>
  <c r="I1501" i="21"/>
  <c r="K1501" i="21"/>
  <c r="D1498" i="21"/>
  <c r="F1497" i="21"/>
  <c r="E1497" i="21"/>
  <c r="L1502" i="21"/>
  <c r="M1502" i="21"/>
  <c r="K1502" i="21"/>
  <c r="J1502" i="21"/>
  <c r="H1503" i="21"/>
  <c r="I1502" i="21"/>
  <c r="N1501" i="21"/>
  <c r="O1501" i="21"/>
  <c r="Q1501" i="21"/>
  <c r="P1501" i="21"/>
  <c r="D1499" i="21"/>
  <c r="E1498" i="21"/>
  <c r="F1498" i="21"/>
  <c r="H1504" i="21"/>
  <c r="I1503" i="21"/>
  <c r="K1503" i="21"/>
  <c r="M1503" i="21"/>
  <c r="L1503" i="21"/>
  <c r="J1503" i="21"/>
  <c r="P1502" i="21"/>
  <c r="Q1502" i="21"/>
  <c r="N1502" i="21"/>
  <c r="O1502" i="21"/>
  <c r="F1499" i="21"/>
  <c r="E1499" i="21"/>
  <c r="D1500" i="21"/>
  <c r="I1504" i="21"/>
  <c r="M1504" i="21"/>
  <c r="K1504" i="21"/>
  <c r="H1505" i="21"/>
  <c r="J1504" i="21"/>
  <c r="L1504" i="21"/>
  <c r="N1503" i="21"/>
  <c r="Q1503" i="21"/>
  <c r="P1503" i="21"/>
  <c r="O1503" i="21"/>
  <c r="E1500" i="21"/>
  <c r="D1501" i="21"/>
  <c r="F1500" i="21"/>
  <c r="O1504" i="21"/>
  <c r="P1504" i="21"/>
  <c r="N1504" i="21"/>
  <c r="Q1504" i="21"/>
  <c r="K1505" i="21"/>
  <c r="I1505" i="21"/>
  <c r="M1505" i="21"/>
  <c r="L1505" i="21"/>
  <c r="H1506" i="21"/>
  <c r="J1505" i="21"/>
  <c r="E1501" i="21"/>
  <c r="F1501" i="21"/>
  <c r="D1502" i="21"/>
  <c r="P1505" i="21"/>
  <c r="N1505" i="21"/>
  <c r="Q1505" i="21"/>
  <c r="O1505" i="21"/>
  <c r="I1506" i="21"/>
  <c r="L1506" i="21"/>
  <c r="M1506" i="21"/>
  <c r="H1507" i="21"/>
  <c r="K1506" i="21"/>
  <c r="J1506" i="21"/>
  <c r="D1503" i="21"/>
  <c r="F1502" i="21"/>
  <c r="E1502" i="21"/>
  <c r="P1506" i="21"/>
  <c r="N1506" i="21"/>
  <c r="O1506" i="21"/>
  <c r="Q1506" i="21"/>
  <c r="K1507" i="21"/>
  <c r="L1507" i="21"/>
  <c r="M1507" i="21"/>
  <c r="H1508" i="21"/>
  <c r="J1507" i="21"/>
  <c r="I1507" i="21"/>
  <c r="F1503" i="21"/>
  <c r="D1504" i="21"/>
  <c r="E1503" i="21"/>
  <c r="K1508" i="21"/>
  <c r="J1508" i="21"/>
  <c r="H1509" i="21"/>
  <c r="L1508" i="21"/>
  <c r="M1508" i="21"/>
  <c r="I1508" i="21"/>
  <c r="P1507" i="21"/>
  <c r="Q1507" i="21"/>
  <c r="N1507" i="21"/>
  <c r="O1507" i="21"/>
  <c r="D1505" i="21"/>
  <c r="F1504" i="21"/>
  <c r="E1504" i="21"/>
  <c r="M1509" i="21"/>
  <c r="K1509" i="21"/>
  <c r="L1509" i="21"/>
  <c r="I1509" i="21"/>
  <c r="H1510" i="21"/>
  <c r="J1509" i="21"/>
  <c r="O1508" i="21"/>
  <c r="N1508" i="21"/>
  <c r="P1508" i="21"/>
  <c r="Q1508" i="21"/>
  <c r="E1505" i="21"/>
  <c r="F1505" i="21"/>
  <c r="D1506" i="21"/>
  <c r="P1509" i="21"/>
  <c r="N1509" i="21"/>
  <c r="O1509" i="21"/>
  <c r="Q1509" i="21"/>
  <c r="M1510" i="21"/>
  <c r="K1510" i="21"/>
  <c r="I1510" i="21"/>
  <c r="L1510" i="21"/>
  <c r="J1510" i="21"/>
  <c r="H1511" i="21"/>
  <c r="E1506" i="21"/>
  <c r="D1507" i="21"/>
  <c r="F1506" i="21"/>
  <c r="O1510" i="21"/>
  <c r="P1510" i="21"/>
  <c r="Q1510" i="21"/>
  <c r="N1510" i="21"/>
  <c r="K1511" i="21"/>
  <c r="I1511" i="21"/>
  <c r="H1512" i="21"/>
  <c r="J1511" i="21"/>
  <c r="L1511" i="21"/>
  <c r="M1511" i="21"/>
  <c r="D1508" i="21"/>
  <c r="F1507" i="21"/>
  <c r="E1507" i="21"/>
  <c r="N1511" i="21"/>
  <c r="P1511" i="21"/>
  <c r="O1511" i="21"/>
  <c r="Q1511" i="21"/>
  <c r="H1513" i="21"/>
  <c r="K1512" i="21"/>
  <c r="I1512" i="21"/>
  <c r="J1512" i="21"/>
  <c r="M1512" i="21"/>
  <c r="L1512" i="21"/>
  <c r="F1508" i="21"/>
  <c r="E1508" i="21"/>
  <c r="D1509" i="21"/>
  <c r="M1513" i="21"/>
  <c r="H1514" i="21"/>
  <c r="L1513" i="21"/>
  <c r="I1513" i="21"/>
  <c r="K1513" i="21"/>
  <c r="J1513" i="21"/>
  <c r="O1512" i="21"/>
  <c r="Q1512" i="21"/>
  <c r="P1512" i="21"/>
  <c r="N1512" i="21"/>
  <c r="F1509" i="21"/>
  <c r="E1509" i="21"/>
  <c r="D1510" i="21"/>
  <c r="J1514" i="21"/>
  <c r="I1514" i="21"/>
  <c r="K1514" i="21"/>
  <c r="M1514" i="21"/>
  <c r="L1514" i="21"/>
  <c r="H1515" i="21"/>
  <c r="Q1513" i="21"/>
  <c r="N1513" i="21"/>
  <c r="O1513" i="21"/>
  <c r="P1513" i="21"/>
  <c r="F1510" i="21"/>
  <c r="D1511" i="21"/>
  <c r="E1510" i="21"/>
  <c r="P1514" i="21"/>
  <c r="O1514" i="21"/>
  <c r="N1514" i="21"/>
  <c r="Q1514" i="21"/>
  <c r="J1515" i="21"/>
  <c r="H1516" i="21"/>
  <c r="I1515" i="21"/>
  <c r="M1515" i="21"/>
  <c r="L1515" i="21"/>
  <c r="K1515" i="21"/>
  <c r="F1511" i="21"/>
  <c r="D1512" i="21"/>
  <c r="E1511" i="21"/>
  <c r="K1516" i="21"/>
  <c r="H1517" i="21"/>
  <c r="L1516" i="21"/>
  <c r="M1516" i="21"/>
  <c r="I1516" i="21"/>
  <c r="J1516" i="21"/>
  <c r="Q1515" i="21"/>
  <c r="P1515" i="21"/>
  <c r="N1515" i="21"/>
  <c r="O1515" i="21"/>
  <c r="E1512" i="21"/>
  <c r="F1512" i="21"/>
  <c r="D1513" i="21"/>
  <c r="L1517" i="21"/>
  <c r="M1517" i="21"/>
  <c r="J1517" i="21"/>
  <c r="I1517" i="21"/>
  <c r="H1518" i="21"/>
  <c r="K1517" i="21"/>
  <c r="Q1516" i="21"/>
  <c r="N1516" i="21"/>
  <c r="O1516" i="21"/>
  <c r="P1516" i="21"/>
  <c r="D1514" i="21"/>
  <c r="F1513" i="21"/>
  <c r="E1513" i="21"/>
  <c r="O1517" i="21"/>
  <c r="N1517" i="21"/>
  <c r="P1517" i="21"/>
  <c r="Q1517" i="21"/>
  <c r="M1518" i="21"/>
  <c r="H1519" i="21"/>
  <c r="J1518" i="21"/>
  <c r="I1518" i="21"/>
  <c r="K1518" i="21"/>
  <c r="L1518" i="21"/>
  <c r="D1515" i="21"/>
  <c r="F1514" i="21"/>
  <c r="E1514" i="21"/>
  <c r="I1519" i="21"/>
  <c r="J1519" i="21"/>
  <c r="K1519" i="21"/>
  <c r="L1519" i="21"/>
  <c r="H1520" i="21"/>
  <c r="M1519" i="21"/>
  <c r="Q1518" i="21"/>
  <c r="P1518" i="21"/>
  <c r="N1518" i="21"/>
  <c r="O1518" i="21"/>
  <c r="D1516" i="21"/>
  <c r="F1515" i="21"/>
  <c r="E1515" i="21"/>
  <c r="N1519" i="21"/>
  <c r="Q1519" i="21"/>
  <c r="P1519" i="21"/>
  <c r="O1519" i="21"/>
  <c r="J1520" i="21"/>
  <c r="L1520" i="21"/>
  <c r="M1520" i="21"/>
  <c r="H1521" i="21"/>
  <c r="I1520" i="21"/>
  <c r="K1520" i="21"/>
  <c r="F1516" i="21"/>
  <c r="D1517" i="21"/>
  <c r="E1516" i="21"/>
  <c r="M1521" i="21"/>
  <c r="K1521" i="21"/>
  <c r="H1522" i="21"/>
  <c r="J1521" i="21"/>
  <c r="I1521" i="21"/>
  <c r="L1521" i="21"/>
  <c r="P1520" i="21"/>
  <c r="O1520" i="21"/>
  <c r="Q1520" i="21"/>
  <c r="N1520" i="21"/>
  <c r="F1517" i="21"/>
  <c r="E1517" i="21"/>
  <c r="D1518" i="21"/>
  <c r="K1522" i="21"/>
  <c r="L1522" i="21"/>
  <c r="H1523" i="21"/>
  <c r="M1522" i="21"/>
  <c r="J1522" i="21"/>
  <c r="I1522" i="21"/>
  <c r="Q1521" i="21"/>
  <c r="P1521" i="21"/>
  <c r="O1521" i="21"/>
  <c r="N1521" i="21"/>
  <c r="F1518" i="21"/>
  <c r="E1518" i="21"/>
  <c r="D1519" i="21"/>
  <c r="H1524" i="21"/>
  <c r="I1523" i="21"/>
  <c r="J1523" i="21"/>
  <c r="M1523" i="21"/>
  <c r="L1523" i="21"/>
  <c r="K1523" i="21"/>
  <c r="Q1522" i="21"/>
  <c r="O1522" i="21"/>
  <c r="P1522" i="21"/>
  <c r="N1522" i="21"/>
  <c r="D1520" i="21"/>
  <c r="E1519" i="21"/>
  <c r="F1519" i="21"/>
  <c r="K1524" i="21"/>
  <c r="H1525" i="21"/>
  <c r="L1524" i="21"/>
  <c r="J1524" i="21"/>
  <c r="I1524" i="21"/>
  <c r="M1524" i="21"/>
  <c r="O1523" i="21"/>
  <c r="Q1523" i="21"/>
  <c r="P1523" i="21"/>
  <c r="N1523" i="21"/>
  <c r="E1520" i="21"/>
  <c r="F1520" i="21"/>
  <c r="D1521" i="21"/>
  <c r="I1525" i="21"/>
  <c r="L1525" i="21"/>
  <c r="H1526" i="21"/>
  <c r="J1525" i="21"/>
  <c r="M1525" i="21"/>
  <c r="K1525" i="21"/>
  <c r="Q1524" i="21"/>
  <c r="P1524" i="21"/>
  <c r="N1524" i="21"/>
  <c r="O1524" i="21"/>
  <c r="F1521" i="21"/>
  <c r="E1521" i="21"/>
  <c r="D1522" i="21"/>
  <c r="Q1525" i="21"/>
  <c r="P1525" i="21"/>
  <c r="N1525" i="21"/>
  <c r="O1525" i="21"/>
  <c r="H1527" i="21"/>
  <c r="L1526" i="21"/>
  <c r="M1526" i="21"/>
  <c r="K1526" i="21"/>
  <c r="J1526" i="21"/>
  <c r="I1526" i="21"/>
  <c r="E1522" i="21"/>
  <c r="F1522" i="21"/>
  <c r="D1523" i="21"/>
  <c r="J1527" i="21"/>
  <c r="H1528" i="21"/>
  <c r="L1527" i="21"/>
  <c r="K1527" i="21"/>
  <c r="M1527" i="21"/>
  <c r="I1527" i="21"/>
  <c r="Q1526" i="21"/>
  <c r="O1526" i="21"/>
  <c r="N1526" i="21"/>
  <c r="P1526" i="21"/>
  <c r="E1523" i="21"/>
  <c r="D1524" i="21"/>
  <c r="F1523" i="21"/>
  <c r="K1528" i="21"/>
  <c r="L1528" i="21"/>
  <c r="H1529" i="21"/>
  <c r="J1528" i="21"/>
  <c r="I1528" i="21"/>
  <c r="M1528" i="21"/>
  <c r="O1527" i="21"/>
  <c r="Q1527" i="21"/>
  <c r="P1527" i="21"/>
  <c r="N1527" i="21"/>
  <c r="F1524" i="21"/>
  <c r="D1525" i="21"/>
  <c r="E1524" i="21"/>
  <c r="K1529" i="21"/>
  <c r="H1530" i="21"/>
  <c r="M1529" i="21"/>
  <c r="L1529" i="21"/>
  <c r="I1529" i="21"/>
  <c r="J1529" i="21"/>
  <c r="Q1528" i="21"/>
  <c r="N1528" i="21"/>
  <c r="O1528" i="21"/>
  <c r="P1528" i="21"/>
  <c r="D1526" i="21"/>
  <c r="F1525" i="21"/>
  <c r="E1525" i="21"/>
  <c r="K1530" i="21"/>
  <c r="H1531" i="21"/>
  <c r="M1530" i="21"/>
  <c r="L1530" i="21"/>
  <c r="J1530" i="21"/>
  <c r="I1530" i="21"/>
  <c r="Q1529" i="21"/>
  <c r="N1529" i="21"/>
  <c r="O1529" i="21"/>
  <c r="P1529" i="21"/>
  <c r="D1527" i="21"/>
  <c r="E1526" i="21"/>
  <c r="F1526" i="21"/>
  <c r="M1531" i="21"/>
  <c r="L1531" i="21"/>
  <c r="H1532" i="21"/>
  <c r="K1531" i="21"/>
  <c r="J1531" i="21"/>
  <c r="I1531" i="21"/>
  <c r="Q1530" i="21"/>
  <c r="P1530" i="21"/>
  <c r="N1530" i="21"/>
  <c r="O1530" i="21"/>
  <c r="D1528" i="21"/>
  <c r="E1527" i="21"/>
  <c r="F1527" i="21"/>
  <c r="J1532" i="21"/>
  <c r="H1533" i="21"/>
  <c r="M1532" i="21"/>
  <c r="L1532" i="21"/>
  <c r="I1532" i="21"/>
  <c r="K1532" i="21"/>
  <c r="Q1531" i="21"/>
  <c r="P1531" i="21"/>
  <c r="O1531" i="21"/>
  <c r="N1531" i="21"/>
  <c r="E1528" i="21"/>
  <c r="D1529" i="21"/>
  <c r="F1528" i="21"/>
  <c r="M1533" i="21"/>
  <c r="J1533" i="21"/>
  <c r="L1533" i="21"/>
  <c r="H1534" i="21"/>
  <c r="I1533" i="21"/>
  <c r="K1533" i="21"/>
  <c r="O1532" i="21"/>
  <c r="P1532" i="21"/>
  <c r="N1532" i="21"/>
  <c r="Q1532" i="21"/>
  <c r="F1529" i="21"/>
  <c r="E1529" i="21"/>
  <c r="D1530" i="21"/>
  <c r="M1534" i="21"/>
  <c r="L1534" i="21"/>
  <c r="I1534" i="21"/>
  <c r="K1534" i="21"/>
  <c r="J1534" i="21"/>
  <c r="H1535" i="21"/>
  <c r="Q1533" i="21"/>
  <c r="O1533" i="21"/>
  <c r="P1533" i="21"/>
  <c r="N1533" i="21"/>
  <c r="D1531" i="21"/>
  <c r="F1530" i="21"/>
  <c r="E1530" i="21"/>
  <c r="N1534" i="21"/>
  <c r="O1534" i="21"/>
  <c r="P1534" i="21"/>
  <c r="Q1534" i="21"/>
  <c r="M1535" i="21"/>
  <c r="I1535" i="21"/>
  <c r="J1535" i="21"/>
  <c r="H1536" i="21"/>
  <c r="K1535" i="21"/>
  <c r="L1535" i="21"/>
  <c r="D1532" i="21"/>
  <c r="F1531" i="21"/>
  <c r="E1531" i="21"/>
  <c r="P1535" i="21"/>
  <c r="N1535" i="21"/>
  <c r="Q1535" i="21"/>
  <c r="O1535" i="21"/>
  <c r="H1537" i="21"/>
  <c r="L1536" i="21"/>
  <c r="M1536" i="21"/>
  <c r="I1536" i="21"/>
  <c r="J1536" i="21"/>
  <c r="K1536" i="21"/>
  <c r="E1532" i="21"/>
  <c r="F1532" i="21"/>
  <c r="D1533" i="21"/>
  <c r="H1538" i="21"/>
  <c r="J1537" i="21"/>
  <c r="I1537" i="21"/>
  <c r="K1537" i="21"/>
  <c r="M1537" i="21"/>
  <c r="L1537" i="21"/>
  <c r="O1536" i="21"/>
  <c r="P1536" i="21"/>
  <c r="N1536" i="21"/>
  <c r="Q1536" i="21"/>
  <c r="F1533" i="21"/>
  <c r="D1534" i="21"/>
  <c r="E1533" i="21"/>
  <c r="M1538" i="21"/>
  <c r="K1538" i="21"/>
  <c r="L1538" i="21"/>
  <c r="H1539" i="21"/>
  <c r="J1538" i="21"/>
  <c r="I1538" i="21"/>
  <c r="P1537" i="21"/>
  <c r="Q1537" i="21"/>
  <c r="O1537" i="21"/>
  <c r="N1537" i="21"/>
  <c r="E1534" i="21"/>
  <c r="F1534" i="21"/>
  <c r="D1535" i="21"/>
  <c r="H1540" i="21"/>
  <c r="L1539" i="21"/>
  <c r="K1539" i="21"/>
  <c r="I1539" i="21"/>
  <c r="M1539" i="21"/>
  <c r="J1539" i="21"/>
  <c r="O1538" i="21"/>
  <c r="N1538" i="21"/>
  <c r="P1538" i="21"/>
  <c r="Q1538" i="21"/>
  <c r="D1536" i="21"/>
  <c r="F1535" i="21"/>
  <c r="E1535" i="21"/>
  <c r="H1541" i="21"/>
  <c r="L1540" i="21"/>
  <c r="I1540" i="21"/>
  <c r="M1540" i="21"/>
  <c r="J1540" i="21"/>
  <c r="K1540" i="21"/>
  <c r="N1539" i="21"/>
  <c r="O1539" i="21"/>
  <c r="Q1539" i="21"/>
  <c r="P1539" i="21"/>
  <c r="D1537" i="21"/>
  <c r="E1536" i="21"/>
  <c r="F1536" i="21"/>
  <c r="M1541" i="21"/>
  <c r="K1541" i="21"/>
  <c r="L1541" i="21"/>
  <c r="H1542" i="21"/>
  <c r="I1541" i="21"/>
  <c r="J1541" i="21"/>
  <c r="O1540" i="21"/>
  <c r="P1540" i="21"/>
  <c r="Q1540" i="21"/>
  <c r="N1540" i="21"/>
  <c r="F1537" i="21"/>
  <c r="D1538" i="21"/>
  <c r="E1537" i="21"/>
  <c r="I1542" i="21"/>
  <c r="H1543" i="21"/>
  <c r="M1542" i="21"/>
  <c r="K1542" i="21"/>
  <c r="L1542" i="21"/>
  <c r="J1542" i="21"/>
  <c r="P1541" i="21"/>
  <c r="Q1541" i="21"/>
  <c r="N1541" i="21"/>
  <c r="O1541" i="21"/>
  <c r="D1539" i="21"/>
  <c r="F1538" i="21"/>
  <c r="E1538" i="21"/>
  <c r="Q1542" i="21"/>
  <c r="O1542" i="21"/>
  <c r="N1542" i="21"/>
  <c r="P1542" i="21"/>
  <c r="I1543" i="21"/>
  <c r="H1544" i="21"/>
  <c r="K1543" i="21"/>
  <c r="J1543" i="21"/>
  <c r="M1543" i="21"/>
  <c r="L1543" i="21"/>
  <c r="D1540" i="21"/>
  <c r="F1539" i="21"/>
  <c r="E1539" i="21"/>
  <c r="Q1543" i="21"/>
  <c r="N1543" i="21"/>
  <c r="P1543" i="21"/>
  <c r="O1543" i="21"/>
  <c r="J1544" i="21"/>
  <c r="M1544" i="21"/>
  <c r="H1545" i="21"/>
  <c r="I1544" i="21"/>
  <c r="K1544" i="21"/>
  <c r="L1544" i="21"/>
  <c r="F1540" i="21"/>
  <c r="D1541" i="21"/>
  <c r="E1540" i="21"/>
  <c r="I1545" i="21"/>
  <c r="H1546" i="21"/>
  <c r="L1545" i="21"/>
  <c r="K1545" i="21"/>
  <c r="J1545" i="21"/>
  <c r="M1545" i="21"/>
  <c r="O1544" i="21"/>
  <c r="N1544" i="21"/>
  <c r="Q1544" i="21"/>
  <c r="P1544" i="21"/>
  <c r="E1541" i="21"/>
  <c r="F1541" i="21"/>
  <c r="D1542" i="21"/>
  <c r="P1545" i="21"/>
  <c r="Q1545" i="21"/>
  <c r="N1545" i="21"/>
  <c r="O1545" i="21"/>
  <c r="I1546" i="21"/>
  <c r="J1546" i="21"/>
  <c r="H1547" i="21"/>
  <c r="K1546" i="21"/>
  <c r="L1546" i="21"/>
  <c r="M1546" i="21"/>
  <c r="E1542" i="21"/>
  <c r="D1543" i="21"/>
  <c r="F1542" i="21"/>
  <c r="Q1546" i="21"/>
  <c r="O1546" i="21"/>
  <c r="P1546" i="21"/>
  <c r="N1546" i="21"/>
  <c r="L1547" i="21"/>
  <c r="K1547" i="21"/>
  <c r="J1547" i="21"/>
  <c r="H1548" i="21"/>
  <c r="M1547" i="21"/>
  <c r="I1547" i="21"/>
  <c r="D1544" i="21"/>
  <c r="E1543" i="21"/>
  <c r="F1543" i="21"/>
  <c r="K1548" i="21"/>
  <c r="M1548" i="21"/>
  <c r="L1548" i="21"/>
  <c r="H1549" i="21"/>
  <c r="J1548" i="21"/>
  <c r="I1548" i="21"/>
  <c r="N1547" i="21"/>
  <c r="P1547" i="21"/>
  <c r="Q1547" i="21"/>
  <c r="O1547" i="21"/>
  <c r="E1544" i="21"/>
  <c r="F1544" i="21"/>
  <c r="D1545" i="21"/>
  <c r="H1550" i="21"/>
  <c r="M1549" i="21"/>
  <c r="L1549" i="21"/>
  <c r="I1549" i="21"/>
  <c r="J1549" i="21"/>
  <c r="K1549" i="21"/>
  <c r="O1548" i="21"/>
  <c r="N1548" i="21"/>
  <c r="Q1548" i="21"/>
  <c r="P1548" i="21"/>
  <c r="D1546" i="21"/>
  <c r="E1545" i="21"/>
  <c r="F1545" i="21"/>
  <c r="M1550" i="21"/>
  <c r="L1550" i="21"/>
  <c r="H1551" i="21"/>
  <c r="I1550" i="21"/>
  <c r="K1550" i="21"/>
  <c r="J1550" i="21"/>
  <c r="Q1549" i="21"/>
  <c r="O1549" i="21"/>
  <c r="N1549" i="21"/>
  <c r="P1549" i="21"/>
  <c r="D1547" i="21"/>
  <c r="F1546" i="21"/>
  <c r="E1546" i="21"/>
  <c r="J1551" i="21"/>
  <c r="M1551" i="21"/>
  <c r="L1551" i="21"/>
  <c r="K1551" i="21"/>
  <c r="H1552" i="21"/>
  <c r="I1551" i="21"/>
  <c r="Q1550" i="21"/>
  <c r="N1550" i="21"/>
  <c r="O1550" i="21"/>
  <c r="P1550" i="21"/>
  <c r="D1548" i="21"/>
  <c r="F1547" i="21"/>
  <c r="E1547" i="21"/>
  <c r="J1552" i="21"/>
  <c r="H1553" i="21"/>
  <c r="I1552" i="21"/>
  <c r="L1552" i="21"/>
  <c r="K1552" i="21"/>
  <c r="M1552" i="21"/>
  <c r="O1551" i="21"/>
  <c r="Q1551" i="21"/>
  <c r="N1551" i="21"/>
  <c r="P1551" i="21"/>
  <c r="F1548" i="21"/>
  <c r="E1548" i="21"/>
  <c r="D1549" i="21"/>
  <c r="M1553" i="21"/>
  <c r="J1553" i="21"/>
  <c r="H1554" i="21"/>
  <c r="K1553" i="21"/>
  <c r="I1553" i="21"/>
  <c r="L1553" i="21"/>
  <c r="N1552" i="21"/>
  <c r="Q1552" i="21"/>
  <c r="O1552" i="21"/>
  <c r="P1552" i="21"/>
  <c r="E1549" i="21"/>
  <c r="D1550" i="21"/>
  <c r="F1549" i="21"/>
  <c r="L1554" i="21"/>
  <c r="I1554" i="21"/>
  <c r="M1554" i="21"/>
  <c r="J1554" i="21"/>
  <c r="K1554" i="21"/>
  <c r="H1555" i="21"/>
  <c r="P1553" i="21"/>
  <c r="O1553" i="21"/>
  <c r="N1553" i="21"/>
  <c r="Q1553" i="21"/>
  <c r="D1551" i="21"/>
  <c r="F1550" i="21"/>
  <c r="E1550" i="21"/>
  <c r="Q1554" i="21"/>
  <c r="N1554" i="21"/>
  <c r="O1554" i="21"/>
  <c r="P1554" i="21"/>
  <c r="I1555" i="21"/>
  <c r="J1555" i="21"/>
  <c r="L1555" i="21"/>
  <c r="M1555" i="21"/>
  <c r="H1556" i="21"/>
  <c r="K1555" i="21"/>
  <c r="D1552" i="21"/>
  <c r="E1551" i="21"/>
  <c r="F1551" i="21"/>
  <c r="N1555" i="21"/>
  <c r="P1555" i="21"/>
  <c r="Q1555" i="21"/>
  <c r="O1555" i="21"/>
  <c r="I1556" i="21"/>
  <c r="H1557" i="21"/>
  <c r="L1556" i="21"/>
  <c r="K1556" i="21"/>
  <c r="J1556" i="21"/>
  <c r="M1556" i="21"/>
  <c r="D1553" i="21"/>
  <c r="E1552" i="21"/>
  <c r="F1552" i="21"/>
  <c r="P1556" i="21"/>
  <c r="N1556" i="21"/>
  <c r="O1556" i="21"/>
  <c r="Q1556" i="21"/>
  <c r="H1558" i="21"/>
  <c r="J1557" i="21"/>
  <c r="I1557" i="21"/>
  <c r="L1557" i="21"/>
  <c r="K1557" i="21"/>
  <c r="M1557" i="21"/>
  <c r="F1553" i="21"/>
  <c r="D1554" i="21"/>
  <c r="E1553" i="21"/>
  <c r="J1558" i="21"/>
  <c r="L1558" i="21"/>
  <c r="H1559" i="21"/>
  <c r="K1558" i="21"/>
  <c r="I1558" i="21"/>
  <c r="M1558" i="21"/>
  <c r="P1557" i="21"/>
  <c r="Q1557" i="21"/>
  <c r="O1557" i="21"/>
  <c r="N1557" i="21"/>
  <c r="F1554" i="21"/>
  <c r="E1554" i="21"/>
  <c r="D1555" i="21"/>
  <c r="H1560" i="21"/>
  <c r="J1559" i="21"/>
  <c r="I1559" i="21"/>
  <c r="K1559" i="21"/>
  <c r="L1559" i="21"/>
  <c r="M1559" i="21"/>
  <c r="P1558" i="21"/>
  <c r="N1558" i="21"/>
  <c r="Q1558" i="21"/>
  <c r="O1558" i="21"/>
  <c r="D1556" i="21"/>
  <c r="F1555" i="21"/>
  <c r="E1555" i="21"/>
  <c r="M1560" i="21"/>
  <c r="H1561" i="21"/>
  <c r="L1560" i="21"/>
  <c r="I1560" i="21"/>
  <c r="K1560" i="21"/>
  <c r="J1560" i="21"/>
  <c r="P1559" i="21"/>
  <c r="Q1559" i="21"/>
  <c r="N1559" i="21"/>
  <c r="O1559" i="21"/>
  <c r="F1556" i="21"/>
  <c r="E1556" i="21"/>
  <c r="D1557" i="21"/>
  <c r="K1561" i="21"/>
  <c r="I1561" i="21"/>
  <c r="M1561" i="21"/>
  <c r="J1561" i="21"/>
  <c r="H1562" i="21"/>
  <c r="L1561" i="21"/>
  <c r="P1560" i="21"/>
  <c r="Q1560" i="21"/>
  <c r="N1560" i="21"/>
  <c r="O1560" i="21"/>
  <c r="E1557" i="21"/>
  <c r="F1557" i="21"/>
  <c r="D1558" i="21"/>
  <c r="P1561" i="21"/>
  <c r="Q1561" i="21"/>
  <c r="N1561" i="21"/>
  <c r="O1561" i="21"/>
  <c r="I1562" i="21"/>
  <c r="M1562" i="21"/>
  <c r="L1562" i="21"/>
  <c r="H1563" i="21"/>
  <c r="K1562" i="21"/>
  <c r="J1562" i="21"/>
  <c r="D1559" i="21"/>
  <c r="E1558" i="21"/>
  <c r="F1558" i="21"/>
  <c r="N1562" i="21"/>
  <c r="O1562" i="21"/>
  <c r="P1562" i="21"/>
  <c r="Q1562" i="21"/>
  <c r="J1563" i="21"/>
  <c r="I1563" i="21"/>
  <c r="M1563" i="21"/>
  <c r="L1563" i="21"/>
  <c r="H1564" i="21"/>
  <c r="K1563" i="21"/>
  <c r="F1559" i="21"/>
  <c r="D1560" i="21"/>
  <c r="E1559" i="21"/>
  <c r="P1563" i="21"/>
  <c r="Q1563" i="21"/>
  <c r="N1563" i="21"/>
  <c r="O1563" i="21"/>
  <c r="J1564" i="21"/>
  <c r="K1564" i="21"/>
  <c r="M1564" i="21"/>
  <c r="L1564" i="21"/>
  <c r="H1565" i="21"/>
  <c r="I1564" i="21"/>
  <c r="F1560" i="21"/>
  <c r="E1560" i="21"/>
  <c r="D1561" i="21"/>
  <c r="K1565" i="21"/>
  <c r="J1565" i="21"/>
  <c r="L1565" i="21"/>
  <c r="H1566" i="21"/>
  <c r="I1565" i="21"/>
  <c r="M1565" i="21"/>
  <c r="O1564" i="21"/>
  <c r="N1564" i="21"/>
  <c r="P1564" i="21"/>
  <c r="Q1564" i="21"/>
  <c r="D1562" i="21"/>
  <c r="F1561" i="21"/>
  <c r="E1561" i="21"/>
  <c r="K1566" i="21"/>
  <c r="H1567" i="21"/>
  <c r="L1566" i="21"/>
  <c r="I1566" i="21"/>
  <c r="M1566" i="21"/>
  <c r="J1566" i="21"/>
  <c r="P1565" i="21"/>
  <c r="N1565" i="21"/>
  <c r="O1565" i="21"/>
  <c r="Q1565" i="21"/>
  <c r="E1562" i="21"/>
  <c r="D1563" i="21"/>
  <c r="F1562" i="21"/>
  <c r="J1567" i="21"/>
  <c r="H1568" i="21"/>
  <c r="I1567" i="21"/>
  <c r="M1567" i="21"/>
  <c r="K1567" i="21"/>
  <c r="L1567" i="21"/>
  <c r="O1566" i="21"/>
  <c r="P1566" i="21"/>
  <c r="N1566" i="21"/>
  <c r="Q1566" i="21"/>
  <c r="F1563" i="21"/>
  <c r="E1563" i="21"/>
  <c r="D1564" i="21"/>
  <c r="L1568" i="21"/>
  <c r="H1569" i="21"/>
  <c r="I1568" i="21"/>
  <c r="K1568" i="21"/>
  <c r="J1568" i="21"/>
  <c r="M1568" i="21"/>
  <c r="N1567" i="21"/>
  <c r="O1567" i="21"/>
  <c r="P1567" i="21"/>
  <c r="Q1567" i="21"/>
  <c r="F1564" i="21"/>
  <c r="E1564" i="21"/>
  <c r="D1565" i="21"/>
  <c r="M1569" i="21"/>
  <c r="I1569" i="21"/>
  <c r="K1569" i="21"/>
  <c r="J1569" i="21"/>
  <c r="L1569" i="21"/>
  <c r="H1570" i="21"/>
  <c r="N1568" i="21"/>
  <c r="P1568" i="21"/>
  <c r="O1568" i="21"/>
  <c r="Q1568" i="21"/>
  <c r="F1565" i="21"/>
  <c r="D1566" i="21"/>
  <c r="E1565" i="21"/>
  <c r="O1569" i="21"/>
  <c r="Q1569" i="21"/>
  <c r="N1569" i="21"/>
  <c r="P1569" i="21"/>
  <c r="K1570" i="21"/>
  <c r="L1570" i="21"/>
  <c r="J1570" i="21"/>
  <c r="M1570" i="21"/>
  <c r="I1570" i="21"/>
  <c r="H1571" i="21"/>
  <c r="D1567" i="21"/>
  <c r="E1566" i="21"/>
  <c r="F1566" i="21"/>
  <c r="N1570" i="21"/>
  <c r="Q1570" i="21"/>
  <c r="P1570" i="21"/>
  <c r="O1570" i="21"/>
  <c r="M1571" i="21"/>
  <c r="J1571" i="21"/>
  <c r="K1571" i="21"/>
  <c r="L1571" i="21"/>
  <c r="I1571" i="21"/>
  <c r="H1572" i="21"/>
  <c r="E1567" i="21"/>
  <c r="F1567" i="21"/>
  <c r="D1568" i="21"/>
  <c r="O1571" i="21"/>
  <c r="Q1571" i="21"/>
  <c r="N1571" i="21"/>
  <c r="P1571" i="21"/>
  <c r="I1572" i="21"/>
  <c r="H1573" i="21"/>
  <c r="K1572" i="21"/>
  <c r="M1572" i="21"/>
  <c r="L1572" i="21"/>
  <c r="J1572" i="21"/>
  <c r="E1568" i="21"/>
  <c r="F1568" i="21"/>
  <c r="D1569" i="21"/>
  <c r="Q1572" i="21"/>
  <c r="N1572" i="21"/>
  <c r="O1572" i="21"/>
  <c r="P1572" i="21"/>
  <c r="H1574" i="21"/>
  <c r="J1573" i="21"/>
  <c r="M1573" i="21"/>
  <c r="I1573" i="21"/>
  <c r="L1573" i="21"/>
  <c r="K1573" i="21"/>
  <c r="D1570" i="21"/>
  <c r="E1569" i="21"/>
  <c r="F1569" i="21"/>
  <c r="K1574" i="21"/>
  <c r="M1574" i="21"/>
  <c r="I1574" i="21"/>
  <c r="J1574" i="21"/>
  <c r="H1575" i="21"/>
  <c r="L1574" i="21"/>
  <c r="Q1573" i="21"/>
  <c r="O1573" i="21"/>
  <c r="N1573" i="21"/>
  <c r="P1573" i="21"/>
  <c r="F1570" i="21"/>
  <c r="E1570" i="21"/>
  <c r="D1571" i="21"/>
  <c r="O1574" i="21"/>
  <c r="P1574" i="21"/>
  <c r="Q1574" i="21"/>
  <c r="N1574" i="21"/>
  <c r="I1575" i="21"/>
  <c r="K1575" i="21"/>
  <c r="M1575" i="21"/>
  <c r="L1575" i="21"/>
  <c r="J1575" i="21"/>
  <c r="H1576" i="21"/>
  <c r="E1571" i="21"/>
  <c r="D1572" i="21"/>
  <c r="F1571" i="21"/>
  <c r="Q1575" i="21"/>
  <c r="P1575" i="21"/>
  <c r="N1575" i="21"/>
  <c r="O1575" i="21"/>
  <c r="K1576" i="21"/>
  <c r="H1577" i="21"/>
  <c r="M1576" i="21"/>
  <c r="J1576" i="21"/>
  <c r="L1576" i="21"/>
  <c r="I1576" i="21"/>
  <c r="E1572" i="21"/>
  <c r="F1572" i="21"/>
  <c r="D1573" i="21"/>
  <c r="H1578" i="21"/>
  <c r="M1577" i="21"/>
  <c r="L1577" i="21"/>
  <c r="I1577" i="21"/>
  <c r="K1577" i="21"/>
  <c r="J1577" i="21"/>
  <c r="N1576" i="21"/>
  <c r="Q1576" i="21"/>
  <c r="P1576" i="21"/>
  <c r="O1576" i="21"/>
  <c r="E1573" i="21"/>
  <c r="D1574" i="21"/>
  <c r="F1573" i="21"/>
  <c r="I1578" i="21"/>
  <c r="M1578" i="21"/>
  <c r="J1578" i="21"/>
  <c r="L1578" i="21"/>
  <c r="H1579" i="21"/>
  <c r="K1578" i="21"/>
  <c r="N1577" i="21"/>
  <c r="Q1577" i="21"/>
  <c r="P1577" i="21"/>
  <c r="O1577" i="21"/>
  <c r="D1575" i="21"/>
  <c r="F1574" i="21"/>
  <c r="E1574" i="21"/>
  <c r="P1578" i="21"/>
  <c r="N1578" i="21"/>
  <c r="Q1578" i="21"/>
  <c r="O1578" i="21"/>
  <c r="K1579" i="21"/>
  <c r="L1579" i="21"/>
  <c r="J1579" i="21"/>
  <c r="H1580" i="21"/>
  <c r="M1579" i="21"/>
  <c r="I1579" i="21"/>
  <c r="E1575" i="21"/>
  <c r="F1575" i="21"/>
  <c r="D1576" i="21"/>
  <c r="K1580" i="21"/>
  <c r="I1580" i="21"/>
  <c r="L1580" i="21"/>
  <c r="H1581" i="21"/>
  <c r="J1580" i="21"/>
  <c r="M1580" i="21"/>
  <c r="P1579" i="21"/>
  <c r="N1579" i="21"/>
  <c r="Q1579" i="21"/>
  <c r="O1579" i="21"/>
  <c r="F1576" i="21"/>
  <c r="D1577" i="21"/>
  <c r="E1576" i="21"/>
  <c r="N1580" i="21"/>
  <c r="O1580" i="21"/>
  <c r="Q1580" i="21"/>
  <c r="P1580" i="21"/>
  <c r="I1581" i="21"/>
  <c r="J1581" i="21"/>
  <c r="M1581" i="21"/>
  <c r="H1582" i="21"/>
  <c r="L1581" i="21"/>
  <c r="K1581" i="21"/>
  <c r="D1578" i="21"/>
  <c r="E1577" i="21"/>
  <c r="F1577" i="21"/>
  <c r="P1581" i="21"/>
  <c r="O1581" i="21"/>
  <c r="N1581" i="21"/>
  <c r="Q1581" i="21"/>
  <c r="M1582" i="21"/>
  <c r="H1583" i="21"/>
  <c r="K1582" i="21"/>
  <c r="I1582" i="21"/>
  <c r="L1582" i="21"/>
  <c r="J1582" i="21"/>
  <c r="D1579" i="21"/>
  <c r="F1578" i="21"/>
  <c r="E1578" i="21"/>
  <c r="H1584" i="21"/>
  <c r="I1583" i="21"/>
  <c r="L1583" i="21"/>
  <c r="J1583" i="21"/>
  <c r="M1583" i="21"/>
  <c r="K1583" i="21"/>
  <c r="O1582" i="21"/>
  <c r="P1582" i="21"/>
  <c r="Q1582" i="21"/>
  <c r="N1582" i="21"/>
  <c r="E1579" i="21"/>
  <c r="F1579" i="21"/>
  <c r="D1580" i="21"/>
  <c r="H1585" i="21"/>
  <c r="L1584" i="21"/>
  <c r="I1584" i="21"/>
  <c r="K1584" i="21"/>
  <c r="M1584" i="21"/>
  <c r="J1584" i="21"/>
  <c r="O1583" i="21"/>
  <c r="Q1583" i="21"/>
  <c r="N1583" i="21"/>
  <c r="P1583" i="21"/>
  <c r="E1580" i="21"/>
  <c r="F1580" i="21"/>
  <c r="D1581" i="21"/>
  <c r="I1585" i="21"/>
  <c r="H1586" i="21"/>
  <c r="K1585" i="21"/>
  <c r="J1585" i="21"/>
  <c r="L1585" i="21"/>
  <c r="M1585" i="21"/>
  <c r="P1584" i="21"/>
  <c r="N1584" i="21"/>
  <c r="Q1584" i="21"/>
  <c r="O1584" i="21"/>
  <c r="D1582" i="21"/>
  <c r="E1581" i="21"/>
  <c r="F1581" i="21"/>
  <c r="P1585" i="21"/>
  <c r="N1585" i="21"/>
  <c r="O1585" i="21"/>
  <c r="Q1585" i="21"/>
  <c r="J1586" i="21"/>
  <c r="I1586" i="21"/>
  <c r="M1586" i="21"/>
  <c r="L1586" i="21"/>
  <c r="K1586" i="21"/>
  <c r="H1587" i="21"/>
  <c r="E1582" i="21"/>
  <c r="F1582" i="21"/>
  <c r="D1583" i="21"/>
  <c r="Q1586" i="21"/>
  <c r="P1586" i="21"/>
  <c r="O1586" i="21"/>
  <c r="N1586" i="21"/>
  <c r="I1587" i="21"/>
  <c r="K1587" i="21"/>
  <c r="M1587" i="21"/>
  <c r="L1587" i="21"/>
  <c r="H1588" i="21"/>
  <c r="J1587" i="21"/>
  <c r="F1583" i="21"/>
  <c r="E1583" i="21"/>
  <c r="D1584" i="21"/>
  <c r="P1587" i="21"/>
  <c r="N1587" i="21"/>
  <c r="O1587" i="21"/>
  <c r="Q1587" i="21"/>
  <c r="L1588" i="21"/>
  <c r="J1588" i="21"/>
  <c r="H1589" i="21"/>
  <c r="M1588" i="21"/>
  <c r="I1588" i="21"/>
  <c r="K1588" i="21"/>
  <c r="F1584" i="21"/>
  <c r="E1584" i="21"/>
  <c r="D1585" i="21"/>
  <c r="L1589" i="21"/>
  <c r="H1590" i="21"/>
  <c r="M1589" i="21"/>
  <c r="I1589" i="21"/>
  <c r="K1589" i="21"/>
  <c r="J1589" i="21"/>
  <c r="N1588" i="21"/>
  <c r="P1588" i="21"/>
  <c r="O1588" i="21"/>
  <c r="Q1588" i="21"/>
  <c r="D1586" i="21"/>
  <c r="E1585" i="21"/>
  <c r="F1585" i="21"/>
  <c r="M1590" i="21"/>
  <c r="I1590" i="21"/>
  <c r="H1591" i="21"/>
  <c r="J1590" i="21"/>
  <c r="L1590" i="21"/>
  <c r="K1590" i="21"/>
  <c r="P1589" i="21"/>
  <c r="O1589" i="21"/>
  <c r="N1589" i="21"/>
  <c r="Q1589" i="21"/>
  <c r="D1587" i="21"/>
  <c r="E1586" i="21"/>
  <c r="F1586" i="21"/>
  <c r="O1590" i="21"/>
  <c r="N1590" i="21"/>
  <c r="Q1590" i="21"/>
  <c r="P1590" i="21"/>
  <c r="L1591" i="21"/>
  <c r="M1591" i="21"/>
  <c r="J1591" i="21"/>
  <c r="H1592" i="21"/>
  <c r="K1591" i="21"/>
  <c r="I1591" i="21"/>
  <c r="F1587" i="21"/>
  <c r="E1587" i="21"/>
  <c r="D1588" i="21"/>
  <c r="H1593" i="21"/>
  <c r="K1592" i="21"/>
  <c r="I1592" i="21"/>
  <c r="L1592" i="21"/>
  <c r="M1592" i="21"/>
  <c r="J1592" i="21"/>
  <c r="N1591" i="21"/>
  <c r="O1591" i="21"/>
  <c r="P1591" i="21"/>
  <c r="Q1591" i="21"/>
  <c r="F1588" i="21"/>
  <c r="E1588" i="21"/>
  <c r="D1589" i="21"/>
  <c r="H1594" i="21"/>
  <c r="J1593" i="21"/>
  <c r="I1593" i="21"/>
  <c r="K1593" i="21"/>
  <c r="M1593" i="21"/>
  <c r="L1593" i="21"/>
  <c r="N1592" i="21"/>
  <c r="Q1592" i="21"/>
  <c r="P1592" i="21"/>
  <c r="O1592" i="21"/>
  <c r="D1590" i="21"/>
  <c r="F1589" i="21"/>
  <c r="E1589" i="21"/>
  <c r="M1594" i="21"/>
  <c r="L1594" i="21"/>
  <c r="I1594" i="21"/>
  <c r="K1594" i="21"/>
  <c r="J1594" i="21"/>
  <c r="H1595" i="21"/>
  <c r="N1593" i="21"/>
  <c r="O1593" i="21"/>
  <c r="Q1593" i="21"/>
  <c r="P1593" i="21"/>
  <c r="D1591" i="21"/>
  <c r="F1590" i="21"/>
  <c r="E1590" i="21"/>
  <c r="Q1594" i="21"/>
  <c r="P1594" i="21"/>
  <c r="O1594" i="21"/>
  <c r="N1594" i="21"/>
  <c r="J1595" i="21"/>
  <c r="M1595" i="21"/>
  <c r="I1595" i="21"/>
  <c r="L1595" i="21"/>
  <c r="K1595" i="21"/>
  <c r="H1596" i="21"/>
  <c r="E1591" i="21"/>
  <c r="F1591" i="21"/>
  <c r="D1592" i="21"/>
  <c r="O1595" i="21"/>
  <c r="Q1595" i="21"/>
  <c r="P1595" i="21"/>
  <c r="N1595" i="21"/>
  <c r="M1596" i="21"/>
  <c r="J1596" i="21"/>
  <c r="H1597" i="21"/>
  <c r="K1596" i="21"/>
  <c r="L1596" i="21"/>
  <c r="I1596" i="21"/>
  <c r="F1592" i="21"/>
  <c r="E1592" i="21"/>
  <c r="D1593" i="21"/>
  <c r="K1597" i="21"/>
  <c r="L1597" i="21"/>
  <c r="M1597" i="21"/>
  <c r="J1597" i="21"/>
  <c r="H1598" i="21"/>
  <c r="I1597" i="21"/>
  <c r="N1596" i="21"/>
  <c r="O1596" i="21"/>
  <c r="P1596" i="21"/>
  <c r="Q1596" i="21"/>
  <c r="D1594" i="21"/>
  <c r="E1593" i="21"/>
  <c r="F1593" i="21"/>
  <c r="L1598" i="21"/>
  <c r="M1598" i="21"/>
  <c r="H1599" i="21"/>
  <c r="K1598" i="21"/>
  <c r="J1598" i="21"/>
  <c r="I1598" i="21"/>
  <c r="N1597" i="21"/>
  <c r="Q1597" i="21"/>
  <c r="O1597" i="21"/>
  <c r="P1597" i="21"/>
  <c r="D1595" i="21"/>
  <c r="E1594" i="21"/>
  <c r="F1594" i="21"/>
  <c r="H1600" i="21"/>
  <c r="I1599" i="21"/>
  <c r="J1599" i="21"/>
  <c r="M1599" i="21"/>
  <c r="K1599" i="21"/>
  <c r="L1599" i="21"/>
  <c r="P1598" i="21"/>
  <c r="Q1598" i="21"/>
  <c r="O1598" i="21"/>
  <c r="N1598" i="21"/>
  <c r="E1595" i="21"/>
  <c r="F1595" i="21"/>
  <c r="D1596" i="21"/>
  <c r="L1600" i="21"/>
  <c r="H1601" i="21"/>
  <c r="I1600" i="21"/>
  <c r="J1600" i="21"/>
  <c r="M1600" i="21"/>
  <c r="K1600" i="21"/>
  <c r="P1599" i="21"/>
  <c r="Q1599" i="21"/>
  <c r="N1599" i="21"/>
  <c r="O1599" i="21"/>
  <c r="E1596" i="21"/>
  <c r="D1597" i="21"/>
  <c r="F1596" i="21"/>
  <c r="L1601" i="21"/>
  <c r="I1601" i="21"/>
  <c r="J1601" i="21"/>
  <c r="M1601" i="21"/>
  <c r="H1602" i="21"/>
  <c r="K1601" i="21"/>
  <c r="N1600" i="21"/>
  <c r="O1600" i="21"/>
  <c r="Q1600" i="21"/>
  <c r="P1600" i="21"/>
  <c r="E1597" i="21"/>
  <c r="D1598" i="21"/>
  <c r="F1597" i="21"/>
  <c r="Q1601" i="21"/>
  <c r="O1601" i="21"/>
  <c r="P1601" i="21"/>
  <c r="N1601" i="21"/>
  <c r="M1602" i="21"/>
  <c r="J1602" i="21"/>
  <c r="I1602" i="21"/>
  <c r="K1602" i="21"/>
  <c r="H1603" i="21"/>
  <c r="L1602" i="21"/>
  <c r="E1598" i="21"/>
  <c r="F1598" i="21"/>
  <c r="D1599" i="21"/>
  <c r="O1602" i="21"/>
  <c r="P1602" i="21"/>
  <c r="N1602" i="21"/>
  <c r="Q1602" i="21"/>
  <c r="L1603" i="21"/>
  <c r="M1603" i="21"/>
  <c r="K1603" i="21"/>
  <c r="I1603" i="21"/>
  <c r="J1603" i="21"/>
  <c r="H1604" i="21"/>
  <c r="D1600" i="21"/>
  <c r="F1599" i="21"/>
  <c r="E1599" i="21"/>
  <c r="O1603" i="21"/>
  <c r="Q1603" i="21"/>
  <c r="N1603" i="21"/>
  <c r="P1603" i="21"/>
  <c r="L1604" i="21"/>
  <c r="K1604" i="21"/>
  <c r="H1605" i="21"/>
  <c r="J1604" i="21"/>
  <c r="M1604" i="21"/>
  <c r="I1604" i="21"/>
  <c r="E1600" i="21"/>
  <c r="F1600" i="21"/>
  <c r="D1601" i="21"/>
  <c r="J1605" i="21"/>
  <c r="M1605" i="21"/>
  <c r="K1605" i="21"/>
  <c r="L1605" i="21"/>
  <c r="I1605" i="21"/>
  <c r="H1606" i="21"/>
  <c r="P1604" i="21"/>
  <c r="N1604" i="21"/>
  <c r="O1604" i="21"/>
  <c r="Q1604" i="21"/>
  <c r="E1601" i="21"/>
  <c r="F1601" i="21"/>
  <c r="D1602" i="21"/>
  <c r="O1605" i="21"/>
  <c r="Q1605" i="21"/>
  <c r="P1605" i="21"/>
  <c r="N1605" i="21"/>
  <c r="I1606" i="21"/>
  <c r="H1607" i="21"/>
  <c r="L1606" i="21"/>
  <c r="J1606" i="21"/>
  <c r="M1606" i="21"/>
  <c r="K1606" i="21"/>
  <c r="D1603" i="21"/>
  <c r="F1602" i="21"/>
  <c r="E1602" i="21"/>
  <c r="P1606" i="21"/>
  <c r="Q1606" i="21"/>
  <c r="O1606" i="21"/>
  <c r="N1606" i="21"/>
  <c r="H1608" i="21"/>
  <c r="M1607" i="21"/>
  <c r="J1607" i="21"/>
  <c r="L1607" i="21"/>
  <c r="K1607" i="21"/>
  <c r="I1607" i="21"/>
  <c r="F1603" i="21"/>
  <c r="E1603" i="21"/>
  <c r="D1604" i="21"/>
  <c r="K1608" i="21"/>
  <c r="M1608" i="21"/>
  <c r="L1608" i="21"/>
  <c r="I1608" i="21"/>
  <c r="H1609" i="21"/>
  <c r="J1608" i="21"/>
  <c r="Q1607" i="21"/>
  <c r="P1607" i="21"/>
  <c r="N1607" i="21"/>
  <c r="O1607" i="21"/>
  <c r="D1605" i="21"/>
  <c r="E1604" i="21"/>
  <c r="F1604" i="21"/>
  <c r="N1608" i="21"/>
  <c r="Q1608" i="21"/>
  <c r="O1608" i="21"/>
  <c r="P1608" i="21"/>
  <c r="L1609" i="21"/>
  <c r="J1609" i="21"/>
  <c r="H1610" i="21"/>
  <c r="I1609" i="21"/>
  <c r="K1609" i="21"/>
  <c r="M1609" i="21"/>
  <c r="E1605" i="21"/>
  <c r="D1606" i="21"/>
  <c r="F1605" i="21"/>
  <c r="L1610" i="21"/>
  <c r="K1610" i="21"/>
  <c r="M1610" i="21"/>
  <c r="I1610" i="21"/>
  <c r="H1611" i="21"/>
  <c r="J1610" i="21"/>
  <c r="N1609" i="21"/>
  <c r="P1609" i="21"/>
  <c r="O1609" i="21"/>
  <c r="Q1609" i="21"/>
  <c r="F1606" i="21"/>
  <c r="D1607" i="21"/>
  <c r="E1606" i="21"/>
  <c r="O1610" i="21"/>
  <c r="Q1610" i="21"/>
  <c r="P1610" i="21"/>
  <c r="N1610" i="21"/>
  <c r="L1611" i="21"/>
  <c r="H1612" i="21"/>
  <c r="J1611" i="21"/>
  <c r="K1611" i="21"/>
  <c r="I1611" i="21"/>
  <c r="M1611" i="21"/>
  <c r="E1607" i="21"/>
  <c r="D1608" i="21"/>
  <c r="F1607" i="21"/>
  <c r="M1612" i="21"/>
  <c r="H1613" i="21"/>
  <c r="I1612" i="21"/>
  <c r="K1612" i="21"/>
  <c r="L1612" i="21"/>
  <c r="J1612" i="21"/>
  <c r="Q1611" i="21"/>
  <c r="O1611" i="21"/>
  <c r="N1611" i="21"/>
  <c r="P1611" i="21"/>
  <c r="E1608" i="21"/>
  <c r="F1608" i="21"/>
  <c r="D1609" i="21"/>
  <c r="J1613" i="21"/>
  <c r="L1613" i="21"/>
  <c r="I1613" i="21"/>
  <c r="M1613" i="21"/>
  <c r="K1613" i="21"/>
  <c r="H1614" i="21"/>
  <c r="Q1612" i="21"/>
  <c r="P1612" i="21"/>
  <c r="O1612" i="21"/>
  <c r="N1612" i="21"/>
  <c r="D1610" i="21"/>
  <c r="F1609" i="21"/>
  <c r="E1609" i="21"/>
  <c r="Q1613" i="21"/>
  <c r="O1613" i="21"/>
  <c r="N1613" i="21"/>
  <c r="P1613" i="21"/>
  <c r="J1614" i="21"/>
  <c r="K1614" i="21"/>
  <c r="I1614" i="21"/>
  <c r="M1614" i="21"/>
  <c r="L1614" i="21"/>
  <c r="H1615" i="21"/>
  <c r="F1610" i="21"/>
  <c r="E1610" i="21"/>
  <c r="D1611" i="21"/>
  <c r="N1614" i="21"/>
  <c r="Q1614" i="21"/>
  <c r="P1614" i="21"/>
  <c r="O1614" i="21"/>
  <c r="H1616" i="21"/>
  <c r="L1615" i="21"/>
  <c r="K1615" i="21"/>
  <c r="M1615" i="21"/>
  <c r="J1615" i="21"/>
  <c r="I1615" i="21"/>
  <c r="D1612" i="21"/>
  <c r="F1611" i="21"/>
  <c r="E1611" i="21"/>
  <c r="L1616" i="21"/>
  <c r="H1617" i="21"/>
  <c r="K1616" i="21"/>
  <c r="J1616" i="21"/>
  <c r="M1616" i="21"/>
  <c r="I1616" i="21"/>
  <c r="Q1615" i="21"/>
  <c r="O1615" i="21"/>
  <c r="P1615" i="21"/>
  <c r="N1615" i="21"/>
  <c r="D1613" i="21"/>
  <c r="F1612" i="21"/>
  <c r="E1612" i="21"/>
  <c r="I1617" i="21"/>
  <c r="L1617" i="21"/>
  <c r="K1617" i="21"/>
  <c r="M1617" i="21"/>
  <c r="J1617" i="21"/>
  <c r="H1618" i="21"/>
  <c r="N1616" i="21"/>
  <c r="Q1616" i="21"/>
  <c r="P1616" i="21"/>
  <c r="O1616" i="21"/>
  <c r="F1613" i="21"/>
  <c r="E1613" i="21"/>
  <c r="D1614" i="21"/>
  <c r="Q1617" i="21"/>
  <c r="O1617" i="21"/>
  <c r="N1617" i="21"/>
  <c r="P1617" i="21"/>
  <c r="K1618" i="21"/>
  <c r="M1618" i="21"/>
  <c r="H1619" i="21"/>
  <c r="J1618" i="21"/>
  <c r="I1618" i="21"/>
  <c r="L1618" i="21"/>
  <c r="F1614" i="21"/>
  <c r="D1615" i="21"/>
  <c r="E1614" i="21"/>
  <c r="M1619" i="21"/>
  <c r="H1620" i="21"/>
  <c r="I1619" i="21"/>
  <c r="K1619" i="21"/>
  <c r="L1619" i="21"/>
  <c r="J1619" i="21"/>
  <c r="P1618" i="21"/>
  <c r="Q1618" i="21"/>
  <c r="N1618" i="21"/>
  <c r="O1618" i="21"/>
  <c r="D1616" i="21"/>
  <c r="E1615" i="21"/>
  <c r="F1615" i="21"/>
  <c r="K1620" i="21"/>
  <c r="H1621" i="21"/>
  <c r="J1620" i="21"/>
  <c r="L1620" i="21"/>
  <c r="I1620" i="21"/>
  <c r="M1620" i="21"/>
  <c r="Q1619" i="21"/>
  <c r="O1619" i="21"/>
  <c r="P1619" i="21"/>
  <c r="N1619" i="21"/>
  <c r="F1616" i="21"/>
  <c r="E1616" i="21"/>
  <c r="D1617" i="21"/>
  <c r="K1621" i="21"/>
  <c r="I1621" i="21"/>
  <c r="J1621" i="21"/>
  <c r="M1621" i="21"/>
  <c r="L1621" i="21"/>
  <c r="H1622" i="21"/>
  <c r="Q1620" i="21"/>
  <c r="N1620" i="21"/>
  <c r="P1620" i="21"/>
  <c r="O1620" i="21"/>
  <c r="F1617" i="21"/>
  <c r="E1617" i="21"/>
  <c r="D1618" i="21"/>
  <c r="O1621" i="21"/>
  <c r="P1621" i="21"/>
  <c r="N1621" i="21"/>
  <c r="Q1621" i="21"/>
  <c r="L1622" i="21"/>
  <c r="I1622" i="21"/>
  <c r="M1622" i="21"/>
  <c r="J1622" i="21"/>
  <c r="K1622" i="21"/>
  <c r="H1623" i="21"/>
  <c r="F1618" i="21"/>
  <c r="D1619" i="21"/>
  <c r="E1618" i="21"/>
  <c r="N1622" i="21"/>
  <c r="O1622" i="21"/>
  <c r="P1622" i="21"/>
  <c r="Q1622" i="21"/>
  <c r="H1624" i="21"/>
  <c r="M1623" i="21"/>
  <c r="I1623" i="21"/>
  <c r="K1623" i="21"/>
  <c r="L1623" i="21"/>
  <c r="J1623" i="21"/>
  <c r="D1620" i="21"/>
  <c r="F1619" i="21"/>
  <c r="E1619" i="21"/>
  <c r="K1624" i="21"/>
  <c r="M1624" i="21"/>
  <c r="I1624" i="21"/>
  <c r="L1624" i="21"/>
  <c r="J1624" i="21"/>
  <c r="H1625" i="21"/>
  <c r="O1623" i="21"/>
  <c r="Q1623" i="21"/>
  <c r="P1623" i="21"/>
  <c r="N1623" i="21"/>
  <c r="E1620" i="21"/>
  <c r="D1621" i="21"/>
  <c r="F1620" i="21"/>
  <c r="P1624" i="21"/>
  <c r="N1624" i="21"/>
  <c r="Q1624" i="21"/>
  <c r="O1624" i="21"/>
  <c r="L1625" i="21"/>
  <c r="H1626" i="21"/>
  <c r="J1625" i="21"/>
  <c r="K1625" i="21"/>
  <c r="M1625" i="21"/>
  <c r="I1625" i="21"/>
  <c r="E1621" i="21"/>
  <c r="D1622" i="21"/>
  <c r="F1621" i="21"/>
  <c r="L1626" i="21"/>
  <c r="I1626" i="21"/>
  <c r="M1626" i="21"/>
  <c r="K1626" i="21"/>
  <c r="H1627" i="21"/>
  <c r="J1626" i="21"/>
  <c r="N1625" i="21"/>
  <c r="O1625" i="21"/>
  <c r="Q1625" i="21"/>
  <c r="P1625" i="21"/>
  <c r="D1623" i="21"/>
  <c r="E1622" i="21"/>
  <c r="F1622" i="21"/>
  <c r="Q1626" i="21"/>
  <c r="O1626" i="21"/>
  <c r="N1626" i="21"/>
  <c r="P1626" i="21"/>
  <c r="H1628" i="21"/>
  <c r="I1627" i="21"/>
  <c r="J1627" i="21"/>
  <c r="M1627" i="21"/>
  <c r="L1627" i="21"/>
  <c r="K1627" i="21"/>
  <c r="E1623" i="21"/>
  <c r="D1624" i="21"/>
  <c r="F1623" i="21"/>
  <c r="H1629" i="21"/>
  <c r="J1628" i="21"/>
  <c r="K1628" i="21"/>
  <c r="M1628" i="21"/>
  <c r="I1628" i="21"/>
  <c r="L1628" i="21"/>
  <c r="O1627" i="21"/>
  <c r="N1627" i="21"/>
  <c r="P1627" i="21"/>
  <c r="Q1627" i="21"/>
  <c r="E1624" i="21"/>
  <c r="F1624" i="21"/>
  <c r="D1625" i="21"/>
  <c r="M1629" i="21"/>
  <c r="K1629" i="21"/>
  <c r="L1629" i="21"/>
  <c r="I1629" i="21"/>
  <c r="J1629" i="21"/>
  <c r="H1630" i="21"/>
  <c r="Q1628" i="21"/>
  <c r="P1628" i="21"/>
  <c r="N1628" i="21"/>
  <c r="O1628" i="21"/>
  <c r="D1626" i="21"/>
  <c r="F1625" i="21"/>
  <c r="E1625" i="21"/>
  <c r="P1629" i="21"/>
  <c r="N1629" i="21"/>
  <c r="Q1629" i="21"/>
  <c r="O1629" i="21"/>
  <c r="J1630" i="21"/>
  <c r="M1630" i="21"/>
  <c r="K1630" i="21"/>
  <c r="H1631" i="21"/>
  <c r="I1630" i="21"/>
  <c r="L1630" i="21"/>
  <c r="E1626" i="21"/>
  <c r="D1627" i="21"/>
  <c r="F1626" i="21"/>
  <c r="H1632" i="21"/>
  <c r="M1631" i="21"/>
  <c r="K1631" i="21"/>
  <c r="L1631" i="21"/>
  <c r="I1631" i="21"/>
  <c r="J1631" i="21"/>
  <c r="Q1630" i="21"/>
  <c r="O1630" i="21"/>
  <c r="N1630" i="21"/>
  <c r="P1630" i="21"/>
  <c r="F1627" i="21"/>
  <c r="E1627" i="21"/>
  <c r="D1628" i="21"/>
  <c r="M1632" i="21"/>
  <c r="J1632" i="21"/>
  <c r="I1632" i="21"/>
  <c r="L1632" i="21"/>
  <c r="K1632" i="21"/>
  <c r="H1633" i="21"/>
  <c r="O1631" i="21"/>
  <c r="Q1631" i="21"/>
  <c r="P1631" i="21"/>
  <c r="N1631" i="21"/>
  <c r="F1628" i="21"/>
  <c r="D1629" i="21"/>
  <c r="E1628" i="21"/>
  <c r="O1632" i="21"/>
  <c r="P1632" i="21"/>
  <c r="N1632" i="21"/>
  <c r="Q1632" i="21"/>
  <c r="K1633" i="21"/>
  <c r="L1633" i="21"/>
  <c r="M1633" i="21"/>
  <c r="J1633" i="21"/>
  <c r="H1634" i="21"/>
  <c r="I1633" i="21"/>
  <c r="E1629" i="21"/>
  <c r="D1630" i="21"/>
  <c r="F1629" i="21"/>
  <c r="K1634" i="21"/>
  <c r="M1634" i="21"/>
  <c r="J1634" i="21"/>
  <c r="I1634" i="21"/>
  <c r="L1634" i="21"/>
  <c r="H1635" i="21"/>
  <c r="P1633" i="21"/>
  <c r="N1633" i="21"/>
  <c r="O1633" i="21"/>
  <c r="Q1633" i="21"/>
  <c r="F1630" i="21"/>
  <c r="E1630" i="21"/>
  <c r="D1631" i="21"/>
  <c r="Q1634" i="21"/>
  <c r="N1634" i="21"/>
  <c r="P1634" i="21"/>
  <c r="O1634" i="21"/>
  <c r="J1635" i="21"/>
  <c r="L1635" i="21"/>
  <c r="K1635" i="21"/>
  <c r="M1635" i="21"/>
  <c r="I1635" i="21"/>
  <c r="H1636" i="21"/>
  <c r="F1631" i="21"/>
  <c r="E1631" i="21"/>
  <c r="D1632" i="21"/>
  <c r="N1635" i="21"/>
  <c r="Q1635" i="21"/>
  <c r="O1635" i="21"/>
  <c r="P1635" i="21"/>
  <c r="H1637" i="21"/>
  <c r="J1636" i="21"/>
  <c r="I1636" i="21"/>
  <c r="M1636" i="21"/>
  <c r="K1636" i="21"/>
  <c r="L1636" i="21"/>
  <c r="E1632" i="21"/>
  <c r="D1633" i="21"/>
  <c r="F1632" i="21"/>
  <c r="M1637" i="21"/>
  <c r="I1637" i="21"/>
  <c r="J1637" i="21"/>
  <c r="L1637" i="21"/>
  <c r="K1637" i="21"/>
  <c r="H1638" i="21"/>
  <c r="Q1636" i="21"/>
  <c r="O1636" i="21"/>
  <c r="N1636" i="21"/>
  <c r="P1636" i="21"/>
  <c r="D1634" i="21"/>
  <c r="E1633" i="21"/>
  <c r="F1633" i="21"/>
  <c r="O1637" i="21"/>
  <c r="N1637" i="21"/>
  <c r="P1637" i="21"/>
  <c r="Q1637" i="21"/>
  <c r="H1639" i="21"/>
  <c r="L1638" i="21"/>
  <c r="M1638" i="21"/>
  <c r="K1638" i="21"/>
  <c r="I1638" i="21"/>
  <c r="J1638" i="21"/>
  <c r="D1635" i="21"/>
  <c r="F1634" i="21"/>
  <c r="E1634" i="21"/>
  <c r="K1639" i="21"/>
  <c r="H1640" i="21"/>
  <c r="M1639" i="21"/>
  <c r="I1639" i="21"/>
  <c r="J1639" i="21"/>
  <c r="L1639" i="21"/>
  <c r="Q1638" i="21"/>
  <c r="N1638" i="21"/>
  <c r="O1638" i="21"/>
  <c r="P1638" i="21"/>
  <c r="E1635" i="21"/>
  <c r="F1635" i="21"/>
  <c r="D1636" i="21"/>
  <c r="J1640" i="21"/>
  <c r="H1641" i="21"/>
  <c r="I1640" i="21"/>
  <c r="M1640" i="21"/>
  <c r="L1640" i="21"/>
  <c r="K1640" i="21"/>
  <c r="P1639" i="21"/>
  <c r="O1639" i="21"/>
  <c r="Q1639" i="21"/>
  <c r="N1639" i="21"/>
  <c r="E1636" i="21"/>
  <c r="D1637" i="21"/>
  <c r="F1636" i="21"/>
  <c r="L1641" i="21"/>
  <c r="M1641" i="21"/>
  <c r="J1641" i="21"/>
  <c r="I1641" i="21"/>
  <c r="H1642" i="21"/>
  <c r="K1641" i="21"/>
  <c r="P1640" i="21"/>
  <c r="O1640" i="21"/>
  <c r="Q1640" i="21"/>
  <c r="N1640" i="21"/>
  <c r="E1637" i="21"/>
  <c r="D1638" i="21"/>
  <c r="F1637" i="21"/>
  <c r="N1641" i="21"/>
  <c r="Q1641" i="21"/>
  <c r="P1641" i="21"/>
  <c r="O1641" i="21"/>
  <c r="L1642" i="21"/>
  <c r="J1642" i="21"/>
  <c r="M1642" i="21"/>
  <c r="H1643" i="21"/>
  <c r="K1642" i="21"/>
  <c r="I1642" i="21"/>
  <c r="E1638" i="21"/>
  <c r="F1638" i="21"/>
  <c r="D1639" i="21"/>
  <c r="J1643" i="21"/>
  <c r="H1644" i="21"/>
  <c r="M1643" i="21"/>
  <c r="L1643" i="21"/>
  <c r="K1643" i="21"/>
  <c r="I1643" i="21"/>
  <c r="N1642" i="21"/>
  <c r="O1642" i="21"/>
  <c r="P1642" i="21"/>
  <c r="Q1642" i="21"/>
  <c r="E1639" i="21"/>
  <c r="D1640" i="21"/>
  <c r="F1639" i="21"/>
  <c r="I1644" i="21"/>
  <c r="K1644" i="21"/>
  <c r="H1645" i="21"/>
  <c r="L1644" i="21"/>
  <c r="M1644" i="21"/>
  <c r="J1644" i="21"/>
  <c r="N1643" i="21"/>
  <c r="O1643" i="21"/>
  <c r="Q1643" i="21"/>
  <c r="P1643" i="21"/>
  <c r="D1641" i="21"/>
  <c r="E1640" i="21"/>
  <c r="F1640" i="21"/>
  <c r="N1644" i="21"/>
  <c r="O1644" i="21"/>
  <c r="P1644" i="21"/>
  <c r="Q1644" i="21"/>
  <c r="I1645" i="21"/>
  <c r="L1645" i="21"/>
  <c r="J1645" i="21"/>
  <c r="M1645" i="21"/>
  <c r="K1645" i="21"/>
  <c r="H1646" i="21"/>
  <c r="D1642" i="21"/>
  <c r="F1641" i="21"/>
  <c r="E1641" i="21"/>
  <c r="N1645" i="21"/>
  <c r="Q1645" i="21"/>
  <c r="P1645" i="21"/>
  <c r="O1645" i="21"/>
  <c r="K1646" i="21"/>
  <c r="M1646" i="21"/>
  <c r="H1647" i="21"/>
  <c r="I1646" i="21"/>
  <c r="J1646" i="21"/>
  <c r="L1646" i="21"/>
  <c r="D1643" i="21"/>
  <c r="F1642" i="21"/>
  <c r="E1642" i="21"/>
  <c r="M1647" i="21"/>
  <c r="H1648" i="21"/>
  <c r="J1647" i="21"/>
  <c r="I1647" i="21"/>
  <c r="K1647" i="21"/>
  <c r="L1647" i="21"/>
  <c r="P1646" i="21"/>
  <c r="Q1646" i="21"/>
  <c r="N1646" i="21"/>
  <c r="O1646" i="21"/>
  <c r="D1644" i="21"/>
  <c r="F1643" i="21"/>
  <c r="E1643" i="21"/>
  <c r="J1648" i="21"/>
  <c r="H1649" i="21"/>
  <c r="I1648" i="21"/>
  <c r="M1648" i="21"/>
  <c r="L1648" i="21"/>
  <c r="K1648" i="21"/>
  <c r="Q1647" i="21"/>
  <c r="N1647" i="21"/>
  <c r="P1647" i="21"/>
  <c r="O1647" i="21"/>
  <c r="E1644" i="21"/>
  <c r="D1645" i="21"/>
  <c r="F1644" i="21"/>
  <c r="L1649" i="21"/>
  <c r="J1649" i="21"/>
  <c r="H1650" i="21"/>
  <c r="K1649" i="21"/>
  <c r="I1649" i="21"/>
  <c r="M1649" i="21"/>
  <c r="P1648" i="21"/>
  <c r="Q1648" i="21"/>
  <c r="N1648" i="21"/>
  <c r="O1648" i="21"/>
  <c r="F1645" i="21"/>
  <c r="E1645" i="21"/>
  <c r="D1646" i="21"/>
  <c r="I1650" i="21"/>
  <c r="J1650" i="21"/>
  <c r="K1650" i="21"/>
  <c r="M1650" i="21"/>
  <c r="L1650" i="21"/>
  <c r="H1651" i="21"/>
  <c r="P1649" i="21"/>
  <c r="N1649" i="21"/>
  <c r="O1649" i="21"/>
  <c r="Q1649" i="21"/>
  <c r="E1646" i="21"/>
  <c r="F1646" i="21"/>
  <c r="D1647" i="21"/>
  <c r="Q1650" i="21"/>
  <c r="N1650" i="21"/>
  <c r="O1650" i="21"/>
  <c r="P1650" i="21"/>
  <c r="K1651" i="21"/>
  <c r="H1652" i="21"/>
  <c r="L1651" i="21"/>
  <c r="M1651" i="21"/>
  <c r="J1651" i="21"/>
  <c r="I1651" i="21"/>
  <c r="D1648" i="21"/>
  <c r="E1647" i="21"/>
  <c r="F1647" i="21"/>
  <c r="L1652" i="21"/>
  <c r="J1652" i="21"/>
  <c r="H1653" i="21"/>
  <c r="M1652" i="21"/>
  <c r="I1652" i="21"/>
  <c r="K1652" i="21"/>
  <c r="Q1651" i="21"/>
  <c r="N1651" i="21"/>
  <c r="O1651" i="21"/>
  <c r="P1651" i="21"/>
  <c r="E1648" i="21"/>
  <c r="D1649" i="21"/>
  <c r="F1648" i="21"/>
  <c r="M1653" i="21"/>
  <c r="I1653" i="21"/>
  <c r="L1653" i="21"/>
  <c r="H1654" i="21"/>
  <c r="K1653" i="21"/>
  <c r="J1653" i="21"/>
  <c r="P1652" i="21"/>
  <c r="O1652" i="21"/>
  <c r="Q1652" i="21"/>
  <c r="N1652" i="21"/>
  <c r="E1649" i="21"/>
  <c r="D1650" i="21"/>
  <c r="F1649" i="21"/>
  <c r="N1653" i="21"/>
  <c r="Q1653" i="21"/>
  <c r="O1653" i="21"/>
  <c r="P1653" i="21"/>
  <c r="I1654" i="21"/>
  <c r="J1654" i="21"/>
  <c r="M1654" i="21"/>
  <c r="L1654" i="21"/>
  <c r="K1654" i="21"/>
  <c r="H1655" i="21"/>
  <c r="F1650" i="21"/>
  <c r="E1650" i="21"/>
  <c r="D1651" i="21"/>
  <c r="P1654" i="21"/>
  <c r="Q1654" i="21"/>
  <c r="N1654" i="21"/>
  <c r="O1654" i="21"/>
  <c r="H1656" i="21"/>
  <c r="I1655" i="21"/>
  <c r="M1655" i="21"/>
  <c r="J1655" i="21"/>
  <c r="L1655" i="21"/>
  <c r="K1655" i="21"/>
  <c r="D1652" i="21"/>
  <c r="E1651" i="21"/>
  <c r="F1651" i="21"/>
  <c r="J1656" i="21"/>
  <c r="K1656" i="21"/>
  <c r="M1656" i="21"/>
  <c r="L1656" i="21"/>
  <c r="I1656" i="21"/>
  <c r="H1657" i="21"/>
  <c r="Q1655" i="21"/>
  <c r="P1655" i="21"/>
  <c r="O1655" i="21"/>
  <c r="N1655" i="21"/>
  <c r="E1652" i="21"/>
  <c r="D1653" i="21"/>
  <c r="F1652" i="21"/>
  <c r="P1656" i="21"/>
  <c r="Q1656" i="21"/>
  <c r="O1656" i="21"/>
  <c r="N1656" i="21"/>
  <c r="I1657" i="21"/>
  <c r="K1657" i="21"/>
  <c r="M1657" i="21"/>
  <c r="L1657" i="21"/>
  <c r="J1657" i="21"/>
  <c r="H1658" i="21"/>
  <c r="F1653" i="21"/>
  <c r="E1653" i="21"/>
  <c r="D1654" i="21"/>
  <c r="O1657" i="21"/>
  <c r="Q1657" i="21"/>
  <c r="N1657" i="21"/>
  <c r="P1657" i="21"/>
  <c r="J1658" i="21"/>
  <c r="K1658" i="21"/>
  <c r="L1658" i="21"/>
  <c r="M1658" i="21"/>
  <c r="I1658" i="21"/>
  <c r="H1659" i="21"/>
  <c r="E1654" i="21"/>
  <c r="F1654" i="21"/>
  <c r="D1655" i="21"/>
  <c r="Q1658" i="21"/>
  <c r="O1658" i="21"/>
  <c r="P1658" i="21"/>
  <c r="N1658" i="21"/>
  <c r="H1660" i="21"/>
  <c r="M1659" i="21"/>
  <c r="K1659" i="21"/>
  <c r="J1659" i="21"/>
  <c r="I1659" i="21"/>
  <c r="L1659" i="21"/>
  <c r="D1656" i="21"/>
  <c r="E1655" i="21"/>
  <c r="F1655" i="21"/>
  <c r="K1660" i="21"/>
  <c r="H1661" i="21"/>
  <c r="I1660" i="21"/>
  <c r="J1660" i="21"/>
  <c r="M1660" i="21"/>
  <c r="L1660" i="21"/>
  <c r="N1659" i="21"/>
  <c r="O1659" i="21"/>
  <c r="Q1659" i="21"/>
  <c r="P1659" i="21"/>
  <c r="E1656" i="21"/>
  <c r="D1657" i="21"/>
  <c r="F1656" i="21"/>
  <c r="J1661" i="21"/>
  <c r="K1661" i="21"/>
  <c r="H1662" i="21"/>
  <c r="L1661" i="21"/>
  <c r="M1661" i="21"/>
  <c r="I1661" i="21"/>
  <c r="P1660" i="21"/>
  <c r="Q1660" i="21"/>
  <c r="O1660" i="21"/>
  <c r="N1660" i="21"/>
  <c r="E1657" i="21"/>
  <c r="D1658" i="21"/>
  <c r="F1657" i="21"/>
  <c r="M1662" i="21"/>
  <c r="I1662" i="21"/>
  <c r="J1662" i="21"/>
  <c r="L1662" i="21"/>
  <c r="K1662" i="21"/>
  <c r="H1663" i="21"/>
  <c r="N1661" i="21"/>
  <c r="Q1661" i="21"/>
  <c r="O1661" i="21"/>
  <c r="P1661" i="21"/>
  <c r="E1658" i="21"/>
  <c r="F1658" i="21"/>
  <c r="D1659" i="21"/>
  <c r="Q1662" i="21"/>
  <c r="N1662" i="21"/>
  <c r="O1662" i="21"/>
  <c r="P1662" i="21"/>
  <c r="I1663" i="21"/>
  <c r="L1663" i="21"/>
  <c r="M1663" i="21"/>
  <c r="K1663" i="21"/>
  <c r="H1664" i="21"/>
  <c r="J1663" i="21"/>
  <c r="D1660" i="21"/>
  <c r="E1659" i="21"/>
  <c r="F1659" i="21"/>
  <c r="Q1663" i="21"/>
  <c r="O1663" i="21"/>
  <c r="N1663" i="21"/>
  <c r="P1663" i="21"/>
  <c r="I1664" i="21"/>
  <c r="M1664" i="21"/>
  <c r="L1664" i="21"/>
  <c r="J1664" i="21"/>
  <c r="K1664" i="21"/>
  <c r="H1665" i="21"/>
  <c r="D1661" i="21"/>
  <c r="F1660" i="21"/>
  <c r="E1660" i="21"/>
  <c r="O1664" i="21"/>
  <c r="P1664" i="21"/>
  <c r="Q1664" i="21"/>
  <c r="N1664" i="21"/>
  <c r="L1665" i="21"/>
  <c r="J1665" i="21"/>
  <c r="H1666" i="21"/>
  <c r="I1665" i="21"/>
  <c r="K1665" i="21"/>
  <c r="M1665" i="21"/>
  <c r="E1661" i="21"/>
  <c r="F1661" i="21"/>
  <c r="D1662" i="21"/>
  <c r="I1666" i="21"/>
  <c r="L1666" i="21"/>
  <c r="K1666" i="21"/>
  <c r="M1666" i="21"/>
  <c r="J1666" i="21"/>
  <c r="H1667" i="21"/>
  <c r="N1665" i="21"/>
  <c r="O1665" i="21"/>
  <c r="Q1665" i="21"/>
  <c r="P1665" i="21"/>
  <c r="E1662" i="21"/>
  <c r="F1662" i="21"/>
  <c r="D1663" i="21"/>
  <c r="Q1666" i="21"/>
  <c r="P1666" i="21"/>
  <c r="O1666" i="21"/>
  <c r="N1666" i="21"/>
  <c r="K1667" i="21"/>
  <c r="I1667" i="21"/>
  <c r="H1668" i="21"/>
  <c r="M1667" i="21"/>
  <c r="J1667" i="21"/>
  <c r="L1667" i="21"/>
  <c r="D1664" i="21"/>
  <c r="F1663" i="21"/>
  <c r="E1663" i="21"/>
  <c r="O1667" i="21"/>
  <c r="P1667" i="21"/>
  <c r="N1667" i="21"/>
  <c r="Q1667" i="21"/>
  <c r="K1668" i="21"/>
  <c r="M1668" i="21"/>
  <c r="L1668" i="21"/>
  <c r="H1669" i="21"/>
  <c r="J1668" i="21"/>
  <c r="I1668" i="21"/>
  <c r="E1664" i="21"/>
  <c r="D1665" i="21"/>
  <c r="F1664" i="21"/>
  <c r="K1669" i="21"/>
  <c r="H1670" i="21"/>
  <c r="L1669" i="21"/>
  <c r="M1669" i="21"/>
  <c r="I1669" i="21"/>
  <c r="J1669" i="21"/>
  <c r="Q1668" i="21"/>
  <c r="O1668" i="21"/>
  <c r="N1668" i="21"/>
  <c r="P1668" i="21"/>
  <c r="F1665" i="21"/>
  <c r="D1666" i="21"/>
  <c r="E1665" i="21"/>
  <c r="M1670" i="21"/>
  <c r="H1671" i="21"/>
  <c r="L1670" i="21"/>
  <c r="J1670" i="21"/>
  <c r="K1670" i="21"/>
  <c r="I1670" i="21"/>
  <c r="Q1669" i="21"/>
  <c r="P1669" i="21"/>
  <c r="N1669" i="21"/>
  <c r="O1669" i="21"/>
  <c r="F1666" i="21"/>
  <c r="D1667" i="21"/>
  <c r="E1666" i="21"/>
  <c r="H1672" i="21"/>
  <c r="L1671" i="21"/>
  <c r="J1671" i="21"/>
  <c r="K1671" i="21"/>
  <c r="I1671" i="21"/>
  <c r="M1671" i="21"/>
  <c r="P1670" i="21"/>
  <c r="N1670" i="21"/>
  <c r="Q1670" i="21"/>
  <c r="O1670" i="21"/>
  <c r="D1668" i="21"/>
  <c r="E1667" i="21"/>
  <c r="F1667" i="21"/>
  <c r="J1672" i="21"/>
  <c r="H1673" i="21"/>
  <c r="I1672" i="21"/>
  <c r="L1672" i="21"/>
  <c r="K1672" i="21"/>
  <c r="M1672" i="21"/>
  <c r="Q1671" i="21"/>
  <c r="N1671" i="21"/>
  <c r="O1671" i="21"/>
  <c r="P1671" i="21"/>
  <c r="D1669" i="21"/>
  <c r="E1668" i="21"/>
  <c r="F1668" i="21"/>
  <c r="M1673" i="21"/>
  <c r="H1674" i="21"/>
  <c r="L1673" i="21"/>
  <c r="I1673" i="21"/>
  <c r="K1673" i="21"/>
  <c r="J1673" i="21"/>
  <c r="Q1672" i="21"/>
  <c r="N1672" i="21"/>
  <c r="P1672" i="21"/>
  <c r="O1672" i="21"/>
  <c r="F1669" i="21"/>
  <c r="E1669" i="21"/>
  <c r="D1670" i="21"/>
  <c r="M1674" i="21"/>
  <c r="I1674" i="21"/>
  <c r="J1674" i="21"/>
  <c r="L1674" i="21"/>
  <c r="K1674" i="21"/>
  <c r="H1675" i="21"/>
  <c r="N1673" i="21"/>
  <c r="P1673" i="21"/>
  <c r="Q1673" i="21"/>
  <c r="O1673" i="21"/>
  <c r="E1670" i="21"/>
  <c r="F1670" i="21"/>
  <c r="D1671" i="21"/>
  <c r="Q1674" i="21"/>
  <c r="N1674" i="21"/>
  <c r="P1674" i="21"/>
  <c r="O1674" i="21"/>
  <c r="I1675" i="21"/>
  <c r="K1675" i="21"/>
  <c r="M1675" i="21"/>
  <c r="L1675" i="21"/>
  <c r="H1676" i="21"/>
  <c r="J1675" i="21"/>
  <c r="F1671" i="21"/>
  <c r="D1672" i="21"/>
  <c r="E1671" i="21"/>
  <c r="N1675" i="21"/>
  <c r="Q1675" i="21"/>
  <c r="P1675" i="21"/>
  <c r="O1675" i="21"/>
  <c r="J1676" i="21"/>
  <c r="M1676" i="21"/>
  <c r="L1676" i="21"/>
  <c r="K1676" i="21"/>
  <c r="I1676" i="21"/>
  <c r="H1677" i="21"/>
  <c r="F1672" i="21"/>
  <c r="E1672" i="21"/>
  <c r="D1673" i="21"/>
  <c r="Q1676" i="21"/>
  <c r="N1676" i="21"/>
  <c r="P1676" i="21"/>
  <c r="O1676" i="21"/>
  <c r="M1677" i="21"/>
  <c r="L1677" i="21"/>
  <c r="H1678" i="21"/>
  <c r="K1677" i="21"/>
  <c r="I1677" i="21"/>
  <c r="J1677" i="21"/>
  <c r="D1674" i="21"/>
  <c r="F1673" i="21"/>
  <c r="E1673" i="21"/>
  <c r="J1678" i="21"/>
  <c r="H1679" i="21"/>
  <c r="L1678" i="21"/>
  <c r="I1678" i="21"/>
  <c r="K1678" i="21"/>
  <c r="M1678" i="21"/>
  <c r="Q1677" i="21"/>
  <c r="N1677" i="21"/>
  <c r="O1677" i="21"/>
  <c r="P1677" i="21"/>
  <c r="D1675" i="21"/>
  <c r="F1674" i="21"/>
  <c r="E1674" i="21"/>
  <c r="L1679" i="21"/>
  <c r="J1679" i="21"/>
  <c r="H1680" i="21"/>
  <c r="I1679" i="21"/>
  <c r="M1679" i="21"/>
  <c r="K1679" i="21"/>
  <c r="N1678" i="21"/>
  <c r="O1678" i="21"/>
  <c r="Q1678" i="21"/>
  <c r="P1678" i="21"/>
  <c r="F1675" i="21"/>
  <c r="D1676" i="21"/>
  <c r="E1675" i="21"/>
  <c r="H1681" i="21"/>
  <c r="J1680" i="21"/>
  <c r="L1680" i="21"/>
  <c r="M1680" i="21"/>
  <c r="I1680" i="21"/>
  <c r="K1680" i="21"/>
  <c r="P1679" i="21"/>
  <c r="Q1679" i="21"/>
  <c r="O1679" i="21"/>
  <c r="N1679" i="21"/>
  <c r="D1677" i="21"/>
  <c r="F1676" i="21"/>
  <c r="E1676" i="21"/>
  <c r="H1682" i="21"/>
  <c r="K1681" i="21"/>
  <c r="M1681" i="21"/>
  <c r="I1681" i="21"/>
  <c r="J1681" i="21"/>
  <c r="L1681" i="21"/>
  <c r="P1680" i="21"/>
  <c r="N1680" i="21"/>
  <c r="O1680" i="21"/>
  <c r="Q1680" i="21"/>
  <c r="F1677" i="21"/>
  <c r="E1677" i="21"/>
  <c r="D1678" i="21"/>
  <c r="K1682" i="21"/>
  <c r="L1682" i="21"/>
  <c r="H1683" i="21"/>
  <c r="J1682" i="21"/>
  <c r="I1682" i="21"/>
  <c r="M1682" i="21"/>
  <c r="N1681" i="21"/>
  <c r="Q1681" i="21"/>
  <c r="O1681" i="21"/>
  <c r="P1681" i="21"/>
  <c r="E1678" i="21"/>
  <c r="D1679" i="21"/>
  <c r="F1678" i="21"/>
  <c r="H1684" i="21"/>
  <c r="K1683" i="21"/>
  <c r="I1683" i="21"/>
  <c r="J1683" i="21"/>
  <c r="M1683" i="21"/>
  <c r="L1683" i="21"/>
  <c r="Q1682" i="21"/>
  <c r="P1682" i="21"/>
  <c r="N1682" i="21"/>
  <c r="O1682" i="21"/>
  <c r="D1680" i="21"/>
  <c r="E1679" i="21"/>
  <c r="F1679" i="21"/>
  <c r="H1685" i="21"/>
  <c r="L1684" i="21"/>
  <c r="I1684" i="21"/>
  <c r="J1684" i="21"/>
  <c r="K1684" i="21"/>
  <c r="M1684" i="21"/>
  <c r="P1683" i="21"/>
  <c r="O1683" i="21"/>
  <c r="N1683" i="21"/>
  <c r="Q1683" i="21"/>
  <c r="F1680" i="21"/>
  <c r="E1680" i="21"/>
  <c r="D1681" i="21"/>
  <c r="I1685" i="21"/>
  <c r="M1685" i="21"/>
  <c r="K1685" i="21"/>
  <c r="J1685" i="21"/>
  <c r="L1685" i="21"/>
  <c r="H1686" i="21"/>
  <c r="N1684" i="21"/>
  <c r="Q1684" i="21"/>
  <c r="O1684" i="21"/>
  <c r="P1684" i="21"/>
  <c r="E1681" i="21"/>
  <c r="D1682" i="21"/>
  <c r="F1681" i="21"/>
  <c r="N1685" i="21"/>
  <c r="O1685" i="21"/>
  <c r="Q1685" i="21"/>
  <c r="P1685" i="21"/>
  <c r="K1686" i="21"/>
  <c r="I1686" i="21"/>
  <c r="M1686" i="21"/>
  <c r="J1686" i="21"/>
  <c r="L1686" i="21"/>
  <c r="H1687" i="21"/>
  <c r="D1683" i="21"/>
  <c r="F1682" i="21"/>
  <c r="E1682" i="21"/>
  <c r="O1686" i="21"/>
  <c r="Q1686" i="21"/>
  <c r="N1686" i="21"/>
  <c r="P1686" i="21"/>
  <c r="H1688" i="21"/>
  <c r="L1687" i="21"/>
  <c r="J1687" i="21"/>
  <c r="M1687" i="21"/>
  <c r="K1687" i="21"/>
  <c r="I1687" i="21"/>
  <c r="E1683" i="21"/>
  <c r="D1684" i="21"/>
  <c r="F1683" i="21"/>
  <c r="K1688" i="21"/>
  <c r="L1688" i="21"/>
  <c r="M1688" i="21"/>
  <c r="H1689" i="21"/>
  <c r="I1688" i="21"/>
  <c r="J1688" i="21"/>
  <c r="P1687" i="21"/>
  <c r="O1687" i="21"/>
  <c r="Q1687" i="21"/>
  <c r="N1687" i="21"/>
  <c r="F1684" i="21"/>
  <c r="E1684" i="21"/>
  <c r="D1685" i="21"/>
  <c r="K1689" i="21"/>
  <c r="L1689" i="21"/>
  <c r="J1689" i="21"/>
  <c r="M1689" i="21"/>
  <c r="I1689" i="21"/>
  <c r="H1690" i="21"/>
  <c r="O1688" i="21"/>
  <c r="Q1688" i="21"/>
  <c r="P1688" i="21"/>
  <c r="N1688" i="21"/>
  <c r="F1685" i="21"/>
  <c r="E1685" i="21"/>
  <c r="D1686" i="21"/>
  <c r="P1689" i="21"/>
  <c r="N1689" i="21"/>
  <c r="O1689" i="21"/>
  <c r="Q1689" i="21"/>
  <c r="M1690" i="21"/>
  <c r="K1690" i="21"/>
  <c r="L1690" i="21"/>
  <c r="H1691" i="21"/>
  <c r="I1690" i="21"/>
  <c r="J1690" i="21"/>
  <c r="D1687" i="21"/>
  <c r="E1686" i="21"/>
  <c r="F1686" i="21"/>
  <c r="L1691" i="21"/>
  <c r="M1691" i="21"/>
  <c r="H1692" i="21"/>
  <c r="K1691" i="21"/>
  <c r="I1691" i="21"/>
  <c r="J1691" i="21"/>
  <c r="O1690" i="21"/>
  <c r="Q1690" i="21"/>
  <c r="N1690" i="21"/>
  <c r="P1690" i="21"/>
  <c r="D1688" i="21"/>
  <c r="F1687" i="21"/>
  <c r="E1687" i="21"/>
  <c r="H1693" i="21"/>
  <c r="K1692" i="21"/>
  <c r="I1692" i="21"/>
  <c r="M1692" i="21"/>
  <c r="J1692" i="21"/>
  <c r="L1692" i="21"/>
  <c r="P1691" i="21"/>
  <c r="Q1691" i="21"/>
  <c r="N1691" i="21"/>
  <c r="O1691" i="21"/>
  <c r="E1688" i="21"/>
  <c r="F1688" i="21"/>
  <c r="D1689" i="21"/>
  <c r="L1693" i="21"/>
  <c r="H1694" i="21"/>
  <c r="J1693" i="21"/>
  <c r="I1693" i="21"/>
  <c r="M1693" i="21"/>
  <c r="K1693" i="21"/>
  <c r="O1692" i="21"/>
  <c r="Q1692" i="21"/>
  <c r="P1692" i="21"/>
  <c r="N1692" i="21"/>
  <c r="F1689" i="21"/>
  <c r="D1690" i="21"/>
  <c r="E1689" i="21"/>
  <c r="K1694" i="21"/>
  <c r="J1694" i="21"/>
  <c r="H1695" i="21"/>
  <c r="L1694" i="21"/>
  <c r="M1694" i="21"/>
  <c r="I1694" i="21"/>
  <c r="O1693" i="21"/>
  <c r="N1693" i="21"/>
  <c r="P1693" i="21"/>
  <c r="Q1693" i="21"/>
  <c r="D1691" i="21"/>
  <c r="F1690" i="21"/>
  <c r="E1690" i="21"/>
  <c r="M1695" i="21"/>
  <c r="J1695" i="21"/>
  <c r="L1695" i="21"/>
  <c r="I1695" i="21"/>
  <c r="K1695" i="21"/>
  <c r="H1696" i="21"/>
  <c r="N1694" i="21"/>
  <c r="O1694" i="21"/>
  <c r="Q1694" i="21"/>
  <c r="P1694" i="21"/>
  <c r="F1691" i="21"/>
  <c r="D1692" i="21"/>
  <c r="E1691" i="21"/>
  <c r="N1695" i="21"/>
  <c r="O1695" i="21"/>
  <c r="P1695" i="21"/>
  <c r="Q1695" i="21"/>
  <c r="K1696" i="21"/>
  <c r="H1697" i="21"/>
  <c r="J1696" i="21"/>
  <c r="L1696" i="21"/>
  <c r="M1696" i="21"/>
  <c r="I1696" i="21"/>
  <c r="D1693" i="21"/>
  <c r="E1692" i="21"/>
  <c r="F1692" i="21"/>
  <c r="K1697" i="21"/>
  <c r="J1697" i="21"/>
  <c r="I1697" i="21"/>
  <c r="H1698" i="21"/>
  <c r="L1697" i="21"/>
  <c r="M1697" i="21"/>
  <c r="P1696" i="21"/>
  <c r="Q1696" i="21"/>
  <c r="N1696" i="21"/>
  <c r="O1696" i="21"/>
  <c r="F1693" i="21"/>
  <c r="E1693" i="21"/>
  <c r="D1694" i="21"/>
  <c r="N1697" i="21"/>
  <c r="P1697" i="21"/>
  <c r="O1697" i="21"/>
  <c r="Q1697" i="21"/>
  <c r="K1698" i="21"/>
  <c r="J1698" i="21"/>
  <c r="M1698" i="21"/>
  <c r="H1699" i="21"/>
  <c r="I1698" i="21"/>
  <c r="L1698" i="21"/>
  <c r="F1694" i="21"/>
  <c r="D1695" i="21"/>
  <c r="E1694" i="21"/>
  <c r="L1699" i="21"/>
  <c r="I1699" i="21"/>
  <c r="J1699" i="21"/>
  <c r="M1699" i="21"/>
  <c r="H1700" i="21"/>
  <c r="K1699" i="21"/>
  <c r="Q1698" i="21"/>
  <c r="N1698" i="21"/>
  <c r="O1698" i="21"/>
  <c r="P1698" i="21"/>
  <c r="E1695" i="21"/>
  <c r="F1695" i="21"/>
  <c r="D1696" i="21"/>
  <c r="N1699" i="21"/>
  <c r="Q1699" i="21"/>
  <c r="O1699" i="21"/>
  <c r="P1699" i="21"/>
  <c r="H1701" i="21"/>
  <c r="M1700" i="21"/>
  <c r="L1700" i="21"/>
  <c r="J1700" i="21"/>
  <c r="I1700" i="21"/>
  <c r="K1700" i="21"/>
  <c r="E1696" i="21"/>
  <c r="F1696" i="21"/>
  <c r="D1697" i="21"/>
  <c r="K1701" i="21"/>
  <c r="L1701" i="21"/>
  <c r="M1701" i="21"/>
  <c r="H1702" i="21"/>
  <c r="I1701" i="21"/>
  <c r="J1701" i="21"/>
  <c r="Q1700" i="21"/>
  <c r="N1700" i="21"/>
  <c r="O1700" i="21"/>
  <c r="P1700" i="21"/>
  <c r="D1698" i="21"/>
  <c r="F1697" i="21"/>
  <c r="E1697" i="21"/>
  <c r="K1702" i="21"/>
  <c r="J1702" i="21"/>
  <c r="L1702" i="21"/>
  <c r="I1702" i="21"/>
  <c r="M1702" i="21"/>
  <c r="H1703" i="21"/>
  <c r="P1701" i="21"/>
  <c r="N1701" i="21"/>
  <c r="O1701" i="21"/>
  <c r="Q1701" i="21"/>
  <c r="F1698" i="21"/>
  <c r="E1698" i="21"/>
  <c r="D1699" i="21"/>
  <c r="O1702" i="21"/>
  <c r="P1702" i="21"/>
  <c r="N1702" i="21"/>
  <c r="Q1702" i="21"/>
  <c r="H1704" i="21"/>
  <c r="M1703" i="21"/>
  <c r="L1703" i="21"/>
  <c r="K1703" i="21"/>
  <c r="I1703" i="21"/>
  <c r="J1703" i="21"/>
  <c r="E1699" i="21"/>
  <c r="D1700" i="21"/>
  <c r="F1699" i="21"/>
  <c r="K1704" i="21"/>
  <c r="M1704" i="21"/>
  <c r="L1704" i="21"/>
  <c r="I1704" i="21"/>
  <c r="J1704" i="21"/>
  <c r="H1705" i="21"/>
  <c r="O1703" i="21"/>
  <c r="N1703" i="21"/>
  <c r="P1703" i="21"/>
  <c r="Q1703" i="21"/>
  <c r="D1701" i="21"/>
  <c r="F1700" i="21"/>
  <c r="E1700" i="21"/>
  <c r="N1704" i="21"/>
  <c r="P1704" i="21"/>
  <c r="Q1704" i="21"/>
  <c r="O1704" i="21"/>
  <c r="L1705" i="21"/>
  <c r="I1705" i="21"/>
  <c r="H1706" i="21"/>
  <c r="J1705" i="21"/>
  <c r="M1705" i="21"/>
  <c r="K1705" i="21"/>
  <c r="E1701" i="21"/>
  <c r="F1701" i="21"/>
  <c r="D1702" i="21"/>
  <c r="Q1705" i="21"/>
  <c r="N1705" i="21"/>
  <c r="O1705" i="21"/>
  <c r="P1705" i="21"/>
  <c r="H1707" i="21"/>
  <c r="J1706" i="21"/>
  <c r="L1706" i="21"/>
  <c r="I1706" i="21"/>
  <c r="K1706" i="21"/>
  <c r="M1706" i="21"/>
  <c r="F1702" i="21"/>
  <c r="D1703" i="21"/>
  <c r="E1702" i="21"/>
  <c r="J1707" i="21"/>
  <c r="H1708" i="21"/>
  <c r="M1707" i="21"/>
  <c r="I1707" i="21"/>
  <c r="K1707" i="21"/>
  <c r="L1707" i="21"/>
  <c r="Q1706" i="21"/>
  <c r="N1706" i="21"/>
  <c r="O1706" i="21"/>
  <c r="P1706" i="21"/>
  <c r="F1703" i="21"/>
  <c r="D1704" i="21"/>
  <c r="E1703" i="21"/>
  <c r="M1708" i="21"/>
  <c r="J1708" i="21"/>
  <c r="H1709" i="21"/>
  <c r="I1708" i="21"/>
  <c r="K1708" i="21"/>
  <c r="L1708" i="21"/>
  <c r="P1707" i="21"/>
  <c r="O1707" i="21"/>
  <c r="Q1707" i="21"/>
  <c r="N1707" i="21"/>
  <c r="E1704" i="21"/>
  <c r="F1704" i="21"/>
  <c r="D1705" i="21"/>
  <c r="J1709" i="21"/>
  <c r="L1709" i="21"/>
  <c r="K1709" i="21"/>
  <c r="I1709" i="21"/>
  <c r="M1709" i="21"/>
  <c r="H1710" i="21"/>
  <c r="P1708" i="21"/>
  <c r="N1708" i="21"/>
  <c r="Q1708" i="21"/>
  <c r="O1708" i="21"/>
  <c r="F1705" i="21"/>
  <c r="E1705" i="21"/>
  <c r="D1706" i="21"/>
  <c r="P1709" i="21"/>
  <c r="N1709" i="21"/>
  <c r="Q1709" i="21"/>
  <c r="O1709" i="21"/>
  <c r="L1710" i="21"/>
  <c r="J1710" i="21"/>
  <c r="I1710" i="21"/>
  <c r="H1711" i="21"/>
  <c r="K1710" i="21"/>
  <c r="M1710" i="21"/>
  <c r="E1706" i="21"/>
  <c r="D1707" i="21"/>
  <c r="F1706" i="21"/>
  <c r="N1710" i="21"/>
  <c r="P1710" i="21"/>
  <c r="Q1710" i="21"/>
  <c r="O1710" i="21"/>
  <c r="K1711" i="21"/>
  <c r="L1711" i="21"/>
  <c r="J1711" i="21"/>
  <c r="M1711" i="21"/>
  <c r="I1711" i="21"/>
  <c r="H1712" i="21"/>
  <c r="E1707" i="21"/>
  <c r="D1708" i="21"/>
  <c r="F1707" i="21"/>
  <c r="O1711" i="21"/>
  <c r="Q1711" i="21"/>
  <c r="P1711" i="21"/>
  <c r="N1711" i="21"/>
  <c r="I1712" i="21"/>
  <c r="M1712" i="21"/>
  <c r="L1712" i="21"/>
  <c r="J1712" i="21"/>
  <c r="K1712" i="21"/>
  <c r="H1713" i="21"/>
  <c r="D1709" i="21"/>
  <c r="E1708" i="21"/>
  <c r="F1708" i="21"/>
  <c r="O1712" i="21"/>
  <c r="Q1712" i="21"/>
  <c r="P1712" i="21"/>
  <c r="N1712" i="21"/>
  <c r="H1714" i="21"/>
  <c r="L1713" i="21"/>
  <c r="I1713" i="21"/>
  <c r="K1713" i="21"/>
  <c r="J1713" i="21"/>
  <c r="M1713" i="21"/>
  <c r="F1709" i="21"/>
  <c r="E1709" i="21"/>
  <c r="D1710" i="21"/>
  <c r="J1714" i="21"/>
  <c r="L1714" i="21"/>
  <c r="H1715" i="21"/>
  <c r="M1714" i="21"/>
  <c r="K1714" i="21"/>
  <c r="I1714" i="21"/>
  <c r="P1713" i="21"/>
  <c r="O1713" i="21"/>
  <c r="Q1713" i="21"/>
  <c r="N1713" i="21"/>
  <c r="E1710" i="21"/>
  <c r="D1711" i="21"/>
  <c r="F1710" i="21"/>
  <c r="M1715" i="21"/>
  <c r="I1715" i="21"/>
  <c r="H1716" i="21"/>
  <c r="K1715" i="21"/>
  <c r="J1715" i="21"/>
  <c r="L1715" i="21"/>
  <c r="N1714" i="21"/>
  <c r="P1714" i="21"/>
  <c r="O1714" i="21"/>
  <c r="Q1714" i="21"/>
  <c r="D1712" i="21"/>
  <c r="E1711" i="21"/>
  <c r="F1711" i="21"/>
  <c r="N1715" i="21"/>
  <c r="P1715" i="21"/>
  <c r="Q1715" i="21"/>
  <c r="O1715" i="21"/>
  <c r="I1716" i="21"/>
  <c r="M1716" i="21"/>
  <c r="K1716" i="21"/>
  <c r="L1716" i="21"/>
  <c r="H1717" i="21"/>
  <c r="J1716" i="21"/>
  <c r="F1712" i="21"/>
  <c r="E1712" i="21"/>
  <c r="D1713" i="21"/>
  <c r="O1716" i="21"/>
  <c r="P1716" i="21"/>
  <c r="Q1716" i="21"/>
  <c r="N1716" i="21"/>
  <c r="M1717" i="21"/>
  <c r="J1717" i="21"/>
  <c r="K1717" i="21"/>
  <c r="I1717" i="21"/>
  <c r="L1717" i="21"/>
  <c r="H1718" i="21"/>
  <c r="E1713" i="21"/>
  <c r="D1714" i="21"/>
  <c r="F1713" i="21"/>
  <c r="Q1717" i="21"/>
  <c r="O1717" i="21"/>
  <c r="N1717" i="21"/>
  <c r="P1717" i="21"/>
  <c r="M1718" i="21"/>
  <c r="J1718" i="21"/>
  <c r="H1719" i="21"/>
  <c r="K1718" i="21"/>
  <c r="I1718" i="21"/>
  <c r="L1718" i="21"/>
  <c r="D1715" i="21"/>
  <c r="F1714" i="21"/>
  <c r="E1714" i="21"/>
  <c r="J1719" i="21"/>
  <c r="K1719" i="21"/>
  <c r="M1719" i="21"/>
  <c r="I1719" i="21"/>
  <c r="H1720" i="21"/>
  <c r="L1719" i="21"/>
  <c r="Q1718" i="21"/>
  <c r="N1718" i="21"/>
  <c r="P1718" i="21"/>
  <c r="O1718" i="21"/>
  <c r="E1715" i="21"/>
  <c r="D1716" i="21"/>
  <c r="F1715" i="21"/>
  <c r="O1719" i="21"/>
  <c r="P1719" i="21"/>
  <c r="N1719" i="21"/>
  <c r="Q1719" i="21"/>
  <c r="J1720" i="21"/>
  <c r="K1720" i="21"/>
  <c r="I1720" i="21"/>
  <c r="H1721" i="21"/>
  <c r="M1720" i="21"/>
  <c r="L1720" i="21"/>
  <c r="F1716" i="21"/>
  <c r="E1716" i="21"/>
  <c r="D1717" i="21"/>
  <c r="P1720" i="21"/>
  <c r="N1720" i="21"/>
  <c r="O1720" i="21"/>
  <c r="Q1720" i="21"/>
  <c r="K1721" i="21"/>
  <c r="H1722" i="21"/>
  <c r="I1721" i="21"/>
  <c r="M1721" i="21"/>
  <c r="J1721" i="21"/>
  <c r="L1721" i="21"/>
  <c r="E1717" i="21"/>
  <c r="F1717" i="21"/>
  <c r="D1718" i="21"/>
  <c r="H1723" i="21"/>
  <c r="K1722" i="21"/>
  <c r="J1722" i="21"/>
  <c r="I1722" i="21"/>
  <c r="L1722" i="21"/>
  <c r="M1722" i="21"/>
  <c r="P1721" i="21"/>
  <c r="Q1721" i="21"/>
  <c r="N1721" i="21"/>
  <c r="O1721" i="21"/>
  <c r="F1718" i="21"/>
  <c r="D1719" i="21"/>
  <c r="E1718" i="21"/>
  <c r="H1724" i="21"/>
  <c r="L1723" i="21"/>
  <c r="M1723" i="21"/>
  <c r="J1723" i="21"/>
  <c r="K1723" i="21"/>
  <c r="I1723" i="21"/>
  <c r="O1722" i="21"/>
  <c r="P1722" i="21"/>
  <c r="Q1722" i="21"/>
  <c r="N1722" i="21"/>
  <c r="E1719" i="21"/>
  <c r="F1719" i="21"/>
  <c r="D1720" i="21"/>
  <c r="J1724" i="21"/>
  <c r="I1724" i="21"/>
  <c r="K1724" i="21"/>
  <c r="L1724" i="21"/>
  <c r="M1724" i="21"/>
  <c r="H1725" i="21"/>
  <c r="N1723" i="21"/>
  <c r="P1723" i="21"/>
  <c r="O1723" i="21"/>
  <c r="Q1723" i="21"/>
  <c r="F1720" i="21"/>
  <c r="E1720" i="21"/>
  <c r="D1721" i="21"/>
  <c r="Q1724" i="21"/>
  <c r="P1724" i="21"/>
  <c r="N1724" i="21"/>
  <c r="O1724" i="21"/>
  <c r="I1725" i="21"/>
  <c r="L1725" i="21"/>
  <c r="M1725" i="21"/>
  <c r="J1725" i="21"/>
  <c r="K1725" i="21"/>
  <c r="H1726" i="21"/>
  <c r="D1722" i="21"/>
  <c r="F1721" i="21"/>
  <c r="E1721" i="21"/>
  <c r="P1725" i="21"/>
  <c r="Q1725" i="21"/>
  <c r="O1725" i="21"/>
  <c r="N1725" i="21"/>
  <c r="M1726" i="21"/>
  <c r="J1726" i="21"/>
  <c r="I1726" i="21"/>
  <c r="L1726" i="21"/>
  <c r="K1726" i="21"/>
  <c r="H1727" i="21"/>
  <c r="D1723" i="21"/>
  <c r="F1722" i="21"/>
  <c r="E1722" i="21"/>
  <c r="N1726" i="21"/>
  <c r="Q1726" i="21"/>
  <c r="O1726" i="21"/>
  <c r="P1726" i="21"/>
  <c r="M1727" i="21"/>
  <c r="K1727" i="21"/>
  <c r="L1727" i="21"/>
  <c r="H1728" i="21"/>
  <c r="J1727" i="21"/>
  <c r="I1727" i="21"/>
  <c r="F1723" i="21"/>
  <c r="D1724" i="21"/>
  <c r="E1723" i="21"/>
  <c r="J1728" i="21"/>
  <c r="I1728" i="21"/>
  <c r="L1728" i="21"/>
  <c r="K1728" i="21"/>
  <c r="M1728" i="21"/>
  <c r="H1729" i="21"/>
  <c r="P1727" i="21"/>
  <c r="Q1727" i="21"/>
  <c r="O1727" i="21"/>
  <c r="N1727" i="21"/>
  <c r="F1724" i="21"/>
  <c r="D1725" i="21"/>
  <c r="E1724" i="21"/>
  <c r="P1728" i="21"/>
  <c r="Q1728" i="21"/>
  <c r="N1728" i="21"/>
  <c r="O1728" i="21"/>
  <c r="J1729" i="21"/>
  <c r="L1729" i="21"/>
  <c r="H1730" i="21"/>
  <c r="M1729" i="21"/>
  <c r="K1729" i="21"/>
  <c r="I1729" i="21"/>
  <c r="F1725" i="21"/>
  <c r="E1725" i="21"/>
  <c r="D1726" i="21"/>
  <c r="J1730" i="21"/>
  <c r="M1730" i="21"/>
  <c r="H1731" i="21"/>
  <c r="K1730" i="21"/>
  <c r="I1730" i="21"/>
  <c r="L1730" i="21"/>
  <c r="O1729" i="21"/>
  <c r="N1729" i="21"/>
  <c r="Q1729" i="21"/>
  <c r="P1729" i="21"/>
  <c r="D1727" i="21"/>
  <c r="F1726" i="21"/>
  <c r="E1726" i="21"/>
  <c r="M1731" i="21"/>
  <c r="I1731" i="21"/>
  <c r="H1732" i="21"/>
  <c r="J1731" i="21"/>
  <c r="L1731" i="21"/>
  <c r="K1731" i="21"/>
  <c r="Q1730" i="21"/>
  <c r="O1730" i="21"/>
  <c r="P1730" i="21"/>
  <c r="N1730" i="21"/>
  <c r="D1728" i="21"/>
  <c r="F1727" i="21"/>
  <c r="E1727" i="21"/>
  <c r="Q1731" i="21"/>
  <c r="N1731" i="21"/>
  <c r="P1731" i="21"/>
  <c r="O1731" i="21"/>
  <c r="L1732" i="21"/>
  <c r="K1732" i="21"/>
  <c r="M1732" i="21"/>
  <c r="I1732" i="21"/>
  <c r="J1732" i="21"/>
  <c r="H1733" i="21"/>
  <c r="F1728" i="21"/>
  <c r="E1728" i="21"/>
  <c r="D1729" i="21"/>
  <c r="P1732" i="21"/>
  <c r="Q1732" i="21"/>
  <c r="N1732" i="21"/>
  <c r="O1732" i="21"/>
  <c r="M1733" i="21"/>
  <c r="J1733" i="21"/>
  <c r="K1733" i="21"/>
  <c r="L1733" i="21"/>
  <c r="I1733" i="21"/>
  <c r="H1734" i="21"/>
  <c r="E1729" i="21"/>
  <c r="D1730" i="21"/>
  <c r="F1729" i="21"/>
  <c r="P1733" i="21"/>
  <c r="O1733" i="21"/>
  <c r="N1733" i="21"/>
  <c r="Q1733" i="21"/>
  <c r="J1734" i="21"/>
  <c r="M1734" i="21"/>
  <c r="K1734" i="21"/>
  <c r="H1735" i="21"/>
  <c r="I1734" i="21"/>
  <c r="L1734" i="21"/>
  <c r="E1730" i="21"/>
  <c r="F1730" i="21"/>
  <c r="D1731" i="21"/>
  <c r="L1735" i="21"/>
  <c r="M1735" i="21"/>
  <c r="J1735" i="21"/>
  <c r="H1736" i="21"/>
  <c r="K1735" i="21"/>
  <c r="I1735" i="21"/>
  <c r="N1734" i="21"/>
  <c r="Q1734" i="21"/>
  <c r="P1734" i="21"/>
  <c r="O1734" i="21"/>
  <c r="D1732" i="21"/>
  <c r="F1731" i="21"/>
  <c r="E1731" i="21"/>
  <c r="M1736" i="21"/>
  <c r="J1736" i="21"/>
  <c r="L1736" i="21"/>
  <c r="H1737" i="21"/>
  <c r="I1736" i="21"/>
  <c r="K1736" i="21"/>
  <c r="N1735" i="21"/>
  <c r="O1735" i="21"/>
  <c r="P1735" i="21"/>
  <c r="Q1735" i="21"/>
  <c r="F1732" i="21"/>
  <c r="D1733" i="21"/>
  <c r="E1732" i="21"/>
  <c r="L1737" i="21"/>
  <c r="J1737" i="21"/>
  <c r="K1737" i="21"/>
  <c r="M1737" i="21"/>
  <c r="H1738" i="21"/>
  <c r="I1737" i="21"/>
  <c r="N1736" i="21"/>
  <c r="Q1736" i="21"/>
  <c r="P1736" i="21"/>
  <c r="O1736" i="21"/>
  <c r="F1733" i="21"/>
  <c r="E1733" i="21"/>
  <c r="D1734" i="21"/>
  <c r="K1738" i="21"/>
  <c r="H1739" i="21"/>
  <c r="M1738" i="21"/>
  <c r="I1738" i="21"/>
  <c r="L1738" i="21"/>
  <c r="J1738" i="21"/>
  <c r="O1737" i="21"/>
  <c r="P1737" i="21"/>
  <c r="Q1737" i="21"/>
  <c r="N1737" i="21"/>
  <c r="E1734" i="21"/>
  <c r="D1735" i="21"/>
  <c r="F1734" i="21"/>
  <c r="I1739" i="21"/>
  <c r="K1739" i="21"/>
  <c r="M1739" i="21"/>
  <c r="H1740" i="21"/>
  <c r="J1739" i="21"/>
  <c r="L1739" i="21"/>
  <c r="O1738" i="21"/>
  <c r="N1738" i="21"/>
  <c r="Q1738" i="21"/>
  <c r="P1738" i="21"/>
  <c r="D1736" i="21"/>
  <c r="E1735" i="21"/>
  <c r="F1735" i="21"/>
  <c r="N1739" i="21"/>
  <c r="Q1739" i="21"/>
  <c r="P1739" i="21"/>
  <c r="O1739" i="21"/>
  <c r="M1740" i="21"/>
  <c r="L1740" i="21"/>
  <c r="H1741" i="21"/>
  <c r="I1740" i="21"/>
  <c r="J1740" i="21"/>
  <c r="K1740" i="21"/>
  <c r="F1736" i="21"/>
  <c r="E1736" i="21"/>
  <c r="D1737" i="21"/>
  <c r="K1741" i="21"/>
  <c r="J1741" i="21"/>
  <c r="I1741" i="21"/>
  <c r="M1741" i="21"/>
  <c r="L1741" i="21"/>
  <c r="H1742" i="21"/>
  <c r="Q1740" i="21"/>
  <c r="O1740" i="21"/>
  <c r="N1740" i="21"/>
  <c r="P1740" i="21"/>
  <c r="F1737" i="21"/>
  <c r="E1737" i="21"/>
  <c r="D1738" i="21"/>
  <c r="Q1741" i="21"/>
  <c r="O1741" i="21"/>
  <c r="N1741" i="21"/>
  <c r="P1741" i="21"/>
  <c r="H1743" i="21"/>
  <c r="J1742" i="21"/>
  <c r="M1742" i="21"/>
  <c r="K1742" i="21"/>
  <c r="L1742" i="21"/>
  <c r="I1742" i="21"/>
  <c r="F1738" i="21"/>
  <c r="D1739" i="21"/>
  <c r="E1738" i="21"/>
  <c r="J1743" i="21"/>
  <c r="M1743" i="21"/>
  <c r="H1744" i="21"/>
  <c r="I1743" i="21"/>
  <c r="K1743" i="21"/>
  <c r="L1743" i="21"/>
  <c r="P1742" i="21"/>
  <c r="O1742" i="21"/>
  <c r="Q1742" i="21"/>
  <c r="N1742" i="21"/>
  <c r="D1740" i="21"/>
  <c r="E1739" i="21"/>
  <c r="F1739" i="21"/>
  <c r="H1745" i="21"/>
  <c r="J1744" i="21"/>
  <c r="I1744" i="21"/>
  <c r="K1744" i="21"/>
  <c r="L1744" i="21"/>
  <c r="M1744" i="21"/>
  <c r="O1743" i="21"/>
  <c r="P1743" i="21"/>
  <c r="Q1743" i="21"/>
  <c r="N1743" i="21"/>
  <c r="F1740" i="21"/>
  <c r="D1741" i="21"/>
  <c r="E1740" i="21"/>
  <c r="L1745" i="21"/>
  <c r="H1746" i="21"/>
  <c r="K1745" i="21"/>
  <c r="I1745" i="21"/>
  <c r="J1745" i="21"/>
  <c r="M1745" i="21"/>
  <c r="P1744" i="21"/>
  <c r="N1744" i="21"/>
  <c r="Q1744" i="21"/>
  <c r="O1744" i="21"/>
  <c r="E1741" i="21"/>
  <c r="F1741" i="21"/>
  <c r="D1742" i="21"/>
  <c r="M1746" i="21"/>
  <c r="H1747" i="21"/>
  <c r="I1746" i="21"/>
  <c r="K1746" i="21"/>
  <c r="L1746" i="21"/>
  <c r="J1746" i="21"/>
  <c r="N1745" i="21"/>
  <c r="P1745" i="21"/>
  <c r="O1745" i="21"/>
  <c r="Q1745" i="21"/>
  <c r="D1743" i="21"/>
  <c r="F1742" i="21"/>
  <c r="E1742" i="21"/>
  <c r="K1747" i="21"/>
  <c r="I1747" i="21"/>
  <c r="L1747" i="21"/>
  <c r="J1747" i="21"/>
  <c r="M1747" i="21"/>
  <c r="H1748" i="21"/>
  <c r="N1746" i="21"/>
  <c r="P1746" i="21"/>
  <c r="Q1746" i="21"/>
  <c r="O1746" i="21"/>
  <c r="D1744" i="21"/>
  <c r="E1743" i="21"/>
  <c r="F1743" i="21"/>
  <c r="N1747" i="21"/>
  <c r="O1747" i="21"/>
  <c r="P1747" i="21"/>
  <c r="Q1747" i="21"/>
  <c r="M1748" i="21"/>
  <c r="I1748" i="21"/>
  <c r="L1748" i="21"/>
  <c r="K1748" i="21"/>
  <c r="J1748" i="21"/>
  <c r="H1749" i="21"/>
  <c r="F1744" i="21"/>
  <c r="E1744" i="21"/>
  <c r="D1745" i="21"/>
  <c r="N1748" i="21"/>
  <c r="Q1748" i="21"/>
  <c r="P1748" i="21"/>
  <c r="O1748" i="21"/>
  <c r="K1749" i="21"/>
  <c r="L1749" i="21"/>
  <c r="M1749" i="21"/>
  <c r="J1749" i="21"/>
  <c r="I1749" i="21"/>
  <c r="H1750" i="21"/>
  <c r="E1745" i="21"/>
  <c r="F1745" i="21"/>
  <c r="D1746" i="21"/>
  <c r="O1749" i="21"/>
  <c r="Q1749" i="21"/>
  <c r="P1749" i="21"/>
  <c r="N1749" i="21"/>
  <c r="J1750" i="21"/>
  <c r="M1750" i="21"/>
  <c r="H1751" i="21"/>
  <c r="I1750" i="21"/>
  <c r="K1750" i="21"/>
  <c r="L1750" i="21"/>
  <c r="E1746" i="21"/>
  <c r="D1747" i="21"/>
  <c r="F1746" i="21"/>
  <c r="M1751" i="21"/>
  <c r="L1751" i="21"/>
  <c r="J1751" i="21"/>
  <c r="I1751" i="21"/>
  <c r="H1752" i="21"/>
  <c r="K1751" i="21"/>
  <c r="P1750" i="21"/>
  <c r="Q1750" i="21"/>
  <c r="O1750" i="21"/>
  <c r="N1750" i="21"/>
  <c r="F1747" i="21"/>
  <c r="D1748" i="21"/>
  <c r="E1747" i="21"/>
  <c r="O1751" i="21"/>
  <c r="P1751" i="21"/>
  <c r="Q1751" i="21"/>
  <c r="N1751" i="21"/>
  <c r="K1752" i="21"/>
  <c r="J1752" i="21"/>
  <c r="I1752" i="21"/>
  <c r="L1752" i="21"/>
  <c r="M1752" i="21"/>
  <c r="H1753" i="21"/>
  <c r="F1748" i="21"/>
  <c r="D1749" i="21"/>
  <c r="E1748" i="21"/>
  <c r="O1752" i="21"/>
  <c r="Q1752" i="21"/>
  <c r="N1752" i="21"/>
  <c r="P1752" i="21"/>
  <c r="J1753" i="21"/>
  <c r="L1753" i="21"/>
  <c r="H1754" i="21"/>
  <c r="I1753" i="21"/>
  <c r="K1753" i="21"/>
  <c r="M1753" i="21"/>
  <c r="D1750" i="21"/>
  <c r="E1749" i="21"/>
  <c r="F1749" i="21"/>
  <c r="J1754" i="21"/>
  <c r="H1755" i="21"/>
  <c r="L1754" i="21"/>
  <c r="M1754" i="21"/>
  <c r="K1754" i="21"/>
  <c r="I1754" i="21"/>
  <c r="P1753" i="21"/>
  <c r="Q1753" i="21"/>
  <c r="O1753" i="21"/>
  <c r="N1753" i="21"/>
  <c r="E1750" i="21"/>
  <c r="F1750" i="21"/>
  <c r="D1751" i="21"/>
  <c r="K1755" i="21"/>
  <c r="M1755" i="21"/>
  <c r="L1755" i="21"/>
  <c r="H1756" i="21"/>
  <c r="I1755" i="21"/>
  <c r="J1755" i="21"/>
  <c r="O1754" i="21"/>
  <c r="N1754" i="21"/>
  <c r="P1754" i="21"/>
  <c r="Q1754" i="21"/>
  <c r="E1751" i="21"/>
  <c r="F1751" i="21"/>
  <c r="D1752" i="21"/>
  <c r="J1756" i="21"/>
  <c r="K1756" i="21"/>
  <c r="M1756" i="21"/>
  <c r="H1757" i="21"/>
  <c r="I1756" i="21"/>
  <c r="L1756" i="21"/>
  <c r="O1755" i="21"/>
  <c r="P1755" i="21"/>
  <c r="Q1755" i="21"/>
  <c r="N1755" i="21"/>
  <c r="F1752" i="21"/>
  <c r="D1753" i="21"/>
  <c r="E1752" i="21"/>
  <c r="I1757" i="21"/>
  <c r="H1758" i="21"/>
  <c r="M1757" i="21"/>
  <c r="L1757" i="21"/>
  <c r="J1757" i="21"/>
  <c r="K1757" i="21"/>
  <c r="Q1756" i="21"/>
  <c r="P1756" i="21"/>
  <c r="N1756" i="21"/>
  <c r="O1756" i="21"/>
  <c r="E1753" i="21"/>
  <c r="D1754" i="21"/>
  <c r="F1753" i="21"/>
  <c r="P1757" i="21"/>
  <c r="N1757" i="21"/>
  <c r="Q1757" i="21"/>
  <c r="O1757" i="21"/>
  <c r="J1758" i="21"/>
  <c r="L1758" i="21"/>
  <c r="I1758" i="21"/>
  <c r="K1758" i="21"/>
  <c r="H1759" i="21"/>
  <c r="M1758" i="21"/>
  <c r="D1755" i="21"/>
  <c r="F1754" i="21"/>
  <c r="E1754" i="21"/>
  <c r="Q1758" i="21"/>
  <c r="N1758" i="21"/>
  <c r="O1758" i="21"/>
  <c r="P1758" i="21"/>
  <c r="H1760" i="21"/>
  <c r="L1759" i="21"/>
  <c r="J1759" i="21"/>
  <c r="K1759" i="21"/>
  <c r="I1759" i="21"/>
  <c r="M1759" i="21"/>
  <c r="D1756" i="21"/>
  <c r="E1755" i="21"/>
  <c r="F1755" i="21"/>
  <c r="M1760" i="21"/>
  <c r="K1760" i="21"/>
  <c r="I1760" i="21"/>
  <c r="J1760" i="21"/>
  <c r="L1760" i="21"/>
  <c r="H1761" i="21"/>
  <c r="P1759" i="21"/>
  <c r="Q1759" i="21"/>
  <c r="O1759" i="21"/>
  <c r="N1759" i="21"/>
  <c r="E1756" i="21"/>
  <c r="F1756" i="21"/>
  <c r="D1757" i="21"/>
  <c r="P1760" i="21"/>
  <c r="O1760" i="21"/>
  <c r="N1760" i="21"/>
  <c r="Q1760" i="21"/>
  <c r="J1761" i="21"/>
  <c r="K1761" i="21"/>
  <c r="L1761" i="21"/>
  <c r="M1761" i="21"/>
  <c r="H1762" i="21"/>
  <c r="I1761" i="21"/>
  <c r="E1757" i="21"/>
  <c r="F1757" i="21"/>
  <c r="D1758" i="21"/>
  <c r="K1762" i="21"/>
  <c r="H1763" i="21"/>
  <c r="M1762" i="21"/>
  <c r="I1762" i="21"/>
  <c r="J1762" i="21"/>
  <c r="L1762" i="21"/>
  <c r="Q1761" i="21"/>
  <c r="P1761" i="21"/>
  <c r="O1761" i="21"/>
  <c r="N1761" i="21"/>
  <c r="D1759" i="21"/>
  <c r="F1758" i="21"/>
  <c r="E1758" i="21"/>
  <c r="L1763" i="21"/>
  <c r="H1764" i="21"/>
  <c r="I1763" i="21"/>
  <c r="M1763" i="21"/>
  <c r="J1763" i="21"/>
  <c r="K1763" i="21"/>
  <c r="Q1762" i="21"/>
  <c r="N1762" i="21"/>
  <c r="O1762" i="21"/>
  <c r="P1762" i="21"/>
  <c r="D1760" i="21"/>
  <c r="F1759" i="21"/>
  <c r="E1759" i="21"/>
  <c r="M1764" i="21"/>
  <c r="K1764" i="21"/>
  <c r="J1764" i="21"/>
  <c r="I1764" i="21"/>
  <c r="H1765" i="21"/>
  <c r="L1764" i="21"/>
  <c r="O1763" i="21"/>
  <c r="P1763" i="21"/>
  <c r="Q1763" i="21"/>
  <c r="N1763" i="21"/>
  <c r="F1760" i="21"/>
  <c r="D1761" i="21"/>
  <c r="E1760" i="21"/>
  <c r="Q1764" i="21"/>
  <c r="N1764" i="21"/>
  <c r="O1764" i="21"/>
  <c r="P1764" i="21"/>
  <c r="K1765" i="21"/>
  <c r="L1765" i="21"/>
  <c r="H1766" i="21"/>
  <c r="I1765" i="21"/>
  <c r="M1765" i="21"/>
  <c r="J1765" i="21"/>
  <c r="D1762" i="21"/>
  <c r="F1761" i="21"/>
  <c r="E1761" i="21"/>
  <c r="I1766" i="21"/>
  <c r="H1767" i="21"/>
  <c r="K1766" i="21"/>
  <c r="J1766" i="21"/>
  <c r="L1766" i="21"/>
  <c r="M1766" i="21"/>
  <c r="O1765" i="21"/>
  <c r="Q1765" i="21"/>
  <c r="N1765" i="21"/>
  <c r="P1765" i="21"/>
  <c r="F1762" i="21"/>
  <c r="D1763" i="21"/>
  <c r="E1762" i="21"/>
  <c r="N1766" i="21"/>
  <c r="P1766" i="21"/>
  <c r="O1766" i="21"/>
  <c r="Q1766" i="21"/>
  <c r="K1767" i="21"/>
  <c r="L1767" i="21"/>
  <c r="M1767" i="21"/>
  <c r="J1767" i="21"/>
  <c r="H1768" i="21"/>
  <c r="I1767" i="21"/>
  <c r="D1764" i="21"/>
  <c r="F1763" i="21"/>
  <c r="E1763" i="21"/>
  <c r="M1768" i="21"/>
  <c r="K1768" i="21"/>
  <c r="L1768" i="21"/>
  <c r="I1768" i="21"/>
  <c r="H1769" i="21"/>
  <c r="J1768" i="21"/>
  <c r="N1767" i="21"/>
  <c r="P1767" i="21"/>
  <c r="O1767" i="21"/>
  <c r="Q1767" i="21"/>
  <c r="E1764" i="21"/>
  <c r="F1764" i="21"/>
  <c r="N1768" i="21"/>
  <c r="P1768" i="21"/>
  <c r="Q1768" i="21"/>
  <c r="O1768" i="21"/>
  <c r="J1769" i="21"/>
  <c r="K1769" i="21"/>
  <c r="L1769" i="21"/>
  <c r="H1770" i="21"/>
  <c r="M1769" i="21"/>
  <c r="I1769" i="21"/>
  <c r="L1770" i="21"/>
  <c r="J1770" i="21"/>
  <c r="K1770" i="21"/>
  <c r="M1770" i="21"/>
  <c r="I1770" i="21"/>
  <c r="P1769" i="21"/>
  <c r="O1769" i="21"/>
  <c r="N1769" i="21"/>
  <c r="Q1769" i="21"/>
  <c r="O1770" i="21"/>
  <c r="P1770" i="21"/>
  <c r="Q1770" i="21"/>
  <c r="N1770" i="21"/>
  <c r="N598" i="21"/>
  <c r="F575" i="21"/>
  <c r="E567" i="21"/>
  <c r="F559" i="21"/>
  <c r="K553" i="21"/>
  <c r="M543" i="21"/>
  <c r="L531" i="21"/>
  <c r="F516" i="21"/>
  <c r="F501" i="21"/>
  <c r="L490" i="21"/>
  <c r="E475" i="21"/>
  <c r="Q461" i="21"/>
  <c r="Q440" i="21"/>
  <c r="F428" i="21"/>
  <c r="F417" i="21"/>
  <c r="Q410" i="21"/>
  <c r="F394" i="21"/>
  <c r="F376" i="21"/>
  <c r="E361" i="21"/>
  <c r="E350" i="21"/>
  <c r="M335" i="21"/>
  <c r="Q325" i="21"/>
  <c r="L317" i="21"/>
  <c r="E299" i="21"/>
  <c r="Q289" i="21"/>
  <c r="F277" i="21"/>
  <c r="F262" i="21"/>
  <c r="F244" i="21"/>
  <c r="L235" i="21"/>
  <c r="E217" i="21"/>
  <c r="E209" i="21"/>
  <c r="E199" i="21"/>
  <c r="F187" i="21"/>
  <c r="E174" i="21"/>
  <c r="E162" i="21"/>
  <c r="L155" i="21"/>
  <c r="F142" i="21"/>
  <c r="E127" i="21"/>
  <c r="E113" i="21"/>
  <c r="N104" i="21"/>
  <c r="Q90" i="21"/>
  <c r="I80" i="21"/>
  <c r="N69" i="21"/>
  <c r="O57" i="21"/>
  <c r="F43" i="21"/>
  <c r="K38" i="21"/>
  <c r="I570" i="21"/>
  <c r="E457" i="21"/>
  <c r="E426" i="21"/>
  <c r="F415" i="21"/>
  <c r="F392" i="21"/>
  <c r="J364" i="21"/>
  <c r="F330" i="21"/>
  <c r="E312" i="21"/>
  <c r="E297" i="21"/>
  <c r="E273" i="21"/>
  <c r="E258" i="21"/>
  <c r="N246" i="21"/>
  <c r="F215" i="21"/>
  <c r="F197" i="21"/>
  <c r="F173" i="21"/>
  <c r="N164" i="21"/>
  <c r="P144" i="21"/>
  <c r="Q116" i="21"/>
  <c r="F86" i="21"/>
  <c r="E74" i="21"/>
  <c r="F51" i="21"/>
  <c r="N37" i="21"/>
  <c r="I597" i="21"/>
  <c r="F565" i="21"/>
  <c r="F545" i="21"/>
  <c r="N528" i="21"/>
  <c r="F499" i="21"/>
  <c r="F473" i="21"/>
  <c r="N439" i="21"/>
  <c r="I418" i="21"/>
  <c r="F390" i="21"/>
  <c r="E359" i="21"/>
  <c r="P350" i="21"/>
  <c r="L323" i="21"/>
  <c r="E296" i="21"/>
  <c r="F272" i="21"/>
  <c r="E242" i="21"/>
  <c r="Q218" i="21"/>
  <c r="F193" i="21"/>
  <c r="M177" i="21"/>
  <c r="F148" i="21"/>
  <c r="P127" i="21"/>
  <c r="E84" i="21"/>
  <c r="Q77" i="21"/>
  <c r="L55" i="21"/>
  <c r="F32" i="21"/>
  <c r="F590" i="21"/>
  <c r="L568" i="21"/>
  <c r="K560" i="21"/>
  <c r="L539" i="21"/>
  <c r="F497" i="21"/>
  <c r="F471" i="21"/>
  <c r="F453" i="21"/>
  <c r="E413" i="21"/>
  <c r="E402" i="21"/>
  <c r="F370" i="21"/>
  <c r="E346" i="21"/>
  <c r="E318" i="21"/>
  <c r="L299" i="21"/>
  <c r="Q273" i="21"/>
  <c r="F240" i="21"/>
  <c r="K218" i="21"/>
  <c r="F191" i="21"/>
  <c r="F170" i="21"/>
  <c r="O150" i="21"/>
  <c r="L113" i="21"/>
  <c r="F82" i="21"/>
  <c r="F60" i="21"/>
  <c r="L44" i="21"/>
  <c r="F571" i="21"/>
  <c r="E563" i="21"/>
  <c r="F543" i="21"/>
  <c r="E522" i="21"/>
  <c r="E495" i="21"/>
  <c r="F469" i="21"/>
  <c r="F432" i="21"/>
  <c r="E411" i="21"/>
  <c r="I386" i="21"/>
  <c r="F368" i="21"/>
  <c r="F342" i="21"/>
  <c r="O320" i="21"/>
  <c r="E294" i="21"/>
  <c r="F269" i="21"/>
  <c r="M243" i="21"/>
  <c r="E213" i="21"/>
  <c r="K195" i="21"/>
  <c r="E168" i="21"/>
  <c r="E146" i="21"/>
  <c r="E119" i="21"/>
  <c r="F108" i="21"/>
  <c r="O85" i="21"/>
  <c r="F58" i="21"/>
  <c r="F39" i="21"/>
  <c r="L574" i="21"/>
  <c r="K556" i="21"/>
  <c r="I535" i="21"/>
  <c r="E508" i="21"/>
  <c r="P485" i="21"/>
  <c r="N448" i="21"/>
  <c r="F422" i="21"/>
  <c r="F400" i="21"/>
  <c r="F367" i="21"/>
  <c r="E336" i="21"/>
  <c r="E316" i="21"/>
  <c r="I309" i="21"/>
  <c r="Q286" i="21"/>
  <c r="E250" i="21"/>
  <c r="F211" i="21"/>
  <c r="N205" i="21"/>
  <c r="F179" i="21"/>
  <c r="F157" i="21"/>
  <c r="Q137" i="21"/>
  <c r="F94" i="21"/>
  <c r="O73" i="21"/>
  <c r="J42" i="21"/>
  <c r="D1765" i="21"/>
  <c r="F569" i="21"/>
  <c r="J554" i="21"/>
  <c r="P532" i="21"/>
  <c r="J510" i="21"/>
  <c r="E481" i="21"/>
  <c r="F442" i="21"/>
  <c r="F418" i="21"/>
  <c r="F379" i="21"/>
  <c r="F354" i="21"/>
  <c r="N330" i="21"/>
  <c r="F288" i="21"/>
  <c r="E266" i="21"/>
  <c r="E236" i="21"/>
  <c r="P213" i="21"/>
  <c r="E177" i="21"/>
  <c r="L169" i="21"/>
  <c r="F131" i="21"/>
  <c r="F104" i="21"/>
  <c r="J82" i="21"/>
  <c r="M50" i="21"/>
  <c r="M580" i="21"/>
  <c r="E549" i="21"/>
  <c r="F528" i="21"/>
  <c r="F487" i="21"/>
  <c r="E459" i="21"/>
  <c r="M433" i="21"/>
  <c r="L381" i="21"/>
  <c r="E332" i="21"/>
  <c r="E314" i="21"/>
  <c r="E286" i="21"/>
  <c r="E246" i="21"/>
  <c r="M214" i="21"/>
  <c r="F175" i="21"/>
  <c r="E156" i="21"/>
  <c r="F115" i="21"/>
  <c r="F76" i="21"/>
  <c r="F54" i="21"/>
  <c r="M599" i="21"/>
  <c r="K578" i="21"/>
  <c r="K562" i="21"/>
  <c r="I550" i="21"/>
  <c r="E538" i="21"/>
  <c r="E526" i="21"/>
  <c r="E514" i="21"/>
  <c r="P503" i="21"/>
  <c r="E485" i="21"/>
  <c r="Q477" i="21"/>
  <c r="E436" i="21"/>
  <c r="F404" i="21"/>
  <c r="E372" i="21"/>
  <c r="E348" i="21"/>
  <c r="F320" i="21"/>
  <c r="M290" i="21"/>
  <c r="E228" i="21"/>
  <c r="F207" i="21"/>
  <c r="F185" i="21"/>
  <c r="M153" i="21"/>
  <c r="Q129" i="21"/>
  <c r="F100" i="21"/>
  <c r="F64" i="21"/>
  <c r="J46" i="21"/>
  <c r="E1765" i="21"/>
  <c r="E573" i="21"/>
  <c r="F557" i="21"/>
  <c r="F536" i="21"/>
  <c r="O516" i="21"/>
  <c r="Q487" i="21"/>
  <c r="E455" i="21"/>
  <c r="Q429" i="21"/>
  <c r="N406" i="21"/>
  <c r="O374" i="21"/>
  <c r="O333" i="21"/>
  <c r="E310" i="21"/>
  <c r="F285" i="21"/>
  <c r="F256" i="21"/>
  <c r="F226" i="21"/>
  <c r="E205" i="21"/>
  <c r="E183" i="21"/>
  <c r="K165" i="21"/>
  <c r="E140" i="21"/>
  <c r="E112" i="21"/>
  <c r="F98" i="21"/>
  <c r="F62" i="21"/>
  <c r="F41" i="21"/>
  <c r="F1765" i="21"/>
  <c r="M576" i="21"/>
  <c r="P548" i="21"/>
  <c r="E524" i="21"/>
  <c r="F512" i="21"/>
  <c r="J488" i="21"/>
  <c r="E434" i="21"/>
  <c r="F424" i="21"/>
  <c r="E388" i="21"/>
  <c r="E357" i="21"/>
  <c r="I334" i="21"/>
  <c r="E308" i="21"/>
  <c r="O287" i="21"/>
  <c r="Q258" i="21"/>
  <c r="P227" i="21"/>
  <c r="J208" i="21"/>
  <c r="F181" i="21"/>
  <c r="O162" i="21"/>
  <c r="F121" i="21"/>
  <c r="F96" i="21"/>
  <c r="E72" i="21"/>
  <c r="N54" i="21"/>
  <c r="E588" i="21"/>
  <c r="L558" i="21"/>
  <c r="E534" i="21"/>
  <c r="E510" i="21"/>
  <c r="E483" i="21"/>
  <c r="J453" i="21"/>
  <c r="O427" i="21"/>
  <c r="N404" i="21"/>
  <c r="O359" i="21"/>
  <c r="O331" i="21"/>
  <c r="O310" i="21"/>
  <c r="F283" i="21"/>
  <c r="E254" i="21"/>
  <c r="F223" i="21"/>
  <c r="E203" i="21"/>
  <c r="O183" i="21"/>
  <c r="F158" i="21"/>
  <c r="F134" i="21"/>
  <c r="O98" i="21"/>
  <c r="F70" i="21"/>
  <c r="M54" i="21"/>
  <c r="J589" i="21"/>
  <c r="K566" i="21"/>
  <c r="N545" i="21"/>
  <c r="O524" i="21"/>
  <c r="N493" i="21"/>
  <c r="F465" i="21"/>
  <c r="K435" i="21"/>
  <c r="N413" i="21"/>
  <c r="E381" i="21"/>
  <c r="F355" i="21"/>
  <c r="F327" i="21"/>
  <c r="E292" i="21"/>
  <c r="O272" i="21"/>
  <c r="K226" i="21"/>
  <c r="F190" i="21"/>
  <c r="F166" i="21"/>
  <c r="O148" i="21"/>
  <c r="F117" i="21"/>
  <c r="F80" i="21"/>
  <c r="O61" i="21"/>
  <c r="F584" i="21"/>
  <c r="F541" i="21"/>
  <c r="M523" i="21"/>
  <c r="F489" i="21"/>
  <c r="E463" i="21"/>
  <c r="E430" i="21"/>
  <c r="E409" i="21"/>
  <c r="F398" i="21"/>
  <c r="L370" i="21"/>
  <c r="F334" i="21"/>
  <c r="F304" i="21"/>
  <c r="E281" i="21"/>
  <c r="E248" i="21"/>
  <c r="K224" i="21"/>
  <c r="J194" i="21"/>
  <c r="N160" i="21"/>
  <c r="M120" i="21"/>
  <c r="E90" i="21"/>
  <c r="F56" i="21"/>
  <c r="F36" i="21"/>
  <c r="H1771" i="21"/>
  <c r="M572" i="21"/>
  <c r="E539" i="21"/>
  <c r="F518" i="21"/>
  <c r="F477" i="21"/>
  <c r="E438" i="21"/>
  <c r="Q421" i="21"/>
  <c r="E365" i="21"/>
  <c r="F352" i="21"/>
  <c r="E302" i="21"/>
  <c r="E279" i="21"/>
  <c r="E232" i="21"/>
  <c r="E219" i="21"/>
  <c r="O203" i="21"/>
  <c r="E164" i="21"/>
  <c r="O146" i="21"/>
  <c r="F102" i="21"/>
  <c r="E66" i="21"/>
  <c r="M48" i="21"/>
  <c r="K1771" i="21"/>
  <c r="F138" i="21"/>
  <c r="F238" i="21"/>
  <c r="F106" i="21"/>
  <c r="E47" i="21"/>
  <c r="J1771" i="21"/>
  <c r="F561" i="21"/>
  <c r="J319" i="21"/>
  <c r="E201" i="21"/>
  <c r="F144" i="21"/>
  <c r="F68" i="21"/>
  <c r="K564" i="21"/>
  <c r="F505" i="21"/>
  <c r="F407" i="21"/>
  <c r="E325" i="21"/>
  <c r="F264" i="21"/>
  <c r="M192" i="21"/>
  <c r="E88" i="21"/>
  <c r="E396" i="21"/>
  <c r="E129" i="21"/>
  <c r="E34" i="21"/>
  <c r="H1772" i="21"/>
  <c r="D1766" i="21"/>
  <c r="D1767" i="21" s="1"/>
  <c r="F1767" i="21" s="1"/>
  <c r="H1773" i="21"/>
  <c r="E1767" i="21"/>
  <c r="K1772" i="21"/>
  <c r="F1766" i="21"/>
  <c r="I1773" i="21"/>
  <c r="J1772" i="21"/>
  <c r="E1766" i="21"/>
  <c r="J1773" i="21"/>
  <c r="O1773" i="21"/>
  <c r="I1772" i="21"/>
  <c r="P1772" i="21"/>
  <c r="K1773" i="21"/>
  <c r="Q1773" i="21"/>
  <c r="N1772" i="21"/>
  <c r="O1772" i="21"/>
  <c r="H1774" i="21"/>
  <c r="N1773" i="21"/>
  <c r="L1772" i="21"/>
  <c r="Q1772" i="21"/>
  <c r="M1773" i="21"/>
  <c r="P1773" i="21"/>
  <c r="M1772" i="21"/>
  <c r="D1768" i="21"/>
  <c r="L1773" i="21"/>
  <c r="J1774" i="21"/>
  <c r="O80" i="21"/>
  <c r="P80" i="21"/>
  <c r="N80" i="21"/>
  <c r="I10" i="13"/>
  <c r="G10" i="13"/>
  <c r="G4" i="13"/>
  <c r="I4" i="13"/>
  <c r="I5" i="13"/>
  <c r="G5" i="13"/>
  <c r="G6" i="13"/>
  <c r="G7" i="13"/>
  <c r="I7" i="13"/>
  <c r="I6" i="13"/>
  <c r="I3" i="13"/>
  <c r="G3" i="13"/>
  <c r="Q570" i="21"/>
  <c r="N570" i="21"/>
  <c r="O570" i="21"/>
  <c r="P570" i="21"/>
  <c r="I10" i="27"/>
  <c r="G10" i="27"/>
  <c r="P597" i="21"/>
  <c r="Q597" i="21"/>
  <c r="O597" i="21"/>
  <c r="N597" i="21"/>
  <c r="Q418" i="21"/>
  <c r="P418" i="21"/>
  <c r="N418" i="21"/>
  <c r="I7" i="29"/>
  <c r="G6" i="29"/>
  <c r="G3" i="29"/>
  <c r="I6" i="29"/>
  <c r="I3" i="29"/>
  <c r="G5" i="29"/>
  <c r="I5" i="29"/>
  <c r="G7" i="29"/>
  <c r="I4" i="29"/>
  <c r="G4" i="29"/>
  <c r="G5" i="26"/>
  <c r="G4" i="26"/>
  <c r="I7" i="26"/>
  <c r="I4" i="26"/>
  <c r="I6" i="26"/>
  <c r="G6" i="26"/>
  <c r="G7" i="26"/>
  <c r="I3" i="26"/>
  <c r="G3" i="26"/>
  <c r="I5" i="26"/>
  <c r="O386" i="21"/>
  <c r="N386" i="21"/>
  <c r="Q386" i="21"/>
  <c r="P535" i="21"/>
  <c r="O535" i="21"/>
  <c r="Q535" i="21"/>
  <c r="N535" i="21"/>
  <c r="N309" i="21"/>
  <c r="P309" i="21"/>
  <c r="Q309" i="21"/>
  <c r="O309" i="21"/>
  <c r="G7" i="27"/>
  <c r="I6" i="27"/>
  <c r="I3" i="27"/>
  <c r="I4" i="27"/>
  <c r="G4" i="27"/>
  <c r="G5" i="27"/>
  <c r="I7" i="27"/>
  <c r="G3" i="27"/>
  <c r="G6" i="27"/>
  <c r="I5" i="27"/>
  <c r="P550" i="21"/>
  <c r="N550" i="21"/>
  <c r="Q550" i="21"/>
  <c r="P334" i="21"/>
  <c r="N334" i="21"/>
  <c r="O334" i="21"/>
  <c r="Q334" i="21"/>
  <c r="I1771" i="21"/>
  <c r="M1771" i="21"/>
  <c r="L1771" i="21"/>
  <c r="I4" i="28"/>
  <c r="I3" i="28"/>
  <c r="G4" i="28"/>
  <c r="I7" i="28"/>
  <c r="G5" i="28"/>
  <c r="G7" i="28"/>
  <c r="G6" i="28"/>
  <c r="I6" i="28"/>
  <c r="G3" i="28"/>
  <c r="I5" i="28"/>
  <c r="I1774" i="21"/>
  <c r="L1774" i="21"/>
  <c r="H1775" i="21"/>
  <c r="K1774" i="21"/>
  <c r="M1774" i="21"/>
  <c r="D1769" i="21"/>
  <c r="F1768" i="21"/>
  <c r="E1768" i="21"/>
  <c r="I10" i="26"/>
  <c r="G10" i="26"/>
  <c r="G11" i="27"/>
  <c r="I11" i="27"/>
  <c r="I12" i="27"/>
  <c r="G12" i="27"/>
  <c r="G14" i="27"/>
  <c r="G13" i="27"/>
  <c r="I14" i="27"/>
  <c r="I13" i="27"/>
  <c r="Q1771" i="21"/>
  <c r="P1771" i="21"/>
  <c r="N1771" i="21"/>
  <c r="O1771" i="21"/>
  <c r="P1774" i="21"/>
  <c r="N1774" i="21"/>
  <c r="Q1774" i="21"/>
  <c r="O1774" i="21"/>
  <c r="L1775" i="21"/>
  <c r="I1775" i="21"/>
  <c r="K1775" i="21"/>
  <c r="H1776" i="21"/>
  <c r="J1775" i="21"/>
  <c r="M1775" i="21"/>
  <c r="F1769" i="21"/>
  <c r="E1769" i="21"/>
  <c r="D1770" i="21"/>
  <c r="N1775" i="21"/>
  <c r="Q1775" i="21"/>
  <c r="O1775" i="21"/>
  <c r="P1775" i="21"/>
  <c r="I1776" i="21"/>
  <c r="H1777" i="21"/>
  <c r="K1776" i="21"/>
  <c r="J1776" i="21"/>
  <c r="M1776" i="21"/>
  <c r="L1776" i="21"/>
  <c r="D1771" i="21"/>
  <c r="E1770" i="21"/>
  <c r="F1770" i="21"/>
  <c r="N1776" i="21"/>
  <c r="O1776" i="21"/>
  <c r="Q1776" i="21"/>
  <c r="P1776" i="21"/>
  <c r="J1777" i="21"/>
  <c r="M1777" i="21"/>
  <c r="L1777" i="21"/>
  <c r="I1777" i="21"/>
  <c r="K1777" i="21"/>
  <c r="H1778" i="21"/>
  <c r="E1771" i="21"/>
  <c r="D1772" i="21"/>
  <c r="F1771" i="21"/>
  <c r="P1777" i="21"/>
  <c r="N1777" i="21"/>
  <c r="Q1777" i="21"/>
  <c r="O1777" i="21"/>
  <c r="H1779" i="21"/>
  <c r="M1778" i="21"/>
  <c r="L1778" i="21"/>
  <c r="I1778" i="21"/>
  <c r="K1778" i="21"/>
  <c r="J1778" i="21"/>
  <c r="D1773" i="21"/>
  <c r="F1772" i="21"/>
  <c r="E1772" i="21"/>
  <c r="H1780" i="21"/>
  <c r="L1779" i="21"/>
  <c r="K1779" i="21"/>
  <c r="J1779" i="21"/>
  <c r="I1779" i="21"/>
  <c r="M1779" i="21"/>
  <c r="O1778" i="21"/>
  <c r="N1778" i="21"/>
  <c r="Q1778" i="21"/>
  <c r="P1778" i="21"/>
  <c r="D1774" i="21"/>
  <c r="E1773" i="21"/>
  <c r="F1773" i="21"/>
  <c r="I1780" i="21"/>
  <c r="K1780" i="21"/>
  <c r="J1780" i="21"/>
  <c r="H1781" i="21"/>
  <c r="M1780" i="21"/>
  <c r="L1780" i="21"/>
  <c r="O1779" i="21"/>
  <c r="P1779" i="21"/>
  <c r="Q1779" i="21"/>
  <c r="N1779" i="21"/>
  <c r="F1774" i="21"/>
  <c r="D1775" i="21"/>
  <c r="E1774" i="21"/>
  <c r="Q1780" i="21"/>
  <c r="O1780" i="21"/>
  <c r="P1780" i="21"/>
  <c r="N1780" i="21"/>
  <c r="K1781" i="21"/>
  <c r="J1781" i="21"/>
  <c r="M1781" i="21"/>
  <c r="L1781" i="21"/>
  <c r="H1782" i="21"/>
  <c r="I1781" i="21"/>
  <c r="F1775" i="21"/>
  <c r="E1775" i="21"/>
  <c r="D1776" i="21"/>
  <c r="J1782" i="21"/>
  <c r="M1782" i="21"/>
  <c r="L1782" i="21"/>
  <c r="H1783" i="21"/>
  <c r="I1782" i="21"/>
  <c r="K1782" i="21"/>
  <c r="P1781" i="21"/>
  <c r="N1781" i="21"/>
  <c r="Q1781" i="21"/>
  <c r="O1781" i="21"/>
  <c r="D1777" i="21"/>
  <c r="F1776" i="21"/>
  <c r="E1776" i="21"/>
  <c r="I1783" i="21"/>
  <c r="H1784" i="21"/>
  <c r="L1783" i="21"/>
  <c r="M1783" i="21"/>
  <c r="K1783" i="21"/>
  <c r="J1783" i="21"/>
  <c r="N1782" i="21"/>
  <c r="Q1782" i="21"/>
  <c r="P1782" i="21"/>
  <c r="O1782" i="21"/>
  <c r="F1777" i="21"/>
  <c r="E1777" i="21"/>
  <c r="D1778" i="21"/>
  <c r="N1783" i="21"/>
  <c r="Q1783" i="21"/>
  <c r="O1783" i="21"/>
  <c r="P1783" i="21"/>
  <c r="I1784" i="21"/>
  <c r="H1785" i="21"/>
  <c r="K1784" i="21"/>
  <c r="J1784" i="21"/>
  <c r="M1784" i="21"/>
  <c r="L1784" i="21"/>
  <c r="D1779" i="21"/>
  <c r="E1778" i="21"/>
  <c r="F1778" i="21"/>
  <c r="P1784" i="21"/>
  <c r="N1784" i="21"/>
  <c r="Q1784" i="21"/>
  <c r="O1784" i="21"/>
  <c r="M1785" i="21"/>
  <c r="L1785" i="21"/>
  <c r="I1785" i="21"/>
  <c r="H1786" i="21"/>
  <c r="J1785" i="21"/>
  <c r="K1785" i="21"/>
  <c r="F1779" i="21"/>
  <c r="D1780" i="21"/>
  <c r="E1779" i="21"/>
  <c r="P1785" i="21"/>
  <c r="N1785" i="21"/>
  <c r="Q1785" i="21"/>
  <c r="O1785" i="21"/>
  <c r="J1786" i="21"/>
  <c r="M1786" i="21"/>
  <c r="L1786" i="21"/>
  <c r="I1786" i="21"/>
  <c r="K1786" i="21"/>
  <c r="H1787" i="21"/>
  <c r="D1781" i="21"/>
  <c r="F1780" i="21"/>
  <c r="E1780" i="21"/>
  <c r="P1786" i="21"/>
  <c r="N1786" i="21"/>
  <c r="Q1786" i="21"/>
  <c r="O1786" i="21"/>
  <c r="L1787" i="21"/>
  <c r="H1788" i="21"/>
  <c r="K1787" i="21"/>
  <c r="J1787" i="21"/>
  <c r="I1787" i="21"/>
  <c r="M1787" i="21"/>
  <c r="D1782" i="21"/>
  <c r="E1781" i="21"/>
  <c r="F1781" i="21"/>
  <c r="M1788" i="21"/>
  <c r="L1788" i="21"/>
  <c r="I1788" i="21"/>
  <c r="J1788" i="21"/>
  <c r="H1789" i="21"/>
  <c r="K1788" i="21"/>
  <c r="P1787" i="21"/>
  <c r="O1787" i="21"/>
  <c r="N1787" i="21"/>
  <c r="Q1787" i="21"/>
  <c r="F1782" i="21"/>
  <c r="D1783" i="21"/>
  <c r="E1782" i="21"/>
  <c r="Q1788" i="21"/>
  <c r="O1788" i="21"/>
  <c r="P1788" i="21"/>
  <c r="N1788" i="21"/>
  <c r="J1789" i="21"/>
  <c r="H1790" i="21"/>
  <c r="M1789" i="21"/>
  <c r="L1789" i="21"/>
  <c r="I1789" i="21"/>
  <c r="K1789" i="21"/>
  <c r="D1784" i="21"/>
  <c r="F1783" i="21"/>
  <c r="E1783" i="21"/>
  <c r="H1791" i="21"/>
  <c r="J1790" i="21"/>
  <c r="M1790" i="21"/>
  <c r="L1790" i="21"/>
  <c r="I1790" i="21"/>
  <c r="K1790" i="21"/>
  <c r="P1789" i="21"/>
  <c r="N1789" i="21"/>
  <c r="Q1789" i="21"/>
  <c r="O1789" i="21"/>
  <c r="D1785" i="21"/>
  <c r="F1784" i="21"/>
  <c r="E1784" i="21"/>
  <c r="J1791" i="21"/>
  <c r="I1791" i="21"/>
  <c r="M1791" i="21"/>
  <c r="H1792" i="21"/>
  <c r="L1791" i="21"/>
  <c r="K1791" i="21"/>
  <c r="O1790" i="21"/>
  <c r="N1790" i="21"/>
  <c r="P1790" i="21"/>
  <c r="Q1790" i="21"/>
  <c r="F1785" i="21"/>
  <c r="D1786" i="21"/>
  <c r="E1785" i="21"/>
  <c r="N1791" i="21"/>
  <c r="Q1791" i="21"/>
  <c r="O1791" i="21"/>
  <c r="P1791" i="21"/>
  <c r="M1792" i="21"/>
  <c r="L1792" i="21"/>
  <c r="I1792" i="21"/>
  <c r="K1792" i="21"/>
  <c r="J1792" i="21"/>
  <c r="H1793" i="21"/>
  <c r="E1786" i="21"/>
  <c r="D1787" i="21"/>
  <c r="F1786" i="21"/>
  <c r="N1792" i="21"/>
  <c r="O1792" i="21"/>
  <c r="Q1792" i="21"/>
  <c r="P1792" i="21"/>
  <c r="M1793" i="21"/>
  <c r="J1793" i="21"/>
  <c r="L1793" i="21"/>
  <c r="H1794" i="21"/>
  <c r="I1793" i="21"/>
  <c r="K1793" i="21"/>
  <c r="D1788" i="21"/>
  <c r="F1787" i="21"/>
  <c r="E1787" i="21"/>
  <c r="L1794" i="21"/>
  <c r="H1795" i="21"/>
  <c r="I1794" i="21"/>
  <c r="K1794" i="21"/>
  <c r="J1794" i="21"/>
  <c r="M1794" i="21"/>
  <c r="Q1793" i="21"/>
  <c r="O1793" i="21"/>
  <c r="P1793" i="21"/>
  <c r="N1793" i="21"/>
  <c r="F1788" i="21"/>
  <c r="E1788" i="21"/>
  <c r="D1789" i="21"/>
  <c r="I1795" i="21"/>
  <c r="M1795" i="21"/>
  <c r="L1795" i="21"/>
  <c r="H1796" i="21"/>
  <c r="K1795" i="21"/>
  <c r="J1795" i="21"/>
  <c r="O1794" i="21"/>
  <c r="N1794" i="21"/>
  <c r="Q1794" i="21"/>
  <c r="P1794" i="21"/>
  <c r="D1790" i="21"/>
  <c r="E1789" i="21"/>
  <c r="F1789" i="21"/>
  <c r="N1795" i="21"/>
  <c r="P1795" i="21"/>
  <c r="Q1795" i="21"/>
  <c r="O1795" i="21"/>
  <c r="M1796" i="21"/>
  <c r="L1796" i="21"/>
  <c r="I1796" i="21"/>
  <c r="K1796" i="21"/>
  <c r="J1796" i="21"/>
  <c r="H1797" i="21"/>
  <c r="E1790" i="21"/>
  <c r="D1791" i="21"/>
  <c r="F1790" i="21"/>
  <c r="Q1796" i="21"/>
  <c r="O1796" i="21"/>
  <c r="P1796" i="21"/>
  <c r="N1796" i="21"/>
  <c r="J1797" i="21"/>
  <c r="H1798" i="21"/>
  <c r="M1797" i="21"/>
  <c r="L1797" i="21"/>
  <c r="I1797" i="21"/>
  <c r="K1797" i="21"/>
  <c r="D1792" i="21"/>
  <c r="F1791" i="21"/>
  <c r="E1791" i="21"/>
  <c r="H1799" i="21"/>
  <c r="J1798" i="21"/>
  <c r="M1798" i="21"/>
  <c r="L1798" i="21"/>
  <c r="I1798" i="21"/>
  <c r="K1798" i="21"/>
  <c r="P1797" i="21"/>
  <c r="N1797" i="21"/>
  <c r="Q1797" i="21"/>
  <c r="O1797" i="21"/>
  <c r="D1793" i="21"/>
  <c r="F1792" i="21"/>
  <c r="E1792" i="21"/>
  <c r="M1799" i="21"/>
  <c r="L1799" i="21"/>
  <c r="K1799" i="21"/>
  <c r="H1800" i="21"/>
  <c r="J1799" i="21"/>
  <c r="I1799" i="21"/>
  <c r="N1798" i="21"/>
  <c r="Q1798" i="21"/>
  <c r="P1798" i="21"/>
  <c r="O1798" i="21"/>
  <c r="F1793" i="21"/>
  <c r="D1794" i="21"/>
  <c r="E1793" i="21"/>
  <c r="M1800" i="21"/>
  <c r="L1800" i="21"/>
  <c r="I1800" i="21"/>
  <c r="K1800" i="21"/>
  <c r="J1800" i="21"/>
  <c r="H1801" i="21"/>
  <c r="N1799" i="21"/>
  <c r="Q1799" i="21"/>
  <c r="P1799" i="21"/>
  <c r="O1799" i="21"/>
  <c r="F1794" i="21"/>
  <c r="D1795" i="21"/>
  <c r="E1794" i="21"/>
  <c r="P1800" i="21"/>
  <c r="N1800" i="21"/>
  <c r="O1800" i="21"/>
  <c r="Q1800" i="21"/>
  <c r="M1801" i="21"/>
  <c r="L1801" i="21"/>
  <c r="I1801" i="21"/>
  <c r="H1802" i="21"/>
  <c r="J1801" i="21"/>
  <c r="K1801" i="21"/>
  <c r="D1796" i="21"/>
  <c r="F1795" i="21"/>
  <c r="E1795" i="21"/>
  <c r="P1801" i="21"/>
  <c r="N1801" i="21"/>
  <c r="Q1801" i="21"/>
  <c r="O1801" i="21"/>
  <c r="J1802" i="21"/>
  <c r="M1802" i="21"/>
  <c r="L1802" i="21"/>
  <c r="H1803" i="21"/>
  <c r="I1802" i="21"/>
  <c r="K1802" i="21"/>
  <c r="E1796" i="21"/>
  <c r="F1796" i="21"/>
  <c r="D1797" i="21"/>
  <c r="I1803" i="21"/>
  <c r="M1803" i="21"/>
  <c r="L1803" i="21"/>
  <c r="H1804" i="21"/>
  <c r="J1803" i="21"/>
  <c r="K1803" i="21"/>
  <c r="P1802" i="21"/>
  <c r="N1802" i="21"/>
  <c r="Q1802" i="21"/>
  <c r="O1802" i="21"/>
  <c r="D1798" i="21"/>
  <c r="E1797" i="21"/>
  <c r="F1797" i="21"/>
  <c r="P1803" i="21"/>
  <c r="O1803" i="21"/>
  <c r="N1803" i="21"/>
  <c r="Q1803" i="21"/>
  <c r="M1804" i="21"/>
  <c r="L1804" i="21"/>
  <c r="I1804" i="21"/>
  <c r="K1804" i="21"/>
  <c r="J1804" i="21"/>
  <c r="H1805" i="21"/>
  <c r="F1798" i="21"/>
  <c r="D1799" i="21"/>
  <c r="E1798" i="21"/>
  <c r="P1804" i="21"/>
  <c r="N1804" i="21"/>
  <c r="Q1804" i="21"/>
  <c r="O1804" i="21"/>
  <c r="K1805" i="21"/>
  <c r="H1806" i="21"/>
  <c r="J1805" i="21"/>
  <c r="M1805" i="21"/>
  <c r="L1805" i="21"/>
  <c r="I1805" i="21"/>
  <c r="D1800" i="21"/>
  <c r="E1799" i="21"/>
  <c r="F1799" i="21"/>
  <c r="H1807" i="21"/>
  <c r="J1806" i="21"/>
  <c r="M1806" i="21"/>
  <c r="L1806" i="21"/>
  <c r="I1806" i="21"/>
  <c r="K1806" i="21"/>
  <c r="P1805" i="21"/>
  <c r="N1805" i="21"/>
  <c r="Q1805" i="21"/>
  <c r="O1805" i="21"/>
  <c r="D1801" i="21"/>
  <c r="F1800" i="21"/>
  <c r="E1800" i="21"/>
  <c r="J1807" i="21"/>
  <c r="I1807" i="21"/>
  <c r="M1807" i="21"/>
  <c r="H1808" i="21"/>
  <c r="L1807" i="21"/>
  <c r="K1807" i="21"/>
  <c r="P1806" i="21"/>
  <c r="N1806" i="21"/>
  <c r="Q1806" i="21"/>
  <c r="O1806" i="21"/>
  <c r="E1801" i="21"/>
  <c r="D1802" i="21"/>
  <c r="F1801" i="21"/>
  <c r="N1807" i="21"/>
  <c r="Q1807" i="21"/>
  <c r="O1807" i="21"/>
  <c r="P1807" i="21"/>
  <c r="M1808" i="21"/>
  <c r="L1808" i="21"/>
  <c r="I1808" i="21"/>
  <c r="K1808" i="21"/>
  <c r="J1808" i="21"/>
  <c r="H1809" i="21"/>
  <c r="F1802" i="21"/>
  <c r="D1803" i="21"/>
  <c r="E1802" i="21"/>
  <c r="N1808" i="21"/>
  <c r="O1808" i="21"/>
  <c r="Q1808" i="21"/>
  <c r="P1808" i="21"/>
  <c r="J1809" i="21"/>
  <c r="M1809" i="21"/>
  <c r="L1809" i="21"/>
  <c r="H1810" i="21"/>
  <c r="I1809" i="21"/>
  <c r="K1809" i="21"/>
  <c r="D1804" i="21"/>
  <c r="F1803" i="21"/>
  <c r="E1803" i="21"/>
  <c r="L1810" i="21"/>
  <c r="H1811" i="21"/>
  <c r="I1810" i="21"/>
  <c r="J1810" i="21"/>
  <c r="K1810" i="21"/>
  <c r="M1810" i="21"/>
  <c r="Q1809" i="21"/>
  <c r="O1809" i="21"/>
  <c r="P1809" i="21"/>
  <c r="N1809" i="21"/>
  <c r="E1804" i="21"/>
  <c r="F1804" i="21"/>
  <c r="D1805" i="21"/>
  <c r="I1811" i="21"/>
  <c r="M1811" i="21"/>
  <c r="L1811" i="21"/>
  <c r="H1812" i="21"/>
  <c r="K1811" i="21"/>
  <c r="J1811" i="21"/>
  <c r="O1810" i="21"/>
  <c r="N1810" i="21"/>
  <c r="Q1810" i="21"/>
  <c r="P1810" i="21"/>
  <c r="D1806" i="21"/>
  <c r="E1805" i="21"/>
  <c r="F1805" i="21"/>
  <c r="O1811" i="21"/>
  <c r="P1811" i="21"/>
  <c r="Q1811" i="21"/>
  <c r="N1811" i="21"/>
  <c r="M1812" i="21"/>
  <c r="L1812" i="21"/>
  <c r="I1812" i="21"/>
  <c r="K1812" i="21"/>
  <c r="H1813" i="21"/>
  <c r="J1812" i="21"/>
  <c r="E1806" i="21"/>
  <c r="D1807" i="21"/>
  <c r="F1806" i="21"/>
  <c r="Q1812" i="21"/>
  <c r="O1812" i="21"/>
  <c r="P1812" i="21"/>
  <c r="N1812" i="21"/>
  <c r="J1813" i="21"/>
  <c r="H1814" i="21"/>
  <c r="M1813" i="21"/>
  <c r="L1813" i="21"/>
  <c r="I1813" i="21"/>
  <c r="K1813" i="21"/>
  <c r="D1808" i="21"/>
  <c r="E1807" i="21"/>
  <c r="F1807" i="21"/>
  <c r="H1815" i="21"/>
  <c r="J1814" i="21"/>
  <c r="M1814" i="21"/>
  <c r="L1814" i="21"/>
  <c r="I1814" i="21"/>
  <c r="K1814" i="21"/>
  <c r="P1813" i="21"/>
  <c r="N1813" i="21"/>
  <c r="Q1813" i="21"/>
  <c r="O1813" i="21"/>
  <c r="D1809" i="21"/>
  <c r="E1808" i="21"/>
  <c r="F1808" i="21"/>
  <c r="M1815" i="21"/>
  <c r="L1815" i="21"/>
  <c r="H1816" i="21"/>
  <c r="K1815" i="21"/>
  <c r="J1815" i="21"/>
  <c r="I1815" i="21"/>
  <c r="N1814" i="21"/>
  <c r="Q1814" i="21"/>
  <c r="P1814" i="21"/>
  <c r="O1814" i="21"/>
  <c r="E1809" i="21"/>
  <c r="D1810" i="21"/>
  <c r="F1809" i="21"/>
  <c r="M1816" i="21"/>
  <c r="L1816" i="21"/>
  <c r="I1816" i="21"/>
  <c r="K1816" i="21"/>
  <c r="J1816" i="21"/>
  <c r="H1817" i="21"/>
  <c r="N1815" i="21"/>
  <c r="Q1815" i="21"/>
  <c r="P1815" i="21"/>
  <c r="O1815" i="21"/>
  <c r="E1810" i="21"/>
  <c r="D1811" i="21"/>
  <c r="F1810" i="21"/>
  <c r="P1816" i="21"/>
  <c r="N1816" i="21"/>
  <c r="Q1816" i="21"/>
  <c r="O1816" i="21"/>
  <c r="M1817" i="21"/>
  <c r="L1817" i="21"/>
  <c r="I1817" i="21"/>
  <c r="H1818" i="21"/>
  <c r="J1817" i="21"/>
  <c r="K1817" i="21"/>
  <c r="D1812" i="21"/>
  <c r="F1811" i="21"/>
  <c r="E1811" i="21"/>
  <c r="P1817" i="21"/>
  <c r="N1817" i="21"/>
  <c r="Q1817" i="21"/>
  <c r="O1817" i="21"/>
  <c r="J1818" i="21"/>
  <c r="M1818" i="21"/>
  <c r="L1818" i="21"/>
  <c r="H1819" i="21"/>
  <c r="I1818" i="21"/>
  <c r="K1818" i="21"/>
  <c r="F1812" i="21"/>
  <c r="E1812" i="21"/>
  <c r="D1813" i="21"/>
  <c r="I1819" i="21"/>
  <c r="M1819" i="21"/>
  <c r="L1819" i="21"/>
  <c r="H1820" i="21"/>
  <c r="K1819" i="21"/>
  <c r="J1819" i="21"/>
  <c r="P1818" i="21"/>
  <c r="N1818" i="21"/>
  <c r="Q1818" i="21"/>
  <c r="O1818" i="21"/>
  <c r="D1814" i="21"/>
  <c r="E1813" i="21"/>
  <c r="F1813" i="21"/>
  <c r="P1819" i="21"/>
  <c r="O1819" i="21"/>
  <c r="N1819" i="21"/>
  <c r="Q1819" i="21"/>
  <c r="M1820" i="21"/>
  <c r="L1820" i="21"/>
  <c r="I1820" i="21"/>
  <c r="J1820" i="21"/>
  <c r="H1821" i="21"/>
  <c r="K1820" i="21"/>
  <c r="E1814" i="21"/>
  <c r="D1815" i="21"/>
  <c r="F1814" i="21"/>
  <c r="Q1820" i="21"/>
  <c r="O1820" i="21"/>
  <c r="P1820" i="21"/>
  <c r="N1820" i="21"/>
  <c r="J1821" i="21"/>
  <c r="H1822" i="21"/>
  <c r="M1821" i="21"/>
  <c r="L1821" i="21"/>
  <c r="I1821" i="21"/>
  <c r="K1821" i="21"/>
  <c r="D1816" i="21"/>
  <c r="F1815" i="21"/>
  <c r="E1815" i="21"/>
  <c r="H1823" i="21"/>
  <c r="J1822" i="21"/>
  <c r="M1822" i="21"/>
  <c r="L1822" i="21"/>
  <c r="I1822" i="21"/>
  <c r="K1822" i="21"/>
  <c r="P1821" i="21"/>
  <c r="N1821" i="21"/>
  <c r="Q1821" i="21"/>
  <c r="O1821" i="21"/>
  <c r="D1817" i="21"/>
  <c r="F1816" i="21"/>
  <c r="E1816" i="21"/>
  <c r="J1823" i="21"/>
  <c r="I1823" i="21"/>
  <c r="M1823" i="21"/>
  <c r="H1824" i="21"/>
  <c r="L1823" i="21"/>
  <c r="K1823" i="21"/>
  <c r="P1822" i="21"/>
  <c r="N1822" i="21"/>
  <c r="O1822" i="21"/>
  <c r="Q1822" i="21"/>
  <c r="E1817" i="21"/>
  <c r="D1818" i="21"/>
  <c r="F1817" i="21"/>
  <c r="N1823" i="21"/>
  <c r="Q1823" i="21"/>
  <c r="O1823" i="21"/>
  <c r="P1823" i="21"/>
  <c r="M1824" i="21"/>
  <c r="L1824" i="21"/>
  <c r="I1824" i="21"/>
  <c r="K1824" i="21"/>
  <c r="J1824" i="21"/>
  <c r="H1825" i="21"/>
  <c r="F1818" i="21"/>
  <c r="D1819" i="21"/>
  <c r="E1818" i="21"/>
  <c r="N1824" i="21"/>
  <c r="O1824" i="21"/>
  <c r="Q1824" i="21"/>
  <c r="P1824" i="21"/>
  <c r="M1825" i="21"/>
  <c r="J1825" i="21"/>
  <c r="L1825" i="21"/>
  <c r="H1826" i="21"/>
  <c r="I1825" i="21"/>
  <c r="K1825" i="21"/>
  <c r="D1820" i="21"/>
  <c r="E1819" i="21"/>
  <c r="F1819" i="21"/>
  <c r="L1826" i="21"/>
  <c r="H1827" i="21"/>
  <c r="I1826" i="21"/>
  <c r="K1826" i="21"/>
  <c r="J1826" i="21"/>
  <c r="M1826" i="21"/>
  <c r="Q1825" i="21"/>
  <c r="O1825" i="21"/>
  <c r="P1825" i="21"/>
  <c r="N1825" i="21"/>
  <c r="E1820" i="21"/>
  <c r="F1820" i="21"/>
  <c r="D1821" i="21"/>
  <c r="L1827" i="21"/>
  <c r="K1827" i="21"/>
  <c r="J1827" i="21"/>
  <c r="H1828" i="21"/>
  <c r="I1827" i="21"/>
  <c r="M1827" i="21"/>
  <c r="Q1826" i="21"/>
  <c r="O1826" i="21"/>
  <c r="N1826" i="21"/>
  <c r="P1826" i="21"/>
  <c r="D1822" i="21"/>
  <c r="E1821" i="21"/>
  <c r="F1821" i="21"/>
  <c r="K1828" i="21"/>
  <c r="J1828" i="21"/>
  <c r="H1829" i="21"/>
  <c r="M1828" i="21"/>
  <c r="L1828" i="21"/>
  <c r="I1828" i="21"/>
  <c r="P1827" i="21"/>
  <c r="Q1827" i="21"/>
  <c r="O1827" i="21"/>
  <c r="N1827" i="21"/>
  <c r="E1822" i="21"/>
  <c r="D1823" i="21"/>
  <c r="F1822" i="21"/>
  <c r="K1829" i="21"/>
  <c r="H1830" i="21"/>
  <c r="M1829" i="21"/>
  <c r="L1829" i="21"/>
  <c r="I1829" i="21"/>
  <c r="J1829" i="21"/>
  <c r="O1828" i="21"/>
  <c r="Q1828" i="21"/>
  <c r="P1828" i="21"/>
  <c r="N1828" i="21"/>
  <c r="D1824" i="21"/>
  <c r="F1823" i="21"/>
  <c r="E1823" i="21"/>
  <c r="H1831" i="21"/>
  <c r="J1830" i="21"/>
  <c r="M1830" i="21"/>
  <c r="L1830" i="21"/>
  <c r="I1830" i="21"/>
  <c r="K1830" i="21"/>
  <c r="O1829" i="21"/>
  <c r="N1829" i="21"/>
  <c r="Q1829" i="21"/>
  <c r="P1829" i="21"/>
  <c r="D1825" i="21"/>
  <c r="F1824" i="21"/>
  <c r="E1824" i="21"/>
  <c r="M1831" i="21"/>
  <c r="L1831" i="21"/>
  <c r="K1831" i="21"/>
  <c r="H1832" i="21"/>
  <c r="J1831" i="21"/>
  <c r="I1831" i="21"/>
  <c r="N1830" i="21"/>
  <c r="Q1830" i="21"/>
  <c r="P1830" i="21"/>
  <c r="O1830" i="21"/>
  <c r="F1825" i="21"/>
  <c r="D1826" i="21"/>
  <c r="E1825" i="21"/>
  <c r="M1832" i="21"/>
  <c r="L1832" i="21"/>
  <c r="I1832" i="21"/>
  <c r="K1832" i="21"/>
  <c r="J1832" i="21"/>
  <c r="H1833" i="21"/>
  <c r="N1831" i="21"/>
  <c r="Q1831" i="21"/>
  <c r="O1831" i="21"/>
  <c r="P1831" i="21"/>
  <c r="E1826" i="21"/>
  <c r="D1827" i="21"/>
  <c r="F1826" i="21"/>
  <c r="P1832" i="21"/>
  <c r="N1832" i="21"/>
  <c r="Q1832" i="21"/>
  <c r="O1832" i="21"/>
  <c r="M1833" i="21"/>
  <c r="L1833" i="21"/>
  <c r="I1833" i="21"/>
  <c r="H1834" i="21"/>
  <c r="J1833" i="21"/>
  <c r="K1833" i="21"/>
  <c r="D1828" i="21"/>
  <c r="F1827" i="21"/>
  <c r="E1827" i="21"/>
  <c r="P1833" i="21"/>
  <c r="N1833" i="21"/>
  <c r="Q1833" i="21"/>
  <c r="O1833" i="21"/>
  <c r="J1834" i="21"/>
  <c r="M1834" i="21"/>
  <c r="L1834" i="21"/>
  <c r="H1835" i="21"/>
  <c r="I1834" i="21"/>
  <c r="K1834" i="21"/>
  <c r="F1828" i="21"/>
  <c r="E1828" i="21"/>
  <c r="D1829" i="21"/>
  <c r="I1835" i="21"/>
  <c r="M1835" i="21"/>
  <c r="L1835" i="21"/>
  <c r="H1836" i="21"/>
  <c r="J1835" i="21"/>
  <c r="K1835" i="21"/>
  <c r="P1834" i="21"/>
  <c r="N1834" i="21"/>
  <c r="Q1834" i="21"/>
  <c r="O1834" i="21"/>
  <c r="D1830" i="21"/>
  <c r="E1829" i="21"/>
  <c r="F1829" i="21"/>
  <c r="P1835" i="21"/>
  <c r="O1835" i="21"/>
  <c r="N1835" i="21"/>
  <c r="Q1835" i="21"/>
  <c r="M1836" i="21"/>
  <c r="L1836" i="21"/>
  <c r="I1836" i="21"/>
  <c r="K1836" i="21"/>
  <c r="J1836" i="21"/>
  <c r="H1837" i="21"/>
  <c r="E1830" i="21"/>
  <c r="D1831" i="21"/>
  <c r="F1830" i="21"/>
  <c r="Q1836" i="21"/>
  <c r="O1836" i="21"/>
  <c r="P1836" i="21"/>
  <c r="N1836" i="21"/>
  <c r="K1837" i="21"/>
  <c r="J1837" i="21"/>
  <c r="M1837" i="21"/>
  <c r="L1837" i="21"/>
  <c r="H1838" i="21"/>
  <c r="I1837" i="21"/>
  <c r="E1831" i="21"/>
  <c r="F1831" i="21"/>
  <c r="D1832" i="21"/>
  <c r="J1838" i="21"/>
  <c r="M1838" i="21"/>
  <c r="L1838" i="21"/>
  <c r="H1839" i="21"/>
  <c r="I1838" i="21"/>
  <c r="K1838" i="21"/>
  <c r="P1837" i="21"/>
  <c r="N1837" i="21"/>
  <c r="Q1837" i="21"/>
  <c r="O1837" i="21"/>
  <c r="D1833" i="21"/>
  <c r="F1832" i="21"/>
  <c r="E1832" i="21"/>
  <c r="K1839" i="21"/>
  <c r="H1840" i="21"/>
  <c r="J1839" i="21"/>
  <c r="I1839" i="21"/>
  <c r="M1839" i="21"/>
  <c r="L1839" i="21"/>
  <c r="P1838" i="21"/>
  <c r="N1838" i="21"/>
  <c r="Q1838" i="21"/>
  <c r="O1838" i="21"/>
  <c r="E1833" i="21"/>
  <c r="F1833" i="21"/>
  <c r="D1834" i="21"/>
  <c r="J1840" i="21"/>
  <c r="M1840" i="21"/>
  <c r="L1840" i="21"/>
  <c r="I1840" i="21"/>
  <c r="H1841" i="21"/>
  <c r="K1840" i="21"/>
  <c r="Q1839" i="21"/>
  <c r="O1839" i="21"/>
  <c r="P1839" i="21"/>
  <c r="N1839" i="21"/>
  <c r="D1835" i="21"/>
  <c r="E1834" i="21"/>
  <c r="F1834" i="21"/>
  <c r="N1840" i="21"/>
  <c r="O1840" i="21"/>
  <c r="Q1840" i="21"/>
  <c r="P1840" i="21"/>
  <c r="J1841" i="21"/>
  <c r="M1841" i="21"/>
  <c r="L1841" i="21"/>
  <c r="I1841" i="21"/>
  <c r="K1841" i="21"/>
  <c r="H1842" i="21"/>
  <c r="E1835" i="21"/>
  <c r="D1836" i="21"/>
  <c r="F1835" i="21"/>
  <c r="P1841" i="21"/>
  <c r="N1841" i="21"/>
  <c r="Q1841" i="21"/>
  <c r="O1841" i="21"/>
  <c r="H1843" i="21"/>
  <c r="M1842" i="21"/>
  <c r="L1842" i="21"/>
  <c r="I1842" i="21"/>
  <c r="K1842" i="21"/>
  <c r="J1842" i="21"/>
  <c r="D1837" i="21"/>
  <c r="F1836" i="21"/>
  <c r="E1836" i="21"/>
  <c r="H1844" i="21"/>
  <c r="L1843" i="21"/>
  <c r="K1843" i="21"/>
  <c r="J1843" i="21"/>
  <c r="I1843" i="21"/>
  <c r="M1843" i="21"/>
  <c r="Q1842" i="21"/>
  <c r="O1842" i="21"/>
  <c r="N1842" i="21"/>
  <c r="P1842" i="21"/>
  <c r="D1838" i="21"/>
  <c r="E1837" i="21"/>
  <c r="F1837" i="21"/>
  <c r="I1844" i="21"/>
  <c r="K1844" i="21"/>
  <c r="J1844" i="21"/>
  <c r="H1845" i="21"/>
  <c r="M1844" i="21"/>
  <c r="L1844" i="21"/>
  <c r="O1843" i="21"/>
  <c r="P1843" i="21"/>
  <c r="Q1843" i="21"/>
  <c r="N1843" i="21"/>
  <c r="F1838" i="21"/>
  <c r="D1839" i="21"/>
  <c r="E1838" i="21"/>
  <c r="Q1844" i="21"/>
  <c r="O1844" i="21"/>
  <c r="P1844" i="21"/>
  <c r="N1844" i="21"/>
  <c r="K1845" i="21"/>
  <c r="J1845" i="21"/>
  <c r="M1845" i="21"/>
  <c r="L1845" i="21"/>
  <c r="H1846" i="21"/>
  <c r="I1845" i="21"/>
  <c r="F1839" i="21"/>
  <c r="E1839" i="21"/>
  <c r="D1840" i="21"/>
  <c r="J1846" i="21"/>
  <c r="M1846" i="21"/>
  <c r="L1846" i="21"/>
  <c r="H1847" i="21"/>
  <c r="I1846" i="21"/>
  <c r="K1846" i="21"/>
  <c r="O1845" i="21"/>
  <c r="N1845" i="21"/>
  <c r="Q1845" i="21"/>
  <c r="P1845" i="21"/>
  <c r="D1841" i="21"/>
  <c r="E1840" i="21"/>
  <c r="F1840" i="21"/>
  <c r="I1847" i="21"/>
  <c r="H1848" i="21"/>
  <c r="L1847" i="21"/>
  <c r="M1847" i="21"/>
  <c r="K1847" i="21"/>
  <c r="J1847" i="21"/>
  <c r="N1846" i="21"/>
  <c r="Q1846" i="21"/>
  <c r="P1846" i="21"/>
  <c r="O1846" i="21"/>
  <c r="F1841" i="21"/>
  <c r="E1841" i="21"/>
  <c r="D1842" i="21"/>
  <c r="N1847" i="21"/>
  <c r="Q1847" i="21"/>
  <c r="O1847" i="21"/>
  <c r="P1847" i="21"/>
  <c r="H1849" i="21"/>
  <c r="I1848" i="21"/>
  <c r="K1848" i="21"/>
  <c r="J1848" i="21"/>
  <c r="M1848" i="21"/>
  <c r="L1848" i="21"/>
  <c r="D1843" i="21"/>
  <c r="E1842" i="21"/>
  <c r="F1842" i="21"/>
  <c r="M1849" i="21"/>
  <c r="L1849" i="21"/>
  <c r="I1849" i="21"/>
  <c r="H1850" i="21"/>
  <c r="J1849" i="21"/>
  <c r="K1849" i="21"/>
  <c r="P1848" i="21"/>
  <c r="N1848" i="21"/>
  <c r="O1848" i="21"/>
  <c r="Q1848" i="21"/>
  <c r="D1844" i="21"/>
  <c r="E1843" i="21"/>
  <c r="F1843" i="21"/>
  <c r="P1849" i="21"/>
  <c r="N1849" i="21"/>
  <c r="Q1849" i="21"/>
  <c r="O1849" i="21"/>
  <c r="H1851" i="21"/>
  <c r="M1850" i="21"/>
  <c r="I1850" i="21"/>
  <c r="L1850" i="21"/>
  <c r="K1850" i="21"/>
  <c r="J1850" i="21"/>
  <c r="F1844" i="21"/>
  <c r="E1844" i="21"/>
  <c r="D1845" i="21"/>
  <c r="L1851" i="21"/>
  <c r="H1852" i="21"/>
  <c r="K1851" i="21"/>
  <c r="J1851" i="21"/>
  <c r="I1851" i="21"/>
  <c r="M1851" i="21"/>
  <c r="P1850" i="21"/>
  <c r="N1850" i="21"/>
  <c r="Q1850" i="21"/>
  <c r="O1850" i="21"/>
  <c r="D1846" i="21"/>
  <c r="E1845" i="21"/>
  <c r="F1845" i="21"/>
  <c r="M1852" i="21"/>
  <c r="L1852" i="21"/>
  <c r="I1852" i="21"/>
  <c r="K1852" i="21"/>
  <c r="J1852" i="21"/>
  <c r="H1853" i="21"/>
  <c r="P1851" i="21"/>
  <c r="O1851" i="21"/>
  <c r="N1851" i="21"/>
  <c r="Q1851" i="21"/>
  <c r="F1846" i="21"/>
  <c r="D1847" i="21"/>
  <c r="E1846" i="21"/>
  <c r="P1852" i="21"/>
  <c r="N1852" i="21"/>
  <c r="O1852" i="21"/>
  <c r="Q1852" i="21"/>
  <c r="K1853" i="21"/>
  <c r="H1854" i="21"/>
  <c r="J1853" i="21"/>
  <c r="M1853" i="21"/>
  <c r="L1853" i="21"/>
  <c r="I1853" i="21"/>
  <c r="D1848" i="21"/>
  <c r="F1847" i="21"/>
  <c r="E1847" i="21"/>
  <c r="H1855" i="21"/>
  <c r="J1854" i="21"/>
  <c r="M1854" i="21"/>
  <c r="L1854" i="21"/>
  <c r="I1854" i="21"/>
  <c r="K1854" i="21"/>
  <c r="P1853" i="21"/>
  <c r="N1853" i="21"/>
  <c r="Q1853" i="21"/>
  <c r="O1853" i="21"/>
  <c r="D1849" i="21"/>
  <c r="F1848" i="21"/>
  <c r="E1848" i="21"/>
  <c r="I1855" i="21"/>
  <c r="J1855" i="21"/>
  <c r="M1855" i="21"/>
  <c r="H1856" i="21"/>
  <c r="L1855" i="21"/>
  <c r="K1855" i="21"/>
  <c r="N1854" i="21"/>
  <c r="P1854" i="21"/>
  <c r="O1854" i="21"/>
  <c r="Q1854" i="21"/>
  <c r="F1849" i="21"/>
  <c r="D1850" i="21"/>
  <c r="E1849" i="21"/>
  <c r="N1855" i="21"/>
  <c r="Q1855" i="21"/>
  <c r="O1855" i="21"/>
  <c r="P1855" i="21"/>
  <c r="M1856" i="21"/>
  <c r="I1856" i="21"/>
  <c r="L1856" i="21"/>
  <c r="K1856" i="21"/>
  <c r="J1856" i="21"/>
  <c r="H1857" i="21"/>
  <c r="E1850" i="21"/>
  <c r="D1851" i="21"/>
  <c r="F1850" i="21"/>
  <c r="N1856" i="21"/>
  <c r="O1856" i="21"/>
  <c r="Q1856" i="21"/>
  <c r="P1856" i="21"/>
  <c r="J1857" i="21"/>
  <c r="M1857" i="21"/>
  <c r="L1857" i="21"/>
  <c r="H1858" i="21"/>
  <c r="K1857" i="21"/>
  <c r="I1857" i="21"/>
  <c r="D1852" i="21"/>
  <c r="F1851" i="21"/>
  <c r="E1851" i="21"/>
  <c r="I1858" i="21"/>
  <c r="L1858" i="21"/>
  <c r="K1858" i="21"/>
  <c r="J1858" i="21"/>
  <c r="H1859" i="21"/>
  <c r="M1858" i="21"/>
  <c r="Q1857" i="21"/>
  <c r="O1857" i="21"/>
  <c r="N1857" i="21"/>
  <c r="P1857" i="21"/>
  <c r="F1852" i="21"/>
  <c r="E1852" i="21"/>
  <c r="D1853" i="21"/>
  <c r="Q1858" i="21"/>
  <c r="O1858" i="21"/>
  <c r="N1858" i="21"/>
  <c r="P1858" i="21"/>
  <c r="L1859" i="21"/>
  <c r="H1860" i="21"/>
  <c r="K1859" i="21"/>
  <c r="J1859" i="21"/>
  <c r="I1859" i="21"/>
  <c r="M1859" i="21"/>
  <c r="D1854" i="21"/>
  <c r="E1853" i="21"/>
  <c r="F1853" i="21"/>
  <c r="M1860" i="21"/>
  <c r="L1860" i="21"/>
  <c r="I1860" i="21"/>
  <c r="K1860" i="21"/>
  <c r="J1860" i="21"/>
  <c r="H1861" i="21"/>
  <c r="N1859" i="21"/>
  <c r="P1859" i="21"/>
  <c r="Q1859" i="21"/>
  <c r="O1859" i="21"/>
  <c r="E1854" i="21"/>
  <c r="D1855" i="21"/>
  <c r="F1854" i="21"/>
  <c r="Q1860" i="21"/>
  <c r="O1860" i="21"/>
  <c r="N1860" i="21"/>
  <c r="P1860" i="21"/>
  <c r="H1862" i="21"/>
  <c r="J1861" i="21"/>
  <c r="M1861" i="21"/>
  <c r="L1861" i="21"/>
  <c r="I1861" i="21"/>
  <c r="K1861" i="21"/>
  <c r="D1856" i="21"/>
  <c r="F1855" i="21"/>
  <c r="E1855" i="21"/>
  <c r="H1863" i="21"/>
  <c r="J1862" i="21"/>
  <c r="M1862" i="21"/>
  <c r="L1862" i="21"/>
  <c r="I1862" i="21"/>
  <c r="K1862" i="21"/>
  <c r="O1861" i="21"/>
  <c r="N1861" i="21"/>
  <c r="Q1861" i="21"/>
  <c r="P1861" i="21"/>
  <c r="D1857" i="21"/>
  <c r="F1856" i="21"/>
  <c r="E1856" i="21"/>
  <c r="L1863" i="21"/>
  <c r="M1863" i="21"/>
  <c r="K1863" i="21"/>
  <c r="H1864" i="21"/>
  <c r="J1863" i="21"/>
  <c r="I1863" i="21"/>
  <c r="Q1862" i="21"/>
  <c r="N1862" i="21"/>
  <c r="P1862" i="21"/>
  <c r="O1862" i="21"/>
  <c r="F1857" i="21"/>
  <c r="D1858" i="21"/>
  <c r="E1857" i="21"/>
  <c r="M1864" i="21"/>
  <c r="I1864" i="21"/>
  <c r="L1864" i="21"/>
  <c r="K1864" i="21"/>
  <c r="J1864" i="21"/>
  <c r="H1865" i="21"/>
  <c r="N1863" i="21"/>
  <c r="Q1863" i="21"/>
  <c r="P1863" i="21"/>
  <c r="O1863" i="21"/>
  <c r="F1858" i="21"/>
  <c r="D1859" i="21"/>
  <c r="E1858" i="21"/>
  <c r="P1864" i="21"/>
  <c r="N1864" i="21"/>
  <c r="Q1864" i="21"/>
  <c r="O1864" i="21"/>
  <c r="M1865" i="21"/>
  <c r="L1865" i="21"/>
  <c r="I1865" i="21"/>
  <c r="H1866" i="21"/>
  <c r="K1865" i="21"/>
  <c r="J1865" i="21"/>
  <c r="D1860" i="21"/>
  <c r="F1859" i="21"/>
  <c r="E1859" i="21"/>
  <c r="N1865" i="21"/>
  <c r="P1865" i="21"/>
  <c r="Q1865" i="21"/>
  <c r="O1865" i="21"/>
  <c r="L1866" i="21"/>
  <c r="M1866" i="21"/>
  <c r="I1866" i="21"/>
  <c r="K1866" i="21"/>
  <c r="J1866" i="21"/>
  <c r="H1867" i="21"/>
  <c r="E1860" i="21"/>
  <c r="F1860" i="21"/>
  <c r="D1861" i="21"/>
  <c r="P1866" i="21"/>
  <c r="N1866" i="21"/>
  <c r="Q1866" i="21"/>
  <c r="O1866" i="21"/>
  <c r="L1867" i="21"/>
  <c r="H1868" i="21"/>
  <c r="K1867" i="21"/>
  <c r="J1867" i="21"/>
  <c r="I1867" i="21"/>
  <c r="M1867" i="21"/>
  <c r="D1862" i="21"/>
  <c r="E1861" i="21"/>
  <c r="F1861" i="21"/>
  <c r="M1868" i="21"/>
  <c r="L1868" i="21"/>
  <c r="I1868" i="21"/>
  <c r="K1868" i="21"/>
  <c r="J1868" i="21"/>
  <c r="H1869" i="21"/>
  <c r="P1867" i="21"/>
  <c r="O1867" i="21"/>
  <c r="N1867" i="21"/>
  <c r="Q1867" i="21"/>
  <c r="F1862" i="21"/>
  <c r="D1863" i="21"/>
  <c r="E1862" i="21"/>
  <c r="P1868" i="21"/>
  <c r="N1868" i="21"/>
  <c r="O1868" i="21"/>
  <c r="Q1868" i="21"/>
  <c r="H1870" i="21"/>
  <c r="K1869" i="21"/>
  <c r="J1869" i="21"/>
  <c r="M1869" i="21"/>
  <c r="L1869" i="21"/>
  <c r="I1869" i="21"/>
  <c r="D1864" i="21"/>
  <c r="E1863" i="21"/>
  <c r="F1863" i="21"/>
  <c r="H1871" i="21"/>
  <c r="J1870" i="21"/>
  <c r="M1870" i="21"/>
  <c r="L1870" i="21"/>
  <c r="I1870" i="21"/>
  <c r="K1870" i="21"/>
  <c r="P1869" i="21"/>
  <c r="N1869" i="21"/>
  <c r="Q1869" i="21"/>
  <c r="O1869" i="21"/>
  <c r="D1865" i="21"/>
  <c r="E1864" i="21"/>
  <c r="F1864" i="21"/>
  <c r="I1871" i="21"/>
  <c r="M1871" i="21"/>
  <c r="H1872" i="21"/>
  <c r="J1871" i="21"/>
  <c r="L1871" i="21"/>
  <c r="K1871" i="21"/>
  <c r="N1870" i="21"/>
  <c r="P1870" i="21"/>
  <c r="Q1870" i="21"/>
  <c r="O1870" i="21"/>
  <c r="E1865" i="21"/>
  <c r="D1866" i="21"/>
  <c r="F1865" i="21"/>
  <c r="N1871" i="21"/>
  <c r="Q1871" i="21"/>
  <c r="O1871" i="21"/>
  <c r="P1871" i="21"/>
  <c r="M1872" i="21"/>
  <c r="I1872" i="21"/>
  <c r="L1872" i="21"/>
  <c r="K1872" i="21"/>
  <c r="J1872" i="21"/>
  <c r="H1873" i="21"/>
  <c r="F1866" i="21"/>
  <c r="D1867" i="21"/>
  <c r="E1866" i="21"/>
  <c r="N1872" i="21"/>
  <c r="O1872" i="21"/>
  <c r="P1872" i="21"/>
  <c r="Q1872" i="21"/>
  <c r="J1873" i="21"/>
  <c r="M1873" i="21"/>
  <c r="L1873" i="21"/>
  <c r="H1874" i="21"/>
  <c r="K1873" i="21"/>
  <c r="I1873" i="21"/>
  <c r="D1868" i="21"/>
  <c r="F1867" i="21"/>
  <c r="E1867" i="21"/>
  <c r="I1874" i="21"/>
  <c r="J1874" i="21"/>
  <c r="H1875" i="21"/>
  <c r="L1874" i="21"/>
  <c r="K1874" i="21"/>
  <c r="M1874" i="21"/>
  <c r="Q1873" i="21"/>
  <c r="O1873" i="21"/>
  <c r="N1873" i="21"/>
  <c r="P1873" i="21"/>
  <c r="E1868" i="21"/>
  <c r="F1868" i="21"/>
  <c r="D1869" i="21"/>
  <c r="Q1874" i="21"/>
  <c r="O1874" i="21"/>
  <c r="N1874" i="21"/>
  <c r="P1874" i="21"/>
  <c r="L1875" i="21"/>
  <c r="H1876" i="21"/>
  <c r="K1875" i="21"/>
  <c r="J1875" i="21"/>
  <c r="I1875" i="21"/>
  <c r="M1875" i="21"/>
  <c r="D1870" i="21"/>
  <c r="E1869" i="21"/>
  <c r="F1869" i="21"/>
  <c r="M1876" i="21"/>
  <c r="L1876" i="21"/>
  <c r="I1876" i="21"/>
  <c r="K1876" i="21"/>
  <c r="J1876" i="21"/>
  <c r="H1877" i="21"/>
  <c r="O1875" i="21"/>
  <c r="P1875" i="21"/>
  <c r="Q1875" i="21"/>
  <c r="N1875" i="21"/>
  <c r="D1871" i="21"/>
  <c r="E1870" i="21"/>
  <c r="F1870" i="21"/>
  <c r="Q1876" i="21"/>
  <c r="O1876" i="21"/>
  <c r="N1876" i="21"/>
  <c r="P1876" i="21"/>
  <c r="K1877" i="21"/>
  <c r="J1877" i="21"/>
  <c r="M1877" i="21"/>
  <c r="L1877" i="21"/>
  <c r="I1877" i="21"/>
  <c r="H1878" i="21"/>
  <c r="E1871" i="21"/>
  <c r="D1872" i="21"/>
  <c r="F1871" i="21"/>
  <c r="O1877" i="21"/>
  <c r="N1877" i="21"/>
  <c r="Q1877" i="21"/>
  <c r="P1877" i="21"/>
  <c r="H1879" i="21"/>
  <c r="J1878" i="21"/>
  <c r="M1878" i="21"/>
  <c r="I1878" i="21"/>
  <c r="L1878" i="21"/>
  <c r="K1878" i="21"/>
  <c r="D1873" i="21"/>
  <c r="E1872" i="21"/>
  <c r="F1872" i="21"/>
  <c r="I1879" i="21"/>
  <c r="M1879" i="21"/>
  <c r="K1879" i="21"/>
  <c r="H1880" i="21"/>
  <c r="J1879" i="21"/>
  <c r="L1879" i="21"/>
  <c r="Q1878" i="21"/>
  <c r="O1878" i="21"/>
  <c r="P1878" i="21"/>
  <c r="N1878" i="21"/>
  <c r="E1873" i="21"/>
  <c r="D1874" i="21"/>
  <c r="F1873" i="21"/>
  <c r="N1879" i="21"/>
  <c r="Q1879" i="21"/>
  <c r="P1879" i="21"/>
  <c r="O1879" i="21"/>
  <c r="I1880" i="21"/>
  <c r="M1880" i="21"/>
  <c r="L1880" i="21"/>
  <c r="K1880" i="21"/>
  <c r="J1880" i="21"/>
  <c r="H1881" i="21"/>
  <c r="F1874" i="21"/>
  <c r="E1874" i="21"/>
  <c r="D1875" i="21"/>
  <c r="P1880" i="21"/>
  <c r="N1880" i="21"/>
  <c r="O1880" i="21"/>
  <c r="Q1880" i="21"/>
  <c r="J1881" i="21"/>
  <c r="M1881" i="21"/>
  <c r="I1881" i="21"/>
  <c r="H1882" i="21"/>
  <c r="K1881" i="21"/>
  <c r="L1881" i="21"/>
  <c r="D1876" i="21"/>
  <c r="F1875" i="21"/>
  <c r="E1875" i="21"/>
  <c r="O1881" i="21"/>
  <c r="P1881" i="21"/>
  <c r="Q1881" i="21"/>
  <c r="N1881" i="21"/>
  <c r="L1882" i="21"/>
  <c r="I1882" i="21"/>
  <c r="J1882" i="21"/>
  <c r="H1883" i="21"/>
  <c r="M1882" i="21"/>
  <c r="K1882" i="21"/>
  <c r="F1876" i="21"/>
  <c r="E1876" i="21"/>
  <c r="D1877" i="21"/>
  <c r="P1882" i="21"/>
  <c r="N1882" i="21"/>
  <c r="Q1882" i="21"/>
  <c r="O1882" i="21"/>
  <c r="L1883" i="21"/>
  <c r="H1884" i="21"/>
  <c r="K1883" i="21"/>
  <c r="J1883" i="21"/>
  <c r="I1883" i="21"/>
  <c r="M1883" i="21"/>
  <c r="D1878" i="21"/>
  <c r="E1877" i="21"/>
  <c r="F1877" i="21"/>
  <c r="M1884" i="21"/>
  <c r="L1884" i="21"/>
  <c r="I1884" i="21"/>
  <c r="K1884" i="21"/>
  <c r="J1884" i="21"/>
  <c r="H1885" i="21"/>
  <c r="Q1883" i="21"/>
  <c r="O1883" i="21"/>
  <c r="N1883" i="21"/>
  <c r="P1883" i="21"/>
  <c r="F1878" i="21"/>
  <c r="E1878" i="21"/>
  <c r="D1879" i="21"/>
  <c r="Q1884" i="21"/>
  <c r="N1884" i="21"/>
  <c r="O1884" i="21"/>
  <c r="P1884" i="21"/>
  <c r="J1885" i="21"/>
  <c r="H1886" i="21"/>
  <c r="M1885" i="21"/>
  <c r="L1885" i="21"/>
  <c r="I1885" i="21"/>
  <c r="K1885" i="21"/>
  <c r="F1879" i="21"/>
  <c r="E1879" i="21"/>
  <c r="D1880" i="21"/>
  <c r="H1887" i="21"/>
  <c r="J1886" i="21"/>
  <c r="M1886" i="21"/>
  <c r="I1886" i="21"/>
  <c r="L1886" i="21"/>
  <c r="K1886" i="21"/>
  <c r="P1885" i="21"/>
  <c r="N1885" i="21"/>
  <c r="Q1885" i="21"/>
  <c r="O1885" i="21"/>
  <c r="D1881" i="21"/>
  <c r="F1880" i="21"/>
  <c r="E1880" i="21"/>
  <c r="J1887" i="21"/>
  <c r="H1888" i="21"/>
  <c r="K1887" i="21"/>
  <c r="M1887" i="21"/>
  <c r="L1887" i="21"/>
  <c r="I1887" i="21"/>
  <c r="N1886" i="21"/>
  <c r="P1886" i="21"/>
  <c r="Q1886" i="21"/>
  <c r="O1886" i="21"/>
  <c r="F1881" i="21"/>
  <c r="D1882" i="21"/>
  <c r="E1881" i="21"/>
  <c r="I1888" i="21"/>
  <c r="M1888" i="21"/>
  <c r="L1888" i="21"/>
  <c r="K1888" i="21"/>
  <c r="J1888" i="21"/>
  <c r="H1889" i="21"/>
  <c r="O1887" i="21"/>
  <c r="N1887" i="21"/>
  <c r="Q1887" i="21"/>
  <c r="P1887" i="21"/>
  <c r="F1882" i="21"/>
  <c r="D1883" i="21"/>
  <c r="E1882" i="21"/>
  <c r="O1888" i="21"/>
  <c r="N1888" i="21"/>
  <c r="P1888" i="21"/>
  <c r="Q1888" i="21"/>
  <c r="J1889" i="21"/>
  <c r="M1889" i="21"/>
  <c r="L1889" i="21"/>
  <c r="H1890" i="21"/>
  <c r="K1889" i="21"/>
  <c r="I1889" i="21"/>
  <c r="D1884" i="21"/>
  <c r="E1883" i="21"/>
  <c r="F1883" i="21"/>
  <c r="J1890" i="21"/>
  <c r="M1890" i="21"/>
  <c r="L1890" i="21"/>
  <c r="K1890" i="21"/>
  <c r="H1891" i="21"/>
  <c r="I1890" i="21"/>
  <c r="Q1889" i="21"/>
  <c r="N1889" i="21"/>
  <c r="O1889" i="21"/>
  <c r="P1889" i="21"/>
  <c r="D1885" i="21"/>
  <c r="F1884" i="21"/>
  <c r="E1884" i="21"/>
  <c r="I1891" i="21"/>
  <c r="J1891" i="21"/>
  <c r="H1892" i="21"/>
  <c r="M1891" i="21"/>
  <c r="L1891" i="21"/>
  <c r="K1891" i="21"/>
  <c r="O1890" i="21"/>
  <c r="Q1890" i="21"/>
  <c r="N1890" i="21"/>
  <c r="P1890" i="21"/>
  <c r="D1886" i="21"/>
  <c r="E1885" i="21"/>
  <c r="F1885" i="21"/>
  <c r="P1891" i="21"/>
  <c r="Q1891" i="21"/>
  <c r="N1891" i="21"/>
  <c r="O1891" i="21"/>
  <c r="J1892" i="21"/>
  <c r="H1893" i="21"/>
  <c r="K1892" i="21"/>
  <c r="M1892" i="21"/>
  <c r="L1892" i="21"/>
  <c r="I1892" i="21"/>
  <c r="F1886" i="21"/>
  <c r="E1886" i="21"/>
  <c r="D1887" i="21"/>
  <c r="J1893" i="21"/>
  <c r="K1893" i="21"/>
  <c r="M1893" i="21"/>
  <c r="L1893" i="21"/>
  <c r="I1893" i="21"/>
  <c r="H1894" i="21"/>
  <c r="P1892" i="21"/>
  <c r="Q1892" i="21"/>
  <c r="N1892" i="21"/>
  <c r="O1892" i="21"/>
  <c r="D1888" i="21"/>
  <c r="F1887" i="21"/>
  <c r="E1887" i="21"/>
  <c r="O1893" i="21"/>
  <c r="N1893" i="21"/>
  <c r="Q1893" i="21"/>
  <c r="P1893" i="21"/>
  <c r="I1894" i="21"/>
  <c r="H1895" i="21"/>
  <c r="J1894" i="21"/>
  <c r="M1894" i="21"/>
  <c r="L1894" i="21"/>
  <c r="K1894" i="21"/>
  <c r="D1889" i="21"/>
  <c r="F1888" i="21"/>
  <c r="E1888" i="21"/>
  <c r="Q1894" i="21"/>
  <c r="O1894" i="21"/>
  <c r="N1894" i="21"/>
  <c r="P1894" i="21"/>
  <c r="H1896" i="21"/>
  <c r="I1895" i="21"/>
  <c r="M1895" i="21"/>
  <c r="K1895" i="21"/>
  <c r="J1895" i="21"/>
  <c r="L1895" i="21"/>
  <c r="F1889" i="21"/>
  <c r="D1890" i="21"/>
  <c r="E1889" i="21"/>
  <c r="M1896" i="21"/>
  <c r="L1896" i="21"/>
  <c r="H1897" i="21"/>
  <c r="K1896" i="21"/>
  <c r="J1896" i="21"/>
  <c r="I1896" i="21"/>
  <c r="O1895" i="21"/>
  <c r="N1895" i="21"/>
  <c r="Q1895" i="21"/>
  <c r="P1895" i="21"/>
  <c r="E1890" i="21"/>
  <c r="D1891" i="21"/>
  <c r="F1890" i="21"/>
  <c r="I1897" i="21"/>
  <c r="M1897" i="21"/>
  <c r="H1898" i="21"/>
  <c r="L1897" i="21"/>
  <c r="K1897" i="21"/>
  <c r="J1897" i="21"/>
  <c r="P1896" i="21"/>
  <c r="N1896" i="21"/>
  <c r="O1896" i="21"/>
  <c r="Q1896" i="21"/>
  <c r="F1891" i="21"/>
  <c r="E1891" i="21"/>
  <c r="D1892" i="21"/>
  <c r="Q1897" i="21"/>
  <c r="N1897" i="21"/>
  <c r="P1897" i="21"/>
  <c r="O1897" i="21"/>
  <c r="K1898" i="21"/>
  <c r="H1899" i="21"/>
  <c r="J1898" i="21"/>
  <c r="M1898" i="21"/>
  <c r="L1898" i="21"/>
  <c r="I1898" i="21"/>
  <c r="D1893" i="21"/>
  <c r="F1892" i="21"/>
  <c r="E1892" i="21"/>
  <c r="L1899" i="21"/>
  <c r="I1899" i="21"/>
  <c r="H1900" i="21"/>
  <c r="M1899" i="21"/>
  <c r="K1899" i="21"/>
  <c r="J1899" i="21"/>
  <c r="N1898" i="21"/>
  <c r="P1898" i="21"/>
  <c r="Q1898" i="21"/>
  <c r="O1898" i="21"/>
  <c r="D1894" i="21"/>
  <c r="E1893" i="21"/>
  <c r="F1893" i="21"/>
  <c r="Q1899" i="21"/>
  <c r="O1899" i="21"/>
  <c r="N1899" i="21"/>
  <c r="P1899" i="21"/>
  <c r="H1901" i="21"/>
  <c r="M1900" i="21"/>
  <c r="L1900" i="21"/>
  <c r="I1900" i="21"/>
  <c r="K1900" i="21"/>
  <c r="J1900" i="21"/>
  <c r="E1894" i="21"/>
  <c r="D1895" i="21"/>
  <c r="F1894" i="21"/>
  <c r="H1902" i="21"/>
  <c r="M1901" i="21"/>
  <c r="L1901" i="21"/>
  <c r="I1901" i="21"/>
  <c r="K1901" i="21"/>
  <c r="J1901" i="21"/>
  <c r="Q1900" i="21"/>
  <c r="P1900" i="21"/>
  <c r="O1900" i="21"/>
  <c r="N1900" i="21"/>
  <c r="E1895" i="21"/>
  <c r="D1896" i="21"/>
  <c r="F1895" i="21"/>
  <c r="I1902" i="21"/>
  <c r="H1903" i="21"/>
  <c r="J1902" i="21"/>
  <c r="M1902" i="21"/>
  <c r="L1902" i="21"/>
  <c r="K1902" i="21"/>
  <c r="P1901" i="21"/>
  <c r="N1901" i="21"/>
  <c r="Q1901" i="21"/>
  <c r="O1901" i="21"/>
  <c r="D1897" i="21"/>
  <c r="F1896" i="21"/>
  <c r="E1896" i="21"/>
  <c r="O1902" i="21"/>
  <c r="P1902" i="21"/>
  <c r="Q1902" i="21"/>
  <c r="N1902" i="21"/>
  <c r="M1903" i="21"/>
  <c r="H1904" i="21"/>
  <c r="J1903" i="21"/>
  <c r="I1903" i="21"/>
  <c r="L1903" i="21"/>
  <c r="K1903" i="21"/>
  <c r="F1897" i="21"/>
  <c r="D1898" i="21"/>
  <c r="E1897" i="21"/>
  <c r="H1905" i="21"/>
  <c r="I1904" i="21"/>
  <c r="J1904" i="21"/>
  <c r="M1904" i="21"/>
  <c r="L1904" i="21"/>
  <c r="K1904" i="21"/>
  <c r="Q1903" i="21"/>
  <c r="P1903" i="21"/>
  <c r="O1903" i="21"/>
  <c r="N1903" i="21"/>
  <c r="F1898" i="21"/>
  <c r="D1899" i="21"/>
  <c r="E1898" i="21"/>
  <c r="K1905" i="21"/>
  <c r="L1905" i="21"/>
  <c r="H1906" i="21"/>
  <c r="I1905" i="21"/>
  <c r="J1905" i="21"/>
  <c r="M1905" i="21"/>
  <c r="N1904" i="21"/>
  <c r="O1904" i="21"/>
  <c r="P1904" i="21"/>
  <c r="Q1904" i="21"/>
  <c r="D1900" i="21"/>
  <c r="F1899" i="21"/>
  <c r="E1899" i="21"/>
  <c r="J1906" i="21"/>
  <c r="M1906" i="21"/>
  <c r="L1906" i="21"/>
  <c r="K1906" i="21"/>
  <c r="I1906" i="21"/>
  <c r="H1907" i="21"/>
  <c r="O1905" i="21"/>
  <c r="Q1905" i="21"/>
  <c r="N1905" i="21"/>
  <c r="P1905" i="21"/>
  <c r="D1901" i="21"/>
  <c r="E1900" i="21"/>
  <c r="F1900" i="21"/>
  <c r="P1906" i="21"/>
  <c r="N1906" i="21"/>
  <c r="O1906" i="21"/>
  <c r="Q1906" i="21"/>
  <c r="K1907" i="21"/>
  <c r="L1907" i="21"/>
  <c r="J1907" i="21"/>
  <c r="H1908" i="21"/>
  <c r="I1907" i="21"/>
  <c r="M1907" i="21"/>
  <c r="D1902" i="21"/>
  <c r="E1901" i="21"/>
  <c r="F1901" i="21"/>
  <c r="I1908" i="21"/>
  <c r="K1908" i="21"/>
  <c r="J1908" i="21"/>
  <c r="M1908" i="21"/>
  <c r="L1908" i="21"/>
  <c r="H1909" i="21"/>
  <c r="P1907" i="21"/>
  <c r="N1907" i="21"/>
  <c r="O1907" i="21"/>
  <c r="Q1907" i="21"/>
  <c r="F1902" i="21"/>
  <c r="D1903" i="21"/>
  <c r="E1902" i="21"/>
  <c r="O1908" i="21"/>
  <c r="N1908" i="21"/>
  <c r="P1908" i="21"/>
  <c r="Q1908" i="21"/>
  <c r="J1909" i="21"/>
  <c r="H1910" i="21"/>
  <c r="M1909" i="21"/>
  <c r="L1909" i="21"/>
  <c r="I1909" i="21"/>
  <c r="K1909" i="21"/>
  <c r="E1903" i="21"/>
  <c r="D1904" i="21"/>
  <c r="F1903" i="21"/>
  <c r="I1910" i="21"/>
  <c r="L1910" i="21"/>
  <c r="H1911" i="21"/>
  <c r="J1910" i="21"/>
  <c r="M1910" i="21"/>
  <c r="K1910" i="21"/>
  <c r="N1909" i="21"/>
  <c r="O1909" i="21"/>
  <c r="Q1909" i="21"/>
  <c r="P1909" i="21"/>
  <c r="D1905" i="21"/>
  <c r="E1904" i="21"/>
  <c r="F1904" i="21"/>
  <c r="P1910" i="21"/>
  <c r="O1910" i="21"/>
  <c r="Q1910" i="21"/>
  <c r="N1910" i="21"/>
  <c r="I1911" i="21"/>
  <c r="J1911" i="21"/>
  <c r="H1912" i="21"/>
  <c r="M1911" i="21"/>
  <c r="L1911" i="21"/>
  <c r="K1911" i="21"/>
  <c r="E1905" i="21"/>
  <c r="D1906" i="21"/>
  <c r="F1905" i="21"/>
  <c r="O1911" i="21"/>
  <c r="N1911" i="21"/>
  <c r="Q1911" i="21"/>
  <c r="P1911" i="21"/>
  <c r="M1912" i="21"/>
  <c r="L1912" i="21"/>
  <c r="I1912" i="21"/>
  <c r="K1912" i="21"/>
  <c r="J1912" i="21"/>
  <c r="H1913" i="21"/>
  <c r="F1906" i="21"/>
  <c r="D1907" i="21"/>
  <c r="E1906" i="21"/>
  <c r="O1912" i="21"/>
  <c r="Q1912" i="21"/>
  <c r="N1912" i="21"/>
  <c r="P1912" i="21"/>
  <c r="J1913" i="21"/>
  <c r="M1913" i="21"/>
  <c r="L1913" i="21"/>
  <c r="H1914" i="21"/>
  <c r="I1913" i="21"/>
  <c r="K1913" i="21"/>
  <c r="D1908" i="21"/>
  <c r="E1907" i="21"/>
  <c r="F1907" i="21"/>
  <c r="H1915" i="21"/>
  <c r="M1914" i="21"/>
  <c r="K1914" i="21"/>
  <c r="L1914" i="21"/>
  <c r="I1914" i="21"/>
  <c r="J1914" i="21"/>
  <c r="P1913" i="21"/>
  <c r="O1913" i="21"/>
  <c r="Q1913" i="21"/>
  <c r="N1913" i="21"/>
  <c r="D1909" i="21"/>
  <c r="F1908" i="21"/>
  <c r="E1908" i="21"/>
  <c r="K1915" i="21"/>
  <c r="L1915" i="21"/>
  <c r="J1915" i="21"/>
  <c r="H1916" i="21"/>
  <c r="I1915" i="21"/>
  <c r="M1915" i="21"/>
  <c r="N1914" i="21"/>
  <c r="Q1914" i="21"/>
  <c r="P1914" i="21"/>
  <c r="O1914" i="21"/>
  <c r="D1910" i="21"/>
  <c r="E1909" i="21"/>
  <c r="F1909" i="21"/>
  <c r="I1916" i="21"/>
  <c r="K1916" i="21"/>
  <c r="J1916" i="21"/>
  <c r="M1916" i="21"/>
  <c r="L1916" i="21"/>
  <c r="H1917" i="21"/>
  <c r="O1915" i="21"/>
  <c r="N1915" i="21"/>
  <c r="Q1915" i="21"/>
  <c r="P1915" i="21"/>
  <c r="F1910" i="21"/>
  <c r="D1911" i="21"/>
  <c r="E1910" i="21"/>
  <c r="Q1916" i="21"/>
  <c r="O1916" i="21"/>
  <c r="N1916" i="21"/>
  <c r="P1916" i="21"/>
  <c r="J1917" i="21"/>
  <c r="M1917" i="21"/>
  <c r="H1918" i="21"/>
  <c r="L1917" i="21"/>
  <c r="I1917" i="21"/>
  <c r="K1917" i="21"/>
  <c r="D1912" i="21"/>
  <c r="F1911" i="21"/>
  <c r="E1911" i="21"/>
  <c r="K1918" i="21"/>
  <c r="I1918" i="21"/>
  <c r="H1919" i="21"/>
  <c r="M1918" i="21"/>
  <c r="L1918" i="21"/>
  <c r="J1918" i="21"/>
  <c r="P1917" i="21"/>
  <c r="N1917" i="21"/>
  <c r="Q1917" i="21"/>
  <c r="O1917" i="21"/>
  <c r="D1913" i="21"/>
  <c r="E1912" i="21"/>
  <c r="F1912" i="21"/>
  <c r="Q1918" i="21"/>
  <c r="O1918" i="21"/>
  <c r="N1918" i="21"/>
  <c r="P1918" i="21"/>
  <c r="H1920" i="21"/>
  <c r="M1919" i="21"/>
  <c r="J1919" i="21"/>
  <c r="L1919" i="21"/>
  <c r="K1919" i="21"/>
  <c r="I1919" i="21"/>
  <c r="E1913" i="21"/>
  <c r="F1913" i="21"/>
  <c r="D1914" i="21"/>
  <c r="K1920" i="21"/>
  <c r="L1920" i="21"/>
  <c r="J1920" i="21"/>
  <c r="I1920" i="21"/>
  <c r="M1920" i="21"/>
  <c r="H1921" i="21"/>
  <c r="O1919" i="21"/>
  <c r="N1919" i="21"/>
  <c r="Q1919" i="21"/>
  <c r="P1919" i="21"/>
  <c r="F1914" i="21"/>
  <c r="D1915" i="21"/>
  <c r="E1914" i="21"/>
  <c r="N1920" i="21"/>
  <c r="O1920" i="21"/>
  <c r="Q1920" i="21"/>
  <c r="P1920" i="21"/>
  <c r="J1921" i="21"/>
  <c r="H1922" i="21"/>
  <c r="K1921" i="21"/>
  <c r="I1921" i="21"/>
  <c r="L1921" i="21"/>
  <c r="M1921" i="21"/>
  <c r="D1916" i="21"/>
  <c r="F1915" i="21"/>
  <c r="E1915" i="21"/>
  <c r="M1922" i="21"/>
  <c r="H1923" i="21"/>
  <c r="I1922" i="21"/>
  <c r="L1922" i="21"/>
  <c r="J1922" i="21"/>
  <c r="K1922" i="21"/>
  <c r="N1921" i="21"/>
  <c r="O1921" i="21"/>
  <c r="P1921" i="21"/>
  <c r="Q1921" i="21"/>
  <c r="E1916" i="21"/>
  <c r="D1917" i="21"/>
  <c r="F1916" i="21"/>
  <c r="J1923" i="21"/>
  <c r="L1923" i="21"/>
  <c r="K1923" i="21"/>
  <c r="H1924" i="21"/>
  <c r="I1923" i="21"/>
  <c r="M1923" i="21"/>
  <c r="Q1922" i="21"/>
  <c r="N1922" i="21"/>
  <c r="P1922" i="21"/>
  <c r="O1922" i="21"/>
  <c r="D1918" i="21"/>
  <c r="F1917" i="21"/>
  <c r="E1917" i="21"/>
  <c r="H1925" i="21"/>
  <c r="I1924" i="21"/>
  <c r="K1924" i="21"/>
  <c r="L1924" i="21"/>
  <c r="J1924" i="21"/>
  <c r="M1924" i="21"/>
  <c r="P1923" i="21"/>
  <c r="Q1923" i="21"/>
  <c r="N1923" i="21"/>
  <c r="O1923" i="21"/>
  <c r="D1919" i="21"/>
  <c r="E1918" i="21"/>
  <c r="F1918" i="21"/>
  <c r="M1925" i="21"/>
  <c r="L1925" i="21"/>
  <c r="J1925" i="21"/>
  <c r="H1926" i="21"/>
  <c r="K1925" i="21"/>
  <c r="I1925" i="21"/>
  <c r="Q1924" i="21"/>
  <c r="O1924" i="21"/>
  <c r="P1924" i="21"/>
  <c r="N1924" i="21"/>
  <c r="F1919" i="21"/>
  <c r="E1919" i="21"/>
  <c r="D1920" i="21"/>
  <c r="K1926" i="21"/>
  <c r="I1926" i="21"/>
  <c r="H1927" i="21"/>
  <c r="M1926" i="21"/>
  <c r="L1926" i="21"/>
  <c r="J1926" i="21"/>
  <c r="O1925" i="21"/>
  <c r="Q1925" i="21"/>
  <c r="N1925" i="21"/>
  <c r="P1925" i="21"/>
  <c r="D1921" i="21"/>
  <c r="F1920" i="21"/>
  <c r="E1920" i="21"/>
  <c r="Q1926" i="21"/>
  <c r="N1926" i="21"/>
  <c r="O1926" i="21"/>
  <c r="P1926" i="21"/>
  <c r="K1927" i="21"/>
  <c r="J1927" i="21"/>
  <c r="I1927" i="21"/>
  <c r="H1928" i="21"/>
  <c r="M1927" i="21"/>
  <c r="L1927" i="21"/>
  <c r="F1921" i="21"/>
  <c r="E1921" i="21"/>
  <c r="D1922" i="21"/>
  <c r="N1927" i="21"/>
  <c r="Q1927" i="21"/>
  <c r="P1927" i="21"/>
  <c r="O1927" i="21"/>
  <c r="J1928" i="21"/>
  <c r="I1928" i="21"/>
  <c r="L1928" i="21"/>
  <c r="K1928" i="21"/>
  <c r="M1928" i="21"/>
  <c r="H1929" i="21"/>
  <c r="F1922" i="21"/>
  <c r="D1923" i="21"/>
  <c r="E1922" i="21"/>
  <c r="Q1928" i="21"/>
  <c r="O1928" i="21"/>
  <c r="N1928" i="21"/>
  <c r="P1928" i="21"/>
  <c r="J1929" i="21"/>
  <c r="K1929" i="21"/>
  <c r="L1929" i="21"/>
  <c r="H1930" i="21"/>
  <c r="M1929" i="21"/>
  <c r="I1929" i="21"/>
  <c r="D1924" i="21"/>
  <c r="F1923" i="21"/>
  <c r="E1923" i="21"/>
  <c r="J1930" i="21"/>
  <c r="M1930" i="21"/>
  <c r="H1931" i="21"/>
  <c r="K1930" i="21"/>
  <c r="L1930" i="21"/>
  <c r="I1930" i="21"/>
  <c r="N1929" i="21"/>
  <c r="O1929" i="21"/>
  <c r="P1929" i="21"/>
  <c r="Q1929" i="21"/>
  <c r="E1924" i="21"/>
  <c r="F1924" i="21"/>
  <c r="D1925" i="21"/>
  <c r="J1931" i="21"/>
  <c r="H1932" i="21"/>
  <c r="L1931" i="21"/>
  <c r="K1931" i="21"/>
  <c r="M1931" i="21"/>
  <c r="I1931" i="21"/>
  <c r="Q1930" i="21"/>
  <c r="O1930" i="21"/>
  <c r="P1930" i="21"/>
  <c r="N1930" i="21"/>
  <c r="D1926" i="21"/>
  <c r="E1925" i="21"/>
  <c r="F1925" i="21"/>
  <c r="L1932" i="21"/>
  <c r="K1932" i="21"/>
  <c r="J1932" i="21"/>
  <c r="M1932" i="21"/>
  <c r="I1932" i="21"/>
  <c r="H1933" i="21"/>
  <c r="O1931" i="21"/>
  <c r="P1931" i="21"/>
  <c r="N1931" i="21"/>
  <c r="Q1931" i="21"/>
  <c r="D1927" i="21"/>
  <c r="F1926" i="21"/>
  <c r="E1926" i="21"/>
  <c r="N1932" i="21"/>
  <c r="O1932" i="21"/>
  <c r="Q1932" i="21"/>
  <c r="P1932" i="21"/>
  <c r="H1934" i="21"/>
  <c r="L1933" i="21"/>
  <c r="I1933" i="21"/>
  <c r="K1933" i="21"/>
  <c r="J1933" i="21"/>
  <c r="M1933" i="21"/>
  <c r="E1927" i="21"/>
  <c r="F1927" i="21"/>
  <c r="D1928" i="21"/>
  <c r="H1935" i="21"/>
  <c r="J1934" i="21"/>
  <c r="M1934" i="21"/>
  <c r="K1934" i="21"/>
  <c r="I1934" i="21"/>
  <c r="L1934" i="21"/>
  <c r="P1933" i="21"/>
  <c r="N1933" i="21"/>
  <c r="O1933" i="21"/>
  <c r="Q1933" i="21"/>
  <c r="E1928" i="21"/>
  <c r="D1929" i="21"/>
  <c r="F1928" i="21"/>
  <c r="H1936" i="21"/>
  <c r="K1935" i="21"/>
  <c r="M1935" i="21"/>
  <c r="I1935" i="21"/>
  <c r="J1935" i="21"/>
  <c r="L1935" i="21"/>
  <c r="Q1934" i="21"/>
  <c r="O1934" i="21"/>
  <c r="P1934" i="21"/>
  <c r="N1934" i="21"/>
  <c r="F1929" i="21"/>
  <c r="D1930" i="21"/>
  <c r="E1929" i="21"/>
  <c r="M1936" i="21"/>
  <c r="K1936" i="21"/>
  <c r="J1936" i="21"/>
  <c r="H1937" i="21"/>
  <c r="L1936" i="21"/>
  <c r="I1936" i="21"/>
  <c r="O1935" i="21"/>
  <c r="N1935" i="21"/>
  <c r="P1935" i="21"/>
  <c r="Q1935" i="21"/>
  <c r="D1931" i="21"/>
  <c r="E1930" i="21"/>
  <c r="F1930" i="21"/>
  <c r="M1937" i="21"/>
  <c r="J1937" i="21"/>
  <c r="I1937" i="21"/>
  <c r="K1937" i="21"/>
  <c r="L1937" i="21"/>
  <c r="H1938" i="21"/>
  <c r="N1936" i="21"/>
  <c r="Q1936" i="21"/>
  <c r="O1936" i="21"/>
  <c r="P1936" i="21"/>
  <c r="E1931" i="21"/>
  <c r="D1932" i="21"/>
  <c r="F1931" i="21"/>
  <c r="O1937" i="21"/>
  <c r="Q1937" i="21"/>
  <c r="N1937" i="21"/>
  <c r="P1937" i="21"/>
  <c r="K1938" i="21"/>
  <c r="H1939" i="21"/>
  <c r="J1938" i="21"/>
  <c r="M1938" i="21"/>
  <c r="L1938" i="21"/>
  <c r="I1938" i="21"/>
  <c r="E1932" i="21"/>
  <c r="F1932" i="21"/>
  <c r="D1933" i="21"/>
  <c r="H1940" i="21"/>
  <c r="K1939" i="21"/>
  <c r="I1939" i="21"/>
  <c r="J1939" i="21"/>
  <c r="L1939" i="21"/>
  <c r="M1939" i="21"/>
  <c r="N1938" i="21"/>
  <c r="O1938" i="21"/>
  <c r="P1938" i="21"/>
  <c r="Q1938" i="21"/>
  <c r="D1934" i="21"/>
  <c r="E1933" i="21"/>
  <c r="F1933" i="21"/>
  <c r="H1941" i="21"/>
  <c r="L1940" i="21"/>
  <c r="M1940" i="21"/>
  <c r="K1940" i="21"/>
  <c r="J1940" i="21"/>
  <c r="I1940" i="21"/>
  <c r="Q1939" i="21"/>
  <c r="P1939" i="21"/>
  <c r="N1939" i="21"/>
  <c r="O1939" i="21"/>
  <c r="D1935" i="21"/>
  <c r="F1934" i="21"/>
  <c r="E1934" i="21"/>
  <c r="I1941" i="21"/>
  <c r="J1941" i="21"/>
  <c r="M1941" i="21"/>
  <c r="K1941" i="21"/>
  <c r="H1942" i="21"/>
  <c r="L1941" i="21"/>
  <c r="O1940" i="21"/>
  <c r="P1940" i="21"/>
  <c r="Q1940" i="21"/>
  <c r="N1940" i="21"/>
  <c r="E1935" i="21"/>
  <c r="F1935" i="21"/>
  <c r="D1936" i="21"/>
  <c r="O1941" i="21"/>
  <c r="N1941" i="21"/>
  <c r="P1941" i="21"/>
  <c r="Q1941" i="21"/>
  <c r="M1942" i="21"/>
  <c r="L1942" i="21"/>
  <c r="H1943" i="21"/>
  <c r="K1942" i="21"/>
  <c r="I1942" i="21"/>
  <c r="J1942" i="21"/>
  <c r="F1936" i="21"/>
  <c r="E1936" i="21"/>
  <c r="D1937" i="21"/>
  <c r="H1944" i="21"/>
  <c r="L1943" i="21"/>
  <c r="K1943" i="21"/>
  <c r="J1943" i="21"/>
  <c r="I1943" i="21"/>
  <c r="M1943" i="21"/>
  <c r="O1942" i="21"/>
  <c r="Q1942" i="21"/>
  <c r="N1942" i="21"/>
  <c r="P1942" i="21"/>
  <c r="E1937" i="21"/>
  <c r="F1937" i="21"/>
  <c r="D1938" i="21"/>
  <c r="L1944" i="21"/>
  <c r="K1944" i="21"/>
  <c r="I1944" i="21"/>
  <c r="M1944" i="21"/>
  <c r="H1945" i="21"/>
  <c r="J1944" i="21"/>
  <c r="Q1943" i="21"/>
  <c r="N1943" i="21"/>
  <c r="O1943" i="21"/>
  <c r="P1943" i="21"/>
  <c r="E1938" i="21"/>
  <c r="F1938" i="21"/>
  <c r="D1939" i="21"/>
  <c r="O1944" i="21"/>
  <c r="N1944" i="21"/>
  <c r="Q1944" i="21"/>
  <c r="P1944" i="21"/>
  <c r="J1945" i="21"/>
  <c r="M1945" i="21"/>
  <c r="I1945" i="21"/>
  <c r="H1946" i="21"/>
  <c r="L1945" i="21"/>
  <c r="K1945" i="21"/>
  <c r="F1939" i="21"/>
  <c r="E1939" i="21"/>
  <c r="D1940" i="21"/>
  <c r="O1945" i="21"/>
  <c r="P1945" i="21"/>
  <c r="Q1945" i="21"/>
  <c r="N1945" i="21"/>
  <c r="M1946" i="21"/>
  <c r="H1947" i="21"/>
  <c r="L1946" i="21"/>
  <c r="I1946" i="21"/>
  <c r="K1946" i="21"/>
  <c r="J1946" i="21"/>
  <c r="D1941" i="21"/>
  <c r="E1940" i="21"/>
  <c r="F1940" i="21"/>
  <c r="K1947" i="21"/>
  <c r="J1947" i="21"/>
  <c r="M1947" i="21"/>
  <c r="L1947" i="21"/>
  <c r="H1948" i="21"/>
  <c r="I1947" i="21"/>
  <c r="Q1946" i="21"/>
  <c r="P1946" i="21"/>
  <c r="O1946" i="21"/>
  <c r="N1946" i="21"/>
  <c r="E1941" i="21"/>
  <c r="F1941" i="21"/>
  <c r="D1942" i="21"/>
  <c r="J1948" i="21"/>
  <c r="M1948" i="21"/>
  <c r="K1948" i="21"/>
  <c r="L1948" i="21"/>
  <c r="I1948" i="21"/>
  <c r="H1949" i="21"/>
  <c r="P1947" i="21"/>
  <c r="N1947" i="21"/>
  <c r="Q1947" i="21"/>
  <c r="O1947" i="21"/>
  <c r="F1942" i="21"/>
  <c r="D1943" i="21"/>
  <c r="E1942" i="21"/>
  <c r="N1948" i="21"/>
  <c r="Q1948" i="21"/>
  <c r="P1948" i="21"/>
  <c r="O1948" i="21"/>
  <c r="K1949" i="21"/>
  <c r="H1950" i="21"/>
  <c r="I1949" i="21"/>
  <c r="M1949" i="21"/>
  <c r="J1949" i="21"/>
  <c r="L1949" i="21"/>
  <c r="D1944" i="21"/>
  <c r="F1943" i="21"/>
  <c r="E1943" i="21"/>
  <c r="J1950" i="21"/>
  <c r="K1950" i="21"/>
  <c r="M1950" i="21"/>
  <c r="H1951" i="21"/>
  <c r="I1950" i="21"/>
  <c r="L1950" i="21"/>
  <c r="N1949" i="21"/>
  <c r="P1949" i="21"/>
  <c r="O1949" i="21"/>
  <c r="Q1949" i="21"/>
  <c r="D1945" i="21"/>
  <c r="E1944" i="21"/>
  <c r="F1944" i="21"/>
  <c r="H1952" i="21"/>
  <c r="K1951" i="21"/>
  <c r="J1951" i="21"/>
  <c r="M1951" i="21"/>
  <c r="L1951" i="21"/>
  <c r="I1951" i="21"/>
  <c r="N1950" i="21"/>
  <c r="Q1950" i="21"/>
  <c r="P1950" i="21"/>
  <c r="O1950" i="21"/>
  <c r="E1945" i="21"/>
  <c r="F1945" i="21"/>
  <c r="D1946" i="21"/>
  <c r="I1952" i="21"/>
  <c r="L1952" i="21"/>
  <c r="J1952" i="21"/>
  <c r="M1952" i="21"/>
  <c r="K1952" i="21"/>
  <c r="H1953" i="21"/>
  <c r="Q1951" i="21"/>
  <c r="P1951" i="21"/>
  <c r="O1951" i="21"/>
  <c r="N1951" i="21"/>
  <c r="E1946" i="21"/>
  <c r="F1946" i="21"/>
  <c r="D1947" i="21"/>
  <c r="N1952" i="21"/>
  <c r="Q1952" i="21"/>
  <c r="O1952" i="21"/>
  <c r="P1952" i="21"/>
  <c r="L1953" i="21"/>
  <c r="K1953" i="21"/>
  <c r="I1953" i="21"/>
  <c r="J1953" i="21"/>
  <c r="H1954" i="21"/>
  <c r="M1953" i="21"/>
  <c r="F1947" i="21"/>
  <c r="D1948" i="21"/>
  <c r="E1947" i="21"/>
  <c r="P1953" i="21"/>
  <c r="N1953" i="21"/>
  <c r="O1953" i="21"/>
  <c r="Q1953" i="21"/>
  <c r="M1954" i="21"/>
  <c r="K1954" i="21"/>
  <c r="J1954" i="21"/>
  <c r="H1955" i="21"/>
  <c r="L1954" i="21"/>
  <c r="I1954" i="21"/>
  <c r="E1948" i="21"/>
  <c r="F1948" i="21"/>
  <c r="D1949" i="21"/>
  <c r="I1955" i="21"/>
  <c r="L1955" i="21"/>
  <c r="J1955" i="21"/>
  <c r="M1955" i="21"/>
  <c r="K1955" i="21"/>
  <c r="H1956" i="21"/>
  <c r="O1954" i="21"/>
  <c r="P1954" i="21"/>
  <c r="N1954" i="21"/>
  <c r="Q1954" i="21"/>
  <c r="E1949" i="21"/>
  <c r="F1949" i="21"/>
  <c r="D1950" i="21"/>
  <c r="Q1955" i="21"/>
  <c r="P1955" i="21"/>
  <c r="O1955" i="21"/>
  <c r="N1955" i="21"/>
  <c r="L1956" i="21"/>
  <c r="I1956" i="21"/>
  <c r="H1957" i="21"/>
  <c r="K1956" i="21"/>
  <c r="J1956" i="21"/>
  <c r="M1956" i="21"/>
  <c r="E1950" i="21"/>
  <c r="D1951" i="21"/>
  <c r="F1950" i="21"/>
  <c r="P1956" i="21"/>
  <c r="N1956" i="21"/>
  <c r="Q1956" i="21"/>
  <c r="O1956" i="21"/>
  <c r="L1957" i="21"/>
  <c r="J1957" i="21"/>
  <c r="I1957" i="21"/>
  <c r="H1958" i="21"/>
  <c r="K1957" i="21"/>
  <c r="M1957" i="21"/>
  <c r="F1951" i="21"/>
  <c r="D1952" i="21"/>
  <c r="E1951" i="21"/>
  <c r="P1957" i="21"/>
  <c r="N1957" i="21"/>
  <c r="Q1957" i="21"/>
  <c r="O1957" i="21"/>
  <c r="K1958" i="21"/>
  <c r="L1958" i="21"/>
  <c r="M1958" i="21"/>
  <c r="I1958" i="21"/>
  <c r="J1958" i="21"/>
  <c r="H1959" i="21"/>
  <c r="D1953" i="21"/>
  <c r="F1952" i="21"/>
  <c r="E1952" i="21"/>
  <c r="P1958" i="21"/>
  <c r="N1958" i="21"/>
  <c r="O1958" i="21"/>
  <c r="Q1958" i="21"/>
  <c r="K1959" i="21"/>
  <c r="I1959" i="21"/>
  <c r="J1959" i="21"/>
  <c r="M1959" i="21"/>
  <c r="L1959" i="21"/>
  <c r="H1960" i="21"/>
  <c r="D1954" i="21"/>
  <c r="E1953" i="21"/>
  <c r="F1953" i="21"/>
  <c r="P1959" i="21"/>
  <c r="O1959" i="21"/>
  <c r="N1959" i="21"/>
  <c r="Q1959" i="21"/>
  <c r="I1960" i="21"/>
  <c r="H1961" i="21"/>
  <c r="J1960" i="21"/>
  <c r="M1960" i="21"/>
  <c r="K1960" i="21"/>
  <c r="L1960" i="21"/>
  <c r="D1955" i="21"/>
  <c r="F1954" i="21"/>
  <c r="E1954" i="21"/>
  <c r="O1960" i="21"/>
  <c r="N1960" i="21"/>
  <c r="P1960" i="21"/>
  <c r="Q1960" i="21"/>
  <c r="I1961" i="21"/>
  <c r="H1962" i="21"/>
  <c r="K1961" i="21"/>
  <c r="M1961" i="21"/>
  <c r="J1961" i="21"/>
  <c r="L1961" i="21"/>
  <c r="E1955" i="21"/>
  <c r="F1955" i="21"/>
  <c r="D1956" i="21"/>
  <c r="Q1961" i="21"/>
  <c r="P1961" i="21"/>
  <c r="N1961" i="21"/>
  <c r="O1961" i="21"/>
  <c r="L1962" i="21"/>
  <c r="M1962" i="21"/>
  <c r="J1962" i="21"/>
  <c r="K1962" i="21"/>
  <c r="I1962" i="21"/>
  <c r="H1963" i="21"/>
  <c r="F1956" i="21"/>
  <c r="E1956" i="21"/>
  <c r="D1957" i="21"/>
  <c r="N1962" i="21"/>
  <c r="P1962" i="21"/>
  <c r="O1962" i="21"/>
  <c r="Q1962" i="21"/>
  <c r="J1963" i="21"/>
  <c r="H1964" i="21"/>
  <c r="M1963" i="21"/>
  <c r="K1963" i="21"/>
  <c r="I1963" i="21"/>
  <c r="L1963" i="21"/>
  <c r="D1958" i="21"/>
  <c r="E1957" i="21"/>
  <c r="F1957" i="21"/>
  <c r="M1964" i="21"/>
  <c r="L1964" i="21"/>
  <c r="I1964" i="21"/>
  <c r="J1964" i="21"/>
  <c r="K1964" i="21"/>
  <c r="H1965" i="21"/>
  <c r="N1963" i="21"/>
  <c r="O1963" i="21"/>
  <c r="Q1963" i="21"/>
  <c r="P1963" i="21"/>
  <c r="F1958" i="21"/>
  <c r="E1958" i="21"/>
  <c r="D1959" i="21"/>
  <c r="N1964" i="21"/>
  <c r="P1964" i="21"/>
  <c r="O1964" i="21"/>
  <c r="Q1964" i="21"/>
  <c r="K1965" i="21"/>
  <c r="H1966" i="21"/>
  <c r="L1965" i="21"/>
  <c r="M1965" i="21"/>
  <c r="I1965" i="21"/>
  <c r="J1965" i="21"/>
  <c r="D1960" i="21"/>
  <c r="F1959" i="21"/>
  <c r="E1959" i="21"/>
  <c r="I1966" i="21"/>
  <c r="L1966" i="21"/>
  <c r="M1966" i="21"/>
  <c r="H1967" i="21"/>
  <c r="J1966" i="21"/>
  <c r="K1966" i="21"/>
  <c r="O1965" i="21"/>
  <c r="N1965" i="21"/>
  <c r="Q1965" i="21"/>
  <c r="P1965" i="21"/>
  <c r="D1961" i="21"/>
  <c r="E1960" i="21"/>
  <c r="F1960" i="21"/>
  <c r="O1966" i="21"/>
  <c r="N1966" i="21"/>
  <c r="Q1966" i="21"/>
  <c r="P1966" i="21"/>
  <c r="M1967" i="21"/>
  <c r="K1967" i="21"/>
  <c r="I1967" i="21"/>
  <c r="J1967" i="21"/>
  <c r="L1967" i="21"/>
  <c r="H1968" i="21"/>
  <c r="F1961" i="21"/>
  <c r="E1961" i="21"/>
  <c r="D1962" i="21"/>
  <c r="O1967" i="21"/>
  <c r="N1967" i="21"/>
  <c r="P1967" i="21"/>
  <c r="Q1967" i="21"/>
  <c r="I1968" i="21"/>
  <c r="K1968" i="21"/>
  <c r="L1968" i="21"/>
  <c r="M1968" i="21"/>
  <c r="J1968" i="21"/>
  <c r="H1969" i="21"/>
  <c r="F1962" i="21"/>
  <c r="D1963" i="21"/>
  <c r="E1962" i="21"/>
  <c r="O1968" i="21"/>
  <c r="P1968" i="21"/>
  <c r="Q1968" i="21"/>
  <c r="N1968" i="21"/>
  <c r="H1970" i="21"/>
  <c r="M1969" i="21"/>
  <c r="L1969" i="21"/>
  <c r="K1969" i="21"/>
  <c r="I1969" i="21"/>
  <c r="J1969" i="21"/>
  <c r="E1963" i="21"/>
  <c r="D1964" i="21"/>
  <c r="F1963" i="21"/>
  <c r="J1970" i="21"/>
  <c r="I1970" i="21"/>
  <c r="L1970" i="21"/>
  <c r="K1970" i="21"/>
  <c r="H1971" i="21"/>
  <c r="M1970" i="21"/>
  <c r="Q1969" i="21"/>
  <c r="P1969" i="21"/>
  <c r="O1969" i="21"/>
  <c r="N1969" i="21"/>
  <c r="E1964" i="21"/>
  <c r="F1964" i="21"/>
  <c r="D1965" i="21"/>
  <c r="N1970" i="21"/>
  <c r="P1970" i="21"/>
  <c r="Q1970" i="21"/>
  <c r="O1970" i="21"/>
  <c r="L1971" i="21"/>
  <c r="H1972" i="21"/>
  <c r="J1971" i="21"/>
  <c r="I1971" i="21"/>
  <c r="M1971" i="21"/>
  <c r="K1971" i="21"/>
  <c r="D1966" i="21"/>
  <c r="E1965" i="21"/>
  <c r="F1965" i="21"/>
  <c r="H1973" i="21"/>
  <c r="M1972" i="21"/>
  <c r="K1972" i="21"/>
  <c r="L1972" i="21"/>
  <c r="I1972" i="21"/>
  <c r="J1972" i="21"/>
  <c r="P1971" i="21"/>
  <c r="Q1971" i="21"/>
  <c r="N1971" i="21"/>
  <c r="O1971" i="21"/>
  <c r="E1966" i="21"/>
  <c r="F1966" i="21"/>
  <c r="D1967" i="21"/>
  <c r="I1973" i="21"/>
  <c r="H1974" i="21"/>
  <c r="L1973" i="21"/>
  <c r="K1973" i="21"/>
  <c r="M1973" i="21"/>
  <c r="J1973" i="21"/>
  <c r="P1972" i="21"/>
  <c r="Q1972" i="21"/>
  <c r="N1972" i="21"/>
  <c r="O1972" i="21"/>
  <c r="D1968" i="21"/>
  <c r="E1967" i="21"/>
  <c r="F1967" i="21"/>
  <c r="P1973" i="21"/>
  <c r="O1973" i="21"/>
  <c r="N1973" i="21"/>
  <c r="Q1973" i="21"/>
  <c r="M1974" i="21"/>
  <c r="L1974" i="21"/>
  <c r="J1974" i="21"/>
  <c r="H1975" i="21"/>
  <c r="I1974" i="21"/>
  <c r="K1974" i="21"/>
  <c r="D1969" i="21"/>
  <c r="F1968" i="21"/>
  <c r="E1968" i="21"/>
  <c r="L1975" i="21"/>
  <c r="K1975" i="21"/>
  <c r="I1975" i="21"/>
  <c r="M1975" i="21"/>
  <c r="J1975" i="21"/>
  <c r="H1976" i="21"/>
  <c r="N1974" i="21"/>
  <c r="P1974" i="21"/>
  <c r="Q1974" i="21"/>
  <c r="O1974" i="21"/>
  <c r="F1969" i="21"/>
  <c r="E1969" i="21"/>
  <c r="D1970" i="21"/>
  <c r="P1975" i="21"/>
  <c r="O1975" i="21"/>
  <c r="Q1975" i="21"/>
  <c r="N1975" i="21"/>
  <c r="M1976" i="21"/>
  <c r="L1976" i="21"/>
  <c r="I1976" i="21"/>
  <c r="K1976" i="21"/>
  <c r="J1976" i="21"/>
  <c r="H1977" i="21"/>
  <c r="F1970" i="21"/>
  <c r="D1971" i="21"/>
  <c r="E1970" i="21"/>
  <c r="Q1976" i="21"/>
  <c r="P1976" i="21"/>
  <c r="N1976" i="21"/>
  <c r="O1976" i="21"/>
  <c r="K1977" i="21"/>
  <c r="L1977" i="21"/>
  <c r="H1978" i="21"/>
  <c r="I1977" i="21"/>
  <c r="M1977" i="21"/>
  <c r="J1977" i="21"/>
  <c r="F1971" i="21"/>
  <c r="D1972" i="21"/>
  <c r="E1971" i="21"/>
  <c r="K1978" i="21"/>
  <c r="M1978" i="21"/>
  <c r="J1978" i="21"/>
  <c r="I1978" i="21"/>
  <c r="H1979" i="21"/>
  <c r="L1978" i="21"/>
  <c r="Q1977" i="21"/>
  <c r="P1977" i="21"/>
  <c r="N1977" i="21"/>
  <c r="O1977" i="21"/>
  <c r="F1972" i="21"/>
  <c r="E1972" i="21"/>
  <c r="D1973" i="21"/>
  <c r="O1978" i="21"/>
  <c r="P1978" i="21"/>
  <c r="Q1978" i="21"/>
  <c r="N1978" i="21"/>
  <c r="H1980" i="21"/>
  <c r="J1979" i="21"/>
  <c r="K1979" i="21"/>
  <c r="I1979" i="21"/>
  <c r="M1979" i="21"/>
  <c r="L1979" i="21"/>
  <c r="D1974" i="21"/>
  <c r="E1973" i="21"/>
  <c r="F1973" i="21"/>
  <c r="K1980" i="21"/>
  <c r="J1980" i="21"/>
  <c r="I1980" i="21"/>
  <c r="M1980" i="21"/>
  <c r="L1980" i="21"/>
  <c r="H1981" i="21"/>
  <c r="O1979" i="21"/>
  <c r="Q1979" i="21"/>
  <c r="P1979" i="21"/>
  <c r="N1979" i="21"/>
  <c r="F1974" i="21"/>
  <c r="E1974" i="21"/>
  <c r="D1975" i="21"/>
  <c r="Q1980" i="21"/>
  <c r="P1980" i="21"/>
  <c r="O1980" i="21"/>
  <c r="N1980" i="21"/>
  <c r="H1982" i="21"/>
  <c r="M1981" i="21"/>
  <c r="L1981" i="21"/>
  <c r="I1981" i="21"/>
  <c r="K1981" i="21"/>
  <c r="J1981" i="21"/>
  <c r="D1976" i="21"/>
  <c r="E1975" i="21"/>
  <c r="F1975" i="21"/>
  <c r="L1982" i="21"/>
  <c r="J1982" i="21"/>
  <c r="H1983" i="21"/>
  <c r="I1982" i="21"/>
  <c r="M1982" i="21"/>
  <c r="K1982" i="21"/>
  <c r="P1981" i="21"/>
  <c r="Q1981" i="21"/>
  <c r="O1981" i="21"/>
  <c r="N1981" i="21"/>
  <c r="D1977" i="21"/>
  <c r="F1976" i="21"/>
  <c r="E1976" i="21"/>
  <c r="J1983" i="21"/>
  <c r="M1983" i="21"/>
  <c r="K1983" i="21"/>
  <c r="I1983" i="21"/>
  <c r="H1984" i="21"/>
  <c r="L1983" i="21"/>
  <c r="O1982" i="21"/>
  <c r="N1982" i="21"/>
  <c r="P1982" i="21"/>
  <c r="Q1982" i="21"/>
  <c r="E1977" i="21"/>
  <c r="F1977" i="21"/>
  <c r="D1978" i="21"/>
  <c r="N1983" i="21"/>
  <c r="Q1983" i="21"/>
  <c r="P1983" i="21"/>
  <c r="O1983" i="21"/>
  <c r="M1984" i="21"/>
  <c r="J1984" i="21"/>
  <c r="I1984" i="21"/>
  <c r="K1984" i="21"/>
  <c r="L1984" i="21"/>
  <c r="H1985" i="21"/>
  <c r="F1978" i="21"/>
  <c r="D1979" i="21"/>
  <c r="E1978" i="21"/>
  <c r="N1984" i="21"/>
  <c r="P1984" i="21"/>
  <c r="O1984" i="21"/>
  <c r="Q1984" i="21"/>
  <c r="L1985" i="21"/>
  <c r="I1985" i="21"/>
  <c r="H1986" i="21"/>
  <c r="K1985" i="21"/>
  <c r="J1985" i="21"/>
  <c r="M1985" i="21"/>
  <c r="E1979" i="21"/>
  <c r="D1980" i="21"/>
  <c r="F1979" i="21"/>
  <c r="P1985" i="21"/>
  <c r="N1985" i="21"/>
  <c r="Q1985" i="21"/>
  <c r="O1985" i="21"/>
  <c r="J1986" i="21"/>
  <c r="I1986" i="21"/>
  <c r="L1986" i="21"/>
  <c r="M1986" i="21"/>
  <c r="H1987" i="21"/>
  <c r="K1986" i="21"/>
  <c r="F1980" i="21"/>
  <c r="E1980" i="21"/>
  <c r="D1981" i="21"/>
  <c r="N1986" i="21"/>
  <c r="Q1986" i="21"/>
  <c r="P1986" i="21"/>
  <c r="O1986" i="21"/>
  <c r="K1987" i="21"/>
  <c r="I1987" i="21"/>
  <c r="L1987" i="21"/>
  <c r="H1988" i="21"/>
  <c r="J1987" i="21"/>
  <c r="M1987" i="21"/>
  <c r="D1982" i="21"/>
  <c r="E1981" i="21"/>
  <c r="F1981" i="21"/>
  <c r="O1987" i="21"/>
  <c r="Q1987" i="21"/>
  <c r="N1987" i="21"/>
  <c r="P1987" i="21"/>
  <c r="I1988" i="21"/>
  <c r="H1989" i="21"/>
  <c r="M1988" i="21"/>
  <c r="J1988" i="21"/>
  <c r="K1988" i="21"/>
  <c r="L1988" i="21"/>
  <c r="F1982" i="21"/>
  <c r="E1982" i="21"/>
  <c r="D1983" i="21"/>
  <c r="Q1988" i="21"/>
  <c r="P1988" i="21"/>
  <c r="O1988" i="21"/>
  <c r="N1988" i="21"/>
  <c r="M1989" i="21"/>
  <c r="L1989" i="21"/>
  <c r="H1990" i="21"/>
  <c r="I1989" i="21"/>
  <c r="K1989" i="21"/>
  <c r="J1989" i="21"/>
  <c r="D1984" i="21"/>
  <c r="E1983" i="21"/>
  <c r="F1983" i="21"/>
  <c r="K1990" i="21"/>
  <c r="H1991" i="21"/>
  <c r="J1990" i="21"/>
  <c r="M1990" i="21"/>
  <c r="L1990" i="21"/>
  <c r="I1990" i="21"/>
  <c r="Q1989" i="21"/>
  <c r="P1989" i="21"/>
  <c r="N1989" i="21"/>
  <c r="O1989" i="21"/>
  <c r="D1985" i="21"/>
  <c r="E1984" i="21"/>
  <c r="F1984" i="21"/>
  <c r="I1991" i="21"/>
  <c r="J1991" i="21"/>
  <c r="M1991" i="21"/>
  <c r="H1992" i="21"/>
  <c r="L1991" i="21"/>
  <c r="K1991" i="21"/>
  <c r="P1990" i="21"/>
  <c r="N1990" i="21"/>
  <c r="Q1990" i="21"/>
  <c r="O1990" i="21"/>
  <c r="F1985" i="21"/>
  <c r="E1985" i="21"/>
  <c r="D1986" i="21"/>
  <c r="O1991" i="21"/>
  <c r="N1991" i="21"/>
  <c r="Q1991" i="21"/>
  <c r="P1991" i="21"/>
  <c r="K1992" i="21"/>
  <c r="L1992" i="21"/>
  <c r="I1992" i="21"/>
  <c r="J1992" i="21"/>
  <c r="M1992" i="21"/>
  <c r="H1993" i="21"/>
  <c r="E1986" i="21"/>
  <c r="D1987" i="21"/>
  <c r="F1986" i="21"/>
  <c r="O1992" i="21"/>
  <c r="P1992" i="21"/>
  <c r="N1992" i="21"/>
  <c r="Q1992" i="21"/>
  <c r="J1993" i="21"/>
  <c r="H1994" i="21"/>
  <c r="L1993" i="21"/>
  <c r="K1993" i="21"/>
  <c r="M1993" i="21"/>
  <c r="I1993" i="21"/>
  <c r="E1987" i="21"/>
  <c r="D1988" i="21"/>
  <c r="F1987" i="21"/>
  <c r="K1994" i="21"/>
  <c r="I1994" i="21"/>
  <c r="J1994" i="21"/>
  <c r="M1994" i="21"/>
  <c r="H1995" i="21"/>
  <c r="L1994" i="21"/>
  <c r="O1993" i="21"/>
  <c r="P1993" i="21"/>
  <c r="N1993" i="21"/>
  <c r="Q1993" i="21"/>
  <c r="E1988" i="21"/>
  <c r="F1988" i="21"/>
  <c r="D1989" i="21"/>
  <c r="N1994" i="21"/>
  <c r="Q1994" i="21"/>
  <c r="O1994" i="21"/>
  <c r="P1994" i="21"/>
  <c r="I1995" i="21"/>
  <c r="L1995" i="21"/>
  <c r="H1996" i="21"/>
  <c r="J1995" i="21"/>
  <c r="K1995" i="21"/>
  <c r="M1995" i="21"/>
  <c r="D1990" i="21"/>
  <c r="E1989" i="21"/>
  <c r="F1989" i="21"/>
  <c r="O1995" i="21"/>
  <c r="N1995" i="21"/>
  <c r="Q1995" i="21"/>
  <c r="P1995" i="21"/>
  <c r="H1997" i="21"/>
  <c r="I1996" i="21"/>
  <c r="K1996" i="21"/>
  <c r="J1996" i="21"/>
  <c r="L1996" i="21"/>
  <c r="M1996" i="21"/>
  <c r="F1990" i="21"/>
  <c r="E1990" i="21"/>
  <c r="D1991" i="21"/>
  <c r="L1997" i="21"/>
  <c r="M1997" i="21"/>
  <c r="K1997" i="21"/>
  <c r="J1997" i="21"/>
  <c r="H1998" i="21"/>
  <c r="I1997" i="21"/>
  <c r="Q1996" i="21"/>
  <c r="O1996" i="21"/>
  <c r="P1996" i="21"/>
  <c r="N1996" i="21"/>
  <c r="D1992" i="21"/>
  <c r="F1991" i="21"/>
  <c r="E1991" i="21"/>
  <c r="M1998" i="21"/>
  <c r="K1998" i="21"/>
  <c r="H1999" i="21"/>
  <c r="I1998" i="21"/>
  <c r="J1998" i="21"/>
  <c r="L1998" i="21"/>
  <c r="P1997" i="21"/>
  <c r="O1997" i="21"/>
  <c r="N1997" i="21"/>
  <c r="Q1997" i="21"/>
  <c r="D1993" i="21"/>
  <c r="F1992" i="21"/>
  <c r="E1992" i="21"/>
  <c r="J1999" i="21"/>
  <c r="L1999" i="21"/>
  <c r="K1999" i="21"/>
  <c r="H2000" i="21"/>
  <c r="I1999" i="21"/>
  <c r="M1999" i="21"/>
  <c r="N1998" i="21"/>
  <c r="Q1998" i="21"/>
  <c r="P1998" i="21"/>
  <c r="O1998" i="21"/>
  <c r="D1994" i="21"/>
  <c r="F1993" i="21"/>
  <c r="E1993" i="21"/>
  <c r="L2000" i="21"/>
  <c r="K2000" i="21"/>
  <c r="H2001" i="21"/>
  <c r="J2000" i="21"/>
  <c r="M2000" i="21"/>
  <c r="I2000" i="21"/>
  <c r="P1999" i="21"/>
  <c r="Q1999" i="21"/>
  <c r="N1999" i="21"/>
  <c r="O1999" i="21"/>
  <c r="F1994" i="21"/>
  <c r="D1995" i="21"/>
  <c r="E1994" i="21"/>
  <c r="M2001" i="21"/>
  <c r="K2001" i="21"/>
  <c r="I2001" i="21"/>
  <c r="L2001" i="21"/>
  <c r="J2001" i="21"/>
  <c r="H2002" i="21"/>
  <c r="N2000" i="21"/>
  <c r="O2000" i="21"/>
  <c r="Q2000" i="21"/>
  <c r="P2000" i="21"/>
  <c r="E1995" i="21"/>
  <c r="D1996" i="21"/>
  <c r="F1995" i="21"/>
  <c r="Q2001" i="21"/>
  <c r="O2001" i="21"/>
  <c r="P2001" i="21"/>
  <c r="N2001" i="21"/>
  <c r="K2002" i="21"/>
  <c r="L2002" i="21"/>
  <c r="H2003" i="21"/>
  <c r="M2002" i="21"/>
  <c r="J2002" i="21"/>
  <c r="I2002" i="21"/>
  <c r="F1996" i="21"/>
  <c r="D1997" i="21"/>
  <c r="E1996" i="21"/>
  <c r="J2003" i="21"/>
  <c r="H2004" i="21"/>
  <c r="L2003" i="21"/>
  <c r="M2003" i="21"/>
  <c r="I2003" i="21"/>
  <c r="K2003" i="21"/>
  <c r="Q2002" i="21"/>
  <c r="P2002" i="21"/>
  <c r="N2002" i="21"/>
  <c r="O2002" i="21"/>
  <c r="D1998" i="21"/>
  <c r="E1997" i="21"/>
  <c r="F1997" i="21"/>
  <c r="K2004" i="21"/>
  <c r="H2005" i="21"/>
  <c r="I2004" i="21"/>
  <c r="L2004" i="21"/>
  <c r="J2004" i="21"/>
  <c r="M2004" i="21"/>
  <c r="O2003" i="21"/>
  <c r="N2003" i="21"/>
  <c r="Q2003" i="21"/>
  <c r="P2003" i="21"/>
  <c r="D1999" i="21"/>
  <c r="E1998" i="21"/>
  <c r="F1998" i="21"/>
  <c r="L2005" i="21"/>
  <c r="J2005" i="21"/>
  <c r="H2006" i="21"/>
  <c r="I2005" i="21"/>
  <c r="K2005" i="21"/>
  <c r="M2005" i="21"/>
  <c r="N2004" i="21"/>
  <c r="P2004" i="21"/>
  <c r="Q2004" i="21"/>
  <c r="O2004" i="21"/>
  <c r="D2000" i="21"/>
  <c r="E1999" i="21"/>
  <c r="F1999" i="21"/>
  <c r="I2006" i="21"/>
  <c r="J2006" i="21"/>
  <c r="M2006" i="21"/>
  <c r="H2007" i="21"/>
  <c r="K2006" i="21"/>
  <c r="L2006" i="21"/>
  <c r="P2005" i="21"/>
  <c r="Q2005" i="21"/>
  <c r="O2005" i="21"/>
  <c r="N2005" i="21"/>
  <c r="E2000" i="21"/>
  <c r="F2000" i="21"/>
  <c r="D2001" i="21"/>
  <c r="N2006" i="21"/>
  <c r="Q2006" i="21"/>
  <c r="O2006" i="21"/>
  <c r="P2006" i="21"/>
  <c r="L2007" i="21"/>
  <c r="J2007" i="21"/>
  <c r="K2007" i="21"/>
  <c r="M2007" i="21"/>
  <c r="H2008" i="21"/>
  <c r="I2007" i="21"/>
  <c r="D2002" i="21"/>
  <c r="F2001" i="21"/>
  <c r="E2001" i="21"/>
  <c r="K2008" i="21"/>
  <c r="M2008" i="21"/>
  <c r="L2008" i="21"/>
  <c r="I2008" i="21"/>
  <c r="H2009" i="21"/>
  <c r="J2008" i="21"/>
  <c r="P2007" i="21"/>
  <c r="N2007" i="21"/>
  <c r="Q2007" i="21"/>
  <c r="O2007" i="21"/>
  <c r="E2002" i="21"/>
  <c r="D2003" i="21"/>
  <c r="F2002" i="21"/>
  <c r="P2008" i="21"/>
  <c r="Q2008" i="21"/>
  <c r="N2008" i="21"/>
  <c r="O2008" i="21"/>
  <c r="M2009" i="21"/>
  <c r="H2010" i="21"/>
  <c r="J2009" i="21"/>
  <c r="L2009" i="21"/>
  <c r="K2009" i="21"/>
  <c r="I2009" i="21"/>
  <c r="F2003" i="21"/>
  <c r="E2003" i="21"/>
  <c r="D2004" i="21"/>
  <c r="L2010" i="21"/>
  <c r="K2010" i="21"/>
  <c r="J2010" i="21"/>
  <c r="M2010" i="21"/>
  <c r="H2011" i="21"/>
  <c r="I2010" i="21"/>
  <c r="O2009" i="21"/>
  <c r="P2009" i="21"/>
  <c r="N2009" i="21"/>
  <c r="Q2009" i="21"/>
  <c r="F2004" i="21"/>
  <c r="E2004" i="21"/>
  <c r="D2005" i="21"/>
  <c r="J2011" i="21"/>
  <c r="I2011" i="21"/>
  <c r="L2011" i="21"/>
  <c r="K2011" i="21"/>
  <c r="M2011" i="21"/>
  <c r="H2012" i="21"/>
  <c r="N2010" i="21"/>
  <c r="Q2010" i="21"/>
  <c r="O2010" i="21"/>
  <c r="P2010" i="21"/>
  <c r="F2005" i="21"/>
  <c r="D2006" i="21"/>
  <c r="E2005" i="21"/>
  <c r="Q2011" i="21"/>
  <c r="N2011" i="21"/>
  <c r="P2011" i="21"/>
  <c r="O2011" i="21"/>
  <c r="J2012" i="21"/>
  <c r="K2012" i="21"/>
  <c r="I2012" i="21"/>
  <c r="M2012" i="21"/>
  <c r="H2013" i="21"/>
  <c r="L2012" i="21"/>
  <c r="D2007" i="21"/>
  <c r="E2006" i="21"/>
  <c r="F2006" i="21"/>
  <c r="N2012" i="21"/>
  <c r="Q2012" i="21"/>
  <c r="O2012" i="21"/>
  <c r="P2012" i="21"/>
  <c r="J2013" i="21"/>
  <c r="H2014" i="21"/>
  <c r="L2013" i="21"/>
  <c r="K2013" i="21"/>
  <c r="I2013" i="21"/>
  <c r="M2013" i="21"/>
  <c r="F2007" i="21"/>
  <c r="E2007" i="21"/>
  <c r="D2008" i="21"/>
  <c r="L2014" i="21"/>
  <c r="H2015" i="21"/>
  <c r="J2014" i="21"/>
  <c r="I2014" i="21"/>
  <c r="K2014" i="21"/>
  <c r="M2014" i="21"/>
  <c r="Q2013" i="21"/>
  <c r="P2013" i="21"/>
  <c r="N2013" i="21"/>
  <c r="O2013" i="21"/>
  <c r="F2008" i="21"/>
  <c r="E2008" i="21"/>
  <c r="D2009" i="21"/>
  <c r="K2015" i="21"/>
  <c r="J2015" i="21"/>
  <c r="H2016" i="21"/>
  <c r="I2015" i="21"/>
  <c r="M2015" i="21"/>
  <c r="L2015" i="21"/>
  <c r="P2014" i="21"/>
  <c r="N2014" i="21"/>
  <c r="O2014" i="21"/>
  <c r="Q2014" i="21"/>
  <c r="E2009" i="21"/>
  <c r="F2009" i="21"/>
  <c r="D2010" i="21"/>
  <c r="I2016" i="21"/>
  <c r="K2016" i="21"/>
  <c r="H2017" i="21"/>
  <c r="J2016" i="21"/>
  <c r="M2016" i="21"/>
  <c r="L2016" i="21"/>
  <c r="P2015" i="21"/>
  <c r="N2015" i="21"/>
  <c r="Q2015" i="21"/>
  <c r="O2015" i="21"/>
  <c r="D2011" i="21"/>
  <c r="E2010" i="21"/>
  <c r="F2010" i="21"/>
  <c r="P2016" i="21"/>
  <c r="N2016" i="21"/>
  <c r="O2016" i="21"/>
  <c r="Q2016" i="21"/>
  <c r="L2017" i="21"/>
  <c r="M2017" i="21"/>
  <c r="H2018" i="21"/>
  <c r="K2017" i="21"/>
  <c r="I2017" i="21"/>
  <c r="J2017" i="21"/>
  <c r="F2011" i="21"/>
  <c r="D2012" i="21"/>
  <c r="E2011" i="21"/>
  <c r="K2018" i="21"/>
  <c r="H2019" i="21"/>
  <c r="J2018" i="21"/>
  <c r="M2018" i="21"/>
  <c r="I2018" i="21"/>
  <c r="L2018" i="21"/>
  <c r="Q2017" i="21"/>
  <c r="O2017" i="21"/>
  <c r="N2017" i="21"/>
  <c r="P2017" i="21"/>
  <c r="E2012" i="21"/>
  <c r="F2012" i="21"/>
  <c r="D2013" i="21"/>
  <c r="L2019" i="21"/>
  <c r="H2020" i="21"/>
  <c r="K2019" i="21"/>
  <c r="J2019" i="21"/>
  <c r="I2019" i="21"/>
  <c r="M2019" i="21"/>
  <c r="Q2018" i="21"/>
  <c r="O2018" i="21"/>
  <c r="P2018" i="21"/>
  <c r="N2018" i="21"/>
  <c r="D2014" i="21"/>
  <c r="E2013" i="21"/>
  <c r="F2013" i="21"/>
  <c r="M2020" i="21"/>
  <c r="J2020" i="21"/>
  <c r="I2020" i="21"/>
  <c r="K2020" i="21"/>
  <c r="H2021" i="21"/>
  <c r="L2020" i="21"/>
  <c r="Q2019" i="21"/>
  <c r="N2019" i="21"/>
  <c r="O2019" i="21"/>
  <c r="P2019" i="21"/>
  <c r="E2014" i="21"/>
  <c r="F2014" i="21"/>
  <c r="D2015" i="21"/>
  <c r="P2020" i="21"/>
  <c r="N2020" i="21"/>
  <c r="Q2020" i="21"/>
  <c r="O2020" i="21"/>
  <c r="I2021" i="21"/>
  <c r="H2022" i="21"/>
  <c r="J2021" i="21"/>
  <c r="K2021" i="21"/>
  <c r="L2021" i="21"/>
  <c r="M2021" i="21"/>
  <c r="D2016" i="21"/>
  <c r="E2015" i="21"/>
  <c r="F2015" i="21"/>
  <c r="N2021" i="21"/>
  <c r="P2021" i="21"/>
  <c r="Q2021" i="21"/>
  <c r="O2021" i="21"/>
  <c r="L2022" i="21"/>
  <c r="M2022" i="21"/>
  <c r="I2022" i="21"/>
  <c r="H2023" i="21"/>
  <c r="J2022" i="21"/>
  <c r="K2022" i="21"/>
  <c r="D2017" i="21"/>
  <c r="F2016" i="21"/>
  <c r="E2016" i="21"/>
  <c r="N2022" i="21"/>
  <c r="Q2022" i="21"/>
  <c r="O2022" i="21"/>
  <c r="P2022" i="21"/>
  <c r="J2023" i="21"/>
  <c r="K2023" i="21"/>
  <c r="M2023" i="21"/>
  <c r="L2023" i="21"/>
  <c r="I2023" i="21"/>
  <c r="H2024" i="21"/>
  <c r="F2017" i="21"/>
  <c r="E2017" i="21"/>
  <c r="D2018" i="21"/>
  <c r="O2023" i="21"/>
  <c r="P2023" i="21"/>
  <c r="N2023" i="21"/>
  <c r="Q2023" i="21"/>
  <c r="H2025" i="21"/>
  <c r="K2024" i="21"/>
  <c r="I2024" i="21"/>
  <c r="J2024" i="21"/>
  <c r="L2024" i="21"/>
  <c r="M2024" i="21"/>
  <c r="D2019" i="21"/>
  <c r="F2018" i="21"/>
  <c r="E2018" i="21"/>
  <c r="L2025" i="21"/>
  <c r="M2025" i="21"/>
  <c r="K2025" i="21"/>
  <c r="J2025" i="21"/>
  <c r="I2025" i="21"/>
  <c r="H2026" i="21"/>
  <c r="N2024" i="21"/>
  <c r="Q2024" i="21"/>
  <c r="P2024" i="21"/>
  <c r="O2024" i="21"/>
  <c r="F2019" i="21"/>
  <c r="E2019" i="21"/>
  <c r="D2020" i="21"/>
  <c r="O2025" i="21"/>
  <c r="P2025" i="21"/>
  <c r="N2025" i="21"/>
  <c r="Q2025" i="21"/>
  <c r="M2026" i="21"/>
  <c r="L2026" i="21"/>
  <c r="J2026" i="21"/>
  <c r="K2026" i="21"/>
  <c r="I2026" i="21"/>
  <c r="H2027" i="21"/>
  <c r="D2021" i="21"/>
  <c r="E2020" i="21"/>
  <c r="F2020" i="21"/>
  <c r="N2026" i="21"/>
  <c r="O2026" i="21"/>
  <c r="P2026" i="21"/>
  <c r="Q2026" i="21"/>
  <c r="L2027" i="21"/>
  <c r="I2027" i="21"/>
  <c r="J2027" i="21"/>
  <c r="K2027" i="21"/>
  <c r="M2027" i="21"/>
  <c r="H2028" i="21"/>
  <c r="D2022" i="21"/>
  <c r="E2021" i="21"/>
  <c r="F2021" i="21"/>
  <c r="P2027" i="21"/>
  <c r="Q2027" i="21"/>
  <c r="O2027" i="21"/>
  <c r="N2027" i="21"/>
  <c r="M2028" i="21"/>
  <c r="H2029" i="21"/>
  <c r="L2028" i="21"/>
  <c r="I2028" i="21"/>
  <c r="K2028" i="21"/>
  <c r="J2028" i="21"/>
  <c r="E2022" i="21"/>
  <c r="D2023" i="21"/>
  <c r="F2022" i="21"/>
  <c r="J2029" i="21"/>
  <c r="I2029" i="21"/>
  <c r="M2029" i="21"/>
  <c r="L2029" i="21"/>
  <c r="H2030" i="21"/>
  <c r="K2029" i="21"/>
  <c r="O2028" i="21"/>
  <c r="P2028" i="21"/>
  <c r="N2028" i="21"/>
  <c r="Q2028" i="21"/>
  <c r="F2023" i="21"/>
  <c r="D2024" i="21"/>
  <c r="E2023" i="21"/>
  <c r="N2029" i="21"/>
  <c r="Q2029" i="21"/>
  <c r="O2029" i="21"/>
  <c r="P2029" i="21"/>
  <c r="M2030" i="21"/>
  <c r="J2030" i="21"/>
  <c r="H2031" i="21"/>
  <c r="I2030" i="21"/>
  <c r="L2030" i="21"/>
  <c r="K2030" i="21"/>
  <c r="F2024" i="21"/>
  <c r="E2024" i="21"/>
  <c r="D2025" i="21"/>
  <c r="M2031" i="21"/>
  <c r="L2031" i="21"/>
  <c r="H2032" i="21"/>
  <c r="K2031" i="21"/>
  <c r="J2031" i="21"/>
  <c r="I2031" i="21"/>
  <c r="N2030" i="21"/>
  <c r="Q2030" i="21"/>
  <c r="O2030" i="21"/>
  <c r="P2030" i="21"/>
  <c r="E2025" i="21"/>
  <c r="F2025" i="21"/>
  <c r="D2026" i="21"/>
  <c r="H2033" i="21"/>
  <c r="K2032" i="21"/>
  <c r="J2032" i="21"/>
  <c r="M2032" i="21"/>
  <c r="L2032" i="21"/>
  <c r="I2032" i="21"/>
  <c r="Q2031" i="21"/>
  <c r="O2031" i="21"/>
  <c r="P2031" i="21"/>
  <c r="N2031" i="21"/>
  <c r="D2027" i="21"/>
  <c r="E2026" i="21"/>
  <c r="F2026" i="21"/>
  <c r="I2033" i="21"/>
  <c r="H2034" i="21"/>
  <c r="L2033" i="21"/>
  <c r="K2033" i="21"/>
  <c r="J2033" i="21"/>
  <c r="M2033" i="21"/>
  <c r="Q2032" i="21"/>
  <c r="P2032" i="21"/>
  <c r="N2032" i="21"/>
  <c r="O2032" i="21"/>
  <c r="D2028" i="21"/>
  <c r="E2027" i="21"/>
  <c r="F2027" i="21"/>
  <c r="N2033" i="21"/>
  <c r="Q2033" i="21"/>
  <c r="O2033" i="21"/>
  <c r="P2033" i="21"/>
  <c r="K2034" i="21"/>
  <c r="L2034" i="21"/>
  <c r="I2034" i="21"/>
  <c r="J2034" i="21"/>
  <c r="H2035" i="21"/>
  <c r="M2034" i="21"/>
  <c r="D2029" i="21"/>
  <c r="F2028" i="21"/>
  <c r="E2028" i="21"/>
  <c r="N2034" i="21"/>
  <c r="Q2034" i="21"/>
  <c r="P2034" i="21"/>
  <c r="O2034" i="21"/>
  <c r="I2035" i="21"/>
  <c r="H2036" i="21"/>
  <c r="M2035" i="21"/>
  <c r="J2035" i="21"/>
  <c r="L2035" i="21"/>
  <c r="K2035" i="21"/>
  <c r="D2030" i="21"/>
  <c r="E2029" i="21"/>
  <c r="F2029" i="21"/>
  <c r="N2035" i="21"/>
  <c r="O2035" i="21"/>
  <c r="Q2035" i="21"/>
  <c r="P2035" i="21"/>
  <c r="M2036" i="21"/>
  <c r="H2037" i="21"/>
  <c r="K2036" i="21"/>
  <c r="L2036" i="21"/>
  <c r="J2036" i="21"/>
  <c r="I2036" i="21"/>
  <c r="D2031" i="21"/>
  <c r="E2030" i="21"/>
  <c r="F2030" i="21"/>
  <c r="K2037" i="21"/>
  <c r="J2037" i="21"/>
  <c r="L2037" i="21"/>
  <c r="H2038" i="21"/>
  <c r="I2037" i="21"/>
  <c r="M2037" i="21"/>
  <c r="Q2036" i="21"/>
  <c r="O2036" i="21"/>
  <c r="N2036" i="21"/>
  <c r="P2036" i="21"/>
  <c r="F2031" i="21"/>
  <c r="D2032" i="21"/>
  <c r="E2031" i="21"/>
  <c r="J2038" i="21"/>
  <c r="H2039" i="21"/>
  <c r="K2038" i="21"/>
  <c r="L2038" i="21"/>
  <c r="M2038" i="21"/>
  <c r="I2038" i="21"/>
  <c r="O2037" i="21"/>
  <c r="P2037" i="21"/>
  <c r="N2037" i="21"/>
  <c r="Q2037" i="21"/>
  <c r="E2032" i="21"/>
  <c r="D2033" i="21"/>
  <c r="F2032" i="21"/>
  <c r="L2039" i="21"/>
  <c r="K2039" i="21"/>
  <c r="I2039" i="21"/>
  <c r="M2039" i="21"/>
  <c r="J2039" i="21"/>
  <c r="H2040" i="21"/>
  <c r="O2038" i="21"/>
  <c r="Q2038" i="21"/>
  <c r="P2038" i="21"/>
  <c r="N2038" i="21"/>
  <c r="E2033" i="21"/>
  <c r="D2034" i="21"/>
  <c r="F2033" i="21"/>
  <c r="Q2039" i="21"/>
  <c r="N2039" i="21"/>
  <c r="P2039" i="21"/>
  <c r="O2039" i="21"/>
  <c r="L2040" i="21"/>
  <c r="J2040" i="21"/>
  <c r="H2041" i="21"/>
  <c r="K2040" i="21"/>
  <c r="M2040" i="21"/>
  <c r="I2040" i="21"/>
  <c r="D2035" i="21"/>
  <c r="E2034" i="21"/>
  <c r="F2034" i="21"/>
  <c r="J2041" i="21"/>
  <c r="M2041" i="21"/>
  <c r="I2041" i="21"/>
  <c r="L2041" i="21"/>
  <c r="H2042" i="21"/>
  <c r="K2041" i="21"/>
  <c r="O2040" i="21"/>
  <c r="N2040" i="21"/>
  <c r="P2040" i="21"/>
  <c r="Q2040" i="21"/>
  <c r="D2036" i="21"/>
  <c r="E2035" i="21"/>
  <c r="F2035" i="21"/>
  <c r="N2041" i="21"/>
  <c r="P2041" i="21"/>
  <c r="Q2041" i="21"/>
  <c r="O2041" i="21"/>
  <c r="M2042" i="21"/>
  <c r="L2042" i="21"/>
  <c r="J2042" i="21"/>
  <c r="H2043" i="21"/>
  <c r="K2042" i="21"/>
  <c r="I2042" i="21"/>
  <c r="D2037" i="21"/>
  <c r="E2036" i="21"/>
  <c r="F2036" i="21"/>
  <c r="L2043" i="21"/>
  <c r="K2043" i="21"/>
  <c r="I2043" i="21"/>
  <c r="J2043" i="21"/>
  <c r="M2043" i="21"/>
  <c r="H2044" i="21"/>
  <c r="O2042" i="21"/>
  <c r="Q2042" i="21"/>
  <c r="P2042" i="21"/>
  <c r="N2042" i="21"/>
  <c r="D2038" i="21"/>
  <c r="F2037" i="21"/>
  <c r="E2037" i="21"/>
  <c r="P2043" i="21"/>
  <c r="O2043" i="21"/>
  <c r="Q2043" i="21"/>
  <c r="N2043" i="21"/>
  <c r="K2044" i="21"/>
  <c r="I2044" i="21"/>
  <c r="M2044" i="21"/>
  <c r="J2044" i="21"/>
  <c r="L2044" i="21"/>
  <c r="H2045" i="21"/>
  <c r="D2039" i="21"/>
  <c r="F2038" i="21"/>
  <c r="E2038" i="21"/>
  <c r="Q2044" i="21"/>
  <c r="P2044" i="21"/>
  <c r="O2044" i="21"/>
  <c r="N2044" i="21"/>
  <c r="L2045" i="21"/>
  <c r="M2045" i="21"/>
  <c r="H2046" i="21"/>
  <c r="K2045" i="21"/>
  <c r="J2045" i="21"/>
  <c r="I2045" i="21"/>
  <c r="E2039" i="21"/>
  <c r="D2040" i="21"/>
  <c r="F2039" i="21"/>
  <c r="L2046" i="21"/>
  <c r="H2047" i="21"/>
  <c r="I2046" i="21"/>
  <c r="K2046" i="21"/>
  <c r="J2046" i="21"/>
  <c r="M2046" i="21"/>
  <c r="N2045" i="21"/>
  <c r="O2045" i="21"/>
  <c r="Q2045" i="21"/>
  <c r="P2045" i="21"/>
  <c r="F2040" i="21"/>
  <c r="D2041" i="21"/>
  <c r="E2040" i="21"/>
  <c r="K2047" i="21"/>
  <c r="M2047" i="21"/>
  <c r="I2047" i="21"/>
  <c r="J2047" i="21"/>
  <c r="L2047" i="21"/>
  <c r="H2048" i="21"/>
  <c r="P2046" i="21"/>
  <c r="O2046" i="21"/>
  <c r="Q2046" i="21"/>
  <c r="N2046" i="21"/>
  <c r="E2041" i="21"/>
  <c r="D2042" i="21"/>
  <c r="F2041" i="21"/>
  <c r="N2047" i="21"/>
  <c r="Q2047" i="21"/>
  <c r="P2047" i="21"/>
  <c r="O2047" i="21"/>
  <c r="I2048" i="21"/>
  <c r="K2048" i="21"/>
  <c r="H2049" i="21"/>
  <c r="J2048" i="21"/>
  <c r="L2048" i="21"/>
  <c r="M2048" i="21"/>
  <c r="E2042" i="21"/>
  <c r="D2043" i="21"/>
  <c r="F2042" i="21"/>
  <c r="O2048" i="21"/>
  <c r="N2048" i="21"/>
  <c r="Q2048" i="21"/>
  <c r="P2048" i="21"/>
  <c r="H2050" i="21"/>
  <c r="I2049" i="21"/>
  <c r="M2049" i="21"/>
  <c r="K2049" i="21"/>
  <c r="J2049" i="21"/>
  <c r="L2049" i="21"/>
  <c r="E2043" i="21"/>
  <c r="F2043" i="21"/>
  <c r="D2044" i="21"/>
  <c r="H2051" i="21"/>
  <c r="L2050" i="21"/>
  <c r="I2050" i="21"/>
  <c r="J2050" i="21"/>
  <c r="M2050" i="21"/>
  <c r="K2050" i="21"/>
  <c r="O2049" i="21"/>
  <c r="P2049" i="21"/>
  <c r="N2049" i="21"/>
  <c r="Q2049" i="21"/>
  <c r="E2044" i="21"/>
  <c r="F2044" i="21"/>
  <c r="D2045" i="21"/>
  <c r="L2051" i="21"/>
  <c r="H2052" i="21"/>
  <c r="M2051" i="21"/>
  <c r="K2051" i="21"/>
  <c r="I2051" i="21"/>
  <c r="J2051" i="21"/>
  <c r="O2050" i="21"/>
  <c r="P2050" i="21"/>
  <c r="N2050" i="21"/>
  <c r="Q2050" i="21"/>
  <c r="F2045" i="21"/>
  <c r="E2045" i="21"/>
  <c r="D2046" i="21"/>
  <c r="L2052" i="21"/>
  <c r="J2052" i="21"/>
  <c r="H2053" i="21"/>
  <c r="I2052" i="21"/>
  <c r="K2052" i="21"/>
  <c r="M2052" i="21"/>
  <c r="P2051" i="21"/>
  <c r="O2051" i="21"/>
  <c r="Q2051" i="21"/>
  <c r="N2051" i="21"/>
  <c r="D2047" i="21"/>
  <c r="F2046" i="21"/>
  <c r="E2046" i="21"/>
  <c r="M2053" i="21"/>
  <c r="K2053" i="21"/>
  <c r="I2053" i="21"/>
  <c r="L2053" i="21"/>
  <c r="H2054" i="21"/>
  <c r="J2053" i="21"/>
  <c r="P2052" i="21"/>
  <c r="Q2052" i="21"/>
  <c r="N2052" i="21"/>
  <c r="O2052" i="21"/>
  <c r="D2048" i="21"/>
  <c r="E2047" i="21"/>
  <c r="F2047" i="21"/>
  <c r="O2053" i="21"/>
  <c r="N2053" i="21"/>
  <c r="P2053" i="21"/>
  <c r="Q2053" i="21"/>
  <c r="M2054" i="21"/>
  <c r="H2055" i="21"/>
  <c r="I2054" i="21"/>
  <c r="K2054" i="21"/>
  <c r="J2054" i="21"/>
  <c r="L2054" i="21"/>
  <c r="F2048" i="21"/>
  <c r="E2048" i="21"/>
  <c r="D2049" i="21"/>
  <c r="K2055" i="21"/>
  <c r="H2056" i="21"/>
  <c r="L2055" i="21"/>
  <c r="I2055" i="21"/>
  <c r="J2055" i="21"/>
  <c r="M2055" i="21"/>
  <c r="Q2054" i="21"/>
  <c r="O2054" i="21"/>
  <c r="P2054" i="21"/>
  <c r="N2054" i="21"/>
  <c r="F2049" i="21"/>
  <c r="E2049" i="21"/>
  <c r="D2050" i="21"/>
  <c r="I2056" i="21"/>
  <c r="H2057" i="21"/>
  <c r="L2056" i="21"/>
  <c r="K2056" i="21"/>
  <c r="J2056" i="21"/>
  <c r="M2056" i="21"/>
  <c r="N2055" i="21"/>
  <c r="Q2055" i="21"/>
  <c r="O2055" i="21"/>
  <c r="P2055" i="21"/>
  <c r="D2051" i="21"/>
  <c r="F2050" i="21"/>
  <c r="E2050" i="21"/>
  <c r="N2056" i="21"/>
  <c r="Q2056" i="21"/>
  <c r="P2056" i="21"/>
  <c r="O2056" i="21"/>
  <c r="H2058" i="21"/>
  <c r="M2057" i="21"/>
  <c r="L2057" i="21"/>
  <c r="I2057" i="21"/>
  <c r="J2057" i="21"/>
  <c r="K2057" i="21"/>
  <c r="D2052" i="21"/>
  <c r="F2051" i="21"/>
  <c r="E2051" i="21"/>
  <c r="M2058" i="21"/>
  <c r="L2058" i="21"/>
  <c r="I2058" i="21"/>
  <c r="H2059" i="21"/>
  <c r="K2058" i="21"/>
  <c r="J2058" i="21"/>
  <c r="Q2057" i="21"/>
  <c r="P2057" i="21"/>
  <c r="N2057" i="21"/>
  <c r="O2057" i="21"/>
  <c r="D2053" i="21"/>
  <c r="F2052" i="21"/>
  <c r="E2052" i="21"/>
  <c r="Q2058" i="21"/>
  <c r="O2058" i="21"/>
  <c r="P2058" i="21"/>
  <c r="N2058" i="21"/>
  <c r="K2059" i="21"/>
  <c r="M2059" i="21"/>
  <c r="L2059" i="21"/>
  <c r="I2059" i="21"/>
  <c r="J2059" i="21"/>
  <c r="H2060" i="21"/>
  <c r="F2053" i="21"/>
  <c r="E2053" i="21"/>
  <c r="D2054" i="21"/>
  <c r="P2059" i="21"/>
  <c r="O2059" i="21"/>
  <c r="Q2059" i="21"/>
  <c r="N2059" i="21"/>
  <c r="K2060" i="21"/>
  <c r="J2060" i="21"/>
  <c r="H2061" i="21"/>
  <c r="M2060" i="21"/>
  <c r="I2060" i="21"/>
  <c r="L2060" i="21"/>
  <c r="F2054" i="21"/>
  <c r="D2055" i="21"/>
  <c r="E2054" i="21"/>
  <c r="I2061" i="21"/>
  <c r="L2061" i="21"/>
  <c r="H2062" i="21"/>
  <c r="M2061" i="21"/>
  <c r="K2061" i="21"/>
  <c r="J2061" i="21"/>
  <c r="P2060" i="21"/>
  <c r="O2060" i="21"/>
  <c r="N2060" i="21"/>
  <c r="Q2060" i="21"/>
  <c r="D2056" i="21"/>
  <c r="F2055" i="21"/>
  <c r="E2055" i="21"/>
  <c r="N2061" i="21"/>
  <c r="Q2061" i="21"/>
  <c r="O2061" i="21"/>
  <c r="P2061" i="21"/>
  <c r="J2062" i="21"/>
  <c r="I2062" i="21"/>
  <c r="H2063" i="21"/>
  <c r="M2062" i="21"/>
  <c r="K2062" i="21"/>
  <c r="L2062" i="21"/>
  <c r="F2056" i="21"/>
  <c r="E2056" i="21"/>
  <c r="D2057" i="21"/>
  <c r="O2062" i="21"/>
  <c r="P2062" i="21"/>
  <c r="N2062" i="21"/>
  <c r="Q2062" i="21"/>
  <c r="K2063" i="21"/>
  <c r="M2063" i="21"/>
  <c r="J2063" i="21"/>
  <c r="L2063" i="21"/>
  <c r="H2064" i="21"/>
  <c r="I2063" i="21"/>
  <c r="E2057" i="21"/>
  <c r="F2057" i="21"/>
  <c r="D2058" i="21"/>
  <c r="K2064" i="21"/>
  <c r="J2064" i="21"/>
  <c r="M2064" i="21"/>
  <c r="I2064" i="21"/>
  <c r="L2064" i="21"/>
  <c r="H2065" i="21"/>
  <c r="N2063" i="21"/>
  <c r="O2063" i="21"/>
  <c r="P2063" i="21"/>
  <c r="Q2063" i="21"/>
  <c r="D2059" i="21"/>
  <c r="F2058" i="21"/>
  <c r="E2058" i="21"/>
  <c r="Q2064" i="21"/>
  <c r="N2064" i="21"/>
  <c r="O2064" i="21"/>
  <c r="P2064" i="21"/>
  <c r="I2065" i="21"/>
  <c r="K2065" i="21"/>
  <c r="L2065" i="21"/>
  <c r="J2065" i="21"/>
  <c r="H2066" i="21"/>
  <c r="M2065" i="21"/>
  <c r="D2060" i="21"/>
  <c r="F2059" i="21"/>
  <c r="E2059" i="21"/>
  <c r="P2065" i="21"/>
  <c r="N2065" i="21"/>
  <c r="Q2065" i="21"/>
  <c r="O2065" i="21"/>
  <c r="I2066" i="21"/>
  <c r="J2066" i="21"/>
  <c r="M2066" i="21"/>
  <c r="L2066" i="21"/>
  <c r="H2067" i="21"/>
  <c r="K2066" i="21"/>
  <c r="E2060" i="21"/>
  <c r="F2060" i="21"/>
  <c r="D2061" i="21"/>
  <c r="O2066" i="21"/>
  <c r="P2066" i="21"/>
  <c r="Q2066" i="21"/>
  <c r="N2066" i="21"/>
  <c r="M2067" i="21"/>
  <c r="K2067" i="21"/>
  <c r="H2068" i="21"/>
  <c r="I2067" i="21"/>
  <c r="J2067" i="21"/>
  <c r="L2067" i="21"/>
  <c r="E2061" i="21"/>
  <c r="D2062" i="21"/>
  <c r="F2061" i="21"/>
  <c r="I2068" i="21"/>
  <c r="L2068" i="21"/>
  <c r="H2069" i="21"/>
  <c r="K2068" i="21"/>
  <c r="J2068" i="21"/>
  <c r="M2068" i="21"/>
  <c r="O2067" i="21"/>
  <c r="P2067" i="21"/>
  <c r="Q2067" i="21"/>
  <c r="N2067" i="21"/>
  <c r="E2062" i="21"/>
  <c r="F2062" i="21"/>
  <c r="D2063" i="21"/>
  <c r="N2068" i="21"/>
  <c r="Q2068" i="21"/>
  <c r="O2068" i="21"/>
  <c r="P2068" i="21"/>
  <c r="K2069" i="21"/>
  <c r="M2069" i="21"/>
  <c r="L2069" i="21"/>
  <c r="H2070" i="21"/>
  <c r="I2069" i="21"/>
  <c r="J2069" i="21"/>
  <c r="E2063" i="21"/>
  <c r="F2063" i="21"/>
  <c r="D2064" i="21"/>
  <c r="K2070" i="21"/>
  <c r="I2070" i="21"/>
  <c r="J2070" i="21"/>
  <c r="M2070" i="21"/>
  <c r="L2070" i="21"/>
  <c r="H2071" i="21"/>
  <c r="P2069" i="21"/>
  <c r="N2069" i="21"/>
  <c r="O2069" i="21"/>
  <c r="Q2069" i="21"/>
  <c r="F2064" i="21"/>
  <c r="D2065" i="21"/>
  <c r="E2064" i="21"/>
  <c r="Q2070" i="21"/>
  <c r="O2070" i="21"/>
  <c r="P2070" i="21"/>
  <c r="N2070" i="21"/>
  <c r="I2071" i="21"/>
  <c r="K2071" i="21"/>
  <c r="J2071" i="21"/>
  <c r="H2072" i="21"/>
  <c r="M2071" i="21"/>
  <c r="L2071" i="21"/>
  <c r="F2065" i="21"/>
  <c r="E2065" i="21"/>
  <c r="D2066" i="21"/>
  <c r="N2071" i="21"/>
  <c r="Q2071" i="21"/>
  <c r="O2071" i="21"/>
  <c r="P2071" i="21"/>
  <c r="M2072" i="21"/>
  <c r="I2072" i="21"/>
  <c r="J2072" i="21"/>
  <c r="K2072" i="21"/>
  <c r="H2073" i="21"/>
  <c r="L2072" i="21"/>
  <c r="D2067" i="21"/>
  <c r="F2066" i="21"/>
  <c r="E2066" i="21"/>
  <c r="P2072" i="21"/>
  <c r="Q2072" i="21"/>
  <c r="O2072" i="21"/>
  <c r="N2072" i="21"/>
  <c r="K2073" i="21"/>
  <c r="L2073" i="21"/>
  <c r="H2074" i="21"/>
  <c r="M2073" i="21"/>
  <c r="I2073" i="21"/>
  <c r="J2073" i="21"/>
  <c r="D2068" i="21"/>
  <c r="E2067" i="21"/>
  <c r="F2067" i="21"/>
  <c r="K2074" i="21"/>
  <c r="J2074" i="21"/>
  <c r="M2074" i="21"/>
  <c r="H2075" i="21"/>
  <c r="L2074" i="21"/>
  <c r="I2074" i="21"/>
  <c r="Q2073" i="21"/>
  <c r="O2073" i="21"/>
  <c r="P2073" i="21"/>
  <c r="N2073" i="21"/>
  <c r="F2068" i="21"/>
  <c r="D2069" i="21"/>
  <c r="E2068" i="21"/>
  <c r="I2075" i="21"/>
  <c r="M2075" i="21"/>
  <c r="J2075" i="21"/>
  <c r="L2075" i="21"/>
  <c r="H2076" i="21"/>
  <c r="K2075" i="21"/>
  <c r="P2074" i="21"/>
  <c r="N2074" i="21"/>
  <c r="O2074" i="21"/>
  <c r="Q2074" i="21"/>
  <c r="E2069" i="21"/>
  <c r="F2069" i="21"/>
  <c r="D2070" i="21"/>
  <c r="P2075" i="21"/>
  <c r="Q2075" i="21"/>
  <c r="N2075" i="21"/>
  <c r="O2075" i="21"/>
  <c r="L2076" i="21"/>
  <c r="J2076" i="21"/>
  <c r="H2077" i="21"/>
  <c r="I2076" i="21"/>
  <c r="M2076" i="21"/>
  <c r="K2076" i="21"/>
  <c r="F2070" i="21"/>
  <c r="D2071" i="21"/>
  <c r="E2070" i="21"/>
  <c r="I2077" i="21"/>
  <c r="H2078" i="21"/>
  <c r="L2077" i="21"/>
  <c r="K2077" i="21"/>
  <c r="J2077" i="21"/>
  <c r="M2077" i="21"/>
  <c r="O2076" i="21"/>
  <c r="P2076" i="21"/>
  <c r="N2076" i="21"/>
  <c r="Q2076" i="21"/>
  <c r="E2071" i="21"/>
  <c r="D2072" i="21"/>
  <c r="F2071" i="21"/>
  <c r="Q2077" i="21"/>
  <c r="P2077" i="21"/>
  <c r="O2077" i="21"/>
  <c r="N2077" i="21"/>
  <c r="K2078" i="21"/>
  <c r="H2079" i="21"/>
  <c r="J2078" i="21"/>
  <c r="I2078" i="21"/>
  <c r="M2078" i="21"/>
  <c r="L2078" i="21"/>
  <c r="E2072" i="21"/>
  <c r="F2072" i="21"/>
  <c r="D2073" i="21"/>
  <c r="J2079" i="21"/>
  <c r="K2079" i="21"/>
  <c r="H2080" i="21"/>
  <c r="I2079" i="21"/>
  <c r="M2079" i="21"/>
  <c r="L2079" i="21"/>
  <c r="P2078" i="21"/>
  <c r="N2078" i="21"/>
  <c r="Q2078" i="21"/>
  <c r="O2078" i="21"/>
  <c r="D2074" i="21"/>
  <c r="F2073" i="21"/>
  <c r="E2073" i="21"/>
  <c r="M2080" i="21"/>
  <c r="K2080" i="21"/>
  <c r="L2080" i="21"/>
  <c r="I2080" i="21"/>
  <c r="J2080" i="21"/>
  <c r="H2081" i="21"/>
  <c r="N2079" i="21"/>
  <c r="Q2079" i="21"/>
  <c r="P2079" i="21"/>
  <c r="O2079" i="21"/>
  <c r="D2075" i="21"/>
  <c r="F2074" i="21"/>
  <c r="E2074" i="21"/>
  <c r="Q2080" i="21"/>
  <c r="P2080" i="21"/>
  <c r="N2080" i="21"/>
  <c r="O2080" i="21"/>
  <c r="M2081" i="21"/>
  <c r="K2081" i="21"/>
  <c r="I2081" i="21"/>
  <c r="L2081" i="21"/>
  <c r="H2082" i="21"/>
  <c r="J2081" i="21"/>
  <c r="D2076" i="21"/>
  <c r="E2075" i="21"/>
  <c r="F2075" i="21"/>
  <c r="Q2081" i="21"/>
  <c r="O2081" i="21"/>
  <c r="N2081" i="21"/>
  <c r="P2081" i="21"/>
  <c r="I2082" i="21"/>
  <c r="L2082" i="21"/>
  <c r="M2082" i="21"/>
  <c r="H2083" i="21"/>
  <c r="K2082" i="21"/>
  <c r="J2082" i="21"/>
  <c r="D2077" i="21"/>
  <c r="E2076" i="21"/>
  <c r="F2076" i="21"/>
  <c r="O2082" i="21"/>
  <c r="N2082" i="21"/>
  <c r="P2082" i="21"/>
  <c r="Q2082" i="21"/>
  <c r="K2083" i="21"/>
  <c r="H2084" i="21"/>
  <c r="J2083" i="21"/>
  <c r="M2083" i="21"/>
  <c r="L2083" i="21"/>
  <c r="I2083" i="21"/>
  <c r="F2077" i="21"/>
  <c r="E2077" i="21"/>
  <c r="D2078" i="21"/>
  <c r="K2084" i="21"/>
  <c r="I2084" i="21"/>
  <c r="J2084" i="21"/>
  <c r="M2084" i="21"/>
  <c r="L2084" i="21"/>
  <c r="H2085" i="21"/>
  <c r="P2083" i="21"/>
  <c r="Q2083" i="21"/>
  <c r="O2083" i="21"/>
  <c r="N2083" i="21"/>
  <c r="E2078" i="21"/>
  <c r="F2078" i="21"/>
  <c r="D2079" i="21"/>
  <c r="N2084" i="21"/>
  <c r="Q2084" i="21"/>
  <c r="P2084" i="21"/>
  <c r="O2084" i="21"/>
  <c r="J2085" i="21"/>
  <c r="L2085" i="21"/>
  <c r="K2085" i="21"/>
  <c r="H2086" i="21"/>
  <c r="I2085" i="21"/>
  <c r="M2085" i="21"/>
  <c r="D2080" i="21"/>
  <c r="F2079" i="21"/>
  <c r="E2079" i="21"/>
  <c r="L2086" i="21"/>
  <c r="K2086" i="21"/>
  <c r="J2086" i="21"/>
  <c r="I2086" i="21"/>
  <c r="M2086" i="21"/>
  <c r="H2087" i="21"/>
  <c r="N2085" i="21"/>
  <c r="O2085" i="21"/>
  <c r="P2085" i="21"/>
  <c r="Q2085" i="21"/>
  <c r="F2080" i="21"/>
  <c r="D2081" i="21"/>
  <c r="E2080" i="21"/>
  <c r="Q2086" i="21"/>
  <c r="N2086" i="21"/>
  <c r="O2086" i="21"/>
  <c r="P2086" i="21"/>
  <c r="I2087" i="21"/>
  <c r="K2087" i="21"/>
  <c r="H2088" i="21"/>
  <c r="J2087" i="21"/>
  <c r="L2087" i="21"/>
  <c r="M2087" i="21"/>
  <c r="E2081" i="21"/>
  <c r="D2082" i="21"/>
  <c r="F2081" i="21"/>
  <c r="N2087" i="21"/>
  <c r="Q2087" i="21"/>
  <c r="O2087" i="21"/>
  <c r="P2087" i="21"/>
  <c r="M2088" i="21"/>
  <c r="J2088" i="21"/>
  <c r="L2088" i="21"/>
  <c r="K2088" i="21"/>
  <c r="H2089" i="21"/>
  <c r="I2088" i="21"/>
  <c r="E2082" i="21"/>
  <c r="F2082" i="21"/>
  <c r="D2083" i="21"/>
  <c r="J2089" i="21"/>
  <c r="H2090" i="21"/>
  <c r="M2089" i="21"/>
  <c r="I2089" i="21"/>
  <c r="K2089" i="21"/>
  <c r="L2089" i="21"/>
  <c r="P2088" i="21"/>
  <c r="Q2088" i="21"/>
  <c r="O2088" i="21"/>
  <c r="N2088" i="21"/>
  <c r="D2084" i="21"/>
  <c r="F2083" i="21"/>
  <c r="E2083" i="21"/>
  <c r="K2090" i="21"/>
  <c r="I2090" i="21"/>
  <c r="L2090" i="21"/>
  <c r="H2091" i="21"/>
  <c r="J2090" i="21"/>
  <c r="M2090" i="21"/>
  <c r="N2089" i="21"/>
  <c r="P2089" i="21"/>
  <c r="Q2089" i="21"/>
  <c r="O2089" i="21"/>
  <c r="D2085" i="21"/>
  <c r="E2084" i="21"/>
  <c r="F2084" i="21"/>
  <c r="N2090" i="21"/>
  <c r="O2090" i="21"/>
  <c r="P2090" i="21"/>
  <c r="Q2090" i="21"/>
  <c r="I2091" i="21"/>
  <c r="K2091" i="21"/>
  <c r="J2091" i="21"/>
  <c r="H2092" i="21"/>
  <c r="L2091" i="21"/>
  <c r="M2091" i="21"/>
  <c r="E2085" i="21"/>
  <c r="F2085" i="21"/>
  <c r="D2086" i="21"/>
  <c r="N2091" i="21"/>
  <c r="Q2091" i="21"/>
  <c r="O2091" i="21"/>
  <c r="P2091" i="21"/>
  <c r="K2092" i="21"/>
  <c r="J2092" i="21"/>
  <c r="H2093" i="21"/>
  <c r="L2092" i="21"/>
  <c r="I2092" i="21"/>
  <c r="M2092" i="21"/>
  <c r="F2086" i="21"/>
  <c r="D2087" i="21"/>
  <c r="E2086" i="21"/>
  <c r="I2093" i="21"/>
  <c r="K2093" i="21"/>
  <c r="L2093" i="21"/>
  <c r="M2093" i="21"/>
  <c r="H2094" i="21"/>
  <c r="J2093" i="21"/>
  <c r="P2092" i="21"/>
  <c r="O2092" i="21"/>
  <c r="N2092" i="21"/>
  <c r="Q2092" i="21"/>
  <c r="D2088" i="21"/>
  <c r="E2087" i="21"/>
  <c r="F2087" i="21"/>
  <c r="O2093" i="21"/>
  <c r="N2093" i="21"/>
  <c r="P2093" i="21"/>
  <c r="Q2093" i="21"/>
  <c r="I2094" i="21"/>
  <c r="J2094" i="21"/>
  <c r="M2094" i="21"/>
  <c r="H2095" i="21"/>
  <c r="L2094" i="21"/>
  <c r="K2094" i="21"/>
  <c r="E2088" i="21"/>
  <c r="F2088" i="21"/>
  <c r="D2089" i="21"/>
  <c r="N2094" i="21"/>
  <c r="Q2094" i="21"/>
  <c r="O2094" i="21"/>
  <c r="P2094" i="21"/>
  <c r="H2096" i="21"/>
  <c r="I2095" i="21"/>
  <c r="M2095" i="21"/>
  <c r="J2095" i="21"/>
  <c r="L2095" i="21"/>
  <c r="K2095" i="21"/>
  <c r="D2090" i="21"/>
  <c r="E2089" i="21"/>
  <c r="F2089" i="21"/>
  <c r="L2096" i="21"/>
  <c r="I2096" i="21"/>
  <c r="M2096" i="21"/>
  <c r="K2096" i="21"/>
  <c r="J2096" i="21"/>
  <c r="H2097" i="21"/>
  <c r="P2095" i="21"/>
  <c r="Q2095" i="21"/>
  <c r="N2095" i="21"/>
  <c r="O2095" i="21"/>
  <c r="D2091" i="21"/>
  <c r="F2090" i="21"/>
  <c r="E2090" i="21"/>
  <c r="Q2096" i="21"/>
  <c r="N2096" i="21"/>
  <c r="O2096" i="21"/>
  <c r="P2096" i="21"/>
  <c r="K2097" i="21"/>
  <c r="L2097" i="21"/>
  <c r="J2097" i="21"/>
  <c r="H2098" i="21"/>
  <c r="I2097" i="21"/>
  <c r="M2097" i="21"/>
  <c r="D2092" i="21"/>
  <c r="F2091" i="21"/>
  <c r="E2091" i="21"/>
  <c r="I2098" i="21"/>
  <c r="J2098" i="21"/>
  <c r="M2098" i="21"/>
  <c r="H2099" i="21"/>
  <c r="L2098" i="21"/>
  <c r="K2098" i="21"/>
  <c r="N2097" i="21"/>
  <c r="O2097" i="21"/>
  <c r="Q2097" i="21"/>
  <c r="P2097" i="21"/>
  <c r="D2093" i="21"/>
  <c r="F2092" i="21"/>
  <c r="E2092" i="21"/>
  <c r="O2098" i="21"/>
  <c r="P2098" i="21"/>
  <c r="N2098" i="21"/>
  <c r="Q2098" i="21"/>
  <c r="L2099" i="21"/>
  <c r="H2100" i="21"/>
  <c r="K2099" i="21"/>
  <c r="I2099" i="21"/>
  <c r="M2099" i="21"/>
  <c r="J2099" i="21"/>
  <c r="E2093" i="21"/>
  <c r="F2093" i="21"/>
  <c r="D2094" i="21"/>
  <c r="H2101" i="21"/>
  <c r="I2100" i="21"/>
  <c r="L2100" i="21"/>
  <c r="K2100" i="21"/>
  <c r="J2100" i="21"/>
  <c r="M2100" i="21"/>
  <c r="O2099" i="21"/>
  <c r="P2099" i="21"/>
  <c r="Q2099" i="21"/>
  <c r="N2099" i="21"/>
  <c r="F2094" i="21"/>
  <c r="E2094" i="21"/>
  <c r="D2095" i="21"/>
  <c r="K2101" i="21"/>
  <c r="M2101" i="21"/>
  <c r="L2101" i="21"/>
  <c r="H2102" i="21"/>
  <c r="I2101" i="21"/>
  <c r="J2101" i="21"/>
  <c r="N2100" i="21"/>
  <c r="Q2100" i="21"/>
  <c r="O2100" i="21"/>
  <c r="P2100" i="21"/>
  <c r="D2096" i="21"/>
  <c r="F2095" i="21"/>
  <c r="E2095" i="21"/>
  <c r="K2102" i="21"/>
  <c r="I2102" i="21"/>
  <c r="J2102" i="21"/>
  <c r="M2102" i="21"/>
  <c r="L2102" i="21"/>
  <c r="H2103" i="21"/>
  <c r="P2101" i="21"/>
  <c r="N2101" i="21"/>
  <c r="O2101" i="21"/>
  <c r="Q2101" i="21"/>
  <c r="E2096" i="21"/>
  <c r="D2097" i="21"/>
  <c r="F2096" i="21"/>
  <c r="Q2102" i="21"/>
  <c r="O2102" i="21"/>
  <c r="P2102" i="21"/>
  <c r="N2102" i="21"/>
  <c r="K2103" i="21"/>
  <c r="H2104" i="21"/>
  <c r="M2103" i="21"/>
  <c r="J2103" i="21"/>
  <c r="I2103" i="21"/>
  <c r="L2103" i="21"/>
  <c r="F2097" i="21"/>
  <c r="D2098" i="21"/>
  <c r="E2097" i="21"/>
  <c r="I2104" i="21"/>
  <c r="H2105" i="21"/>
  <c r="K2104" i="21"/>
  <c r="J2104" i="21"/>
  <c r="L2104" i="21"/>
  <c r="M2104" i="21"/>
  <c r="N2103" i="21"/>
  <c r="O2103" i="21"/>
  <c r="P2103" i="21"/>
  <c r="Q2103" i="21"/>
  <c r="E2098" i="21"/>
  <c r="F2098" i="21"/>
  <c r="D2099" i="21"/>
  <c r="P2104" i="21"/>
  <c r="Q2104" i="21"/>
  <c r="O2104" i="21"/>
  <c r="N2104" i="21"/>
  <c r="H2106" i="21"/>
  <c r="I2105" i="21"/>
  <c r="J2105" i="21"/>
  <c r="K2105" i="21"/>
  <c r="M2105" i="21"/>
  <c r="L2105" i="21"/>
  <c r="D2100" i="21"/>
  <c r="E2099" i="21"/>
  <c r="F2099" i="21"/>
  <c r="I2106" i="21"/>
  <c r="M2106" i="21"/>
  <c r="H2107" i="21"/>
  <c r="K2106" i="21"/>
  <c r="J2106" i="21"/>
  <c r="L2106" i="21"/>
  <c r="P2105" i="21"/>
  <c r="Q2105" i="21"/>
  <c r="N2105" i="21"/>
  <c r="O2105" i="21"/>
  <c r="D2101" i="21"/>
  <c r="E2100" i="21"/>
  <c r="F2100" i="21"/>
  <c r="P2106" i="21"/>
  <c r="N2106" i="21"/>
  <c r="Q2106" i="21"/>
  <c r="O2106" i="21"/>
  <c r="J2107" i="21"/>
  <c r="L2107" i="21"/>
  <c r="K2107" i="21"/>
  <c r="I2107" i="21"/>
  <c r="H2108" i="21"/>
  <c r="M2107" i="21"/>
  <c r="E2101" i="21"/>
  <c r="F2101" i="21"/>
  <c r="D2102" i="21"/>
  <c r="O2107" i="21"/>
  <c r="P2107" i="21"/>
  <c r="Q2107" i="21"/>
  <c r="N2107" i="21"/>
  <c r="H2109" i="21"/>
  <c r="M2108" i="21"/>
  <c r="J2108" i="21"/>
  <c r="I2108" i="21"/>
  <c r="L2108" i="21"/>
  <c r="K2108" i="21"/>
  <c r="E2102" i="21"/>
  <c r="D2103" i="21"/>
  <c r="F2102" i="21"/>
  <c r="J2109" i="21"/>
  <c r="I2109" i="21"/>
  <c r="M2109" i="21"/>
  <c r="L2109" i="21"/>
  <c r="H2110" i="21"/>
  <c r="K2109" i="21"/>
  <c r="N2108" i="21"/>
  <c r="Q2108" i="21"/>
  <c r="O2108" i="21"/>
  <c r="P2108" i="21"/>
  <c r="D2104" i="21"/>
  <c r="E2103" i="21"/>
  <c r="F2103" i="21"/>
  <c r="P2109" i="21"/>
  <c r="O2109" i="21"/>
  <c r="N2109" i="21"/>
  <c r="Q2109" i="21"/>
  <c r="J2110" i="21"/>
  <c r="M2110" i="21"/>
  <c r="K2110" i="21"/>
  <c r="H2111" i="21"/>
  <c r="I2110" i="21"/>
  <c r="L2110" i="21"/>
  <c r="E2104" i="21"/>
  <c r="F2104" i="21"/>
  <c r="D2105" i="21"/>
  <c r="J2111" i="21"/>
  <c r="K2111" i="21"/>
  <c r="H2112" i="21"/>
  <c r="I2111" i="21"/>
  <c r="L2111" i="21"/>
  <c r="M2111" i="21"/>
  <c r="P2110" i="21"/>
  <c r="N2110" i="21"/>
  <c r="Q2110" i="21"/>
  <c r="O2110" i="21"/>
  <c r="D2106" i="21"/>
  <c r="E2105" i="21"/>
  <c r="F2105" i="21"/>
  <c r="K2112" i="21"/>
  <c r="I2112" i="21"/>
  <c r="J2112" i="21"/>
  <c r="M2112" i="21"/>
  <c r="L2112" i="21"/>
  <c r="H2113" i="21"/>
  <c r="N2111" i="21"/>
  <c r="Q2111" i="21"/>
  <c r="P2111" i="21"/>
  <c r="O2111" i="21"/>
  <c r="D2107" i="21"/>
  <c r="F2106" i="21"/>
  <c r="E2106" i="21"/>
  <c r="P2112" i="21"/>
  <c r="Q2112" i="21"/>
  <c r="O2112" i="21"/>
  <c r="N2112" i="21"/>
  <c r="L2113" i="21"/>
  <c r="H2114" i="21"/>
  <c r="M2113" i="21"/>
  <c r="I2113" i="21"/>
  <c r="K2113" i="21"/>
  <c r="J2113" i="21"/>
  <c r="D2108" i="21"/>
  <c r="F2107" i="21"/>
  <c r="E2107" i="21"/>
  <c r="M2114" i="21"/>
  <c r="L2114" i="21"/>
  <c r="I2114" i="21"/>
  <c r="K2114" i="21"/>
  <c r="H2115" i="21"/>
  <c r="J2114" i="21"/>
  <c r="Q2113" i="21"/>
  <c r="P2113" i="21"/>
  <c r="N2113" i="21"/>
  <c r="O2113" i="21"/>
  <c r="D2109" i="21"/>
  <c r="F2108" i="21"/>
  <c r="E2108" i="21"/>
  <c r="P2114" i="21"/>
  <c r="Q2114" i="21"/>
  <c r="O2114" i="21"/>
  <c r="N2114" i="21"/>
  <c r="H2116" i="21"/>
  <c r="I2115" i="21"/>
  <c r="M2115" i="21"/>
  <c r="K2115" i="21"/>
  <c r="J2115" i="21"/>
  <c r="L2115" i="21"/>
  <c r="E2109" i="21"/>
  <c r="F2109" i="21"/>
  <c r="D2110" i="21"/>
  <c r="L2116" i="21"/>
  <c r="H2117" i="21"/>
  <c r="J2116" i="21"/>
  <c r="I2116" i="21"/>
  <c r="K2116" i="21"/>
  <c r="M2116" i="21"/>
  <c r="N2115" i="21"/>
  <c r="O2115" i="21"/>
  <c r="Q2115" i="21"/>
  <c r="P2115" i="21"/>
  <c r="E2110" i="21"/>
  <c r="D2111" i="21"/>
  <c r="F2110" i="21"/>
  <c r="K2117" i="21"/>
  <c r="M2117" i="21"/>
  <c r="I2117" i="21"/>
  <c r="L2117" i="21"/>
  <c r="H2118" i="21"/>
  <c r="J2117" i="21"/>
  <c r="N2116" i="21"/>
  <c r="Q2116" i="21"/>
  <c r="O2116" i="21"/>
  <c r="P2116" i="21"/>
  <c r="D2112" i="21"/>
  <c r="F2111" i="21"/>
  <c r="E2111" i="21"/>
  <c r="N2117" i="21"/>
  <c r="P2117" i="21"/>
  <c r="Q2117" i="21"/>
  <c r="O2117" i="21"/>
  <c r="M2118" i="21"/>
  <c r="K2118" i="21"/>
  <c r="L2118" i="21"/>
  <c r="H2119" i="21"/>
  <c r="J2118" i="21"/>
  <c r="I2118" i="21"/>
  <c r="F2112" i="21"/>
  <c r="E2112" i="21"/>
  <c r="D2113" i="21"/>
  <c r="M2119" i="21"/>
  <c r="L2119" i="21"/>
  <c r="H2120" i="21"/>
  <c r="I2119" i="21"/>
  <c r="K2119" i="21"/>
  <c r="J2119" i="21"/>
  <c r="O2118" i="21"/>
  <c r="P2118" i="21"/>
  <c r="N2118" i="21"/>
  <c r="Q2118" i="21"/>
  <c r="D2114" i="21"/>
  <c r="F2113" i="21"/>
  <c r="E2113" i="21"/>
  <c r="M2120" i="21"/>
  <c r="L2120" i="21"/>
  <c r="K2120" i="21"/>
  <c r="J2120" i="21"/>
  <c r="I2120" i="21"/>
  <c r="H2121" i="21"/>
  <c r="O2119" i="21"/>
  <c r="N2119" i="21"/>
  <c r="Q2119" i="21"/>
  <c r="P2119" i="21"/>
  <c r="D2115" i="21"/>
  <c r="F2114" i="21"/>
  <c r="E2114" i="21"/>
  <c r="P2120" i="21"/>
  <c r="Q2120" i="21"/>
  <c r="O2120" i="21"/>
  <c r="N2120" i="21"/>
  <c r="H2122" i="21"/>
  <c r="M2121" i="21"/>
  <c r="L2121" i="21"/>
  <c r="I2121" i="21"/>
  <c r="J2121" i="21"/>
  <c r="K2121" i="21"/>
  <c r="D2116" i="21"/>
  <c r="F2115" i="21"/>
  <c r="E2115" i="21"/>
  <c r="M2122" i="21"/>
  <c r="L2122" i="21"/>
  <c r="J2122" i="21"/>
  <c r="H2123" i="21"/>
  <c r="K2122" i="21"/>
  <c r="I2122" i="21"/>
  <c r="P2121" i="21"/>
  <c r="Q2121" i="21"/>
  <c r="N2121" i="21"/>
  <c r="O2121" i="21"/>
  <c r="D2117" i="21"/>
  <c r="E2116" i="21"/>
  <c r="F2116" i="21"/>
  <c r="L2123" i="21"/>
  <c r="M2123" i="21"/>
  <c r="I2123" i="21"/>
  <c r="K2123" i="21"/>
  <c r="J2123" i="21"/>
  <c r="H2124" i="21"/>
  <c r="Q2122" i="21"/>
  <c r="O2122" i="21"/>
  <c r="P2122" i="21"/>
  <c r="N2122" i="21"/>
  <c r="F2117" i="21"/>
  <c r="E2117" i="21"/>
  <c r="D2118" i="21"/>
  <c r="O2123" i="21"/>
  <c r="Q2123" i="21"/>
  <c r="N2123" i="21"/>
  <c r="P2123" i="21"/>
  <c r="I2124" i="21"/>
  <c r="K2124" i="21"/>
  <c r="H2125" i="21"/>
  <c r="M2124" i="21"/>
  <c r="L2124" i="21"/>
  <c r="J2124" i="21"/>
  <c r="F2118" i="21"/>
  <c r="D2119" i="21"/>
  <c r="E2118" i="21"/>
  <c r="O2124" i="21"/>
  <c r="P2124" i="21"/>
  <c r="N2124" i="21"/>
  <c r="Q2124" i="21"/>
  <c r="K2125" i="21"/>
  <c r="L2125" i="21"/>
  <c r="M2125" i="21"/>
  <c r="J2125" i="21"/>
  <c r="H2126" i="21"/>
  <c r="I2125" i="21"/>
  <c r="D2120" i="21"/>
  <c r="F2119" i="21"/>
  <c r="E2119" i="21"/>
  <c r="J2126" i="21"/>
  <c r="M2126" i="21"/>
  <c r="I2126" i="21"/>
  <c r="H2127" i="21"/>
  <c r="L2126" i="21"/>
  <c r="K2126" i="21"/>
  <c r="Q2125" i="21"/>
  <c r="O2125" i="21"/>
  <c r="N2125" i="21"/>
  <c r="P2125" i="21"/>
  <c r="E2120" i="21"/>
  <c r="F2120" i="21"/>
  <c r="D2121" i="21"/>
  <c r="N2126" i="21"/>
  <c r="Q2126" i="21"/>
  <c r="O2126" i="21"/>
  <c r="P2126" i="21"/>
  <c r="J2127" i="21"/>
  <c r="L2127" i="21"/>
  <c r="H2128" i="21"/>
  <c r="I2127" i="21"/>
  <c r="K2127" i="21"/>
  <c r="M2127" i="21"/>
  <c r="E2121" i="21"/>
  <c r="D2122" i="21"/>
  <c r="F2121" i="21"/>
  <c r="L2128" i="21"/>
  <c r="J2128" i="21"/>
  <c r="K2128" i="21"/>
  <c r="H2129" i="21"/>
  <c r="I2128" i="21"/>
  <c r="M2128" i="21"/>
  <c r="N2127" i="21"/>
  <c r="O2127" i="21"/>
  <c r="P2127" i="21"/>
  <c r="Q2127" i="21"/>
  <c r="D2123" i="21"/>
  <c r="E2122" i="21"/>
  <c r="F2122" i="21"/>
  <c r="I2129" i="21"/>
  <c r="K2129" i="21"/>
  <c r="M2129" i="21"/>
  <c r="L2129" i="21"/>
  <c r="J2129" i="21"/>
  <c r="H2130" i="21"/>
  <c r="O2128" i="21"/>
  <c r="P2128" i="21"/>
  <c r="N2128" i="21"/>
  <c r="Q2128" i="21"/>
  <c r="D2124" i="21"/>
  <c r="F2123" i="21"/>
  <c r="E2123" i="21"/>
  <c r="N2129" i="21"/>
  <c r="Q2129" i="21"/>
  <c r="P2129" i="21"/>
  <c r="O2129" i="21"/>
  <c r="J2130" i="21"/>
  <c r="I2130" i="21"/>
  <c r="L2130" i="21"/>
  <c r="H2131" i="21"/>
  <c r="K2130" i="21"/>
  <c r="M2130" i="21"/>
  <c r="D2125" i="21"/>
  <c r="E2124" i="21"/>
  <c r="F2124" i="21"/>
  <c r="O2130" i="21"/>
  <c r="P2130" i="21"/>
  <c r="N2130" i="21"/>
  <c r="Q2130" i="21"/>
  <c r="I2131" i="21"/>
  <c r="J2131" i="21"/>
  <c r="M2131" i="21"/>
  <c r="H2132" i="21"/>
  <c r="L2131" i="21"/>
  <c r="K2131" i="21"/>
  <c r="F2125" i="21"/>
  <c r="E2125" i="21"/>
  <c r="D2126" i="21"/>
  <c r="Q2131" i="21"/>
  <c r="P2131" i="21"/>
  <c r="N2131" i="21"/>
  <c r="O2131" i="21"/>
  <c r="J2132" i="21"/>
  <c r="H2133" i="21"/>
  <c r="I2132" i="21"/>
  <c r="L2132" i="21"/>
  <c r="K2132" i="21"/>
  <c r="M2132" i="21"/>
  <c r="D2127" i="21"/>
  <c r="F2126" i="21"/>
  <c r="E2126" i="21"/>
  <c r="K2133" i="21"/>
  <c r="J2133" i="21"/>
  <c r="H2134" i="21"/>
  <c r="L2133" i="21"/>
  <c r="I2133" i="21"/>
  <c r="M2133" i="21"/>
  <c r="O2132" i="21"/>
  <c r="P2132" i="21"/>
  <c r="N2132" i="21"/>
  <c r="Q2132" i="21"/>
  <c r="F2127" i="21"/>
  <c r="E2127" i="21"/>
  <c r="D2128" i="21"/>
  <c r="K2134" i="21"/>
  <c r="I2134" i="21"/>
  <c r="M2134" i="21"/>
  <c r="H2135" i="21"/>
  <c r="J2134" i="21"/>
  <c r="L2134" i="21"/>
  <c r="Q2133" i="21"/>
  <c r="P2133" i="21"/>
  <c r="N2133" i="21"/>
  <c r="O2133" i="21"/>
  <c r="F2128" i="21"/>
  <c r="D2129" i="21"/>
  <c r="E2128" i="21"/>
  <c r="N2134" i="21"/>
  <c r="O2134" i="21"/>
  <c r="P2134" i="21"/>
  <c r="Q2134" i="21"/>
  <c r="I2135" i="21"/>
  <c r="M2135" i="21"/>
  <c r="K2135" i="21"/>
  <c r="H2136" i="21"/>
  <c r="J2135" i="21"/>
  <c r="L2135" i="21"/>
  <c r="D2130" i="21"/>
  <c r="F2129" i="21"/>
  <c r="E2129" i="21"/>
  <c r="N2135" i="21"/>
  <c r="P2135" i="21"/>
  <c r="O2135" i="21"/>
  <c r="Q2135" i="21"/>
  <c r="H2137" i="21"/>
  <c r="L2136" i="21"/>
  <c r="J2136" i="21"/>
  <c r="I2136" i="21"/>
  <c r="M2136" i="21"/>
  <c r="K2136" i="21"/>
  <c r="F2130" i="21"/>
  <c r="D2131" i="21"/>
  <c r="E2130" i="21"/>
  <c r="M2137" i="21"/>
  <c r="H2138" i="21"/>
  <c r="K2137" i="21"/>
  <c r="L2137" i="21"/>
  <c r="J2137" i="21"/>
  <c r="I2137" i="21"/>
  <c r="Q2136" i="21"/>
  <c r="P2136" i="21"/>
  <c r="O2136" i="21"/>
  <c r="N2136" i="21"/>
  <c r="F2131" i="21"/>
  <c r="E2131" i="21"/>
  <c r="D2132" i="21"/>
  <c r="I2138" i="21"/>
  <c r="H2139" i="21"/>
  <c r="L2138" i="21"/>
  <c r="K2138" i="21"/>
  <c r="J2138" i="21"/>
  <c r="M2138" i="21"/>
  <c r="P2137" i="21"/>
  <c r="N2137" i="21"/>
  <c r="Q2137" i="21"/>
  <c r="O2137" i="21"/>
  <c r="F2132" i="21"/>
  <c r="E2132" i="21"/>
  <c r="D2133" i="21"/>
  <c r="O2138" i="21"/>
  <c r="P2138" i="21"/>
  <c r="N2138" i="21"/>
  <c r="Q2138" i="21"/>
  <c r="H2140" i="21"/>
  <c r="I2139" i="21"/>
  <c r="J2139" i="21"/>
  <c r="K2139" i="21"/>
  <c r="L2139" i="21"/>
  <c r="M2139" i="21"/>
  <c r="E2133" i="21"/>
  <c r="D2134" i="21"/>
  <c r="F2133" i="21"/>
  <c r="K2140" i="21"/>
  <c r="J2140" i="21"/>
  <c r="I2140" i="21"/>
  <c r="M2140" i="21"/>
  <c r="L2140" i="21"/>
  <c r="H2141" i="21"/>
  <c r="N2139" i="21"/>
  <c r="P2139" i="21"/>
  <c r="Q2139" i="21"/>
  <c r="O2139" i="21"/>
  <c r="E2134" i="21"/>
  <c r="D2135" i="21"/>
  <c r="F2134" i="21"/>
  <c r="N2140" i="21"/>
  <c r="Q2140" i="21"/>
  <c r="P2140" i="21"/>
  <c r="O2140" i="21"/>
  <c r="I2141" i="21"/>
  <c r="J2141" i="21"/>
  <c r="K2141" i="21"/>
  <c r="H2142" i="21"/>
  <c r="M2141" i="21"/>
  <c r="L2141" i="21"/>
  <c r="F2135" i="21"/>
  <c r="D2136" i="21"/>
  <c r="E2135" i="21"/>
  <c r="Q2141" i="21"/>
  <c r="N2141" i="21"/>
  <c r="P2141" i="21"/>
  <c r="O2141" i="21"/>
  <c r="J2142" i="21"/>
  <c r="L2142" i="21"/>
  <c r="K2142" i="21"/>
  <c r="H2143" i="21"/>
  <c r="I2142" i="21"/>
  <c r="M2142" i="21"/>
  <c r="D2137" i="21"/>
  <c r="E2136" i="21"/>
  <c r="F2136" i="21"/>
  <c r="M2143" i="21"/>
  <c r="H2144" i="21"/>
  <c r="J2143" i="21"/>
  <c r="I2143" i="21"/>
  <c r="K2143" i="21"/>
  <c r="L2143" i="21"/>
  <c r="P2142" i="21"/>
  <c r="N2142" i="21"/>
  <c r="O2142" i="21"/>
  <c r="Q2142" i="21"/>
  <c r="E2137" i="21"/>
  <c r="F2137" i="21"/>
  <c r="D2138" i="21"/>
  <c r="K2144" i="21"/>
  <c r="M2144" i="21"/>
  <c r="H2145" i="21"/>
  <c r="L2144" i="21"/>
  <c r="J2144" i="21"/>
  <c r="I2144" i="21"/>
  <c r="Q2143" i="21"/>
  <c r="O2143" i="21"/>
  <c r="N2143" i="21"/>
  <c r="P2143" i="21"/>
  <c r="D2139" i="21"/>
  <c r="E2138" i="21"/>
  <c r="F2138" i="21"/>
  <c r="L2145" i="21"/>
  <c r="I2145" i="21"/>
  <c r="K2145" i="21"/>
  <c r="H2146" i="21"/>
  <c r="M2145" i="21"/>
  <c r="J2145" i="21"/>
  <c r="Q2144" i="21"/>
  <c r="P2144" i="21"/>
  <c r="O2144" i="21"/>
  <c r="N2144" i="21"/>
  <c r="D2140" i="21"/>
  <c r="E2139" i="21"/>
  <c r="F2139" i="21"/>
  <c r="N2145" i="21"/>
  <c r="P2145" i="21"/>
  <c r="Q2145" i="21"/>
  <c r="O2145" i="21"/>
  <c r="K2146" i="21"/>
  <c r="M2146" i="21"/>
  <c r="H2147" i="21"/>
  <c r="I2146" i="21"/>
  <c r="J2146" i="21"/>
  <c r="L2146" i="21"/>
  <c r="E2140" i="21"/>
  <c r="D2141" i="21"/>
  <c r="F2140" i="21"/>
  <c r="I2147" i="21"/>
  <c r="H2148" i="21"/>
  <c r="K2147" i="21"/>
  <c r="M2147" i="21"/>
  <c r="J2147" i="21"/>
  <c r="L2147" i="21"/>
  <c r="Q2146" i="21"/>
  <c r="P2146" i="21"/>
  <c r="N2146" i="21"/>
  <c r="O2146" i="21"/>
  <c r="E2141" i="21"/>
  <c r="D2142" i="21"/>
  <c r="F2141" i="21"/>
  <c r="P2147" i="21"/>
  <c r="N2147" i="21"/>
  <c r="Q2147" i="21"/>
  <c r="O2147" i="21"/>
  <c r="M2148" i="21"/>
  <c r="L2148" i="21"/>
  <c r="J2148" i="21"/>
  <c r="H2149" i="21"/>
  <c r="I2148" i="21"/>
  <c r="K2148" i="21"/>
  <c r="E2142" i="21"/>
  <c r="D2143" i="21"/>
  <c r="F2142" i="21"/>
  <c r="J2149" i="21"/>
  <c r="H2150" i="21"/>
  <c r="K2149" i="21"/>
  <c r="L2149" i="21"/>
  <c r="I2149" i="21"/>
  <c r="M2149" i="21"/>
  <c r="Q2148" i="21"/>
  <c r="P2148" i="21"/>
  <c r="N2148" i="21"/>
  <c r="O2148" i="21"/>
  <c r="D2144" i="21"/>
  <c r="F2143" i="21"/>
  <c r="E2143" i="21"/>
  <c r="K2150" i="21"/>
  <c r="I2150" i="21"/>
  <c r="H2151" i="21"/>
  <c r="M2150" i="21"/>
  <c r="J2150" i="21"/>
  <c r="L2150" i="21"/>
  <c r="Q2149" i="21"/>
  <c r="P2149" i="21"/>
  <c r="N2149" i="21"/>
  <c r="O2149" i="21"/>
  <c r="D2145" i="21"/>
  <c r="F2144" i="21"/>
  <c r="E2144" i="21"/>
  <c r="Q2150" i="21"/>
  <c r="N2150" i="21"/>
  <c r="O2150" i="21"/>
  <c r="P2150" i="21"/>
  <c r="I2151" i="21"/>
  <c r="K2151" i="21"/>
  <c r="M2151" i="21"/>
  <c r="H2152" i="21"/>
  <c r="L2151" i="21"/>
  <c r="J2151" i="21"/>
  <c r="F2145" i="21"/>
  <c r="E2145" i="21"/>
  <c r="D2146" i="21"/>
  <c r="N2151" i="21"/>
  <c r="Q2151" i="21"/>
  <c r="O2151" i="21"/>
  <c r="P2151" i="21"/>
  <c r="H2153" i="21"/>
  <c r="K2152" i="21"/>
  <c r="M2152" i="21"/>
  <c r="L2152" i="21"/>
  <c r="I2152" i="21"/>
  <c r="J2152" i="21"/>
  <c r="D2147" i="21"/>
  <c r="F2146" i="21"/>
  <c r="E2146" i="21"/>
  <c r="L2153" i="21"/>
  <c r="J2153" i="21"/>
  <c r="H2154" i="21"/>
  <c r="K2153" i="21"/>
  <c r="I2153" i="21"/>
  <c r="M2153" i="21"/>
  <c r="Q2152" i="21"/>
  <c r="P2152" i="21"/>
  <c r="O2152" i="21"/>
  <c r="N2152" i="21"/>
  <c r="D2148" i="21"/>
  <c r="F2147" i="21"/>
  <c r="E2147" i="21"/>
  <c r="K2154" i="21"/>
  <c r="H2155" i="21"/>
  <c r="I2154" i="21"/>
  <c r="M2154" i="21"/>
  <c r="L2154" i="21"/>
  <c r="J2154" i="21"/>
  <c r="N2153" i="21"/>
  <c r="O2153" i="21"/>
  <c r="Q2153" i="21"/>
  <c r="P2153" i="21"/>
  <c r="F2148" i="21"/>
  <c r="D2149" i="21"/>
  <c r="E2148" i="21"/>
  <c r="I2155" i="21"/>
  <c r="L2155" i="21"/>
  <c r="M2155" i="21"/>
  <c r="H2156" i="21"/>
  <c r="K2155" i="21"/>
  <c r="J2155" i="21"/>
  <c r="N2154" i="21"/>
  <c r="O2154" i="21"/>
  <c r="P2154" i="21"/>
  <c r="Q2154" i="21"/>
  <c r="F2149" i="21"/>
  <c r="D2150" i="21"/>
  <c r="E2149" i="21"/>
  <c r="O2155" i="21"/>
  <c r="N2155" i="21"/>
  <c r="Q2155" i="21"/>
  <c r="P2155" i="21"/>
  <c r="J2156" i="21"/>
  <c r="I2156" i="21"/>
  <c r="L2156" i="21"/>
  <c r="K2156" i="21"/>
  <c r="H2157" i="21"/>
  <c r="M2156" i="21"/>
  <c r="F2150" i="21"/>
  <c r="D2151" i="21"/>
  <c r="E2150" i="21"/>
  <c r="O2156" i="21"/>
  <c r="N2156" i="21"/>
  <c r="P2156" i="21"/>
  <c r="Q2156" i="21"/>
  <c r="J2157" i="21"/>
  <c r="K2157" i="21"/>
  <c r="H2158" i="21"/>
  <c r="I2157" i="21"/>
  <c r="M2157" i="21"/>
  <c r="L2157" i="21"/>
  <c r="D2152" i="21"/>
  <c r="E2151" i="21"/>
  <c r="F2151" i="21"/>
  <c r="I2158" i="21"/>
  <c r="M2158" i="21"/>
  <c r="H2159" i="21"/>
  <c r="L2158" i="21"/>
  <c r="K2158" i="21"/>
  <c r="J2158" i="21"/>
  <c r="O2157" i="21"/>
  <c r="N2157" i="21"/>
  <c r="P2157" i="21"/>
  <c r="Q2157" i="21"/>
  <c r="D2153" i="21"/>
  <c r="F2152" i="21"/>
  <c r="E2152" i="21"/>
  <c r="N2158" i="21"/>
  <c r="P2158" i="21"/>
  <c r="O2158" i="21"/>
  <c r="Q2158" i="21"/>
  <c r="H2160" i="21"/>
  <c r="M2159" i="21"/>
  <c r="I2159" i="21"/>
  <c r="K2159" i="21"/>
  <c r="L2159" i="21"/>
  <c r="J2159" i="21"/>
  <c r="E2153" i="21"/>
  <c r="F2153" i="21"/>
  <c r="D2154" i="21"/>
  <c r="L2160" i="21"/>
  <c r="H2161" i="21"/>
  <c r="M2160" i="21"/>
  <c r="K2160" i="21"/>
  <c r="J2160" i="21"/>
  <c r="I2160" i="21"/>
  <c r="O2159" i="21"/>
  <c r="Q2159" i="21"/>
  <c r="P2159" i="21"/>
  <c r="N2159" i="21"/>
  <c r="D2155" i="21"/>
  <c r="F2154" i="21"/>
  <c r="E2154" i="21"/>
  <c r="I2161" i="21"/>
  <c r="H2162" i="21"/>
  <c r="M2161" i="21"/>
  <c r="L2161" i="21"/>
  <c r="J2161" i="21"/>
  <c r="K2161" i="21"/>
  <c r="P2160" i="21"/>
  <c r="N2160" i="21"/>
  <c r="O2160" i="21"/>
  <c r="Q2160" i="21"/>
  <c r="E2155" i="21"/>
  <c r="D2156" i="21"/>
  <c r="F2155" i="21"/>
  <c r="P2161" i="21"/>
  <c r="N2161" i="21"/>
  <c r="Q2161" i="21"/>
  <c r="O2161" i="21"/>
  <c r="L2162" i="21"/>
  <c r="I2162" i="21"/>
  <c r="J2162" i="21"/>
  <c r="K2162" i="21"/>
  <c r="M2162" i="21"/>
  <c r="H2163" i="21"/>
  <c r="E2156" i="21"/>
  <c r="F2156" i="21"/>
  <c r="D2157" i="21"/>
  <c r="O2162" i="21"/>
  <c r="P2162" i="21"/>
  <c r="N2162" i="21"/>
  <c r="Q2162" i="21"/>
  <c r="H2164" i="21"/>
  <c r="M2163" i="21"/>
  <c r="I2163" i="21"/>
  <c r="L2163" i="21"/>
  <c r="K2163" i="21"/>
  <c r="J2163" i="21"/>
  <c r="E2157" i="21"/>
  <c r="D2158" i="21"/>
  <c r="F2157" i="21"/>
  <c r="M2164" i="21"/>
  <c r="K2164" i="21"/>
  <c r="L2164" i="21"/>
  <c r="I2164" i="21"/>
  <c r="J2164" i="21"/>
  <c r="H2165" i="21"/>
  <c r="P2163" i="21"/>
  <c r="O2163" i="21"/>
  <c r="N2163" i="21"/>
  <c r="Q2163" i="21"/>
  <c r="E2158" i="21"/>
  <c r="D2159" i="21"/>
  <c r="F2158" i="21"/>
  <c r="P2164" i="21"/>
  <c r="Q2164" i="21"/>
  <c r="O2164" i="21"/>
  <c r="N2164" i="21"/>
  <c r="M2165" i="21"/>
  <c r="K2165" i="21"/>
  <c r="L2165" i="21"/>
  <c r="H2166" i="21"/>
  <c r="I2165" i="21"/>
  <c r="J2165" i="21"/>
  <c r="F2159" i="21"/>
  <c r="E2159" i="21"/>
  <c r="D2160" i="21"/>
  <c r="M2166" i="21"/>
  <c r="I2166" i="21"/>
  <c r="L2166" i="21"/>
  <c r="H2167" i="21"/>
  <c r="J2166" i="21"/>
  <c r="K2166" i="21"/>
  <c r="N2165" i="21"/>
  <c r="O2165" i="21"/>
  <c r="P2165" i="21"/>
  <c r="Q2165" i="21"/>
  <c r="F2160" i="21"/>
  <c r="D2161" i="21"/>
  <c r="E2160" i="21"/>
  <c r="Q2166" i="21"/>
  <c r="O2166" i="21"/>
  <c r="P2166" i="21"/>
  <c r="N2166" i="21"/>
  <c r="K2167" i="21"/>
  <c r="J2167" i="21"/>
  <c r="L2167" i="21"/>
  <c r="I2167" i="21"/>
  <c r="M2167" i="21"/>
  <c r="H2168" i="21"/>
  <c r="E2161" i="21"/>
  <c r="F2161" i="21"/>
  <c r="D2162" i="21"/>
  <c r="N2167" i="21"/>
  <c r="O2167" i="21"/>
  <c r="P2167" i="21"/>
  <c r="Q2167" i="21"/>
  <c r="J2168" i="21"/>
  <c r="K2168" i="21"/>
  <c r="L2168" i="21"/>
  <c r="I2168" i="21"/>
  <c r="H2169" i="21"/>
  <c r="M2168" i="21"/>
  <c r="E2162" i="21"/>
  <c r="F2162" i="21"/>
  <c r="D2163" i="21"/>
  <c r="Q2168" i="21"/>
  <c r="P2168" i="21"/>
  <c r="O2168" i="21"/>
  <c r="N2168" i="21"/>
  <c r="M2169" i="21"/>
  <c r="L2169" i="21"/>
  <c r="K2169" i="21"/>
  <c r="J2169" i="21"/>
  <c r="H2170" i="21"/>
  <c r="I2169" i="21"/>
  <c r="D2164" i="21"/>
  <c r="E2163" i="21"/>
  <c r="F2163" i="21"/>
  <c r="H2171" i="21"/>
  <c r="K2170" i="21"/>
  <c r="M2170" i="21"/>
  <c r="J2170" i="21"/>
  <c r="I2170" i="21"/>
  <c r="L2170" i="21"/>
  <c r="P2169" i="21"/>
  <c r="Q2169" i="21"/>
  <c r="N2169" i="21"/>
  <c r="O2169" i="21"/>
  <c r="E2164" i="21"/>
  <c r="F2164" i="21"/>
  <c r="D2165" i="21"/>
  <c r="I2171" i="21"/>
  <c r="L2171" i="21"/>
  <c r="H2172" i="21"/>
  <c r="J2171" i="21"/>
  <c r="K2171" i="21"/>
  <c r="M2171" i="21"/>
  <c r="O2170" i="21"/>
  <c r="P2170" i="21"/>
  <c r="N2170" i="21"/>
  <c r="Q2170" i="21"/>
  <c r="E2165" i="21"/>
  <c r="D2166" i="21"/>
  <c r="F2165" i="21"/>
  <c r="Q2171" i="21"/>
  <c r="N2171" i="21"/>
  <c r="O2171" i="21"/>
  <c r="P2171" i="21"/>
  <c r="H2173" i="21"/>
  <c r="L2172" i="21"/>
  <c r="M2172" i="21"/>
  <c r="I2172" i="21"/>
  <c r="J2172" i="21"/>
  <c r="K2172" i="21"/>
  <c r="D2167" i="21"/>
  <c r="E2166" i="21"/>
  <c r="F2166" i="21"/>
  <c r="M2173" i="21"/>
  <c r="K2173" i="21"/>
  <c r="L2173" i="21"/>
  <c r="H2174" i="21"/>
  <c r="J2173" i="21"/>
  <c r="I2173" i="21"/>
  <c r="N2172" i="21"/>
  <c r="O2172" i="21"/>
  <c r="Q2172" i="21"/>
  <c r="P2172" i="21"/>
  <c r="F2167" i="21"/>
  <c r="E2167" i="21"/>
  <c r="D2168" i="21"/>
  <c r="L2174" i="21"/>
  <c r="J2174" i="21"/>
  <c r="M2174" i="21"/>
  <c r="H2175" i="21"/>
  <c r="K2174" i="21"/>
  <c r="I2174" i="21"/>
  <c r="P2173" i="21"/>
  <c r="N2173" i="21"/>
  <c r="Q2173" i="21"/>
  <c r="O2173" i="21"/>
  <c r="F2168" i="21"/>
  <c r="D2169" i="21"/>
  <c r="E2168" i="21"/>
  <c r="M2175" i="21"/>
  <c r="L2175" i="21"/>
  <c r="J2175" i="21"/>
  <c r="H2176" i="21"/>
  <c r="I2175" i="21"/>
  <c r="K2175" i="21"/>
  <c r="P2174" i="21"/>
  <c r="N2174" i="21"/>
  <c r="Q2174" i="21"/>
  <c r="O2174" i="21"/>
  <c r="F2169" i="21"/>
  <c r="D2170" i="21"/>
  <c r="E2169" i="21"/>
  <c r="K2176" i="21"/>
  <c r="J2176" i="21"/>
  <c r="H2177" i="21"/>
  <c r="I2176" i="21"/>
  <c r="M2176" i="21"/>
  <c r="L2176" i="21"/>
  <c r="N2175" i="21"/>
  <c r="Q2175" i="21"/>
  <c r="O2175" i="21"/>
  <c r="P2175" i="21"/>
  <c r="F2170" i="21"/>
  <c r="E2170" i="21"/>
  <c r="D2171" i="21"/>
  <c r="L2177" i="21"/>
  <c r="M2177" i="21"/>
  <c r="H2178" i="21"/>
  <c r="I2177" i="21"/>
  <c r="K2177" i="21"/>
  <c r="J2177" i="21"/>
  <c r="Q2176" i="21"/>
  <c r="P2176" i="21"/>
  <c r="O2176" i="21"/>
  <c r="N2176" i="21"/>
  <c r="D2172" i="21"/>
  <c r="E2171" i="21"/>
  <c r="F2171" i="21"/>
  <c r="H2179" i="21"/>
  <c r="I2178" i="21"/>
  <c r="L2178" i="21"/>
  <c r="M2178" i="21"/>
  <c r="J2178" i="21"/>
  <c r="K2178" i="21"/>
  <c r="N2177" i="21"/>
  <c r="Q2177" i="21"/>
  <c r="P2177" i="21"/>
  <c r="O2177" i="21"/>
  <c r="D2173" i="21"/>
  <c r="F2172" i="21"/>
  <c r="E2172" i="21"/>
  <c r="I2179" i="21"/>
  <c r="M2179" i="21"/>
  <c r="K2179" i="21"/>
  <c r="J2179" i="21"/>
  <c r="H2180" i="21"/>
  <c r="L2179" i="21"/>
  <c r="P2178" i="21"/>
  <c r="N2178" i="21"/>
  <c r="O2178" i="21"/>
  <c r="Q2178" i="21"/>
  <c r="D2174" i="21"/>
  <c r="F2173" i="21"/>
  <c r="E2173" i="21"/>
  <c r="P2179" i="21"/>
  <c r="N2179" i="21"/>
  <c r="O2179" i="21"/>
  <c r="Q2179" i="21"/>
  <c r="M2180" i="21"/>
  <c r="L2180" i="21"/>
  <c r="K2180" i="21"/>
  <c r="I2180" i="21"/>
  <c r="J2180" i="21"/>
  <c r="H2181" i="21"/>
  <c r="F2174" i="21"/>
  <c r="D2175" i="21"/>
  <c r="E2174" i="21"/>
  <c r="Q2180" i="21"/>
  <c r="P2180" i="21"/>
  <c r="N2180" i="21"/>
  <c r="O2180" i="21"/>
  <c r="K2181" i="21"/>
  <c r="L2181" i="21"/>
  <c r="H2182" i="21"/>
  <c r="J2181" i="21"/>
  <c r="M2181" i="21"/>
  <c r="I2181" i="21"/>
  <c r="F2175" i="21"/>
  <c r="D2176" i="21"/>
  <c r="E2175" i="21"/>
  <c r="I2182" i="21"/>
  <c r="L2182" i="21"/>
  <c r="M2182" i="21"/>
  <c r="J2182" i="21"/>
  <c r="H2183" i="21"/>
  <c r="K2182" i="21"/>
  <c r="O2181" i="21"/>
  <c r="P2181" i="21"/>
  <c r="N2181" i="21"/>
  <c r="Q2181" i="21"/>
  <c r="D2177" i="21"/>
  <c r="E2176" i="21"/>
  <c r="F2176" i="21"/>
  <c r="P2182" i="21"/>
  <c r="N2182" i="21"/>
  <c r="O2182" i="21"/>
  <c r="Q2182" i="21"/>
  <c r="K2183" i="21"/>
  <c r="I2183" i="21"/>
  <c r="H2184" i="21"/>
  <c r="M2183" i="21"/>
  <c r="J2183" i="21"/>
  <c r="L2183" i="21"/>
  <c r="E2177" i="21"/>
  <c r="F2177" i="21"/>
  <c r="D2178" i="21"/>
  <c r="Q2183" i="21"/>
  <c r="P2183" i="21"/>
  <c r="N2183" i="21"/>
  <c r="O2183" i="21"/>
  <c r="H2185" i="21"/>
  <c r="M2184" i="21"/>
  <c r="J2184" i="21"/>
  <c r="K2184" i="21"/>
  <c r="I2184" i="21"/>
  <c r="L2184" i="21"/>
  <c r="D2179" i="21"/>
  <c r="E2178" i="21"/>
  <c r="F2178" i="21"/>
  <c r="K2185" i="21"/>
  <c r="M2185" i="21"/>
  <c r="J2185" i="21"/>
  <c r="I2185" i="21"/>
  <c r="H2186" i="21"/>
  <c r="L2185" i="21"/>
  <c r="P2184" i="21"/>
  <c r="Q2184" i="21"/>
  <c r="N2184" i="21"/>
  <c r="O2184" i="21"/>
  <c r="F2179" i="21"/>
  <c r="D2180" i="21"/>
  <c r="E2179" i="21"/>
  <c r="Q2185" i="21"/>
  <c r="P2185" i="21"/>
  <c r="O2185" i="21"/>
  <c r="N2185" i="21"/>
  <c r="M2186" i="21"/>
  <c r="J2186" i="21"/>
  <c r="K2186" i="21"/>
  <c r="L2186" i="21"/>
  <c r="H2187" i="21"/>
  <c r="I2186" i="21"/>
  <c r="D2181" i="21"/>
  <c r="E2180" i="21"/>
  <c r="F2180" i="21"/>
  <c r="M2187" i="21"/>
  <c r="I2187" i="21"/>
  <c r="L2187" i="21"/>
  <c r="K2187" i="21"/>
  <c r="H2188" i="21"/>
  <c r="J2187" i="21"/>
  <c r="N2186" i="21"/>
  <c r="Q2186" i="21"/>
  <c r="O2186" i="21"/>
  <c r="P2186" i="21"/>
  <c r="F2181" i="21"/>
  <c r="D2182" i="21"/>
  <c r="E2181" i="21"/>
  <c r="N2187" i="21"/>
  <c r="Q2187" i="21"/>
  <c r="O2187" i="21"/>
  <c r="P2187" i="21"/>
  <c r="K2188" i="21"/>
  <c r="H2189" i="21"/>
  <c r="L2188" i="21"/>
  <c r="J2188" i="21"/>
  <c r="I2188" i="21"/>
  <c r="M2188" i="21"/>
  <c r="E2182" i="21"/>
  <c r="D2183" i="21"/>
  <c r="F2182" i="21"/>
  <c r="M2189" i="21"/>
  <c r="K2189" i="21"/>
  <c r="J2189" i="21"/>
  <c r="H2190" i="21"/>
  <c r="L2189" i="21"/>
  <c r="I2189" i="21"/>
  <c r="N2188" i="21"/>
  <c r="P2188" i="21"/>
  <c r="Q2188" i="21"/>
  <c r="O2188" i="21"/>
  <c r="D2184" i="21"/>
  <c r="E2183" i="21"/>
  <c r="F2183" i="21"/>
  <c r="I2190" i="21"/>
  <c r="J2190" i="21"/>
  <c r="H2191" i="21"/>
  <c r="L2190" i="21"/>
  <c r="K2190" i="21"/>
  <c r="M2190" i="21"/>
  <c r="Q2189" i="21"/>
  <c r="O2189" i="21"/>
  <c r="N2189" i="21"/>
  <c r="P2189" i="21"/>
  <c r="E2184" i="21"/>
  <c r="D2185" i="21"/>
  <c r="F2184" i="21"/>
  <c r="P2190" i="21"/>
  <c r="Q2190" i="21"/>
  <c r="O2190" i="21"/>
  <c r="N2190" i="21"/>
  <c r="L2191" i="21"/>
  <c r="H2192" i="21"/>
  <c r="K2191" i="21"/>
  <c r="M2191" i="21"/>
  <c r="J2191" i="21"/>
  <c r="I2191" i="21"/>
  <c r="E2185" i="21"/>
  <c r="D2186" i="21"/>
  <c r="F2185" i="21"/>
  <c r="M2192" i="21"/>
  <c r="L2192" i="21"/>
  <c r="K2192" i="21"/>
  <c r="I2192" i="21"/>
  <c r="H2193" i="21"/>
  <c r="J2192" i="21"/>
  <c r="N2191" i="21"/>
  <c r="O2191" i="21"/>
  <c r="Q2191" i="21"/>
  <c r="P2191" i="21"/>
  <c r="D2187" i="21"/>
  <c r="E2186" i="21"/>
  <c r="F2186" i="21"/>
  <c r="N2192" i="21"/>
  <c r="P2192" i="21"/>
  <c r="O2192" i="21"/>
  <c r="Q2192" i="21"/>
  <c r="L2193" i="21"/>
  <c r="H2194" i="21"/>
  <c r="M2193" i="21"/>
  <c r="J2193" i="21"/>
  <c r="I2193" i="21"/>
  <c r="K2193" i="21"/>
  <c r="D2188" i="21"/>
  <c r="F2187" i="21"/>
  <c r="E2187" i="21"/>
  <c r="L2194" i="21"/>
  <c r="I2194" i="21"/>
  <c r="K2194" i="21"/>
  <c r="M2194" i="21"/>
  <c r="H2195" i="21"/>
  <c r="J2194" i="21"/>
  <c r="N2193" i="21"/>
  <c r="Q2193" i="21"/>
  <c r="P2193" i="21"/>
  <c r="O2193" i="21"/>
  <c r="D2189" i="21"/>
  <c r="E2188" i="21"/>
  <c r="F2188" i="21"/>
  <c r="Q2194" i="21"/>
  <c r="O2194" i="21"/>
  <c r="P2194" i="21"/>
  <c r="N2194" i="21"/>
  <c r="M2195" i="21"/>
  <c r="I2195" i="21"/>
  <c r="L2195" i="21"/>
  <c r="K2195" i="21"/>
  <c r="H2196" i="21"/>
  <c r="J2195" i="21"/>
  <c r="D2190" i="21"/>
  <c r="E2189" i="21"/>
  <c r="F2189" i="21"/>
  <c r="O2195" i="21"/>
  <c r="Q2195" i="21"/>
  <c r="N2195" i="21"/>
  <c r="P2195" i="21"/>
  <c r="K2196" i="21"/>
  <c r="L2196" i="21"/>
  <c r="H2197" i="21"/>
  <c r="M2196" i="21"/>
  <c r="I2196" i="21"/>
  <c r="J2196" i="21"/>
  <c r="D2191" i="21"/>
  <c r="E2190" i="21"/>
  <c r="F2190" i="21"/>
  <c r="L2197" i="21"/>
  <c r="K2197" i="21"/>
  <c r="J2197" i="21"/>
  <c r="H2198" i="21"/>
  <c r="I2197" i="21"/>
  <c r="M2197" i="21"/>
  <c r="N2196" i="21"/>
  <c r="P2196" i="21"/>
  <c r="Q2196" i="21"/>
  <c r="O2196" i="21"/>
  <c r="E2191" i="21"/>
  <c r="F2191" i="21"/>
  <c r="D2192" i="21"/>
  <c r="M2198" i="21"/>
  <c r="L2198" i="21"/>
  <c r="I2198" i="21"/>
  <c r="J2198" i="21"/>
  <c r="H2199" i="21"/>
  <c r="K2198" i="21"/>
  <c r="P2197" i="21"/>
  <c r="O2197" i="21"/>
  <c r="N2197" i="21"/>
  <c r="Q2197" i="21"/>
  <c r="D2193" i="21"/>
  <c r="E2192" i="21"/>
  <c r="F2192" i="21"/>
  <c r="O2198" i="21"/>
  <c r="N2198" i="21"/>
  <c r="Q2198" i="21"/>
  <c r="P2198" i="21"/>
  <c r="L2199" i="21"/>
  <c r="M2199" i="21"/>
  <c r="J2199" i="21"/>
  <c r="I2199" i="21"/>
  <c r="K2199" i="21"/>
  <c r="H2200" i="21"/>
  <c r="E2193" i="21"/>
  <c r="D2194" i="21"/>
  <c r="F2193" i="21"/>
  <c r="N2199" i="21"/>
  <c r="P2199" i="21"/>
  <c r="Q2199" i="21"/>
  <c r="O2199" i="21"/>
  <c r="I2200" i="21"/>
  <c r="J2200" i="21"/>
  <c r="K2200" i="21"/>
  <c r="M2200" i="21"/>
  <c r="L2200" i="21"/>
  <c r="H2201" i="21"/>
  <c r="E2194" i="21"/>
  <c r="F2194" i="21"/>
  <c r="D2195" i="21"/>
  <c r="Q2200" i="21"/>
  <c r="O2200" i="21"/>
  <c r="N2200" i="21"/>
  <c r="P2200" i="21"/>
  <c r="L2201" i="21"/>
  <c r="M2201" i="21"/>
  <c r="H2202" i="21"/>
  <c r="J2201" i="21"/>
  <c r="I2201" i="21"/>
  <c r="K2201" i="21"/>
  <c r="D2196" i="21"/>
  <c r="F2195" i="21"/>
  <c r="E2195" i="21"/>
  <c r="M2202" i="21"/>
  <c r="H2203" i="21"/>
  <c r="J2202" i="21"/>
  <c r="I2202" i="21"/>
  <c r="K2202" i="21"/>
  <c r="L2202" i="21"/>
  <c r="Q2201" i="21"/>
  <c r="P2201" i="21"/>
  <c r="O2201" i="21"/>
  <c r="N2201" i="21"/>
  <c r="F2196" i="21"/>
  <c r="D2197" i="21"/>
  <c r="E2196" i="21"/>
  <c r="I2203" i="21"/>
  <c r="J2203" i="21"/>
  <c r="K2203" i="21"/>
  <c r="M2203" i="21"/>
  <c r="H2204" i="21"/>
  <c r="L2203" i="21"/>
  <c r="O2202" i="21"/>
  <c r="N2202" i="21"/>
  <c r="P2202" i="21"/>
  <c r="Q2202" i="21"/>
  <c r="D2198" i="21"/>
  <c r="F2197" i="21"/>
  <c r="E2197" i="21"/>
  <c r="Q2203" i="21"/>
  <c r="P2203" i="21"/>
  <c r="N2203" i="21"/>
  <c r="O2203" i="21"/>
  <c r="J2204" i="21"/>
  <c r="L2204" i="21"/>
  <c r="I2204" i="21"/>
  <c r="K2204" i="21"/>
  <c r="M2204" i="21"/>
  <c r="H2205" i="21"/>
  <c r="E2198" i="21"/>
  <c r="D2199" i="21"/>
  <c r="F2198" i="21"/>
  <c r="N2204" i="21"/>
  <c r="O2204" i="21"/>
  <c r="Q2204" i="21"/>
  <c r="P2204" i="21"/>
  <c r="J2205" i="21"/>
  <c r="H2206" i="21"/>
  <c r="I2205" i="21"/>
  <c r="K2205" i="21"/>
  <c r="M2205" i="21"/>
  <c r="L2205" i="21"/>
  <c r="D2200" i="21"/>
  <c r="E2199" i="21"/>
  <c r="F2199" i="21"/>
  <c r="J2206" i="21"/>
  <c r="I2206" i="21"/>
  <c r="H2207" i="21"/>
  <c r="K2206" i="21"/>
  <c r="L2206" i="21"/>
  <c r="M2206" i="21"/>
  <c r="O2205" i="21"/>
  <c r="Q2205" i="21"/>
  <c r="P2205" i="21"/>
  <c r="N2205" i="21"/>
  <c r="F2200" i="21"/>
  <c r="D2201" i="21"/>
  <c r="E2200" i="21"/>
  <c r="Q2206" i="21"/>
  <c r="P2206" i="21"/>
  <c r="O2206" i="21"/>
  <c r="N2206" i="21"/>
  <c r="M2207" i="21"/>
  <c r="H2208" i="21"/>
  <c r="L2207" i="21"/>
  <c r="K2207" i="21"/>
  <c r="J2207" i="21"/>
  <c r="I2207" i="21"/>
  <c r="E2201" i="21"/>
  <c r="D2202" i="21"/>
  <c r="F2201" i="21"/>
  <c r="L2208" i="21"/>
  <c r="M2208" i="21"/>
  <c r="H2209" i="21"/>
  <c r="J2208" i="21"/>
  <c r="K2208" i="21"/>
  <c r="I2208" i="21"/>
  <c r="N2207" i="21"/>
  <c r="Q2207" i="21"/>
  <c r="P2207" i="21"/>
  <c r="O2207" i="21"/>
  <c r="D2203" i="21"/>
  <c r="F2202" i="21"/>
  <c r="E2202" i="21"/>
  <c r="L2209" i="21"/>
  <c r="K2209" i="21"/>
  <c r="H2210" i="21"/>
  <c r="J2209" i="21"/>
  <c r="M2209" i="21"/>
  <c r="I2209" i="21"/>
  <c r="Q2208" i="21"/>
  <c r="O2208" i="21"/>
  <c r="P2208" i="21"/>
  <c r="N2208" i="21"/>
  <c r="F2203" i="21"/>
  <c r="D2204" i="21"/>
  <c r="E2203" i="21"/>
  <c r="M2210" i="21"/>
  <c r="J2210" i="21"/>
  <c r="I2210" i="21"/>
  <c r="H2211" i="21"/>
  <c r="L2210" i="21"/>
  <c r="K2210" i="21"/>
  <c r="P2209" i="21"/>
  <c r="O2209" i="21"/>
  <c r="N2209" i="21"/>
  <c r="Q2209" i="21"/>
  <c r="F2204" i="21"/>
  <c r="D2205" i="21"/>
  <c r="E2204" i="21"/>
  <c r="N2210" i="21"/>
  <c r="Q2210" i="21"/>
  <c r="P2210" i="21"/>
  <c r="O2210" i="21"/>
  <c r="L2211" i="21"/>
  <c r="J2211" i="21"/>
  <c r="K2211" i="21"/>
  <c r="M2211" i="21"/>
  <c r="H2212" i="21"/>
  <c r="I2211" i="21"/>
  <c r="D2206" i="21"/>
  <c r="F2205" i="21"/>
  <c r="E2205" i="21"/>
  <c r="M2212" i="21"/>
  <c r="J2212" i="21"/>
  <c r="H2213" i="21"/>
  <c r="L2212" i="21"/>
  <c r="K2212" i="21"/>
  <c r="I2212" i="21"/>
  <c r="O2211" i="21"/>
  <c r="P2211" i="21"/>
  <c r="Q2211" i="21"/>
  <c r="N2211" i="21"/>
  <c r="D2207" i="21"/>
  <c r="E2206" i="21"/>
  <c r="F2206" i="21"/>
  <c r="I2213" i="21"/>
  <c r="H2214" i="21"/>
  <c r="J2213" i="21"/>
  <c r="M2213" i="21"/>
  <c r="L2213" i="21"/>
  <c r="K2213" i="21"/>
  <c r="Q2212" i="21"/>
  <c r="O2212" i="21"/>
  <c r="P2212" i="21"/>
  <c r="N2212" i="21"/>
  <c r="E2207" i="21"/>
  <c r="F2207" i="21"/>
  <c r="D2208" i="21"/>
  <c r="P2213" i="21"/>
  <c r="N2213" i="21"/>
  <c r="Q2213" i="21"/>
  <c r="O2213" i="21"/>
  <c r="M2214" i="21"/>
  <c r="H2215" i="21"/>
  <c r="L2214" i="21"/>
  <c r="K2214" i="21"/>
  <c r="J2214" i="21"/>
  <c r="I2214" i="21"/>
  <c r="E2208" i="21"/>
  <c r="D2209" i="21"/>
  <c r="F2208" i="21"/>
  <c r="L2215" i="21"/>
  <c r="H2216" i="21"/>
  <c r="K2215" i="21"/>
  <c r="J2215" i="21"/>
  <c r="I2215" i="21"/>
  <c r="M2215" i="21"/>
  <c r="Q2214" i="21"/>
  <c r="P2214" i="21"/>
  <c r="N2214" i="21"/>
  <c r="O2214" i="21"/>
  <c r="F2209" i="21"/>
  <c r="E2209" i="21"/>
  <c r="D2210" i="21"/>
  <c r="J2216" i="21"/>
  <c r="I2216" i="21"/>
  <c r="H2217" i="21"/>
  <c r="K2216" i="21"/>
  <c r="M2216" i="21"/>
  <c r="L2216" i="21"/>
  <c r="Q2215" i="21"/>
  <c r="P2215" i="21"/>
  <c r="N2215" i="21"/>
  <c r="O2215" i="21"/>
  <c r="F2210" i="21"/>
  <c r="D2211" i="21"/>
  <c r="E2210" i="21"/>
  <c r="N2216" i="21"/>
  <c r="Q2216" i="21"/>
  <c r="P2216" i="21"/>
  <c r="O2216" i="21"/>
  <c r="M2217" i="21"/>
  <c r="J2217" i="21"/>
  <c r="K2217" i="21"/>
  <c r="I2217" i="21"/>
  <c r="L2217" i="21"/>
  <c r="H2218" i="21"/>
  <c r="D2212" i="21"/>
  <c r="E2211" i="21"/>
  <c r="F2211" i="21"/>
  <c r="P2217" i="21"/>
  <c r="N2217" i="21"/>
  <c r="O2217" i="21"/>
  <c r="Q2217" i="21"/>
  <c r="K2218" i="21"/>
  <c r="L2218" i="21"/>
  <c r="M2218" i="21"/>
  <c r="J2218" i="21"/>
  <c r="H2219" i="21"/>
  <c r="I2218" i="21"/>
  <c r="E2212" i="21"/>
  <c r="F2212" i="21"/>
  <c r="D2213" i="21"/>
  <c r="J2219" i="21"/>
  <c r="M2219" i="21"/>
  <c r="H2220" i="21"/>
  <c r="L2219" i="21"/>
  <c r="K2219" i="21"/>
  <c r="I2219" i="21"/>
  <c r="N2218" i="21"/>
  <c r="Q2218" i="21"/>
  <c r="O2218" i="21"/>
  <c r="P2218" i="21"/>
  <c r="F2213" i="21"/>
  <c r="E2213" i="21"/>
  <c r="D2214" i="21"/>
  <c r="L2220" i="21"/>
  <c r="I2220" i="21"/>
  <c r="H2221" i="21"/>
  <c r="K2220" i="21"/>
  <c r="J2220" i="21"/>
  <c r="M2220" i="21"/>
  <c r="N2219" i="21"/>
  <c r="P2219" i="21"/>
  <c r="Q2219" i="21"/>
  <c r="O2219" i="21"/>
  <c r="E2214" i="21"/>
  <c r="D2215" i="21"/>
  <c r="F2214" i="21"/>
  <c r="P2220" i="21"/>
  <c r="N2220" i="21"/>
  <c r="Q2220" i="21"/>
  <c r="O2220" i="21"/>
  <c r="J2221" i="21"/>
  <c r="H2222" i="21"/>
  <c r="K2221" i="21"/>
  <c r="L2221" i="21"/>
  <c r="M2221" i="21"/>
  <c r="I2221" i="21"/>
  <c r="F2215" i="21"/>
  <c r="E2215" i="21"/>
  <c r="D2216" i="21"/>
  <c r="K2222" i="21"/>
  <c r="I2222" i="21"/>
  <c r="J2222" i="21"/>
  <c r="H2223" i="21"/>
  <c r="L2222" i="21"/>
  <c r="M2222" i="21"/>
  <c r="N2221" i="21"/>
  <c r="P2221" i="21"/>
  <c r="O2221" i="21"/>
  <c r="Q2221" i="21"/>
  <c r="E2216" i="21"/>
  <c r="D2217" i="21"/>
  <c r="F2216" i="21"/>
  <c r="O2222" i="21"/>
  <c r="N2222" i="21"/>
  <c r="Q2222" i="21"/>
  <c r="P2222" i="21"/>
  <c r="K2223" i="21"/>
  <c r="M2223" i="21"/>
  <c r="H2224" i="21"/>
  <c r="I2223" i="21"/>
  <c r="J2223" i="21"/>
  <c r="L2223" i="21"/>
  <c r="D2218" i="21"/>
  <c r="F2217" i="21"/>
  <c r="E2217" i="21"/>
  <c r="M2224" i="21"/>
  <c r="J2224" i="21"/>
  <c r="L2224" i="21"/>
  <c r="K2224" i="21"/>
  <c r="H2225" i="21"/>
  <c r="I2224" i="21"/>
  <c r="O2223" i="21"/>
  <c r="Q2223" i="21"/>
  <c r="P2223" i="21"/>
  <c r="N2223" i="21"/>
  <c r="D2219" i="21"/>
  <c r="E2218" i="21"/>
  <c r="F2218" i="21"/>
  <c r="J2225" i="21"/>
  <c r="H2226" i="21"/>
  <c r="L2225" i="21"/>
  <c r="K2225" i="21"/>
  <c r="I2225" i="21"/>
  <c r="M2225" i="21"/>
  <c r="Q2224" i="21"/>
  <c r="O2224" i="21"/>
  <c r="P2224" i="21"/>
  <c r="N2224" i="21"/>
  <c r="E2219" i="21"/>
  <c r="F2219" i="21"/>
  <c r="D2220" i="21"/>
  <c r="K2226" i="21"/>
  <c r="J2226" i="21"/>
  <c r="H2227" i="21"/>
  <c r="L2226" i="21"/>
  <c r="I2226" i="21"/>
  <c r="M2226" i="21"/>
  <c r="N2225" i="21"/>
  <c r="O2225" i="21"/>
  <c r="Q2225" i="21"/>
  <c r="P2225" i="21"/>
  <c r="D2221" i="21"/>
  <c r="F2220" i="21"/>
  <c r="E2220" i="21"/>
  <c r="H2228" i="21"/>
  <c r="I2227" i="21"/>
  <c r="K2227" i="21"/>
  <c r="J2227" i="21"/>
  <c r="M2227" i="21"/>
  <c r="L2227" i="21"/>
  <c r="O2226" i="21"/>
  <c r="P2226" i="21"/>
  <c r="N2226" i="21"/>
  <c r="Q2226" i="21"/>
  <c r="E2221" i="21"/>
  <c r="D2222" i="21"/>
  <c r="F2221" i="21"/>
  <c r="H2229" i="21"/>
  <c r="K2228" i="21"/>
  <c r="J2228" i="21"/>
  <c r="I2228" i="21"/>
  <c r="M2228" i="21"/>
  <c r="L2228" i="21"/>
  <c r="Q2227" i="21"/>
  <c r="N2227" i="21"/>
  <c r="O2227" i="21"/>
  <c r="P2227" i="21"/>
  <c r="E2222" i="21"/>
  <c r="D2223" i="21"/>
  <c r="F2222" i="21"/>
  <c r="M2229" i="21"/>
  <c r="L2229" i="21"/>
  <c r="K2229" i="21"/>
  <c r="H2230" i="21"/>
  <c r="I2229" i="21"/>
  <c r="J2229" i="21"/>
  <c r="N2228" i="21"/>
  <c r="P2228" i="21"/>
  <c r="Q2228" i="21"/>
  <c r="O2228" i="21"/>
  <c r="D2224" i="21"/>
  <c r="E2223" i="21"/>
  <c r="F2223" i="21"/>
  <c r="I2230" i="21"/>
  <c r="J2230" i="21"/>
  <c r="H2231" i="21"/>
  <c r="L2230" i="21"/>
  <c r="M2230" i="21"/>
  <c r="K2230" i="21"/>
  <c r="P2229" i="21"/>
  <c r="N2229" i="21"/>
  <c r="O2229" i="21"/>
  <c r="Q2229" i="21"/>
  <c r="D2225" i="21"/>
  <c r="F2224" i="21"/>
  <c r="E2224" i="21"/>
  <c r="N2230" i="21"/>
  <c r="Q2230" i="21"/>
  <c r="P2230" i="21"/>
  <c r="O2230" i="21"/>
  <c r="K2231" i="21"/>
  <c r="L2231" i="21"/>
  <c r="M2231" i="21"/>
  <c r="J2231" i="21"/>
  <c r="H2232" i="21"/>
  <c r="I2231" i="21"/>
  <c r="F2225" i="21"/>
  <c r="E2225" i="21"/>
  <c r="D2226" i="21"/>
  <c r="H2233" i="21"/>
  <c r="L2232" i="21"/>
  <c r="I2232" i="21"/>
  <c r="K2232" i="21"/>
  <c r="M2232" i="21"/>
  <c r="J2232" i="21"/>
  <c r="P2231" i="21"/>
  <c r="Q2231" i="21"/>
  <c r="O2231" i="21"/>
  <c r="N2231" i="21"/>
  <c r="E2226" i="21"/>
  <c r="D2227" i="21"/>
  <c r="F2226" i="21"/>
  <c r="I2233" i="21"/>
  <c r="H2234" i="21"/>
  <c r="K2233" i="21"/>
  <c r="L2233" i="21"/>
  <c r="M2233" i="21"/>
  <c r="J2233" i="21"/>
  <c r="O2232" i="21"/>
  <c r="P2232" i="21"/>
  <c r="N2232" i="21"/>
  <c r="Q2232" i="21"/>
  <c r="E2227" i="21"/>
  <c r="F2227" i="21"/>
  <c r="D2228" i="21"/>
  <c r="Q2233" i="21"/>
  <c r="O2233" i="21"/>
  <c r="P2233" i="21"/>
  <c r="N2233" i="21"/>
  <c r="L2234" i="21"/>
  <c r="I2234" i="21"/>
  <c r="K2234" i="21"/>
  <c r="H2235" i="21"/>
  <c r="J2234" i="21"/>
  <c r="M2234" i="21"/>
  <c r="E2228" i="21"/>
  <c r="D2229" i="21"/>
  <c r="F2228" i="21"/>
  <c r="Q2234" i="21"/>
  <c r="P2234" i="21"/>
  <c r="O2234" i="21"/>
  <c r="N2234" i="21"/>
  <c r="K2235" i="21"/>
  <c r="J2235" i="21"/>
  <c r="M2235" i="21"/>
  <c r="L2235" i="21"/>
  <c r="H2236" i="21"/>
  <c r="I2235" i="21"/>
  <c r="D2230" i="21"/>
  <c r="F2229" i="21"/>
  <c r="E2229" i="21"/>
  <c r="L2236" i="21"/>
  <c r="K2236" i="21"/>
  <c r="M2236" i="21"/>
  <c r="J2236" i="21"/>
  <c r="I2236" i="21"/>
  <c r="H2237" i="21"/>
  <c r="O2235" i="21"/>
  <c r="Q2235" i="21"/>
  <c r="N2235" i="21"/>
  <c r="P2235" i="21"/>
  <c r="F2230" i="21"/>
  <c r="E2230" i="21"/>
  <c r="D2231" i="21"/>
  <c r="O2236" i="21"/>
  <c r="N2236" i="21"/>
  <c r="Q2236" i="21"/>
  <c r="P2236" i="21"/>
  <c r="J2237" i="21"/>
  <c r="L2237" i="21"/>
  <c r="M2237" i="21"/>
  <c r="H2238" i="21"/>
  <c r="I2237" i="21"/>
  <c r="K2237" i="21"/>
  <c r="D2232" i="21"/>
  <c r="E2231" i="21"/>
  <c r="F2231" i="21"/>
  <c r="K2238" i="21"/>
  <c r="H2239" i="21"/>
  <c r="I2238" i="21"/>
  <c r="M2238" i="21"/>
  <c r="J2238" i="21"/>
  <c r="L2238" i="21"/>
  <c r="O2237" i="21"/>
  <c r="Q2237" i="21"/>
  <c r="P2237" i="21"/>
  <c r="N2237" i="21"/>
  <c r="D2233" i="21"/>
  <c r="F2232" i="21"/>
  <c r="E2232" i="21"/>
  <c r="I2239" i="21"/>
  <c r="M2239" i="21"/>
  <c r="K2239" i="21"/>
  <c r="L2239" i="21"/>
  <c r="J2239" i="21"/>
  <c r="H2240" i="21"/>
  <c r="P2238" i="21"/>
  <c r="O2238" i="21"/>
  <c r="N2238" i="21"/>
  <c r="Q2238" i="21"/>
  <c r="E2233" i="21"/>
  <c r="F2233" i="21"/>
  <c r="D2234" i="21"/>
  <c r="N2239" i="21"/>
  <c r="Q2239" i="21"/>
  <c r="O2239" i="21"/>
  <c r="P2239" i="21"/>
  <c r="J2240" i="21"/>
  <c r="I2240" i="21"/>
  <c r="L2240" i="21"/>
  <c r="H2241" i="21"/>
  <c r="K2240" i="21"/>
  <c r="M2240" i="21"/>
  <c r="D2235" i="21"/>
  <c r="E2234" i="21"/>
  <c r="F2234" i="21"/>
  <c r="Q2240" i="21"/>
  <c r="O2240" i="21"/>
  <c r="P2240" i="21"/>
  <c r="N2240" i="21"/>
  <c r="K2241" i="21"/>
  <c r="H2242" i="21"/>
  <c r="I2241" i="21"/>
  <c r="J2241" i="21"/>
  <c r="L2241" i="21"/>
  <c r="M2241" i="21"/>
  <c r="F2235" i="21"/>
  <c r="D2236" i="21"/>
  <c r="E2235" i="21"/>
  <c r="M2242" i="21"/>
  <c r="L2242" i="21"/>
  <c r="H2243" i="21"/>
  <c r="I2242" i="21"/>
  <c r="K2242" i="21"/>
  <c r="J2242" i="21"/>
  <c r="P2241" i="21"/>
  <c r="Q2241" i="21"/>
  <c r="N2241" i="21"/>
  <c r="O2241" i="21"/>
  <c r="F2236" i="21"/>
  <c r="E2236" i="21"/>
  <c r="D2237" i="21"/>
  <c r="K2243" i="21"/>
  <c r="H2244" i="21"/>
  <c r="J2243" i="21"/>
  <c r="I2243" i="21"/>
  <c r="M2243" i="21"/>
  <c r="L2243" i="21"/>
  <c r="O2242" i="21"/>
  <c r="N2242" i="21"/>
  <c r="Q2242" i="21"/>
  <c r="P2242" i="21"/>
  <c r="F2237" i="21"/>
  <c r="E2237" i="21"/>
  <c r="D2238" i="21"/>
  <c r="M2244" i="21"/>
  <c r="L2244" i="21"/>
  <c r="K2244" i="21"/>
  <c r="I2244" i="21"/>
  <c r="H2245" i="21"/>
  <c r="J2244" i="21"/>
  <c r="P2243" i="21"/>
  <c r="Q2243" i="21"/>
  <c r="O2243" i="21"/>
  <c r="N2243" i="21"/>
  <c r="E2238" i="21"/>
  <c r="D2239" i="21"/>
  <c r="F2238" i="21"/>
  <c r="N2244" i="21"/>
  <c r="Q2244" i="21"/>
  <c r="O2244" i="21"/>
  <c r="P2244" i="21"/>
  <c r="L2245" i="21"/>
  <c r="K2245" i="21"/>
  <c r="J2245" i="21"/>
  <c r="I2245" i="21"/>
  <c r="H2246" i="21"/>
  <c r="M2245" i="21"/>
  <c r="D2240" i="21"/>
  <c r="E2239" i="21"/>
  <c r="F2239" i="21"/>
  <c r="Q2245" i="21"/>
  <c r="N2245" i="21"/>
  <c r="O2245" i="21"/>
  <c r="P2245" i="21"/>
  <c r="H2247" i="21"/>
  <c r="I2246" i="21"/>
  <c r="L2246" i="21"/>
  <c r="M2246" i="21"/>
  <c r="K2246" i="21"/>
  <c r="J2246" i="21"/>
  <c r="D2241" i="21"/>
  <c r="F2240" i="21"/>
  <c r="E2240" i="21"/>
  <c r="M2247" i="21"/>
  <c r="I2247" i="21"/>
  <c r="H2248" i="21"/>
  <c r="J2247" i="21"/>
  <c r="L2247" i="21"/>
  <c r="K2247" i="21"/>
  <c r="O2246" i="21"/>
  <c r="P2246" i="21"/>
  <c r="N2246" i="21"/>
  <c r="Q2246" i="21"/>
  <c r="E2241" i="21"/>
  <c r="F2241" i="21"/>
  <c r="D2242" i="21"/>
  <c r="N2247" i="21"/>
  <c r="Q2247" i="21"/>
  <c r="O2247" i="21"/>
  <c r="P2247" i="21"/>
  <c r="J2248" i="21"/>
  <c r="L2248" i="21"/>
  <c r="H2249" i="21"/>
  <c r="I2248" i="21"/>
  <c r="M2248" i="21"/>
  <c r="K2248" i="21"/>
  <c r="D2243" i="21"/>
  <c r="E2242" i="21"/>
  <c r="F2242" i="21"/>
  <c r="L2249" i="21"/>
  <c r="M2249" i="21"/>
  <c r="J2249" i="21"/>
  <c r="H2250" i="21"/>
  <c r="K2249" i="21"/>
  <c r="I2249" i="21"/>
  <c r="N2248" i="21"/>
  <c r="Q2248" i="21"/>
  <c r="O2248" i="21"/>
  <c r="P2248" i="21"/>
  <c r="D2244" i="21"/>
  <c r="F2243" i="21"/>
  <c r="E2243" i="21"/>
  <c r="M2250" i="21"/>
  <c r="L2250" i="21"/>
  <c r="I2250" i="21"/>
  <c r="H2251" i="21"/>
  <c r="J2250" i="21"/>
  <c r="K2250" i="21"/>
  <c r="Q2249" i="21"/>
  <c r="N2249" i="21"/>
  <c r="O2249" i="21"/>
  <c r="P2249" i="21"/>
  <c r="D2245" i="21"/>
  <c r="F2244" i="21"/>
  <c r="E2244" i="21"/>
  <c r="N2250" i="21"/>
  <c r="Q2250" i="21"/>
  <c r="O2250" i="21"/>
  <c r="P2250" i="21"/>
  <c r="K2251" i="21"/>
  <c r="J2251" i="21"/>
  <c r="I2251" i="21"/>
  <c r="H2252" i="21"/>
  <c r="M2251" i="21"/>
  <c r="L2251" i="21"/>
  <c r="D2246" i="21"/>
  <c r="F2245" i="21"/>
  <c r="E2245" i="21"/>
  <c r="P2251" i="21"/>
  <c r="N2251" i="21"/>
  <c r="Q2251" i="21"/>
  <c r="O2251" i="21"/>
  <c r="M2252" i="21"/>
  <c r="L2252" i="21"/>
  <c r="H2253" i="21"/>
  <c r="K2252" i="21"/>
  <c r="J2252" i="21"/>
  <c r="I2252" i="21"/>
  <c r="E2246" i="21"/>
  <c r="F2246" i="21"/>
  <c r="D2247" i="21"/>
  <c r="K2253" i="21"/>
  <c r="J2253" i="21"/>
  <c r="L2253" i="21"/>
  <c r="I2253" i="21"/>
  <c r="H2254" i="21"/>
  <c r="M2253" i="21"/>
  <c r="Q2252" i="21"/>
  <c r="O2252" i="21"/>
  <c r="P2252" i="21"/>
  <c r="N2252" i="21"/>
  <c r="F2247" i="21"/>
  <c r="E2247" i="21"/>
  <c r="D2248" i="21"/>
  <c r="O2253" i="21"/>
  <c r="N2253" i="21"/>
  <c r="Q2253" i="21"/>
  <c r="P2253" i="21"/>
  <c r="I2254" i="21"/>
  <c r="H2255" i="21"/>
  <c r="K2254" i="21"/>
  <c r="J2254" i="21"/>
  <c r="M2254" i="21"/>
  <c r="L2254" i="21"/>
  <c r="D2249" i="21"/>
  <c r="E2248" i="21"/>
  <c r="F2248" i="21"/>
  <c r="O2254" i="21"/>
  <c r="P2254" i="21"/>
  <c r="N2254" i="21"/>
  <c r="Q2254" i="21"/>
  <c r="L2255" i="21"/>
  <c r="H2256" i="21"/>
  <c r="I2255" i="21"/>
  <c r="K2255" i="21"/>
  <c r="J2255" i="21"/>
  <c r="M2255" i="21"/>
  <c r="F2249" i="21"/>
  <c r="D2250" i="21"/>
  <c r="E2249" i="21"/>
  <c r="I2256" i="21"/>
  <c r="M2256" i="21"/>
  <c r="J2256" i="21"/>
  <c r="L2256" i="21"/>
  <c r="H2257" i="21"/>
  <c r="K2256" i="21"/>
  <c r="N2255" i="21"/>
  <c r="O2255" i="21"/>
  <c r="P2255" i="21"/>
  <c r="Q2255" i="21"/>
  <c r="D2251" i="21"/>
  <c r="F2250" i="21"/>
  <c r="E2250" i="21"/>
  <c r="O2256" i="21"/>
  <c r="P2256" i="21"/>
  <c r="Q2256" i="21"/>
  <c r="N2256" i="21"/>
  <c r="K2257" i="21"/>
  <c r="H2258" i="21"/>
  <c r="I2257" i="21"/>
  <c r="L2257" i="21"/>
  <c r="J2257" i="21"/>
  <c r="M2257" i="21"/>
  <c r="F2251" i="21"/>
  <c r="E2251" i="21"/>
  <c r="D2252" i="21"/>
  <c r="M2258" i="21"/>
  <c r="L2258" i="21"/>
  <c r="I2258" i="21"/>
  <c r="K2258" i="21"/>
  <c r="J2258" i="21"/>
  <c r="H2259" i="21"/>
  <c r="O2257" i="21"/>
  <c r="P2257" i="21"/>
  <c r="N2257" i="21"/>
  <c r="Q2257" i="21"/>
  <c r="E2252" i="21"/>
  <c r="D2253" i="21"/>
  <c r="F2252" i="21"/>
  <c r="O2258" i="21"/>
  <c r="P2258" i="21"/>
  <c r="N2258" i="21"/>
  <c r="Q2258" i="21"/>
  <c r="M2259" i="21"/>
  <c r="I2259" i="21"/>
  <c r="J2259" i="21"/>
  <c r="H2260" i="21"/>
  <c r="K2259" i="21"/>
  <c r="L2259" i="21"/>
  <c r="F2253" i="21"/>
  <c r="E2253" i="21"/>
  <c r="D2254" i="21"/>
  <c r="Q2259" i="21"/>
  <c r="O2259" i="21"/>
  <c r="P2259" i="21"/>
  <c r="N2259" i="21"/>
  <c r="L2260" i="21"/>
  <c r="M2260" i="21"/>
  <c r="J2260" i="21"/>
  <c r="K2260" i="21"/>
  <c r="H2261" i="21"/>
  <c r="I2260" i="21"/>
  <c r="F2254" i="21"/>
  <c r="E2254" i="21"/>
  <c r="D2255" i="21"/>
  <c r="I2261" i="21"/>
  <c r="M2261" i="21"/>
  <c r="J2261" i="21"/>
  <c r="L2261" i="21"/>
  <c r="H2262" i="21"/>
  <c r="K2261" i="21"/>
  <c r="P2260" i="21"/>
  <c r="N2260" i="21"/>
  <c r="Q2260" i="21"/>
  <c r="O2260" i="21"/>
  <c r="E2255" i="21"/>
  <c r="F2255" i="21"/>
  <c r="D2256" i="21"/>
  <c r="P2261" i="21"/>
  <c r="O2261" i="21"/>
  <c r="N2261" i="21"/>
  <c r="Q2261" i="21"/>
  <c r="J2262" i="21"/>
  <c r="H2263" i="21"/>
  <c r="I2262" i="21"/>
  <c r="K2262" i="21"/>
  <c r="M2262" i="21"/>
  <c r="L2262" i="21"/>
  <c r="F2256" i="21"/>
  <c r="E2256" i="21"/>
  <c r="D2257" i="21"/>
  <c r="I2263" i="21"/>
  <c r="L2263" i="21"/>
  <c r="H2264" i="21"/>
  <c r="K2263" i="21"/>
  <c r="J2263" i="21"/>
  <c r="M2263" i="21"/>
  <c r="Q2262" i="21"/>
  <c r="O2262" i="21"/>
  <c r="N2262" i="21"/>
  <c r="P2262" i="21"/>
  <c r="F2257" i="21"/>
  <c r="D2258" i="21"/>
  <c r="E2257" i="21"/>
  <c r="P2263" i="21"/>
  <c r="N2263" i="21"/>
  <c r="Q2263" i="21"/>
  <c r="O2263" i="21"/>
  <c r="J2264" i="21"/>
  <c r="H2265" i="21"/>
  <c r="I2264" i="21"/>
  <c r="M2264" i="21"/>
  <c r="L2264" i="21"/>
  <c r="K2264" i="21"/>
  <c r="D2259" i="21"/>
  <c r="F2258" i="21"/>
  <c r="E2258" i="21"/>
  <c r="H2266" i="21"/>
  <c r="M2265" i="21"/>
  <c r="I2265" i="21"/>
  <c r="L2265" i="21"/>
  <c r="J2265" i="21"/>
  <c r="K2265" i="21"/>
  <c r="O2264" i="21"/>
  <c r="N2264" i="21"/>
  <c r="P2264" i="21"/>
  <c r="Q2264" i="21"/>
  <c r="D2260" i="21"/>
  <c r="F2259" i="21"/>
  <c r="E2259" i="21"/>
  <c r="J2266" i="21"/>
  <c r="I2266" i="21"/>
  <c r="K2266" i="21"/>
  <c r="H2267" i="21"/>
  <c r="M2266" i="21"/>
  <c r="L2266" i="21"/>
  <c r="P2265" i="21"/>
  <c r="N2265" i="21"/>
  <c r="Q2265" i="21"/>
  <c r="O2265" i="21"/>
  <c r="E2260" i="21"/>
  <c r="F2260" i="21"/>
  <c r="D2261" i="21"/>
  <c r="P2266" i="21"/>
  <c r="O2266" i="21"/>
  <c r="N2266" i="21"/>
  <c r="Q2266" i="21"/>
  <c r="L2267" i="21"/>
  <c r="J2267" i="21"/>
  <c r="I2267" i="21"/>
  <c r="K2267" i="21"/>
  <c r="M2267" i="21"/>
  <c r="H2268" i="21"/>
  <c r="F2261" i="21"/>
  <c r="E2261" i="21"/>
  <c r="D2262" i="21"/>
  <c r="O2267" i="21"/>
  <c r="P2267" i="21"/>
  <c r="N2267" i="21"/>
  <c r="Q2267" i="21"/>
  <c r="I2268" i="21"/>
  <c r="J2268" i="21"/>
  <c r="M2268" i="21"/>
  <c r="L2268" i="21"/>
  <c r="K2268" i="21"/>
  <c r="H2269" i="21"/>
  <c r="F2262" i="21"/>
  <c r="D2263" i="21"/>
  <c r="E2262" i="21"/>
  <c r="P2268" i="21"/>
  <c r="Q2268" i="21"/>
  <c r="N2268" i="21"/>
  <c r="O2268" i="21"/>
  <c r="L2269" i="21"/>
  <c r="J2269" i="21"/>
  <c r="K2269" i="21"/>
  <c r="M2269" i="21"/>
  <c r="I2269" i="21"/>
  <c r="H2270" i="21"/>
  <c r="E2263" i="21"/>
  <c r="F2263" i="21"/>
  <c r="D2264" i="21"/>
  <c r="O2269" i="21"/>
  <c r="P2269" i="21"/>
  <c r="N2269" i="21"/>
  <c r="Q2269" i="21"/>
  <c r="H2271" i="21"/>
  <c r="I2270" i="21"/>
  <c r="L2270" i="21"/>
  <c r="K2270" i="21"/>
  <c r="M2270" i="21"/>
  <c r="J2270" i="21"/>
  <c r="E2264" i="21"/>
  <c r="D2265" i="21"/>
  <c r="F2264" i="21"/>
  <c r="M2271" i="21"/>
  <c r="L2271" i="21"/>
  <c r="J2271" i="21"/>
  <c r="I2271" i="21"/>
  <c r="K2271" i="21"/>
  <c r="H2272" i="21"/>
  <c r="O2270" i="21"/>
  <c r="N2270" i="21"/>
  <c r="Q2270" i="21"/>
  <c r="P2270" i="21"/>
  <c r="E2265" i="21"/>
  <c r="F2265" i="21"/>
  <c r="D2266" i="21"/>
  <c r="P2271" i="21"/>
  <c r="Q2271" i="21"/>
  <c r="O2271" i="21"/>
  <c r="N2271" i="21"/>
  <c r="J2272" i="21"/>
  <c r="I2272" i="21"/>
  <c r="K2272" i="21"/>
  <c r="H2273" i="21"/>
  <c r="M2272" i="21"/>
  <c r="L2272" i="21"/>
  <c r="D2267" i="21"/>
  <c r="F2266" i="21"/>
  <c r="E2266" i="21"/>
  <c r="P2272" i="21"/>
  <c r="N2272" i="21"/>
  <c r="Q2272" i="21"/>
  <c r="O2272" i="21"/>
  <c r="J2273" i="21"/>
  <c r="K2273" i="21"/>
  <c r="M2273" i="21"/>
  <c r="H2274" i="21"/>
  <c r="L2273" i="21"/>
  <c r="I2273" i="21"/>
  <c r="F2267" i="21"/>
  <c r="D2268" i="21"/>
  <c r="E2267" i="21"/>
  <c r="L2274" i="21"/>
  <c r="I2274" i="21"/>
  <c r="K2274" i="21"/>
  <c r="H2275" i="21"/>
  <c r="J2274" i="21"/>
  <c r="M2274" i="21"/>
  <c r="Q2273" i="21"/>
  <c r="O2273" i="21"/>
  <c r="P2273" i="21"/>
  <c r="N2273" i="21"/>
  <c r="F2268" i="21"/>
  <c r="D2269" i="21"/>
  <c r="E2268" i="21"/>
  <c r="P2274" i="21"/>
  <c r="Q2274" i="21"/>
  <c r="N2274" i="21"/>
  <c r="O2274" i="21"/>
  <c r="M2275" i="21"/>
  <c r="I2275" i="21"/>
  <c r="H2276" i="21"/>
  <c r="J2275" i="21"/>
  <c r="K2275" i="21"/>
  <c r="L2275" i="21"/>
  <c r="D2270" i="21"/>
  <c r="E2269" i="21"/>
  <c r="F2269" i="21"/>
  <c r="O2275" i="21"/>
  <c r="N2275" i="21"/>
  <c r="Q2275" i="21"/>
  <c r="P2275" i="21"/>
  <c r="I2276" i="21"/>
  <c r="K2276" i="21"/>
  <c r="M2276" i="21"/>
  <c r="H2277" i="21"/>
  <c r="L2276" i="21"/>
  <c r="J2276" i="21"/>
  <c r="D2271" i="21"/>
  <c r="E2270" i="21"/>
  <c r="F2270" i="21"/>
  <c r="O2276" i="21"/>
  <c r="P2276" i="21"/>
  <c r="N2276" i="21"/>
  <c r="Q2276" i="21"/>
  <c r="H2278" i="21"/>
  <c r="L2277" i="21"/>
  <c r="J2277" i="21"/>
  <c r="M2277" i="21"/>
  <c r="I2277" i="21"/>
  <c r="K2277" i="21"/>
  <c r="E2271" i="21"/>
  <c r="F2271" i="21"/>
  <c r="D2272" i="21"/>
  <c r="L2278" i="21"/>
  <c r="I2278" i="21"/>
  <c r="J2278" i="21"/>
  <c r="K2278" i="21"/>
  <c r="M2278" i="21"/>
  <c r="H2279" i="21"/>
  <c r="Q2277" i="21"/>
  <c r="P2277" i="21"/>
  <c r="O2277" i="21"/>
  <c r="N2277" i="21"/>
  <c r="D2273" i="21"/>
  <c r="F2272" i="21"/>
  <c r="E2272" i="21"/>
  <c r="N2278" i="21"/>
  <c r="Q2278" i="21"/>
  <c r="O2278" i="21"/>
  <c r="P2278" i="21"/>
  <c r="M2279" i="21"/>
  <c r="I2279" i="21"/>
  <c r="H2280" i="21"/>
  <c r="L2279" i="21"/>
  <c r="J2279" i="21"/>
  <c r="K2279" i="21"/>
  <c r="E2273" i="21"/>
  <c r="F2273" i="21"/>
  <c r="D2274" i="21"/>
  <c r="O2279" i="21"/>
  <c r="P2279" i="21"/>
  <c r="N2279" i="21"/>
  <c r="Q2279" i="21"/>
  <c r="M2280" i="21"/>
  <c r="L2280" i="21"/>
  <c r="J2280" i="21"/>
  <c r="I2280" i="21"/>
  <c r="H2281" i="21"/>
  <c r="K2280" i="21"/>
  <c r="D2275" i="21"/>
  <c r="F2274" i="21"/>
  <c r="E2274" i="21"/>
  <c r="P2280" i="21"/>
  <c r="N2280" i="21"/>
  <c r="O2280" i="21"/>
  <c r="Q2280" i="21"/>
  <c r="M2281" i="21"/>
  <c r="H2282" i="21"/>
  <c r="L2281" i="21"/>
  <c r="I2281" i="21"/>
  <c r="J2281" i="21"/>
  <c r="K2281" i="21"/>
  <c r="F2275" i="21"/>
  <c r="D2276" i="21"/>
  <c r="E2275" i="21"/>
  <c r="I2282" i="21"/>
  <c r="L2282" i="21"/>
  <c r="H2283" i="21"/>
  <c r="M2282" i="21"/>
  <c r="K2282" i="21"/>
  <c r="J2282" i="21"/>
  <c r="P2281" i="21"/>
  <c r="N2281" i="21"/>
  <c r="Q2281" i="21"/>
  <c r="O2281" i="21"/>
  <c r="E2276" i="21"/>
  <c r="F2276" i="21"/>
  <c r="D2277" i="21"/>
  <c r="O2282" i="21"/>
  <c r="P2282" i="21"/>
  <c r="N2282" i="21"/>
  <c r="Q2282" i="21"/>
  <c r="H2284" i="21"/>
  <c r="L2283" i="21"/>
  <c r="I2283" i="21"/>
  <c r="K2283" i="21"/>
  <c r="J2283" i="21"/>
  <c r="M2283" i="21"/>
  <c r="F2277" i="21"/>
  <c r="E2277" i="21"/>
  <c r="D2278" i="21"/>
  <c r="L2284" i="21"/>
  <c r="H2285" i="21"/>
  <c r="K2284" i="21"/>
  <c r="M2284" i="21"/>
  <c r="J2284" i="21"/>
  <c r="I2284" i="21"/>
  <c r="N2283" i="21"/>
  <c r="Q2283" i="21"/>
  <c r="O2283" i="21"/>
  <c r="P2283" i="21"/>
  <c r="E2278" i="21"/>
  <c r="F2278" i="21"/>
  <c r="D2279" i="21"/>
  <c r="M2285" i="21"/>
  <c r="H2286" i="21"/>
  <c r="I2285" i="21"/>
  <c r="J2285" i="21"/>
  <c r="K2285" i="21"/>
  <c r="L2285" i="21"/>
  <c r="N2284" i="21"/>
  <c r="Q2284" i="21"/>
  <c r="P2284" i="21"/>
  <c r="O2284" i="21"/>
  <c r="F2279" i="21"/>
  <c r="E2279" i="21"/>
  <c r="D2280" i="21"/>
  <c r="L2286" i="21"/>
  <c r="H2287" i="21"/>
  <c r="K2286" i="21"/>
  <c r="J2286" i="21"/>
  <c r="M2286" i="21"/>
  <c r="I2286" i="21"/>
  <c r="P2285" i="21"/>
  <c r="O2285" i="21"/>
  <c r="N2285" i="21"/>
  <c r="Q2285" i="21"/>
  <c r="D2281" i="21"/>
  <c r="F2280" i="21"/>
  <c r="E2280" i="21"/>
  <c r="J2287" i="21"/>
  <c r="H2288" i="21"/>
  <c r="L2287" i="21"/>
  <c r="I2287" i="21"/>
  <c r="M2287" i="21"/>
  <c r="K2287" i="21"/>
  <c r="P2286" i="21"/>
  <c r="O2286" i="21"/>
  <c r="N2286" i="21"/>
  <c r="Q2286" i="21"/>
  <c r="E2281" i="21"/>
  <c r="D2282" i="21"/>
  <c r="F2281" i="21"/>
  <c r="J2288" i="21"/>
  <c r="I2288" i="21"/>
  <c r="H2289" i="21"/>
  <c r="M2288" i="21"/>
  <c r="K2288" i="21"/>
  <c r="L2288" i="21"/>
  <c r="O2287" i="21"/>
  <c r="P2287" i="21"/>
  <c r="Q2287" i="21"/>
  <c r="N2287" i="21"/>
  <c r="D2283" i="21"/>
  <c r="F2282" i="21"/>
  <c r="E2282" i="21"/>
  <c r="P2288" i="21"/>
  <c r="N2288" i="21"/>
  <c r="Q2288" i="21"/>
  <c r="O2288" i="21"/>
  <c r="L2289" i="21"/>
  <c r="H2290" i="21"/>
  <c r="M2289" i="21"/>
  <c r="K2289" i="21"/>
  <c r="J2289" i="21"/>
  <c r="I2289" i="21"/>
  <c r="E2283" i="21"/>
  <c r="F2283" i="21"/>
  <c r="D2284" i="21"/>
  <c r="K2290" i="21"/>
  <c r="I2290" i="21"/>
  <c r="J2290" i="21"/>
  <c r="M2290" i="21"/>
  <c r="L2290" i="21"/>
  <c r="H2291" i="21"/>
  <c r="O2289" i="21"/>
  <c r="N2289" i="21"/>
  <c r="Q2289" i="21"/>
  <c r="P2289" i="21"/>
  <c r="E2284" i="21"/>
  <c r="D2285" i="21"/>
  <c r="F2284" i="21"/>
  <c r="P2290" i="21"/>
  <c r="Q2290" i="21"/>
  <c r="N2290" i="21"/>
  <c r="O2290" i="21"/>
  <c r="M2291" i="21"/>
  <c r="J2291" i="21"/>
  <c r="K2291" i="21"/>
  <c r="H2292" i="21"/>
  <c r="L2291" i="21"/>
  <c r="I2291" i="21"/>
  <c r="E2285" i="21"/>
  <c r="F2285" i="21"/>
  <c r="D2286" i="21"/>
  <c r="M2292" i="21"/>
  <c r="J2292" i="21"/>
  <c r="I2292" i="21"/>
  <c r="L2292" i="21"/>
  <c r="H2293" i="21"/>
  <c r="K2292" i="21"/>
  <c r="O2291" i="21"/>
  <c r="P2291" i="21"/>
  <c r="Q2291" i="21"/>
  <c r="N2291" i="21"/>
  <c r="E2286" i="21"/>
  <c r="F2286" i="21"/>
  <c r="D2287" i="21"/>
  <c r="N2292" i="21"/>
  <c r="O2292" i="21"/>
  <c r="Q2292" i="21"/>
  <c r="P2292" i="21"/>
  <c r="I2293" i="21"/>
  <c r="J2293" i="21"/>
  <c r="H2294" i="21"/>
  <c r="K2293" i="21"/>
  <c r="L2293" i="21"/>
  <c r="M2293" i="21"/>
  <c r="E2287" i="21"/>
  <c r="F2287" i="21"/>
  <c r="D2288" i="21"/>
  <c r="N2293" i="21"/>
  <c r="O2293" i="21"/>
  <c r="P2293" i="21"/>
  <c r="Q2293" i="21"/>
  <c r="M2294" i="21"/>
  <c r="H2295" i="21"/>
  <c r="K2294" i="21"/>
  <c r="L2294" i="21"/>
  <c r="J2294" i="21"/>
  <c r="I2294" i="21"/>
  <c r="D2289" i="21"/>
  <c r="F2288" i="21"/>
  <c r="E2288" i="21"/>
  <c r="K2295" i="21"/>
  <c r="L2295" i="21"/>
  <c r="I2295" i="21"/>
  <c r="H2296" i="21"/>
  <c r="J2295" i="21"/>
  <c r="M2295" i="21"/>
  <c r="N2294" i="21"/>
  <c r="O2294" i="21"/>
  <c r="P2294" i="21"/>
  <c r="Q2294" i="21"/>
  <c r="E2289" i="21"/>
  <c r="D2290" i="21"/>
  <c r="F2289" i="21"/>
  <c r="O2295" i="21"/>
  <c r="Q2295" i="21"/>
  <c r="P2295" i="21"/>
  <c r="N2295" i="21"/>
  <c r="H2297" i="21"/>
  <c r="I2296" i="21"/>
  <c r="K2296" i="21"/>
  <c r="M2296" i="21"/>
  <c r="J2296" i="21"/>
  <c r="L2296" i="21"/>
  <c r="D2291" i="21"/>
  <c r="E2290" i="21"/>
  <c r="F2290" i="21"/>
  <c r="K2297" i="21"/>
  <c r="L2297" i="21"/>
  <c r="H2298" i="21"/>
  <c r="M2297" i="21"/>
  <c r="I2297" i="21"/>
  <c r="J2297" i="21"/>
  <c r="O2296" i="21"/>
  <c r="Q2296" i="21"/>
  <c r="P2296" i="21"/>
  <c r="N2296" i="21"/>
  <c r="E2291" i="21"/>
  <c r="D2292" i="21"/>
  <c r="F2291" i="21"/>
  <c r="J2298" i="21"/>
  <c r="I2298" i="21"/>
  <c r="K2298" i="21"/>
  <c r="L2298" i="21"/>
  <c r="M2298" i="21"/>
  <c r="H2299" i="21"/>
  <c r="P2297" i="21"/>
  <c r="N2297" i="21"/>
  <c r="Q2297" i="21"/>
  <c r="O2297" i="21"/>
  <c r="E2292" i="21"/>
  <c r="F2292" i="21"/>
  <c r="D2293" i="21"/>
  <c r="O2298" i="21"/>
  <c r="Q2298" i="21"/>
  <c r="P2298" i="21"/>
  <c r="N2298" i="21"/>
  <c r="J2299" i="21"/>
  <c r="H2300" i="21"/>
  <c r="I2299" i="21"/>
  <c r="K2299" i="21"/>
  <c r="L2299" i="21"/>
  <c r="M2299" i="21"/>
  <c r="D2294" i="21"/>
  <c r="E2293" i="21"/>
  <c r="F2293" i="21"/>
  <c r="J2300" i="21"/>
  <c r="K2300" i="21"/>
  <c r="I2300" i="21"/>
  <c r="M2300" i="21"/>
  <c r="L2300" i="21"/>
  <c r="H2301" i="21"/>
  <c r="P2299" i="21"/>
  <c r="N2299" i="21"/>
  <c r="Q2299" i="21"/>
  <c r="O2299" i="21"/>
  <c r="F2294" i="21"/>
  <c r="E2294" i="21"/>
  <c r="D2295" i="21"/>
  <c r="P2300" i="21"/>
  <c r="N2300" i="21"/>
  <c r="O2300" i="21"/>
  <c r="Q2300" i="21"/>
  <c r="K2301" i="21"/>
  <c r="H2302" i="21"/>
  <c r="J2301" i="21"/>
  <c r="M2301" i="21"/>
  <c r="L2301" i="21"/>
  <c r="I2301" i="21"/>
  <c r="D2296" i="21"/>
  <c r="F2295" i="21"/>
  <c r="E2295" i="21"/>
  <c r="K2302" i="21"/>
  <c r="H2303" i="21"/>
  <c r="J2302" i="21"/>
  <c r="L2302" i="21"/>
  <c r="M2302" i="21"/>
  <c r="I2302" i="21"/>
  <c r="P2301" i="21"/>
  <c r="O2301" i="21"/>
  <c r="N2301" i="21"/>
  <c r="Q2301" i="21"/>
  <c r="D2297" i="21"/>
  <c r="E2296" i="21"/>
  <c r="F2296" i="21"/>
  <c r="M2303" i="21"/>
  <c r="K2303" i="21"/>
  <c r="J2303" i="21"/>
  <c r="H2304" i="21"/>
  <c r="L2303" i="21"/>
  <c r="I2303" i="21"/>
  <c r="N2302" i="21"/>
  <c r="Q2302" i="21"/>
  <c r="P2302" i="21"/>
  <c r="O2302" i="21"/>
  <c r="F2297" i="21"/>
  <c r="D2298" i="21"/>
  <c r="E2297" i="21"/>
  <c r="M2304" i="21"/>
  <c r="K2304" i="21"/>
  <c r="H2305" i="21"/>
  <c r="I2304" i="21"/>
  <c r="L2304" i="21"/>
  <c r="J2304" i="21"/>
  <c r="Q2303" i="21"/>
  <c r="P2303" i="21"/>
  <c r="O2303" i="21"/>
  <c r="N2303" i="21"/>
  <c r="E2298" i="21"/>
  <c r="D2299" i="21"/>
  <c r="F2298" i="21"/>
  <c r="J2305" i="21"/>
  <c r="M2305" i="21"/>
  <c r="I2305" i="21"/>
  <c r="K2305" i="21"/>
  <c r="H2306" i="21"/>
  <c r="L2305" i="21"/>
  <c r="N2304" i="21"/>
  <c r="Q2304" i="21"/>
  <c r="O2304" i="21"/>
  <c r="P2304" i="21"/>
  <c r="F2299" i="21"/>
  <c r="D2300" i="21"/>
  <c r="E2299" i="21"/>
  <c r="Q2305" i="21"/>
  <c r="P2305" i="21"/>
  <c r="N2305" i="21"/>
  <c r="O2305" i="21"/>
  <c r="J2306" i="21"/>
  <c r="K2306" i="21"/>
  <c r="H2307" i="21"/>
  <c r="I2306" i="21"/>
  <c r="L2306" i="21"/>
  <c r="M2306" i="21"/>
  <c r="D2301" i="21"/>
  <c r="F2300" i="21"/>
  <c r="E2300" i="21"/>
  <c r="L2307" i="21"/>
  <c r="K2307" i="21"/>
  <c r="M2307" i="21"/>
  <c r="I2307" i="21"/>
  <c r="H2308" i="21"/>
  <c r="J2307" i="21"/>
  <c r="Q2306" i="21"/>
  <c r="N2306" i="21"/>
  <c r="O2306" i="21"/>
  <c r="P2306" i="21"/>
  <c r="E2301" i="21"/>
  <c r="F2301" i="21"/>
  <c r="D2302" i="21"/>
  <c r="N2307" i="21"/>
  <c r="Q2307" i="21"/>
  <c r="P2307" i="21"/>
  <c r="O2307" i="21"/>
  <c r="M2308" i="21"/>
  <c r="H2309" i="21"/>
  <c r="L2308" i="21"/>
  <c r="K2308" i="21"/>
  <c r="J2308" i="21"/>
  <c r="I2308" i="21"/>
  <c r="D2303" i="21"/>
  <c r="F2302" i="21"/>
  <c r="E2302" i="21"/>
  <c r="J2309" i="21"/>
  <c r="K2309" i="21"/>
  <c r="H2310" i="21"/>
  <c r="M2309" i="21"/>
  <c r="L2309" i="21"/>
  <c r="I2309" i="21"/>
  <c r="O2308" i="21"/>
  <c r="P2308" i="21"/>
  <c r="N2308" i="21"/>
  <c r="Q2308" i="21"/>
  <c r="E2303" i="21"/>
  <c r="F2303" i="21"/>
  <c r="D2304" i="21"/>
  <c r="H2311" i="21"/>
  <c r="J2310" i="21"/>
  <c r="M2310" i="21"/>
  <c r="K2310" i="21"/>
  <c r="L2310" i="21"/>
  <c r="I2310" i="21"/>
  <c r="N2309" i="21"/>
  <c r="O2309" i="21"/>
  <c r="Q2309" i="21"/>
  <c r="P2309" i="21"/>
  <c r="E2304" i="21"/>
  <c r="D2305" i="21"/>
  <c r="F2304" i="21"/>
  <c r="K2311" i="21"/>
  <c r="L2311" i="21"/>
  <c r="J2311" i="21"/>
  <c r="M2311" i="21"/>
  <c r="I2311" i="21"/>
  <c r="H2312" i="21"/>
  <c r="Q2310" i="21"/>
  <c r="P2310" i="21"/>
  <c r="O2310" i="21"/>
  <c r="N2310" i="21"/>
  <c r="D2306" i="21"/>
  <c r="E2305" i="21"/>
  <c r="F2305" i="21"/>
  <c r="P2311" i="21"/>
  <c r="N2311" i="21"/>
  <c r="O2311" i="21"/>
  <c r="Q2311" i="21"/>
  <c r="H2313" i="21"/>
  <c r="L2312" i="21"/>
  <c r="I2312" i="21"/>
  <c r="K2312" i="21"/>
  <c r="J2312" i="21"/>
  <c r="M2312" i="21"/>
  <c r="D2307" i="21"/>
  <c r="F2306" i="21"/>
  <c r="E2306" i="21"/>
  <c r="L2313" i="21"/>
  <c r="I2313" i="21"/>
  <c r="J2313" i="21"/>
  <c r="K2313" i="21"/>
  <c r="H2314" i="21"/>
  <c r="M2313" i="21"/>
  <c r="Q2312" i="21"/>
  <c r="P2312" i="21"/>
  <c r="O2312" i="21"/>
  <c r="N2312" i="21"/>
  <c r="D2308" i="21"/>
  <c r="F2307" i="21"/>
  <c r="E2307" i="21"/>
  <c r="N2313" i="21"/>
  <c r="P2313" i="21"/>
  <c r="O2313" i="21"/>
  <c r="Q2313" i="21"/>
  <c r="I2314" i="21"/>
  <c r="H2315" i="21"/>
  <c r="K2314" i="21"/>
  <c r="L2314" i="21"/>
  <c r="J2314" i="21"/>
  <c r="M2314" i="21"/>
  <c r="D2309" i="21"/>
  <c r="F2308" i="21"/>
  <c r="E2308" i="21"/>
  <c r="N2314" i="21"/>
  <c r="P2314" i="21"/>
  <c r="O2314" i="21"/>
  <c r="Q2314" i="21"/>
  <c r="I2315" i="21"/>
  <c r="K2315" i="21"/>
  <c r="J2315" i="21"/>
  <c r="M2315" i="21"/>
  <c r="H2316" i="21"/>
  <c r="L2315" i="21"/>
  <c r="E2309" i="21"/>
  <c r="F2309" i="21"/>
  <c r="D2310" i="21"/>
  <c r="P2315" i="21"/>
  <c r="Q2315" i="21"/>
  <c r="N2315" i="21"/>
  <c r="O2315" i="21"/>
  <c r="H2317" i="21"/>
  <c r="L2316" i="21"/>
  <c r="I2316" i="21"/>
  <c r="M2316" i="21"/>
  <c r="K2316" i="21"/>
  <c r="J2316" i="21"/>
  <c r="D2311" i="21"/>
  <c r="E2310" i="21"/>
  <c r="F2310" i="21"/>
  <c r="H2318" i="21"/>
  <c r="M2317" i="21"/>
  <c r="J2317" i="21"/>
  <c r="I2317" i="21"/>
  <c r="K2317" i="21"/>
  <c r="L2317" i="21"/>
  <c r="P2316" i="21"/>
  <c r="N2316" i="21"/>
  <c r="Q2316" i="21"/>
  <c r="O2316" i="21"/>
  <c r="F2311" i="21"/>
  <c r="E2311" i="21"/>
  <c r="D2312" i="21"/>
  <c r="L2318" i="21"/>
  <c r="H2319" i="21"/>
  <c r="K2318" i="21"/>
  <c r="I2318" i="21"/>
  <c r="M2318" i="21"/>
  <c r="J2318" i="21"/>
  <c r="Q2317" i="21"/>
  <c r="P2317" i="21"/>
  <c r="N2317" i="21"/>
  <c r="O2317" i="21"/>
  <c r="E2312" i="21"/>
  <c r="D2313" i="21"/>
  <c r="F2312" i="21"/>
  <c r="J2319" i="21"/>
  <c r="I2319" i="21"/>
  <c r="H2320" i="21"/>
  <c r="L2319" i="21"/>
  <c r="K2319" i="21"/>
  <c r="M2319" i="21"/>
  <c r="P2318" i="21"/>
  <c r="N2318" i="21"/>
  <c r="Q2318" i="21"/>
  <c r="O2318" i="21"/>
  <c r="D2314" i="21"/>
  <c r="F2313" i="21"/>
  <c r="E2313" i="21"/>
  <c r="O2319" i="21"/>
  <c r="Q2319" i="21"/>
  <c r="P2319" i="21"/>
  <c r="N2319" i="21"/>
  <c r="L2320" i="21"/>
  <c r="M2320" i="21"/>
  <c r="J2320" i="21"/>
  <c r="K2320" i="21"/>
  <c r="H2321" i="21"/>
  <c r="I2320" i="21"/>
  <c r="D2315" i="21"/>
  <c r="F2314" i="21"/>
  <c r="E2314" i="21"/>
  <c r="I2321" i="21"/>
  <c r="H2322" i="21"/>
  <c r="L2321" i="21"/>
  <c r="K2321" i="21"/>
  <c r="J2321" i="21"/>
  <c r="M2321" i="21"/>
  <c r="O2320" i="21"/>
  <c r="N2320" i="21"/>
  <c r="P2320" i="21"/>
  <c r="Q2320" i="21"/>
  <c r="F2315" i="21"/>
  <c r="E2315" i="21"/>
  <c r="D2316" i="21"/>
  <c r="Q2321" i="21"/>
  <c r="N2321" i="21"/>
  <c r="O2321" i="21"/>
  <c r="P2321" i="21"/>
  <c r="I2322" i="21"/>
  <c r="M2322" i="21"/>
  <c r="H2323" i="21"/>
  <c r="L2322" i="21"/>
  <c r="K2322" i="21"/>
  <c r="J2322" i="21"/>
  <c r="D2317" i="21"/>
  <c r="E2316" i="21"/>
  <c r="F2316" i="21"/>
  <c r="O2322" i="21"/>
  <c r="Q2322" i="21"/>
  <c r="N2322" i="21"/>
  <c r="P2322" i="21"/>
  <c r="H2324" i="21"/>
  <c r="L2323" i="21"/>
  <c r="M2323" i="21"/>
  <c r="I2323" i="21"/>
  <c r="K2323" i="21"/>
  <c r="J2323" i="21"/>
  <c r="F2317" i="21"/>
  <c r="E2317" i="21"/>
  <c r="D2318" i="21"/>
  <c r="M2324" i="21"/>
  <c r="L2324" i="21"/>
  <c r="K2324" i="21"/>
  <c r="I2324" i="21"/>
  <c r="J2324" i="21"/>
  <c r="H2325" i="21"/>
  <c r="N2323" i="21"/>
  <c r="Q2323" i="21"/>
  <c r="O2323" i="21"/>
  <c r="P2323" i="21"/>
  <c r="D2319" i="21"/>
  <c r="F2318" i="21"/>
  <c r="E2318" i="21"/>
  <c r="P2324" i="21"/>
  <c r="O2324" i="21"/>
  <c r="N2324" i="21"/>
  <c r="Q2324" i="21"/>
  <c r="H2326" i="21"/>
  <c r="J2325" i="21"/>
  <c r="M2325" i="21"/>
  <c r="L2325" i="21"/>
  <c r="K2325" i="21"/>
  <c r="I2325" i="21"/>
  <c r="E2319" i="21"/>
  <c r="F2319" i="21"/>
  <c r="D2320" i="21"/>
  <c r="M2326" i="21"/>
  <c r="K2326" i="21"/>
  <c r="J2326" i="21"/>
  <c r="H2327" i="21"/>
  <c r="L2326" i="21"/>
  <c r="I2326" i="21"/>
  <c r="O2325" i="21"/>
  <c r="N2325" i="21"/>
  <c r="Q2325" i="21"/>
  <c r="P2325" i="21"/>
  <c r="F2320" i="21"/>
  <c r="E2320" i="21"/>
  <c r="D2321" i="21"/>
  <c r="I2327" i="21"/>
  <c r="H2328" i="21"/>
  <c r="L2327" i="21"/>
  <c r="K2327" i="21"/>
  <c r="M2327" i="21"/>
  <c r="J2327" i="21"/>
  <c r="Q2326" i="21"/>
  <c r="N2326" i="21"/>
  <c r="P2326" i="21"/>
  <c r="O2326" i="21"/>
  <c r="E2321" i="21"/>
  <c r="D2322" i="21"/>
  <c r="F2321" i="21"/>
  <c r="N2327" i="21"/>
  <c r="P2327" i="21"/>
  <c r="Q2327" i="21"/>
  <c r="O2327" i="21"/>
  <c r="K2328" i="21"/>
  <c r="M2328" i="21"/>
  <c r="L2328" i="21"/>
  <c r="H2329" i="21"/>
  <c r="I2328" i="21"/>
  <c r="J2328" i="21"/>
  <c r="F2322" i="21"/>
  <c r="E2322" i="21"/>
  <c r="D2323" i="21"/>
  <c r="L2329" i="21"/>
  <c r="K2329" i="21"/>
  <c r="H2330" i="21"/>
  <c r="I2329" i="21"/>
  <c r="J2329" i="21"/>
  <c r="M2329" i="21"/>
  <c r="Q2328" i="21"/>
  <c r="O2328" i="21"/>
  <c r="P2328" i="21"/>
  <c r="N2328" i="21"/>
  <c r="D2324" i="21"/>
  <c r="E2323" i="21"/>
  <c r="F2323" i="21"/>
  <c r="M2330" i="21"/>
  <c r="H2331" i="21"/>
  <c r="I2330" i="21"/>
  <c r="J2330" i="21"/>
  <c r="K2330" i="21"/>
  <c r="L2330" i="21"/>
  <c r="P2329" i="21"/>
  <c r="N2329" i="21"/>
  <c r="Q2329" i="21"/>
  <c r="O2329" i="21"/>
  <c r="E2324" i="21"/>
  <c r="F2324" i="21"/>
  <c r="D2325" i="21"/>
  <c r="M2331" i="21"/>
  <c r="J2331" i="21"/>
  <c r="I2331" i="21"/>
  <c r="L2331" i="21"/>
  <c r="K2331" i="21"/>
  <c r="H2332" i="21"/>
  <c r="P2330" i="21"/>
  <c r="N2330" i="21"/>
  <c r="O2330" i="21"/>
  <c r="Q2330" i="21"/>
  <c r="E2325" i="21"/>
  <c r="F2325" i="21"/>
  <c r="D2326" i="21"/>
  <c r="O2331" i="21"/>
  <c r="P2331" i="21"/>
  <c r="N2331" i="21"/>
  <c r="Q2331" i="21"/>
  <c r="J2332" i="21"/>
  <c r="M2332" i="21"/>
  <c r="K2332" i="21"/>
  <c r="H2333" i="21"/>
  <c r="I2332" i="21"/>
  <c r="L2332" i="21"/>
  <c r="F2326" i="21"/>
  <c r="D2327" i="21"/>
  <c r="E2326" i="21"/>
  <c r="M2333" i="21"/>
  <c r="I2333" i="21"/>
  <c r="L2333" i="21"/>
  <c r="J2333" i="21"/>
  <c r="H2334" i="21"/>
  <c r="K2333" i="21"/>
  <c r="N2332" i="21"/>
  <c r="O2332" i="21"/>
  <c r="Q2332" i="21"/>
  <c r="P2332" i="21"/>
  <c r="E2327" i="21"/>
  <c r="F2327" i="21"/>
  <c r="D2328" i="21"/>
  <c r="O2333" i="21"/>
  <c r="N2333" i="21"/>
  <c r="Q2333" i="21"/>
  <c r="P2333" i="21"/>
  <c r="I2334" i="21"/>
  <c r="K2334" i="21"/>
  <c r="L2334" i="21"/>
  <c r="H2335" i="21"/>
  <c r="J2334" i="21"/>
  <c r="M2334" i="21"/>
  <c r="F2328" i="21"/>
  <c r="D2329" i="21"/>
  <c r="E2328" i="21"/>
  <c r="N2334" i="21"/>
  <c r="P2334" i="21"/>
  <c r="O2334" i="21"/>
  <c r="Q2334" i="21"/>
  <c r="K2335" i="21"/>
  <c r="I2335" i="21"/>
  <c r="L2335" i="21"/>
  <c r="M2335" i="21"/>
  <c r="H2336" i="21"/>
  <c r="J2335" i="21"/>
  <c r="D2330" i="21"/>
  <c r="F2329" i="21"/>
  <c r="E2329" i="21"/>
  <c r="N2335" i="21"/>
  <c r="Q2335" i="21"/>
  <c r="P2335" i="21"/>
  <c r="O2335" i="21"/>
  <c r="J2336" i="21"/>
  <c r="K2336" i="21"/>
  <c r="M2336" i="21"/>
  <c r="L2336" i="21"/>
  <c r="H2337" i="21"/>
  <c r="I2336" i="21"/>
  <c r="F2330" i="21"/>
  <c r="E2330" i="21"/>
  <c r="D2331" i="21"/>
  <c r="K2337" i="21"/>
  <c r="H2338" i="21"/>
  <c r="M2337" i="21"/>
  <c r="I2337" i="21"/>
  <c r="J2337" i="21"/>
  <c r="L2337" i="21"/>
  <c r="O2336" i="21"/>
  <c r="P2336" i="21"/>
  <c r="Q2336" i="21"/>
  <c r="N2336" i="21"/>
  <c r="D2332" i="21"/>
  <c r="F2331" i="21"/>
  <c r="E2331" i="21"/>
  <c r="M2338" i="21"/>
  <c r="H2339" i="21"/>
  <c r="L2338" i="21"/>
  <c r="I2338" i="21"/>
  <c r="J2338" i="21"/>
  <c r="K2338" i="21"/>
  <c r="O2337" i="21"/>
  <c r="P2337" i="21"/>
  <c r="Q2337" i="21"/>
  <c r="N2337" i="21"/>
  <c r="D2333" i="21"/>
  <c r="E2332" i="21"/>
  <c r="F2332" i="21"/>
  <c r="M2339" i="21"/>
  <c r="J2339" i="21"/>
  <c r="I2339" i="21"/>
  <c r="K2339" i="21"/>
  <c r="H2340" i="21"/>
  <c r="L2339" i="21"/>
  <c r="N2338" i="21"/>
  <c r="O2338" i="21"/>
  <c r="Q2338" i="21"/>
  <c r="P2338" i="21"/>
  <c r="F2333" i="21"/>
  <c r="E2333" i="21"/>
  <c r="D2334" i="21"/>
  <c r="N2339" i="21"/>
  <c r="P2339" i="21"/>
  <c r="Q2339" i="21"/>
  <c r="O2339" i="21"/>
  <c r="K2340" i="21"/>
  <c r="H2341" i="21"/>
  <c r="J2340" i="21"/>
  <c r="I2340" i="21"/>
  <c r="L2340" i="21"/>
  <c r="M2340" i="21"/>
  <c r="F2334" i="21"/>
  <c r="E2334" i="21"/>
  <c r="D2335" i="21"/>
  <c r="K2341" i="21"/>
  <c r="L2341" i="21"/>
  <c r="M2341" i="21"/>
  <c r="H2342" i="21"/>
  <c r="J2341" i="21"/>
  <c r="I2341" i="21"/>
  <c r="Q2340" i="21"/>
  <c r="N2340" i="21"/>
  <c r="P2340" i="21"/>
  <c r="O2340" i="21"/>
  <c r="F2335" i="21"/>
  <c r="D2336" i="21"/>
  <c r="E2335" i="21"/>
  <c r="H2343" i="21"/>
  <c r="M2342" i="21"/>
  <c r="I2342" i="21"/>
  <c r="L2342" i="21"/>
  <c r="J2342" i="21"/>
  <c r="K2342" i="21"/>
  <c r="Q2341" i="21"/>
  <c r="P2341" i="21"/>
  <c r="O2341" i="21"/>
  <c r="N2341" i="21"/>
  <c r="F2336" i="21"/>
  <c r="D2337" i="21"/>
  <c r="E2336" i="21"/>
  <c r="H2344" i="21"/>
  <c r="M2343" i="21"/>
  <c r="K2343" i="21"/>
  <c r="J2343" i="21"/>
  <c r="I2343" i="21"/>
  <c r="L2343" i="21"/>
  <c r="O2342" i="21"/>
  <c r="P2342" i="21"/>
  <c r="N2342" i="21"/>
  <c r="Q2342" i="21"/>
  <c r="E2337" i="21"/>
  <c r="D2338" i="21"/>
  <c r="F2337" i="21"/>
  <c r="M2344" i="21"/>
  <c r="I2344" i="21"/>
  <c r="J2344" i="21"/>
  <c r="K2344" i="21"/>
  <c r="H2345" i="21"/>
  <c r="L2344" i="21"/>
  <c r="P2343" i="21"/>
  <c r="N2343" i="21"/>
  <c r="O2343" i="21"/>
  <c r="Q2343" i="21"/>
  <c r="E2338" i="21"/>
  <c r="F2338" i="21"/>
  <c r="D2339" i="21"/>
  <c r="Q2344" i="21"/>
  <c r="N2344" i="21"/>
  <c r="O2344" i="21"/>
  <c r="P2344" i="21"/>
  <c r="H2346" i="21"/>
  <c r="J2345" i="21"/>
  <c r="M2345" i="21"/>
  <c r="I2345" i="21"/>
  <c r="K2345" i="21"/>
  <c r="L2345" i="21"/>
  <c r="E2339" i="21"/>
  <c r="F2339" i="21"/>
  <c r="D2340" i="21"/>
  <c r="H2347" i="21"/>
  <c r="K2346" i="21"/>
  <c r="M2346" i="21"/>
  <c r="J2346" i="21"/>
  <c r="L2346" i="21"/>
  <c r="I2346" i="21"/>
  <c r="N2345" i="21"/>
  <c r="P2345" i="21"/>
  <c r="O2345" i="21"/>
  <c r="Q2345" i="21"/>
  <c r="D2341" i="21"/>
  <c r="E2340" i="21"/>
  <c r="F2340" i="21"/>
  <c r="I2347" i="21"/>
  <c r="K2347" i="21"/>
  <c r="J2347" i="21"/>
  <c r="L2347" i="21"/>
  <c r="H2348" i="21"/>
  <c r="M2347" i="21"/>
  <c r="P2346" i="21"/>
  <c r="O2346" i="21"/>
  <c r="N2346" i="21"/>
  <c r="Q2346" i="21"/>
  <c r="E2341" i="21"/>
  <c r="F2341" i="21"/>
  <c r="D2342" i="21"/>
  <c r="Q2347" i="21"/>
  <c r="O2347" i="21"/>
  <c r="P2347" i="21"/>
  <c r="N2347" i="21"/>
  <c r="H2349" i="21"/>
  <c r="K2348" i="21"/>
  <c r="J2348" i="21"/>
  <c r="L2348" i="21"/>
  <c r="I2348" i="21"/>
  <c r="M2348" i="21"/>
  <c r="E2342" i="21"/>
  <c r="D2343" i="21"/>
  <c r="F2342" i="21"/>
  <c r="M2349" i="21"/>
  <c r="H2350" i="21"/>
  <c r="J2349" i="21"/>
  <c r="L2349" i="21"/>
  <c r="I2349" i="21"/>
  <c r="K2349" i="21"/>
  <c r="O2348" i="21"/>
  <c r="N2348" i="21"/>
  <c r="P2348" i="21"/>
  <c r="Q2348" i="21"/>
  <c r="E2343" i="21"/>
  <c r="D2344" i="21"/>
  <c r="F2343" i="21"/>
  <c r="J2350" i="21"/>
  <c r="M2350" i="21"/>
  <c r="I2350" i="21"/>
  <c r="H2351" i="21"/>
  <c r="L2350" i="21"/>
  <c r="K2350" i="21"/>
  <c r="Q2349" i="21"/>
  <c r="N2349" i="21"/>
  <c r="P2349" i="21"/>
  <c r="O2349" i="21"/>
  <c r="D2345" i="21"/>
  <c r="F2344" i="21"/>
  <c r="E2344" i="21"/>
  <c r="Q2350" i="21"/>
  <c r="P2350" i="21"/>
  <c r="O2350" i="21"/>
  <c r="N2350" i="21"/>
  <c r="H2352" i="21"/>
  <c r="M2351" i="21"/>
  <c r="J2351" i="21"/>
  <c r="L2351" i="21"/>
  <c r="K2351" i="21"/>
  <c r="I2351" i="21"/>
  <c r="D2346" i="21"/>
  <c r="F2345" i="21"/>
  <c r="E2345" i="21"/>
  <c r="K2352" i="21"/>
  <c r="J2352" i="21"/>
  <c r="L2352" i="21"/>
  <c r="I2352" i="21"/>
  <c r="M2352" i="21"/>
  <c r="H2353" i="21"/>
  <c r="O2351" i="21"/>
  <c r="Q2351" i="21"/>
  <c r="N2351" i="21"/>
  <c r="P2351" i="21"/>
  <c r="F2346" i="21"/>
  <c r="D2347" i="21"/>
  <c r="E2346" i="21"/>
  <c r="O2352" i="21"/>
  <c r="N2352" i="21"/>
  <c r="Q2352" i="21"/>
  <c r="P2352" i="21"/>
  <c r="I2353" i="21"/>
  <c r="L2353" i="21"/>
  <c r="J2353" i="21"/>
  <c r="H2354" i="21"/>
  <c r="K2353" i="21"/>
  <c r="M2353" i="21"/>
  <c r="E2347" i="21"/>
  <c r="F2347" i="21"/>
  <c r="D2348" i="21"/>
  <c r="N2353" i="21"/>
  <c r="P2353" i="21"/>
  <c r="Q2353" i="21"/>
  <c r="O2353" i="21"/>
  <c r="H2355" i="21"/>
  <c r="J2354" i="21"/>
  <c r="M2354" i="21"/>
  <c r="K2354" i="21"/>
  <c r="L2354" i="21"/>
  <c r="I2354" i="21"/>
  <c r="D2349" i="21"/>
  <c r="E2348" i="21"/>
  <c r="F2348" i="21"/>
  <c r="L2355" i="21"/>
  <c r="M2355" i="21"/>
  <c r="H2356" i="21"/>
  <c r="K2355" i="21"/>
  <c r="J2355" i="21"/>
  <c r="I2355" i="21"/>
  <c r="Q2354" i="21"/>
  <c r="N2354" i="21"/>
  <c r="P2354" i="21"/>
  <c r="O2354" i="21"/>
  <c r="E2349" i="21"/>
  <c r="F2349" i="21"/>
  <c r="D2350" i="21"/>
  <c r="H2357" i="21"/>
  <c r="J2356" i="21"/>
  <c r="M2356" i="21"/>
  <c r="K2356" i="21"/>
  <c r="I2356" i="21"/>
  <c r="L2356" i="21"/>
  <c r="P2355" i="21"/>
  <c r="O2355" i="21"/>
  <c r="Q2355" i="21"/>
  <c r="N2355" i="21"/>
  <c r="D2351" i="21"/>
  <c r="F2350" i="21"/>
  <c r="E2350" i="21"/>
  <c r="L2357" i="21"/>
  <c r="H2358" i="21"/>
  <c r="M2357" i="21"/>
  <c r="K2357" i="21"/>
  <c r="J2357" i="21"/>
  <c r="I2357" i="21"/>
  <c r="O2356" i="21"/>
  <c r="N2356" i="21"/>
  <c r="Q2356" i="21"/>
  <c r="P2356" i="21"/>
  <c r="E2351" i="21"/>
  <c r="F2351" i="21"/>
  <c r="D2352" i="21"/>
  <c r="L2358" i="21"/>
  <c r="I2358" i="21"/>
  <c r="M2358" i="21"/>
  <c r="H2359" i="21"/>
  <c r="K2358" i="21"/>
  <c r="J2358" i="21"/>
  <c r="O2357" i="21"/>
  <c r="Q2357" i="21"/>
  <c r="P2357" i="21"/>
  <c r="N2357" i="21"/>
  <c r="F2352" i="21"/>
  <c r="D2353" i="21"/>
  <c r="E2352" i="21"/>
  <c r="N2358" i="21"/>
  <c r="P2358" i="21"/>
  <c r="Q2358" i="21"/>
  <c r="O2358" i="21"/>
  <c r="L2359" i="21"/>
  <c r="M2359" i="21"/>
  <c r="I2359" i="21"/>
  <c r="K2359" i="21"/>
  <c r="J2359" i="21"/>
  <c r="H2360" i="21"/>
  <c r="D2354" i="21"/>
  <c r="E2353" i="21"/>
  <c r="F2353" i="21"/>
  <c r="N2359" i="21"/>
  <c r="Q2359" i="21"/>
  <c r="P2359" i="21"/>
  <c r="O2359" i="21"/>
  <c r="J2360" i="21"/>
  <c r="I2360" i="21"/>
  <c r="K2360" i="21"/>
  <c r="M2360" i="21"/>
  <c r="L2360" i="21"/>
  <c r="H2361" i="21"/>
  <c r="E2354" i="21"/>
  <c r="D2355" i="21"/>
  <c r="F2354" i="21"/>
  <c r="N2360" i="21"/>
  <c r="Q2360" i="21"/>
  <c r="O2360" i="21"/>
  <c r="P2360" i="21"/>
  <c r="M2361" i="21"/>
  <c r="K2361" i="21"/>
  <c r="L2361" i="21"/>
  <c r="J2361" i="21"/>
  <c r="H2362" i="21"/>
  <c r="I2361" i="21"/>
  <c r="E2355" i="21"/>
  <c r="F2355" i="21"/>
  <c r="D2356" i="21"/>
  <c r="I2362" i="21"/>
  <c r="L2362" i="21"/>
  <c r="J2362" i="21"/>
  <c r="H2363" i="21"/>
  <c r="K2362" i="21"/>
  <c r="M2362" i="21"/>
  <c r="P2361" i="21"/>
  <c r="Q2361" i="21"/>
  <c r="N2361" i="21"/>
  <c r="O2361" i="21"/>
  <c r="D2357" i="21"/>
  <c r="E2356" i="21"/>
  <c r="F2356" i="21"/>
  <c r="O2362" i="21"/>
  <c r="Q2362" i="21"/>
  <c r="N2362" i="21"/>
  <c r="P2362" i="21"/>
  <c r="I2363" i="21"/>
  <c r="H2364" i="21"/>
  <c r="M2363" i="21"/>
  <c r="L2363" i="21"/>
  <c r="K2363" i="21"/>
  <c r="J2363" i="21"/>
  <c r="E2357" i="21"/>
  <c r="F2357" i="21"/>
  <c r="D2358" i="21"/>
  <c r="N2363" i="21"/>
  <c r="O2363" i="21"/>
  <c r="P2363" i="21"/>
  <c r="Q2363" i="21"/>
  <c r="L2364" i="21"/>
  <c r="H2365" i="21"/>
  <c r="K2364" i="21"/>
  <c r="I2364" i="21"/>
  <c r="J2364" i="21"/>
  <c r="M2364" i="21"/>
  <c r="F2358" i="21"/>
  <c r="D2359" i="21"/>
  <c r="E2358" i="21"/>
  <c r="M2365" i="21"/>
  <c r="H2366" i="21"/>
  <c r="L2365" i="21"/>
  <c r="K2365" i="21"/>
  <c r="J2365" i="21"/>
  <c r="I2365" i="21"/>
  <c r="P2364" i="21"/>
  <c r="N2364" i="21"/>
  <c r="Q2364" i="21"/>
  <c r="O2364" i="21"/>
  <c r="E2359" i="21"/>
  <c r="F2359" i="21"/>
  <c r="D2360" i="21"/>
  <c r="L2366" i="21"/>
  <c r="I2366" i="21"/>
  <c r="M2366" i="21"/>
  <c r="K2366" i="21"/>
  <c r="H2367" i="21"/>
  <c r="J2366" i="21"/>
  <c r="Q2365" i="21"/>
  <c r="N2365" i="21"/>
  <c r="O2365" i="21"/>
  <c r="P2365" i="21"/>
  <c r="E2360" i="21"/>
  <c r="D2361" i="21"/>
  <c r="F2360" i="21"/>
  <c r="Q2366" i="21"/>
  <c r="N2366" i="21"/>
  <c r="P2366" i="21"/>
  <c r="O2366" i="21"/>
  <c r="J2367" i="21"/>
  <c r="L2367" i="21"/>
  <c r="M2367" i="21"/>
  <c r="I2367" i="21"/>
  <c r="H2368" i="21"/>
  <c r="K2367" i="21"/>
  <c r="F2361" i="21"/>
  <c r="E2361" i="21"/>
  <c r="D2362" i="21"/>
  <c r="N2367" i="21"/>
  <c r="Q2367" i="21"/>
  <c r="P2367" i="21"/>
  <c r="O2367" i="21"/>
  <c r="J2368" i="21"/>
  <c r="H2369" i="21"/>
  <c r="L2368" i="21"/>
  <c r="M2368" i="21"/>
  <c r="I2368" i="21"/>
  <c r="K2368" i="21"/>
  <c r="F2362" i="21"/>
  <c r="E2362" i="21"/>
  <c r="D2363" i="21"/>
  <c r="M2369" i="21"/>
  <c r="K2369" i="21"/>
  <c r="I2369" i="21"/>
  <c r="J2369" i="21"/>
  <c r="L2369" i="21"/>
  <c r="H2370" i="21"/>
  <c r="O2368" i="21"/>
  <c r="N2368" i="21"/>
  <c r="Q2368" i="21"/>
  <c r="P2368" i="21"/>
  <c r="F2363" i="21"/>
  <c r="D2364" i="21"/>
  <c r="E2363" i="21"/>
  <c r="P2369" i="21"/>
  <c r="Q2369" i="21"/>
  <c r="O2369" i="21"/>
  <c r="N2369" i="21"/>
  <c r="K2370" i="21"/>
  <c r="H2371" i="21"/>
  <c r="M2370" i="21"/>
  <c r="I2370" i="21"/>
  <c r="J2370" i="21"/>
  <c r="L2370" i="21"/>
  <c r="D2365" i="21"/>
  <c r="F2364" i="21"/>
  <c r="E2364" i="21"/>
  <c r="H2372" i="21"/>
  <c r="J2371" i="21"/>
  <c r="L2371" i="21"/>
  <c r="M2371" i="21"/>
  <c r="K2371" i="21"/>
  <c r="I2371" i="21"/>
  <c r="N2370" i="21"/>
  <c r="P2370" i="21"/>
  <c r="O2370" i="21"/>
  <c r="Q2370" i="21"/>
  <c r="F2365" i="21"/>
  <c r="E2365" i="21"/>
  <c r="D2366" i="21"/>
  <c r="K2372" i="21"/>
  <c r="L2372" i="21"/>
  <c r="I2372" i="21"/>
  <c r="J2372" i="21"/>
  <c r="M2372" i="21"/>
  <c r="H2373" i="21"/>
  <c r="N2371" i="21"/>
  <c r="P2371" i="21"/>
  <c r="Q2371" i="21"/>
  <c r="O2371" i="21"/>
  <c r="D2367" i="21"/>
  <c r="F2366" i="21"/>
  <c r="E2366" i="21"/>
  <c r="P2372" i="21"/>
  <c r="N2372" i="21"/>
  <c r="O2372" i="21"/>
  <c r="Q2372" i="21"/>
  <c r="M2373" i="21"/>
  <c r="L2373" i="21"/>
  <c r="H2374" i="21"/>
  <c r="I2373" i="21"/>
  <c r="J2373" i="21"/>
  <c r="K2373" i="21"/>
  <c r="F2367" i="21"/>
  <c r="D2368" i="21"/>
  <c r="E2367" i="21"/>
  <c r="H2375" i="21"/>
  <c r="K2374" i="21"/>
  <c r="M2374" i="21"/>
  <c r="L2374" i="21"/>
  <c r="J2374" i="21"/>
  <c r="I2374" i="21"/>
  <c r="Q2373" i="21"/>
  <c r="O2373" i="21"/>
  <c r="N2373" i="21"/>
  <c r="P2373" i="21"/>
  <c r="E2368" i="21"/>
  <c r="F2368" i="21"/>
  <c r="D2369" i="21"/>
  <c r="L2375" i="21"/>
  <c r="H2376" i="21"/>
  <c r="K2375" i="21"/>
  <c r="J2375" i="21"/>
  <c r="M2375" i="21"/>
  <c r="I2375" i="21"/>
  <c r="Q2374" i="21"/>
  <c r="N2374" i="21"/>
  <c r="O2374" i="21"/>
  <c r="P2374" i="21"/>
  <c r="E2369" i="21"/>
  <c r="D2370" i="21"/>
  <c r="F2369" i="21"/>
  <c r="M2376" i="21"/>
  <c r="H2377" i="21"/>
  <c r="I2376" i="21"/>
  <c r="J2376" i="21"/>
  <c r="L2376" i="21"/>
  <c r="K2376" i="21"/>
  <c r="Q2375" i="21"/>
  <c r="O2375" i="21"/>
  <c r="P2375" i="21"/>
  <c r="N2375" i="21"/>
  <c r="F2370" i="21"/>
  <c r="E2370" i="21"/>
  <c r="D2371" i="21"/>
  <c r="M2377" i="21"/>
  <c r="J2377" i="21"/>
  <c r="K2377" i="21"/>
  <c r="L2377" i="21"/>
  <c r="H2378" i="21"/>
  <c r="I2377" i="21"/>
  <c r="P2376" i="21"/>
  <c r="Q2376" i="21"/>
  <c r="N2376" i="21"/>
  <c r="O2376" i="21"/>
  <c r="E2371" i="21"/>
  <c r="D2372" i="21"/>
  <c r="F2371" i="21"/>
  <c r="I2378" i="21"/>
  <c r="J2378" i="21"/>
  <c r="K2378" i="21"/>
  <c r="L2378" i="21"/>
  <c r="M2378" i="21"/>
  <c r="H2379" i="21"/>
  <c r="N2377" i="21"/>
  <c r="Q2377" i="21"/>
  <c r="P2377" i="21"/>
  <c r="O2377" i="21"/>
  <c r="F2372" i="21"/>
  <c r="E2372" i="21"/>
  <c r="D2373" i="21"/>
  <c r="O2378" i="21"/>
  <c r="N2378" i="21"/>
  <c r="Q2378" i="21"/>
  <c r="P2378" i="21"/>
  <c r="I2379" i="21"/>
  <c r="K2379" i="21"/>
  <c r="M2379" i="21"/>
  <c r="J2379" i="21"/>
  <c r="H2380" i="21"/>
  <c r="L2379" i="21"/>
  <c r="F2373" i="21"/>
  <c r="E2373" i="21"/>
  <c r="D2374" i="21"/>
  <c r="N2379" i="21"/>
  <c r="O2379" i="21"/>
  <c r="P2379" i="21"/>
  <c r="Q2379" i="21"/>
  <c r="I2380" i="21"/>
  <c r="K2380" i="21"/>
  <c r="J2380" i="21"/>
  <c r="M2380" i="21"/>
  <c r="L2380" i="21"/>
  <c r="H2381" i="21"/>
  <c r="F2374" i="21"/>
  <c r="E2374" i="21"/>
  <c r="D2375" i="21"/>
  <c r="P2380" i="21"/>
  <c r="Q2380" i="21"/>
  <c r="O2380" i="21"/>
  <c r="N2380" i="21"/>
  <c r="M2381" i="21"/>
  <c r="H2382" i="21"/>
  <c r="K2381" i="21"/>
  <c r="I2381" i="21"/>
  <c r="L2381" i="21"/>
  <c r="J2381" i="21"/>
  <c r="E2375" i="21"/>
  <c r="F2375" i="21"/>
  <c r="D2376" i="21"/>
  <c r="I2382" i="21"/>
  <c r="L2382" i="21"/>
  <c r="H2383" i="21"/>
  <c r="M2382" i="21"/>
  <c r="J2382" i="21"/>
  <c r="K2382" i="21"/>
  <c r="Q2381" i="21"/>
  <c r="P2381" i="21"/>
  <c r="O2381" i="21"/>
  <c r="N2381" i="21"/>
  <c r="E2376" i="21"/>
  <c r="F2376" i="21"/>
  <c r="D2377" i="21"/>
  <c r="N2382" i="21"/>
  <c r="Q2382" i="21"/>
  <c r="P2382" i="21"/>
  <c r="O2382" i="21"/>
  <c r="J2383" i="21"/>
  <c r="K2383" i="21"/>
  <c r="I2383" i="21"/>
  <c r="L2383" i="21"/>
  <c r="H2384" i="21"/>
  <c r="M2383" i="21"/>
  <c r="E2377" i="21"/>
  <c r="F2377" i="21"/>
  <c r="D2378" i="21"/>
  <c r="P2383" i="21"/>
  <c r="N2383" i="21"/>
  <c r="Q2383" i="21"/>
  <c r="O2383" i="21"/>
  <c r="I2384" i="21"/>
  <c r="H2385" i="21"/>
  <c r="K2384" i="21"/>
  <c r="J2384" i="21"/>
  <c r="M2384" i="21"/>
  <c r="L2384" i="21"/>
  <c r="E2378" i="21"/>
  <c r="F2378" i="21"/>
  <c r="D2379" i="21"/>
  <c r="Q2384" i="21"/>
  <c r="N2384" i="21"/>
  <c r="P2384" i="21"/>
  <c r="O2384" i="21"/>
  <c r="I2385" i="21"/>
  <c r="M2385" i="21"/>
  <c r="H2386" i="21"/>
  <c r="L2385" i="21"/>
  <c r="J2385" i="21"/>
  <c r="K2385" i="21"/>
  <c r="E2379" i="21"/>
  <c r="F2379" i="21"/>
  <c r="D2380" i="21"/>
  <c r="O2385" i="21"/>
  <c r="P2385" i="21"/>
  <c r="N2385" i="21"/>
  <c r="Q2385" i="21"/>
  <c r="M2386" i="21"/>
  <c r="L2386" i="21"/>
  <c r="J2386" i="21"/>
  <c r="I2386" i="21"/>
  <c r="K2386" i="21"/>
  <c r="H2387" i="21"/>
  <c r="E2380" i="21"/>
  <c r="F2380" i="21"/>
  <c r="D2381" i="21"/>
  <c r="N2386" i="21"/>
  <c r="P2386" i="21"/>
  <c r="O2386" i="21"/>
  <c r="Q2386" i="21"/>
  <c r="J2387" i="21"/>
  <c r="K2387" i="21"/>
  <c r="L2387" i="21"/>
  <c r="I2387" i="21"/>
  <c r="H2388" i="21"/>
  <c r="M2387" i="21"/>
  <c r="F2381" i="21"/>
  <c r="E2381" i="21"/>
  <c r="D2382" i="21"/>
  <c r="Q2387" i="21"/>
  <c r="N2387" i="21"/>
  <c r="O2387" i="21"/>
  <c r="P2387" i="21"/>
  <c r="M2388" i="21"/>
  <c r="K2388" i="21"/>
  <c r="J2388" i="21"/>
  <c r="L2388" i="21"/>
  <c r="H2389" i="21"/>
  <c r="I2388" i="21"/>
  <c r="F2382" i="21"/>
  <c r="E2382" i="21"/>
  <c r="D2383" i="21"/>
  <c r="M2389" i="21"/>
  <c r="I2389" i="21"/>
  <c r="H2390" i="21"/>
  <c r="K2389" i="21"/>
  <c r="L2389" i="21"/>
  <c r="J2389" i="21"/>
  <c r="P2388" i="21"/>
  <c r="O2388" i="21"/>
  <c r="N2388" i="21"/>
  <c r="Q2388" i="21"/>
  <c r="F2383" i="21"/>
  <c r="D2384" i="21"/>
  <c r="E2383" i="21"/>
  <c r="P2389" i="21"/>
  <c r="Q2389" i="21"/>
  <c r="O2389" i="21"/>
  <c r="N2389" i="21"/>
  <c r="M2390" i="21"/>
  <c r="H2391" i="21"/>
  <c r="L2390" i="21"/>
  <c r="K2390" i="21"/>
  <c r="I2390" i="21"/>
  <c r="J2390" i="21"/>
  <c r="D2385" i="21"/>
  <c r="F2384" i="21"/>
  <c r="E2384" i="21"/>
  <c r="J2391" i="21"/>
  <c r="H2392" i="21"/>
  <c r="I2391" i="21"/>
  <c r="K2391" i="21"/>
  <c r="M2391" i="21"/>
  <c r="L2391" i="21"/>
  <c r="P2390" i="21"/>
  <c r="O2390" i="21"/>
  <c r="Q2390" i="21"/>
  <c r="N2390" i="21"/>
  <c r="E2385" i="21"/>
  <c r="D2386" i="21"/>
  <c r="F2385" i="21"/>
  <c r="I2392" i="21"/>
  <c r="K2392" i="21"/>
  <c r="L2392" i="21"/>
  <c r="J2392" i="21"/>
  <c r="H2393" i="21"/>
  <c r="M2392" i="21"/>
  <c r="O2391" i="21"/>
  <c r="Q2391" i="21"/>
  <c r="N2391" i="21"/>
  <c r="P2391" i="21"/>
  <c r="F2386" i="21"/>
  <c r="E2386" i="21"/>
  <c r="D2387" i="21"/>
  <c r="N2392" i="21"/>
  <c r="O2392" i="21"/>
  <c r="P2392" i="21"/>
  <c r="Q2392" i="21"/>
  <c r="I2393" i="21"/>
  <c r="J2393" i="21"/>
  <c r="L2393" i="21"/>
  <c r="H2394" i="21"/>
  <c r="K2393" i="21"/>
  <c r="M2393" i="21"/>
  <c r="F2387" i="21"/>
  <c r="D2388" i="21"/>
  <c r="E2387" i="21"/>
  <c r="N2393" i="21"/>
  <c r="Q2393" i="21"/>
  <c r="O2393" i="21"/>
  <c r="P2393" i="21"/>
  <c r="K2394" i="21"/>
  <c r="J2394" i="21"/>
  <c r="L2394" i="21"/>
  <c r="I2394" i="21"/>
  <c r="M2394" i="21"/>
  <c r="H2395" i="21"/>
  <c r="D2389" i="21"/>
  <c r="E2388" i="21"/>
  <c r="F2388" i="21"/>
  <c r="N2394" i="21"/>
  <c r="P2394" i="21"/>
  <c r="O2394" i="21"/>
  <c r="Q2394" i="21"/>
  <c r="I2395" i="21"/>
  <c r="K2395" i="21"/>
  <c r="L2395" i="21"/>
  <c r="M2395" i="21"/>
  <c r="H2396" i="21"/>
  <c r="J2395" i="21"/>
  <c r="E2389" i="21"/>
  <c r="F2389" i="21"/>
  <c r="D2390" i="21"/>
  <c r="O2395" i="21"/>
  <c r="N2395" i="21"/>
  <c r="P2395" i="21"/>
  <c r="Q2395" i="21"/>
  <c r="L2396" i="21"/>
  <c r="K2396" i="21"/>
  <c r="H2397" i="21"/>
  <c r="J2396" i="21"/>
  <c r="M2396" i="21"/>
  <c r="I2396" i="21"/>
  <c r="D2391" i="21"/>
  <c r="F2390" i="21"/>
  <c r="E2390" i="21"/>
  <c r="M2397" i="21"/>
  <c r="K2397" i="21"/>
  <c r="J2397" i="21"/>
  <c r="H2398" i="21"/>
  <c r="I2397" i="21"/>
  <c r="L2397" i="21"/>
  <c r="N2396" i="21"/>
  <c r="Q2396" i="21"/>
  <c r="O2396" i="21"/>
  <c r="P2396" i="21"/>
  <c r="F2391" i="21"/>
  <c r="D2392" i="21"/>
  <c r="E2391" i="21"/>
  <c r="H2399" i="21"/>
  <c r="M2398" i="21"/>
  <c r="L2398" i="21"/>
  <c r="J2398" i="21"/>
  <c r="I2398" i="21"/>
  <c r="K2398" i="21"/>
  <c r="N2397" i="21"/>
  <c r="Q2397" i="21"/>
  <c r="O2397" i="21"/>
  <c r="P2397" i="21"/>
  <c r="E2392" i="21"/>
  <c r="F2392" i="21"/>
  <c r="D2393" i="21"/>
  <c r="M2399" i="21"/>
  <c r="K2399" i="21"/>
  <c r="J2399" i="21"/>
  <c r="I2399" i="21"/>
  <c r="H2400" i="21"/>
  <c r="L2399" i="21"/>
  <c r="O2398" i="21"/>
  <c r="N2398" i="21"/>
  <c r="Q2398" i="21"/>
  <c r="P2398" i="21"/>
  <c r="D2394" i="21"/>
  <c r="E2393" i="21"/>
  <c r="F2393" i="21"/>
  <c r="P2399" i="21"/>
  <c r="N2399" i="21"/>
  <c r="Q2399" i="21"/>
  <c r="O2399" i="21"/>
  <c r="J2400" i="21"/>
  <c r="L2400" i="21"/>
  <c r="H2401" i="21"/>
  <c r="K2400" i="21"/>
  <c r="I2400" i="21"/>
  <c r="M2400" i="21"/>
  <c r="F2394" i="21"/>
  <c r="E2394" i="21"/>
  <c r="D2395" i="21"/>
  <c r="K2401" i="21"/>
  <c r="H2402" i="21"/>
  <c r="I2401" i="21"/>
  <c r="L2401" i="21"/>
  <c r="M2401" i="21"/>
  <c r="J2401" i="21"/>
  <c r="O2400" i="21"/>
  <c r="Q2400" i="21"/>
  <c r="N2400" i="21"/>
  <c r="P2400" i="21"/>
  <c r="D2396" i="21"/>
  <c r="E2395" i="21"/>
  <c r="F2395" i="21"/>
  <c r="I2402" i="21"/>
  <c r="H2403" i="21"/>
  <c r="K2402" i="21"/>
  <c r="J2402" i="21"/>
  <c r="M2402" i="21"/>
  <c r="L2402" i="21"/>
  <c r="Q2401" i="21"/>
  <c r="P2401" i="21"/>
  <c r="N2401" i="21"/>
  <c r="O2401" i="21"/>
  <c r="D2397" i="21"/>
  <c r="E2396" i="21"/>
  <c r="F2396" i="21"/>
  <c r="N2402" i="21"/>
  <c r="O2402" i="21"/>
  <c r="Q2402" i="21"/>
  <c r="P2402" i="21"/>
  <c r="J2403" i="21"/>
  <c r="H2404" i="21"/>
  <c r="I2403" i="21"/>
  <c r="M2403" i="21"/>
  <c r="K2403" i="21"/>
  <c r="L2403" i="21"/>
  <c r="F2397" i="21"/>
  <c r="E2397" i="21"/>
  <c r="D2398" i="21"/>
  <c r="M2404" i="21"/>
  <c r="H2405" i="21"/>
  <c r="K2404" i="21"/>
  <c r="L2404" i="21"/>
  <c r="J2404" i="21"/>
  <c r="I2404" i="21"/>
  <c r="O2403" i="21"/>
  <c r="P2403" i="21"/>
  <c r="Q2403" i="21"/>
  <c r="N2403" i="21"/>
  <c r="E2398" i="21"/>
  <c r="F2398" i="21"/>
  <c r="D2399" i="21"/>
  <c r="I2405" i="21"/>
  <c r="M2405" i="21"/>
  <c r="L2405" i="21"/>
  <c r="H2406" i="21"/>
  <c r="J2405" i="21"/>
  <c r="K2405" i="21"/>
  <c r="Q2404" i="21"/>
  <c r="O2404" i="21"/>
  <c r="P2404" i="21"/>
  <c r="N2404" i="21"/>
  <c r="F2399" i="21"/>
  <c r="D2400" i="21"/>
  <c r="E2399" i="21"/>
  <c r="P2405" i="21"/>
  <c r="N2405" i="21"/>
  <c r="O2405" i="21"/>
  <c r="Q2405" i="21"/>
  <c r="L2406" i="21"/>
  <c r="I2406" i="21"/>
  <c r="H2407" i="21"/>
  <c r="M2406" i="21"/>
  <c r="K2406" i="21"/>
  <c r="J2406" i="21"/>
  <c r="D2401" i="21"/>
  <c r="E2400" i="21"/>
  <c r="F2400" i="21"/>
  <c r="Q2406" i="21"/>
  <c r="P2406" i="21"/>
  <c r="N2406" i="21"/>
  <c r="O2406" i="21"/>
  <c r="J2407" i="21"/>
  <c r="M2407" i="21"/>
  <c r="I2407" i="21"/>
  <c r="K2407" i="21"/>
  <c r="H2408" i="21"/>
  <c r="L2407" i="21"/>
  <c r="D2402" i="21"/>
  <c r="E2401" i="21"/>
  <c r="F2401" i="21"/>
  <c r="N2407" i="21"/>
  <c r="P2407" i="21"/>
  <c r="Q2407" i="21"/>
  <c r="O2407" i="21"/>
  <c r="J2408" i="21"/>
  <c r="I2408" i="21"/>
  <c r="K2408" i="21"/>
  <c r="L2408" i="21"/>
  <c r="H2409" i="21"/>
  <c r="M2408" i="21"/>
  <c r="E2402" i="21"/>
  <c r="F2402" i="21"/>
  <c r="D2403" i="21"/>
  <c r="Q2408" i="21"/>
  <c r="P2408" i="21"/>
  <c r="N2408" i="21"/>
  <c r="O2408" i="21"/>
  <c r="H2410" i="21"/>
  <c r="K2409" i="21"/>
  <c r="J2409" i="21"/>
  <c r="M2409" i="21"/>
  <c r="I2409" i="21"/>
  <c r="L2409" i="21"/>
  <c r="F2403" i="21"/>
  <c r="E2403" i="21"/>
  <c r="D2404" i="21"/>
  <c r="L2410" i="21"/>
  <c r="I2410" i="21"/>
  <c r="J2410" i="21"/>
  <c r="K2410" i="21"/>
  <c r="M2410" i="21"/>
  <c r="H2411" i="21"/>
  <c r="P2409" i="21"/>
  <c r="Q2409" i="21"/>
  <c r="N2409" i="21"/>
  <c r="O2409" i="21"/>
  <c r="E2404" i="21"/>
  <c r="F2404" i="21"/>
  <c r="D2405" i="21"/>
  <c r="P2410" i="21"/>
  <c r="O2410" i="21"/>
  <c r="Q2410" i="21"/>
  <c r="N2410" i="21"/>
  <c r="L2411" i="21"/>
  <c r="K2411" i="21"/>
  <c r="I2411" i="21"/>
  <c r="J2411" i="21"/>
  <c r="H2412" i="21"/>
  <c r="M2411" i="21"/>
  <c r="F2405" i="21"/>
  <c r="E2405" i="21"/>
  <c r="D2406" i="21"/>
  <c r="N2411" i="21"/>
  <c r="P2411" i="21"/>
  <c r="O2411" i="21"/>
  <c r="Q2411" i="21"/>
  <c r="K2412" i="21"/>
  <c r="L2412" i="21"/>
  <c r="I2412" i="21"/>
  <c r="M2412" i="21"/>
  <c r="H2413" i="21"/>
  <c r="J2412" i="21"/>
  <c r="F2406" i="21"/>
  <c r="D2407" i="21"/>
  <c r="E2406" i="21"/>
  <c r="O2412" i="21"/>
  <c r="Q2412" i="21"/>
  <c r="P2412" i="21"/>
  <c r="N2412" i="21"/>
  <c r="M2413" i="21"/>
  <c r="I2413" i="21"/>
  <c r="L2413" i="21"/>
  <c r="H2414" i="21"/>
  <c r="J2413" i="21"/>
  <c r="K2413" i="21"/>
  <c r="F2407" i="21"/>
  <c r="D2408" i="21"/>
  <c r="E2407" i="21"/>
  <c r="N2413" i="21"/>
  <c r="Q2413" i="21"/>
  <c r="O2413" i="21"/>
  <c r="P2413" i="21"/>
  <c r="K2414" i="21"/>
  <c r="I2414" i="21"/>
  <c r="M2414" i="21"/>
  <c r="H2415" i="21"/>
  <c r="J2414" i="21"/>
  <c r="L2414" i="21"/>
  <c r="D2409" i="21"/>
  <c r="E2408" i="21"/>
  <c r="F2408" i="21"/>
  <c r="P2414" i="21"/>
  <c r="N2414" i="21"/>
  <c r="Q2414" i="21"/>
  <c r="O2414" i="21"/>
  <c r="M2415" i="21"/>
  <c r="J2415" i="21"/>
  <c r="K2415" i="21"/>
  <c r="H2416" i="21"/>
  <c r="I2415" i="21"/>
  <c r="L2415" i="21"/>
  <c r="D2410" i="21"/>
  <c r="F2409" i="21"/>
  <c r="E2409" i="21"/>
  <c r="K2416" i="21"/>
  <c r="M2416" i="21"/>
  <c r="I2416" i="21"/>
  <c r="L2416" i="21"/>
  <c r="H2417" i="21"/>
  <c r="J2416" i="21"/>
  <c r="O2415" i="21"/>
  <c r="P2415" i="21"/>
  <c r="N2415" i="21"/>
  <c r="Q2415" i="21"/>
  <c r="E2410" i="21"/>
  <c r="F2410" i="21"/>
  <c r="D2411" i="21"/>
  <c r="P2416" i="21"/>
  <c r="Q2416" i="21"/>
  <c r="O2416" i="21"/>
  <c r="N2416" i="21"/>
  <c r="K2417" i="21"/>
  <c r="J2417" i="21"/>
  <c r="M2417" i="21"/>
  <c r="H2418" i="21"/>
  <c r="I2417" i="21"/>
  <c r="L2417" i="21"/>
  <c r="E2411" i="21"/>
  <c r="F2411" i="21"/>
  <c r="D2412" i="21"/>
  <c r="H2419" i="21"/>
  <c r="L2418" i="21"/>
  <c r="J2418" i="21"/>
  <c r="M2418" i="21"/>
  <c r="I2418" i="21"/>
  <c r="K2418" i="21"/>
  <c r="O2417" i="21"/>
  <c r="N2417" i="21"/>
  <c r="Q2417" i="21"/>
  <c r="P2417" i="21"/>
  <c r="E2412" i="21"/>
  <c r="F2412" i="21"/>
  <c r="D2413" i="21"/>
  <c r="K2419" i="21"/>
  <c r="M2419" i="21"/>
  <c r="L2419" i="21"/>
  <c r="I2419" i="21"/>
  <c r="J2419" i="21"/>
  <c r="H2420" i="21"/>
  <c r="N2418" i="21"/>
  <c r="P2418" i="21"/>
  <c r="O2418" i="21"/>
  <c r="Q2418" i="21"/>
  <c r="E2413" i="21"/>
  <c r="F2413" i="21"/>
  <c r="D2414" i="21"/>
  <c r="Q2419" i="21"/>
  <c r="P2419" i="21"/>
  <c r="O2419" i="21"/>
  <c r="N2419" i="21"/>
  <c r="L2420" i="21"/>
  <c r="M2420" i="21"/>
  <c r="J2420" i="21"/>
  <c r="H2421" i="21"/>
  <c r="I2420" i="21"/>
  <c r="K2420" i="21"/>
  <c r="D2415" i="21"/>
  <c r="F2414" i="21"/>
  <c r="E2414" i="21"/>
  <c r="M2421" i="21"/>
  <c r="L2421" i="21"/>
  <c r="K2421" i="21"/>
  <c r="I2421" i="21"/>
  <c r="H2422" i="21"/>
  <c r="J2421" i="21"/>
  <c r="N2420" i="21"/>
  <c r="O2420" i="21"/>
  <c r="P2420" i="21"/>
  <c r="Q2420" i="21"/>
  <c r="D2416" i="21"/>
  <c r="F2415" i="21"/>
  <c r="E2415" i="21"/>
  <c r="O2421" i="21"/>
  <c r="Q2421" i="21"/>
  <c r="N2421" i="21"/>
  <c r="P2421" i="21"/>
  <c r="M2422" i="21"/>
  <c r="L2422" i="21"/>
  <c r="H2423" i="21"/>
  <c r="I2422" i="21"/>
  <c r="J2422" i="21"/>
  <c r="K2422" i="21"/>
  <c r="D2417" i="21"/>
  <c r="F2416" i="21"/>
  <c r="E2416" i="21"/>
  <c r="L2423" i="21"/>
  <c r="I2423" i="21"/>
  <c r="K2423" i="21"/>
  <c r="M2423" i="21"/>
  <c r="H2424" i="21"/>
  <c r="J2423" i="21"/>
  <c r="O2422" i="21"/>
  <c r="P2422" i="21"/>
  <c r="N2422" i="21"/>
  <c r="Q2422" i="21"/>
  <c r="F2417" i="21"/>
  <c r="E2417" i="21"/>
  <c r="D2418" i="21"/>
  <c r="N2423" i="21"/>
  <c r="O2423" i="21"/>
  <c r="Q2423" i="21"/>
  <c r="P2423" i="21"/>
  <c r="I2424" i="21"/>
  <c r="H2425" i="21"/>
  <c r="L2424" i="21"/>
  <c r="M2424" i="21"/>
  <c r="J2424" i="21"/>
  <c r="K2424" i="21"/>
  <c r="D2419" i="21"/>
  <c r="E2418" i="21"/>
  <c r="F2418" i="21"/>
  <c r="P2424" i="21"/>
  <c r="N2424" i="21"/>
  <c r="Q2424" i="21"/>
  <c r="O2424" i="21"/>
  <c r="M2425" i="21"/>
  <c r="J2425" i="21"/>
  <c r="K2425" i="21"/>
  <c r="I2425" i="21"/>
  <c r="H2426" i="21"/>
  <c r="L2425" i="21"/>
  <c r="E2419" i="21"/>
  <c r="F2419" i="21"/>
  <c r="D2420" i="21"/>
  <c r="P2425" i="21"/>
  <c r="O2425" i="21"/>
  <c r="N2425" i="21"/>
  <c r="Q2425" i="21"/>
  <c r="I2426" i="21"/>
  <c r="J2426" i="21"/>
  <c r="M2426" i="21"/>
  <c r="L2426" i="21"/>
  <c r="H2427" i="21"/>
  <c r="K2426" i="21"/>
  <c r="E2420" i="21"/>
  <c r="F2420" i="21"/>
  <c r="D2421" i="21"/>
  <c r="P2426" i="21"/>
  <c r="N2426" i="21"/>
  <c r="Q2426" i="21"/>
  <c r="O2426" i="21"/>
  <c r="J2427" i="21"/>
  <c r="M2427" i="21"/>
  <c r="I2427" i="21"/>
  <c r="L2427" i="21"/>
  <c r="K2427" i="21"/>
  <c r="H2428" i="21"/>
  <c r="F2421" i="21"/>
  <c r="E2421" i="21"/>
  <c r="D2422" i="21"/>
  <c r="P2427" i="21"/>
  <c r="N2427" i="21"/>
  <c r="Q2427" i="21"/>
  <c r="O2427" i="21"/>
  <c r="H2429" i="21"/>
  <c r="L2428" i="21"/>
  <c r="I2428" i="21"/>
  <c r="K2428" i="21"/>
  <c r="J2428" i="21"/>
  <c r="M2428" i="21"/>
  <c r="E2422" i="21"/>
  <c r="F2422" i="21"/>
  <c r="D2423" i="21"/>
  <c r="J2429" i="21"/>
  <c r="H2430" i="21"/>
  <c r="I2429" i="21"/>
  <c r="M2429" i="21"/>
  <c r="K2429" i="21"/>
  <c r="L2429" i="21"/>
  <c r="N2428" i="21"/>
  <c r="Q2428" i="21"/>
  <c r="P2428" i="21"/>
  <c r="O2428" i="21"/>
  <c r="E2423" i="21"/>
  <c r="F2423" i="21"/>
  <c r="D2424" i="21"/>
  <c r="K2430" i="21"/>
  <c r="H2431" i="21"/>
  <c r="J2430" i="21"/>
  <c r="L2430" i="21"/>
  <c r="I2430" i="21"/>
  <c r="M2430" i="21"/>
  <c r="O2429" i="21"/>
  <c r="Q2429" i="21"/>
  <c r="N2429" i="21"/>
  <c r="P2429" i="21"/>
  <c r="D2425" i="21"/>
  <c r="E2424" i="21"/>
  <c r="F2424" i="21"/>
  <c r="H2432" i="21"/>
  <c r="I2431" i="21"/>
  <c r="K2431" i="21"/>
  <c r="M2431" i="21"/>
  <c r="J2431" i="21"/>
  <c r="L2431" i="21"/>
  <c r="P2430" i="21"/>
  <c r="N2430" i="21"/>
  <c r="O2430" i="21"/>
  <c r="Q2430" i="21"/>
  <c r="F2425" i="21"/>
  <c r="D2426" i="21"/>
  <c r="E2425" i="21"/>
  <c r="M2432" i="21"/>
  <c r="I2432" i="21"/>
  <c r="L2432" i="21"/>
  <c r="K2432" i="21"/>
  <c r="H2433" i="21"/>
  <c r="J2432" i="21"/>
  <c r="O2431" i="21"/>
  <c r="N2431" i="21"/>
  <c r="P2431" i="21"/>
  <c r="Q2431" i="21"/>
  <c r="E2426" i="21"/>
  <c r="F2426" i="21"/>
  <c r="D2427" i="21"/>
  <c r="P2432" i="21"/>
  <c r="O2432" i="21"/>
  <c r="N2432" i="21"/>
  <c r="Q2432" i="21"/>
  <c r="M2433" i="21"/>
  <c r="L2433" i="21"/>
  <c r="H2434" i="21"/>
  <c r="K2433" i="21"/>
  <c r="J2433" i="21"/>
  <c r="I2433" i="21"/>
  <c r="F2427" i="21"/>
  <c r="E2427" i="21"/>
  <c r="D2428" i="21"/>
  <c r="I2434" i="21"/>
  <c r="M2434" i="21"/>
  <c r="K2434" i="21"/>
  <c r="J2434" i="21"/>
  <c r="H2435" i="21"/>
  <c r="L2434" i="21"/>
  <c r="N2433" i="21"/>
  <c r="O2433" i="21"/>
  <c r="P2433" i="21"/>
  <c r="Q2433" i="21"/>
  <c r="F2428" i="21"/>
  <c r="E2428" i="21"/>
  <c r="D2429" i="21"/>
  <c r="P2434" i="21"/>
  <c r="N2434" i="21"/>
  <c r="Q2434" i="21"/>
  <c r="O2434" i="21"/>
  <c r="M2435" i="21"/>
  <c r="K2435" i="21"/>
  <c r="I2435" i="21"/>
  <c r="J2435" i="21"/>
  <c r="L2435" i="21"/>
  <c r="H2436" i="21"/>
  <c r="F2429" i="21"/>
  <c r="E2429" i="21"/>
  <c r="D2430" i="21"/>
  <c r="N2435" i="21"/>
  <c r="Q2435" i="21"/>
  <c r="P2435" i="21"/>
  <c r="O2435" i="21"/>
  <c r="L2436" i="21"/>
  <c r="J2436" i="21"/>
  <c r="H2437" i="21"/>
  <c r="M2436" i="21"/>
  <c r="I2436" i="21"/>
  <c r="K2436" i="21"/>
  <c r="F2430" i="21"/>
  <c r="E2430" i="21"/>
  <c r="D2431" i="21"/>
  <c r="M2437" i="21"/>
  <c r="K2437" i="21"/>
  <c r="H2438" i="21"/>
  <c r="L2437" i="21"/>
  <c r="J2437" i="21"/>
  <c r="I2437" i="21"/>
  <c r="P2436" i="21"/>
  <c r="Q2436" i="21"/>
  <c r="O2436" i="21"/>
  <c r="N2436" i="21"/>
  <c r="E2431" i="21"/>
  <c r="F2431" i="21"/>
  <c r="D2432" i="21"/>
  <c r="L2438" i="21"/>
  <c r="J2438" i="21"/>
  <c r="H2439" i="21"/>
  <c r="K2438" i="21"/>
  <c r="M2438" i="21"/>
  <c r="I2438" i="21"/>
  <c r="N2437" i="21"/>
  <c r="Q2437" i="21"/>
  <c r="O2437" i="21"/>
  <c r="P2437" i="21"/>
  <c r="F2432" i="21"/>
  <c r="E2432" i="21"/>
  <c r="D2433" i="21"/>
  <c r="K2439" i="21"/>
  <c r="J2439" i="21"/>
  <c r="H2440" i="21"/>
  <c r="M2439" i="21"/>
  <c r="I2439" i="21"/>
  <c r="L2439" i="21"/>
  <c r="N2438" i="21"/>
  <c r="P2438" i="21"/>
  <c r="Q2438" i="21"/>
  <c r="O2438" i="21"/>
  <c r="D2434" i="21"/>
  <c r="F2433" i="21"/>
  <c r="E2433" i="21"/>
  <c r="J2440" i="21"/>
  <c r="I2440" i="21"/>
  <c r="K2440" i="21"/>
  <c r="M2440" i="21"/>
  <c r="H2441" i="21"/>
  <c r="L2440" i="21"/>
  <c r="O2439" i="21"/>
  <c r="Q2439" i="21"/>
  <c r="N2439" i="21"/>
  <c r="P2439" i="21"/>
  <c r="F2434" i="21"/>
  <c r="E2434" i="21"/>
  <c r="D2435" i="21"/>
  <c r="Q2440" i="21"/>
  <c r="P2440" i="21"/>
  <c r="O2440" i="21"/>
  <c r="N2440" i="21"/>
  <c r="K2441" i="21"/>
  <c r="I2441" i="21"/>
  <c r="J2441" i="21"/>
  <c r="L2441" i="21"/>
  <c r="M2441" i="21"/>
  <c r="H2442" i="21"/>
  <c r="E2435" i="21"/>
  <c r="D2436" i="21"/>
  <c r="F2435" i="21"/>
  <c r="N2441" i="21"/>
  <c r="O2441" i="21"/>
  <c r="P2441" i="21"/>
  <c r="Q2441" i="21"/>
  <c r="M2442" i="21"/>
  <c r="I2442" i="21"/>
  <c r="H2443" i="21"/>
  <c r="K2442" i="21"/>
  <c r="J2442" i="21"/>
  <c r="L2442" i="21"/>
  <c r="E2436" i="21"/>
  <c r="F2436" i="21"/>
  <c r="D2437" i="21"/>
  <c r="N2442" i="21"/>
  <c r="P2442" i="21"/>
  <c r="O2442" i="21"/>
  <c r="Q2442" i="21"/>
  <c r="J2443" i="21"/>
  <c r="H2444" i="21"/>
  <c r="K2443" i="21"/>
  <c r="M2443" i="21"/>
  <c r="L2443" i="21"/>
  <c r="I2443" i="21"/>
  <c r="F2437" i="21"/>
  <c r="E2437" i="21"/>
  <c r="D2438" i="21"/>
  <c r="M2444" i="21"/>
  <c r="H2445" i="21"/>
  <c r="J2444" i="21"/>
  <c r="L2444" i="21"/>
  <c r="K2444" i="21"/>
  <c r="I2444" i="21"/>
  <c r="O2443" i="21"/>
  <c r="Q2443" i="21"/>
  <c r="P2443" i="21"/>
  <c r="N2443" i="21"/>
  <c r="E2438" i="21"/>
  <c r="F2438" i="21"/>
  <c r="D2439" i="21"/>
  <c r="J2445" i="21"/>
  <c r="I2445" i="21"/>
  <c r="L2445" i="21"/>
  <c r="M2445" i="21"/>
  <c r="H2446" i="21"/>
  <c r="K2445" i="21"/>
  <c r="O2444" i="21"/>
  <c r="P2444" i="21"/>
  <c r="Q2444" i="21"/>
  <c r="N2444" i="21"/>
  <c r="E2439" i="21"/>
  <c r="D2440" i="21"/>
  <c r="F2439" i="21"/>
  <c r="O2445" i="21"/>
  <c r="N2445" i="21"/>
  <c r="Q2445" i="21"/>
  <c r="P2445" i="21"/>
  <c r="J2446" i="21"/>
  <c r="L2446" i="21"/>
  <c r="M2446" i="21"/>
  <c r="I2446" i="21"/>
  <c r="H2447" i="21"/>
  <c r="K2446" i="21"/>
  <c r="F2440" i="21"/>
  <c r="D2441" i="21"/>
  <c r="E2440" i="21"/>
  <c r="P2446" i="21"/>
  <c r="Q2446" i="21"/>
  <c r="O2446" i="21"/>
  <c r="N2446" i="21"/>
  <c r="J2447" i="21"/>
  <c r="I2447" i="21"/>
  <c r="M2447" i="21"/>
  <c r="K2447" i="21"/>
  <c r="L2447" i="21"/>
  <c r="H2448" i="21"/>
  <c r="E2441" i="21"/>
  <c r="F2441" i="21"/>
  <c r="D2442" i="21"/>
  <c r="O2447" i="21"/>
  <c r="Q2447" i="21"/>
  <c r="P2447" i="21"/>
  <c r="N2447" i="21"/>
  <c r="K2448" i="21"/>
  <c r="L2448" i="21"/>
  <c r="M2448" i="21"/>
  <c r="J2448" i="21"/>
  <c r="H2449" i="21"/>
  <c r="I2448" i="21"/>
  <c r="F2442" i="21"/>
  <c r="E2442" i="21"/>
  <c r="D2443" i="21"/>
  <c r="H2450" i="21"/>
  <c r="L2449" i="21"/>
  <c r="K2449" i="21"/>
  <c r="I2449" i="21"/>
  <c r="J2449" i="21"/>
  <c r="M2449" i="21"/>
  <c r="Q2448" i="21"/>
  <c r="N2448" i="21"/>
  <c r="O2448" i="21"/>
  <c r="P2448" i="21"/>
  <c r="D2444" i="21"/>
  <c r="F2443" i="21"/>
  <c r="E2443" i="21"/>
  <c r="K2450" i="21"/>
  <c r="J2450" i="21"/>
  <c r="H2451" i="21"/>
  <c r="I2450" i="21"/>
  <c r="M2450" i="21"/>
  <c r="L2450" i="21"/>
  <c r="N2449" i="21"/>
  <c r="Q2449" i="21"/>
  <c r="P2449" i="21"/>
  <c r="O2449" i="21"/>
  <c r="F2444" i="21"/>
  <c r="D2445" i="21"/>
  <c r="E2444" i="21"/>
  <c r="J2451" i="21"/>
  <c r="K2451" i="21"/>
  <c r="H2452" i="21"/>
  <c r="M2451" i="21"/>
  <c r="L2451" i="21"/>
  <c r="I2451" i="21"/>
  <c r="N2450" i="21"/>
  <c r="Q2450" i="21"/>
  <c r="O2450" i="21"/>
  <c r="P2450" i="21"/>
  <c r="F2445" i="21"/>
  <c r="E2445" i="21"/>
  <c r="D2446" i="21"/>
  <c r="J2452" i="21"/>
  <c r="L2452" i="21"/>
  <c r="H2453" i="21"/>
  <c r="M2452" i="21"/>
  <c r="K2452" i="21"/>
  <c r="I2452" i="21"/>
  <c r="Q2451" i="21"/>
  <c r="N2451" i="21"/>
  <c r="P2451" i="21"/>
  <c r="O2451" i="21"/>
  <c r="F2446" i="21"/>
  <c r="E2446" i="21"/>
  <c r="D2447" i="21"/>
  <c r="L2453" i="21"/>
  <c r="M2453" i="21"/>
  <c r="I2453" i="21"/>
  <c r="H2454" i="21"/>
  <c r="K2453" i="21"/>
  <c r="J2453" i="21"/>
  <c r="O2452" i="21"/>
  <c r="P2452" i="21"/>
  <c r="N2452" i="21"/>
  <c r="Q2452" i="21"/>
  <c r="F2447" i="21"/>
  <c r="E2447" i="21"/>
  <c r="D2448" i="21"/>
  <c r="Q2453" i="21"/>
  <c r="O2453" i="21"/>
  <c r="P2453" i="21"/>
  <c r="N2453" i="21"/>
  <c r="H2455" i="21"/>
  <c r="K2454" i="21"/>
  <c r="L2454" i="21"/>
  <c r="J2454" i="21"/>
  <c r="M2454" i="21"/>
  <c r="I2454" i="21"/>
  <c r="D2449" i="21"/>
  <c r="E2448" i="21"/>
  <c r="F2448" i="21"/>
  <c r="M2455" i="21"/>
  <c r="H2456" i="21"/>
  <c r="K2455" i="21"/>
  <c r="L2455" i="21"/>
  <c r="J2455" i="21"/>
  <c r="I2455" i="21"/>
  <c r="O2454" i="21"/>
  <c r="P2454" i="21"/>
  <c r="Q2454" i="21"/>
  <c r="N2454" i="21"/>
  <c r="E2449" i="21"/>
  <c r="D2450" i="21"/>
  <c r="F2449" i="21"/>
  <c r="I2456" i="21"/>
  <c r="L2456" i="21"/>
  <c r="M2456" i="21"/>
  <c r="H2457" i="21"/>
  <c r="J2456" i="21"/>
  <c r="K2456" i="21"/>
  <c r="Q2455" i="21"/>
  <c r="N2455" i="21"/>
  <c r="O2455" i="21"/>
  <c r="P2455" i="21"/>
  <c r="E2450" i="21"/>
  <c r="F2450" i="21"/>
  <c r="D2451" i="21"/>
  <c r="Q2456" i="21"/>
  <c r="O2456" i="21"/>
  <c r="N2456" i="21"/>
  <c r="P2456" i="21"/>
  <c r="K2457" i="21"/>
  <c r="H2458" i="21"/>
  <c r="M2457" i="21"/>
  <c r="I2457" i="21"/>
  <c r="L2457" i="21"/>
  <c r="J2457" i="21"/>
  <c r="F2451" i="21"/>
  <c r="E2451" i="21"/>
  <c r="D2452" i="21"/>
  <c r="J2458" i="21"/>
  <c r="I2458" i="21"/>
  <c r="L2458" i="21"/>
  <c r="M2458" i="21"/>
  <c r="K2458" i="21"/>
  <c r="H2459" i="21"/>
  <c r="Q2457" i="21"/>
  <c r="O2457" i="21"/>
  <c r="N2457" i="21"/>
  <c r="P2457" i="21"/>
  <c r="F2452" i="21"/>
  <c r="E2452" i="21"/>
  <c r="D2453" i="21"/>
  <c r="N2458" i="21"/>
  <c r="O2458" i="21"/>
  <c r="P2458" i="21"/>
  <c r="Q2458" i="21"/>
  <c r="I2459" i="21"/>
  <c r="L2459" i="21"/>
  <c r="J2459" i="21"/>
  <c r="M2459" i="21"/>
  <c r="H2460" i="21"/>
  <c r="K2459" i="21"/>
  <c r="F2453" i="21"/>
  <c r="E2453" i="21"/>
  <c r="D2454" i="21"/>
  <c r="N2459" i="21"/>
  <c r="Q2459" i="21"/>
  <c r="O2459" i="21"/>
  <c r="P2459" i="21"/>
  <c r="J2460" i="21"/>
  <c r="M2460" i="21"/>
  <c r="I2460" i="21"/>
  <c r="K2460" i="21"/>
  <c r="H2461" i="21"/>
  <c r="L2460" i="21"/>
  <c r="D2455" i="21"/>
  <c r="E2454" i="21"/>
  <c r="F2454" i="21"/>
  <c r="N2460" i="21"/>
  <c r="O2460" i="21"/>
  <c r="Q2460" i="21"/>
  <c r="P2460" i="21"/>
  <c r="H2462" i="21"/>
  <c r="L2461" i="21"/>
  <c r="J2461" i="21"/>
  <c r="M2461" i="21"/>
  <c r="K2461" i="21"/>
  <c r="I2461" i="21"/>
  <c r="F2455" i="21"/>
  <c r="E2455" i="21"/>
  <c r="D2456" i="21"/>
  <c r="K2462" i="21"/>
  <c r="I2462" i="21"/>
  <c r="L2462" i="21"/>
  <c r="H2463" i="21"/>
  <c r="J2462" i="21"/>
  <c r="M2462" i="21"/>
  <c r="Q2461" i="21"/>
  <c r="N2461" i="21"/>
  <c r="P2461" i="21"/>
  <c r="O2461" i="21"/>
  <c r="D2457" i="21"/>
  <c r="F2456" i="21"/>
  <c r="E2456" i="21"/>
  <c r="N2462" i="21"/>
  <c r="P2462" i="21"/>
  <c r="Q2462" i="21"/>
  <c r="O2462" i="21"/>
  <c r="H2464" i="21"/>
  <c r="J2463" i="21"/>
  <c r="M2463" i="21"/>
  <c r="I2463" i="21"/>
  <c r="K2463" i="21"/>
  <c r="L2463" i="21"/>
  <c r="E2457" i="21"/>
  <c r="D2458" i="21"/>
  <c r="F2457" i="21"/>
  <c r="I2464" i="21"/>
  <c r="M2464" i="21"/>
  <c r="L2464" i="21"/>
  <c r="J2464" i="21"/>
  <c r="K2464" i="21"/>
  <c r="H2465" i="21"/>
  <c r="P2463" i="21"/>
  <c r="O2463" i="21"/>
  <c r="Q2463" i="21"/>
  <c r="N2463" i="21"/>
  <c r="F2458" i="21"/>
  <c r="D2459" i="21"/>
  <c r="E2458" i="21"/>
  <c r="P2464" i="21"/>
  <c r="O2464" i="21"/>
  <c r="Q2464" i="21"/>
  <c r="N2464" i="21"/>
  <c r="I2465" i="21"/>
  <c r="M2465" i="21"/>
  <c r="J2465" i="21"/>
  <c r="K2465" i="21"/>
  <c r="L2465" i="21"/>
  <c r="H2466" i="21"/>
  <c r="F2459" i="21"/>
  <c r="E2459" i="21"/>
  <c r="D2460" i="21"/>
  <c r="O2465" i="21"/>
  <c r="Q2465" i="21"/>
  <c r="P2465" i="21"/>
  <c r="N2465" i="21"/>
  <c r="K2466" i="21"/>
  <c r="I2466" i="21"/>
  <c r="H2467" i="21"/>
  <c r="M2466" i="21"/>
  <c r="J2466" i="21"/>
  <c r="L2466" i="21"/>
  <c r="F2460" i="21"/>
  <c r="E2460" i="21"/>
  <c r="D2461" i="21"/>
  <c r="O2466" i="21"/>
  <c r="N2466" i="21"/>
  <c r="Q2466" i="21"/>
  <c r="P2466" i="21"/>
  <c r="J2467" i="21"/>
  <c r="I2467" i="21"/>
  <c r="L2467" i="21"/>
  <c r="H2468" i="21"/>
  <c r="K2467" i="21"/>
  <c r="M2467" i="21"/>
  <c r="F2461" i="21"/>
  <c r="E2461" i="21"/>
  <c r="D2462" i="21"/>
  <c r="P2467" i="21"/>
  <c r="N2467" i="21"/>
  <c r="Q2467" i="21"/>
  <c r="O2467" i="21"/>
  <c r="L2468" i="21"/>
  <c r="K2468" i="21"/>
  <c r="M2468" i="21"/>
  <c r="H2469" i="21"/>
  <c r="I2468" i="21"/>
  <c r="J2468" i="21"/>
  <c r="E2462" i="21"/>
  <c r="D2463" i="21"/>
  <c r="F2462" i="21"/>
  <c r="K2469" i="21"/>
  <c r="J2469" i="21"/>
  <c r="M2469" i="21"/>
  <c r="L2469" i="21"/>
  <c r="H2470" i="21"/>
  <c r="I2469" i="21"/>
  <c r="P2468" i="21"/>
  <c r="N2468" i="21"/>
  <c r="O2468" i="21"/>
  <c r="Q2468" i="21"/>
  <c r="F2463" i="21"/>
  <c r="E2463" i="21"/>
  <c r="D2464" i="21"/>
  <c r="J2470" i="21"/>
  <c r="L2470" i="21"/>
  <c r="I2470" i="21"/>
  <c r="M2470" i="21"/>
  <c r="K2470" i="21"/>
  <c r="H2471" i="21"/>
  <c r="N2469" i="21"/>
  <c r="O2469" i="21"/>
  <c r="P2469" i="21"/>
  <c r="Q2469" i="21"/>
  <c r="E2464" i="21"/>
  <c r="F2464" i="21"/>
  <c r="D2465" i="21"/>
  <c r="P2470" i="21"/>
  <c r="N2470" i="21"/>
  <c r="O2470" i="21"/>
  <c r="Q2470" i="21"/>
  <c r="H2472" i="21"/>
  <c r="J2471" i="21"/>
  <c r="L2471" i="21"/>
  <c r="K2471" i="21"/>
  <c r="M2471" i="21"/>
  <c r="I2471" i="21"/>
  <c r="F2465" i="21"/>
  <c r="D2466" i="21"/>
  <c r="E2465" i="21"/>
  <c r="M2472" i="21"/>
  <c r="I2472" i="21"/>
  <c r="K2472" i="21"/>
  <c r="L2472" i="21"/>
  <c r="J2472" i="21"/>
  <c r="H2473" i="21"/>
  <c r="Q2471" i="21"/>
  <c r="N2471" i="21"/>
  <c r="P2471" i="21"/>
  <c r="O2471" i="21"/>
  <c r="F2466" i="21"/>
  <c r="D2467" i="21"/>
  <c r="E2466" i="21"/>
  <c r="Q2472" i="21"/>
  <c r="N2472" i="21"/>
  <c r="O2472" i="21"/>
  <c r="P2472" i="21"/>
  <c r="L2473" i="21"/>
  <c r="H2474" i="21"/>
  <c r="I2473" i="21"/>
  <c r="K2473" i="21"/>
  <c r="M2473" i="21"/>
  <c r="J2473" i="21"/>
  <c r="E2467" i="21"/>
  <c r="D2468" i="21"/>
  <c r="F2467" i="21"/>
  <c r="H2475" i="21"/>
  <c r="J2474" i="21"/>
  <c r="M2474" i="21"/>
  <c r="L2474" i="21"/>
  <c r="I2474" i="21"/>
  <c r="K2474" i="21"/>
  <c r="N2473" i="21"/>
  <c r="P2473" i="21"/>
  <c r="Q2473" i="21"/>
  <c r="O2473" i="21"/>
  <c r="E2468" i="21"/>
  <c r="F2468" i="21"/>
  <c r="D2469" i="21"/>
  <c r="H2476" i="21"/>
  <c r="K2475" i="21"/>
  <c r="M2475" i="21"/>
  <c r="L2475" i="21"/>
  <c r="I2475" i="21"/>
  <c r="J2475" i="21"/>
  <c r="Q2474" i="21"/>
  <c r="O2474" i="21"/>
  <c r="P2474" i="21"/>
  <c r="N2474" i="21"/>
  <c r="E2469" i="21"/>
  <c r="F2469" i="21"/>
  <c r="D2470" i="21"/>
  <c r="H2477" i="21"/>
  <c r="L2476" i="21"/>
  <c r="M2476" i="21"/>
  <c r="I2476" i="21"/>
  <c r="K2476" i="21"/>
  <c r="J2476" i="21"/>
  <c r="Q2475" i="21"/>
  <c r="N2475" i="21"/>
  <c r="P2475" i="21"/>
  <c r="O2475" i="21"/>
  <c r="D2471" i="21"/>
  <c r="E2470" i="21"/>
  <c r="F2470" i="21"/>
  <c r="I2477" i="21"/>
  <c r="L2477" i="21"/>
  <c r="K2477" i="21"/>
  <c r="M2477" i="21"/>
  <c r="H2478" i="21"/>
  <c r="J2477" i="21"/>
  <c r="Q2476" i="21"/>
  <c r="O2476" i="21"/>
  <c r="P2476" i="21"/>
  <c r="N2476" i="21"/>
  <c r="F2471" i="21"/>
  <c r="E2471" i="21"/>
  <c r="D2472" i="21"/>
  <c r="P2477" i="21"/>
  <c r="Q2477" i="21"/>
  <c r="O2477" i="21"/>
  <c r="N2477" i="21"/>
  <c r="I2478" i="21"/>
  <c r="M2478" i="21"/>
  <c r="K2478" i="21"/>
  <c r="L2478" i="21"/>
  <c r="J2478" i="21"/>
  <c r="H2479" i="21"/>
  <c r="E2472" i="21"/>
  <c r="D2473" i="21"/>
  <c r="F2472" i="21"/>
  <c r="N2478" i="21"/>
  <c r="P2478" i="21"/>
  <c r="O2478" i="21"/>
  <c r="Q2478" i="21"/>
  <c r="I2479" i="21"/>
  <c r="J2479" i="21"/>
  <c r="L2479" i="21"/>
  <c r="M2479" i="21"/>
  <c r="H2480" i="21"/>
  <c r="K2479" i="21"/>
  <c r="F2473" i="21"/>
  <c r="E2473" i="21"/>
  <c r="D2474" i="21"/>
  <c r="P2479" i="21"/>
  <c r="O2479" i="21"/>
  <c r="Q2479" i="21"/>
  <c r="N2479" i="21"/>
  <c r="M2480" i="21"/>
  <c r="L2480" i="21"/>
  <c r="J2480" i="21"/>
  <c r="I2480" i="21"/>
  <c r="H2481" i="21"/>
  <c r="K2480" i="21"/>
  <c r="D2475" i="21"/>
  <c r="E2474" i="21"/>
  <c r="F2474" i="21"/>
  <c r="O2480" i="21"/>
  <c r="N2480" i="21"/>
  <c r="Q2480" i="21"/>
  <c r="P2480" i="21"/>
  <c r="J2481" i="21"/>
  <c r="H2482" i="21"/>
  <c r="K2481" i="21"/>
  <c r="L2481" i="21"/>
  <c r="M2481" i="21"/>
  <c r="I2481" i="21"/>
  <c r="D2476" i="21"/>
  <c r="F2475" i="21"/>
  <c r="E2475" i="21"/>
  <c r="J2482" i="21"/>
  <c r="L2482" i="21"/>
  <c r="I2482" i="21"/>
  <c r="H2483" i="21"/>
  <c r="M2482" i="21"/>
  <c r="K2482" i="21"/>
  <c r="Q2481" i="21"/>
  <c r="N2481" i="21"/>
  <c r="O2481" i="21"/>
  <c r="P2481" i="21"/>
  <c r="E2476" i="21"/>
  <c r="F2476" i="21"/>
  <c r="D2477" i="21"/>
  <c r="N2482" i="21"/>
  <c r="P2482" i="21"/>
  <c r="O2482" i="21"/>
  <c r="Q2482" i="21"/>
  <c r="I2483" i="21"/>
  <c r="H2484" i="21"/>
  <c r="K2483" i="21"/>
  <c r="J2483" i="21"/>
  <c r="M2483" i="21"/>
  <c r="L2483" i="21"/>
  <c r="E2477" i="21"/>
  <c r="D2478" i="21"/>
  <c r="F2477" i="21"/>
  <c r="O2483" i="21"/>
  <c r="N2483" i="21"/>
  <c r="Q2483" i="21"/>
  <c r="P2483" i="21"/>
  <c r="L2484" i="21"/>
  <c r="I2484" i="21"/>
  <c r="K2484" i="21"/>
  <c r="H2485" i="21"/>
  <c r="M2484" i="21"/>
  <c r="J2484" i="21"/>
  <c r="E2478" i="21"/>
  <c r="F2478" i="21"/>
  <c r="D2479" i="21"/>
  <c r="O2484" i="21"/>
  <c r="N2484" i="21"/>
  <c r="P2484" i="21"/>
  <c r="Q2484" i="21"/>
  <c r="I2485" i="21"/>
  <c r="L2485" i="21"/>
  <c r="H2486" i="21"/>
  <c r="M2485" i="21"/>
  <c r="J2485" i="21"/>
  <c r="K2485" i="21"/>
  <c r="E2479" i="21"/>
  <c r="D2480" i="21"/>
  <c r="F2479" i="21"/>
  <c r="Q2485" i="21"/>
  <c r="N2485" i="21"/>
  <c r="P2485" i="21"/>
  <c r="O2485" i="21"/>
  <c r="J2486" i="21"/>
  <c r="I2486" i="21"/>
  <c r="H2487" i="21"/>
  <c r="K2486" i="21"/>
  <c r="L2486" i="21"/>
  <c r="M2486" i="21"/>
  <c r="F2480" i="21"/>
  <c r="D2481" i="21"/>
  <c r="E2480" i="21"/>
  <c r="P2486" i="21"/>
  <c r="N2486" i="21"/>
  <c r="Q2486" i="21"/>
  <c r="O2486" i="21"/>
  <c r="M2487" i="21"/>
  <c r="J2487" i="21"/>
  <c r="I2487" i="21"/>
  <c r="L2487" i="21"/>
  <c r="K2487" i="21"/>
  <c r="H2488" i="21"/>
  <c r="D2482" i="21"/>
  <c r="F2481" i="21"/>
  <c r="E2481" i="21"/>
  <c r="P2487" i="21"/>
  <c r="Q2487" i="21"/>
  <c r="O2487" i="21"/>
  <c r="N2487" i="21"/>
  <c r="H2489" i="21"/>
  <c r="M2488" i="21"/>
  <c r="K2488" i="21"/>
  <c r="J2488" i="21"/>
  <c r="L2488" i="21"/>
  <c r="I2488" i="21"/>
  <c r="F2482" i="21"/>
  <c r="D2483" i="21"/>
  <c r="E2482" i="21"/>
  <c r="I2489" i="21"/>
  <c r="H2490" i="21"/>
  <c r="K2489" i="21"/>
  <c r="J2489" i="21"/>
  <c r="L2489" i="21"/>
  <c r="M2489" i="21"/>
  <c r="N2488" i="21"/>
  <c r="O2488" i="21"/>
  <c r="Q2488" i="21"/>
  <c r="P2488" i="21"/>
  <c r="F2483" i="21"/>
  <c r="E2483" i="21"/>
  <c r="D2484" i="21"/>
  <c r="N2489" i="21"/>
  <c r="Q2489" i="21"/>
  <c r="P2489" i="21"/>
  <c r="O2489" i="21"/>
  <c r="L2490" i="21"/>
  <c r="I2490" i="21"/>
  <c r="H2491" i="21"/>
  <c r="J2490" i="21"/>
  <c r="M2490" i="21"/>
  <c r="K2490" i="21"/>
  <c r="F2484" i="21"/>
  <c r="D2485" i="21"/>
  <c r="E2484" i="21"/>
  <c r="Q2490" i="21"/>
  <c r="O2490" i="21"/>
  <c r="N2490" i="21"/>
  <c r="P2490" i="21"/>
  <c r="H2492" i="21"/>
  <c r="M2491" i="21"/>
  <c r="K2491" i="21"/>
  <c r="I2491" i="21"/>
  <c r="L2491" i="21"/>
  <c r="J2491" i="21"/>
  <c r="E2485" i="21"/>
  <c r="D2486" i="21"/>
  <c r="F2485" i="21"/>
  <c r="H2493" i="21"/>
  <c r="J2492" i="21"/>
  <c r="M2492" i="21"/>
  <c r="L2492" i="21"/>
  <c r="K2492" i="21"/>
  <c r="I2492" i="21"/>
  <c r="O2491" i="21"/>
  <c r="P2491" i="21"/>
  <c r="N2491" i="21"/>
  <c r="Q2491" i="21"/>
  <c r="D2487" i="21"/>
  <c r="E2486" i="21"/>
  <c r="F2486" i="21"/>
  <c r="L2493" i="21"/>
  <c r="M2493" i="21"/>
  <c r="I2493" i="21"/>
  <c r="K2493" i="21"/>
  <c r="H2494" i="21"/>
  <c r="J2493" i="21"/>
  <c r="O2492" i="21"/>
  <c r="N2492" i="21"/>
  <c r="P2492" i="21"/>
  <c r="Q2492" i="21"/>
  <c r="E2487" i="21"/>
  <c r="D2488" i="21"/>
  <c r="F2487" i="21"/>
  <c r="P2493" i="21"/>
  <c r="N2493" i="21"/>
  <c r="O2493" i="21"/>
  <c r="Q2493" i="21"/>
  <c r="M2494" i="21"/>
  <c r="I2494" i="21"/>
  <c r="K2494" i="21"/>
  <c r="L2494" i="21"/>
  <c r="J2494" i="21"/>
  <c r="H2495" i="21"/>
  <c r="D2489" i="21"/>
  <c r="F2488" i="21"/>
  <c r="E2488" i="21"/>
  <c r="O2494" i="21"/>
  <c r="Q2494" i="21"/>
  <c r="P2494" i="21"/>
  <c r="N2494" i="21"/>
  <c r="K2495" i="21"/>
  <c r="J2495" i="21"/>
  <c r="L2495" i="21"/>
  <c r="I2495" i="21"/>
  <c r="M2495" i="21"/>
  <c r="H2496" i="21"/>
  <c r="D2490" i="21"/>
  <c r="E2489" i="21"/>
  <c r="F2489" i="21"/>
  <c r="Q2495" i="21"/>
  <c r="O2495" i="21"/>
  <c r="N2495" i="21"/>
  <c r="P2495" i="21"/>
  <c r="I2496" i="21"/>
  <c r="K2496" i="21"/>
  <c r="L2496" i="21"/>
  <c r="H2497" i="21"/>
  <c r="J2496" i="21"/>
  <c r="M2496" i="21"/>
  <c r="E2490" i="21"/>
  <c r="D2491" i="21"/>
  <c r="F2490" i="21"/>
  <c r="O2496" i="21"/>
  <c r="P2496" i="21"/>
  <c r="N2496" i="21"/>
  <c r="Q2496" i="21"/>
  <c r="J2497" i="21"/>
  <c r="K2497" i="21"/>
  <c r="L2497" i="21"/>
  <c r="H2498" i="21"/>
  <c r="I2497" i="21"/>
  <c r="M2497" i="21"/>
  <c r="D2492" i="21"/>
  <c r="E2491" i="21"/>
  <c r="F2491" i="21"/>
  <c r="M2498" i="21"/>
  <c r="L2498" i="21"/>
  <c r="I2498" i="21"/>
  <c r="J2498" i="21"/>
  <c r="H2499" i="21"/>
  <c r="K2498" i="21"/>
  <c r="O2497" i="21"/>
  <c r="Q2497" i="21"/>
  <c r="N2497" i="21"/>
  <c r="P2497" i="21"/>
  <c r="E2492" i="21"/>
  <c r="D2493" i="21"/>
  <c r="F2492" i="21"/>
  <c r="P2498" i="21"/>
  <c r="O2498" i="21"/>
  <c r="N2498" i="21"/>
  <c r="Q2498" i="21"/>
  <c r="J2499" i="21"/>
  <c r="H2500" i="21"/>
  <c r="K2499" i="21"/>
  <c r="I2499" i="21"/>
  <c r="M2499" i="21"/>
  <c r="L2499" i="21"/>
  <c r="F2493" i="21"/>
  <c r="D2494" i="21"/>
  <c r="E2493" i="21"/>
  <c r="L2500" i="21"/>
  <c r="M2500" i="21"/>
  <c r="H2501" i="21"/>
  <c r="I2500" i="21"/>
  <c r="K2500" i="21"/>
  <c r="J2500" i="21"/>
  <c r="N2499" i="21"/>
  <c r="O2499" i="21"/>
  <c r="P2499" i="21"/>
  <c r="Q2499" i="21"/>
  <c r="F2494" i="21"/>
  <c r="E2494" i="21"/>
  <c r="D2495" i="21"/>
  <c r="L2501" i="21"/>
  <c r="J2501" i="21"/>
  <c r="M2501" i="21"/>
  <c r="I2501" i="21"/>
  <c r="K2501" i="21"/>
  <c r="H2502" i="21"/>
  <c r="O2500" i="21"/>
  <c r="Q2500" i="21"/>
  <c r="P2500" i="21"/>
  <c r="N2500" i="21"/>
  <c r="E2495" i="21"/>
  <c r="D2496" i="21"/>
  <c r="F2495" i="21"/>
  <c r="P2501" i="21"/>
  <c r="Q2501" i="21"/>
  <c r="O2501" i="21"/>
  <c r="N2501" i="21"/>
  <c r="L2502" i="21"/>
  <c r="J2502" i="21"/>
  <c r="K2502" i="21"/>
  <c r="M2502" i="21"/>
  <c r="I2502" i="21"/>
  <c r="H2503" i="21"/>
  <c r="E2496" i="21"/>
  <c r="F2496" i="21"/>
  <c r="D2497" i="21"/>
  <c r="P2502" i="21"/>
  <c r="Q2502" i="21"/>
  <c r="N2502" i="21"/>
  <c r="O2502" i="21"/>
  <c r="J2503" i="21"/>
  <c r="I2503" i="21"/>
  <c r="M2503" i="21"/>
  <c r="K2503" i="21"/>
  <c r="L2503" i="21"/>
  <c r="H2504" i="21"/>
  <c r="D2498" i="21"/>
  <c r="F2497" i="21"/>
  <c r="E2497" i="21"/>
  <c r="P2503" i="21"/>
  <c r="Q2503" i="21"/>
  <c r="N2503" i="21"/>
  <c r="O2503" i="21"/>
  <c r="J2504" i="21"/>
  <c r="H2505" i="21"/>
  <c r="M2504" i="21"/>
  <c r="L2504" i="21"/>
  <c r="I2504" i="21"/>
  <c r="K2504" i="21"/>
  <c r="D2499" i="21"/>
  <c r="F2498" i="21"/>
  <c r="E2498" i="21"/>
  <c r="H2506" i="21"/>
  <c r="K2505" i="21"/>
  <c r="I2505" i="21"/>
  <c r="L2505" i="21"/>
  <c r="J2505" i="21"/>
  <c r="M2505" i="21"/>
  <c r="N2504" i="21"/>
  <c r="O2504" i="21"/>
  <c r="Q2504" i="21"/>
  <c r="P2504" i="21"/>
  <c r="D2500" i="21"/>
  <c r="F2499" i="21"/>
  <c r="E2499" i="21"/>
  <c r="K2506" i="21"/>
  <c r="I2506" i="21"/>
  <c r="M2506" i="21"/>
  <c r="L2506" i="21"/>
  <c r="H2507" i="21"/>
  <c r="J2506" i="21"/>
  <c r="N2505" i="21"/>
  <c r="P2505" i="21"/>
  <c r="O2505" i="21"/>
  <c r="Q2505" i="21"/>
  <c r="D2501" i="21"/>
  <c r="F2500" i="21"/>
  <c r="E2500" i="21"/>
  <c r="N2506" i="21"/>
  <c r="P2506" i="21"/>
  <c r="O2506" i="21"/>
  <c r="Q2506" i="21"/>
  <c r="K2507" i="21"/>
  <c r="H2508" i="21"/>
  <c r="M2507" i="21"/>
  <c r="I2507" i="21"/>
  <c r="L2507" i="21"/>
  <c r="J2507" i="21"/>
  <c r="E2501" i="21"/>
  <c r="D2502" i="21"/>
  <c r="F2501" i="21"/>
  <c r="K2508" i="21"/>
  <c r="L2508" i="21"/>
  <c r="I2508" i="21"/>
  <c r="J2508" i="21"/>
  <c r="M2508" i="21"/>
  <c r="H2509" i="21"/>
  <c r="O2507" i="21"/>
  <c r="N2507" i="21"/>
  <c r="Q2507" i="21"/>
  <c r="P2507" i="21"/>
  <c r="F2502" i="21"/>
  <c r="E2502" i="21"/>
  <c r="D2503" i="21"/>
  <c r="P2508" i="21"/>
  <c r="O2508" i="21"/>
  <c r="N2508" i="21"/>
  <c r="Q2508" i="21"/>
  <c r="H2510" i="21"/>
  <c r="L2509" i="21"/>
  <c r="M2509" i="21"/>
  <c r="J2509" i="21"/>
  <c r="K2509" i="21"/>
  <c r="I2509" i="21"/>
  <c r="D2504" i="21"/>
  <c r="E2503" i="21"/>
  <c r="F2503" i="21"/>
  <c r="M2510" i="21"/>
  <c r="J2510" i="21"/>
  <c r="L2510" i="21"/>
  <c r="I2510" i="21"/>
  <c r="K2510" i="21"/>
  <c r="H2511" i="21"/>
  <c r="Q2509" i="21"/>
  <c r="O2509" i="21"/>
  <c r="P2509" i="21"/>
  <c r="N2509" i="21"/>
  <c r="D2505" i="21"/>
  <c r="E2504" i="21"/>
  <c r="F2504" i="21"/>
  <c r="Q2510" i="21"/>
  <c r="O2510" i="21"/>
  <c r="N2510" i="21"/>
  <c r="P2510" i="21"/>
  <c r="J2511" i="21"/>
  <c r="M2511" i="21"/>
  <c r="I2511" i="21"/>
  <c r="K2511" i="21"/>
  <c r="L2511" i="21"/>
  <c r="H2512" i="21"/>
  <c r="E2505" i="21"/>
  <c r="D2506" i="21"/>
  <c r="F2505" i="21"/>
  <c r="O2511" i="21"/>
  <c r="N2511" i="21"/>
  <c r="P2511" i="21"/>
  <c r="Q2511" i="21"/>
  <c r="L2512" i="21"/>
  <c r="J2512" i="21"/>
  <c r="M2512" i="21"/>
  <c r="K2512" i="21"/>
  <c r="I2512" i="21"/>
  <c r="H2513" i="21"/>
  <c r="D2507" i="21"/>
  <c r="E2506" i="21"/>
  <c r="F2506" i="21"/>
  <c r="P2512" i="21"/>
  <c r="N2512" i="21"/>
  <c r="Q2512" i="21"/>
  <c r="O2512" i="21"/>
  <c r="H2514" i="21"/>
  <c r="K2513" i="21"/>
  <c r="L2513" i="21"/>
  <c r="J2513" i="21"/>
  <c r="I2513" i="21"/>
  <c r="M2513" i="21"/>
  <c r="E2507" i="21"/>
  <c r="D2508" i="21"/>
  <c r="F2507" i="21"/>
  <c r="L2514" i="21"/>
  <c r="H2515" i="21"/>
  <c r="I2514" i="21"/>
  <c r="K2514" i="21"/>
  <c r="M2514" i="21"/>
  <c r="J2514" i="21"/>
  <c r="O2513" i="21"/>
  <c r="Q2513" i="21"/>
  <c r="N2513" i="21"/>
  <c r="P2513" i="21"/>
  <c r="D2509" i="21"/>
  <c r="E2508" i="21"/>
  <c r="F2508" i="21"/>
  <c r="M2515" i="21"/>
  <c r="J2515" i="21"/>
  <c r="H2516" i="21"/>
  <c r="L2515" i="21"/>
  <c r="I2515" i="21"/>
  <c r="K2515" i="21"/>
  <c r="N2514" i="21"/>
  <c r="P2514" i="21"/>
  <c r="O2514" i="21"/>
  <c r="Q2514" i="21"/>
  <c r="E2509" i="21"/>
  <c r="D2510" i="21"/>
  <c r="F2509" i="21"/>
  <c r="I2516" i="21"/>
  <c r="M2516" i="21"/>
  <c r="K2516" i="21"/>
  <c r="J2516" i="21"/>
  <c r="H2517" i="21"/>
  <c r="L2516" i="21"/>
  <c r="O2515" i="21"/>
  <c r="N2515" i="21"/>
  <c r="P2515" i="21"/>
  <c r="Q2515" i="21"/>
  <c r="D2511" i="21"/>
  <c r="F2510" i="21"/>
  <c r="E2510" i="21"/>
  <c r="Q2516" i="21"/>
  <c r="O2516" i="21"/>
  <c r="P2516" i="21"/>
  <c r="N2516" i="21"/>
  <c r="M2517" i="21"/>
  <c r="J2517" i="21"/>
  <c r="H2518" i="21"/>
  <c r="I2517" i="21"/>
  <c r="L2517" i="21"/>
  <c r="K2517" i="21"/>
  <c r="D2512" i="21"/>
  <c r="F2511" i="21"/>
  <c r="E2511" i="21"/>
  <c r="L2518" i="21"/>
  <c r="J2518" i="21"/>
  <c r="K2518" i="21"/>
  <c r="M2518" i="21"/>
  <c r="H2519" i="21"/>
  <c r="I2518" i="21"/>
  <c r="N2517" i="21"/>
  <c r="Q2517" i="21"/>
  <c r="O2517" i="21"/>
  <c r="P2517" i="21"/>
  <c r="F2512" i="21"/>
  <c r="D2513" i="21"/>
  <c r="E2512" i="21"/>
  <c r="L2519" i="21"/>
  <c r="J2519" i="21"/>
  <c r="K2519" i="21"/>
  <c r="M2519" i="21"/>
  <c r="I2519" i="21"/>
  <c r="H2520" i="21"/>
  <c r="P2518" i="21"/>
  <c r="Q2518" i="21"/>
  <c r="O2518" i="21"/>
  <c r="N2518" i="21"/>
  <c r="F2513" i="21"/>
  <c r="E2513" i="21"/>
  <c r="D2514" i="21"/>
  <c r="N2519" i="21"/>
  <c r="P2519" i="21"/>
  <c r="O2519" i="21"/>
  <c r="Q2519" i="21"/>
  <c r="J2520" i="21"/>
  <c r="I2520" i="21"/>
  <c r="K2520" i="21"/>
  <c r="L2520" i="21"/>
  <c r="H2521" i="21"/>
  <c r="M2520" i="21"/>
  <c r="E2514" i="21"/>
  <c r="D2515" i="21"/>
  <c r="F2514" i="21"/>
  <c r="N2520" i="21"/>
  <c r="Q2520" i="21"/>
  <c r="P2520" i="21"/>
  <c r="O2520" i="21"/>
  <c r="K2521" i="21"/>
  <c r="H2522" i="21"/>
  <c r="M2521" i="21"/>
  <c r="J2521" i="21"/>
  <c r="L2521" i="21"/>
  <c r="I2521" i="21"/>
  <c r="E2515" i="21"/>
  <c r="F2515" i="21"/>
  <c r="D2516" i="21"/>
  <c r="I2522" i="21"/>
  <c r="H2523" i="21"/>
  <c r="K2522" i="21"/>
  <c r="J2522" i="21"/>
  <c r="M2522" i="21"/>
  <c r="L2522" i="21"/>
  <c r="O2521" i="21"/>
  <c r="P2521" i="21"/>
  <c r="Q2521" i="21"/>
  <c r="N2521" i="21"/>
  <c r="D2517" i="21"/>
  <c r="E2516" i="21"/>
  <c r="F2516" i="21"/>
  <c r="P2522" i="21"/>
  <c r="Q2522" i="21"/>
  <c r="N2522" i="21"/>
  <c r="O2522" i="21"/>
  <c r="H2524" i="21"/>
  <c r="J2523" i="21"/>
  <c r="K2523" i="21"/>
  <c r="I2523" i="21"/>
  <c r="M2523" i="21"/>
  <c r="L2523" i="21"/>
  <c r="E2517" i="21"/>
  <c r="D2518" i="21"/>
  <c r="F2517" i="21"/>
  <c r="H2525" i="21"/>
  <c r="I2524" i="21"/>
  <c r="L2524" i="21"/>
  <c r="K2524" i="21"/>
  <c r="J2524" i="21"/>
  <c r="M2524" i="21"/>
  <c r="N2523" i="21"/>
  <c r="Q2523" i="21"/>
  <c r="O2523" i="21"/>
  <c r="P2523" i="21"/>
  <c r="E2518" i="21"/>
  <c r="D2519" i="21"/>
  <c r="F2518" i="21"/>
  <c r="M2525" i="21"/>
  <c r="L2525" i="21"/>
  <c r="J2525" i="21"/>
  <c r="H2526" i="21"/>
  <c r="I2525" i="21"/>
  <c r="K2525" i="21"/>
  <c r="O2524" i="21"/>
  <c r="P2524" i="21"/>
  <c r="Q2524" i="21"/>
  <c r="N2524" i="21"/>
  <c r="D2520" i="21"/>
  <c r="F2519" i="21"/>
  <c r="E2519" i="21"/>
  <c r="M2526" i="21"/>
  <c r="I2526" i="21"/>
  <c r="L2526" i="21"/>
  <c r="K2526" i="21"/>
  <c r="J2526" i="21"/>
  <c r="H2527" i="21"/>
  <c r="P2525" i="21"/>
  <c r="Q2525" i="21"/>
  <c r="O2525" i="21"/>
  <c r="N2525" i="21"/>
  <c r="E2520" i="21"/>
  <c r="F2520" i="21"/>
  <c r="D2521" i="21"/>
  <c r="N2526" i="21"/>
  <c r="O2526" i="21"/>
  <c r="P2526" i="21"/>
  <c r="Q2526" i="21"/>
  <c r="L2527" i="21"/>
  <c r="I2527" i="21"/>
  <c r="H2528" i="21"/>
  <c r="J2527" i="21"/>
  <c r="K2527" i="21"/>
  <c r="M2527" i="21"/>
  <c r="E2521" i="21"/>
  <c r="D2522" i="21"/>
  <c r="F2521" i="21"/>
  <c r="Q2527" i="21"/>
  <c r="P2527" i="21"/>
  <c r="N2527" i="21"/>
  <c r="O2527" i="21"/>
  <c r="L2528" i="21"/>
  <c r="K2528" i="21"/>
  <c r="M2528" i="21"/>
  <c r="I2528" i="21"/>
  <c r="H2529" i="21"/>
  <c r="J2528" i="21"/>
  <c r="E2522" i="21"/>
  <c r="D2523" i="21"/>
  <c r="F2522" i="21"/>
  <c r="P2528" i="21"/>
  <c r="Q2528" i="21"/>
  <c r="N2528" i="21"/>
  <c r="O2528" i="21"/>
  <c r="J2529" i="21"/>
  <c r="L2529" i="21"/>
  <c r="M2529" i="21"/>
  <c r="H2530" i="21"/>
  <c r="I2529" i="21"/>
  <c r="K2529" i="21"/>
  <c r="F2523" i="21"/>
  <c r="E2523" i="21"/>
  <c r="D2524" i="21"/>
  <c r="L2530" i="21"/>
  <c r="M2530" i="21"/>
  <c r="H2531" i="21"/>
  <c r="I2530" i="21"/>
  <c r="K2530" i="21"/>
  <c r="J2530" i="21"/>
  <c r="Q2529" i="21"/>
  <c r="O2529" i="21"/>
  <c r="P2529" i="21"/>
  <c r="N2529" i="21"/>
  <c r="D2525" i="21"/>
  <c r="E2524" i="21"/>
  <c r="F2524" i="21"/>
  <c r="K2531" i="21"/>
  <c r="H2532" i="21"/>
  <c r="I2531" i="21"/>
  <c r="J2531" i="21"/>
  <c r="L2531" i="21"/>
  <c r="M2531" i="21"/>
  <c r="O2530" i="21"/>
  <c r="N2530" i="21"/>
  <c r="P2530" i="21"/>
  <c r="Q2530" i="21"/>
  <c r="D2526" i="21"/>
  <c r="F2525" i="21"/>
  <c r="E2525" i="21"/>
  <c r="J2532" i="21"/>
  <c r="M2532" i="21"/>
  <c r="L2532" i="21"/>
  <c r="H2533" i="21"/>
  <c r="I2532" i="21"/>
  <c r="K2532" i="21"/>
  <c r="P2531" i="21"/>
  <c r="N2531" i="21"/>
  <c r="O2531" i="21"/>
  <c r="Q2531" i="21"/>
  <c r="D2527" i="21"/>
  <c r="E2526" i="21"/>
  <c r="F2526" i="21"/>
  <c r="M2533" i="21"/>
  <c r="L2533" i="21"/>
  <c r="J2533" i="21"/>
  <c r="I2533" i="21"/>
  <c r="H2534" i="21"/>
  <c r="K2533" i="21"/>
  <c r="Q2532" i="21"/>
  <c r="N2532" i="21"/>
  <c r="P2532" i="21"/>
  <c r="O2532" i="21"/>
  <c r="D2528" i="21"/>
  <c r="F2527" i="21"/>
  <c r="E2527" i="21"/>
  <c r="N2533" i="21"/>
  <c r="O2533" i="21"/>
  <c r="P2533" i="21"/>
  <c r="Q2533" i="21"/>
  <c r="L2534" i="21"/>
  <c r="K2534" i="21"/>
  <c r="I2534" i="21"/>
  <c r="M2534" i="21"/>
  <c r="J2534" i="21"/>
  <c r="H2535" i="21"/>
  <c r="D2529" i="21"/>
  <c r="E2528" i="21"/>
  <c r="F2528" i="21"/>
  <c r="P2534" i="21"/>
  <c r="O2534" i="21"/>
  <c r="Q2534" i="21"/>
  <c r="N2534" i="21"/>
  <c r="L2535" i="21"/>
  <c r="K2535" i="21"/>
  <c r="M2535" i="21"/>
  <c r="I2535" i="21"/>
  <c r="J2535" i="21"/>
  <c r="H2536" i="21"/>
  <c r="E2529" i="21"/>
  <c r="D2530" i="21"/>
  <c r="F2529" i="21"/>
  <c r="P2535" i="21"/>
  <c r="N2535" i="21"/>
  <c r="O2535" i="21"/>
  <c r="Q2535" i="21"/>
  <c r="I2536" i="21"/>
  <c r="H2537" i="21"/>
  <c r="K2536" i="21"/>
  <c r="M2536" i="21"/>
  <c r="L2536" i="21"/>
  <c r="J2536" i="21"/>
  <c r="E2530" i="21"/>
  <c r="D2531" i="21"/>
  <c r="F2530" i="21"/>
  <c r="P2536" i="21"/>
  <c r="O2536" i="21"/>
  <c r="N2536" i="21"/>
  <c r="Q2536" i="21"/>
  <c r="L2537" i="21"/>
  <c r="J2537" i="21"/>
  <c r="K2537" i="21"/>
  <c r="M2537" i="21"/>
  <c r="H2538" i="21"/>
  <c r="I2537" i="21"/>
  <c r="F2531" i="21"/>
  <c r="E2531" i="21"/>
  <c r="D2532" i="21"/>
  <c r="L2538" i="21"/>
  <c r="M2538" i="21"/>
  <c r="I2538" i="21"/>
  <c r="K2538" i="21"/>
  <c r="H2539" i="21"/>
  <c r="J2538" i="21"/>
  <c r="N2537" i="21"/>
  <c r="P2537" i="21"/>
  <c r="O2537" i="21"/>
  <c r="Q2537" i="21"/>
  <c r="E2532" i="21"/>
  <c r="F2532" i="21"/>
  <c r="D2533" i="21"/>
  <c r="P2538" i="21"/>
  <c r="Q2538" i="21"/>
  <c r="O2538" i="21"/>
  <c r="N2538" i="21"/>
  <c r="L2539" i="21"/>
  <c r="M2539" i="21"/>
  <c r="I2539" i="21"/>
  <c r="H2540" i="21"/>
  <c r="K2539" i="21"/>
  <c r="J2539" i="21"/>
  <c r="F2533" i="21"/>
  <c r="D2534" i="21"/>
  <c r="E2533" i="21"/>
  <c r="N2539" i="21"/>
  <c r="P2539" i="21"/>
  <c r="Q2539" i="21"/>
  <c r="O2539" i="21"/>
  <c r="L2540" i="21"/>
  <c r="K2540" i="21"/>
  <c r="I2540" i="21"/>
  <c r="H2541" i="21"/>
  <c r="J2540" i="21"/>
  <c r="M2540" i="21"/>
  <c r="D2535" i="21"/>
  <c r="F2534" i="21"/>
  <c r="E2534" i="21"/>
  <c r="O2540" i="21"/>
  <c r="Q2540" i="21"/>
  <c r="N2540" i="21"/>
  <c r="P2540" i="21"/>
  <c r="I2541" i="21"/>
  <c r="H2542" i="21"/>
  <c r="M2541" i="21"/>
  <c r="L2541" i="21"/>
  <c r="K2541" i="21"/>
  <c r="J2541" i="21"/>
  <c r="F2535" i="21"/>
  <c r="E2535" i="21"/>
  <c r="D2536" i="21"/>
  <c r="O2541" i="21"/>
  <c r="N2541" i="21"/>
  <c r="Q2541" i="21"/>
  <c r="P2541" i="21"/>
  <c r="I2542" i="21"/>
  <c r="M2542" i="21"/>
  <c r="H2543" i="21"/>
  <c r="J2542" i="21"/>
  <c r="K2542" i="21"/>
  <c r="L2542" i="21"/>
  <c r="E2536" i="21"/>
  <c r="F2536" i="21"/>
  <c r="D2537" i="21"/>
  <c r="Q2542" i="21"/>
  <c r="N2542" i="21"/>
  <c r="P2542" i="21"/>
  <c r="O2542" i="21"/>
  <c r="I2543" i="21"/>
  <c r="J2543" i="21"/>
  <c r="M2543" i="21"/>
  <c r="K2543" i="21"/>
  <c r="H2544" i="21"/>
  <c r="L2543" i="21"/>
  <c r="F2537" i="21"/>
  <c r="D2538" i="21"/>
  <c r="E2537" i="21"/>
  <c r="N2543" i="21"/>
  <c r="O2543" i="21"/>
  <c r="Q2543" i="21"/>
  <c r="P2543" i="21"/>
  <c r="J2544" i="21"/>
  <c r="I2544" i="21"/>
  <c r="H2545" i="21"/>
  <c r="M2544" i="21"/>
  <c r="K2544" i="21"/>
  <c r="L2544" i="21"/>
  <c r="F2538" i="21"/>
  <c r="E2538" i="21"/>
  <c r="D2539" i="21"/>
  <c r="Q2544" i="21"/>
  <c r="O2544" i="21"/>
  <c r="N2544" i="21"/>
  <c r="P2544" i="21"/>
  <c r="K2545" i="21"/>
  <c r="I2545" i="21"/>
  <c r="H2546" i="21"/>
  <c r="J2545" i="21"/>
  <c r="L2545" i="21"/>
  <c r="M2545" i="21"/>
  <c r="D2540" i="21"/>
  <c r="F2539" i="21"/>
  <c r="E2539" i="21"/>
  <c r="P2545" i="21"/>
  <c r="Q2545" i="21"/>
  <c r="N2545" i="21"/>
  <c r="O2545" i="21"/>
  <c r="K2546" i="21"/>
  <c r="J2546" i="21"/>
  <c r="I2546" i="21"/>
  <c r="H2547" i="21"/>
  <c r="L2546" i="21"/>
  <c r="M2546" i="21"/>
  <c r="E2540" i="21"/>
  <c r="D2541" i="21"/>
  <c r="F2540" i="21"/>
  <c r="Q2546" i="21"/>
  <c r="O2546" i="21"/>
  <c r="N2546" i="21"/>
  <c r="P2546" i="21"/>
  <c r="J2547" i="21"/>
  <c r="L2547" i="21"/>
  <c r="H2548" i="21"/>
  <c r="K2547" i="21"/>
  <c r="M2547" i="21"/>
  <c r="I2547" i="21"/>
  <c r="D2542" i="21"/>
  <c r="F2541" i="21"/>
  <c r="E2541" i="21"/>
  <c r="M2548" i="21"/>
  <c r="I2548" i="21"/>
  <c r="K2548" i="21"/>
  <c r="H2549" i="21"/>
  <c r="J2548" i="21"/>
  <c r="L2548" i="21"/>
  <c r="O2547" i="21"/>
  <c r="N2547" i="21"/>
  <c r="Q2547" i="21"/>
  <c r="P2547" i="21"/>
  <c r="E2542" i="21"/>
  <c r="F2542" i="21"/>
  <c r="D2543" i="21"/>
  <c r="P2548" i="21"/>
  <c r="O2548" i="21"/>
  <c r="N2548" i="21"/>
  <c r="Q2548" i="21"/>
  <c r="J2549" i="21"/>
  <c r="I2549" i="21"/>
  <c r="M2549" i="21"/>
  <c r="L2549" i="21"/>
  <c r="H2550" i="21"/>
  <c r="K2549" i="21"/>
  <c r="F2543" i="21"/>
  <c r="D2544" i="21"/>
  <c r="E2543" i="21"/>
  <c r="O2549" i="21"/>
  <c r="N2549" i="21"/>
  <c r="P2549" i="21"/>
  <c r="Q2549" i="21"/>
  <c r="L2550" i="21"/>
  <c r="I2550" i="21"/>
  <c r="M2550" i="21"/>
  <c r="H2551" i="21"/>
  <c r="K2550" i="21"/>
  <c r="J2550" i="21"/>
  <c r="F2544" i="21"/>
  <c r="D2545" i="21"/>
  <c r="E2544" i="21"/>
  <c r="O2550" i="21"/>
  <c r="Q2550" i="21"/>
  <c r="N2550" i="21"/>
  <c r="P2550" i="21"/>
  <c r="H2552" i="21"/>
  <c r="L2551" i="21"/>
  <c r="M2551" i="21"/>
  <c r="K2551" i="21"/>
  <c r="I2551" i="21"/>
  <c r="J2551" i="21"/>
  <c r="D2546" i="21"/>
  <c r="E2545" i="21"/>
  <c r="F2545" i="21"/>
  <c r="J2552" i="21"/>
  <c r="K2552" i="21"/>
  <c r="H2553" i="21"/>
  <c r="M2552" i="21"/>
  <c r="L2552" i="21"/>
  <c r="I2552" i="21"/>
  <c r="Q2551" i="21"/>
  <c r="O2551" i="21"/>
  <c r="P2551" i="21"/>
  <c r="N2551" i="21"/>
  <c r="F2546" i="21"/>
  <c r="E2546" i="21"/>
  <c r="D2547" i="21"/>
  <c r="J2553" i="21"/>
  <c r="K2553" i="21"/>
  <c r="H2554" i="21"/>
  <c r="M2553" i="21"/>
  <c r="L2553" i="21"/>
  <c r="I2553" i="21"/>
  <c r="O2552" i="21"/>
  <c r="Q2552" i="21"/>
  <c r="P2552" i="21"/>
  <c r="N2552" i="21"/>
  <c r="E2547" i="21"/>
  <c r="F2547" i="21"/>
  <c r="D2548" i="21"/>
  <c r="H2555" i="21"/>
  <c r="I2554" i="21"/>
  <c r="L2554" i="21"/>
  <c r="J2554" i="21"/>
  <c r="K2554" i="21"/>
  <c r="M2554" i="21"/>
  <c r="N2553" i="21"/>
  <c r="P2553" i="21"/>
  <c r="O2553" i="21"/>
  <c r="Q2553" i="21"/>
  <c r="F2548" i="21"/>
  <c r="D2549" i="21"/>
  <c r="E2548" i="21"/>
  <c r="M2555" i="21"/>
  <c r="K2555" i="21"/>
  <c r="L2555" i="21"/>
  <c r="H2556" i="21"/>
  <c r="I2555" i="21"/>
  <c r="J2555" i="21"/>
  <c r="Q2554" i="21"/>
  <c r="P2554" i="21"/>
  <c r="N2554" i="21"/>
  <c r="O2554" i="21"/>
  <c r="E2549" i="21"/>
  <c r="D2550" i="21"/>
  <c r="F2549" i="21"/>
  <c r="M2556" i="21"/>
  <c r="K2556" i="21"/>
  <c r="H2557" i="21"/>
  <c r="J2556" i="21"/>
  <c r="L2556" i="21"/>
  <c r="I2556" i="21"/>
  <c r="O2555" i="21"/>
  <c r="N2555" i="21"/>
  <c r="Q2555" i="21"/>
  <c r="P2555" i="21"/>
  <c r="E2550" i="21"/>
  <c r="F2550" i="21"/>
  <c r="D2551" i="21"/>
  <c r="H2558" i="21"/>
  <c r="K2557" i="21"/>
  <c r="L2557" i="21"/>
  <c r="J2557" i="21"/>
  <c r="M2557" i="21"/>
  <c r="I2557" i="21"/>
  <c r="Q2556" i="21"/>
  <c r="O2556" i="21"/>
  <c r="N2556" i="21"/>
  <c r="P2556" i="21"/>
  <c r="E2551" i="21"/>
  <c r="D2552" i="21"/>
  <c r="F2551" i="21"/>
  <c r="L2558" i="21"/>
  <c r="I2558" i="21"/>
  <c r="K2558" i="21"/>
  <c r="H2559" i="21"/>
  <c r="M2558" i="21"/>
  <c r="J2558" i="21"/>
  <c r="Q2557" i="21"/>
  <c r="N2557" i="21"/>
  <c r="O2557" i="21"/>
  <c r="P2557" i="21"/>
  <c r="D2553" i="21"/>
  <c r="E2552" i="21"/>
  <c r="F2552" i="21"/>
  <c r="O2558" i="21"/>
  <c r="P2558" i="21"/>
  <c r="N2558" i="21"/>
  <c r="Q2558" i="21"/>
  <c r="I2559" i="21"/>
  <c r="J2559" i="21"/>
  <c r="L2559" i="21"/>
  <c r="K2559" i="21"/>
  <c r="M2559" i="21"/>
  <c r="H2560" i="21"/>
  <c r="F2553" i="21"/>
  <c r="D2554" i="21"/>
  <c r="E2553" i="21"/>
  <c r="O2559" i="21"/>
  <c r="P2559" i="21"/>
  <c r="N2559" i="21"/>
  <c r="Q2559" i="21"/>
  <c r="K2560" i="21"/>
  <c r="H2561" i="21"/>
  <c r="M2560" i="21"/>
  <c r="L2560" i="21"/>
  <c r="I2560" i="21"/>
  <c r="J2560" i="21"/>
  <c r="D2555" i="21"/>
  <c r="E2554" i="21"/>
  <c r="F2554" i="21"/>
  <c r="M2561" i="21"/>
  <c r="K2561" i="21"/>
  <c r="I2561" i="21"/>
  <c r="L2561" i="21"/>
  <c r="J2561" i="21"/>
  <c r="H2562" i="21"/>
  <c r="Q2560" i="21"/>
  <c r="N2560" i="21"/>
  <c r="P2560" i="21"/>
  <c r="O2560" i="21"/>
  <c r="D2556" i="21"/>
  <c r="F2555" i="21"/>
  <c r="E2555" i="21"/>
  <c r="P2561" i="21"/>
  <c r="Q2561" i="21"/>
  <c r="N2561" i="21"/>
  <c r="O2561" i="21"/>
  <c r="L2562" i="21"/>
  <c r="K2562" i="21"/>
  <c r="I2562" i="21"/>
  <c r="J2562" i="21"/>
  <c r="M2562" i="21"/>
  <c r="H2563" i="21"/>
  <c r="E2556" i="21"/>
  <c r="F2556" i="21"/>
  <c r="D2557" i="21"/>
  <c r="O2562" i="21"/>
  <c r="P2562" i="21"/>
  <c r="N2562" i="21"/>
  <c r="Q2562" i="21"/>
  <c r="H2564" i="21"/>
  <c r="K2563" i="21"/>
  <c r="M2563" i="21"/>
  <c r="L2563" i="21"/>
  <c r="I2563" i="21"/>
  <c r="J2563" i="21"/>
  <c r="F2557" i="21"/>
  <c r="D2558" i="21"/>
  <c r="E2557" i="21"/>
  <c r="L2564" i="21"/>
  <c r="J2564" i="21"/>
  <c r="H2565" i="21"/>
  <c r="I2564" i="21"/>
  <c r="K2564" i="21"/>
  <c r="M2564" i="21"/>
  <c r="P2563" i="21"/>
  <c r="O2563" i="21"/>
  <c r="Q2563" i="21"/>
  <c r="N2563" i="21"/>
  <c r="E2558" i="21"/>
  <c r="F2558" i="21"/>
  <c r="D2559" i="21"/>
  <c r="M2565" i="21"/>
  <c r="L2565" i="21"/>
  <c r="K2565" i="21"/>
  <c r="H2566" i="21"/>
  <c r="J2565" i="21"/>
  <c r="I2565" i="21"/>
  <c r="Q2564" i="21"/>
  <c r="O2564" i="21"/>
  <c r="N2564" i="21"/>
  <c r="P2564" i="21"/>
  <c r="D2560" i="21"/>
  <c r="E2559" i="21"/>
  <c r="F2559" i="21"/>
  <c r="H2567" i="21"/>
  <c r="L2566" i="21"/>
  <c r="K2566" i="21"/>
  <c r="I2566" i="21"/>
  <c r="M2566" i="21"/>
  <c r="J2566" i="21"/>
  <c r="Q2565" i="21"/>
  <c r="P2565" i="21"/>
  <c r="O2565" i="21"/>
  <c r="N2565" i="21"/>
  <c r="D2561" i="21"/>
  <c r="E2560" i="21"/>
  <c r="F2560" i="21"/>
  <c r="J2567" i="21"/>
  <c r="L2567" i="21"/>
  <c r="K2567" i="21"/>
  <c r="I2567" i="21"/>
  <c r="H2568" i="21"/>
  <c r="M2567" i="21"/>
  <c r="Q2566" i="21"/>
  <c r="N2566" i="21"/>
  <c r="P2566" i="21"/>
  <c r="O2566" i="21"/>
  <c r="E2561" i="21"/>
  <c r="D2562" i="21"/>
  <c r="F2561" i="21"/>
  <c r="O2567" i="21"/>
  <c r="Q2567" i="21"/>
  <c r="P2567" i="21"/>
  <c r="N2567" i="21"/>
  <c r="L2568" i="21"/>
  <c r="I2568" i="21"/>
  <c r="M2568" i="21"/>
  <c r="K2568" i="21"/>
  <c r="H2569" i="21"/>
  <c r="J2568" i="21"/>
  <c r="D2563" i="21"/>
  <c r="F2562" i="21"/>
  <c r="E2562" i="21"/>
  <c r="N2568" i="21"/>
  <c r="O2568" i="21"/>
  <c r="P2568" i="21"/>
  <c r="Q2568" i="21"/>
  <c r="H2570" i="21"/>
  <c r="M2569" i="21"/>
  <c r="J2569" i="21"/>
  <c r="L2569" i="21"/>
  <c r="I2569" i="21"/>
  <c r="K2569" i="21"/>
  <c r="E2563" i="21"/>
  <c r="F2563" i="21"/>
  <c r="D2564" i="21"/>
  <c r="K2570" i="21"/>
  <c r="H2571" i="21"/>
  <c r="I2570" i="21"/>
  <c r="L2570" i="21"/>
  <c r="J2570" i="21"/>
  <c r="M2570" i="21"/>
  <c r="O2569" i="21"/>
  <c r="P2569" i="21"/>
  <c r="Q2569" i="21"/>
  <c r="N2569" i="21"/>
  <c r="E2564" i="21"/>
  <c r="F2564" i="21"/>
  <c r="D2565" i="21"/>
  <c r="I2571" i="21"/>
  <c r="H2572" i="21"/>
  <c r="J2571" i="21"/>
  <c r="M2571" i="21"/>
  <c r="L2571" i="21"/>
  <c r="K2571" i="21"/>
  <c r="O2570" i="21"/>
  <c r="P2570" i="21"/>
  <c r="N2570" i="21"/>
  <c r="Q2570" i="21"/>
  <c r="D2566" i="21"/>
  <c r="E2565" i="21"/>
  <c r="F2565" i="21"/>
  <c r="O2571" i="21"/>
  <c r="P2571" i="21"/>
  <c r="N2571" i="21"/>
  <c r="Q2571" i="21"/>
  <c r="L2572" i="21"/>
  <c r="H2573" i="21"/>
  <c r="M2572" i="21"/>
  <c r="I2572" i="21"/>
  <c r="K2572" i="21"/>
  <c r="J2572" i="21"/>
  <c r="D2567" i="21"/>
  <c r="E2566" i="21"/>
  <c r="F2566" i="21"/>
  <c r="H2574" i="21"/>
  <c r="J2573" i="21"/>
  <c r="M2573" i="21"/>
  <c r="I2573" i="21"/>
  <c r="K2573" i="21"/>
  <c r="L2573" i="21"/>
  <c r="Q2572" i="21"/>
  <c r="P2572" i="21"/>
  <c r="N2572" i="21"/>
  <c r="O2572" i="21"/>
  <c r="F2567" i="21"/>
  <c r="E2567" i="21"/>
  <c r="D2568" i="21"/>
  <c r="H2575" i="21"/>
  <c r="M2574" i="21"/>
  <c r="L2574" i="21"/>
  <c r="K2574" i="21"/>
  <c r="I2574" i="21"/>
  <c r="J2574" i="21"/>
  <c r="O2573" i="21"/>
  <c r="N2573" i="21"/>
  <c r="Q2573" i="21"/>
  <c r="P2573" i="21"/>
  <c r="D2569" i="21"/>
  <c r="F2568" i="21"/>
  <c r="E2568" i="21"/>
  <c r="K2575" i="21"/>
  <c r="H2576" i="21"/>
  <c r="I2575" i="21"/>
  <c r="L2575" i="21"/>
  <c r="M2575" i="21"/>
  <c r="J2575" i="21"/>
  <c r="N2574" i="21"/>
  <c r="Q2574" i="21"/>
  <c r="O2574" i="21"/>
  <c r="P2574" i="21"/>
  <c r="D2570" i="21"/>
  <c r="F2569" i="21"/>
  <c r="E2569" i="21"/>
  <c r="H2577" i="21"/>
  <c r="J2576" i="21"/>
  <c r="L2576" i="21"/>
  <c r="I2576" i="21"/>
  <c r="K2576" i="21"/>
  <c r="M2576" i="21"/>
  <c r="P2575" i="21"/>
  <c r="O2575" i="21"/>
  <c r="N2575" i="21"/>
  <c r="Q2575" i="21"/>
  <c r="D2571" i="21"/>
  <c r="F2570" i="21"/>
  <c r="E2570" i="21"/>
  <c r="I2577" i="21"/>
  <c r="H2578" i="21"/>
  <c r="J2577" i="21"/>
  <c r="M2577" i="21"/>
  <c r="K2577" i="21"/>
  <c r="L2577" i="21"/>
  <c r="P2576" i="21"/>
  <c r="Q2576" i="21"/>
  <c r="N2576" i="21"/>
  <c r="O2576" i="21"/>
  <c r="F2571" i="21"/>
  <c r="E2571" i="21"/>
  <c r="D2572" i="21"/>
  <c r="P2577" i="21"/>
  <c r="Q2577" i="21"/>
  <c r="O2577" i="21"/>
  <c r="N2577" i="21"/>
  <c r="I2578" i="21"/>
  <c r="J2578" i="21"/>
  <c r="K2578" i="21"/>
  <c r="H2579" i="21"/>
  <c r="L2578" i="21"/>
  <c r="M2578" i="21"/>
  <c r="F2572" i="21"/>
  <c r="D2573" i="21"/>
  <c r="E2572" i="21"/>
  <c r="N2578" i="21"/>
  <c r="O2578" i="21"/>
  <c r="P2578" i="21"/>
  <c r="Q2578" i="21"/>
  <c r="H2580" i="21"/>
  <c r="L2579" i="21"/>
  <c r="I2579" i="21"/>
  <c r="J2579" i="21"/>
  <c r="M2579" i="21"/>
  <c r="K2579" i="21"/>
  <c r="D2574" i="21"/>
  <c r="E2573" i="21"/>
  <c r="F2573" i="21"/>
  <c r="H2581" i="21"/>
  <c r="I2580" i="21"/>
  <c r="K2580" i="21"/>
  <c r="M2580" i="21"/>
  <c r="L2580" i="21"/>
  <c r="J2580" i="21"/>
  <c r="N2579" i="21"/>
  <c r="P2579" i="21"/>
  <c r="Q2579" i="21"/>
  <c r="O2579" i="21"/>
  <c r="E2574" i="21"/>
  <c r="D2575" i="21"/>
  <c r="F2574" i="21"/>
  <c r="L2581" i="21"/>
  <c r="H2582" i="21"/>
  <c r="I2581" i="21"/>
  <c r="K2581" i="21"/>
  <c r="M2581" i="21"/>
  <c r="J2581" i="21"/>
  <c r="Q2580" i="21"/>
  <c r="N2580" i="21"/>
  <c r="P2580" i="21"/>
  <c r="O2580" i="21"/>
  <c r="D2576" i="21"/>
  <c r="F2575" i="21"/>
  <c r="E2575" i="21"/>
  <c r="J2582" i="21"/>
  <c r="H2583" i="21"/>
  <c r="I2582" i="21"/>
  <c r="M2582" i="21"/>
  <c r="K2582" i="21"/>
  <c r="L2582" i="21"/>
  <c r="P2581" i="21"/>
  <c r="Q2581" i="21"/>
  <c r="O2581" i="21"/>
  <c r="N2581" i="21"/>
  <c r="D2577" i="21"/>
  <c r="E2576" i="21"/>
  <c r="F2576" i="21"/>
  <c r="H2584" i="21"/>
  <c r="I2583" i="21"/>
  <c r="M2583" i="21"/>
  <c r="L2583" i="21"/>
  <c r="K2583" i="21"/>
  <c r="J2583" i="21"/>
  <c r="O2582" i="21"/>
  <c r="N2582" i="21"/>
  <c r="Q2582" i="21"/>
  <c r="P2582" i="21"/>
  <c r="E2577" i="21"/>
  <c r="D2578" i="21"/>
  <c r="F2577" i="21"/>
  <c r="L2584" i="21"/>
  <c r="I2584" i="21"/>
  <c r="M2584" i="21"/>
  <c r="H2585" i="21"/>
  <c r="J2584" i="21"/>
  <c r="K2584" i="21"/>
  <c r="P2583" i="21"/>
  <c r="N2583" i="21"/>
  <c r="O2583" i="21"/>
  <c r="Q2583" i="21"/>
  <c r="D2579" i="21"/>
  <c r="F2578" i="21"/>
  <c r="E2578" i="21"/>
  <c r="O2584" i="21"/>
  <c r="N2584" i="21"/>
  <c r="Q2584" i="21"/>
  <c r="P2584" i="21"/>
  <c r="K2585" i="21"/>
  <c r="I2585" i="21"/>
  <c r="L2585" i="21"/>
  <c r="M2585" i="21"/>
  <c r="J2585" i="21"/>
  <c r="H2586" i="21"/>
  <c r="D2580" i="21"/>
  <c r="E2579" i="21"/>
  <c r="F2579" i="21"/>
  <c r="Q2585" i="21"/>
  <c r="N2585" i="21"/>
  <c r="P2585" i="21"/>
  <c r="O2585" i="21"/>
  <c r="M2586" i="21"/>
  <c r="J2586" i="21"/>
  <c r="I2586" i="21"/>
  <c r="K2586" i="21"/>
  <c r="H2587" i="21"/>
  <c r="L2586" i="21"/>
  <c r="D2581" i="21"/>
  <c r="E2580" i="21"/>
  <c r="F2580" i="21"/>
  <c r="P2586" i="21"/>
  <c r="Q2586" i="21"/>
  <c r="N2586" i="21"/>
  <c r="O2586" i="21"/>
  <c r="I2587" i="21"/>
  <c r="J2587" i="21"/>
  <c r="M2587" i="21"/>
  <c r="K2587" i="21"/>
  <c r="L2587" i="21"/>
  <c r="H2588" i="21"/>
  <c r="D2582" i="21"/>
  <c r="E2581" i="21"/>
  <c r="F2581" i="21"/>
  <c r="Q2587" i="21"/>
  <c r="P2587" i="21"/>
  <c r="O2587" i="21"/>
  <c r="N2587" i="21"/>
  <c r="H2589" i="21"/>
  <c r="L2588" i="21"/>
  <c r="M2588" i="21"/>
  <c r="I2588" i="21"/>
  <c r="J2588" i="21"/>
  <c r="K2588" i="21"/>
  <c r="F2582" i="21"/>
  <c r="D2583" i="21"/>
  <c r="E2582" i="21"/>
  <c r="H2590" i="21"/>
  <c r="I2589" i="21"/>
  <c r="M2589" i="21"/>
  <c r="K2589" i="21"/>
  <c r="J2589" i="21"/>
  <c r="L2589" i="21"/>
  <c r="P2588" i="21"/>
  <c r="O2588" i="21"/>
  <c r="Q2588" i="21"/>
  <c r="N2588" i="21"/>
  <c r="F2583" i="21"/>
  <c r="E2583" i="21"/>
  <c r="D2584" i="21"/>
  <c r="I2590" i="21"/>
  <c r="J2590" i="21"/>
  <c r="K2590" i="21"/>
  <c r="M2590" i="21"/>
  <c r="L2590" i="21"/>
  <c r="H2591" i="21"/>
  <c r="O2589" i="21"/>
  <c r="N2589" i="21"/>
  <c r="P2589" i="21"/>
  <c r="Q2589" i="21"/>
  <c r="D2585" i="21"/>
  <c r="E2584" i="21"/>
  <c r="F2584" i="21"/>
  <c r="Q2590" i="21"/>
  <c r="O2590" i="21"/>
  <c r="N2590" i="21"/>
  <c r="P2590" i="21"/>
  <c r="K2591" i="21"/>
  <c r="M2591" i="21"/>
  <c r="I2591" i="21"/>
  <c r="H2592" i="21"/>
  <c r="L2591" i="21"/>
  <c r="J2591" i="21"/>
  <c r="D2586" i="21"/>
  <c r="E2585" i="21"/>
  <c r="F2585" i="21"/>
  <c r="N2591" i="21"/>
  <c r="Q2591" i="21"/>
  <c r="O2591" i="21"/>
  <c r="P2591" i="21"/>
  <c r="J2592" i="21"/>
  <c r="H2593" i="21"/>
  <c r="K2592" i="21"/>
  <c r="M2592" i="21"/>
  <c r="I2592" i="21"/>
  <c r="L2592" i="21"/>
  <c r="D2587" i="21"/>
  <c r="E2586" i="21"/>
  <c r="F2586" i="21"/>
  <c r="J2593" i="21"/>
  <c r="M2593" i="21"/>
  <c r="H2594" i="21"/>
  <c r="I2593" i="21"/>
  <c r="L2593" i="21"/>
  <c r="K2593" i="21"/>
  <c r="Q2592" i="21"/>
  <c r="O2592" i="21"/>
  <c r="P2592" i="21"/>
  <c r="N2592" i="21"/>
  <c r="D2588" i="21"/>
  <c r="E2587" i="21"/>
  <c r="F2587" i="21"/>
  <c r="M2594" i="21"/>
  <c r="I2594" i="21"/>
  <c r="K2594" i="21"/>
  <c r="J2594" i="21"/>
  <c r="H2595" i="21"/>
  <c r="L2594" i="21"/>
  <c r="O2593" i="21"/>
  <c r="Q2593" i="21"/>
  <c r="P2593" i="21"/>
  <c r="N2593" i="21"/>
  <c r="F2588" i="21"/>
  <c r="D2589" i="21"/>
  <c r="E2588" i="21"/>
  <c r="O2594" i="21"/>
  <c r="P2594" i="21"/>
  <c r="N2594" i="21"/>
  <c r="Q2594" i="21"/>
  <c r="H2596" i="21"/>
  <c r="J2595" i="21"/>
  <c r="L2595" i="21"/>
  <c r="K2595" i="21"/>
  <c r="M2595" i="21"/>
  <c r="I2595" i="21"/>
  <c r="E2589" i="21"/>
  <c r="D2590" i="21"/>
  <c r="F2589" i="21"/>
  <c r="M2596" i="21"/>
  <c r="J2596" i="21"/>
  <c r="L2596" i="21"/>
  <c r="H2597" i="21"/>
  <c r="K2596" i="21"/>
  <c r="I2596" i="21"/>
  <c r="O2595" i="21"/>
  <c r="N2595" i="21"/>
  <c r="P2595" i="21"/>
  <c r="Q2595" i="21"/>
  <c r="E2590" i="21"/>
  <c r="D2591" i="21"/>
  <c r="F2590" i="21"/>
  <c r="L2597" i="21"/>
  <c r="I2597" i="21"/>
  <c r="M2597" i="21"/>
  <c r="K2597" i="21"/>
  <c r="J2597" i="21"/>
  <c r="H2598" i="21"/>
  <c r="N2596" i="21"/>
  <c r="O2596" i="21"/>
  <c r="P2596" i="21"/>
  <c r="Q2596" i="21"/>
  <c r="F2591" i="21"/>
  <c r="E2591" i="21"/>
  <c r="D2592" i="21"/>
  <c r="O2597" i="21"/>
  <c r="N2597" i="21"/>
  <c r="P2597" i="21"/>
  <c r="Q2597" i="21"/>
  <c r="K2598" i="21"/>
  <c r="J2598" i="21"/>
  <c r="H2599" i="21"/>
  <c r="I2598" i="21"/>
  <c r="L2598" i="21"/>
  <c r="M2598" i="21"/>
  <c r="D2593" i="21"/>
  <c r="E2592" i="21"/>
  <c r="F2592" i="21"/>
  <c r="M2599" i="21"/>
  <c r="K2599" i="21"/>
  <c r="I2599" i="21"/>
  <c r="J2599" i="21"/>
  <c r="H2600" i="21"/>
  <c r="L2599" i="21"/>
  <c r="N2598" i="21"/>
  <c r="Q2598" i="21"/>
  <c r="P2598" i="21"/>
  <c r="O2598" i="21"/>
  <c r="D2594" i="21"/>
  <c r="F2593" i="21"/>
  <c r="E2593" i="21"/>
  <c r="P2599" i="21"/>
  <c r="N2599" i="21"/>
  <c r="Q2599" i="21"/>
  <c r="O2599" i="21"/>
  <c r="I2600" i="21"/>
  <c r="K2600" i="21"/>
  <c r="J2600" i="21"/>
  <c r="H2601" i="21"/>
  <c r="M2600" i="21"/>
  <c r="L2600" i="21"/>
  <c r="E2594" i="21"/>
  <c r="D2595" i="21"/>
  <c r="F2594" i="21"/>
  <c r="P2600" i="21"/>
  <c r="Q2600" i="21"/>
  <c r="N2600" i="21"/>
  <c r="O2600" i="21"/>
  <c r="J2601" i="21"/>
  <c r="H2602" i="21"/>
  <c r="I2601" i="21"/>
  <c r="M2601" i="21"/>
  <c r="K2601" i="21"/>
  <c r="L2601" i="21"/>
  <c r="F2595" i="21"/>
  <c r="D2596" i="21"/>
  <c r="E2595" i="21"/>
  <c r="L2602" i="21"/>
  <c r="J2602" i="21"/>
  <c r="M2602" i="21"/>
  <c r="K2602" i="21"/>
  <c r="H2603" i="21"/>
  <c r="I2602" i="21"/>
  <c r="O2601" i="21"/>
  <c r="Q2601" i="21"/>
  <c r="N2601" i="21"/>
  <c r="P2601" i="21"/>
  <c r="F2596" i="21"/>
  <c r="D2597" i="21"/>
  <c r="E2596" i="21"/>
  <c r="L2603" i="21"/>
  <c r="I2603" i="21"/>
  <c r="M2603" i="21"/>
  <c r="J2603" i="21"/>
  <c r="K2603" i="21"/>
  <c r="H2604" i="21"/>
  <c r="P2602" i="21"/>
  <c r="O2602" i="21"/>
  <c r="Q2602" i="21"/>
  <c r="N2602" i="21"/>
  <c r="D2598" i="21"/>
  <c r="F2597" i="21"/>
  <c r="E2597" i="21"/>
  <c r="P2603" i="21"/>
  <c r="Q2603" i="21"/>
  <c r="O2603" i="21"/>
  <c r="N2603" i="21"/>
  <c r="H2605" i="21"/>
  <c r="M2604" i="21"/>
  <c r="J2604" i="21"/>
  <c r="K2604" i="21"/>
  <c r="L2604" i="21"/>
  <c r="I2604" i="21"/>
  <c r="F2598" i="21"/>
  <c r="D2599" i="21"/>
  <c r="E2598" i="21"/>
  <c r="H2606" i="21"/>
  <c r="J2605" i="21"/>
  <c r="I2605" i="21"/>
  <c r="M2605" i="21"/>
  <c r="L2605" i="21"/>
  <c r="K2605" i="21"/>
  <c r="P2604" i="21"/>
  <c r="Q2604" i="21"/>
  <c r="N2604" i="21"/>
  <c r="O2604" i="21"/>
  <c r="E2599" i="21"/>
  <c r="F2599" i="21"/>
  <c r="D2600" i="21"/>
  <c r="H2607" i="21"/>
  <c r="I2606" i="21"/>
  <c r="L2606" i="21"/>
  <c r="K2606" i="21"/>
  <c r="J2606" i="21"/>
  <c r="M2606" i="21"/>
  <c r="O2605" i="21"/>
  <c r="Q2605" i="21"/>
  <c r="N2605" i="21"/>
  <c r="P2605" i="21"/>
  <c r="D2601" i="21"/>
  <c r="E2600" i="21"/>
  <c r="F2600" i="21"/>
  <c r="H2608" i="21"/>
  <c r="I2607" i="21"/>
  <c r="M2607" i="21"/>
  <c r="K2607" i="21"/>
  <c r="J2607" i="21"/>
  <c r="L2607" i="21"/>
  <c r="P2606" i="21"/>
  <c r="O2606" i="21"/>
  <c r="Q2606" i="21"/>
  <c r="N2606" i="21"/>
  <c r="D2602" i="21"/>
  <c r="E2601" i="21"/>
  <c r="F2601" i="21"/>
  <c r="L2608" i="21"/>
  <c r="K2608" i="21"/>
  <c r="I2608" i="21"/>
  <c r="H2609" i="21"/>
  <c r="J2608" i="21"/>
  <c r="M2608" i="21"/>
  <c r="Q2607" i="21"/>
  <c r="N2607" i="21"/>
  <c r="P2607" i="21"/>
  <c r="O2607" i="21"/>
  <c r="D2603" i="21"/>
  <c r="E2602" i="21"/>
  <c r="F2602" i="21"/>
  <c r="P2608" i="21"/>
  <c r="N2608" i="21"/>
  <c r="O2608" i="21"/>
  <c r="Q2608" i="21"/>
  <c r="L2609" i="21"/>
  <c r="H2610" i="21"/>
  <c r="K2609" i="21"/>
  <c r="M2609" i="21"/>
  <c r="I2609" i="21"/>
  <c r="J2609" i="21"/>
  <c r="D2604" i="21"/>
  <c r="E2603" i="21"/>
  <c r="F2603" i="21"/>
  <c r="J2610" i="21"/>
  <c r="I2610" i="21"/>
  <c r="H2611" i="21"/>
  <c r="K2610" i="21"/>
  <c r="L2610" i="21"/>
  <c r="M2610" i="21"/>
  <c r="P2609" i="21"/>
  <c r="O2609" i="21"/>
  <c r="Q2609" i="21"/>
  <c r="N2609" i="21"/>
  <c r="F2604" i="21"/>
  <c r="D2605" i="21"/>
  <c r="E2604" i="21"/>
  <c r="N2610" i="21"/>
  <c r="Q2610" i="21"/>
  <c r="P2610" i="21"/>
  <c r="O2610" i="21"/>
  <c r="M2611" i="21"/>
  <c r="J2611" i="21"/>
  <c r="L2611" i="21"/>
  <c r="K2611" i="21"/>
  <c r="I2611" i="21"/>
  <c r="H2612" i="21"/>
  <c r="E2605" i="21"/>
  <c r="D2606" i="21"/>
  <c r="F2605" i="21"/>
  <c r="P2611" i="21"/>
  <c r="Q2611" i="21"/>
  <c r="N2611" i="21"/>
  <c r="O2611" i="21"/>
  <c r="L2612" i="21"/>
  <c r="H2613" i="21"/>
  <c r="I2612" i="21"/>
  <c r="M2612" i="21"/>
  <c r="J2612" i="21"/>
  <c r="K2612" i="21"/>
  <c r="E2606" i="21"/>
  <c r="F2606" i="21"/>
  <c r="D2607" i="21"/>
  <c r="M2613" i="21"/>
  <c r="H2614" i="21"/>
  <c r="L2613" i="21"/>
  <c r="J2613" i="21"/>
  <c r="I2613" i="21"/>
  <c r="K2613" i="21"/>
  <c r="O2612" i="21"/>
  <c r="P2612" i="21"/>
  <c r="N2612" i="21"/>
  <c r="Q2612" i="21"/>
  <c r="D2608" i="21"/>
  <c r="E2607" i="21"/>
  <c r="F2607" i="21"/>
  <c r="H2615" i="21"/>
  <c r="L2614" i="21"/>
  <c r="K2614" i="21"/>
  <c r="M2614" i="21"/>
  <c r="J2614" i="21"/>
  <c r="I2614" i="21"/>
  <c r="P2613" i="21"/>
  <c r="N2613" i="21"/>
  <c r="Q2613" i="21"/>
  <c r="O2613" i="21"/>
  <c r="D2609" i="21"/>
  <c r="F2608" i="21"/>
  <c r="E2608" i="21"/>
  <c r="J2615" i="21"/>
  <c r="K2615" i="21"/>
  <c r="M2615" i="21"/>
  <c r="L2615" i="21"/>
  <c r="I2615" i="21"/>
  <c r="H2616" i="21"/>
  <c r="Q2614" i="21"/>
  <c r="O2614" i="21"/>
  <c r="P2614" i="21"/>
  <c r="N2614" i="21"/>
  <c r="F2609" i="21"/>
  <c r="D2610" i="21"/>
  <c r="E2609" i="21"/>
  <c r="O2615" i="21"/>
  <c r="P2615" i="21"/>
  <c r="Q2615" i="21"/>
  <c r="N2615" i="21"/>
  <c r="K2616" i="21"/>
  <c r="M2616" i="21"/>
  <c r="I2616" i="21"/>
  <c r="J2616" i="21"/>
  <c r="H2617" i="21"/>
  <c r="L2616" i="21"/>
  <c r="D2611" i="21"/>
  <c r="F2610" i="21"/>
  <c r="E2610" i="21"/>
  <c r="P2616" i="21"/>
  <c r="N2616" i="21"/>
  <c r="Q2616" i="21"/>
  <c r="O2616" i="21"/>
  <c r="K2617" i="21"/>
  <c r="L2617" i="21"/>
  <c r="I2617" i="21"/>
  <c r="M2617" i="21"/>
  <c r="J2617" i="21"/>
  <c r="H2618" i="21"/>
  <c r="E2611" i="21"/>
  <c r="D2612" i="21"/>
  <c r="F2611" i="21"/>
  <c r="O2617" i="21"/>
  <c r="P2617" i="21"/>
  <c r="Q2617" i="21"/>
  <c r="N2617" i="21"/>
  <c r="I2618" i="21"/>
  <c r="M2618" i="21"/>
  <c r="H2619" i="21"/>
  <c r="J2618" i="21"/>
  <c r="L2618" i="21"/>
  <c r="K2618" i="21"/>
  <c r="F2612" i="21"/>
  <c r="E2612" i="21"/>
  <c r="D2613" i="21"/>
  <c r="N2618" i="21"/>
  <c r="Q2618" i="21"/>
  <c r="P2618" i="21"/>
  <c r="O2618" i="21"/>
  <c r="J2619" i="21"/>
  <c r="I2619" i="21"/>
  <c r="L2619" i="21"/>
  <c r="K2619" i="21"/>
  <c r="M2619" i="21"/>
  <c r="H2620" i="21"/>
  <c r="F2613" i="21"/>
  <c r="E2613" i="21"/>
  <c r="D2614" i="21"/>
  <c r="Q2619" i="21"/>
  <c r="N2619" i="21"/>
  <c r="P2619" i="21"/>
  <c r="O2619" i="21"/>
  <c r="J2620" i="21"/>
  <c r="I2620" i="21"/>
  <c r="K2620" i="21"/>
  <c r="H2621" i="21"/>
  <c r="M2620" i="21"/>
  <c r="L2620" i="21"/>
  <c r="E2614" i="21"/>
  <c r="F2614" i="21"/>
  <c r="D2615" i="21"/>
  <c r="P2620" i="21"/>
  <c r="N2620" i="21"/>
  <c r="Q2620" i="21"/>
  <c r="O2620" i="21"/>
  <c r="K2621" i="21"/>
  <c r="H2622" i="21"/>
  <c r="I2621" i="21"/>
  <c r="L2621" i="21"/>
  <c r="M2621" i="21"/>
  <c r="J2621" i="21"/>
  <c r="D2616" i="21"/>
  <c r="E2615" i="21"/>
  <c r="F2615" i="21"/>
  <c r="L2622" i="21"/>
  <c r="M2622" i="21"/>
  <c r="J2622" i="21"/>
  <c r="H2623" i="21"/>
  <c r="I2622" i="21"/>
  <c r="K2622" i="21"/>
  <c r="Q2621" i="21"/>
  <c r="P2621" i="21"/>
  <c r="N2621" i="21"/>
  <c r="O2621" i="21"/>
  <c r="D2617" i="21"/>
  <c r="E2616" i="21"/>
  <c r="F2616" i="21"/>
  <c r="I2623" i="21"/>
  <c r="H2624" i="21"/>
  <c r="M2623" i="21"/>
  <c r="L2623" i="21"/>
  <c r="J2623" i="21"/>
  <c r="K2623" i="21"/>
  <c r="Q2622" i="21"/>
  <c r="N2622" i="21"/>
  <c r="P2622" i="21"/>
  <c r="O2622" i="21"/>
  <c r="E2617" i="21"/>
  <c r="D2618" i="21"/>
  <c r="F2617" i="21"/>
  <c r="N2623" i="21"/>
  <c r="P2623" i="21"/>
  <c r="Q2623" i="21"/>
  <c r="O2623" i="21"/>
  <c r="K2624" i="21"/>
  <c r="J2624" i="21"/>
  <c r="I2624" i="21"/>
  <c r="H2625" i="21"/>
  <c r="L2624" i="21"/>
  <c r="M2624" i="21"/>
  <c r="D2619" i="21"/>
  <c r="E2618" i="21"/>
  <c r="F2618" i="21"/>
  <c r="P2624" i="21"/>
  <c r="Q2624" i="21"/>
  <c r="O2624" i="21"/>
  <c r="N2624" i="21"/>
  <c r="J2625" i="21"/>
  <c r="H2626" i="21"/>
  <c r="L2625" i="21"/>
  <c r="K2625" i="21"/>
  <c r="I2625" i="21"/>
  <c r="M2625" i="21"/>
  <c r="E2619" i="21"/>
  <c r="D2620" i="21"/>
  <c r="F2619" i="21"/>
  <c r="I2626" i="21"/>
  <c r="K2626" i="21"/>
  <c r="M2626" i="21"/>
  <c r="L2626" i="21"/>
  <c r="H2627" i="21"/>
  <c r="J2626" i="21"/>
  <c r="O2625" i="21"/>
  <c r="Q2625" i="21"/>
  <c r="P2625" i="21"/>
  <c r="N2625" i="21"/>
  <c r="F2620" i="21"/>
  <c r="E2620" i="21"/>
  <c r="D2621" i="21"/>
  <c r="P2626" i="21"/>
  <c r="N2626" i="21"/>
  <c r="Q2626" i="21"/>
  <c r="O2626" i="21"/>
  <c r="M2627" i="21"/>
  <c r="I2627" i="21"/>
  <c r="K2627" i="21"/>
  <c r="L2627" i="21"/>
  <c r="J2627" i="21"/>
  <c r="H2628" i="21"/>
  <c r="F2621" i="21"/>
  <c r="E2621" i="21"/>
  <c r="D2622" i="21"/>
  <c r="P2627" i="21"/>
  <c r="Q2627" i="21"/>
  <c r="O2627" i="21"/>
  <c r="N2627" i="21"/>
  <c r="J2628" i="21"/>
  <c r="L2628" i="21"/>
  <c r="I2628" i="21"/>
  <c r="M2628" i="21"/>
  <c r="K2628" i="21"/>
  <c r="H2629" i="21"/>
  <c r="E2622" i="21"/>
  <c r="F2622" i="21"/>
  <c r="D2623" i="21"/>
  <c r="Q2628" i="21"/>
  <c r="P2628" i="21"/>
  <c r="N2628" i="21"/>
  <c r="O2628" i="21"/>
  <c r="I2629" i="21"/>
  <c r="J2629" i="21"/>
  <c r="M2629" i="21"/>
  <c r="K2629" i="21"/>
  <c r="H2630" i="21"/>
  <c r="L2629" i="21"/>
  <c r="D2624" i="21"/>
  <c r="E2623" i="21"/>
  <c r="F2623" i="21"/>
  <c r="O2629" i="21"/>
  <c r="Q2629" i="21"/>
  <c r="N2629" i="21"/>
  <c r="P2629" i="21"/>
  <c r="M2630" i="21"/>
  <c r="K2630" i="21"/>
  <c r="I2630" i="21"/>
  <c r="L2630" i="21"/>
  <c r="J2630" i="21"/>
  <c r="H2631" i="21"/>
  <c r="D2625" i="21"/>
  <c r="E2624" i="21"/>
  <c r="F2624" i="21"/>
  <c r="P2630" i="21"/>
  <c r="N2630" i="21"/>
  <c r="O2630" i="21"/>
  <c r="Q2630" i="21"/>
  <c r="K2631" i="21"/>
  <c r="H2632" i="21"/>
  <c r="J2631" i="21"/>
  <c r="M2631" i="21"/>
  <c r="L2631" i="21"/>
  <c r="I2631" i="21"/>
  <c r="D2626" i="21"/>
  <c r="F2625" i="21"/>
  <c r="E2625" i="21"/>
  <c r="L2632" i="21"/>
  <c r="M2632" i="21"/>
  <c r="J2632" i="21"/>
  <c r="K2632" i="21"/>
  <c r="I2632" i="21"/>
  <c r="H2633" i="21"/>
  <c r="N2631" i="21"/>
  <c r="O2631" i="21"/>
  <c r="P2631" i="21"/>
  <c r="Q2631" i="21"/>
  <c r="E2626" i="21"/>
  <c r="D2627" i="21"/>
  <c r="F2626" i="21"/>
  <c r="Q2632" i="21"/>
  <c r="P2632" i="21"/>
  <c r="N2632" i="21"/>
  <c r="O2632" i="21"/>
  <c r="J2633" i="21"/>
  <c r="I2633" i="21"/>
  <c r="M2633" i="21"/>
  <c r="H2634" i="21"/>
  <c r="K2633" i="21"/>
  <c r="L2633" i="21"/>
  <c r="F2627" i="21"/>
  <c r="D2628" i="21"/>
  <c r="E2627" i="21"/>
  <c r="O2633" i="21"/>
  <c r="N2633" i="21"/>
  <c r="Q2633" i="21"/>
  <c r="P2633" i="21"/>
  <c r="K2634" i="21"/>
  <c r="M2634" i="21"/>
  <c r="I2634" i="21"/>
  <c r="J2634" i="21"/>
  <c r="L2634" i="21"/>
  <c r="H2635" i="21"/>
  <c r="F2628" i="21"/>
  <c r="E2628" i="21"/>
  <c r="D2629" i="21"/>
  <c r="N2634" i="21"/>
  <c r="Q2634" i="21"/>
  <c r="O2634" i="21"/>
  <c r="P2634" i="21"/>
  <c r="K2635" i="21"/>
  <c r="M2635" i="21"/>
  <c r="I2635" i="21"/>
  <c r="J2635" i="21"/>
  <c r="L2635" i="21"/>
  <c r="H2636" i="21"/>
  <c r="E2629" i="21"/>
  <c r="F2629" i="21"/>
  <c r="D2630" i="21"/>
  <c r="Q2635" i="21"/>
  <c r="N2635" i="21"/>
  <c r="P2635" i="21"/>
  <c r="O2635" i="21"/>
  <c r="M2636" i="21"/>
  <c r="J2636" i="21"/>
  <c r="H2637" i="21"/>
  <c r="I2636" i="21"/>
  <c r="K2636" i="21"/>
  <c r="L2636" i="21"/>
  <c r="E2630" i="21"/>
  <c r="F2630" i="21"/>
  <c r="D2631" i="21"/>
  <c r="I2637" i="21"/>
  <c r="K2637" i="21"/>
  <c r="J2637" i="21"/>
  <c r="H2638" i="21"/>
  <c r="L2637" i="21"/>
  <c r="M2637" i="21"/>
  <c r="O2636" i="21"/>
  <c r="N2636" i="21"/>
  <c r="Q2636" i="21"/>
  <c r="P2636" i="21"/>
  <c r="E2631" i="21"/>
  <c r="F2631" i="21"/>
  <c r="D2632" i="21"/>
  <c r="Q2637" i="21"/>
  <c r="O2637" i="21"/>
  <c r="P2637" i="21"/>
  <c r="N2637" i="21"/>
  <c r="H2639" i="21"/>
  <c r="J2638" i="21"/>
  <c r="M2638" i="21"/>
  <c r="K2638" i="21"/>
  <c r="I2638" i="21"/>
  <c r="L2638" i="21"/>
  <c r="D2633" i="21"/>
  <c r="E2632" i="21"/>
  <c r="F2632" i="21"/>
  <c r="K2639" i="21"/>
  <c r="H2640" i="21"/>
  <c r="L2639" i="21"/>
  <c r="J2639" i="21"/>
  <c r="M2639" i="21"/>
  <c r="I2639" i="21"/>
  <c r="O2638" i="21"/>
  <c r="P2638" i="21"/>
  <c r="Q2638" i="21"/>
  <c r="N2638" i="21"/>
  <c r="E2633" i="21"/>
  <c r="F2633" i="21"/>
  <c r="D2634" i="21"/>
  <c r="J2640" i="21"/>
  <c r="K2640" i="21"/>
  <c r="L2640" i="21"/>
  <c r="H2641" i="21"/>
  <c r="M2640" i="21"/>
  <c r="I2640" i="21"/>
  <c r="Q2639" i="21"/>
  <c r="N2639" i="21"/>
  <c r="O2639" i="21"/>
  <c r="P2639" i="21"/>
  <c r="D2635" i="21"/>
  <c r="F2634" i="21"/>
  <c r="E2634" i="21"/>
  <c r="L2641" i="21"/>
  <c r="J2641" i="21"/>
  <c r="H2642" i="21"/>
  <c r="K2641" i="21"/>
  <c r="M2641" i="21"/>
  <c r="I2641" i="21"/>
  <c r="O2640" i="21"/>
  <c r="P2640" i="21"/>
  <c r="N2640" i="21"/>
  <c r="Q2640" i="21"/>
  <c r="F2635" i="21"/>
  <c r="D2636" i="21"/>
  <c r="E2635" i="21"/>
  <c r="K2642" i="21"/>
  <c r="M2642" i="21"/>
  <c r="I2642" i="21"/>
  <c r="L2642" i="21"/>
  <c r="J2642" i="21"/>
  <c r="H2643" i="21"/>
  <c r="N2641" i="21"/>
  <c r="O2641" i="21"/>
  <c r="Q2641" i="21"/>
  <c r="P2641" i="21"/>
  <c r="F2636" i="21"/>
  <c r="E2636" i="21"/>
  <c r="D2637" i="21"/>
  <c r="P2642" i="21"/>
  <c r="O2642" i="21"/>
  <c r="Q2642" i="21"/>
  <c r="N2642" i="21"/>
  <c r="H2644" i="21"/>
  <c r="I2643" i="21"/>
  <c r="L2643" i="21"/>
  <c r="K2643" i="21"/>
  <c r="J2643" i="21"/>
  <c r="M2643" i="21"/>
  <c r="D2638" i="21"/>
  <c r="F2637" i="21"/>
  <c r="E2637" i="21"/>
  <c r="M2644" i="21"/>
  <c r="L2644" i="21"/>
  <c r="K2644" i="21"/>
  <c r="J2644" i="21"/>
  <c r="H2645" i="21"/>
  <c r="I2644" i="21"/>
  <c r="Q2643" i="21"/>
  <c r="P2643" i="21"/>
  <c r="N2643" i="21"/>
  <c r="O2643" i="21"/>
  <c r="F2638" i="21"/>
  <c r="E2638" i="21"/>
  <c r="D2639" i="21"/>
  <c r="M2645" i="21"/>
  <c r="H2646" i="21"/>
  <c r="L2645" i="21"/>
  <c r="I2645" i="21"/>
  <c r="K2645" i="21"/>
  <c r="J2645" i="21"/>
  <c r="N2644" i="21"/>
  <c r="O2644" i="21"/>
  <c r="P2644" i="21"/>
  <c r="Q2644" i="21"/>
  <c r="D2640" i="21"/>
  <c r="E2639" i="21"/>
  <c r="F2639" i="21"/>
  <c r="L2646" i="21"/>
  <c r="I2646" i="21"/>
  <c r="H2647" i="21"/>
  <c r="M2646" i="21"/>
  <c r="K2646" i="21"/>
  <c r="J2646" i="21"/>
  <c r="Q2645" i="21"/>
  <c r="P2645" i="21"/>
  <c r="O2645" i="21"/>
  <c r="N2645" i="21"/>
  <c r="D2641" i="21"/>
  <c r="E2640" i="21"/>
  <c r="F2640" i="21"/>
  <c r="Q2646" i="21"/>
  <c r="P2646" i="21"/>
  <c r="N2646" i="21"/>
  <c r="O2646" i="21"/>
  <c r="K2647" i="21"/>
  <c r="M2647" i="21"/>
  <c r="I2647" i="21"/>
  <c r="H2648" i="21"/>
  <c r="J2647" i="21"/>
  <c r="L2647" i="21"/>
  <c r="F2641" i="21"/>
  <c r="D2642" i="21"/>
  <c r="E2641" i="21"/>
  <c r="O2647" i="21"/>
  <c r="Q2647" i="21"/>
  <c r="P2647" i="21"/>
  <c r="N2647" i="21"/>
  <c r="I2648" i="21"/>
  <c r="L2648" i="21"/>
  <c r="J2648" i="21"/>
  <c r="H2649" i="21"/>
  <c r="K2648" i="21"/>
  <c r="M2648" i="21"/>
  <c r="E2642" i="21"/>
  <c r="F2642" i="21"/>
  <c r="D2643" i="21"/>
  <c r="O2648" i="21"/>
  <c r="P2648" i="21"/>
  <c r="Q2648" i="21"/>
  <c r="N2648" i="21"/>
  <c r="L2649" i="21"/>
  <c r="K2649" i="21"/>
  <c r="M2649" i="21"/>
  <c r="J2649" i="21"/>
  <c r="H2650" i="21"/>
  <c r="I2649" i="21"/>
  <c r="E2643" i="21"/>
  <c r="D2644" i="21"/>
  <c r="F2643" i="21"/>
  <c r="H2651" i="21"/>
  <c r="K2650" i="21"/>
  <c r="M2650" i="21"/>
  <c r="L2650" i="21"/>
  <c r="I2650" i="21"/>
  <c r="J2650" i="21"/>
  <c r="N2649" i="21"/>
  <c r="O2649" i="21"/>
  <c r="P2649" i="21"/>
  <c r="Q2649" i="21"/>
  <c r="E2644" i="21"/>
  <c r="F2644" i="21"/>
  <c r="D2645" i="21"/>
  <c r="L2651" i="21"/>
  <c r="K2651" i="21"/>
  <c r="I2651" i="21"/>
  <c r="J2651" i="21"/>
  <c r="M2651" i="21"/>
  <c r="H2652" i="21"/>
  <c r="Q2650" i="21"/>
  <c r="N2650" i="21"/>
  <c r="O2650" i="21"/>
  <c r="P2650" i="21"/>
  <c r="E2645" i="21"/>
  <c r="D2646" i="21"/>
  <c r="F2645" i="21"/>
  <c r="Q2651" i="21"/>
  <c r="P2651" i="21"/>
  <c r="O2651" i="21"/>
  <c r="N2651" i="21"/>
  <c r="L2652" i="21"/>
  <c r="H2653" i="21"/>
  <c r="J2652" i="21"/>
  <c r="I2652" i="21"/>
  <c r="M2652" i="21"/>
  <c r="K2652" i="21"/>
  <c r="F2646" i="21"/>
  <c r="E2646" i="21"/>
  <c r="D2647" i="21"/>
  <c r="M2653" i="21"/>
  <c r="J2653" i="21"/>
  <c r="L2653" i="21"/>
  <c r="H2654" i="21"/>
  <c r="I2653" i="21"/>
  <c r="K2653" i="21"/>
  <c r="Q2652" i="21"/>
  <c r="P2652" i="21"/>
  <c r="N2652" i="21"/>
  <c r="O2652" i="21"/>
  <c r="D2648" i="21"/>
  <c r="E2647" i="21"/>
  <c r="F2647" i="21"/>
  <c r="K2654" i="21"/>
  <c r="I2654" i="21"/>
  <c r="M2654" i="21"/>
  <c r="J2654" i="21"/>
  <c r="L2654" i="21"/>
  <c r="P2653" i="21"/>
  <c r="N2653" i="21"/>
  <c r="Q2653" i="21"/>
  <c r="O2653" i="21"/>
  <c r="E2648" i="21"/>
  <c r="F2648" i="21"/>
  <c r="I8" i="26"/>
  <c r="G8" i="28"/>
  <c r="G8" i="29"/>
  <c r="I8" i="29"/>
  <c r="I15" i="27"/>
  <c r="I8" i="28"/>
  <c r="G8" i="27"/>
  <c r="I8" i="13"/>
  <c r="G8" i="26"/>
  <c r="G8" i="13"/>
  <c r="G15" i="27"/>
  <c r="I8" i="27"/>
  <c r="Q2654" i="21"/>
  <c r="N2654" i="21"/>
  <c r="P2654" i="21"/>
  <c r="O2654" i="21"/>
  <c r="J13" i="27" l="1"/>
  <c r="J14" i="27"/>
  <c r="H13" i="27"/>
  <c r="H14" i="27"/>
  <c r="H12" i="27"/>
  <c r="J12" i="27"/>
  <c r="K12" i="27" s="1"/>
  <c r="J11" i="27"/>
  <c r="H11" i="27"/>
  <c r="H10" i="26"/>
  <c r="J10" i="26"/>
  <c r="K10" i="26" s="1"/>
  <c r="J5" i="28"/>
  <c r="H3" i="28"/>
  <c r="J6" i="28"/>
  <c r="H6" i="28"/>
  <c r="H7" i="28"/>
  <c r="H5" i="28"/>
  <c r="J7" i="28"/>
  <c r="H4" i="28"/>
  <c r="J3" i="28"/>
  <c r="J4" i="28"/>
  <c r="K4" i="28" s="1"/>
  <c r="J5" i="27"/>
  <c r="K5" i="27" s="1"/>
  <c r="H6" i="27"/>
  <c r="H3" i="27"/>
  <c r="J7" i="27"/>
  <c r="K7" i="27" s="1"/>
  <c r="H5" i="27"/>
  <c r="H4" i="27"/>
  <c r="J4" i="27"/>
  <c r="K4" i="27" s="1"/>
  <c r="J3" i="27"/>
  <c r="J6" i="27"/>
  <c r="H7" i="27"/>
  <c r="J5" i="26"/>
  <c r="H3" i="26"/>
  <c r="J3" i="26"/>
  <c r="H7" i="26"/>
  <c r="H6" i="26"/>
  <c r="J6" i="26"/>
  <c r="K6" i="26" s="1"/>
  <c r="J4" i="26"/>
  <c r="J7" i="26"/>
  <c r="K7" i="26" s="1"/>
  <c r="H4" i="26"/>
  <c r="H5" i="26"/>
  <c r="H4" i="29"/>
  <c r="J4" i="29"/>
  <c r="K4" i="29" s="1"/>
  <c r="H7" i="29"/>
  <c r="J5" i="29"/>
  <c r="H5" i="29"/>
  <c r="J3" i="29"/>
  <c r="J6" i="29"/>
  <c r="K6" i="29" s="1"/>
  <c r="H3" i="29"/>
  <c r="H6" i="29"/>
  <c r="J7" i="29"/>
  <c r="H10" i="27"/>
  <c r="J10" i="27"/>
  <c r="K10" i="27" s="1"/>
  <c r="H3" i="13"/>
  <c r="J3" i="13"/>
  <c r="K3" i="13" s="1"/>
  <c r="J6" i="13"/>
  <c r="K6" i="13" s="1"/>
  <c r="J7" i="13"/>
  <c r="K7" i="13" s="1"/>
  <c r="H7" i="13"/>
  <c r="H6" i="13"/>
  <c r="H5" i="13"/>
  <c r="J5" i="13"/>
  <c r="K5" i="13" s="1"/>
  <c r="J4" i="13"/>
  <c r="H4" i="13"/>
  <c r="H10" i="13"/>
  <c r="J10" i="13"/>
  <c r="K10" i="13" s="1"/>
  <c r="H8" i="28"/>
  <c r="H15" i="27"/>
  <c r="H8" i="27"/>
  <c r="H8" i="29"/>
  <c r="J8" i="29"/>
  <c r="K8" i="29" s="1"/>
  <c r="J8" i="26"/>
  <c r="H8" i="26"/>
  <c r="J8" i="13"/>
  <c r="H8" i="13"/>
  <c r="J8" i="27"/>
  <c r="J15" i="27"/>
  <c r="J8" i="28"/>
  <c r="O550" i="21"/>
  <c r="P386" i="21"/>
  <c r="O418" i="21"/>
  <c r="Q80" i="21"/>
  <c r="H2655" i="21"/>
  <c r="D2649" i="21"/>
  <c r="L2655" i="21"/>
  <c r="G15" i="26"/>
  <c r="I15" i="26"/>
  <c r="I12" i="26"/>
  <c r="I11" i="26"/>
  <c r="G11" i="26"/>
  <c r="I13" i="26"/>
  <c r="G14" i="26"/>
  <c r="I14" i="26"/>
  <c r="G13" i="26"/>
  <c r="G12" i="26"/>
  <c r="G15" i="13"/>
  <c r="I15" i="13"/>
  <c r="I14" i="13"/>
  <c r="G14" i="13"/>
  <c r="G12" i="13"/>
  <c r="G13" i="13"/>
  <c r="I13" i="13"/>
  <c r="G11" i="13"/>
  <c r="I11" i="13"/>
  <c r="I12" i="13"/>
  <c r="I15" i="28"/>
  <c r="G15" i="28"/>
  <c r="I14" i="28"/>
  <c r="G14" i="28"/>
  <c r="I11" i="28"/>
  <c r="G11" i="28"/>
  <c r="G10" i="28"/>
  <c r="I10" i="28"/>
  <c r="I13" i="28"/>
  <c r="G13" i="28"/>
  <c r="G12" i="28"/>
  <c r="I12" i="28"/>
  <c r="M2655" i="21"/>
  <c r="J2655" i="21"/>
  <c r="K2655" i="21"/>
  <c r="I2655" i="21"/>
  <c r="E2649" i="21"/>
  <c r="F2649" i="21"/>
  <c r="Q2655" i="21"/>
  <c r="O2655" i="21"/>
  <c r="P2655" i="21"/>
  <c r="N2655" i="21"/>
  <c r="J12" i="28" l="1"/>
  <c r="H12" i="28"/>
  <c r="H13" i="28"/>
  <c r="J13" i="28"/>
  <c r="K13" i="28" s="1"/>
  <c r="J10" i="28"/>
  <c r="H10" i="28"/>
  <c r="H11" i="28"/>
  <c r="J11" i="28"/>
  <c r="H14" i="28"/>
  <c r="J14" i="28"/>
  <c r="K14" i="28" s="1"/>
  <c r="H15" i="28"/>
  <c r="J15" i="28"/>
  <c r="K15" i="28" s="1"/>
  <c r="J12" i="13"/>
  <c r="K12" i="13" s="1"/>
  <c r="J11" i="13"/>
  <c r="H11" i="13"/>
  <c r="J13" i="13"/>
  <c r="K13" i="13" s="1"/>
  <c r="H13" i="13"/>
  <c r="H12" i="13"/>
  <c r="H14" i="13"/>
  <c r="J14" i="13"/>
  <c r="K14" i="13" s="1"/>
  <c r="J15" i="13"/>
  <c r="H15" i="13"/>
  <c r="H12" i="26"/>
  <c r="H13" i="26"/>
  <c r="J14" i="26"/>
  <c r="H14" i="26"/>
  <c r="J13" i="26"/>
  <c r="H11" i="26"/>
  <c r="J11" i="26"/>
  <c r="K11" i="26" s="1"/>
  <c r="J12" i="26"/>
  <c r="J15" i="26"/>
  <c r="H15" i="26"/>
  <c r="K11" i="27"/>
  <c r="K6" i="28"/>
  <c r="K5" i="26"/>
  <c r="K3" i="29"/>
  <c r="K4" i="13"/>
  <c r="K4" i="26"/>
  <c r="K6" i="27"/>
  <c r="K5" i="29"/>
  <c r="K3" i="27"/>
  <c r="K3" i="28"/>
  <c r="K5" i="28"/>
  <c r="K7" i="29"/>
  <c r="K14" i="27"/>
  <c r="K3" i="26"/>
  <c r="K7" i="28"/>
  <c r="K13" i="27"/>
  <c r="K15" i="27"/>
  <c r="K8" i="27"/>
  <c r="K8" i="13"/>
  <c r="K8" i="26"/>
  <c r="K8" i="28"/>
  <c r="D2650" i="21"/>
  <c r="H2656" i="21"/>
  <c r="L2656" i="21"/>
  <c r="F2650" i="21"/>
  <c r="D2651" i="21"/>
  <c r="E2650" i="21"/>
  <c r="H2657" i="21"/>
  <c r="M2656" i="21"/>
  <c r="J2656" i="21"/>
  <c r="K2656" i="21"/>
  <c r="I2656" i="21"/>
  <c r="E2651" i="21"/>
  <c r="F2651" i="21"/>
  <c r="D2652" i="21"/>
  <c r="M2657" i="21"/>
  <c r="J2657" i="21"/>
  <c r="L2657" i="21"/>
  <c r="I2657" i="21"/>
  <c r="K2657" i="21"/>
  <c r="H2658" i="21"/>
  <c r="N2656" i="21"/>
  <c r="Q2656" i="21"/>
  <c r="P2656" i="21"/>
  <c r="O2656" i="21"/>
  <c r="E2652" i="21"/>
  <c r="D2653" i="21"/>
  <c r="F2652" i="21"/>
  <c r="N2657" i="21"/>
  <c r="P2657" i="21"/>
  <c r="Q2657" i="21"/>
  <c r="O2657" i="21"/>
  <c r="K2658" i="21"/>
  <c r="L2658" i="21"/>
  <c r="I2658" i="21"/>
  <c r="M2658" i="21"/>
  <c r="J2658" i="21"/>
  <c r="H2659" i="21"/>
  <c r="D2654" i="21"/>
  <c r="E2653" i="21"/>
  <c r="F2653" i="21"/>
  <c r="O2658" i="21"/>
  <c r="P2658" i="21"/>
  <c r="N2658" i="21"/>
  <c r="Q2658" i="21"/>
  <c r="M2659" i="21"/>
  <c r="L2659" i="21"/>
  <c r="K2659" i="21"/>
  <c r="H2660" i="21"/>
  <c r="J2659" i="21"/>
  <c r="I2659" i="21"/>
  <c r="F2654" i="21"/>
  <c r="E2654" i="21"/>
  <c r="D2655" i="21"/>
  <c r="I2660" i="21"/>
  <c r="M2660" i="21"/>
  <c r="L2660" i="21"/>
  <c r="K2660" i="21"/>
  <c r="J2660" i="21"/>
  <c r="H2661" i="21"/>
  <c r="O2659" i="21"/>
  <c r="P2659" i="21"/>
  <c r="N2659" i="21"/>
  <c r="Q2659" i="21"/>
  <c r="D2656" i="21"/>
  <c r="E2655" i="21"/>
  <c r="F2655" i="21"/>
  <c r="Q2660" i="21"/>
  <c r="O2660" i="21"/>
  <c r="P2660" i="21"/>
  <c r="N2660" i="21"/>
  <c r="K2661" i="21"/>
  <c r="J2661" i="21"/>
  <c r="I2661" i="21"/>
  <c r="H2662" i="21"/>
  <c r="M2661" i="21"/>
  <c r="L2661" i="21"/>
  <c r="D2657" i="21"/>
  <c r="F2656" i="21"/>
  <c r="E2656" i="21"/>
  <c r="Q2661" i="21"/>
  <c r="P2661" i="21"/>
  <c r="N2661" i="21"/>
  <c r="O2661" i="21"/>
  <c r="M2662" i="21"/>
  <c r="L2662" i="21"/>
  <c r="K2662" i="21"/>
  <c r="J2662" i="21"/>
  <c r="H2663" i="21"/>
  <c r="I2662" i="21"/>
  <c r="F2657" i="21"/>
  <c r="E2657" i="21"/>
  <c r="D2658" i="21"/>
  <c r="M2663" i="21"/>
  <c r="H2664" i="21"/>
  <c r="L2663" i="21"/>
  <c r="K2663" i="21"/>
  <c r="J2663" i="21"/>
  <c r="I2663" i="21"/>
  <c r="Q2662" i="21"/>
  <c r="O2662" i="21"/>
  <c r="P2662" i="21"/>
  <c r="N2662" i="21"/>
  <c r="F2658" i="21"/>
  <c r="D2659" i="21"/>
  <c r="E2658" i="21"/>
  <c r="I2664" i="21"/>
  <c r="M2664" i="21"/>
  <c r="L2664" i="21"/>
  <c r="H2665" i="21"/>
  <c r="K2664" i="21"/>
  <c r="J2664" i="21"/>
  <c r="N2663" i="21"/>
  <c r="Q2663" i="21"/>
  <c r="O2663" i="21"/>
  <c r="P2663" i="21"/>
  <c r="E2659" i="21"/>
  <c r="F2659" i="21"/>
  <c r="D2660" i="21"/>
  <c r="P2664" i="21"/>
  <c r="O2664" i="21"/>
  <c r="N2664" i="21"/>
  <c r="Q2664" i="21"/>
  <c r="K2665" i="21"/>
  <c r="H2666" i="21"/>
  <c r="I2665" i="21"/>
  <c r="M2665" i="21"/>
  <c r="L2665" i="21"/>
  <c r="J2665" i="21"/>
  <c r="F2660" i="21"/>
  <c r="D2661" i="21"/>
  <c r="E2660" i="21"/>
  <c r="L2666" i="21"/>
  <c r="K2666" i="21"/>
  <c r="J2666" i="21"/>
  <c r="I2666" i="21"/>
  <c r="M2666" i="21"/>
  <c r="H2667" i="21"/>
  <c r="Q2665" i="21"/>
  <c r="O2665" i="21"/>
  <c r="P2665" i="21"/>
  <c r="N2665" i="21"/>
  <c r="D2662" i="21"/>
  <c r="E2661" i="21"/>
  <c r="F2661" i="21"/>
  <c r="Q2666" i="21"/>
  <c r="O2666" i="21"/>
  <c r="P2666" i="21"/>
  <c r="N2666" i="21"/>
  <c r="M2667" i="21"/>
  <c r="L2667" i="21"/>
  <c r="K2667" i="21"/>
  <c r="J2667" i="21"/>
  <c r="I2667" i="21"/>
  <c r="H2668" i="21"/>
  <c r="E2662" i="21"/>
  <c r="F2662" i="21"/>
  <c r="D2663" i="21"/>
  <c r="O2667" i="21"/>
  <c r="P2667" i="21"/>
  <c r="N2667" i="21"/>
  <c r="Q2667" i="21"/>
  <c r="M2668" i="21"/>
  <c r="L2668" i="21"/>
  <c r="K2668" i="21"/>
  <c r="H2669" i="21"/>
  <c r="J2668" i="21"/>
  <c r="I2668" i="21"/>
  <c r="D2664" i="21"/>
  <c r="E2663" i="21"/>
  <c r="F2663" i="21"/>
  <c r="K2669" i="21"/>
  <c r="J2669" i="21"/>
  <c r="I2669" i="21"/>
  <c r="M2669" i="21"/>
  <c r="L2669" i="21"/>
  <c r="H2670" i="21"/>
  <c r="Q2668" i="21"/>
  <c r="O2668" i="21"/>
  <c r="P2668" i="21"/>
  <c r="N2668" i="21"/>
  <c r="D2665" i="21"/>
  <c r="E2664" i="21"/>
  <c r="F2664" i="21"/>
  <c r="O2669" i="21"/>
  <c r="P2669" i="21"/>
  <c r="N2669" i="21"/>
  <c r="Q2669" i="21"/>
  <c r="M2670" i="21"/>
  <c r="L2670" i="21"/>
  <c r="K2670" i="21"/>
  <c r="J2670" i="21"/>
  <c r="H2671" i="21"/>
  <c r="I2670" i="21"/>
  <c r="F2665" i="21"/>
  <c r="E2665" i="21"/>
  <c r="D2666" i="21"/>
  <c r="M2671" i="21"/>
  <c r="H2672" i="21"/>
  <c r="L2671" i="21"/>
  <c r="K2671" i="21"/>
  <c r="J2671" i="21"/>
  <c r="I2671" i="21"/>
  <c r="Q2670" i="21"/>
  <c r="O2670" i="21"/>
  <c r="P2670" i="21"/>
  <c r="N2670" i="21"/>
  <c r="F2666" i="21"/>
  <c r="D2667" i="21"/>
  <c r="E2666" i="21"/>
  <c r="I2672" i="21"/>
  <c r="M2672" i="21"/>
  <c r="L2672" i="21"/>
  <c r="H2673" i="21"/>
  <c r="K2672" i="21"/>
  <c r="J2672" i="21"/>
  <c r="N2671" i="21"/>
  <c r="Q2671" i="21"/>
  <c r="O2671" i="21"/>
  <c r="P2671" i="21"/>
  <c r="E2667" i="21"/>
  <c r="F2667" i="21"/>
  <c r="D2668" i="21"/>
  <c r="Q2672" i="21"/>
  <c r="O2672" i="21"/>
  <c r="P2672" i="21"/>
  <c r="N2672" i="21"/>
  <c r="J2673" i="21"/>
  <c r="H2674" i="21"/>
  <c r="I2673" i="21"/>
  <c r="M2673" i="21"/>
  <c r="L2673" i="21"/>
  <c r="K2673" i="21"/>
  <c r="F2668" i="21"/>
  <c r="D2669" i="21"/>
  <c r="E2668" i="21"/>
  <c r="L2674" i="21"/>
  <c r="K2674" i="21"/>
  <c r="J2674" i="21"/>
  <c r="I2674" i="21"/>
  <c r="M2674" i="21"/>
  <c r="H2675" i="21"/>
  <c r="Q2673" i="21"/>
  <c r="O2673" i="21"/>
  <c r="P2673" i="21"/>
  <c r="N2673" i="21"/>
  <c r="D2670" i="21"/>
  <c r="F2669" i="21"/>
  <c r="E2669" i="21"/>
  <c r="P2674" i="21"/>
  <c r="Q2674" i="21"/>
  <c r="O2674" i="21"/>
  <c r="N2674" i="21"/>
  <c r="M2675" i="21"/>
  <c r="L2675" i="21"/>
  <c r="K2675" i="21"/>
  <c r="J2675" i="21"/>
  <c r="I2675" i="21"/>
  <c r="H2676" i="21"/>
  <c r="E2670" i="21"/>
  <c r="F2670" i="21"/>
  <c r="D2671" i="21"/>
  <c r="O2675" i="21"/>
  <c r="P2675" i="21"/>
  <c r="N2675" i="21"/>
  <c r="Q2675" i="21"/>
  <c r="M2676" i="21"/>
  <c r="L2676" i="21"/>
  <c r="K2676" i="21"/>
  <c r="H2677" i="21"/>
  <c r="J2676" i="21"/>
  <c r="I2676" i="21"/>
  <c r="D2672" i="21"/>
  <c r="E2671" i="21"/>
  <c r="F2671" i="21"/>
  <c r="K2677" i="21"/>
  <c r="J2677" i="21"/>
  <c r="I2677" i="21"/>
  <c r="M2677" i="21"/>
  <c r="L2677" i="21"/>
  <c r="H2678" i="21"/>
  <c r="Q2676" i="21"/>
  <c r="O2676" i="21"/>
  <c r="P2676" i="21"/>
  <c r="N2676" i="21"/>
  <c r="D2673" i="21"/>
  <c r="F2672" i="21"/>
  <c r="E2672" i="21"/>
  <c r="Q2677" i="21"/>
  <c r="P2677" i="21"/>
  <c r="N2677" i="21"/>
  <c r="O2677" i="21"/>
  <c r="M2678" i="21"/>
  <c r="L2678" i="21"/>
  <c r="K2678" i="21"/>
  <c r="J2678" i="21"/>
  <c r="H2679" i="21"/>
  <c r="I2678" i="21"/>
  <c r="E2673" i="21"/>
  <c r="F2673" i="21"/>
  <c r="D2674" i="21"/>
  <c r="M2679" i="21"/>
  <c r="H2680" i="21"/>
  <c r="L2679" i="21"/>
  <c r="K2679" i="21"/>
  <c r="J2679" i="21"/>
  <c r="I2679" i="21"/>
  <c r="Q2678" i="21"/>
  <c r="O2678" i="21"/>
  <c r="P2678" i="21"/>
  <c r="N2678" i="21"/>
  <c r="E2674" i="21"/>
  <c r="D2675" i="21"/>
  <c r="F2674" i="21"/>
  <c r="I2680" i="21"/>
  <c r="M2680" i="21"/>
  <c r="L2680" i="21"/>
  <c r="H2681" i="21"/>
  <c r="K2680" i="21"/>
  <c r="J2680" i="21"/>
  <c r="N2679" i="21"/>
  <c r="Q2679" i="21"/>
  <c r="O2679" i="21"/>
  <c r="P2679" i="21"/>
  <c r="E2675" i="21"/>
  <c r="F2675" i="21"/>
  <c r="D2676" i="21"/>
  <c r="P2680" i="21"/>
  <c r="O2680" i="21"/>
  <c r="N2680" i="21"/>
  <c r="Q2680" i="21"/>
  <c r="J2681" i="21"/>
  <c r="H2682" i="21"/>
  <c r="I2681" i="21"/>
  <c r="M2681" i="21"/>
  <c r="L2681" i="21"/>
  <c r="K2681" i="21"/>
  <c r="E2676" i="21"/>
  <c r="D2677" i="21"/>
  <c r="F2676" i="21"/>
  <c r="L2682" i="21"/>
  <c r="K2682" i="21"/>
  <c r="J2682" i="21"/>
  <c r="I2682" i="21"/>
  <c r="M2682" i="21"/>
  <c r="H2683" i="21"/>
  <c r="Q2681" i="21"/>
  <c r="O2681" i="21"/>
  <c r="P2681" i="21"/>
  <c r="N2681" i="21"/>
  <c r="D2678" i="21"/>
  <c r="E2677" i="21"/>
  <c r="F2677" i="21"/>
  <c r="Q2682" i="21"/>
  <c r="O2682" i="21"/>
  <c r="P2682" i="21"/>
  <c r="N2682" i="21"/>
  <c r="M2683" i="21"/>
  <c r="L2683" i="21"/>
  <c r="K2683" i="21"/>
  <c r="J2683" i="21"/>
  <c r="I2683" i="21"/>
  <c r="H2684" i="21"/>
  <c r="F2678" i="21"/>
  <c r="E2678" i="21"/>
  <c r="D2679" i="21"/>
  <c r="O2683" i="21"/>
  <c r="P2683" i="21"/>
  <c r="N2683" i="21"/>
  <c r="Q2683" i="21"/>
  <c r="M2684" i="21"/>
  <c r="L2684" i="21"/>
  <c r="K2684" i="21"/>
  <c r="H2685" i="21"/>
  <c r="J2684" i="21"/>
  <c r="I2684" i="21"/>
  <c r="D2680" i="21"/>
  <c r="E2679" i="21"/>
  <c r="F2679" i="21"/>
  <c r="K2685" i="21"/>
  <c r="J2685" i="21"/>
  <c r="I2685" i="21"/>
  <c r="M2685" i="21"/>
  <c r="L2685" i="21"/>
  <c r="H2686" i="21"/>
  <c r="Q2684" i="21"/>
  <c r="O2684" i="21"/>
  <c r="P2684" i="21"/>
  <c r="N2684" i="21"/>
  <c r="D2681" i="21"/>
  <c r="F2680" i="21"/>
  <c r="E2680" i="21"/>
  <c r="O2685" i="21"/>
  <c r="P2685" i="21"/>
  <c r="N2685" i="21"/>
  <c r="Q2685" i="21"/>
  <c r="M2686" i="21"/>
  <c r="L2686" i="21"/>
  <c r="K2686" i="21"/>
  <c r="J2686" i="21"/>
  <c r="H2687" i="21"/>
  <c r="I2686" i="21"/>
  <c r="F2681" i="21"/>
  <c r="E2681" i="21"/>
  <c r="D2682" i="21"/>
  <c r="M2687" i="21"/>
  <c r="H2688" i="21"/>
  <c r="L2687" i="21"/>
  <c r="K2687" i="21"/>
  <c r="J2687" i="21"/>
  <c r="I2687" i="21"/>
  <c r="Q2686" i="21"/>
  <c r="O2686" i="21"/>
  <c r="P2686" i="21"/>
  <c r="N2686" i="21"/>
  <c r="F2682" i="21"/>
  <c r="D2683" i="21"/>
  <c r="E2682" i="21"/>
  <c r="I2688" i="21"/>
  <c r="M2688" i="21"/>
  <c r="L2688" i="21"/>
  <c r="H2689" i="21"/>
  <c r="K2688" i="21"/>
  <c r="J2688" i="21"/>
  <c r="N2687" i="21"/>
  <c r="Q2687" i="21"/>
  <c r="O2687" i="21"/>
  <c r="P2687" i="21"/>
  <c r="E2683" i="21"/>
  <c r="F2683" i="21"/>
  <c r="D2684" i="21"/>
  <c r="Q2688" i="21"/>
  <c r="O2688" i="21"/>
  <c r="P2688" i="21"/>
  <c r="N2688" i="21"/>
  <c r="J2689" i="21"/>
  <c r="H2690" i="21"/>
  <c r="I2689" i="21"/>
  <c r="M2689" i="21"/>
  <c r="L2689" i="21"/>
  <c r="K2689" i="21"/>
  <c r="E2684" i="21"/>
  <c r="D2685" i="21"/>
  <c r="F2684" i="21"/>
  <c r="L2690" i="21"/>
  <c r="K2690" i="21"/>
  <c r="J2690" i="21"/>
  <c r="I2690" i="21"/>
  <c r="M2690" i="21"/>
  <c r="H2691" i="21"/>
  <c r="Q2689" i="21"/>
  <c r="O2689" i="21"/>
  <c r="P2689" i="21"/>
  <c r="N2689" i="21"/>
  <c r="D2686" i="21"/>
  <c r="E2685" i="21"/>
  <c r="F2685" i="21"/>
  <c r="P2690" i="21"/>
  <c r="Q2690" i="21"/>
  <c r="O2690" i="21"/>
  <c r="N2690" i="21"/>
  <c r="M2691" i="21"/>
  <c r="L2691" i="21"/>
  <c r="K2691" i="21"/>
  <c r="J2691" i="21"/>
  <c r="I2691" i="21"/>
  <c r="H2692" i="21"/>
  <c r="E2686" i="21"/>
  <c r="F2686" i="21"/>
  <c r="D2687" i="21"/>
  <c r="O2691" i="21"/>
  <c r="P2691" i="21"/>
  <c r="N2691" i="21"/>
  <c r="Q2691" i="21"/>
  <c r="M2692" i="21"/>
  <c r="L2692" i="21"/>
  <c r="K2692" i="21"/>
  <c r="H2693" i="21"/>
  <c r="J2692" i="21"/>
  <c r="I2692" i="21"/>
  <c r="D2688" i="21"/>
  <c r="E2687" i="21"/>
  <c r="F2687" i="21"/>
  <c r="K2693" i="21"/>
  <c r="J2693" i="21"/>
  <c r="I2693" i="21"/>
  <c r="M2693" i="21"/>
  <c r="L2693" i="21"/>
  <c r="H2694" i="21"/>
  <c r="Q2692" i="21"/>
  <c r="O2692" i="21"/>
  <c r="P2692" i="21"/>
  <c r="N2692" i="21"/>
  <c r="D2689" i="21"/>
  <c r="F2688" i="21"/>
  <c r="E2688" i="21"/>
  <c r="Q2693" i="21"/>
  <c r="P2693" i="21"/>
  <c r="N2693" i="21"/>
  <c r="O2693" i="21"/>
  <c r="M2694" i="21"/>
  <c r="L2694" i="21"/>
  <c r="K2694" i="21"/>
  <c r="J2694" i="21"/>
  <c r="H2695" i="21"/>
  <c r="I2694" i="21"/>
  <c r="F2689" i="21"/>
  <c r="E2689" i="21"/>
  <c r="D2690" i="21"/>
  <c r="M2695" i="21"/>
  <c r="H2696" i="21"/>
  <c r="L2695" i="21"/>
  <c r="K2695" i="21"/>
  <c r="J2695" i="21"/>
  <c r="I2695" i="21"/>
  <c r="Q2694" i="21"/>
  <c r="O2694" i="21"/>
  <c r="P2694" i="21"/>
  <c r="N2694" i="21"/>
  <c r="E2690" i="21"/>
  <c r="D2691" i="21"/>
  <c r="F2690" i="21"/>
  <c r="I2696" i="21"/>
  <c r="M2696" i="21"/>
  <c r="L2696" i="21"/>
  <c r="H2697" i="21"/>
  <c r="K2696" i="21"/>
  <c r="J2696" i="21"/>
  <c r="N2695" i="21"/>
  <c r="Q2695" i="21"/>
  <c r="O2695" i="21"/>
  <c r="P2695" i="21"/>
  <c r="F2691" i="21"/>
  <c r="E2691" i="21"/>
  <c r="D2692" i="21"/>
  <c r="P2696" i="21"/>
  <c r="O2696" i="21"/>
  <c r="N2696" i="21"/>
  <c r="Q2696" i="21"/>
  <c r="J2697" i="21"/>
  <c r="H2698" i="21"/>
  <c r="I2697" i="21"/>
  <c r="M2697" i="21"/>
  <c r="L2697" i="21"/>
  <c r="K2697" i="21"/>
  <c r="F2692" i="21"/>
  <c r="D2693" i="21"/>
  <c r="E2692" i="21"/>
  <c r="L2698" i="21"/>
  <c r="K2698" i="21"/>
  <c r="J2698" i="21"/>
  <c r="I2698" i="21"/>
  <c r="M2698" i="21"/>
  <c r="H2699" i="21"/>
  <c r="Q2697" i="21"/>
  <c r="O2697" i="21"/>
  <c r="P2697" i="21"/>
  <c r="N2697" i="21"/>
  <c r="D2694" i="21"/>
  <c r="F2693" i="21"/>
  <c r="E2693" i="21"/>
  <c r="Q2698" i="21"/>
  <c r="O2698" i="21"/>
  <c r="P2698" i="21"/>
  <c r="N2698" i="21"/>
  <c r="M2699" i="21"/>
  <c r="L2699" i="21"/>
  <c r="K2699" i="21"/>
  <c r="J2699" i="21"/>
  <c r="I2699" i="21"/>
  <c r="H2700" i="21"/>
  <c r="E2694" i="21"/>
  <c r="F2694" i="21"/>
  <c r="D2695" i="21"/>
  <c r="O2699" i="21"/>
  <c r="P2699" i="21"/>
  <c r="N2699" i="21"/>
  <c r="Q2699" i="21"/>
  <c r="M2700" i="21"/>
  <c r="L2700" i="21"/>
  <c r="K2700" i="21"/>
  <c r="H2701" i="21"/>
  <c r="J2700" i="21"/>
  <c r="I2700" i="21"/>
  <c r="D2696" i="21"/>
  <c r="F2695" i="21"/>
  <c r="E2695" i="21"/>
  <c r="K2701" i="21"/>
  <c r="J2701" i="21"/>
  <c r="I2701" i="21"/>
  <c r="M2701" i="21"/>
  <c r="L2701" i="21"/>
  <c r="H2702" i="21"/>
  <c r="Q2700" i="21"/>
  <c r="O2700" i="21"/>
  <c r="P2700" i="21"/>
  <c r="N2700" i="21"/>
  <c r="D2697" i="21"/>
  <c r="F2696" i="21"/>
  <c r="E2696" i="21"/>
  <c r="O2701" i="21"/>
  <c r="P2701" i="21"/>
  <c r="N2701" i="21"/>
  <c r="Q2701" i="21"/>
  <c r="M2702" i="21"/>
  <c r="L2702" i="21"/>
  <c r="K2702" i="21"/>
  <c r="J2702" i="21"/>
  <c r="H2703" i="21"/>
  <c r="I2702" i="21"/>
  <c r="F2697" i="21"/>
  <c r="E2697" i="21"/>
  <c r="D2698" i="21"/>
  <c r="M2703" i="21"/>
  <c r="H2704" i="21"/>
  <c r="L2703" i="21"/>
  <c r="K2703" i="21"/>
  <c r="J2703" i="21"/>
  <c r="I2703" i="21"/>
  <c r="Q2702" i="21"/>
  <c r="O2702" i="21"/>
  <c r="P2702" i="21"/>
  <c r="N2702" i="21"/>
  <c r="E2698" i="21"/>
  <c r="D2699" i="21"/>
  <c r="F2698" i="21"/>
  <c r="I2704" i="21"/>
  <c r="M2704" i="21"/>
  <c r="L2704" i="21"/>
  <c r="H2705" i="21"/>
  <c r="K2704" i="21"/>
  <c r="J2704" i="21"/>
  <c r="N2703" i="21"/>
  <c r="Q2703" i="21"/>
  <c r="O2703" i="21"/>
  <c r="P2703" i="21"/>
  <c r="F2699" i="21"/>
  <c r="E2699" i="21"/>
  <c r="D2700" i="21"/>
  <c r="Q2704" i="21"/>
  <c r="O2704" i="21"/>
  <c r="P2704" i="21"/>
  <c r="N2704" i="21"/>
  <c r="J2705" i="21"/>
  <c r="H2706" i="21"/>
  <c r="I2705" i="21"/>
  <c r="M2705" i="21"/>
  <c r="L2705" i="21"/>
  <c r="K2705" i="21"/>
  <c r="F2700" i="21"/>
  <c r="D2701" i="21"/>
  <c r="E2700" i="21"/>
  <c r="L2706" i="21"/>
  <c r="K2706" i="21"/>
  <c r="J2706" i="21"/>
  <c r="I2706" i="21"/>
  <c r="M2706" i="21"/>
  <c r="H2707" i="21"/>
  <c r="Q2705" i="21"/>
  <c r="O2705" i="21"/>
  <c r="P2705" i="21"/>
  <c r="N2705" i="21"/>
  <c r="D2702" i="21"/>
  <c r="F2701" i="21"/>
  <c r="E2701" i="21"/>
  <c r="P2706" i="21"/>
  <c r="Q2706" i="21"/>
  <c r="O2706" i="21"/>
  <c r="N2706" i="21"/>
  <c r="M2707" i="21"/>
  <c r="L2707" i="21"/>
  <c r="K2707" i="21"/>
  <c r="J2707" i="21"/>
  <c r="I2707" i="21"/>
  <c r="H2708" i="21"/>
  <c r="F2702" i="21"/>
  <c r="E2702" i="21"/>
  <c r="D2703" i="21"/>
  <c r="O2707" i="21"/>
  <c r="P2707" i="21"/>
  <c r="N2707" i="21"/>
  <c r="Q2707" i="21"/>
  <c r="M2708" i="21"/>
  <c r="L2708" i="21"/>
  <c r="K2708" i="21"/>
  <c r="H2709" i="21"/>
  <c r="J2708" i="21"/>
  <c r="I2708" i="21"/>
  <c r="D2704" i="21"/>
  <c r="E2703" i="21"/>
  <c r="F2703" i="21"/>
  <c r="K2709" i="21"/>
  <c r="J2709" i="21"/>
  <c r="I2709" i="21"/>
  <c r="M2709" i="21"/>
  <c r="H2710" i="21"/>
  <c r="L2709" i="21"/>
  <c r="Q2708" i="21"/>
  <c r="O2708" i="21"/>
  <c r="P2708" i="21"/>
  <c r="N2708" i="21"/>
  <c r="D2705" i="21"/>
  <c r="E2704" i="21"/>
  <c r="F2704" i="21"/>
  <c r="Q2709" i="21"/>
  <c r="P2709" i="21"/>
  <c r="N2709" i="21"/>
  <c r="O2709" i="21"/>
  <c r="K2710" i="21"/>
  <c r="J2710" i="21"/>
  <c r="I2710" i="21"/>
  <c r="M2710" i="21"/>
  <c r="H2711" i="21"/>
  <c r="L2710" i="21"/>
  <c r="F2705" i="21"/>
  <c r="E2705" i="21"/>
  <c r="D2706" i="21"/>
  <c r="Q2710" i="21"/>
  <c r="O2710" i="21"/>
  <c r="P2710" i="21"/>
  <c r="N2710" i="21"/>
  <c r="M2711" i="21"/>
  <c r="H2712" i="21"/>
  <c r="L2711" i="21"/>
  <c r="K2711" i="21"/>
  <c r="J2711" i="21"/>
  <c r="I2711" i="21"/>
  <c r="F2706" i="21"/>
  <c r="D2707" i="21"/>
  <c r="E2706" i="21"/>
  <c r="I2712" i="21"/>
  <c r="M2712" i="21"/>
  <c r="L2712" i="21"/>
  <c r="H2713" i="21"/>
  <c r="K2712" i="21"/>
  <c r="J2712" i="21"/>
  <c r="N2711" i="21"/>
  <c r="Q2711" i="21"/>
  <c r="O2711" i="21"/>
  <c r="P2711" i="21"/>
  <c r="E2707" i="21"/>
  <c r="F2707" i="21"/>
  <c r="D2708" i="21"/>
  <c r="P2712" i="21"/>
  <c r="O2712" i="21"/>
  <c r="N2712" i="21"/>
  <c r="Q2712" i="21"/>
  <c r="J2713" i="21"/>
  <c r="H2714" i="21"/>
  <c r="I2713" i="21"/>
  <c r="M2713" i="21"/>
  <c r="L2713" i="21"/>
  <c r="K2713" i="21"/>
  <c r="F2708" i="21"/>
  <c r="D2709" i="21"/>
  <c r="E2708" i="21"/>
  <c r="L2714" i="21"/>
  <c r="K2714" i="21"/>
  <c r="J2714" i="21"/>
  <c r="I2714" i="21"/>
  <c r="M2714" i="21"/>
  <c r="H2715" i="21"/>
  <c r="Q2713" i="21"/>
  <c r="O2713" i="21"/>
  <c r="P2713" i="21"/>
  <c r="N2713" i="21"/>
  <c r="D2710" i="21"/>
  <c r="F2709" i="21"/>
  <c r="E2709" i="21"/>
  <c r="Q2714" i="21"/>
  <c r="O2714" i="21"/>
  <c r="P2714" i="21"/>
  <c r="N2714" i="21"/>
  <c r="M2715" i="21"/>
  <c r="L2715" i="21"/>
  <c r="K2715" i="21"/>
  <c r="J2715" i="21"/>
  <c r="I2715" i="21"/>
  <c r="H2716" i="21"/>
  <c r="E2710" i="21"/>
  <c r="F2710" i="21"/>
  <c r="D2711" i="21"/>
  <c r="O2715" i="21"/>
  <c r="P2715" i="21"/>
  <c r="N2715" i="21"/>
  <c r="Q2715" i="21"/>
  <c r="M2716" i="21"/>
  <c r="L2716" i="21"/>
  <c r="K2716" i="21"/>
  <c r="H2717" i="21"/>
  <c r="J2716" i="21"/>
  <c r="I2716" i="21"/>
  <c r="D2712" i="21"/>
  <c r="E2711" i="21"/>
  <c r="F2711" i="21"/>
  <c r="K2717" i="21"/>
  <c r="J2717" i="21"/>
  <c r="I2717" i="21"/>
  <c r="M2717" i="21"/>
  <c r="L2717" i="21"/>
  <c r="H2718" i="21"/>
  <c r="Q2716" i="21"/>
  <c r="O2716" i="21"/>
  <c r="P2716" i="21"/>
  <c r="N2716" i="21"/>
  <c r="D2713" i="21"/>
  <c r="F2712" i="21"/>
  <c r="E2712" i="21"/>
  <c r="O2717" i="21"/>
  <c r="P2717" i="21"/>
  <c r="N2717" i="21"/>
  <c r="Q2717" i="21"/>
  <c r="M2718" i="21"/>
  <c r="L2718" i="21"/>
  <c r="K2718" i="21"/>
  <c r="J2718" i="21"/>
  <c r="H2719" i="21"/>
  <c r="I2718" i="21"/>
  <c r="E2713" i="21"/>
  <c r="F2713" i="21"/>
  <c r="D2714" i="21"/>
  <c r="M2719" i="21"/>
  <c r="H2720" i="21"/>
  <c r="L2719" i="21"/>
  <c r="K2719" i="21"/>
  <c r="J2719" i="21"/>
  <c r="I2719" i="21"/>
  <c r="Q2718" i="21"/>
  <c r="O2718" i="21"/>
  <c r="P2718" i="21"/>
  <c r="N2718" i="21"/>
  <c r="F2714" i="21"/>
  <c r="D2715" i="21"/>
  <c r="E2714" i="21"/>
  <c r="J2720" i="21"/>
  <c r="M2720" i="21"/>
  <c r="L2720" i="21"/>
  <c r="H2721" i="21"/>
  <c r="K2720" i="21"/>
  <c r="I2720" i="21"/>
  <c r="N2719" i="21"/>
  <c r="Q2719" i="21"/>
  <c r="O2719" i="21"/>
  <c r="P2719" i="21"/>
  <c r="E2715" i="21"/>
  <c r="F2715" i="21"/>
  <c r="D2716" i="21"/>
  <c r="J2721" i="21"/>
  <c r="H2722" i="21"/>
  <c r="M2721" i="21"/>
  <c r="L2721" i="21"/>
  <c r="K2721" i="21"/>
  <c r="I2721" i="21"/>
  <c r="Q2720" i="21"/>
  <c r="O2720" i="21"/>
  <c r="P2720" i="21"/>
  <c r="N2720" i="21"/>
  <c r="E2716" i="21"/>
  <c r="D2717" i="21"/>
  <c r="F2716" i="21"/>
  <c r="J2722" i="21"/>
  <c r="M2722" i="21"/>
  <c r="H2723" i="21"/>
  <c r="I2722" i="21"/>
  <c r="L2722" i="21"/>
  <c r="K2722" i="21"/>
  <c r="Q2721" i="21"/>
  <c r="P2721" i="21"/>
  <c r="N2721" i="21"/>
  <c r="O2721" i="21"/>
  <c r="D2718" i="21"/>
  <c r="F2717" i="21"/>
  <c r="E2717" i="21"/>
  <c r="M2723" i="21"/>
  <c r="L2723" i="21"/>
  <c r="K2723" i="21"/>
  <c r="J2723" i="21"/>
  <c r="I2723" i="21"/>
  <c r="H2724" i="21"/>
  <c r="P2722" i="21"/>
  <c r="Q2722" i="21"/>
  <c r="O2722" i="21"/>
  <c r="N2722" i="21"/>
  <c r="F2718" i="21"/>
  <c r="D2719" i="21"/>
  <c r="E2718" i="21"/>
  <c r="O2723" i="21"/>
  <c r="P2723" i="21"/>
  <c r="N2723" i="21"/>
  <c r="Q2723" i="21"/>
  <c r="M2724" i="21"/>
  <c r="L2724" i="21"/>
  <c r="J2724" i="21"/>
  <c r="K2724" i="21"/>
  <c r="H2725" i="21"/>
  <c r="I2724" i="21"/>
  <c r="D2720" i="21"/>
  <c r="E2719" i="21"/>
  <c r="F2719" i="21"/>
  <c r="K2725" i="21"/>
  <c r="J2725" i="21"/>
  <c r="I2725" i="21"/>
  <c r="M2725" i="21"/>
  <c r="L2725" i="21"/>
  <c r="H2726" i="21"/>
  <c r="O2724" i="21"/>
  <c r="Q2724" i="21"/>
  <c r="P2724" i="21"/>
  <c r="N2724" i="21"/>
  <c r="D2721" i="21"/>
  <c r="F2720" i="21"/>
  <c r="E2720" i="21"/>
  <c r="Q2725" i="21"/>
  <c r="P2725" i="21"/>
  <c r="N2725" i="21"/>
  <c r="O2725" i="21"/>
  <c r="M2726" i="21"/>
  <c r="L2726" i="21"/>
  <c r="K2726" i="21"/>
  <c r="J2726" i="21"/>
  <c r="H2727" i="21"/>
  <c r="I2726" i="21"/>
  <c r="F2721" i="21"/>
  <c r="E2721" i="21"/>
  <c r="D2722" i="21"/>
  <c r="M2727" i="21"/>
  <c r="H2728" i="21"/>
  <c r="L2727" i="21"/>
  <c r="K2727" i="21"/>
  <c r="I2727" i="21"/>
  <c r="J2727" i="21"/>
  <c r="O2726" i="21"/>
  <c r="N2726" i="21"/>
  <c r="P2726" i="21"/>
  <c r="Q2726" i="21"/>
  <c r="F2722" i="21"/>
  <c r="D2723" i="21"/>
  <c r="E2722" i="21"/>
  <c r="J2728" i="21"/>
  <c r="M2728" i="21"/>
  <c r="L2728" i="21"/>
  <c r="H2729" i="21"/>
  <c r="K2728" i="21"/>
  <c r="I2728" i="21"/>
  <c r="N2727" i="21"/>
  <c r="Q2727" i="21"/>
  <c r="O2727" i="21"/>
  <c r="P2727" i="21"/>
  <c r="E2723" i="21"/>
  <c r="F2723" i="21"/>
  <c r="D2724" i="21"/>
  <c r="J2729" i="21"/>
  <c r="H2730" i="21"/>
  <c r="M2729" i="21"/>
  <c r="I2729" i="21"/>
  <c r="L2729" i="21"/>
  <c r="K2729" i="21"/>
  <c r="P2728" i="21"/>
  <c r="O2728" i="21"/>
  <c r="N2728" i="21"/>
  <c r="Q2728" i="21"/>
  <c r="F2724" i="21"/>
  <c r="D2725" i="21"/>
  <c r="E2724" i="21"/>
  <c r="K2730" i="21"/>
  <c r="J2730" i="21"/>
  <c r="H2731" i="21"/>
  <c r="I2730" i="21"/>
  <c r="L2730" i="21"/>
  <c r="M2730" i="21"/>
  <c r="Q2729" i="21"/>
  <c r="P2729" i="21"/>
  <c r="O2729" i="21"/>
  <c r="N2729" i="21"/>
  <c r="D2726" i="21"/>
  <c r="E2725" i="21"/>
  <c r="F2725" i="21"/>
  <c r="M2731" i="21"/>
  <c r="L2731" i="21"/>
  <c r="K2731" i="21"/>
  <c r="J2731" i="21"/>
  <c r="I2731" i="21"/>
  <c r="H2732" i="21"/>
  <c r="Q2730" i="21"/>
  <c r="O2730" i="21"/>
  <c r="P2730" i="21"/>
  <c r="N2730" i="21"/>
  <c r="E2726" i="21"/>
  <c r="F2726" i="21"/>
  <c r="D2727" i="21"/>
  <c r="O2731" i="21"/>
  <c r="P2731" i="21"/>
  <c r="Q2731" i="21"/>
  <c r="N2731" i="21"/>
  <c r="M2732" i="21"/>
  <c r="L2732" i="21"/>
  <c r="K2732" i="21"/>
  <c r="J2732" i="21"/>
  <c r="H2733" i="21"/>
  <c r="I2732" i="21"/>
  <c r="D2728" i="21"/>
  <c r="F2727" i="21"/>
  <c r="E2727" i="21"/>
  <c r="K2733" i="21"/>
  <c r="J2733" i="21"/>
  <c r="I2733" i="21"/>
  <c r="M2733" i="21"/>
  <c r="H2734" i="21"/>
  <c r="L2733" i="21"/>
  <c r="O2732" i="21"/>
  <c r="Q2732" i="21"/>
  <c r="P2732" i="21"/>
  <c r="N2732" i="21"/>
  <c r="D2729" i="21"/>
  <c r="F2728" i="21"/>
  <c r="E2728" i="21"/>
  <c r="O2733" i="21"/>
  <c r="P2733" i="21"/>
  <c r="N2733" i="21"/>
  <c r="Q2733" i="21"/>
  <c r="M2734" i="21"/>
  <c r="L2734" i="21"/>
  <c r="K2734" i="21"/>
  <c r="J2734" i="21"/>
  <c r="H2735" i="21"/>
  <c r="I2734" i="21"/>
  <c r="E2729" i="21"/>
  <c r="F2729" i="21"/>
  <c r="D2730" i="21"/>
  <c r="M2735" i="21"/>
  <c r="H2736" i="21"/>
  <c r="L2735" i="21"/>
  <c r="K2735" i="21"/>
  <c r="I2735" i="21"/>
  <c r="J2735" i="21"/>
  <c r="O2734" i="21"/>
  <c r="Q2734" i="21"/>
  <c r="P2734" i="21"/>
  <c r="N2734" i="21"/>
  <c r="F2730" i="21"/>
  <c r="D2731" i="21"/>
  <c r="E2730" i="21"/>
  <c r="J2736" i="21"/>
  <c r="M2736" i="21"/>
  <c r="L2736" i="21"/>
  <c r="H2737" i="21"/>
  <c r="K2736" i="21"/>
  <c r="I2736" i="21"/>
  <c r="N2735" i="21"/>
  <c r="Q2735" i="21"/>
  <c r="O2735" i="21"/>
  <c r="P2735" i="21"/>
  <c r="F2731" i="21"/>
  <c r="E2731" i="21"/>
  <c r="D2732" i="21"/>
  <c r="J2737" i="21"/>
  <c r="H2738" i="21"/>
  <c r="M2737" i="21"/>
  <c r="I2737" i="21"/>
  <c r="L2737" i="21"/>
  <c r="K2737" i="21"/>
  <c r="Q2736" i="21"/>
  <c r="O2736" i="21"/>
  <c r="N2736" i="21"/>
  <c r="P2736" i="21"/>
  <c r="F2732" i="21"/>
  <c r="D2733" i="21"/>
  <c r="E2732" i="21"/>
  <c r="J2738" i="21"/>
  <c r="H2739" i="21"/>
  <c r="M2738" i="21"/>
  <c r="I2738" i="21"/>
  <c r="L2738" i="21"/>
  <c r="K2738" i="21"/>
  <c r="Q2737" i="21"/>
  <c r="P2737" i="21"/>
  <c r="O2737" i="21"/>
  <c r="N2737" i="21"/>
  <c r="D2734" i="21"/>
  <c r="F2733" i="21"/>
  <c r="E2733" i="21"/>
  <c r="M2739" i="21"/>
  <c r="L2739" i="21"/>
  <c r="K2739" i="21"/>
  <c r="J2739" i="21"/>
  <c r="I2739" i="21"/>
  <c r="H2740" i="21"/>
  <c r="P2738" i="21"/>
  <c r="Q2738" i="21"/>
  <c r="O2738" i="21"/>
  <c r="N2738" i="21"/>
  <c r="E2734" i="21"/>
  <c r="F2734" i="21"/>
  <c r="D2735" i="21"/>
  <c r="O2739" i="21"/>
  <c r="P2739" i="21"/>
  <c r="N2739" i="21"/>
  <c r="Q2739" i="21"/>
  <c r="M2740" i="21"/>
  <c r="L2740" i="21"/>
  <c r="K2740" i="21"/>
  <c r="J2740" i="21"/>
  <c r="H2741" i="21"/>
  <c r="I2740" i="21"/>
  <c r="D2736" i="21"/>
  <c r="E2735" i="21"/>
  <c r="F2735" i="21"/>
  <c r="K2741" i="21"/>
  <c r="J2741" i="21"/>
  <c r="I2741" i="21"/>
  <c r="M2741" i="21"/>
  <c r="H2742" i="21"/>
  <c r="L2741" i="21"/>
  <c r="O2740" i="21"/>
  <c r="Q2740" i="21"/>
  <c r="P2740" i="21"/>
  <c r="N2740" i="21"/>
  <c r="D2737" i="21"/>
  <c r="E2736" i="21"/>
  <c r="F2736" i="21"/>
  <c r="Q2741" i="21"/>
  <c r="P2741" i="21"/>
  <c r="N2741" i="21"/>
  <c r="O2741" i="21"/>
  <c r="M2742" i="21"/>
  <c r="L2742" i="21"/>
  <c r="K2742" i="21"/>
  <c r="J2742" i="21"/>
  <c r="H2743" i="21"/>
  <c r="I2742" i="21"/>
  <c r="F2737" i="21"/>
  <c r="E2737" i="21"/>
  <c r="D2738" i="21"/>
  <c r="H2744" i="21"/>
  <c r="J2743" i="21"/>
  <c r="L2743" i="21"/>
  <c r="K2743" i="21"/>
  <c r="I2743" i="21"/>
  <c r="M2743" i="21"/>
  <c r="O2742" i="21"/>
  <c r="Q2742" i="21"/>
  <c r="P2742" i="21"/>
  <c r="N2742" i="21"/>
  <c r="F2738" i="21"/>
  <c r="D2739" i="21"/>
  <c r="E2738" i="21"/>
  <c r="I2744" i="21"/>
  <c r="M2744" i="21"/>
  <c r="L2744" i="21"/>
  <c r="H2745" i="21"/>
  <c r="K2744" i="21"/>
  <c r="J2744" i="21"/>
  <c r="N2743" i="21"/>
  <c r="Q2743" i="21"/>
  <c r="O2743" i="21"/>
  <c r="P2743" i="21"/>
  <c r="E2739" i="21"/>
  <c r="F2739" i="21"/>
  <c r="D2740" i="21"/>
  <c r="P2744" i="21"/>
  <c r="O2744" i="21"/>
  <c r="Q2744" i="21"/>
  <c r="N2744" i="21"/>
  <c r="J2745" i="21"/>
  <c r="H2746" i="21"/>
  <c r="I2745" i="21"/>
  <c r="M2745" i="21"/>
  <c r="L2745" i="21"/>
  <c r="K2745" i="21"/>
  <c r="E2740" i="21"/>
  <c r="D2741" i="21"/>
  <c r="F2740" i="21"/>
  <c r="K2746" i="21"/>
  <c r="J2746" i="21"/>
  <c r="H2747" i="21"/>
  <c r="I2746" i="21"/>
  <c r="M2746" i="21"/>
  <c r="L2746" i="21"/>
  <c r="Q2745" i="21"/>
  <c r="O2745" i="21"/>
  <c r="P2745" i="21"/>
  <c r="N2745" i="21"/>
  <c r="D2742" i="21"/>
  <c r="F2741" i="21"/>
  <c r="E2741" i="21"/>
  <c r="L2747" i="21"/>
  <c r="M2747" i="21"/>
  <c r="K2747" i="21"/>
  <c r="J2747" i="21"/>
  <c r="I2747" i="21"/>
  <c r="H2748" i="21"/>
  <c r="Q2746" i="21"/>
  <c r="O2746" i="21"/>
  <c r="P2746" i="21"/>
  <c r="N2746" i="21"/>
  <c r="F2742" i="21"/>
  <c r="D2743" i="21"/>
  <c r="E2742" i="21"/>
  <c r="O2747" i="21"/>
  <c r="P2747" i="21"/>
  <c r="N2747" i="21"/>
  <c r="Q2747" i="21"/>
  <c r="M2748" i="21"/>
  <c r="J2748" i="21"/>
  <c r="H2749" i="21"/>
  <c r="L2748" i="21"/>
  <c r="K2748" i="21"/>
  <c r="I2748" i="21"/>
  <c r="D2744" i="21"/>
  <c r="F2743" i="21"/>
  <c r="E2743" i="21"/>
  <c r="K2749" i="21"/>
  <c r="J2749" i="21"/>
  <c r="I2749" i="21"/>
  <c r="M2749" i="21"/>
  <c r="H2750" i="21"/>
  <c r="L2749" i="21"/>
  <c r="Q2748" i="21"/>
  <c r="O2748" i="21"/>
  <c r="P2748" i="21"/>
  <c r="N2748" i="21"/>
  <c r="D2745" i="21"/>
  <c r="F2744" i="21"/>
  <c r="E2744" i="21"/>
  <c r="O2749" i="21"/>
  <c r="P2749" i="21"/>
  <c r="N2749" i="21"/>
  <c r="Q2749" i="21"/>
  <c r="M2750" i="21"/>
  <c r="L2750" i="21"/>
  <c r="K2750" i="21"/>
  <c r="J2750" i="21"/>
  <c r="H2751" i="21"/>
  <c r="I2750" i="21"/>
  <c r="D2746" i="21"/>
  <c r="E2745" i="21"/>
  <c r="F2745" i="21"/>
  <c r="M2751" i="21"/>
  <c r="H2752" i="21"/>
  <c r="L2751" i="21"/>
  <c r="K2751" i="21"/>
  <c r="J2751" i="21"/>
  <c r="I2751" i="21"/>
  <c r="N2750" i="21"/>
  <c r="Q2750" i="21"/>
  <c r="O2750" i="21"/>
  <c r="P2750" i="21"/>
  <c r="F2746" i="21"/>
  <c r="D2747" i="21"/>
  <c r="E2746" i="21"/>
  <c r="I2752" i="21"/>
  <c r="M2752" i="21"/>
  <c r="L2752" i="21"/>
  <c r="H2753" i="21"/>
  <c r="K2752" i="21"/>
  <c r="J2752" i="21"/>
  <c r="N2751" i="21"/>
  <c r="Q2751" i="21"/>
  <c r="O2751" i="21"/>
  <c r="P2751" i="21"/>
  <c r="E2747" i="21"/>
  <c r="F2747" i="21"/>
  <c r="D2748" i="21"/>
  <c r="Q2752" i="21"/>
  <c r="O2752" i="21"/>
  <c r="P2752" i="21"/>
  <c r="N2752" i="21"/>
  <c r="J2753" i="21"/>
  <c r="H2754" i="21"/>
  <c r="K2753" i="21"/>
  <c r="I2753" i="21"/>
  <c r="M2753" i="21"/>
  <c r="L2753" i="21"/>
  <c r="E2748" i="21"/>
  <c r="D2749" i="21"/>
  <c r="F2748" i="21"/>
  <c r="M2754" i="21"/>
  <c r="L2754" i="21"/>
  <c r="K2754" i="21"/>
  <c r="I2754" i="21"/>
  <c r="J2754" i="21"/>
  <c r="H2755" i="21"/>
  <c r="Q2753" i="21"/>
  <c r="O2753" i="21"/>
  <c r="P2753" i="21"/>
  <c r="N2753" i="21"/>
  <c r="D2750" i="21"/>
  <c r="F2749" i="21"/>
  <c r="E2749" i="21"/>
  <c r="P2754" i="21"/>
  <c r="Q2754" i="21"/>
  <c r="O2754" i="21"/>
  <c r="N2754" i="21"/>
  <c r="M2755" i="21"/>
  <c r="L2755" i="21"/>
  <c r="K2755" i="21"/>
  <c r="J2755" i="21"/>
  <c r="I2755" i="21"/>
  <c r="H2756" i="21"/>
  <c r="E2750" i="21"/>
  <c r="F2750" i="21"/>
  <c r="D2751" i="21"/>
  <c r="O2755" i="21"/>
  <c r="Q2755" i="21"/>
  <c r="N2755" i="21"/>
  <c r="P2755" i="21"/>
  <c r="M2756" i="21"/>
  <c r="H2757" i="21"/>
  <c r="L2756" i="21"/>
  <c r="K2756" i="21"/>
  <c r="J2756" i="21"/>
  <c r="I2756" i="21"/>
  <c r="E2751" i="21"/>
  <c r="F2751" i="21"/>
  <c r="D2752" i="21"/>
  <c r="K2757" i="21"/>
  <c r="J2757" i="21"/>
  <c r="I2757" i="21"/>
  <c r="H2758" i="21"/>
  <c r="M2757" i="21"/>
  <c r="L2757" i="21"/>
  <c r="Q2756" i="21"/>
  <c r="O2756" i="21"/>
  <c r="P2756" i="21"/>
  <c r="N2756" i="21"/>
  <c r="D2753" i="21"/>
  <c r="F2752" i="21"/>
  <c r="E2752" i="21"/>
  <c r="Q2757" i="21"/>
  <c r="P2757" i="21"/>
  <c r="N2757" i="21"/>
  <c r="O2757" i="21"/>
  <c r="M2758" i="21"/>
  <c r="K2758" i="21"/>
  <c r="L2758" i="21"/>
  <c r="J2758" i="21"/>
  <c r="H2759" i="21"/>
  <c r="I2758" i="21"/>
  <c r="F2753" i="21"/>
  <c r="E2753" i="21"/>
  <c r="D2754" i="21"/>
  <c r="I2759" i="21"/>
  <c r="M2759" i="21"/>
  <c r="L2759" i="21"/>
  <c r="K2759" i="21"/>
  <c r="H2760" i="21"/>
  <c r="J2759" i="21"/>
  <c r="N2758" i="21"/>
  <c r="Q2758" i="21"/>
  <c r="O2758" i="21"/>
  <c r="P2758" i="21"/>
  <c r="E2754" i="21"/>
  <c r="D2755" i="21"/>
  <c r="F2754" i="21"/>
  <c r="O2759" i="21"/>
  <c r="P2759" i="21"/>
  <c r="N2759" i="21"/>
  <c r="Q2759" i="21"/>
  <c r="L2760" i="21"/>
  <c r="H2761" i="21"/>
  <c r="K2760" i="21"/>
  <c r="J2760" i="21"/>
  <c r="I2760" i="21"/>
  <c r="M2760" i="21"/>
  <c r="F2755" i="21"/>
  <c r="E2755" i="21"/>
  <c r="D2756" i="21"/>
  <c r="J2761" i="21"/>
  <c r="H2762" i="21"/>
  <c r="I2761" i="21"/>
  <c r="M2761" i="21"/>
  <c r="L2761" i="21"/>
  <c r="K2761" i="21"/>
  <c r="P2760" i="21"/>
  <c r="O2760" i="21"/>
  <c r="N2760" i="21"/>
  <c r="Q2760" i="21"/>
  <c r="F2756" i="21"/>
  <c r="D2757" i="21"/>
  <c r="E2756" i="21"/>
  <c r="L2762" i="21"/>
  <c r="K2762" i="21"/>
  <c r="J2762" i="21"/>
  <c r="H2763" i="21"/>
  <c r="I2762" i="21"/>
  <c r="M2762" i="21"/>
  <c r="N2761" i="21"/>
  <c r="Q2761" i="21"/>
  <c r="O2761" i="21"/>
  <c r="P2761" i="21"/>
  <c r="D2758" i="21"/>
  <c r="F2757" i="21"/>
  <c r="E2757" i="21"/>
  <c r="M2763" i="21"/>
  <c r="L2763" i="21"/>
  <c r="H2764" i="21"/>
  <c r="K2763" i="21"/>
  <c r="J2763" i="21"/>
  <c r="I2763" i="21"/>
  <c r="P2762" i="21"/>
  <c r="N2762" i="21"/>
  <c r="Q2762" i="21"/>
  <c r="O2762" i="21"/>
  <c r="E2758" i="21"/>
  <c r="F2758" i="21"/>
  <c r="D2759" i="21"/>
  <c r="M2764" i="21"/>
  <c r="L2764" i="21"/>
  <c r="H2765" i="21"/>
  <c r="K2764" i="21"/>
  <c r="J2764" i="21"/>
  <c r="I2764" i="21"/>
  <c r="O2763" i="21"/>
  <c r="Q2763" i="21"/>
  <c r="P2763" i="21"/>
  <c r="N2763" i="21"/>
  <c r="F2759" i="21"/>
  <c r="D2760" i="21"/>
  <c r="E2759" i="21"/>
  <c r="H2766" i="21"/>
  <c r="I2765" i="21"/>
  <c r="M2765" i="21"/>
  <c r="L2765" i="21"/>
  <c r="K2765" i="21"/>
  <c r="J2765" i="21"/>
  <c r="P2764" i="21"/>
  <c r="O2764" i="21"/>
  <c r="N2764" i="21"/>
  <c r="Q2764" i="21"/>
  <c r="D2761" i="21"/>
  <c r="F2760" i="21"/>
  <c r="E2760" i="21"/>
  <c r="K2766" i="21"/>
  <c r="M2766" i="21"/>
  <c r="L2766" i="21"/>
  <c r="J2766" i="21"/>
  <c r="H2767" i="21"/>
  <c r="I2766" i="21"/>
  <c r="O2765" i="21"/>
  <c r="P2765" i="21"/>
  <c r="N2765" i="21"/>
  <c r="Q2765" i="21"/>
  <c r="F2761" i="21"/>
  <c r="E2761" i="21"/>
  <c r="D2762" i="21"/>
  <c r="M2767" i="21"/>
  <c r="I2767" i="21"/>
  <c r="L2767" i="21"/>
  <c r="K2767" i="21"/>
  <c r="H2768" i="21"/>
  <c r="J2767" i="21"/>
  <c r="P2766" i="21"/>
  <c r="N2766" i="21"/>
  <c r="Q2766" i="21"/>
  <c r="O2766" i="21"/>
  <c r="E2762" i="21"/>
  <c r="D2763" i="21"/>
  <c r="F2762" i="21"/>
  <c r="Q2767" i="21"/>
  <c r="P2767" i="21"/>
  <c r="N2767" i="21"/>
  <c r="O2767" i="21"/>
  <c r="H2769" i="21"/>
  <c r="L2768" i="21"/>
  <c r="K2768" i="21"/>
  <c r="J2768" i="21"/>
  <c r="I2768" i="21"/>
  <c r="M2768" i="21"/>
  <c r="F2763" i="21"/>
  <c r="E2763" i="21"/>
  <c r="D2764" i="21"/>
  <c r="J2769" i="21"/>
  <c r="H2770" i="21"/>
  <c r="I2769" i="21"/>
  <c r="M2769" i="21"/>
  <c r="L2769" i="21"/>
  <c r="K2769" i="21"/>
  <c r="O2768" i="21"/>
  <c r="Q2768" i="21"/>
  <c r="N2768" i="21"/>
  <c r="P2768" i="21"/>
  <c r="D2765" i="21"/>
  <c r="F2764" i="21"/>
  <c r="E2764" i="21"/>
  <c r="K2770" i="21"/>
  <c r="L2770" i="21"/>
  <c r="J2770" i="21"/>
  <c r="H2771" i="21"/>
  <c r="I2770" i="21"/>
  <c r="M2770" i="21"/>
  <c r="P2769" i="21"/>
  <c r="N2769" i="21"/>
  <c r="Q2769" i="21"/>
  <c r="O2769" i="21"/>
  <c r="D2766" i="21"/>
  <c r="E2765" i="21"/>
  <c r="F2765" i="21"/>
  <c r="L2771" i="21"/>
  <c r="M2771" i="21"/>
  <c r="H2772" i="21"/>
  <c r="K2771" i="21"/>
  <c r="J2771" i="21"/>
  <c r="I2771" i="21"/>
  <c r="N2770" i="21"/>
  <c r="O2770" i="21"/>
  <c r="P2770" i="21"/>
  <c r="Q2770" i="21"/>
  <c r="F2766" i="21"/>
  <c r="E2766" i="21"/>
  <c r="D2767" i="21"/>
  <c r="M2772" i="21"/>
  <c r="L2772" i="21"/>
  <c r="K2772" i="21"/>
  <c r="H2773" i="21"/>
  <c r="J2772" i="21"/>
  <c r="I2772" i="21"/>
  <c r="O2771" i="21"/>
  <c r="N2771" i="21"/>
  <c r="Q2771" i="21"/>
  <c r="P2771" i="21"/>
  <c r="E2767" i="21"/>
  <c r="F2767" i="21"/>
  <c r="D2768" i="21"/>
  <c r="I2773" i="21"/>
  <c r="J2773" i="21"/>
  <c r="M2773" i="21"/>
  <c r="L2773" i="21"/>
  <c r="K2773" i="21"/>
  <c r="H2774" i="21"/>
  <c r="P2772" i="21"/>
  <c r="Q2772" i="21"/>
  <c r="O2772" i="21"/>
  <c r="N2772" i="21"/>
  <c r="D2769" i="21"/>
  <c r="E2768" i="21"/>
  <c r="F2768" i="21"/>
  <c r="N2773" i="21"/>
  <c r="P2773" i="21"/>
  <c r="O2773" i="21"/>
  <c r="Q2773" i="21"/>
  <c r="M2774" i="21"/>
  <c r="L2774" i="21"/>
  <c r="H2775" i="21"/>
  <c r="K2774" i="21"/>
  <c r="J2774" i="21"/>
  <c r="I2774" i="21"/>
  <c r="D2770" i="21"/>
  <c r="F2769" i="21"/>
  <c r="E2769" i="21"/>
  <c r="I2775" i="21"/>
  <c r="J2775" i="21"/>
  <c r="M2775" i="21"/>
  <c r="H2776" i="21"/>
  <c r="L2775" i="21"/>
  <c r="K2775" i="21"/>
  <c r="O2774" i="21"/>
  <c r="P2774" i="21"/>
  <c r="N2774" i="21"/>
  <c r="Q2774" i="21"/>
  <c r="D2771" i="21"/>
  <c r="E2770" i="21"/>
  <c r="F2770" i="21"/>
  <c r="O2775" i="21"/>
  <c r="P2775" i="21"/>
  <c r="N2775" i="21"/>
  <c r="Q2775" i="21"/>
  <c r="J2776" i="21"/>
  <c r="K2776" i="21"/>
  <c r="H2777" i="21"/>
  <c r="M2776" i="21"/>
  <c r="I2776" i="21"/>
  <c r="L2776" i="21"/>
  <c r="D2772" i="21"/>
  <c r="E2771" i="21"/>
  <c r="F2771" i="21"/>
  <c r="L2777" i="21"/>
  <c r="K2777" i="21"/>
  <c r="J2777" i="21"/>
  <c r="H2778" i="21"/>
  <c r="I2777" i="21"/>
  <c r="M2777" i="21"/>
  <c r="O2776" i="21"/>
  <c r="P2776" i="21"/>
  <c r="N2776" i="21"/>
  <c r="Q2776" i="21"/>
  <c r="E2772" i="21"/>
  <c r="D2773" i="21"/>
  <c r="F2772" i="21"/>
  <c r="K2778" i="21"/>
  <c r="L2778" i="21"/>
  <c r="J2778" i="21"/>
  <c r="I2778" i="21"/>
  <c r="M2778" i="21"/>
  <c r="H2779" i="21"/>
  <c r="O2777" i="21"/>
  <c r="P2777" i="21"/>
  <c r="N2777" i="21"/>
  <c r="Q2777" i="21"/>
  <c r="D2774" i="21"/>
  <c r="F2773" i="21"/>
  <c r="E2773" i="21"/>
  <c r="O2778" i="21"/>
  <c r="Q2778" i="21"/>
  <c r="P2778" i="21"/>
  <c r="N2778" i="21"/>
  <c r="I2779" i="21"/>
  <c r="J2779" i="21"/>
  <c r="M2779" i="21"/>
  <c r="L2779" i="21"/>
  <c r="H2780" i="21"/>
  <c r="K2779" i="21"/>
  <c r="E2774" i="21"/>
  <c r="F2774" i="21"/>
  <c r="D2775" i="21"/>
  <c r="O2779" i="21"/>
  <c r="P2779" i="21"/>
  <c r="N2779" i="21"/>
  <c r="Q2779" i="21"/>
  <c r="M2780" i="21"/>
  <c r="L2780" i="21"/>
  <c r="K2780" i="21"/>
  <c r="H2781" i="21"/>
  <c r="J2780" i="21"/>
  <c r="I2780" i="21"/>
  <c r="F2775" i="21"/>
  <c r="E2775" i="21"/>
  <c r="D2776" i="21"/>
  <c r="J2781" i="21"/>
  <c r="H2782" i="21"/>
  <c r="I2781" i="21"/>
  <c r="M2781" i="21"/>
  <c r="K2781" i="21"/>
  <c r="L2781" i="21"/>
  <c r="P2780" i="21"/>
  <c r="N2780" i="21"/>
  <c r="Q2780" i="21"/>
  <c r="O2780" i="21"/>
  <c r="D2777" i="21"/>
  <c r="F2776" i="21"/>
  <c r="E2776" i="21"/>
  <c r="M2782" i="21"/>
  <c r="L2782" i="21"/>
  <c r="H2783" i="21"/>
  <c r="K2782" i="21"/>
  <c r="J2782" i="21"/>
  <c r="I2782" i="21"/>
  <c r="N2781" i="21"/>
  <c r="P2781" i="21"/>
  <c r="Q2781" i="21"/>
  <c r="O2781" i="21"/>
  <c r="D2778" i="21"/>
  <c r="E2777" i="21"/>
  <c r="F2777" i="21"/>
  <c r="J2783" i="21"/>
  <c r="K2783" i="21"/>
  <c r="M2783" i="21"/>
  <c r="I2783" i="21"/>
  <c r="H2784" i="21"/>
  <c r="L2783" i="21"/>
  <c r="Q2782" i="21"/>
  <c r="O2782" i="21"/>
  <c r="P2782" i="21"/>
  <c r="N2782" i="21"/>
  <c r="D2779" i="21"/>
  <c r="F2778" i="21"/>
  <c r="E2778" i="21"/>
  <c r="Q2783" i="21"/>
  <c r="N2783" i="21"/>
  <c r="O2783" i="21"/>
  <c r="P2783" i="21"/>
  <c r="I2784" i="21"/>
  <c r="L2784" i="21"/>
  <c r="K2784" i="21"/>
  <c r="J2784" i="21"/>
  <c r="H2785" i="21"/>
  <c r="M2784" i="21"/>
  <c r="D2780" i="21"/>
  <c r="E2779" i="21"/>
  <c r="F2779" i="21"/>
  <c r="O2784" i="21"/>
  <c r="Q2784" i="21"/>
  <c r="P2784" i="21"/>
  <c r="N2784" i="21"/>
  <c r="L2785" i="21"/>
  <c r="K2785" i="21"/>
  <c r="J2785" i="21"/>
  <c r="H2786" i="21"/>
  <c r="I2785" i="21"/>
  <c r="M2785" i="21"/>
  <c r="D2781" i="21"/>
  <c r="E2780" i="21"/>
  <c r="F2780" i="21"/>
  <c r="K2786" i="21"/>
  <c r="L2786" i="21"/>
  <c r="J2786" i="21"/>
  <c r="I2786" i="21"/>
  <c r="M2786" i="21"/>
  <c r="H2787" i="21"/>
  <c r="Q2785" i="21"/>
  <c r="O2785" i="21"/>
  <c r="P2785" i="21"/>
  <c r="N2785" i="21"/>
  <c r="D2782" i="21"/>
  <c r="E2781" i="21"/>
  <c r="F2781" i="21"/>
  <c r="Q2786" i="21"/>
  <c r="P2786" i="21"/>
  <c r="O2786" i="21"/>
  <c r="N2786" i="21"/>
  <c r="J2787" i="21"/>
  <c r="I2787" i="21"/>
  <c r="M2787" i="21"/>
  <c r="L2787" i="21"/>
  <c r="H2788" i="21"/>
  <c r="K2787" i="21"/>
  <c r="F2782" i="21"/>
  <c r="E2782" i="21"/>
  <c r="D2783" i="21"/>
  <c r="O2787" i="21"/>
  <c r="P2787" i="21"/>
  <c r="N2787" i="21"/>
  <c r="Q2787" i="21"/>
  <c r="I2788" i="21"/>
  <c r="M2788" i="21"/>
  <c r="L2788" i="21"/>
  <c r="K2788" i="21"/>
  <c r="H2789" i="21"/>
  <c r="J2788" i="21"/>
  <c r="F2783" i="21"/>
  <c r="E2783" i="21"/>
  <c r="D2784" i="21"/>
  <c r="P2788" i="21"/>
  <c r="N2788" i="21"/>
  <c r="Q2788" i="21"/>
  <c r="O2788" i="21"/>
  <c r="H2790" i="21"/>
  <c r="L2789" i="21"/>
  <c r="J2789" i="21"/>
  <c r="I2789" i="21"/>
  <c r="K2789" i="21"/>
  <c r="M2789" i="21"/>
  <c r="D2785" i="21"/>
  <c r="F2784" i="21"/>
  <c r="E2784" i="21"/>
  <c r="M2790" i="21"/>
  <c r="L2790" i="21"/>
  <c r="H2791" i="21"/>
  <c r="K2790" i="21"/>
  <c r="J2790" i="21"/>
  <c r="I2790" i="21"/>
  <c r="N2789" i="21"/>
  <c r="P2789" i="21"/>
  <c r="O2789" i="21"/>
  <c r="Q2789" i="21"/>
  <c r="D2786" i="21"/>
  <c r="F2785" i="21"/>
  <c r="E2785" i="21"/>
  <c r="K2791" i="21"/>
  <c r="L2791" i="21"/>
  <c r="M2791" i="21"/>
  <c r="J2791" i="21"/>
  <c r="I2791" i="21"/>
  <c r="H2792" i="21"/>
  <c r="Q2790" i="21"/>
  <c r="O2790" i="21"/>
  <c r="P2790" i="21"/>
  <c r="N2790" i="21"/>
  <c r="D2787" i="21"/>
  <c r="E2786" i="21"/>
  <c r="F2786" i="21"/>
  <c r="Q2791" i="21"/>
  <c r="N2791" i="21"/>
  <c r="O2791" i="21"/>
  <c r="P2791" i="21"/>
  <c r="I2792" i="21"/>
  <c r="L2792" i="21"/>
  <c r="K2792" i="21"/>
  <c r="J2792" i="21"/>
  <c r="H2793" i="21"/>
  <c r="M2792" i="21"/>
  <c r="D2788" i="21"/>
  <c r="E2787" i="21"/>
  <c r="F2787" i="21"/>
  <c r="O2792" i="21"/>
  <c r="P2792" i="21"/>
  <c r="N2792" i="21"/>
  <c r="Q2792" i="21"/>
  <c r="L2793" i="21"/>
  <c r="K2793" i="21"/>
  <c r="J2793" i="21"/>
  <c r="M2793" i="21"/>
  <c r="H2794" i="21"/>
  <c r="I2793" i="21"/>
  <c r="D2789" i="21"/>
  <c r="F2788" i="21"/>
  <c r="E2788" i="21"/>
  <c r="L2794" i="21"/>
  <c r="H2795" i="21"/>
  <c r="K2794" i="21"/>
  <c r="I2794" i="21"/>
  <c r="M2794" i="21"/>
  <c r="J2794" i="21"/>
  <c r="Q2793" i="21"/>
  <c r="O2793" i="21"/>
  <c r="P2793" i="21"/>
  <c r="N2793" i="21"/>
  <c r="D2790" i="21"/>
  <c r="E2789" i="21"/>
  <c r="F2789" i="21"/>
  <c r="I2795" i="21"/>
  <c r="J2795" i="21"/>
  <c r="M2795" i="21"/>
  <c r="L2795" i="21"/>
  <c r="H2796" i="21"/>
  <c r="K2795" i="21"/>
  <c r="O2794" i="21"/>
  <c r="Q2794" i="21"/>
  <c r="P2794" i="21"/>
  <c r="N2794" i="21"/>
  <c r="E2790" i="21"/>
  <c r="F2790" i="21"/>
  <c r="D2791" i="21"/>
  <c r="O2795" i="21"/>
  <c r="P2795" i="21"/>
  <c r="N2795" i="21"/>
  <c r="Q2795" i="21"/>
  <c r="J2796" i="21"/>
  <c r="I2796" i="21"/>
  <c r="M2796" i="21"/>
  <c r="L2796" i="21"/>
  <c r="K2796" i="21"/>
  <c r="H2797" i="21"/>
  <c r="E2791" i="21"/>
  <c r="F2791" i="21"/>
  <c r="D2792" i="21"/>
  <c r="O2796" i="21"/>
  <c r="Q2796" i="21"/>
  <c r="P2796" i="21"/>
  <c r="N2796" i="21"/>
  <c r="K2797" i="21"/>
  <c r="I2797" i="21"/>
  <c r="M2797" i="21"/>
  <c r="L2797" i="21"/>
  <c r="H2798" i="21"/>
  <c r="J2797" i="21"/>
  <c r="D2793" i="21"/>
  <c r="E2792" i="21"/>
  <c r="F2792" i="21"/>
  <c r="O2797" i="21"/>
  <c r="P2797" i="21"/>
  <c r="N2797" i="21"/>
  <c r="Q2797" i="21"/>
  <c r="K2798" i="21"/>
  <c r="I2798" i="21"/>
  <c r="J2798" i="21"/>
  <c r="M2798" i="21"/>
  <c r="L2798" i="21"/>
  <c r="H2799" i="21"/>
  <c r="D2794" i="21"/>
  <c r="E2793" i="21"/>
  <c r="F2793" i="21"/>
  <c r="Q2798" i="21"/>
  <c r="O2798" i="21"/>
  <c r="P2798" i="21"/>
  <c r="N2798" i="21"/>
  <c r="L2799" i="21"/>
  <c r="H2800" i="21"/>
  <c r="M2799" i="21"/>
  <c r="K2799" i="21"/>
  <c r="J2799" i="21"/>
  <c r="I2799" i="21"/>
  <c r="D2795" i="21"/>
  <c r="E2794" i="21"/>
  <c r="F2794" i="21"/>
  <c r="M2800" i="21"/>
  <c r="L2800" i="21"/>
  <c r="K2800" i="21"/>
  <c r="J2800" i="21"/>
  <c r="I2800" i="21"/>
  <c r="H2801" i="21"/>
  <c r="Q2799" i="21"/>
  <c r="N2799" i="21"/>
  <c r="O2799" i="21"/>
  <c r="P2799" i="21"/>
  <c r="D2796" i="21"/>
  <c r="F2795" i="21"/>
  <c r="E2795" i="21"/>
  <c r="Q2800" i="21"/>
  <c r="O2800" i="21"/>
  <c r="P2800" i="21"/>
  <c r="N2800" i="21"/>
  <c r="I2801" i="21"/>
  <c r="J2801" i="21"/>
  <c r="M2801" i="21"/>
  <c r="H2802" i="21"/>
  <c r="L2801" i="21"/>
  <c r="K2801" i="21"/>
  <c r="D2797" i="21"/>
  <c r="E2796" i="21"/>
  <c r="F2796" i="21"/>
  <c r="N2801" i="21"/>
  <c r="Q2801" i="21"/>
  <c r="O2801" i="21"/>
  <c r="P2801" i="21"/>
  <c r="I2802" i="21"/>
  <c r="M2802" i="21"/>
  <c r="K2802" i="21"/>
  <c r="J2802" i="21"/>
  <c r="H2803" i="21"/>
  <c r="L2802" i="21"/>
  <c r="D2798" i="21"/>
  <c r="E2797" i="21"/>
  <c r="F2797" i="21"/>
  <c r="Q2802" i="21"/>
  <c r="P2802" i="21"/>
  <c r="O2802" i="21"/>
  <c r="N2802" i="21"/>
  <c r="I2803" i="21"/>
  <c r="J2803" i="21"/>
  <c r="M2803" i="21"/>
  <c r="L2803" i="21"/>
  <c r="H2804" i="21"/>
  <c r="K2803" i="21"/>
  <c r="E2798" i="21"/>
  <c r="F2798" i="21"/>
  <c r="D2799" i="21"/>
  <c r="O2803" i="21"/>
  <c r="P2803" i="21"/>
  <c r="N2803" i="21"/>
  <c r="Q2803" i="21"/>
  <c r="H2805" i="21"/>
  <c r="J2804" i="21"/>
  <c r="I2804" i="21"/>
  <c r="M2804" i="21"/>
  <c r="L2804" i="21"/>
  <c r="K2804" i="21"/>
  <c r="F2799" i="21"/>
  <c r="E2799" i="21"/>
  <c r="D2800" i="21"/>
  <c r="K2805" i="21"/>
  <c r="J2805" i="21"/>
  <c r="I2805" i="21"/>
  <c r="M2805" i="21"/>
  <c r="L2805" i="21"/>
  <c r="H2806" i="21"/>
  <c r="O2804" i="21"/>
  <c r="Q2804" i="21"/>
  <c r="P2804" i="21"/>
  <c r="N2804" i="21"/>
  <c r="D2801" i="21"/>
  <c r="E2800" i="21"/>
  <c r="F2800" i="21"/>
  <c r="Q2805" i="21"/>
  <c r="P2805" i="21"/>
  <c r="N2805" i="21"/>
  <c r="O2805" i="21"/>
  <c r="I2806" i="21"/>
  <c r="J2806" i="21"/>
  <c r="K2806" i="21"/>
  <c r="M2806" i="21"/>
  <c r="L2806" i="21"/>
  <c r="H2807" i="21"/>
  <c r="D2802" i="21"/>
  <c r="E2801" i="21"/>
  <c r="F2801" i="21"/>
  <c r="Q2806" i="21"/>
  <c r="O2806" i="21"/>
  <c r="P2806" i="21"/>
  <c r="N2806" i="21"/>
  <c r="H2808" i="21"/>
  <c r="I2807" i="21"/>
  <c r="M2807" i="21"/>
  <c r="L2807" i="21"/>
  <c r="K2807" i="21"/>
  <c r="J2807" i="21"/>
  <c r="D2803" i="21"/>
  <c r="F2802" i="21"/>
  <c r="E2802" i="21"/>
  <c r="H2809" i="21"/>
  <c r="L2808" i="21"/>
  <c r="K2808" i="21"/>
  <c r="J2808" i="21"/>
  <c r="M2808" i="21"/>
  <c r="I2808" i="21"/>
  <c r="Q2807" i="21"/>
  <c r="N2807" i="21"/>
  <c r="O2807" i="21"/>
  <c r="P2807" i="21"/>
  <c r="D2804" i="21"/>
  <c r="F2803" i="21"/>
  <c r="E2803" i="21"/>
  <c r="I2809" i="21"/>
  <c r="J2809" i="21"/>
  <c r="M2809" i="21"/>
  <c r="H2810" i="21"/>
  <c r="L2809" i="21"/>
  <c r="K2809" i="21"/>
  <c r="P2808" i="21"/>
  <c r="O2808" i="21"/>
  <c r="N2808" i="21"/>
  <c r="Q2808" i="21"/>
  <c r="D2805" i="21"/>
  <c r="E2804" i="21"/>
  <c r="F2804" i="21"/>
  <c r="N2809" i="21"/>
  <c r="Q2809" i="21"/>
  <c r="O2809" i="21"/>
  <c r="P2809" i="21"/>
  <c r="I2810" i="21"/>
  <c r="J2810" i="21"/>
  <c r="M2810" i="21"/>
  <c r="L2810" i="21"/>
  <c r="K2810" i="21"/>
  <c r="H2811" i="21"/>
  <c r="D2806" i="21"/>
  <c r="F2805" i="21"/>
  <c r="E2805" i="21"/>
  <c r="O2810" i="21"/>
  <c r="Q2810" i="21"/>
  <c r="P2810" i="21"/>
  <c r="N2810" i="21"/>
  <c r="I2811" i="21"/>
  <c r="J2811" i="21"/>
  <c r="L2811" i="21"/>
  <c r="M2811" i="21"/>
  <c r="H2812" i="21"/>
  <c r="K2811" i="21"/>
  <c r="F2806" i="21"/>
  <c r="E2806" i="21"/>
  <c r="D2807" i="21"/>
  <c r="P2811" i="21"/>
  <c r="O2811" i="21"/>
  <c r="N2811" i="21"/>
  <c r="Q2811" i="21"/>
  <c r="L2812" i="21"/>
  <c r="K2812" i="21"/>
  <c r="H2813" i="21"/>
  <c r="J2812" i="21"/>
  <c r="I2812" i="21"/>
  <c r="M2812" i="21"/>
  <c r="E2807" i="21"/>
  <c r="F2807" i="21"/>
  <c r="D2808" i="21"/>
  <c r="M2813" i="21"/>
  <c r="H2814" i="21"/>
  <c r="J2813" i="21"/>
  <c r="L2813" i="21"/>
  <c r="I2813" i="21"/>
  <c r="K2813" i="21"/>
  <c r="O2812" i="21"/>
  <c r="N2812" i="21"/>
  <c r="Q2812" i="21"/>
  <c r="P2812" i="21"/>
  <c r="D2809" i="21"/>
  <c r="F2808" i="21"/>
  <c r="E2808" i="21"/>
  <c r="I2814" i="21"/>
  <c r="K2814" i="21"/>
  <c r="J2814" i="21"/>
  <c r="M2814" i="21"/>
  <c r="L2814" i="21"/>
  <c r="H2815" i="21"/>
  <c r="P2813" i="21"/>
  <c r="Q2813" i="21"/>
  <c r="N2813" i="21"/>
  <c r="O2813" i="21"/>
  <c r="D2810" i="21"/>
  <c r="F2809" i="21"/>
  <c r="E2809" i="21"/>
  <c r="O2814" i="21"/>
  <c r="Q2814" i="21"/>
  <c r="P2814" i="21"/>
  <c r="N2814" i="21"/>
  <c r="H2816" i="21"/>
  <c r="I2815" i="21"/>
  <c r="L2815" i="21"/>
  <c r="M2815" i="21"/>
  <c r="K2815" i="21"/>
  <c r="J2815" i="21"/>
  <c r="D2811" i="21"/>
  <c r="F2810" i="21"/>
  <c r="E2810" i="21"/>
  <c r="L2816" i="21"/>
  <c r="H2817" i="21"/>
  <c r="K2816" i="21"/>
  <c r="J2816" i="21"/>
  <c r="M2816" i="21"/>
  <c r="I2816" i="21"/>
  <c r="Q2815" i="21"/>
  <c r="N2815" i="21"/>
  <c r="P2815" i="21"/>
  <c r="O2815" i="21"/>
  <c r="D2812" i="21"/>
  <c r="E2811" i="21"/>
  <c r="F2811" i="21"/>
  <c r="H2818" i="21"/>
  <c r="M2817" i="21"/>
  <c r="K2817" i="21"/>
  <c r="J2817" i="21"/>
  <c r="L2817" i="21"/>
  <c r="I2817" i="21"/>
  <c r="P2816" i="21"/>
  <c r="Q2816" i="21"/>
  <c r="O2816" i="21"/>
  <c r="N2816" i="21"/>
  <c r="D2813" i="21"/>
  <c r="E2812" i="21"/>
  <c r="F2812" i="21"/>
  <c r="J2818" i="21"/>
  <c r="H2819" i="21"/>
  <c r="M2818" i="21"/>
  <c r="L2818" i="21"/>
  <c r="K2818" i="21"/>
  <c r="I2818" i="21"/>
  <c r="Q2817" i="21"/>
  <c r="O2817" i="21"/>
  <c r="P2817" i="21"/>
  <c r="N2817" i="21"/>
  <c r="E2813" i="21"/>
  <c r="D2814" i="21"/>
  <c r="F2813" i="21"/>
  <c r="M2819" i="21"/>
  <c r="K2819" i="21"/>
  <c r="L2819" i="21"/>
  <c r="H2820" i="21"/>
  <c r="J2819" i="21"/>
  <c r="I2819" i="21"/>
  <c r="N2818" i="21"/>
  <c r="O2818" i="21"/>
  <c r="P2818" i="21"/>
  <c r="Q2818" i="21"/>
  <c r="E2814" i="21"/>
  <c r="F2814" i="21"/>
  <c r="D2815" i="21"/>
  <c r="L2820" i="21"/>
  <c r="M2820" i="21"/>
  <c r="K2820" i="21"/>
  <c r="H2821" i="21"/>
  <c r="J2820" i="21"/>
  <c r="I2820" i="21"/>
  <c r="P2819" i="21"/>
  <c r="N2819" i="21"/>
  <c r="O2819" i="21"/>
  <c r="Q2819" i="21"/>
  <c r="F2815" i="21"/>
  <c r="E2815" i="21"/>
  <c r="D2816" i="21"/>
  <c r="H2822" i="21"/>
  <c r="M2821" i="21"/>
  <c r="J2821" i="21"/>
  <c r="L2821" i="21"/>
  <c r="I2821" i="21"/>
  <c r="K2821" i="21"/>
  <c r="O2820" i="21"/>
  <c r="N2820" i="21"/>
  <c r="Q2820" i="21"/>
  <c r="P2820" i="21"/>
  <c r="D2817" i="21"/>
  <c r="F2816" i="21"/>
  <c r="E2816" i="21"/>
  <c r="I2822" i="21"/>
  <c r="K2822" i="21"/>
  <c r="J2822" i="21"/>
  <c r="M2822" i="21"/>
  <c r="L2822" i="21"/>
  <c r="H2823" i="21"/>
  <c r="O2821" i="21"/>
  <c r="Q2821" i="21"/>
  <c r="N2821" i="21"/>
  <c r="P2821" i="21"/>
  <c r="D2818" i="21"/>
  <c r="F2817" i="21"/>
  <c r="E2817" i="21"/>
  <c r="Q2822" i="21"/>
  <c r="N2822" i="21"/>
  <c r="O2822" i="21"/>
  <c r="P2822" i="21"/>
  <c r="I2823" i="21"/>
  <c r="J2823" i="21"/>
  <c r="L2823" i="21"/>
  <c r="H2824" i="21"/>
  <c r="M2823" i="21"/>
  <c r="K2823" i="21"/>
  <c r="E2818" i="21"/>
  <c r="D2819" i="21"/>
  <c r="F2818" i="21"/>
  <c r="P2823" i="21"/>
  <c r="O2823" i="21"/>
  <c r="N2823" i="21"/>
  <c r="Q2823" i="21"/>
  <c r="J2824" i="21"/>
  <c r="M2824" i="21"/>
  <c r="K2824" i="21"/>
  <c r="H2825" i="21"/>
  <c r="I2824" i="21"/>
  <c r="L2824" i="21"/>
  <c r="D2820" i="21"/>
  <c r="F2819" i="21"/>
  <c r="E2819" i="21"/>
  <c r="I2825" i="21"/>
  <c r="L2825" i="21"/>
  <c r="K2825" i="21"/>
  <c r="H2826" i="21"/>
  <c r="J2825" i="21"/>
  <c r="M2825" i="21"/>
  <c r="P2824" i="21"/>
  <c r="Q2824" i="21"/>
  <c r="O2824" i="21"/>
  <c r="N2824" i="21"/>
  <c r="F2820" i="21"/>
  <c r="E2820" i="21"/>
  <c r="D2821" i="21"/>
  <c r="N2825" i="21"/>
  <c r="Q2825" i="21"/>
  <c r="O2825" i="21"/>
  <c r="P2825" i="21"/>
  <c r="H2827" i="21"/>
  <c r="J2826" i="21"/>
  <c r="M2826" i="21"/>
  <c r="L2826" i="21"/>
  <c r="K2826" i="21"/>
  <c r="I2826" i="21"/>
  <c r="F2821" i="21"/>
  <c r="D2822" i="21"/>
  <c r="E2821" i="21"/>
  <c r="M2827" i="21"/>
  <c r="K2827" i="21"/>
  <c r="L2827" i="21"/>
  <c r="H2828" i="21"/>
  <c r="J2827" i="21"/>
  <c r="I2827" i="21"/>
  <c r="N2826" i="21"/>
  <c r="P2826" i="21"/>
  <c r="Q2826" i="21"/>
  <c r="O2826" i="21"/>
  <c r="E2822" i="21"/>
  <c r="F2822" i="21"/>
  <c r="D2823" i="21"/>
  <c r="L2828" i="21"/>
  <c r="M2828" i="21"/>
  <c r="K2828" i="21"/>
  <c r="H2829" i="21"/>
  <c r="J2828" i="21"/>
  <c r="I2828" i="21"/>
  <c r="P2827" i="21"/>
  <c r="O2827" i="21"/>
  <c r="Q2827" i="21"/>
  <c r="N2827" i="21"/>
  <c r="E2823" i="21"/>
  <c r="F2823" i="21"/>
  <c r="D2824" i="21"/>
  <c r="J2829" i="21"/>
  <c r="L2829" i="21"/>
  <c r="K2829" i="21"/>
  <c r="M2829" i="21"/>
  <c r="I2829" i="21"/>
  <c r="H2830" i="21"/>
  <c r="O2828" i="21"/>
  <c r="P2828" i="21"/>
  <c r="N2828" i="21"/>
  <c r="Q2828" i="21"/>
  <c r="D2825" i="21"/>
  <c r="E2824" i="21"/>
  <c r="F2824" i="21"/>
  <c r="P2829" i="21"/>
  <c r="Q2829" i="21"/>
  <c r="N2829" i="21"/>
  <c r="O2829" i="21"/>
  <c r="I2830" i="21"/>
  <c r="K2830" i="21"/>
  <c r="J2830" i="21"/>
  <c r="M2830" i="21"/>
  <c r="L2830" i="21"/>
  <c r="H2831" i="21"/>
  <c r="D2826" i="21"/>
  <c r="F2825" i="21"/>
  <c r="E2825" i="21"/>
  <c r="N2830" i="21"/>
  <c r="P2830" i="21"/>
  <c r="Q2830" i="21"/>
  <c r="O2830" i="21"/>
  <c r="I2831" i="21"/>
  <c r="J2831" i="21"/>
  <c r="L2831" i="21"/>
  <c r="H2832" i="21"/>
  <c r="M2831" i="21"/>
  <c r="K2831" i="21"/>
  <c r="D2827" i="21"/>
  <c r="E2826" i="21"/>
  <c r="F2826" i="21"/>
  <c r="Q2831" i="21"/>
  <c r="O2831" i="21"/>
  <c r="N2831" i="21"/>
  <c r="P2831" i="21"/>
  <c r="J2832" i="21"/>
  <c r="M2832" i="21"/>
  <c r="K2832" i="21"/>
  <c r="H2833" i="21"/>
  <c r="I2832" i="21"/>
  <c r="L2832" i="21"/>
  <c r="D2828" i="21"/>
  <c r="F2827" i="21"/>
  <c r="E2827" i="21"/>
  <c r="I2833" i="21"/>
  <c r="L2833" i="21"/>
  <c r="K2833" i="21"/>
  <c r="H2834" i="21"/>
  <c r="J2833" i="21"/>
  <c r="M2833" i="21"/>
  <c r="P2832" i="21"/>
  <c r="O2832" i="21"/>
  <c r="Q2832" i="21"/>
  <c r="N2832" i="21"/>
  <c r="E2828" i="21"/>
  <c r="F2828" i="21"/>
  <c r="D2829" i="21"/>
  <c r="P2833" i="21"/>
  <c r="N2833" i="21"/>
  <c r="Q2833" i="21"/>
  <c r="O2833" i="21"/>
  <c r="J2834" i="21"/>
  <c r="H2835" i="21"/>
  <c r="M2834" i="21"/>
  <c r="L2834" i="21"/>
  <c r="K2834" i="21"/>
  <c r="I2834" i="21"/>
  <c r="E2829" i="21"/>
  <c r="D2830" i="21"/>
  <c r="F2829" i="21"/>
  <c r="M2835" i="21"/>
  <c r="K2835" i="21"/>
  <c r="L2835" i="21"/>
  <c r="H2836" i="21"/>
  <c r="J2835" i="21"/>
  <c r="I2835" i="21"/>
  <c r="N2834" i="21"/>
  <c r="O2834" i="21"/>
  <c r="P2834" i="21"/>
  <c r="Q2834" i="21"/>
  <c r="F2830" i="21"/>
  <c r="E2830" i="21"/>
  <c r="D2831" i="21"/>
  <c r="L2836" i="21"/>
  <c r="M2836" i="21"/>
  <c r="K2836" i="21"/>
  <c r="H2837" i="21"/>
  <c r="J2836" i="21"/>
  <c r="I2836" i="21"/>
  <c r="Q2835" i="21"/>
  <c r="P2835" i="21"/>
  <c r="N2835" i="21"/>
  <c r="O2835" i="21"/>
  <c r="E2831" i="21"/>
  <c r="F2831" i="21"/>
  <c r="D2832" i="21"/>
  <c r="J2837" i="21"/>
  <c r="L2837" i="21"/>
  <c r="K2837" i="21"/>
  <c r="M2837" i="21"/>
  <c r="I2837" i="21"/>
  <c r="H2838" i="21"/>
  <c r="O2836" i="21"/>
  <c r="Q2836" i="21"/>
  <c r="P2836" i="21"/>
  <c r="N2836" i="21"/>
  <c r="D2833" i="21"/>
  <c r="F2832" i="21"/>
  <c r="E2832" i="21"/>
  <c r="Q2837" i="21"/>
  <c r="O2837" i="21"/>
  <c r="N2837" i="21"/>
  <c r="P2837" i="21"/>
  <c r="K2838" i="21"/>
  <c r="M2838" i="21"/>
  <c r="L2838" i="21"/>
  <c r="I2838" i="21"/>
  <c r="H2839" i="21"/>
  <c r="J2838" i="21"/>
  <c r="E2833" i="21"/>
  <c r="F2833" i="21"/>
  <c r="D2834" i="21"/>
  <c r="O2838" i="21"/>
  <c r="P2838" i="21"/>
  <c r="N2838" i="21"/>
  <c r="Q2838" i="21"/>
  <c r="K2839" i="21"/>
  <c r="J2839" i="21"/>
  <c r="M2839" i="21"/>
  <c r="H2840" i="21"/>
  <c r="I2839" i="21"/>
  <c r="L2839" i="21"/>
  <c r="F2834" i="21"/>
  <c r="E2834" i="21"/>
  <c r="D2835" i="21"/>
  <c r="H2841" i="21"/>
  <c r="J2840" i="21"/>
  <c r="L2840" i="21"/>
  <c r="K2840" i="21"/>
  <c r="I2840" i="21"/>
  <c r="M2840" i="21"/>
  <c r="P2839" i="21"/>
  <c r="O2839" i="21"/>
  <c r="N2839" i="21"/>
  <c r="Q2839" i="21"/>
  <c r="F2835" i="21"/>
  <c r="E2835" i="21"/>
  <c r="D2836" i="21"/>
  <c r="H2842" i="21"/>
  <c r="K2841" i="21"/>
  <c r="J2841" i="21"/>
  <c r="M2841" i="21"/>
  <c r="L2841" i="21"/>
  <c r="I2841" i="21"/>
  <c r="Q2840" i="21"/>
  <c r="P2840" i="21"/>
  <c r="O2840" i="21"/>
  <c r="N2840" i="21"/>
  <c r="D2837" i="21"/>
  <c r="F2836" i="21"/>
  <c r="E2836" i="21"/>
  <c r="L2842" i="21"/>
  <c r="M2842" i="21"/>
  <c r="K2842" i="21"/>
  <c r="I2842" i="21"/>
  <c r="H2843" i="21"/>
  <c r="J2842" i="21"/>
  <c r="P2841" i="21"/>
  <c r="N2841" i="21"/>
  <c r="Q2841" i="21"/>
  <c r="O2841" i="21"/>
  <c r="F2837" i="21"/>
  <c r="D2838" i="21"/>
  <c r="E2837" i="21"/>
  <c r="N2842" i="21"/>
  <c r="Q2842" i="21"/>
  <c r="O2842" i="21"/>
  <c r="P2842" i="21"/>
  <c r="M2843" i="21"/>
  <c r="L2843" i="21"/>
  <c r="K2843" i="21"/>
  <c r="J2843" i="21"/>
  <c r="I2843" i="21"/>
  <c r="H2844" i="21"/>
  <c r="E2838" i="21"/>
  <c r="F2838" i="21"/>
  <c r="D2839" i="21"/>
  <c r="P2843" i="21"/>
  <c r="O2843" i="21"/>
  <c r="N2843" i="21"/>
  <c r="Q2843" i="21"/>
  <c r="H2845" i="21"/>
  <c r="K2844" i="21"/>
  <c r="M2844" i="21"/>
  <c r="L2844" i="21"/>
  <c r="J2844" i="21"/>
  <c r="I2844" i="21"/>
  <c r="D2840" i="21"/>
  <c r="F2839" i="21"/>
  <c r="E2839" i="21"/>
  <c r="K2845" i="21"/>
  <c r="I2845" i="21"/>
  <c r="J2845" i="21"/>
  <c r="H2846" i="21"/>
  <c r="M2845" i="21"/>
  <c r="L2845" i="21"/>
  <c r="P2844" i="21"/>
  <c r="Q2844" i="21"/>
  <c r="O2844" i="21"/>
  <c r="N2844" i="21"/>
  <c r="D2841" i="21"/>
  <c r="F2840" i="21"/>
  <c r="E2840" i="21"/>
  <c r="P2845" i="21"/>
  <c r="Q2845" i="21"/>
  <c r="N2845" i="21"/>
  <c r="O2845" i="21"/>
  <c r="K2846" i="21"/>
  <c r="M2846" i="21"/>
  <c r="L2846" i="21"/>
  <c r="I2846" i="21"/>
  <c r="H2847" i="21"/>
  <c r="J2846" i="21"/>
  <c r="D2842" i="21"/>
  <c r="F2841" i="21"/>
  <c r="E2841" i="21"/>
  <c r="Q2846" i="21"/>
  <c r="O2846" i="21"/>
  <c r="P2846" i="21"/>
  <c r="N2846" i="21"/>
  <c r="K2847" i="21"/>
  <c r="H2848" i="21"/>
  <c r="J2847" i="21"/>
  <c r="M2847" i="21"/>
  <c r="I2847" i="21"/>
  <c r="L2847" i="21"/>
  <c r="D2843" i="21"/>
  <c r="E2842" i="21"/>
  <c r="F2842" i="21"/>
  <c r="H2849" i="21"/>
  <c r="I2848" i="21"/>
  <c r="K2848" i="21"/>
  <c r="L2848" i="21"/>
  <c r="J2848" i="21"/>
  <c r="M2848" i="21"/>
  <c r="P2847" i="21"/>
  <c r="O2847" i="21"/>
  <c r="N2847" i="21"/>
  <c r="Q2847" i="21"/>
  <c r="E2843" i="21"/>
  <c r="F2843" i="21"/>
  <c r="D2844" i="21"/>
  <c r="H2850" i="21"/>
  <c r="K2849" i="21"/>
  <c r="J2849" i="21"/>
  <c r="M2849" i="21"/>
  <c r="L2849" i="21"/>
  <c r="I2849" i="21"/>
  <c r="P2848" i="21"/>
  <c r="O2848" i="21"/>
  <c r="N2848" i="21"/>
  <c r="Q2848" i="21"/>
  <c r="D2845" i="21"/>
  <c r="F2844" i="21"/>
  <c r="E2844" i="21"/>
  <c r="J2850" i="21"/>
  <c r="M2850" i="21"/>
  <c r="I2850" i="21"/>
  <c r="L2850" i="21"/>
  <c r="K2850" i="21"/>
  <c r="H2851" i="21"/>
  <c r="O2849" i="21"/>
  <c r="P2849" i="21"/>
  <c r="N2849" i="21"/>
  <c r="Q2849" i="21"/>
  <c r="D2846" i="21"/>
  <c r="E2845" i="21"/>
  <c r="F2845" i="21"/>
  <c r="Q2850" i="21"/>
  <c r="P2850" i="21"/>
  <c r="N2850" i="21"/>
  <c r="O2850" i="21"/>
  <c r="I2851" i="21"/>
  <c r="K2851" i="21"/>
  <c r="H2852" i="21"/>
  <c r="L2851" i="21"/>
  <c r="J2851" i="21"/>
  <c r="M2851" i="21"/>
  <c r="F2846" i="21"/>
  <c r="E2846" i="21"/>
  <c r="D2847" i="21"/>
  <c r="Q2851" i="21"/>
  <c r="O2851" i="21"/>
  <c r="P2851" i="21"/>
  <c r="N2851" i="21"/>
  <c r="J2852" i="21"/>
  <c r="H2853" i="21"/>
  <c r="L2852" i="21"/>
  <c r="M2852" i="21"/>
  <c r="K2852" i="21"/>
  <c r="I2852" i="21"/>
  <c r="D2848" i="21"/>
  <c r="E2847" i="21"/>
  <c r="F2847" i="21"/>
  <c r="M2853" i="21"/>
  <c r="L2853" i="21"/>
  <c r="K2853" i="21"/>
  <c r="H2854" i="21"/>
  <c r="J2853" i="21"/>
  <c r="I2853" i="21"/>
  <c r="N2852" i="21"/>
  <c r="O2852" i="21"/>
  <c r="Q2852" i="21"/>
  <c r="P2852" i="21"/>
  <c r="D2849" i="21"/>
  <c r="F2848" i="21"/>
  <c r="E2848" i="21"/>
  <c r="M2854" i="21"/>
  <c r="I2854" i="21"/>
  <c r="H2855" i="21"/>
  <c r="L2854" i="21"/>
  <c r="K2854" i="21"/>
  <c r="J2854" i="21"/>
  <c r="P2853" i="21"/>
  <c r="Q2853" i="21"/>
  <c r="O2853" i="21"/>
  <c r="N2853" i="21"/>
  <c r="D2850" i="21"/>
  <c r="F2849" i="21"/>
  <c r="E2849" i="21"/>
  <c r="O2854" i="21"/>
  <c r="P2854" i="21"/>
  <c r="N2854" i="21"/>
  <c r="Q2854" i="21"/>
  <c r="J2855" i="21"/>
  <c r="L2855" i="21"/>
  <c r="H2856" i="21"/>
  <c r="M2855" i="21"/>
  <c r="I2855" i="21"/>
  <c r="K2855" i="21"/>
  <c r="F2850" i="21"/>
  <c r="D2851" i="21"/>
  <c r="E2850" i="21"/>
  <c r="H2857" i="21"/>
  <c r="J2856" i="21"/>
  <c r="I2856" i="21"/>
  <c r="M2856" i="21"/>
  <c r="K2856" i="21"/>
  <c r="L2856" i="21"/>
  <c r="Q2855" i="21"/>
  <c r="N2855" i="21"/>
  <c r="P2855" i="21"/>
  <c r="O2855" i="21"/>
  <c r="E2851" i="21"/>
  <c r="F2851" i="21"/>
  <c r="D2852" i="21"/>
  <c r="L2857" i="21"/>
  <c r="H2858" i="21"/>
  <c r="M2857" i="21"/>
  <c r="K2857" i="21"/>
  <c r="J2857" i="21"/>
  <c r="I2857" i="21"/>
  <c r="O2856" i="21"/>
  <c r="N2856" i="21"/>
  <c r="P2856" i="21"/>
  <c r="Q2856" i="21"/>
  <c r="D2853" i="21"/>
  <c r="F2852" i="21"/>
  <c r="E2852" i="21"/>
  <c r="L2858" i="21"/>
  <c r="M2858" i="21"/>
  <c r="H2859" i="21"/>
  <c r="K2858" i="21"/>
  <c r="J2858" i="21"/>
  <c r="I2858" i="21"/>
  <c r="Q2857" i="21"/>
  <c r="P2857" i="21"/>
  <c r="N2857" i="21"/>
  <c r="O2857" i="21"/>
  <c r="D2854" i="21"/>
  <c r="E2853" i="21"/>
  <c r="F2853" i="21"/>
  <c r="M2859" i="21"/>
  <c r="J2859" i="21"/>
  <c r="L2859" i="21"/>
  <c r="K2859" i="21"/>
  <c r="I2859" i="21"/>
  <c r="H2860" i="21"/>
  <c r="Q2858" i="21"/>
  <c r="P2858" i="21"/>
  <c r="N2858" i="21"/>
  <c r="O2858" i="21"/>
  <c r="E2854" i="21"/>
  <c r="F2854" i="21"/>
  <c r="D2855" i="21"/>
  <c r="N2859" i="21"/>
  <c r="Q2859" i="21"/>
  <c r="P2859" i="21"/>
  <c r="O2859" i="21"/>
  <c r="I2860" i="21"/>
  <c r="M2860" i="21"/>
  <c r="H2861" i="21"/>
  <c r="K2860" i="21"/>
  <c r="J2860" i="21"/>
  <c r="L2860" i="21"/>
  <c r="F2855" i="21"/>
  <c r="D2856" i="21"/>
  <c r="E2855" i="21"/>
  <c r="N2860" i="21"/>
  <c r="Q2860" i="21"/>
  <c r="P2860" i="21"/>
  <c r="O2860" i="21"/>
  <c r="K2861" i="21"/>
  <c r="I2861" i="21"/>
  <c r="J2861" i="21"/>
  <c r="L2861" i="21"/>
  <c r="H2862" i="21"/>
  <c r="M2861" i="21"/>
  <c r="D2857" i="21"/>
  <c r="E2856" i="21"/>
  <c r="F2856" i="21"/>
  <c r="P2861" i="21"/>
  <c r="O2861" i="21"/>
  <c r="Q2861" i="21"/>
  <c r="N2861" i="21"/>
  <c r="J2862" i="21"/>
  <c r="M2862" i="21"/>
  <c r="I2862" i="21"/>
  <c r="L2862" i="21"/>
  <c r="H2863" i="21"/>
  <c r="K2862" i="21"/>
  <c r="D2858" i="21"/>
  <c r="F2857" i="21"/>
  <c r="E2857" i="21"/>
  <c r="Q2862" i="21"/>
  <c r="O2862" i="21"/>
  <c r="P2862" i="21"/>
  <c r="N2862" i="21"/>
  <c r="L2863" i="21"/>
  <c r="H2864" i="21"/>
  <c r="M2863" i="21"/>
  <c r="K2863" i="21"/>
  <c r="J2863" i="21"/>
  <c r="I2863" i="21"/>
  <c r="F2858" i="21"/>
  <c r="D2859" i="21"/>
  <c r="E2858" i="21"/>
  <c r="K2864" i="21"/>
  <c r="J2864" i="21"/>
  <c r="M2864" i="21"/>
  <c r="H2865" i="21"/>
  <c r="L2864" i="21"/>
  <c r="I2864" i="21"/>
  <c r="O2863" i="21"/>
  <c r="P2863" i="21"/>
  <c r="Q2863" i="21"/>
  <c r="N2863" i="21"/>
  <c r="E2859" i="21"/>
  <c r="F2859" i="21"/>
  <c r="D2860" i="21"/>
  <c r="H2866" i="21"/>
  <c r="L2865" i="21"/>
  <c r="J2865" i="21"/>
  <c r="K2865" i="21"/>
  <c r="I2865" i="21"/>
  <c r="M2865" i="21"/>
  <c r="P2864" i="21"/>
  <c r="Q2864" i="21"/>
  <c r="N2864" i="21"/>
  <c r="O2864" i="21"/>
  <c r="D2861" i="21"/>
  <c r="E2860" i="21"/>
  <c r="F2860" i="21"/>
  <c r="H2867" i="21"/>
  <c r="K2866" i="21"/>
  <c r="M2866" i="21"/>
  <c r="I2866" i="21"/>
  <c r="L2866" i="21"/>
  <c r="J2866" i="21"/>
  <c r="N2865" i="21"/>
  <c r="Q2865" i="21"/>
  <c r="O2865" i="21"/>
  <c r="P2865" i="21"/>
  <c r="F2861" i="21"/>
  <c r="E2861" i="21"/>
  <c r="D2862" i="21"/>
  <c r="K2867" i="21"/>
  <c r="L2867" i="21"/>
  <c r="M2867" i="21"/>
  <c r="J2867" i="21"/>
  <c r="I2867" i="21"/>
  <c r="H2868" i="21"/>
  <c r="Q2866" i="21"/>
  <c r="O2866" i="21"/>
  <c r="N2866" i="21"/>
  <c r="P2866" i="21"/>
  <c r="E2862" i="21"/>
  <c r="F2862" i="21"/>
  <c r="D2863" i="21"/>
  <c r="Q2867" i="21"/>
  <c r="P2867" i="21"/>
  <c r="O2867" i="21"/>
  <c r="N2867" i="21"/>
  <c r="I2868" i="21"/>
  <c r="H2869" i="21"/>
  <c r="L2868" i="21"/>
  <c r="K2868" i="21"/>
  <c r="M2868" i="21"/>
  <c r="J2868" i="21"/>
  <c r="F2863" i="21"/>
  <c r="D2864" i="21"/>
  <c r="E2863" i="21"/>
  <c r="O2868" i="21"/>
  <c r="P2868" i="21"/>
  <c r="Q2868" i="21"/>
  <c r="N2868" i="21"/>
  <c r="L2869" i="21"/>
  <c r="J2869" i="21"/>
  <c r="M2869" i="21"/>
  <c r="I2869" i="21"/>
  <c r="K2869" i="21"/>
  <c r="H2870" i="21"/>
  <c r="D2865" i="21"/>
  <c r="E2864" i="21"/>
  <c r="F2864" i="21"/>
  <c r="N2869" i="21"/>
  <c r="O2869" i="21"/>
  <c r="P2869" i="21"/>
  <c r="Q2869" i="21"/>
  <c r="M2870" i="21"/>
  <c r="J2870" i="21"/>
  <c r="K2870" i="21"/>
  <c r="I2870" i="21"/>
  <c r="H2871" i="21"/>
  <c r="L2870" i="21"/>
  <c r="D2866" i="21"/>
  <c r="E2865" i="21"/>
  <c r="F2865" i="21"/>
  <c r="Q2870" i="21"/>
  <c r="O2870" i="21"/>
  <c r="N2870" i="21"/>
  <c r="P2870" i="21"/>
  <c r="J2871" i="21"/>
  <c r="I2871" i="21"/>
  <c r="L2871" i="21"/>
  <c r="K2871" i="21"/>
  <c r="M2871" i="21"/>
  <c r="H2872" i="21"/>
  <c r="D2867" i="21"/>
  <c r="F2866" i="21"/>
  <c r="E2866" i="21"/>
  <c r="Q2871" i="21"/>
  <c r="P2871" i="21"/>
  <c r="N2871" i="21"/>
  <c r="O2871" i="21"/>
  <c r="M2872" i="21"/>
  <c r="L2872" i="21"/>
  <c r="J2872" i="21"/>
  <c r="H2873" i="21"/>
  <c r="K2872" i="21"/>
  <c r="I2872" i="21"/>
  <c r="E2867" i="21"/>
  <c r="F2867" i="21"/>
  <c r="D2868" i="21"/>
  <c r="L2873" i="21"/>
  <c r="H2874" i="21"/>
  <c r="I2873" i="21"/>
  <c r="K2873" i="21"/>
  <c r="M2873" i="21"/>
  <c r="J2873" i="21"/>
  <c r="N2872" i="21"/>
  <c r="P2872" i="21"/>
  <c r="O2872" i="21"/>
  <c r="Q2872" i="21"/>
  <c r="D2869" i="21"/>
  <c r="F2868" i="21"/>
  <c r="E2868" i="21"/>
  <c r="H2875" i="21"/>
  <c r="K2874" i="21"/>
  <c r="J2874" i="21"/>
  <c r="M2874" i="21"/>
  <c r="L2874" i="21"/>
  <c r="I2874" i="21"/>
  <c r="Q2873" i="21"/>
  <c r="N2873" i="21"/>
  <c r="P2873" i="21"/>
  <c r="O2873" i="21"/>
  <c r="D2870" i="21"/>
  <c r="F2869" i="21"/>
  <c r="E2869" i="21"/>
  <c r="K2875" i="21"/>
  <c r="M2875" i="21"/>
  <c r="L2875" i="21"/>
  <c r="J2875" i="21"/>
  <c r="I2875" i="21"/>
  <c r="H2876" i="21"/>
  <c r="N2874" i="21"/>
  <c r="Q2874" i="21"/>
  <c r="P2874" i="21"/>
  <c r="O2874" i="21"/>
  <c r="E2870" i="21"/>
  <c r="D2871" i="21"/>
  <c r="F2870" i="21"/>
  <c r="Q2875" i="21"/>
  <c r="N2875" i="21"/>
  <c r="O2875" i="21"/>
  <c r="P2875" i="21"/>
  <c r="J2876" i="21"/>
  <c r="L2876" i="21"/>
  <c r="K2876" i="21"/>
  <c r="H2877" i="21"/>
  <c r="M2876" i="21"/>
  <c r="I2876" i="21"/>
  <c r="D2872" i="21"/>
  <c r="E2871" i="21"/>
  <c r="F2871" i="21"/>
  <c r="L2877" i="21"/>
  <c r="M2877" i="21"/>
  <c r="J2877" i="21"/>
  <c r="I2877" i="21"/>
  <c r="K2877" i="21"/>
  <c r="H2878" i="21"/>
  <c r="N2876" i="21"/>
  <c r="P2876" i="21"/>
  <c r="Q2876" i="21"/>
  <c r="O2876" i="21"/>
  <c r="D2873" i="21"/>
  <c r="F2872" i="21"/>
  <c r="E2872" i="21"/>
  <c r="O2877" i="21"/>
  <c r="N2877" i="21"/>
  <c r="P2877" i="21"/>
  <c r="Q2877" i="21"/>
  <c r="J2878" i="21"/>
  <c r="M2878" i="21"/>
  <c r="I2878" i="21"/>
  <c r="K2878" i="21"/>
  <c r="H2879" i="21"/>
  <c r="L2878" i="21"/>
  <c r="E2873" i="21"/>
  <c r="F2873" i="21"/>
  <c r="D2874" i="21"/>
  <c r="O2878" i="21"/>
  <c r="N2878" i="21"/>
  <c r="P2878" i="21"/>
  <c r="Q2878" i="21"/>
  <c r="I2879" i="21"/>
  <c r="L2879" i="21"/>
  <c r="J2879" i="21"/>
  <c r="M2879" i="21"/>
  <c r="H2880" i="21"/>
  <c r="K2879" i="21"/>
  <c r="F2874" i="21"/>
  <c r="E2874" i="21"/>
  <c r="D2875" i="21"/>
  <c r="P2879" i="21"/>
  <c r="Q2879" i="21"/>
  <c r="N2879" i="21"/>
  <c r="O2879" i="21"/>
  <c r="M2880" i="21"/>
  <c r="L2880" i="21"/>
  <c r="J2880" i="21"/>
  <c r="H2881" i="21"/>
  <c r="K2880" i="21"/>
  <c r="I2880" i="21"/>
  <c r="E2875" i="21"/>
  <c r="F2875" i="21"/>
  <c r="D2876" i="21"/>
  <c r="H2882" i="21"/>
  <c r="J2881" i="21"/>
  <c r="L2881" i="21"/>
  <c r="I2881" i="21"/>
  <c r="K2881" i="21"/>
  <c r="M2881" i="21"/>
  <c r="P2880" i="21"/>
  <c r="N2880" i="21"/>
  <c r="O2880" i="21"/>
  <c r="Q2880" i="21"/>
  <c r="D2877" i="21"/>
  <c r="E2876" i="21"/>
  <c r="F2876" i="21"/>
  <c r="H2883" i="21"/>
  <c r="J2882" i="21"/>
  <c r="K2882" i="21"/>
  <c r="M2882" i="21"/>
  <c r="L2882" i="21"/>
  <c r="I2882" i="21"/>
  <c r="O2881" i="21"/>
  <c r="N2881" i="21"/>
  <c r="P2881" i="21"/>
  <c r="Q2881" i="21"/>
  <c r="F2877" i="21"/>
  <c r="E2877" i="21"/>
  <c r="D2878" i="21"/>
  <c r="K2883" i="21"/>
  <c r="M2883" i="21"/>
  <c r="L2883" i="21"/>
  <c r="J2883" i="21"/>
  <c r="I2883" i="21"/>
  <c r="H2884" i="21"/>
  <c r="Q2882" i="21"/>
  <c r="P2882" i="21"/>
  <c r="N2882" i="21"/>
  <c r="O2882" i="21"/>
  <c r="E2878" i="21"/>
  <c r="F2878" i="21"/>
  <c r="D2879" i="21"/>
  <c r="Q2883" i="21"/>
  <c r="P2883" i="21"/>
  <c r="N2883" i="21"/>
  <c r="O2883" i="21"/>
  <c r="L2884" i="21"/>
  <c r="K2884" i="21"/>
  <c r="H2885" i="21"/>
  <c r="J2884" i="21"/>
  <c r="M2884" i="21"/>
  <c r="I2884" i="21"/>
  <c r="E2879" i="21"/>
  <c r="D2880" i="21"/>
  <c r="F2879" i="21"/>
  <c r="M2885" i="21"/>
  <c r="I2885" i="21"/>
  <c r="L2885" i="21"/>
  <c r="H2886" i="21"/>
  <c r="K2885" i="21"/>
  <c r="J2885" i="21"/>
  <c r="P2884" i="21"/>
  <c r="N2884" i="21"/>
  <c r="Q2884" i="21"/>
  <c r="O2884" i="21"/>
  <c r="D2881" i="21"/>
  <c r="E2880" i="21"/>
  <c r="F2880" i="21"/>
  <c r="P2885" i="21"/>
  <c r="Q2885" i="21"/>
  <c r="O2885" i="21"/>
  <c r="N2885" i="21"/>
  <c r="L2886" i="21"/>
  <c r="J2886" i="21"/>
  <c r="K2886" i="21"/>
  <c r="M2886" i="21"/>
  <c r="H2887" i="21"/>
  <c r="I2886" i="21"/>
  <c r="F2881" i="21"/>
  <c r="E2881" i="21"/>
  <c r="D2882" i="21"/>
  <c r="K2887" i="21"/>
  <c r="J2887" i="21"/>
  <c r="L2887" i="21"/>
  <c r="I2887" i="21"/>
  <c r="H2888" i="21"/>
  <c r="M2887" i="21"/>
  <c r="Q2886" i="21"/>
  <c r="O2886" i="21"/>
  <c r="N2886" i="21"/>
  <c r="P2886" i="21"/>
  <c r="F2882" i="21"/>
  <c r="E2882" i="21"/>
  <c r="D2883" i="21"/>
  <c r="N2887" i="21"/>
  <c r="Q2887" i="21"/>
  <c r="O2887" i="21"/>
  <c r="P2887" i="21"/>
  <c r="J2888" i="21"/>
  <c r="K2888" i="21"/>
  <c r="L2888" i="21"/>
  <c r="H2889" i="21"/>
  <c r="I2888" i="21"/>
  <c r="M2888" i="21"/>
  <c r="F2883" i="21"/>
  <c r="E2883" i="21"/>
  <c r="D2884" i="21"/>
  <c r="L2889" i="21"/>
  <c r="H2890" i="21"/>
  <c r="I2889" i="21"/>
  <c r="K2889" i="21"/>
  <c r="J2889" i="21"/>
  <c r="M2889" i="21"/>
  <c r="O2888" i="21"/>
  <c r="P2888" i="21"/>
  <c r="N2888" i="21"/>
  <c r="Q2888" i="21"/>
  <c r="D2885" i="21"/>
  <c r="F2884" i="21"/>
  <c r="E2884" i="21"/>
  <c r="L2890" i="21"/>
  <c r="I2890" i="21"/>
  <c r="M2890" i="21"/>
  <c r="H2891" i="21"/>
  <c r="J2890" i="21"/>
  <c r="K2890" i="21"/>
  <c r="Q2889" i="21"/>
  <c r="P2889" i="21"/>
  <c r="N2889" i="21"/>
  <c r="O2889" i="21"/>
  <c r="D2886" i="21"/>
  <c r="F2885" i="21"/>
  <c r="E2885" i="21"/>
  <c r="N2890" i="21"/>
  <c r="P2890" i="21"/>
  <c r="Q2890" i="21"/>
  <c r="O2890" i="21"/>
  <c r="H2892" i="21"/>
  <c r="I2891" i="21"/>
  <c r="M2891" i="21"/>
  <c r="L2891" i="21"/>
  <c r="J2891" i="21"/>
  <c r="K2891" i="21"/>
  <c r="E2886" i="21"/>
  <c r="F2886" i="21"/>
  <c r="D2887" i="21"/>
  <c r="L2892" i="21"/>
  <c r="J2892" i="21"/>
  <c r="K2892" i="21"/>
  <c r="H2893" i="21"/>
  <c r="M2892" i="21"/>
  <c r="I2892" i="21"/>
  <c r="Q2891" i="21"/>
  <c r="P2891" i="21"/>
  <c r="N2891" i="21"/>
  <c r="O2891" i="21"/>
  <c r="E2887" i="21"/>
  <c r="F2887" i="21"/>
  <c r="D2888" i="21"/>
  <c r="H2894" i="21"/>
  <c r="J2893" i="21"/>
  <c r="I2893" i="21"/>
  <c r="K2893" i="21"/>
  <c r="L2893" i="21"/>
  <c r="M2893" i="21"/>
  <c r="Q2892" i="21"/>
  <c r="P2892" i="21"/>
  <c r="O2892" i="21"/>
  <c r="N2892" i="21"/>
  <c r="D2889" i="21"/>
  <c r="F2888" i="21"/>
  <c r="E2888" i="21"/>
  <c r="I2894" i="21"/>
  <c r="H2895" i="21"/>
  <c r="M2894" i="21"/>
  <c r="L2894" i="21"/>
  <c r="K2894" i="21"/>
  <c r="J2894" i="21"/>
  <c r="N2893" i="21"/>
  <c r="O2893" i="21"/>
  <c r="Q2893" i="21"/>
  <c r="P2893" i="21"/>
  <c r="F2889" i="21"/>
  <c r="E2889" i="21"/>
  <c r="D2890" i="21"/>
  <c r="O2894" i="21"/>
  <c r="N2894" i="21"/>
  <c r="P2894" i="21"/>
  <c r="Q2894" i="21"/>
  <c r="K2895" i="21"/>
  <c r="L2895" i="21"/>
  <c r="M2895" i="21"/>
  <c r="H2896" i="21"/>
  <c r="I2895" i="21"/>
  <c r="J2895" i="21"/>
  <c r="E2890" i="21"/>
  <c r="D2891" i="21"/>
  <c r="F2890" i="21"/>
  <c r="M2896" i="21"/>
  <c r="L2896" i="21"/>
  <c r="J2896" i="21"/>
  <c r="H2897" i="21"/>
  <c r="I2896" i="21"/>
  <c r="K2896" i="21"/>
  <c r="Q2895" i="21"/>
  <c r="P2895" i="21"/>
  <c r="N2895" i="21"/>
  <c r="O2895" i="21"/>
  <c r="F2891" i="21"/>
  <c r="E2891" i="21"/>
  <c r="D2892" i="21"/>
  <c r="H2898" i="21"/>
  <c r="J2897" i="21"/>
  <c r="L2897" i="21"/>
  <c r="I2897" i="21"/>
  <c r="M2897" i="21"/>
  <c r="K2897" i="21"/>
  <c r="P2896" i="21"/>
  <c r="O2896" i="21"/>
  <c r="N2896" i="21"/>
  <c r="Q2896" i="21"/>
  <c r="D2893" i="21"/>
  <c r="F2892" i="21"/>
  <c r="E2892" i="21"/>
  <c r="J2898" i="21"/>
  <c r="K2898" i="21"/>
  <c r="L2898" i="21"/>
  <c r="H2899" i="21"/>
  <c r="M2898" i="21"/>
  <c r="I2898" i="21"/>
  <c r="Q2897" i="21"/>
  <c r="P2897" i="21"/>
  <c r="N2897" i="21"/>
  <c r="O2897" i="21"/>
  <c r="E2893" i="21"/>
  <c r="F2893" i="21"/>
  <c r="D2894" i="21"/>
  <c r="J2899" i="21"/>
  <c r="I2899" i="21"/>
  <c r="H2900" i="21"/>
  <c r="K2899" i="21"/>
  <c r="M2899" i="21"/>
  <c r="L2899" i="21"/>
  <c r="N2898" i="21"/>
  <c r="P2898" i="21"/>
  <c r="O2898" i="21"/>
  <c r="Q2898" i="21"/>
  <c r="F2894" i="21"/>
  <c r="E2894" i="21"/>
  <c r="D2895" i="21"/>
  <c r="Q2899" i="21"/>
  <c r="N2899" i="21"/>
  <c r="O2899" i="21"/>
  <c r="P2899" i="21"/>
  <c r="J2900" i="21"/>
  <c r="K2900" i="21"/>
  <c r="H2901" i="21"/>
  <c r="L2900" i="21"/>
  <c r="M2900" i="21"/>
  <c r="I2900" i="21"/>
  <c r="F2895" i="21"/>
  <c r="E2895" i="21"/>
  <c r="D2896" i="21"/>
  <c r="M2901" i="21"/>
  <c r="J2901" i="21"/>
  <c r="L2901" i="21"/>
  <c r="H2902" i="21"/>
  <c r="K2901" i="21"/>
  <c r="I2901" i="21"/>
  <c r="O2900" i="21"/>
  <c r="P2900" i="21"/>
  <c r="Q2900" i="21"/>
  <c r="N2900" i="21"/>
  <c r="D2897" i="21"/>
  <c r="F2896" i="21"/>
  <c r="E2896" i="21"/>
  <c r="L2902" i="21"/>
  <c r="I2902" i="21"/>
  <c r="K2902" i="21"/>
  <c r="H2903" i="21"/>
  <c r="J2902" i="21"/>
  <c r="M2902" i="21"/>
  <c r="P2901" i="21"/>
  <c r="Q2901" i="21"/>
  <c r="N2901" i="21"/>
  <c r="O2901" i="21"/>
  <c r="E2897" i="21"/>
  <c r="F2897" i="21"/>
  <c r="D2898" i="21"/>
  <c r="P2902" i="21"/>
  <c r="O2902" i="21"/>
  <c r="N2902" i="21"/>
  <c r="Q2902" i="21"/>
  <c r="I2903" i="21"/>
  <c r="M2903" i="21"/>
  <c r="L2903" i="21"/>
  <c r="K2903" i="21"/>
  <c r="H2904" i="21"/>
  <c r="J2903" i="21"/>
  <c r="E2898" i="21"/>
  <c r="F2898" i="21"/>
  <c r="D2899" i="21"/>
  <c r="P2903" i="21"/>
  <c r="Q2903" i="21"/>
  <c r="N2903" i="21"/>
  <c r="O2903" i="21"/>
  <c r="L2904" i="21"/>
  <c r="K2904" i="21"/>
  <c r="I2904" i="21"/>
  <c r="H2905" i="21"/>
  <c r="J2904" i="21"/>
  <c r="M2904" i="21"/>
  <c r="E2899" i="21"/>
  <c r="F2899" i="21"/>
  <c r="D2900" i="21"/>
  <c r="P2904" i="21"/>
  <c r="N2904" i="21"/>
  <c r="O2904" i="21"/>
  <c r="Q2904" i="21"/>
  <c r="M2905" i="21"/>
  <c r="H2906" i="21"/>
  <c r="J2905" i="21"/>
  <c r="I2905" i="21"/>
  <c r="L2905" i="21"/>
  <c r="K2905" i="21"/>
  <c r="D2901" i="21"/>
  <c r="E2900" i="21"/>
  <c r="F2900" i="21"/>
  <c r="L2906" i="21"/>
  <c r="I2906" i="21"/>
  <c r="K2906" i="21"/>
  <c r="J2906" i="21"/>
  <c r="H2907" i="21"/>
  <c r="M2906" i="21"/>
  <c r="O2905" i="21"/>
  <c r="N2905" i="21"/>
  <c r="P2905" i="21"/>
  <c r="Q2905" i="21"/>
  <c r="D2902" i="21"/>
  <c r="E2901" i="21"/>
  <c r="F2901" i="21"/>
  <c r="N2906" i="21"/>
  <c r="P2906" i="21"/>
  <c r="O2906" i="21"/>
  <c r="Q2906" i="21"/>
  <c r="K2907" i="21"/>
  <c r="J2907" i="21"/>
  <c r="M2907" i="21"/>
  <c r="H2908" i="21"/>
  <c r="L2907" i="21"/>
  <c r="I2907" i="21"/>
  <c r="E2902" i="21"/>
  <c r="F2902" i="21"/>
  <c r="D2903" i="21"/>
  <c r="M2908" i="21"/>
  <c r="L2908" i="21"/>
  <c r="H2909" i="21"/>
  <c r="J2908" i="21"/>
  <c r="I2908" i="21"/>
  <c r="K2908" i="21"/>
  <c r="Q2907" i="21"/>
  <c r="P2907" i="21"/>
  <c r="N2907" i="21"/>
  <c r="O2907" i="21"/>
  <c r="F2903" i="21"/>
  <c r="D2904" i="21"/>
  <c r="E2903" i="21"/>
  <c r="I2909" i="21"/>
  <c r="J2909" i="21"/>
  <c r="H2910" i="21"/>
  <c r="M2909" i="21"/>
  <c r="K2909" i="21"/>
  <c r="L2909" i="21"/>
  <c r="O2908" i="21"/>
  <c r="Q2908" i="21"/>
  <c r="P2908" i="21"/>
  <c r="N2908" i="21"/>
  <c r="D2905" i="21"/>
  <c r="F2904" i="21"/>
  <c r="E2904" i="21"/>
  <c r="N2909" i="21"/>
  <c r="P2909" i="21"/>
  <c r="O2909" i="21"/>
  <c r="Q2909" i="21"/>
  <c r="K2910" i="21"/>
  <c r="J2910" i="21"/>
  <c r="L2910" i="21"/>
  <c r="M2910" i="21"/>
  <c r="H2911" i="21"/>
  <c r="I2910" i="21"/>
  <c r="D2906" i="21"/>
  <c r="F2905" i="21"/>
  <c r="E2905" i="21"/>
  <c r="I2911" i="21"/>
  <c r="H2912" i="21"/>
  <c r="L2911" i="21"/>
  <c r="K2911" i="21"/>
  <c r="M2911" i="21"/>
  <c r="J2911" i="21"/>
  <c r="P2910" i="21"/>
  <c r="N2910" i="21"/>
  <c r="O2910" i="21"/>
  <c r="Q2910" i="21"/>
  <c r="F2906" i="21"/>
  <c r="D2907" i="21"/>
  <c r="E2906" i="21"/>
  <c r="O2911" i="21"/>
  <c r="Q2911" i="21"/>
  <c r="P2911" i="21"/>
  <c r="N2911" i="21"/>
  <c r="K2912" i="21"/>
  <c r="I2912" i="21"/>
  <c r="L2912" i="21"/>
  <c r="H2913" i="21"/>
  <c r="M2912" i="21"/>
  <c r="J2912" i="21"/>
  <c r="E2907" i="21"/>
  <c r="F2907" i="21"/>
  <c r="D2908" i="21"/>
  <c r="P2912" i="21"/>
  <c r="Q2912" i="21"/>
  <c r="O2912" i="21"/>
  <c r="N2912" i="21"/>
  <c r="J2913" i="21"/>
  <c r="L2913" i="21"/>
  <c r="M2913" i="21"/>
  <c r="K2913" i="21"/>
  <c r="I2913" i="21"/>
  <c r="H2914" i="21"/>
  <c r="D2909" i="21"/>
  <c r="E2908" i="21"/>
  <c r="F2908" i="21"/>
  <c r="P2913" i="21"/>
  <c r="N2913" i="21"/>
  <c r="Q2913" i="21"/>
  <c r="O2913" i="21"/>
  <c r="J2914" i="21"/>
  <c r="K2914" i="21"/>
  <c r="H2915" i="21"/>
  <c r="L2914" i="21"/>
  <c r="M2914" i="21"/>
  <c r="I2914" i="21"/>
  <c r="E2909" i="21"/>
  <c r="F2909" i="21"/>
  <c r="D2910" i="21"/>
  <c r="K2915" i="21"/>
  <c r="J2915" i="21"/>
  <c r="H2916" i="21"/>
  <c r="I2915" i="21"/>
  <c r="M2915" i="21"/>
  <c r="L2915" i="21"/>
  <c r="O2914" i="21"/>
  <c r="Q2914" i="21"/>
  <c r="N2914" i="21"/>
  <c r="P2914" i="21"/>
  <c r="E2910" i="21"/>
  <c r="F2910" i="21"/>
  <c r="D2911" i="21"/>
  <c r="I2916" i="21"/>
  <c r="K2916" i="21"/>
  <c r="H2917" i="21"/>
  <c r="J2916" i="21"/>
  <c r="M2916" i="21"/>
  <c r="L2916" i="21"/>
  <c r="O2915" i="21"/>
  <c r="N2915" i="21"/>
  <c r="Q2915" i="21"/>
  <c r="P2915" i="21"/>
  <c r="F2911" i="21"/>
  <c r="D2912" i="21"/>
  <c r="E2911" i="21"/>
  <c r="O2916" i="21"/>
  <c r="N2916" i="21"/>
  <c r="Q2916" i="21"/>
  <c r="P2916" i="21"/>
  <c r="J2917" i="21"/>
  <c r="M2917" i="21"/>
  <c r="I2917" i="21"/>
  <c r="L2917" i="21"/>
  <c r="H2918" i="21"/>
  <c r="K2917" i="21"/>
  <c r="D2913" i="21"/>
  <c r="F2912" i="21"/>
  <c r="E2912" i="21"/>
  <c r="O2917" i="21"/>
  <c r="N2917" i="21"/>
  <c r="Q2917" i="21"/>
  <c r="P2917" i="21"/>
  <c r="K2918" i="21"/>
  <c r="I2918" i="21"/>
  <c r="M2918" i="21"/>
  <c r="J2918" i="21"/>
  <c r="H2919" i="21"/>
  <c r="L2918" i="21"/>
  <c r="D2914" i="21"/>
  <c r="F2913" i="21"/>
  <c r="E2913" i="21"/>
  <c r="P2918" i="21"/>
  <c r="O2918" i="21"/>
  <c r="N2918" i="21"/>
  <c r="Q2918" i="21"/>
  <c r="L2919" i="21"/>
  <c r="M2919" i="21"/>
  <c r="I2919" i="21"/>
  <c r="J2919" i="21"/>
  <c r="K2919" i="21"/>
  <c r="H2920" i="21"/>
  <c r="D2915" i="21"/>
  <c r="F2914" i="21"/>
  <c r="E2914" i="21"/>
  <c r="N2919" i="21"/>
  <c r="P2919" i="21"/>
  <c r="O2919" i="21"/>
  <c r="Q2919" i="21"/>
  <c r="H2921" i="21"/>
  <c r="M2920" i="21"/>
  <c r="L2920" i="21"/>
  <c r="I2920" i="21"/>
  <c r="J2920" i="21"/>
  <c r="K2920" i="21"/>
  <c r="F2915" i="21"/>
  <c r="E2915" i="21"/>
  <c r="D2916" i="21"/>
  <c r="J2921" i="21"/>
  <c r="H2922" i="21"/>
  <c r="M2921" i="21"/>
  <c r="I2921" i="21"/>
  <c r="L2921" i="21"/>
  <c r="K2921" i="21"/>
  <c r="Q2920" i="21"/>
  <c r="P2920" i="21"/>
  <c r="N2920" i="21"/>
  <c r="O2920" i="21"/>
  <c r="F2916" i="21"/>
  <c r="D2917" i="21"/>
  <c r="E2916" i="21"/>
  <c r="H2923" i="21"/>
  <c r="K2922" i="21"/>
  <c r="I2922" i="21"/>
  <c r="J2922" i="21"/>
  <c r="M2922" i="21"/>
  <c r="L2922" i="21"/>
  <c r="P2921" i="21"/>
  <c r="O2921" i="21"/>
  <c r="N2921" i="21"/>
  <c r="Q2921" i="21"/>
  <c r="D2918" i="21"/>
  <c r="E2917" i="21"/>
  <c r="F2917" i="21"/>
  <c r="J2923" i="21"/>
  <c r="L2923" i="21"/>
  <c r="M2923" i="21"/>
  <c r="K2923" i="21"/>
  <c r="H2924" i="21"/>
  <c r="I2923" i="21"/>
  <c r="Q2922" i="21"/>
  <c r="N2922" i="21"/>
  <c r="O2922" i="21"/>
  <c r="P2922" i="21"/>
  <c r="E2918" i="21"/>
  <c r="F2918" i="21"/>
  <c r="D2919" i="21"/>
  <c r="J2924" i="21"/>
  <c r="H2925" i="21"/>
  <c r="M2924" i="21"/>
  <c r="L2924" i="21"/>
  <c r="K2924" i="21"/>
  <c r="I2924" i="21"/>
  <c r="Q2923" i="21"/>
  <c r="O2923" i="21"/>
  <c r="N2923" i="21"/>
  <c r="P2923" i="21"/>
  <c r="F2919" i="21"/>
  <c r="D2920" i="21"/>
  <c r="E2919" i="21"/>
  <c r="K2925" i="21"/>
  <c r="I2925" i="21"/>
  <c r="H2926" i="21"/>
  <c r="M2925" i="21"/>
  <c r="J2925" i="21"/>
  <c r="L2925" i="21"/>
  <c r="Q2924" i="21"/>
  <c r="O2924" i="21"/>
  <c r="P2924" i="21"/>
  <c r="N2924" i="21"/>
  <c r="F2920" i="21"/>
  <c r="D2921" i="21"/>
  <c r="E2920" i="21"/>
  <c r="O2925" i="21"/>
  <c r="P2925" i="21"/>
  <c r="Q2925" i="21"/>
  <c r="N2925" i="21"/>
  <c r="L2926" i="21"/>
  <c r="K2926" i="21"/>
  <c r="M2926" i="21"/>
  <c r="J2926" i="21"/>
  <c r="H2927" i="21"/>
  <c r="I2926" i="21"/>
  <c r="D2922" i="21"/>
  <c r="F2921" i="21"/>
  <c r="E2921" i="21"/>
  <c r="J2927" i="21"/>
  <c r="L2927" i="21"/>
  <c r="K2927" i="21"/>
  <c r="M2927" i="21"/>
  <c r="H2928" i="21"/>
  <c r="I2927" i="21"/>
  <c r="P2926" i="21"/>
  <c r="N2926" i="21"/>
  <c r="O2926" i="21"/>
  <c r="Q2926" i="21"/>
  <c r="F2922" i="21"/>
  <c r="D2923" i="21"/>
  <c r="E2922" i="21"/>
  <c r="H2929" i="21"/>
  <c r="J2928" i="21"/>
  <c r="L2928" i="21"/>
  <c r="M2928" i="21"/>
  <c r="I2928" i="21"/>
  <c r="K2928" i="21"/>
  <c r="Q2927" i="21"/>
  <c r="P2927" i="21"/>
  <c r="O2927" i="21"/>
  <c r="N2927" i="21"/>
  <c r="D2924" i="21"/>
  <c r="E2923" i="21"/>
  <c r="F2923" i="21"/>
  <c r="K2929" i="21"/>
  <c r="I2929" i="21"/>
  <c r="M2929" i="21"/>
  <c r="L2929" i="21"/>
  <c r="J2929" i="21"/>
  <c r="H2930" i="21"/>
  <c r="O2928" i="21"/>
  <c r="P2928" i="21"/>
  <c r="N2928" i="21"/>
  <c r="Q2928" i="21"/>
  <c r="E2924" i="21"/>
  <c r="D2925" i="21"/>
  <c r="F2924" i="21"/>
  <c r="O2929" i="21"/>
  <c r="N2929" i="21"/>
  <c r="Q2929" i="21"/>
  <c r="P2929" i="21"/>
  <c r="H2931" i="21"/>
  <c r="K2930" i="21"/>
  <c r="M2930" i="21"/>
  <c r="L2930" i="21"/>
  <c r="I2930" i="21"/>
  <c r="J2930" i="21"/>
  <c r="E2925" i="21"/>
  <c r="F2925" i="21"/>
  <c r="D2926" i="21"/>
  <c r="K2931" i="21"/>
  <c r="I2931" i="21"/>
  <c r="H2932" i="21"/>
  <c r="L2931" i="21"/>
  <c r="M2931" i="21"/>
  <c r="J2931" i="21"/>
  <c r="N2930" i="21"/>
  <c r="Q2930" i="21"/>
  <c r="O2930" i="21"/>
  <c r="P2930" i="21"/>
  <c r="E2926" i="21"/>
  <c r="D2927" i="21"/>
  <c r="F2926" i="21"/>
  <c r="N2931" i="21"/>
  <c r="P2931" i="21"/>
  <c r="O2931" i="21"/>
  <c r="Q2931" i="21"/>
  <c r="K2932" i="21"/>
  <c r="J2932" i="21"/>
  <c r="L2932" i="21"/>
  <c r="H2933" i="21"/>
  <c r="I2932" i="21"/>
  <c r="M2932" i="21"/>
  <c r="E2927" i="21"/>
  <c r="F2927" i="21"/>
  <c r="D2928" i="21"/>
  <c r="K2933" i="21"/>
  <c r="H2934" i="21"/>
  <c r="M2933" i="21"/>
  <c r="L2933" i="21"/>
  <c r="I2933" i="21"/>
  <c r="J2933" i="21"/>
  <c r="P2932" i="21"/>
  <c r="N2932" i="21"/>
  <c r="Q2932" i="21"/>
  <c r="O2932" i="21"/>
  <c r="F2928" i="21"/>
  <c r="D2929" i="21"/>
  <c r="E2928" i="21"/>
  <c r="L2934" i="21"/>
  <c r="K2934" i="21"/>
  <c r="M2934" i="21"/>
  <c r="J2934" i="21"/>
  <c r="H2935" i="21"/>
  <c r="I2934" i="21"/>
  <c r="N2933" i="21"/>
  <c r="P2933" i="21"/>
  <c r="O2933" i="21"/>
  <c r="Q2933" i="21"/>
  <c r="D2930" i="21"/>
  <c r="F2929" i="21"/>
  <c r="E2929" i="21"/>
  <c r="J2935" i="21"/>
  <c r="K2935" i="21"/>
  <c r="M2935" i="21"/>
  <c r="H2936" i="21"/>
  <c r="L2935" i="21"/>
  <c r="I2935" i="21"/>
  <c r="P2934" i="21"/>
  <c r="N2934" i="21"/>
  <c r="Q2934" i="21"/>
  <c r="O2934" i="21"/>
  <c r="D2931" i="21"/>
  <c r="F2930" i="21"/>
  <c r="E2930" i="21"/>
  <c r="M2936" i="21"/>
  <c r="I2936" i="21"/>
  <c r="L2936" i="21"/>
  <c r="J2936" i="21"/>
  <c r="H2937" i="21"/>
  <c r="K2936" i="21"/>
  <c r="Q2935" i="21"/>
  <c r="N2935" i="21"/>
  <c r="P2935" i="21"/>
  <c r="O2935" i="21"/>
  <c r="E2931" i="21"/>
  <c r="F2931" i="21"/>
  <c r="D2932" i="21"/>
  <c r="P2936" i="21"/>
  <c r="N2936" i="21"/>
  <c r="O2936" i="21"/>
  <c r="Q2936" i="21"/>
  <c r="I2937" i="21"/>
  <c r="H2938" i="21"/>
  <c r="K2937" i="21"/>
  <c r="L2937" i="21"/>
  <c r="M2937" i="21"/>
  <c r="J2937" i="21"/>
  <c r="E2932" i="21"/>
  <c r="D2933" i="21"/>
  <c r="F2932" i="21"/>
  <c r="Q2937" i="21"/>
  <c r="P2937" i="21"/>
  <c r="O2937" i="21"/>
  <c r="N2937" i="21"/>
  <c r="M2938" i="21"/>
  <c r="L2938" i="21"/>
  <c r="K2938" i="21"/>
  <c r="H2939" i="21"/>
  <c r="I2938" i="21"/>
  <c r="J2938" i="21"/>
  <c r="E2933" i="21"/>
  <c r="F2933" i="21"/>
  <c r="D2934" i="21"/>
  <c r="I2939" i="21"/>
  <c r="M2939" i="21"/>
  <c r="K2939" i="21"/>
  <c r="H2940" i="21"/>
  <c r="J2939" i="21"/>
  <c r="L2939" i="21"/>
  <c r="N2938" i="21"/>
  <c r="O2938" i="21"/>
  <c r="P2938" i="21"/>
  <c r="Q2938" i="21"/>
  <c r="D2935" i="21"/>
  <c r="F2934" i="21"/>
  <c r="E2934" i="21"/>
  <c r="P2939" i="21"/>
  <c r="Q2939" i="21"/>
  <c r="N2939" i="21"/>
  <c r="O2939" i="21"/>
  <c r="M2940" i="21"/>
  <c r="L2940" i="21"/>
  <c r="J2940" i="21"/>
  <c r="H2941" i="21"/>
  <c r="I2940" i="21"/>
  <c r="K2940" i="21"/>
  <c r="D2936" i="21"/>
  <c r="E2935" i="21"/>
  <c r="F2935" i="21"/>
  <c r="I2941" i="21"/>
  <c r="M2941" i="21"/>
  <c r="L2941" i="21"/>
  <c r="H2942" i="21"/>
  <c r="J2941" i="21"/>
  <c r="K2941" i="21"/>
  <c r="O2940" i="21"/>
  <c r="P2940" i="21"/>
  <c r="N2940" i="21"/>
  <c r="Q2940" i="21"/>
  <c r="D2937" i="21"/>
  <c r="F2936" i="21"/>
  <c r="E2936" i="21"/>
  <c r="O2941" i="21"/>
  <c r="Q2941" i="21"/>
  <c r="N2941" i="21"/>
  <c r="P2941" i="21"/>
  <c r="L2942" i="21"/>
  <c r="H2943" i="21"/>
  <c r="J2942" i="21"/>
  <c r="I2942" i="21"/>
  <c r="K2942" i="21"/>
  <c r="M2942" i="21"/>
  <c r="F2937" i="21"/>
  <c r="E2937" i="21"/>
  <c r="D2938" i="21"/>
  <c r="I2943" i="21"/>
  <c r="L2943" i="21"/>
  <c r="J2943" i="21"/>
  <c r="M2943" i="21"/>
  <c r="K2943" i="21"/>
  <c r="H2944" i="21"/>
  <c r="O2942" i="21"/>
  <c r="P2942" i="21"/>
  <c r="Q2942" i="21"/>
  <c r="N2942" i="21"/>
  <c r="F2938" i="21"/>
  <c r="D2939" i="21"/>
  <c r="E2938" i="21"/>
  <c r="N2943" i="21"/>
  <c r="P2943" i="21"/>
  <c r="Q2943" i="21"/>
  <c r="O2943" i="21"/>
  <c r="L2944" i="21"/>
  <c r="M2944" i="21"/>
  <c r="H2945" i="21"/>
  <c r="K2944" i="21"/>
  <c r="I2944" i="21"/>
  <c r="J2944" i="21"/>
  <c r="D2940" i="21"/>
  <c r="E2939" i="21"/>
  <c r="F2939" i="21"/>
  <c r="J2945" i="21"/>
  <c r="L2945" i="21"/>
  <c r="M2945" i="21"/>
  <c r="K2945" i="21"/>
  <c r="I2945" i="21"/>
  <c r="H2946" i="21"/>
  <c r="Q2944" i="21"/>
  <c r="N2944" i="21"/>
  <c r="O2944" i="21"/>
  <c r="P2944" i="21"/>
  <c r="E2940" i="21"/>
  <c r="D2941" i="21"/>
  <c r="F2940" i="21"/>
  <c r="O2945" i="21"/>
  <c r="P2945" i="21"/>
  <c r="N2945" i="21"/>
  <c r="Q2945" i="21"/>
  <c r="K2946" i="21"/>
  <c r="L2946" i="21"/>
  <c r="M2946" i="21"/>
  <c r="I2946" i="21"/>
  <c r="J2946" i="21"/>
  <c r="H2947" i="21"/>
  <c r="F2941" i="21"/>
  <c r="D2942" i="21"/>
  <c r="E2941" i="21"/>
  <c r="P2946" i="21"/>
  <c r="Q2946" i="21"/>
  <c r="O2946" i="21"/>
  <c r="N2946" i="21"/>
  <c r="M2947" i="21"/>
  <c r="I2947" i="21"/>
  <c r="L2947" i="21"/>
  <c r="K2947" i="21"/>
  <c r="H2948" i="21"/>
  <c r="J2947" i="21"/>
  <c r="E2942" i="21"/>
  <c r="F2942" i="21"/>
  <c r="D2943" i="21"/>
  <c r="O2947" i="21"/>
  <c r="N2947" i="21"/>
  <c r="Q2947" i="21"/>
  <c r="P2947" i="21"/>
  <c r="I2948" i="21"/>
  <c r="J2948" i="21"/>
  <c r="L2948" i="21"/>
  <c r="K2948" i="21"/>
  <c r="H2949" i="21"/>
  <c r="M2948" i="21"/>
  <c r="F2943" i="21"/>
  <c r="D2944" i="21"/>
  <c r="E2943" i="21"/>
  <c r="Q2948" i="21"/>
  <c r="O2948" i="21"/>
  <c r="P2948" i="21"/>
  <c r="N2948" i="21"/>
  <c r="L2949" i="21"/>
  <c r="H2950" i="21"/>
  <c r="I2949" i="21"/>
  <c r="J2949" i="21"/>
  <c r="M2949" i="21"/>
  <c r="K2949" i="21"/>
  <c r="F2944" i="21"/>
  <c r="E2944" i="21"/>
  <c r="D2945" i="21"/>
  <c r="M2950" i="21"/>
  <c r="K2950" i="21"/>
  <c r="L2950" i="21"/>
  <c r="J2950" i="21"/>
  <c r="H2951" i="21"/>
  <c r="I2950" i="21"/>
  <c r="P2949" i="21"/>
  <c r="O2949" i="21"/>
  <c r="Q2949" i="21"/>
  <c r="N2949" i="21"/>
  <c r="D2946" i="21"/>
  <c r="F2945" i="21"/>
  <c r="E2945" i="21"/>
  <c r="M2951" i="21"/>
  <c r="K2951" i="21"/>
  <c r="I2951" i="21"/>
  <c r="H2952" i="21"/>
  <c r="J2951" i="21"/>
  <c r="L2951" i="21"/>
  <c r="Q2950" i="21"/>
  <c r="O2950" i="21"/>
  <c r="P2950" i="21"/>
  <c r="N2950" i="21"/>
  <c r="F2946" i="21"/>
  <c r="E2946" i="21"/>
  <c r="D2947" i="21"/>
  <c r="O2951" i="21"/>
  <c r="N2951" i="21"/>
  <c r="P2951" i="21"/>
  <c r="Q2951" i="21"/>
  <c r="M2952" i="21"/>
  <c r="J2952" i="21"/>
  <c r="K2952" i="21"/>
  <c r="I2952" i="21"/>
  <c r="H2953" i="21"/>
  <c r="L2952" i="21"/>
  <c r="F2947" i="21"/>
  <c r="E2947" i="21"/>
  <c r="D2948" i="21"/>
  <c r="O2952" i="21"/>
  <c r="P2952" i="21"/>
  <c r="Q2952" i="21"/>
  <c r="N2952" i="21"/>
  <c r="I2953" i="21"/>
  <c r="H2954" i="21"/>
  <c r="K2953" i="21"/>
  <c r="J2953" i="21"/>
  <c r="L2953" i="21"/>
  <c r="M2953" i="21"/>
  <c r="F2948" i="21"/>
  <c r="E2948" i="21"/>
  <c r="D2949" i="21"/>
  <c r="O2953" i="21"/>
  <c r="N2953" i="21"/>
  <c r="Q2953" i="21"/>
  <c r="P2953" i="21"/>
  <c r="M2954" i="21"/>
  <c r="J2954" i="21"/>
  <c r="K2954" i="21"/>
  <c r="L2954" i="21"/>
  <c r="I2954" i="21"/>
  <c r="H2955" i="21"/>
  <c r="D2950" i="21"/>
  <c r="F2949" i="21"/>
  <c r="E2949" i="21"/>
  <c r="O2954" i="21"/>
  <c r="Q2954" i="21"/>
  <c r="N2954" i="21"/>
  <c r="P2954" i="21"/>
  <c r="L2955" i="21"/>
  <c r="H2956" i="21"/>
  <c r="K2955" i="21"/>
  <c r="I2955" i="21"/>
  <c r="J2955" i="21"/>
  <c r="M2955" i="21"/>
  <c r="E2950" i="21"/>
  <c r="D2951" i="21"/>
  <c r="F2950" i="21"/>
  <c r="J2956" i="21"/>
  <c r="M2956" i="21"/>
  <c r="K2956" i="21"/>
  <c r="H2957" i="21"/>
  <c r="I2956" i="21"/>
  <c r="L2956" i="21"/>
  <c r="N2955" i="21"/>
  <c r="O2955" i="21"/>
  <c r="Q2955" i="21"/>
  <c r="P2955" i="21"/>
  <c r="E2951" i="21"/>
  <c r="F2951" i="21"/>
  <c r="D2952" i="21"/>
  <c r="J2957" i="21"/>
  <c r="M2957" i="21"/>
  <c r="L2957" i="21"/>
  <c r="K2957" i="21"/>
  <c r="H2958" i="21"/>
  <c r="I2957" i="21"/>
  <c r="N2956" i="21"/>
  <c r="P2956" i="21"/>
  <c r="Q2956" i="21"/>
  <c r="O2956" i="21"/>
  <c r="D2953" i="21"/>
  <c r="F2952" i="21"/>
  <c r="E2952" i="21"/>
  <c r="J2958" i="21"/>
  <c r="H2959" i="21"/>
  <c r="K2958" i="21"/>
  <c r="L2958" i="21"/>
  <c r="I2958" i="21"/>
  <c r="M2958" i="21"/>
  <c r="P2957" i="21"/>
  <c r="N2957" i="21"/>
  <c r="Q2957" i="21"/>
  <c r="O2957" i="21"/>
  <c r="F2953" i="21"/>
  <c r="E2953" i="21"/>
  <c r="D2954" i="21"/>
  <c r="J2959" i="21"/>
  <c r="M2959" i="21"/>
  <c r="K2959" i="21"/>
  <c r="L2959" i="21"/>
  <c r="H2960" i="21"/>
  <c r="I2959" i="21"/>
  <c r="O2958" i="21"/>
  <c r="N2958" i="21"/>
  <c r="P2958" i="21"/>
  <c r="Q2958" i="21"/>
  <c r="E2954" i="21"/>
  <c r="F2954" i="21"/>
  <c r="D2955" i="21"/>
  <c r="L2960" i="21"/>
  <c r="M2960" i="21"/>
  <c r="J2960" i="21"/>
  <c r="K2960" i="21"/>
  <c r="I2960" i="21"/>
  <c r="H2961" i="21"/>
  <c r="O2959" i="21"/>
  <c r="Q2959" i="21"/>
  <c r="N2959" i="21"/>
  <c r="P2959" i="21"/>
  <c r="F2955" i="21"/>
  <c r="E2955" i="21"/>
  <c r="D2956" i="21"/>
  <c r="Q2960" i="21"/>
  <c r="O2960" i="21"/>
  <c r="P2960" i="21"/>
  <c r="N2960" i="21"/>
  <c r="H2962" i="21"/>
  <c r="M2961" i="21"/>
  <c r="L2961" i="21"/>
  <c r="I2961" i="21"/>
  <c r="K2961" i="21"/>
  <c r="J2961" i="21"/>
  <c r="D2957" i="21"/>
  <c r="E2956" i="21"/>
  <c r="F2956" i="21"/>
  <c r="J2962" i="21"/>
  <c r="K2962" i="21"/>
  <c r="L2962" i="21"/>
  <c r="M2962" i="21"/>
  <c r="H2963" i="21"/>
  <c r="I2962" i="21"/>
  <c r="Q2961" i="21"/>
  <c r="P2961" i="21"/>
  <c r="O2961" i="21"/>
  <c r="N2961" i="21"/>
  <c r="F2957" i="21"/>
  <c r="D2958" i="21"/>
  <c r="E2957" i="21"/>
  <c r="M2963" i="21"/>
  <c r="L2963" i="21"/>
  <c r="K2963" i="21"/>
  <c r="I2963" i="21"/>
  <c r="J2963" i="21"/>
  <c r="H2964" i="21"/>
  <c r="P2962" i="21"/>
  <c r="Q2962" i="21"/>
  <c r="O2962" i="21"/>
  <c r="N2962" i="21"/>
  <c r="E2958" i="21"/>
  <c r="D2959" i="21"/>
  <c r="F2958" i="21"/>
  <c r="Q2963" i="21"/>
  <c r="O2963" i="21"/>
  <c r="N2963" i="21"/>
  <c r="P2963" i="21"/>
  <c r="J2964" i="21"/>
  <c r="M2964" i="21"/>
  <c r="H2965" i="21"/>
  <c r="L2964" i="21"/>
  <c r="I2964" i="21"/>
  <c r="K2964" i="21"/>
  <c r="E2959" i="21"/>
  <c r="D2960" i="21"/>
  <c r="F2959" i="21"/>
  <c r="K2965" i="21"/>
  <c r="I2965" i="21"/>
  <c r="J2965" i="21"/>
  <c r="H2966" i="21"/>
  <c r="M2965" i="21"/>
  <c r="L2965" i="21"/>
  <c r="Q2964" i="21"/>
  <c r="O2964" i="21"/>
  <c r="P2964" i="21"/>
  <c r="N2964" i="21"/>
  <c r="D2961" i="21"/>
  <c r="F2960" i="21"/>
  <c r="E2960" i="21"/>
  <c r="N2965" i="21"/>
  <c r="Q2965" i="21"/>
  <c r="O2965" i="21"/>
  <c r="P2965" i="21"/>
  <c r="L2966" i="21"/>
  <c r="I2966" i="21"/>
  <c r="M2966" i="21"/>
  <c r="K2966" i="21"/>
  <c r="H2967" i="21"/>
  <c r="J2966" i="21"/>
  <c r="D2962" i="21"/>
  <c r="E2961" i="21"/>
  <c r="F2961" i="21"/>
  <c r="O2966" i="21"/>
  <c r="P2966" i="21"/>
  <c r="N2966" i="21"/>
  <c r="Q2966" i="21"/>
  <c r="L2967" i="21"/>
  <c r="I2967" i="21"/>
  <c r="M2967" i="21"/>
  <c r="K2967" i="21"/>
  <c r="H2968" i="21"/>
  <c r="J2967" i="21"/>
  <c r="E2962" i="21"/>
  <c r="F2962" i="21"/>
  <c r="D2963" i="21"/>
  <c r="P2967" i="21"/>
  <c r="Q2967" i="21"/>
  <c r="O2967" i="21"/>
  <c r="N2967" i="21"/>
  <c r="L2968" i="21"/>
  <c r="H2969" i="21"/>
  <c r="M2968" i="21"/>
  <c r="J2968" i="21"/>
  <c r="K2968" i="21"/>
  <c r="I2968" i="21"/>
  <c r="D2964" i="21"/>
  <c r="F2963" i="21"/>
  <c r="E2963" i="21"/>
  <c r="I2969" i="21"/>
  <c r="K2969" i="21"/>
  <c r="M2969" i="21"/>
  <c r="J2969" i="21"/>
  <c r="L2969" i="21"/>
  <c r="H2970" i="21"/>
  <c r="Q2968" i="21"/>
  <c r="O2968" i="21"/>
  <c r="P2968" i="21"/>
  <c r="N2968" i="21"/>
  <c r="E2964" i="21"/>
  <c r="D2965" i="21"/>
  <c r="F2964" i="21"/>
  <c r="Q2969" i="21"/>
  <c r="N2969" i="21"/>
  <c r="O2969" i="21"/>
  <c r="P2969" i="21"/>
  <c r="I2970" i="21"/>
  <c r="K2970" i="21"/>
  <c r="J2970" i="21"/>
  <c r="M2970" i="21"/>
  <c r="L2970" i="21"/>
  <c r="H2971" i="21"/>
  <c r="D2966" i="21"/>
  <c r="F2965" i="21"/>
  <c r="E2965" i="21"/>
  <c r="N2970" i="21"/>
  <c r="P2970" i="21"/>
  <c r="O2970" i="21"/>
  <c r="Q2970" i="21"/>
  <c r="I2971" i="21"/>
  <c r="M2971" i="21"/>
  <c r="J2971" i="21"/>
  <c r="H2972" i="21"/>
  <c r="L2971" i="21"/>
  <c r="K2971" i="21"/>
  <c r="D2967" i="21"/>
  <c r="E2966" i="21"/>
  <c r="F2966" i="21"/>
  <c r="Q2971" i="21"/>
  <c r="O2971" i="21"/>
  <c r="N2971" i="21"/>
  <c r="P2971" i="21"/>
  <c r="M2972" i="21"/>
  <c r="I2972" i="21"/>
  <c r="H2973" i="21"/>
  <c r="K2972" i="21"/>
  <c r="L2972" i="21"/>
  <c r="J2972" i="21"/>
  <c r="E2967" i="21"/>
  <c r="D2968" i="21"/>
  <c r="F2967" i="21"/>
  <c r="Q2972" i="21"/>
  <c r="O2972" i="21"/>
  <c r="P2972" i="21"/>
  <c r="N2972" i="21"/>
  <c r="H2974" i="21"/>
  <c r="M2973" i="21"/>
  <c r="J2973" i="21"/>
  <c r="I2973" i="21"/>
  <c r="K2973" i="21"/>
  <c r="L2973" i="21"/>
  <c r="E2968" i="21"/>
  <c r="D2969" i="21"/>
  <c r="F2968" i="21"/>
  <c r="L2974" i="21"/>
  <c r="J2974" i="21"/>
  <c r="H2975" i="21"/>
  <c r="M2974" i="21"/>
  <c r="K2974" i="21"/>
  <c r="I2974" i="21"/>
  <c r="O2973" i="21"/>
  <c r="P2973" i="21"/>
  <c r="Q2973" i="21"/>
  <c r="N2973" i="21"/>
  <c r="D2970" i="21"/>
  <c r="E2969" i="21"/>
  <c r="F2969" i="21"/>
  <c r="L2975" i="21"/>
  <c r="J2975" i="21"/>
  <c r="I2975" i="21"/>
  <c r="H2976" i="21"/>
  <c r="K2975" i="21"/>
  <c r="M2975" i="21"/>
  <c r="N2974" i="21"/>
  <c r="Q2974" i="21"/>
  <c r="O2974" i="21"/>
  <c r="P2974" i="21"/>
  <c r="E2970" i="21"/>
  <c r="F2970" i="21"/>
  <c r="D2971" i="21"/>
  <c r="N2975" i="21"/>
  <c r="P2975" i="21"/>
  <c r="Q2975" i="21"/>
  <c r="O2975" i="21"/>
  <c r="J2976" i="21"/>
  <c r="I2976" i="21"/>
  <c r="K2976" i="21"/>
  <c r="M2976" i="21"/>
  <c r="L2976" i="21"/>
  <c r="H2977" i="21"/>
  <c r="D2972" i="21"/>
  <c r="E2971" i="21"/>
  <c r="F2971" i="21"/>
  <c r="N2976" i="21"/>
  <c r="Q2976" i="21"/>
  <c r="P2976" i="21"/>
  <c r="O2976" i="21"/>
  <c r="L2977" i="21"/>
  <c r="I2977" i="21"/>
  <c r="M2977" i="21"/>
  <c r="H2978" i="21"/>
  <c r="J2977" i="21"/>
  <c r="K2977" i="21"/>
  <c r="E2972" i="21"/>
  <c r="D2973" i="21"/>
  <c r="F2972" i="21"/>
  <c r="O2977" i="21"/>
  <c r="Q2977" i="21"/>
  <c r="N2977" i="21"/>
  <c r="P2977" i="21"/>
  <c r="L2978" i="21"/>
  <c r="K2978" i="21"/>
  <c r="H2979" i="21"/>
  <c r="M2978" i="21"/>
  <c r="J2978" i="21"/>
  <c r="I2978" i="21"/>
  <c r="D2974" i="21"/>
  <c r="F2973" i="21"/>
  <c r="E2973" i="21"/>
  <c r="J2979" i="21"/>
  <c r="I2979" i="21"/>
  <c r="M2979" i="21"/>
  <c r="H2980" i="21"/>
  <c r="L2979" i="21"/>
  <c r="K2979" i="21"/>
  <c r="Q2978" i="21"/>
  <c r="P2978" i="21"/>
  <c r="O2978" i="21"/>
  <c r="N2978" i="21"/>
  <c r="D2975" i="21"/>
  <c r="E2974" i="21"/>
  <c r="F2974" i="21"/>
  <c r="Q2979" i="21"/>
  <c r="N2979" i="21"/>
  <c r="P2979" i="21"/>
  <c r="O2979" i="21"/>
  <c r="I2980" i="21"/>
  <c r="H2981" i="21"/>
  <c r="L2980" i="21"/>
  <c r="K2980" i="21"/>
  <c r="M2980" i="21"/>
  <c r="J2980" i="21"/>
  <c r="D2976" i="21"/>
  <c r="E2975" i="21"/>
  <c r="F2975" i="21"/>
  <c r="O2980" i="21"/>
  <c r="N2980" i="21"/>
  <c r="P2980" i="21"/>
  <c r="Q2980" i="21"/>
  <c r="H2982" i="21"/>
  <c r="L2981" i="21"/>
  <c r="M2981" i="21"/>
  <c r="K2981" i="21"/>
  <c r="I2981" i="21"/>
  <c r="J2981" i="21"/>
  <c r="E2976" i="21"/>
  <c r="D2977" i="21"/>
  <c r="F2976" i="21"/>
  <c r="J2982" i="21"/>
  <c r="I2982" i="21"/>
  <c r="K2982" i="21"/>
  <c r="M2982" i="21"/>
  <c r="L2982" i="21"/>
  <c r="H2983" i="21"/>
  <c r="N2981" i="21"/>
  <c r="P2981" i="21"/>
  <c r="O2981" i="21"/>
  <c r="Q2981" i="21"/>
  <c r="D2978" i="21"/>
  <c r="E2977" i="21"/>
  <c r="F2977" i="21"/>
  <c r="Q2982" i="21"/>
  <c r="O2982" i="21"/>
  <c r="P2982" i="21"/>
  <c r="N2982" i="21"/>
  <c r="J2983" i="21"/>
  <c r="I2983" i="21"/>
  <c r="K2983" i="21"/>
  <c r="H2984" i="21"/>
  <c r="M2983" i="21"/>
  <c r="L2983" i="21"/>
  <c r="F2978" i="21"/>
  <c r="D2979" i="21"/>
  <c r="E2978" i="21"/>
  <c r="N2983" i="21"/>
  <c r="P2983" i="21"/>
  <c r="Q2983" i="21"/>
  <c r="O2983" i="21"/>
  <c r="H2985" i="21"/>
  <c r="L2984" i="21"/>
  <c r="M2984" i="21"/>
  <c r="K2984" i="21"/>
  <c r="I2984" i="21"/>
  <c r="J2984" i="21"/>
  <c r="D2980" i="21"/>
  <c r="E2979" i="21"/>
  <c r="F2979" i="21"/>
  <c r="L2985" i="21"/>
  <c r="M2985" i="21"/>
  <c r="I2985" i="21"/>
  <c r="H2986" i="21"/>
  <c r="K2985" i="21"/>
  <c r="J2985" i="21"/>
  <c r="Q2984" i="21"/>
  <c r="O2984" i="21"/>
  <c r="N2984" i="21"/>
  <c r="P2984" i="21"/>
  <c r="D2981" i="21"/>
  <c r="E2980" i="21"/>
  <c r="F2980" i="21"/>
  <c r="P2985" i="21"/>
  <c r="N2985" i="21"/>
  <c r="O2985" i="21"/>
  <c r="Q2985" i="21"/>
  <c r="I2986" i="21"/>
  <c r="M2986" i="21"/>
  <c r="H2987" i="21"/>
  <c r="J2986" i="21"/>
  <c r="K2986" i="21"/>
  <c r="L2986" i="21"/>
  <c r="D2982" i="21"/>
  <c r="E2981" i="21"/>
  <c r="F2981" i="21"/>
  <c r="O2986" i="21"/>
  <c r="P2986" i="21"/>
  <c r="N2986" i="21"/>
  <c r="Q2986" i="21"/>
  <c r="L2987" i="21"/>
  <c r="I2987" i="21"/>
  <c r="K2987" i="21"/>
  <c r="J2987" i="21"/>
  <c r="M2987" i="21"/>
  <c r="H2988" i="21"/>
  <c r="D2983" i="21"/>
  <c r="E2982" i="21"/>
  <c r="F2982" i="21"/>
  <c r="Q2987" i="21"/>
  <c r="N2987" i="21"/>
  <c r="O2987" i="21"/>
  <c r="P2987" i="21"/>
  <c r="L2988" i="21"/>
  <c r="H2989" i="21"/>
  <c r="M2988" i="21"/>
  <c r="K2988" i="21"/>
  <c r="J2988" i="21"/>
  <c r="I2988" i="21"/>
  <c r="D2984" i="21"/>
  <c r="E2983" i="21"/>
  <c r="F2983" i="21"/>
  <c r="H2990" i="21"/>
  <c r="I2989" i="21"/>
  <c r="K2989" i="21"/>
  <c r="J2989" i="21"/>
  <c r="L2989" i="21"/>
  <c r="M2989" i="21"/>
  <c r="Q2988" i="21"/>
  <c r="P2988" i="21"/>
  <c r="N2988" i="21"/>
  <c r="O2988" i="21"/>
  <c r="D2985" i="21"/>
  <c r="F2984" i="21"/>
  <c r="E2984" i="21"/>
  <c r="L2990" i="21"/>
  <c r="I2990" i="21"/>
  <c r="H2991" i="21"/>
  <c r="K2990" i="21"/>
  <c r="J2990" i="21"/>
  <c r="M2990" i="21"/>
  <c r="O2989" i="21"/>
  <c r="N2989" i="21"/>
  <c r="Q2989" i="21"/>
  <c r="P2989" i="21"/>
  <c r="D2986" i="21"/>
  <c r="F2985" i="21"/>
  <c r="E2985" i="21"/>
  <c r="N2990" i="21"/>
  <c r="Q2990" i="21"/>
  <c r="O2990" i="21"/>
  <c r="P2990" i="21"/>
  <c r="L2991" i="21"/>
  <c r="H2992" i="21"/>
  <c r="M2991" i="21"/>
  <c r="J2991" i="21"/>
  <c r="K2991" i="21"/>
  <c r="I2991" i="21"/>
  <c r="D2987" i="21"/>
  <c r="E2986" i="21"/>
  <c r="F2986" i="21"/>
  <c r="M2992" i="21"/>
  <c r="H2993" i="21"/>
  <c r="I2992" i="21"/>
  <c r="J2992" i="21"/>
  <c r="K2992" i="21"/>
  <c r="L2992" i="21"/>
  <c r="Q2991" i="21"/>
  <c r="N2991" i="21"/>
  <c r="P2991" i="21"/>
  <c r="O2991" i="21"/>
  <c r="D2988" i="21"/>
  <c r="F2987" i="21"/>
  <c r="E2987" i="21"/>
  <c r="I2993" i="21"/>
  <c r="K2993" i="21"/>
  <c r="L2993" i="21"/>
  <c r="H2994" i="21"/>
  <c r="M2993" i="21"/>
  <c r="J2993" i="21"/>
  <c r="P2992" i="21"/>
  <c r="Q2992" i="21"/>
  <c r="N2992" i="21"/>
  <c r="O2992" i="21"/>
  <c r="F2988" i="21"/>
  <c r="D2989" i="21"/>
  <c r="E2988" i="21"/>
  <c r="Q2993" i="21"/>
  <c r="P2993" i="21"/>
  <c r="N2993" i="21"/>
  <c r="O2993" i="21"/>
  <c r="M2994" i="21"/>
  <c r="K2994" i="21"/>
  <c r="I2994" i="21"/>
  <c r="H2995" i="21"/>
  <c r="L2994" i="21"/>
  <c r="J2994" i="21"/>
  <c r="D2990" i="21"/>
  <c r="F2989" i="21"/>
  <c r="E2989" i="21"/>
  <c r="O2994" i="21"/>
  <c r="P2994" i="21"/>
  <c r="N2994" i="21"/>
  <c r="Q2994" i="21"/>
  <c r="J2995" i="21"/>
  <c r="K2995" i="21"/>
  <c r="M2995" i="21"/>
  <c r="I2995" i="21"/>
  <c r="L2995" i="21"/>
  <c r="H2996" i="21"/>
  <c r="D2991" i="21"/>
  <c r="F2990" i="21"/>
  <c r="E2990" i="21"/>
  <c r="O2995" i="21"/>
  <c r="N2995" i="21"/>
  <c r="Q2995" i="21"/>
  <c r="P2995" i="21"/>
  <c r="H2997" i="21"/>
  <c r="K2996" i="21"/>
  <c r="I2996" i="21"/>
  <c r="M2996" i="21"/>
  <c r="J2996" i="21"/>
  <c r="L2996" i="21"/>
  <c r="F2991" i="21"/>
  <c r="E2991" i="21"/>
  <c r="D2992" i="21"/>
  <c r="I2997" i="21"/>
  <c r="H2998" i="21"/>
  <c r="K2997" i="21"/>
  <c r="J2997" i="21"/>
  <c r="M2997" i="21"/>
  <c r="L2997" i="21"/>
  <c r="N2996" i="21"/>
  <c r="O2996" i="21"/>
  <c r="P2996" i="21"/>
  <c r="Q2996" i="21"/>
  <c r="E2992" i="21"/>
  <c r="D2993" i="21"/>
  <c r="F2992" i="21"/>
  <c r="N2997" i="21"/>
  <c r="Q2997" i="21"/>
  <c r="P2997" i="21"/>
  <c r="O2997" i="21"/>
  <c r="K2998" i="21"/>
  <c r="M2998" i="21"/>
  <c r="J2998" i="21"/>
  <c r="L2998" i="21"/>
  <c r="I2998" i="21"/>
  <c r="H2999" i="21"/>
  <c r="D2994" i="21"/>
  <c r="F2993" i="21"/>
  <c r="E2993" i="21"/>
  <c r="Q2998" i="21"/>
  <c r="O2998" i="21"/>
  <c r="P2998" i="21"/>
  <c r="N2998" i="21"/>
  <c r="J2999" i="21"/>
  <c r="H3000" i="21"/>
  <c r="M2999" i="21"/>
  <c r="K2999" i="21"/>
  <c r="L2999" i="21"/>
  <c r="I2999" i="21"/>
  <c r="E2994" i="21"/>
  <c r="F2994" i="21"/>
  <c r="D2995" i="21"/>
  <c r="K3000" i="21"/>
  <c r="H3001" i="21"/>
  <c r="J3000" i="21"/>
  <c r="I3000" i="21"/>
  <c r="L3000" i="21"/>
  <c r="M3000" i="21"/>
  <c r="O2999" i="21"/>
  <c r="P2999" i="21"/>
  <c r="Q2999" i="21"/>
  <c r="N2999" i="21"/>
  <c r="D2996" i="21"/>
  <c r="E2995" i="21"/>
  <c r="F2995" i="21"/>
  <c r="L3001" i="21"/>
  <c r="I3001" i="21"/>
  <c r="J3001" i="21"/>
  <c r="H3002" i="21"/>
  <c r="K3001" i="21"/>
  <c r="M3001" i="21"/>
  <c r="O3000" i="21"/>
  <c r="P3000" i="21"/>
  <c r="Q3000" i="21"/>
  <c r="N3000" i="21"/>
  <c r="F2996" i="21"/>
  <c r="D2997" i="21"/>
  <c r="E2996" i="21"/>
  <c r="Q3001" i="21"/>
  <c r="O3001" i="21"/>
  <c r="N3001" i="21"/>
  <c r="P3001" i="21"/>
  <c r="K3002" i="21"/>
  <c r="J3002" i="21"/>
  <c r="I3002" i="21"/>
  <c r="M3002" i="21"/>
  <c r="H3003" i="21"/>
  <c r="L3002" i="21"/>
  <c r="E2997" i="21"/>
  <c r="F2997" i="21"/>
  <c r="D2998" i="21"/>
  <c r="N3002" i="21"/>
  <c r="Q3002" i="21"/>
  <c r="O3002" i="21"/>
  <c r="P3002" i="21"/>
  <c r="L3003" i="21"/>
  <c r="H3004" i="21"/>
  <c r="J3003" i="21"/>
  <c r="K3003" i="21"/>
  <c r="M3003" i="21"/>
  <c r="I3003" i="21"/>
  <c r="D2999" i="21"/>
  <c r="F2998" i="21"/>
  <c r="E2998" i="21"/>
  <c r="H3005" i="21"/>
  <c r="K3004" i="21"/>
  <c r="J3004" i="21"/>
  <c r="I3004" i="21"/>
  <c r="M3004" i="21"/>
  <c r="L3004" i="21"/>
  <c r="O3003" i="21"/>
  <c r="P3003" i="21"/>
  <c r="Q3003" i="21"/>
  <c r="N3003" i="21"/>
  <c r="E2999" i="21"/>
  <c r="F2999" i="21"/>
  <c r="D3000" i="21"/>
  <c r="M3005" i="21"/>
  <c r="H3006" i="21"/>
  <c r="K3005" i="21"/>
  <c r="J3005" i="21"/>
  <c r="L3005" i="21"/>
  <c r="I3005" i="21"/>
  <c r="N3004" i="21"/>
  <c r="Q3004" i="21"/>
  <c r="O3004" i="21"/>
  <c r="P3004" i="21"/>
  <c r="F3000" i="21"/>
  <c r="D3001" i="21"/>
  <c r="E3000" i="21"/>
  <c r="K3006" i="21"/>
  <c r="M3006" i="21"/>
  <c r="L3006" i="21"/>
  <c r="J3006" i="21"/>
  <c r="I3006" i="21"/>
  <c r="H3007" i="21"/>
  <c r="P3005" i="21"/>
  <c r="N3005" i="21"/>
  <c r="O3005" i="21"/>
  <c r="Q3005" i="21"/>
  <c r="D3002" i="21"/>
  <c r="F3001" i="21"/>
  <c r="E3001" i="21"/>
  <c r="Q3006" i="21"/>
  <c r="O3006" i="21"/>
  <c r="P3006" i="21"/>
  <c r="N3006" i="21"/>
  <c r="K3007" i="21"/>
  <c r="H3008" i="21"/>
  <c r="J3007" i="21"/>
  <c r="I3007" i="21"/>
  <c r="M3007" i="21"/>
  <c r="L3007" i="21"/>
  <c r="F3002" i="21"/>
  <c r="E3002" i="21"/>
  <c r="D3003" i="21"/>
  <c r="K3008" i="21"/>
  <c r="H3009" i="21"/>
  <c r="I3008" i="21"/>
  <c r="M3008" i="21"/>
  <c r="J3008" i="21"/>
  <c r="L3008" i="21"/>
  <c r="O3007" i="21"/>
  <c r="P3007" i="21"/>
  <c r="Q3007" i="21"/>
  <c r="N3007" i="21"/>
  <c r="D3004" i="21"/>
  <c r="E3003" i="21"/>
  <c r="F3003" i="21"/>
  <c r="I3009" i="21"/>
  <c r="M3009" i="21"/>
  <c r="K3009" i="21"/>
  <c r="H3010" i="21"/>
  <c r="J3009" i="21"/>
  <c r="L3009" i="21"/>
  <c r="P3008" i="21"/>
  <c r="Q3008" i="21"/>
  <c r="N3008" i="21"/>
  <c r="O3008" i="21"/>
  <c r="F3004" i="21"/>
  <c r="D3005" i="21"/>
  <c r="E3004" i="21"/>
  <c r="P3009" i="21"/>
  <c r="O3009" i="21"/>
  <c r="Q3009" i="21"/>
  <c r="N3009" i="21"/>
  <c r="J3010" i="21"/>
  <c r="M3010" i="21"/>
  <c r="K3010" i="21"/>
  <c r="I3010" i="21"/>
  <c r="L3010" i="21"/>
  <c r="H3011" i="21"/>
  <c r="F3005" i="21"/>
  <c r="E3005" i="21"/>
  <c r="D3006" i="21"/>
  <c r="O3010" i="21"/>
  <c r="P3010" i="21"/>
  <c r="Q3010" i="21"/>
  <c r="N3010" i="21"/>
  <c r="K3011" i="21"/>
  <c r="M3011" i="21"/>
  <c r="H3012" i="21"/>
  <c r="J3011" i="21"/>
  <c r="I3011" i="21"/>
  <c r="L3011" i="21"/>
  <c r="D3007" i="21"/>
  <c r="E3006" i="21"/>
  <c r="F3006" i="21"/>
  <c r="H3013" i="21"/>
  <c r="J3012" i="21"/>
  <c r="L3012" i="21"/>
  <c r="K3012" i="21"/>
  <c r="I3012" i="21"/>
  <c r="M3012" i="21"/>
  <c r="P3011" i="21"/>
  <c r="Q3011" i="21"/>
  <c r="N3011" i="21"/>
  <c r="O3011" i="21"/>
  <c r="F3007" i="21"/>
  <c r="E3007" i="21"/>
  <c r="D3008" i="21"/>
  <c r="J3013" i="21"/>
  <c r="H3014" i="21"/>
  <c r="K3013" i="21"/>
  <c r="M3013" i="21"/>
  <c r="I3013" i="21"/>
  <c r="L3013" i="21"/>
  <c r="P3012" i="21"/>
  <c r="N3012" i="21"/>
  <c r="O3012" i="21"/>
  <c r="Q3012" i="21"/>
  <c r="F3008" i="21"/>
  <c r="E3008" i="21"/>
  <c r="D3009" i="21"/>
  <c r="M3014" i="21"/>
  <c r="J3014" i="21"/>
  <c r="L3014" i="21"/>
  <c r="K3014" i="21"/>
  <c r="I3014" i="21"/>
  <c r="H3015" i="21"/>
  <c r="O3013" i="21"/>
  <c r="P3013" i="21"/>
  <c r="Q3013" i="21"/>
  <c r="N3013" i="21"/>
  <c r="D3010" i="21"/>
  <c r="F3009" i="21"/>
  <c r="E3009" i="21"/>
  <c r="Q3014" i="21"/>
  <c r="O3014" i="21"/>
  <c r="P3014" i="21"/>
  <c r="N3014" i="21"/>
  <c r="H3016" i="21"/>
  <c r="M3015" i="21"/>
  <c r="K3015" i="21"/>
  <c r="I3015" i="21"/>
  <c r="J3015" i="21"/>
  <c r="L3015" i="21"/>
  <c r="F3010" i="21"/>
  <c r="E3010" i="21"/>
  <c r="D3011" i="21"/>
  <c r="L3016" i="21"/>
  <c r="H3017" i="21"/>
  <c r="K3016" i="21"/>
  <c r="I3016" i="21"/>
  <c r="M3016" i="21"/>
  <c r="J3016" i="21"/>
  <c r="N3015" i="21"/>
  <c r="P3015" i="21"/>
  <c r="O3015" i="21"/>
  <c r="Q3015" i="21"/>
  <c r="D3012" i="21"/>
  <c r="F3011" i="21"/>
  <c r="E3011" i="21"/>
  <c r="J3017" i="21"/>
  <c r="H3018" i="21"/>
  <c r="L3017" i="21"/>
  <c r="K3017" i="21"/>
  <c r="I3017" i="21"/>
  <c r="M3017" i="21"/>
  <c r="O3016" i="21"/>
  <c r="N3016" i="21"/>
  <c r="Q3016" i="21"/>
  <c r="P3016" i="21"/>
  <c r="D3013" i="21"/>
  <c r="E3012" i="21"/>
  <c r="F3012" i="21"/>
  <c r="M3018" i="21"/>
  <c r="K3018" i="21"/>
  <c r="I3018" i="21"/>
  <c r="J3018" i="21"/>
  <c r="L3018" i="21"/>
  <c r="H3019" i="21"/>
  <c r="Q3017" i="21"/>
  <c r="O3017" i="21"/>
  <c r="N3017" i="21"/>
  <c r="P3017" i="21"/>
  <c r="E3013" i="21"/>
  <c r="F3013" i="21"/>
  <c r="D3014" i="21"/>
  <c r="O3018" i="21"/>
  <c r="P3018" i="21"/>
  <c r="Q3018" i="21"/>
  <c r="N3018" i="21"/>
  <c r="M3019" i="21"/>
  <c r="J3019" i="21"/>
  <c r="H3020" i="21"/>
  <c r="L3019" i="21"/>
  <c r="I3019" i="21"/>
  <c r="K3019" i="21"/>
  <c r="D3015" i="21"/>
  <c r="E3014" i="21"/>
  <c r="F3014" i="21"/>
  <c r="I3020" i="21"/>
  <c r="L3020" i="21"/>
  <c r="J3020" i="21"/>
  <c r="K3020" i="21"/>
  <c r="H3021" i="21"/>
  <c r="M3020" i="21"/>
  <c r="N3019" i="21"/>
  <c r="O3019" i="21"/>
  <c r="Q3019" i="21"/>
  <c r="P3019" i="21"/>
  <c r="F3015" i="21"/>
  <c r="E3015" i="21"/>
  <c r="D3016" i="21"/>
  <c r="P3020" i="21"/>
  <c r="N3020" i="21"/>
  <c r="Q3020" i="21"/>
  <c r="O3020" i="21"/>
  <c r="J3021" i="21"/>
  <c r="H3022" i="21"/>
  <c r="M3021" i="21"/>
  <c r="K3021" i="21"/>
  <c r="L3021" i="21"/>
  <c r="I3021" i="21"/>
  <c r="F3016" i="21"/>
  <c r="E3016" i="21"/>
  <c r="D3017" i="21"/>
  <c r="K3022" i="21"/>
  <c r="M3022" i="21"/>
  <c r="L3022" i="21"/>
  <c r="J3022" i="21"/>
  <c r="I3022" i="21"/>
  <c r="H3023" i="21"/>
  <c r="P3021" i="21"/>
  <c r="O3021" i="21"/>
  <c r="Q3021" i="21"/>
  <c r="N3021" i="21"/>
  <c r="D3018" i="21"/>
  <c r="F3017" i="21"/>
  <c r="E3017" i="21"/>
  <c r="N3022" i="21"/>
  <c r="Q3022" i="21"/>
  <c r="O3022" i="21"/>
  <c r="P3022" i="21"/>
  <c r="M3023" i="21"/>
  <c r="K3023" i="21"/>
  <c r="I3023" i="21"/>
  <c r="L3023" i="21"/>
  <c r="H3024" i="21"/>
  <c r="J3023" i="21"/>
  <c r="E3018" i="21"/>
  <c r="F3018" i="21"/>
  <c r="D3019" i="21"/>
  <c r="O3023" i="21"/>
  <c r="P3023" i="21"/>
  <c r="N3023" i="21"/>
  <c r="Q3023" i="21"/>
  <c r="H3025" i="21"/>
  <c r="K3024" i="21"/>
  <c r="I3024" i="21"/>
  <c r="J3024" i="21"/>
  <c r="M3024" i="21"/>
  <c r="L3024" i="21"/>
  <c r="D3020" i="21"/>
  <c r="E3019" i="21"/>
  <c r="F3019" i="21"/>
  <c r="J3025" i="21"/>
  <c r="K3025" i="21"/>
  <c r="I3025" i="21"/>
  <c r="H3026" i="21"/>
  <c r="L3025" i="21"/>
  <c r="M3025" i="21"/>
  <c r="Q3024" i="21"/>
  <c r="O3024" i="21"/>
  <c r="P3024" i="21"/>
  <c r="N3024" i="21"/>
  <c r="F3020" i="21"/>
  <c r="D3021" i="21"/>
  <c r="E3020" i="21"/>
  <c r="N3025" i="21"/>
  <c r="P3025" i="21"/>
  <c r="O3025" i="21"/>
  <c r="Q3025" i="21"/>
  <c r="L3026" i="21"/>
  <c r="I3026" i="21"/>
  <c r="J3026" i="21"/>
  <c r="K3026" i="21"/>
  <c r="M3026" i="21"/>
  <c r="H3027" i="21"/>
  <c r="E3021" i="21"/>
  <c r="F3021" i="21"/>
  <c r="D3022" i="21"/>
  <c r="O3026" i="21"/>
  <c r="P3026" i="21"/>
  <c r="N3026" i="21"/>
  <c r="Q3026" i="21"/>
  <c r="M3027" i="21"/>
  <c r="K3027" i="21"/>
  <c r="J3027" i="21"/>
  <c r="L3027" i="21"/>
  <c r="I3027" i="21"/>
  <c r="H3028" i="21"/>
  <c r="D3023" i="21"/>
  <c r="E3022" i="21"/>
  <c r="F3022" i="21"/>
  <c r="Q3027" i="21"/>
  <c r="P3027" i="21"/>
  <c r="O3027" i="21"/>
  <c r="N3027" i="21"/>
  <c r="J3028" i="21"/>
  <c r="K3028" i="21"/>
  <c r="M3028" i="21"/>
  <c r="I3028" i="21"/>
  <c r="H3029" i="21"/>
  <c r="L3028" i="21"/>
  <c r="F3023" i="21"/>
  <c r="E3023" i="21"/>
  <c r="D3024" i="21"/>
  <c r="O3028" i="21"/>
  <c r="P3028" i="21"/>
  <c r="Q3028" i="21"/>
  <c r="N3028" i="21"/>
  <c r="J3029" i="21"/>
  <c r="I3029" i="21"/>
  <c r="H3030" i="21"/>
  <c r="K3029" i="21"/>
  <c r="M3029" i="21"/>
  <c r="L3029" i="21"/>
  <c r="D3025" i="21"/>
  <c r="E3024" i="21"/>
  <c r="F3024" i="21"/>
  <c r="P3029" i="21"/>
  <c r="O3029" i="21"/>
  <c r="N3029" i="21"/>
  <c r="Q3029" i="21"/>
  <c r="J3030" i="21"/>
  <c r="I3030" i="21"/>
  <c r="H3031" i="21"/>
  <c r="M3030" i="21"/>
  <c r="L3030" i="21"/>
  <c r="K3030" i="21"/>
  <c r="F3025" i="21"/>
  <c r="D3026" i="21"/>
  <c r="E3025" i="21"/>
  <c r="Q3030" i="21"/>
  <c r="O3030" i="21"/>
  <c r="N3030" i="21"/>
  <c r="P3030" i="21"/>
  <c r="J3031" i="21"/>
  <c r="I3031" i="21"/>
  <c r="L3031" i="21"/>
  <c r="M3031" i="21"/>
  <c r="K3031" i="21"/>
  <c r="H3032" i="21"/>
  <c r="D3027" i="21"/>
  <c r="F3026" i="21"/>
  <c r="E3026" i="21"/>
  <c r="P3031" i="21"/>
  <c r="N3031" i="21"/>
  <c r="Q3031" i="21"/>
  <c r="O3031" i="21"/>
  <c r="K3032" i="21"/>
  <c r="H3033" i="21"/>
  <c r="I3032" i="21"/>
  <c r="M3032" i="21"/>
  <c r="J3032" i="21"/>
  <c r="L3032" i="21"/>
  <c r="D3028" i="21"/>
  <c r="F3027" i="21"/>
  <c r="E3027" i="21"/>
  <c r="M3033" i="21"/>
  <c r="J3033" i="21"/>
  <c r="H3034" i="21"/>
  <c r="I3033" i="21"/>
  <c r="K3033" i="21"/>
  <c r="L3033" i="21"/>
  <c r="N3032" i="21"/>
  <c r="P3032" i="21"/>
  <c r="O3032" i="21"/>
  <c r="Q3032" i="21"/>
  <c r="E3028" i="21"/>
  <c r="D3029" i="21"/>
  <c r="F3028" i="21"/>
  <c r="M3034" i="21"/>
  <c r="K3034" i="21"/>
  <c r="J3034" i="21"/>
  <c r="L3034" i="21"/>
  <c r="I3034" i="21"/>
  <c r="H3035" i="21"/>
  <c r="O3033" i="21"/>
  <c r="Q3033" i="21"/>
  <c r="N3033" i="21"/>
  <c r="P3033" i="21"/>
  <c r="F3029" i="21"/>
  <c r="E3029" i="21"/>
  <c r="D3030" i="21"/>
  <c r="O3034" i="21"/>
  <c r="Q3034" i="21"/>
  <c r="P3034" i="21"/>
  <c r="N3034" i="21"/>
  <c r="K3035" i="21"/>
  <c r="I3035" i="21"/>
  <c r="L3035" i="21"/>
  <c r="H3036" i="21"/>
  <c r="M3035" i="21"/>
  <c r="J3035" i="21"/>
  <c r="D3031" i="21"/>
  <c r="E3030" i="21"/>
  <c r="F3030" i="21"/>
  <c r="Q3035" i="21"/>
  <c r="O3035" i="21"/>
  <c r="N3035" i="21"/>
  <c r="P3035" i="21"/>
  <c r="J3036" i="21"/>
  <c r="M3036" i="21"/>
  <c r="K3036" i="21"/>
  <c r="H3037" i="21"/>
  <c r="I3036" i="21"/>
  <c r="L3036" i="21"/>
  <c r="F3031" i="21"/>
  <c r="E3031" i="21"/>
  <c r="D3032" i="21"/>
  <c r="J3037" i="21"/>
  <c r="M3037" i="21"/>
  <c r="K3037" i="21"/>
  <c r="L3037" i="21"/>
  <c r="I3037" i="21"/>
  <c r="H3038" i="21"/>
  <c r="O3036" i="21"/>
  <c r="P3036" i="21"/>
  <c r="N3036" i="21"/>
  <c r="Q3036" i="21"/>
  <c r="D3033" i="21"/>
  <c r="F3032" i="21"/>
  <c r="E3032" i="21"/>
  <c r="N3037" i="21"/>
  <c r="P3037" i="21"/>
  <c r="Q3037" i="21"/>
  <c r="O3037" i="21"/>
  <c r="K3038" i="21"/>
  <c r="H3039" i="21"/>
  <c r="L3038" i="21"/>
  <c r="M3038" i="21"/>
  <c r="J3038" i="21"/>
  <c r="I3038" i="21"/>
  <c r="F3033" i="21"/>
  <c r="D3034" i="21"/>
  <c r="E3033" i="21"/>
  <c r="M3039" i="21"/>
  <c r="K3039" i="21"/>
  <c r="J3039" i="21"/>
  <c r="L3039" i="21"/>
  <c r="H3040" i="21"/>
  <c r="I3039" i="21"/>
  <c r="N3038" i="21"/>
  <c r="Q3038" i="21"/>
  <c r="P3038" i="21"/>
  <c r="O3038" i="21"/>
  <c r="D3035" i="21"/>
  <c r="E3034" i="21"/>
  <c r="F3034" i="21"/>
  <c r="M3040" i="21"/>
  <c r="H3041" i="21"/>
  <c r="K3040" i="21"/>
  <c r="J3040" i="21"/>
  <c r="L3040" i="21"/>
  <c r="I3040" i="21"/>
  <c r="O3039" i="21"/>
  <c r="P3039" i="21"/>
  <c r="Q3039" i="21"/>
  <c r="N3039" i="21"/>
  <c r="D3036" i="21"/>
  <c r="F3035" i="21"/>
  <c r="E3035" i="21"/>
  <c r="M3041" i="21"/>
  <c r="H3042" i="21"/>
  <c r="L3041" i="21"/>
  <c r="K3041" i="21"/>
  <c r="J3041" i="21"/>
  <c r="I3041" i="21"/>
  <c r="P3040" i="21"/>
  <c r="Q3040" i="21"/>
  <c r="N3040" i="21"/>
  <c r="O3040" i="21"/>
  <c r="E3036" i="21"/>
  <c r="D3037" i="21"/>
  <c r="F3036" i="21"/>
  <c r="L3042" i="21"/>
  <c r="M3042" i="21"/>
  <c r="H3043" i="21"/>
  <c r="I3042" i="21"/>
  <c r="K3042" i="21"/>
  <c r="J3042" i="21"/>
  <c r="P3041" i="21"/>
  <c r="Q3041" i="21"/>
  <c r="O3041" i="21"/>
  <c r="N3041" i="21"/>
  <c r="E3037" i="21"/>
  <c r="F3037" i="21"/>
  <c r="D3038" i="21"/>
  <c r="K3043" i="21"/>
  <c r="H3044" i="21"/>
  <c r="J3043" i="21"/>
  <c r="I3043" i="21"/>
  <c r="L3043" i="21"/>
  <c r="M3043" i="21"/>
  <c r="O3042" i="21"/>
  <c r="Q3042" i="21"/>
  <c r="P3042" i="21"/>
  <c r="N3042" i="21"/>
  <c r="D3039" i="21"/>
  <c r="E3038" i="21"/>
  <c r="F3038" i="21"/>
  <c r="L3044" i="21"/>
  <c r="I3044" i="21"/>
  <c r="J3044" i="21"/>
  <c r="H3045" i="21"/>
  <c r="K3044" i="21"/>
  <c r="M3044" i="21"/>
  <c r="O3043" i="21"/>
  <c r="P3043" i="21"/>
  <c r="N3043" i="21"/>
  <c r="Q3043" i="21"/>
  <c r="F3039" i="21"/>
  <c r="D3040" i="21"/>
  <c r="E3039" i="21"/>
  <c r="Q3044" i="21"/>
  <c r="P3044" i="21"/>
  <c r="N3044" i="21"/>
  <c r="O3044" i="21"/>
  <c r="M3045" i="21"/>
  <c r="H3046" i="21"/>
  <c r="I3045" i="21"/>
  <c r="J3045" i="21"/>
  <c r="L3045" i="21"/>
  <c r="K3045" i="21"/>
  <c r="D3041" i="21"/>
  <c r="E3040" i="21"/>
  <c r="F3040" i="21"/>
  <c r="I3046" i="21"/>
  <c r="M3046" i="21"/>
  <c r="J3046" i="21"/>
  <c r="H3047" i="21"/>
  <c r="K3046" i="21"/>
  <c r="L3046" i="21"/>
  <c r="Q3045" i="21"/>
  <c r="N3045" i="21"/>
  <c r="O3045" i="21"/>
  <c r="P3045" i="21"/>
  <c r="F3041" i="21"/>
  <c r="D3042" i="21"/>
  <c r="E3041" i="21"/>
  <c r="Q3046" i="21"/>
  <c r="O3046" i="21"/>
  <c r="P3046" i="21"/>
  <c r="N3046" i="21"/>
  <c r="K3047" i="21"/>
  <c r="I3047" i="21"/>
  <c r="J3047" i="21"/>
  <c r="H3048" i="21"/>
  <c r="L3047" i="21"/>
  <c r="M3047" i="21"/>
  <c r="D3043" i="21"/>
  <c r="F3042" i="21"/>
  <c r="E3042" i="21"/>
  <c r="N3047" i="21"/>
  <c r="Q3047" i="21"/>
  <c r="P3047" i="21"/>
  <c r="O3047" i="21"/>
  <c r="J3048" i="21"/>
  <c r="K3048" i="21"/>
  <c r="L3048" i="21"/>
  <c r="H3049" i="21"/>
  <c r="I3048" i="21"/>
  <c r="M3048" i="21"/>
  <c r="D3044" i="21"/>
  <c r="F3043" i="21"/>
  <c r="E3043" i="21"/>
  <c r="L3049" i="21"/>
  <c r="K3049" i="21"/>
  <c r="H3050" i="21"/>
  <c r="I3049" i="21"/>
  <c r="M3049" i="21"/>
  <c r="J3049" i="21"/>
  <c r="O3048" i="21"/>
  <c r="N3048" i="21"/>
  <c r="Q3048" i="21"/>
  <c r="P3048" i="21"/>
  <c r="D3045" i="21"/>
  <c r="E3044" i="21"/>
  <c r="F3044" i="21"/>
  <c r="L3050" i="21"/>
  <c r="J3050" i="21"/>
  <c r="M3050" i="21"/>
  <c r="K3050" i="21"/>
  <c r="I3050" i="21"/>
  <c r="H3051" i="21"/>
  <c r="Q3049" i="21"/>
  <c r="N3049" i="21"/>
  <c r="P3049" i="21"/>
  <c r="O3049" i="21"/>
  <c r="F3045" i="21"/>
  <c r="D3046" i="21"/>
  <c r="E3045" i="21"/>
  <c r="O3050" i="21"/>
  <c r="P3050" i="21"/>
  <c r="Q3050" i="21"/>
  <c r="N3050" i="21"/>
  <c r="M3051" i="21"/>
  <c r="I3051" i="21"/>
  <c r="K3051" i="21"/>
  <c r="J3051" i="21"/>
  <c r="H3052" i="21"/>
  <c r="L3051" i="21"/>
  <c r="D3047" i="21"/>
  <c r="F3046" i="21"/>
  <c r="E3046" i="21"/>
  <c r="N3051" i="21"/>
  <c r="O3051" i="21"/>
  <c r="Q3051" i="21"/>
  <c r="P3051" i="21"/>
  <c r="L3052" i="21"/>
  <c r="K3052" i="21"/>
  <c r="I3052" i="21"/>
  <c r="H3053" i="21"/>
  <c r="J3052" i="21"/>
  <c r="M3052" i="21"/>
  <c r="D3048" i="21"/>
  <c r="F3047" i="21"/>
  <c r="E3047" i="21"/>
  <c r="P3052" i="21"/>
  <c r="N3052" i="21"/>
  <c r="Q3052" i="21"/>
  <c r="O3052" i="21"/>
  <c r="H3054" i="21"/>
  <c r="L3053" i="21"/>
  <c r="I3053" i="21"/>
  <c r="M3053" i="21"/>
  <c r="J3053" i="21"/>
  <c r="K3053" i="21"/>
  <c r="F3048" i="21"/>
  <c r="D3049" i="21"/>
  <c r="E3048" i="21"/>
  <c r="I3054" i="21"/>
  <c r="K3054" i="21"/>
  <c r="M3054" i="21"/>
  <c r="H3055" i="21"/>
  <c r="J3054" i="21"/>
  <c r="L3054" i="21"/>
  <c r="O3053" i="21"/>
  <c r="N3053" i="21"/>
  <c r="Q3053" i="21"/>
  <c r="P3053" i="21"/>
  <c r="E3049" i="21"/>
  <c r="D3050" i="21"/>
  <c r="F3049" i="21"/>
  <c r="N3054" i="21"/>
  <c r="Q3054" i="21"/>
  <c r="O3054" i="21"/>
  <c r="P3054" i="21"/>
  <c r="K3055" i="21"/>
  <c r="J3055" i="21"/>
  <c r="M3055" i="21"/>
  <c r="H3056" i="21"/>
  <c r="I3055" i="21"/>
  <c r="L3055" i="21"/>
  <c r="D3051" i="21"/>
  <c r="E3050" i="21"/>
  <c r="F3050" i="21"/>
  <c r="J3056" i="21"/>
  <c r="H3057" i="21"/>
  <c r="I3056" i="21"/>
  <c r="L3056" i="21"/>
  <c r="M3056" i="21"/>
  <c r="K3056" i="21"/>
  <c r="Q3055" i="21"/>
  <c r="P3055" i="21"/>
  <c r="N3055" i="21"/>
  <c r="O3055" i="21"/>
  <c r="D3052" i="21"/>
  <c r="F3051" i="21"/>
  <c r="E3051" i="21"/>
  <c r="J3057" i="21"/>
  <c r="M3057" i="21"/>
  <c r="H3058" i="21"/>
  <c r="I3057" i="21"/>
  <c r="K3057" i="21"/>
  <c r="L3057" i="21"/>
  <c r="P3056" i="21"/>
  <c r="O3056" i="21"/>
  <c r="Q3056" i="21"/>
  <c r="N3056" i="21"/>
  <c r="F3052" i="21"/>
  <c r="D3053" i="21"/>
  <c r="E3052" i="21"/>
  <c r="H3059" i="21"/>
  <c r="J3058" i="21"/>
  <c r="I3058" i="21"/>
  <c r="L3058" i="21"/>
  <c r="M3058" i="21"/>
  <c r="K3058" i="21"/>
  <c r="N3057" i="21"/>
  <c r="P3057" i="21"/>
  <c r="O3057" i="21"/>
  <c r="Q3057" i="21"/>
  <c r="D3054" i="21"/>
  <c r="E3053" i="21"/>
  <c r="F3053" i="21"/>
  <c r="J3059" i="21"/>
  <c r="I3059" i="21"/>
  <c r="H3060" i="21"/>
  <c r="L3059" i="21"/>
  <c r="M3059" i="21"/>
  <c r="K3059" i="21"/>
  <c r="O3058" i="21"/>
  <c r="P3058" i="21"/>
  <c r="N3058" i="21"/>
  <c r="Q3058" i="21"/>
  <c r="D3055" i="21"/>
  <c r="F3054" i="21"/>
  <c r="E3054" i="21"/>
  <c r="N3059" i="21"/>
  <c r="Q3059" i="21"/>
  <c r="O3059" i="21"/>
  <c r="P3059" i="21"/>
  <c r="I3060" i="21"/>
  <c r="H3061" i="21"/>
  <c r="J3060" i="21"/>
  <c r="K3060" i="21"/>
  <c r="M3060" i="21"/>
  <c r="L3060" i="21"/>
  <c r="F3055" i="21"/>
  <c r="E3055" i="21"/>
  <c r="D3056" i="21"/>
  <c r="Q3060" i="21"/>
  <c r="P3060" i="21"/>
  <c r="N3060" i="21"/>
  <c r="O3060" i="21"/>
  <c r="I3061" i="21"/>
  <c r="J3061" i="21"/>
  <c r="M3061" i="21"/>
  <c r="H3062" i="21"/>
  <c r="K3061" i="21"/>
  <c r="L3061" i="21"/>
  <c r="D3057" i="21"/>
  <c r="F3056" i="21"/>
  <c r="E3056" i="21"/>
  <c r="O3061" i="21"/>
  <c r="Q3061" i="21"/>
  <c r="N3061" i="21"/>
  <c r="P3061" i="21"/>
  <c r="H3063" i="21"/>
  <c r="M3062" i="21"/>
  <c r="J3062" i="21"/>
  <c r="L3062" i="21"/>
  <c r="K3062" i="21"/>
  <c r="I3062" i="21"/>
  <c r="F3057" i="21"/>
  <c r="D3058" i="21"/>
  <c r="E3057" i="21"/>
  <c r="M3063" i="21"/>
  <c r="J3063" i="21"/>
  <c r="I3063" i="21"/>
  <c r="L3063" i="21"/>
  <c r="H3064" i="21"/>
  <c r="K3063" i="21"/>
  <c r="N3062" i="21"/>
  <c r="Q3062" i="21"/>
  <c r="O3062" i="21"/>
  <c r="P3062" i="21"/>
  <c r="E3058" i="21"/>
  <c r="F3058" i="21"/>
  <c r="D3059" i="21"/>
  <c r="P3063" i="21"/>
  <c r="Q3063" i="21"/>
  <c r="N3063" i="21"/>
  <c r="O3063" i="21"/>
  <c r="L3064" i="21"/>
  <c r="K3064" i="21"/>
  <c r="M3064" i="21"/>
  <c r="J3064" i="21"/>
  <c r="H3065" i="21"/>
  <c r="I3064" i="21"/>
  <c r="D3060" i="21"/>
  <c r="E3059" i="21"/>
  <c r="F3059" i="21"/>
  <c r="I3065" i="21"/>
  <c r="J3065" i="21"/>
  <c r="L3065" i="21"/>
  <c r="H3066" i="21"/>
  <c r="K3065" i="21"/>
  <c r="M3065" i="21"/>
  <c r="P3064" i="21"/>
  <c r="N3064" i="21"/>
  <c r="O3064" i="21"/>
  <c r="Q3064" i="21"/>
  <c r="F3060" i="21"/>
  <c r="D3061" i="21"/>
  <c r="E3060" i="21"/>
  <c r="Q3065" i="21"/>
  <c r="N3065" i="21"/>
  <c r="P3065" i="21"/>
  <c r="O3065" i="21"/>
  <c r="K3066" i="21"/>
  <c r="L3066" i="21"/>
  <c r="H3067" i="21"/>
  <c r="M3066" i="21"/>
  <c r="J3066" i="21"/>
  <c r="I3066" i="21"/>
  <c r="D3062" i="21"/>
  <c r="E3061" i="21"/>
  <c r="F3061" i="21"/>
  <c r="L3067" i="21"/>
  <c r="J3067" i="21"/>
  <c r="I3067" i="21"/>
  <c r="H3068" i="21"/>
  <c r="K3067" i="21"/>
  <c r="M3067" i="21"/>
  <c r="Q3066" i="21"/>
  <c r="P3066" i="21"/>
  <c r="N3066" i="21"/>
  <c r="O3066" i="21"/>
  <c r="D3063" i="21"/>
  <c r="F3062" i="21"/>
  <c r="E3062" i="21"/>
  <c r="O3067" i="21"/>
  <c r="N3067" i="21"/>
  <c r="Q3067" i="21"/>
  <c r="P3067" i="21"/>
  <c r="L3068" i="21"/>
  <c r="H3069" i="21"/>
  <c r="J3068" i="21"/>
  <c r="K3068" i="21"/>
  <c r="I3068" i="21"/>
  <c r="M3068" i="21"/>
  <c r="E3063" i="21"/>
  <c r="F3063" i="21"/>
  <c r="D3064" i="21"/>
  <c r="J3069" i="21"/>
  <c r="H3070" i="21"/>
  <c r="K3069" i="21"/>
  <c r="M3069" i="21"/>
  <c r="L3069" i="21"/>
  <c r="I3069" i="21"/>
  <c r="O3068" i="21"/>
  <c r="P3068" i="21"/>
  <c r="Q3068" i="21"/>
  <c r="N3068" i="21"/>
  <c r="D3065" i="21"/>
  <c r="F3064" i="21"/>
  <c r="E3064" i="21"/>
  <c r="J3070" i="21"/>
  <c r="I3070" i="21"/>
  <c r="K3070" i="21"/>
  <c r="H3071" i="21"/>
  <c r="M3070" i="21"/>
  <c r="L3070" i="21"/>
  <c r="P3069" i="21"/>
  <c r="O3069" i="21"/>
  <c r="Q3069" i="21"/>
  <c r="N3069" i="21"/>
  <c r="E3065" i="21"/>
  <c r="D3066" i="21"/>
  <c r="F3065" i="21"/>
  <c r="N3070" i="21"/>
  <c r="Q3070" i="21"/>
  <c r="O3070" i="21"/>
  <c r="P3070" i="21"/>
  <c r="M3071" i="21"/>
  <c r="I3071" i="21"/>
  <c r="H3072" i="21"/>
  <c r="J3071" i="21"/>
  <c r="K3071" i="21"/>
  <c r="L3071" i="21"/>
  <c r="E3066" i="21"/>
  <c r="F3066" i="21"/>
  <c r="D3067" i="21"/>
  <c r="Q3071" i="21"/>
  <c r="P3071" i="21"/>
  <c r="N3071" i="21"/>
  <c r="O3071" i="21"/>
  <c r="J3072" i="21"/>
  <c r="I3072" i="21"/>
  <c r="L3072" i="21"/>
  <c r="M3072" i="21"/>
  <c r="K3072" i="21"/>
  <c r="H3073" i="21"/>
  <c r="F3067" i="21"/>
  <c r="D3068" i="21"/>
  <c r="E3067" i="21"/>
  <c r="O3072" i="21"/>
  <c r="P3072" i="21"/>
  <c r="N3072" i="21"/>
  <c r="Q3072" i="21"/>
  <c r="J3073" i="21"/>
  <c r="H3074" i="21"/>
  <c r="M3073" i="21"/>
  <c r="I3073" i="21"/>
  <c r="L3073" i="21"/>
  <c r="K3073" i="21"/>
  <c r="E3068" i="21"/>
  <c r="D3069" i="21"/>
  <c r="F3068" i="21"/>
  <c r="K3074" i="21"/>
  <c r="H3075" i="21"/>
  <c r="J3074" i="21"/>
  <c r="M3074" i="21"/>
  <c r="I3074" i="21"/>
  <c r="L3074" i="21"/>
  <c r="Q3073" i="21"/>
  <c r="O3073" i="21"/>
  <c r="N3073" i="21"/>
  <c r="P3073" i="21"/>
  <c r="F3069" i="21"/>
  <c r="E3069" i="21"/>
  <c r="D3070" i="21"/>
  <c r="K3075" i="21"/>
  <c r="I3075" i="21"/>
  <c r="H3076" i="21"/>
  <c r="M3075" i="21"/>
  <c r="L3075" i="21"/>
  <c r="J3075" i="21"/>
  <c r="N3074" i="21"/>
  <c r="O3074" i="21"/>
  <c r="P3074" i="21"/>
  <c r="Q3074" i="21"/>
  <c r="D3071" i="21"/>
  <c r="E3070" i="21"/>
  <c r="F3070" i="21"/>
  <c r="N3075" i="21"/>
  <c r="P3075" i="21"/>
  <c r="Q3075" i="21"/>
  <c r="O3075" i="21"/>
  <c r="K3076" i="21"/>
  <c r="L3076" i="21"/>
  <c r="H3077" i="21"/>
  <c r="J3076" i="21"/>
  <c r="I3076" i="21"/>
  <c r="M3076" i="21"/>
  <c r="F3071" i="21"/>
  <c r="D3072" i="21"/>
  <c r="E3071" i="21"/>
  <c r="J3077" i="21"/>
  <c r="M3077" i="21"/>
  <c r="L3077" i="21"/>
  <c r="H3078" i="21"/>
  <c r="I3077" i="21"/>
  <c r="K3077" i="21"/>
  <c r="Q3076" i="21"/>
  <c r="O3076" i="21"/>
  <c r="P3076" i="21"/>
  <c r="N3076" i="21"/>
  <c r="D3073" i="21"/>
  <c r="F3072" i="21"/>
  <c r="E3072" i="21"/>
  <c r="K3078" i="21"/>
  <c r="J3078" i="21"/>
  <c r="I3078" i="21"/>
  <c r="M3078" i="21"/>
  <c r="L3078" i="21"/>
  <c r="H3079" i="21"/>
  <c r="P3077" i="21"/>
  <c r="N3077" i="21"/>
  <c r="O3077" i="21"/>
  <c r="Q3077" i="21"/>
  <c r="D3074" i="21"/>
  <c r="E3073" i="21"/>
  <c r="F3073" i="21"/>
  <c r="O3078" i="21"/>
  <c r="N3078" i="21"/>
  <c r="Q3078" i="21"/>
  <c r="P3078" i="21"/>
  <c r="K3079" i="21"/>
  <c r="L3079" i="21"/>
  <c r="H3080" i="21"/>
  <c r="J3079" i="21"/>
  <c r="M3079" i="21"/>
  <c r="I3079" i="21"/>
  <c r="E3074" i="21"/>
  <c r="F3074" i="21"/>
  <c r="D3075" i="21"/>
  <c r="L3080" i="21"/>
  <c r="K3080" i="21"/>
  <c r="I3080" i="21"/>
  <c r="J3080" i="21"/>
  <c r="H3081" i="21"/>
  <c r="M3080" i="21"/>
  <c r="N3079" i="21"/>
  <c r="O3079" i="21"/>
  <c r="Q3079" i="21"/>
  <c r="P3079" i="21"/>
  <c r="D3076" i="21"/>
  <c r="E3075" i="21"/>
  <c r="F3075" i="21"/>
  <c r="Q3080" i="21"/>
  <c r="P3080" i="21"/>
  <c r="N3080" i="21"/>
  <c r="O3080" i="21"/>
  <c r="K3081" i="21"/>
  <c r="L3081" i="21"/>
  <c r="H3082" i="21"/>
  <c r="J3081" i="21"/>
  <c r="I3081" i="21"/>
  <c r="M3081" i="21"/>
  <c r="F3076" i="21"/>
  <c r="D3077" i="21"/>
  <c r="E3076" i="21"/>
  <c r="J3082" i="21"/>
  <c r="K3082" i="21"/>
  <c r="M3082" i="21"/>
  <c r="I3082" i="21"/>
  <c r="L3082" i="21"/>
  <c r="H3083" i="21"/>
  <c r="Q3081" i="21"/>
  <c r="N3081" i="21"/>
  <c r="P3081" i="21"/>
  <c r="O3081" i="21"/>
  <c r="F3077" i="21"/>
  <c r="E3077" i="21"/>
  <c r="D3078" i="21"/>
  <c r="Q3082" i="21"/>
  <c r="O3082" i="21"/>
  <c r="P3082" i="21"/>
  <c r="N3082" i="21"/>
  <c r="J3083" i="21"/>
  <c r="M3083" i="21"/>
  <c r="I3083" i="21"/>
  <c r="H3084" i="21"/>
  <c r="K3083" i="21"/>
  <c r="L3083" i="21"/>
  <c r="D3079" i="21"/>
  <c r="F3078" i="21"/>
  <c r="E3078" i="21"/>
  <c r="N3083" i="21"/>
  <c r="Q3083" i="21"/>
  <c r="O3083" i="21"/>
  <c r="P3083" i="21"/>
  <c r="M3084" i="21"/>
  <c r="J3084" i="21"/>
  <c r="K3084" i="21"/>
  <c r="L3084" i="21"/>
  <c r="H3085" i="21"/>
  <c r="I3084" i="21"/>
  <c r="D3080" i="21"/>
  <c r="F3079" i="21"/>
  <c r="E3079" i="21"/>
  <c r="J3085" i="21"/>
  <c r="K3085" i="21"/>
  <c r="L3085" i="21"/>
  <c r="H3086" i="21"/>
  <c r="I3085" i="21"/>
  <c r="M3085" i="21"/>
  <c r="O3084" i="21"/>
  <c r="P3084" i="21"/>
  <c r="N3084" i="21"/>
  <c r="Q3084" i="21"/>
  <c r="F3080" i="21"/>
  <c r="E3080" i="21"/>
  <c r="D3081" i="21"/>
  <c r="J3086" i="21"/>
  <c r="M3086" i="21"/>
  <c r="I3086" i="21"/>
  <c r="H3087" i="21"/>
  <c r="L3086" i="21"/>
  <c r="K3086" i="21"/>
  <c r="P3085" i="21"/>
  <c r="N3085" i="21"/>
  <c r="O3085" i="21"/>
  <c r="Q3085" i="21"/>
  <c r="D3082" i="21"/>
  <c r="F3081" i="21"/>
  <c r="E3081" i="21"/>
  <c r="O3086" i="21"/>
  <c r="Q3086" i="21"/>
  <c r="P3086" i="21"/>
  <c r="N3086" i="21"/>
  <c r="M3087" i="21"/>
  <c r="J3087" i="21"/>
  <c r="H3088" i="21"/>
  <c r="L3087" i="21"/>
  <c r="K3087" i="21"/>
  <c r="I3087" i="21"/>
  <c r="F3082" i="21"/>
  <c r="E3082" i="21"/>
  <c r="D3083" i="21"/>
  <c r="K3088" i="21"/>
  <c r="H3089" i="21"/>
  <c r="M3088" i="21"/>
  <c r="I3088" i="21"/>
  <c r="L3088" i="21"/>
  <c r="J3088" i="21"/>
  <c r="P3087" i="21"/>
  <c r="Q3087" i="21"/>
  <c r="O3087" i="21"/>
  <c r="N3087" i="21"/>
  <c r="D3084" i="21"/>
  <c r="E3083" i="21"/>
  <c r="F3083" i="21"/>
  <c r="K3089" i="21"/>
  <c r="J3089" i="21"/>
  <c r="M3089" i="21"/>
  <c r="H3090" i="21"/>
  <c r="I3089" i="21"/>
  <c r="L3089" i="21"/>
  <c r="P3088" i="21"/>
  <c r="O3088" i="21"/>
  <c r="Q3088" i="21"/>
  <c r="N3088" i="21"/>
  <c r="E3084" i="21"/>
  <c r="D3085" i="21"/>
  <c r="F3084" i="21"/>
  <c r="I3090" i="21"/>
  <c r="M3090" i="21"/>
  <c r="K3090" i="21"/>
  <c r="H3091" i="21"/>
  <c r="J3090" i="21"/>
  <c r="L3090" i="21"/>
  <c r="N3089" i="21"/>
  <c r="Q3089" i="21"/>
  <c r="P3089" i="21"/>
  <c r="O3089" i="21"/>
  <c r="F3085" i="21"/>
  <c r="D3086" i="21"/>
  <c r="E3085" i="21"/>
  <c r="O3090" i="21"/>
  <c r="P3090" i="21"/>
  <c r="N3090" i="21"/>
  <c r="Q3090" i="21"/>
  <c r="L3091" i="21"/>
  <c r="I3091" i="21"/>
  <c r="K3091" i="21"/>
  <c r="J3091" i="21"/>
  <c r="H3092" i="21"/>
  <c r="M3091" i="21"/>
  <c r="D3087" i="21"/>
  <c r="E3086" i="21"/>
  <c r="F3086" i="21"/>
  <c r="Q3091" i="21"/>
  <c r="N3091" i="21"/>
  <c r="O3091" i="21"/>
  <c r="P3091" i="21"/>
  <c r="M3092" i="21"/>
  <c r="K3092" i="21"/>
  <c r="H3093" i="21"/>
  <c r="L3092" i="21"/>
  <c r="I3092" i="21"/>
  <c r="J3092" i="21"/>
  <c r="F3087" i="21"/>
  <c r="E3087" i="21"/>
  <c r="D3088" i="21"/>
  <c r="J3093" i="21"/>
  <c r="M3093" i="21"/>
  <c r="K3093" i="21"/>
  <c r="L3093" i="21"/>
  <c r="I3093" i="21"/>
  <c r="H3094" i="21"/>
  <c r="Q3092" i="21"/>
  <c r="O3092" i="21"/>
  <c r="P3092" i="21"/>
  <c r="N3092" i="21"/>
  <c r="F3088" i="21"/>
  <c r="D3089" i="21"/>
  <c r="E3088" i="21"/>
  <c r="O3093" i="21"/>
  <c r="P3093" i="21"/>
  <c r="Q3093" i="21"/>
  <c r="N3093" i="21"/>
  <c r="M3094" i="21"/>
  <c r="K3094" i="21"/>
  <c r="J3094" i="21"/>
  <c r="H3095" i="21"/>
  <c r="L3094" i="21"/>
  <c r="I3094" i="21"/>
  <c r="E3089" i="21"/>
  <c r="D3090" i="21"/>
  <c r="F3089" i="21"/>
  <c r="K3095" i="21"/>
  <c r="L3095" i="21"/>
  <c r="J3095" i="21"/>
  <c r="I3095" i="21"/>
  <c r="H3096" i="21"/>
  <c r="M3095" i="21"/>
  <c r="N3094" i="21"/>
  <c r="Q3094" i="21"/>
  <c r="O3094" i="21"/>
  <c r="P3094" i="21"/>
  <c r="E3090" i="21"/>
  <c r="D3091" i="21"/>
  <c r="F3090" i="21"/>
  <c r="N3095" i="21"/>
  <c r="Q3095" i="21"/>
  <c r="P3095" i="21"/>
  <c r="O3095" i="21"/>
  <c r="L3096" i="21"/>
  <c r="M3096" i="21"/>
  <c r="H3097" i="21"/>
  <c r="J3096" i="21"/>
  <c r="K3096" i="21"/>
  <c r="I3096" i="21"/>
  <c r="D3092" i="21"/>
  <c r="F3091" i="21"/>
  <c r="E3091" i="21"/>
  <c r="J3097" i="21"/>
  <c r="M3097" i="21"/>
  <c r="L3097" i="21"/>
  <c r="H3098" i="21"/>
  <c r="I3097" i="21"/>
  <c r="K3097" i="21"/>
  <c r="N3096" i="21"/>
  <c r="O3096" i="21"/>
  <c r="Q3096" i="21"/>
  <c r="P3096" i="21"/>
  <c r="F3092" i="21"/>
  <c r="D3093" i="21"/>
  <c r="E3092" i="21"/>
  <c r="I3098" i="21"/>
  <c r="M3098" i="21"/>
  <c r="K3098" i="21"/>
  <c r="J3098" i="21"/>
  <c r="L3098" i="21"/>
  <c r="H3099" i="21"/>
  <c r="O3097" i="21"/>
  <c r="Q3097" i="21"/>
  <c r="N3097" i="21"/>
  <c r="P3097" i="21"/>
  <c r="E3093" i="21"/>
  <c r="D3094" i="21"/>
  <c r="F3093" i="21"/>
  <c r="P3098" i="21"/>
  <c r="N3098" i="21"/>
  <c r="O3098" i="21"/>
  <c r="Q3098" i="21"/>
  <c r="M3099" i="21"/>
  <c r="J3099" i="21"/>
  <c r="H3100" i="21"/>
  <c r="K3099" i="21"/>
  <c r="L3099" i="21"/>
  <c r="I3099" i="21"/>
  <c r="D3095" i="21"/>
  <c r="F3094" i="21"/>
  <c r="E3094" i="21"/>
  <c r="J3100" i="21"/>
  <c r="M3100" i="21"/>
  <c r="L3100" i="21"/>
  <c r="H3101" i="21"/>
  <c r="K3100" i="21"/>
  <c r="I3100" i="21"/>
  <c r="O3099" i="21"/>
  <c r="Q3099" i="21"/>
  <c r="N3099" i="21"/>
  <c r="P3099" i="21"/>
  <c r="E3095" i="21"/>
  <c r="F3095" i="21"/>
  <c r="D3096" i="21"/>
  <c r="I3101" i="21"/>
  <c r="M3101" i="21"/>
  <c r="J3101" i="21"/>
  <c r="K3101" i="21"/>
  <c r="L3101" i="21"/>
  <c r="H3102" i="21"/>
  <c r="Q3100" i="21"/>
  <c r="N3100" i="21"/>
  <c r="O3100" i="21"/>
  <c r="P3100" i="21"/>
  <c r="D3097" i="21"/>
  <c r="E3096" i="21"/>
  <c r="F3096" i="21"/>
  <c r="O3101" i="21"/>
  <c r="N3101" i="21"/>
  <c r="Q3101" i="21"/>
  <c r="P3101" i="21"/>
  <c r="J3102" i="21"/>
  <c r="I3102" i="21"/>
  <c r="M3102" i="21"/>
  <c r="L3102" i="21"/>
  <c r="H3103" i="21"/>
  <c r="K3102" i="21"/>
  <c r="F3097" i="21"/>
  <c r="D3098" i="21"/>
  <c r="E3097" i="21"/>
  <c r="N3102" i="21"/>
  <c r="Q3102" i="21"/>
  <c r="P3102" i="21"/>
  <c r="O3102" i="21"/>
  <c r="H3104" i="21"/>
  <c r="J3103" i="21"/>
  <c r="M3103" i="21"/>
  <c r="I3103" i="21"/>
  <c r="K3103" i="21"/>
  <c r="L3103" i="21"/>
  <c r="D3099" i="21"/>
  <c r="E3098" i="21"/>
  <c r="F3098" i="21"/>
  <c r="J3104" i="21"/>
  <c r="I3104" i="21"/>
  <c r="H3105" i="21"/>
  <c r="K3104" i="21"/>
  <c r="M3104" i="21"/>
  <c r="L3104" i="21"/>
  <c r="N3103" i="21"/>
  <c r="P3103" i="21"/>
  <c r="O3103" i="21"/>
  <c r="Q3103" i="21"/>
  <c r="F3099" i="21"/>
  <c r="D3100" i="21"/>
  <c r="E3099" i="21"/>
  <c r="O3104" i="21"/>
  <c r="P3104" i="21"/>
  <c r="N3104" i="21"/>
  <c r="Q3104" i="21"/>
  <c r="H3106" i="21"/>
  <c r="L3105" i="21"/>
  <c r="K3105" i="21"/>
  <c r="J3105" i="21"/>
  <c r="M3105" i="21"/>
  <c r="I3105" i="21"/>
  <c r="F3100" i="21"/>
  <c r="D3101" i="21"/>
  <c r="E3100" i="21"/>
  <c r="L3106" i="21"/>
  <c r="M3106" i="21"/>
  <c r="K3106" i="21"/>
  <c r="H3107" i="21"/>
  <c r="J3106" i="21"/>
  <c r="I3106" i="21"/>
  <c r="O3105" i="21"/>
  <c r="Q3105" i="21"/>
  <c r="N3105" i="21"/>
  <c r="P3105" i="21"/>
  <c r="F3101" i="21"/>
  <c r="E3101" i="21"/>
  <c r="D3102" i="21"/>
  <c r="M3107" i="21"/>
  <c r="I3107" i="21"/>
  <c r="H3108" i="21"/>
  <c r="K3107" i="21"/>
  <c r="L3107" i="21"/>
  <c r="J3107" i="21"/>
  <c r="Q3106" i="21"/>
  <c r="O3106" i="21"/>
  <c r="N3106" i="21"/>
  <c r="P3106" i="21"/>
  <c r="D3103" i="21"/>
  <c r="F3102" i="21"/>
  <c r="E3102" i="21"/>
  <c r="N3107" i="21"/>
  <c r="O3107" i="21"/>
  <c r="P3107" i="21"/>
  <c r="Q3107" i="21"/>
  <c r="L3108" i="21"/>
  <c r="J3108" i="21"/>
  <c r="H3109" i="21"/>
  <c r="I3108" i="21"/>
  <c r="K3108" i="21"/>
  <c r="M3108" i="21"/>
  <c r="E3103" i="21"/>
  <c r="D3104" i="21"/>
  <c r="F3103" i="21"/>
  <c r="J3109" i="21"/>
  <c r="K3109" i="21"/>
  <c r="I3109" i="21"/>
  <c r="M3109" i="21"/>
  <c r="L3109" i="21"/>
  <c r="H3110" i="21"/>
  <c r="O3108" i="21"/>
  <c r="P3108" i="21"/>
  <c r="N3108" i="21"/>
  <c r="Q3108" i="21"/>
  <c r="F3104" i="21"/>
  <c r="D3105" i="21"/>
  <c r="E3104" i="21"/>
  <c r="Q3109" i="21"/>
  <c r="N3109" i="21"/>
  <c r="P3109" i="21"/>
  <c r="O3109" i="21"/>
  <c r="I3110" i="21"/>
  <c r="H3111" i="21"/>
  <c r="J3110" i="21"/>
  <c r="L3110" i="21"/>
  <c r="K3110" i="21"/>
  <c r="M3110" i="21"/>
  <c r="E3105" i="21"/>
  <c r="D3106" i="21"/>
  <c r="F3105" i="21"/>
  <c r="N3110" i="21"/>
  <c r="Q3110" i="21"/>
  <c r="O3110" i="21"/>
  <c r="P3110" i="21"/>
  <c r="L3111" i="21"/>
  <c r="K3111" i="21"/>
  <c r="I3111" i="21"/>
  <c r="H3112" i="21"/>
  <c r="M3111" i="21"/>
  <c r="J3111" i="21"/>
  <c r="D3107" i="21"/>
  <c r="F3106" i="21"/>
  <c r="E3106" i="21"/>
  <c r="P3111" i="21"/>
  <c r="O3111" i="21"/>
  <c r="N3111" i="21"/>
  <c r="Q3111" i="21"/>
  <c r="H3113" i="21"/>
  <c r="J3112" i="21"/>
  <c r="M3112" i="21"/>
  <c r="L3112" i="21"/>
  <c r="K3112" i="21"/>
  <c r="I3112" i="21"/>
  <c r="D3108" i="21"/>
  <c r="E3107" i="21"/>
  <c r="F3107" i="21"/>
  <c r="H3114" i="21"/>
  <c r="J3113" i="21"/>
  <c r="K3113" i="21"/>
  <c r="I3113" i="21"/>
  <c r="M3113" i="21"/>
  <c r="L3113" i="21"/>
  <c r="O3112" i="21"/>
  <c r="P3112" i="21"/>
  <c r="N3112" i="21"/>
  <c r="Q3112" i="21"/>
  <c r="D3109" i="21"/>
  <c r="F3108" i="21"/>
  <c r="E3108" i="21"/>
  <c r="M3114" i="21"/>
  <c r="I3114" i="21"/>
  <c r="J3114" i="21"/>
  <c r="K3114" i="21"/>
  <c r="L3114" i="21"/>
  <c r="H3115" i="21"/>
  <c r="N3113" i="21"/>
  <c r="P3113" i="21"/>
  <c r="O3113" i="21"/>
  <c r="Q3113" i="21"/>
  <c r="F3109" i="21"/>
  <c r="E3109" i="21"/>
  <c r="D3110" i="21"/>
  <c r="N3114" i="21"/>
  <c r="Q3114" i="21"/>
  <c r="O3114" i="21"/>
  <c r="P3114" i="21"/>
  <c r="K3115" i="21"/>
  <c r="M3115" i="21"/>
  <c r="L3115" i="21"/>
  <c r="I3115" i="21"/>
  <c r="J3115" i="21"/>
  <c r="H3116" i="21"/>
  <c r="D3111" i="21"/>
  <c r="E3110" i="21"/>
  <c r="F3110" i="21"/>
  <c r="N3115" i="21"/>
  <c r="O3115" i="21"/>
  <c r="Q3115" i="21"/>
  <c r="P3115" i="21"/>
  <c r="H3117" i="21"/>
  <c r="K3116" i="21"/>
  <c r="J3116" i="21"/>
  <c r="L3116" i="21"/>
  <c r="M3116" i="21"/>
  <c r="I3116" i="21"/>
  <c r="D3112" i="21"/>
  <c r="F3111" i="21"/>
  <c r="E3111" i="21"/>
  <c r="L3117" i="21"/>
  <c r="M3117" i="21"/>
  <c r="I3117" i="21"/>
  <c r="H3118" i="21"/>
  <c r="K3117" i="21"/>
  <c r="J3117" i="21"/>
  <c r="O3116" i="21"/>
  <c r="P3116" i="21"/>
  <c r="Q3116" i="21"/>
  <c r="N3116" i="21"/>
  <c r="D3113" i="21"/>
  <c r="F3112" i="21"/>
  <c r="E3112" i="21"/>
  <c r="Q3117" i="21"/>
  <c r="P3117" i="21"/>
  <c r="N3117" i="21"/>
  <c r="O3117" i="21"/>
  <c r="J3118" i="21"/>
  <c r="H3119" i="21"/>
  <c r="I3118" i="21"/>
  <c r="K3118" i="21"/>
  <c r="M3118" i="21"/>
  <c r="L3118" i="21"/>
  <c r="E3113" i="21"/>
  <c r="D3114" i="21"/>
  <c r="F3113" i="21"/>
  <c r="M3119" i="21"/>
  <c r="I3119" i="21"/>
  <c r="J3119" i="21"/>
  <c r="L3119" i="21"/>
  <c r="K3119" i="21"/>
  <c r="H3120" i="21"/>
  <c r="Q3118" i="21"/>
  <c r="O3118" i="21"/>
  <c r="P3118" i="21"/>
  <c r="N3118" i="21"/>
  <c r="E3114" i="21"/>
  <c r="F3114" i="21"/>
  <c r="D3115" i="21"/>
  <c r="O3119" i="21"/>
  <c r="P3119" i="21"/>
  <c r="N3119" i="21"/>
  <c r="Q3119" i="21"/>
  <c r="J3120" i="21"/>
  <c r="M3120" i="21"/>
  <c r="H3121" i="21"/>
  <c r="K3120" i="21"/>
  <c r="I3120" i="21"/>
  <c r="L3120" i="21"/>
  <c r="F3115" i="21"/>
  <c r="D3116" i="21"/>
  <c r="E3115" i="21"/>
  <c r="M3121" i="21"/>
  <c r="I3121" i="21"/>
  <c r="H3122" i="21"/>
  <c r="J3121" i="21"/>
  <c r="K3121" i="21"/>
  <c r="L3121" i="21"/>
  <c r="P3120" i="21"/>
  <c r="Q3120" i="21"/>
  <c r="N3120" i="21"/>
  <c r="O3120" i="21"/>
  <c r="F3116" i="21"/>
  <c r="D3117" i="21"/>
  <c r="E3116" i="21"/>
  <c r="N3121" i="21"/>
  <c r="Q3121" i="21"/>
  <c r="P3121" i="21"/>
  <c r="O3121" i="21"/>
  <c r="L3122" i="21"/>
  <c r="M3122" i="21"/>
  <c r="K3122" i="21"/>
  <c r="J3122" i="21"/>
  <c r="H3123" i="21"/>
  <c r="I3122" i="21"/>
  <c r="E3117" i="21"/>
  <c r="D3118" i="21"/>
  <c r="F3117" i="21"/>
  <c r="M3123" i="21"/>
  <c r="K3123" i="21"/>
  <c r="J3123" i="21"/>
  <c r="I3123" i="21"/>
  <c r="H3124" i="21"/>
  <c r="L3123" i="21"/>
  <c r="O3122" i="21"/>
  <c r="P3122" i="21"/>
  <c r="N3122" i="21"/>
  <c r="Q3122" i="21"/>
  <c r="D3119" i="21"/>
  <c r="F3118" i="21"/>
  <c r="E3118" i="21"/>
  <c r="Q3123" i="21"/>
  <c r="N3123" i="21"/>
  <c r="O3123" i="21"/>
  <c r="P3123" i="21"/>
  <c r="K3124" i="21"/>
  <c r="H3125" i="21"/>
  <c r="I3124" i="21"/>
  <c r="M3124" i="21"/>
  <c r="L3124" i="21"/>
  <c r="J3124" i="21"/>
  <c r="F3119" i="21"/>
  <c r="E3119" i="21"/>
  <c r="D3120" i="21"/>
  <c r="M3125" i="21"/>
  <c r="J3125" i="21"/>
  <c r="H3126" i="21"/>
  <c r="K3125" i="21"/>
  <c r="I3125" i="21"/>
  <c r="L3125" i="21"/>
  <c r="O3124" i="21"/>
  <c r="P3124" i="21"/>
  <c r="N3124" i="21"/>
  <c r="Q3124" i="21"/>
  <c r="D3121" i="21"/>
  <c r="F3120" i="21"/>
  <c r="E3120" i="21"/>
  <c r="M3126" i="21"/>
  <c r="H3127" i="21"/>
  <c r="J3126" i="21"/>
  <c r="K3126" i="21"/>
  <c r="I3126" i="21"/>
  <c r="L3126" i="21"/>
  <c r="O3125" i="21"/>
  <c r="P3125" i="21"/>
  <c r="N3125" i="21"/>
  <c r="Q3125" i="21"/>
  <c r="F3121" i="21"/>
  <c r="D3122" i="21"/>
  <c r="E3121" i="21"/>
  <c r="I3127" i="21"/>
  <c r="K3127" i="21"/>
  <c r="J3127" i="21"/>
  <c r="H3128" i="21"/>
  <c r="M3127" i="21"/>
  <c r="L3127" i="21"/>
  <c r="N3126" i="21"/>
  <c r="O3126" i="21"/>
  <c r="P3126" i="21"/>
  <c r="Q3126" i="21"/>
  <c r="E3122" i="21"/>
  <c r="D3123" i="21"/>
  <c r="F3122" i="21"/>
  <c r="O3127" i="21"/>
  <c r="N3127" i="21"/>
  <c r="P3127" i="21"/>
  <c r="Q3127" i="21"/>
  <c r="L3128" i="21"/>
  <c r="M3128" i="21"/>
  <c r="K3128" i="21"/>
  <c r="J3128" i="21"/>
  <c r="H3129" i="21"/>
  <c r="I3128" i="21"/>
  <c r="D3124" i="21"/>
  <c r="E3123" i="21"/>
  <c r="F3123" i="21"/>
  <c r="H3130" i="21"/>
  <c r="J3129" i="21"/>
  <c r="L3129" i="21"/>
  <c r="K3129" i="21"/>
  <c r="M3129" i="21"/>
  <c r="I3129" i="21"/>
  <c r="Q3128" i="21"/>
  <c r="O3128" i="21"/>
  <c r="N3128" i="21"/>
  <c r="P3128" i="21"/>
  <c r="F3124" i="21"/>
  <c r="D3125" i="21"/>
  <c r="E3124" i="21"/>
  <c r="K3130" i="21"/>
  <c r="M3130" i="21"/>
  <c r="L3130" i="21"/>
  <c r="H3131" i="21"/>
  <c r="J3130" i="21"/>
  <c r="I3130" i="21"/>
  <c r="Q3129" i="21"/>
  <c r="N3129" i="21"/>
  <c r="P3129" i="21"/>
  <c r="O3129" i="21"/>
  <c r="E3125" i="21"/>
  <c r="F3125" i="21"/>
  <c r="D3126" i="21"/>
  <c r="H3132" i="21"/>
  <c r="L3131" i="21"/>
  <c r="J3131" i="21"/>
  <c r="M3131" i="21"/>
  <c r="I3131" i="21"/>
  <c r="K3131" i="21"/>
  <c r="P3130" i="21"/>
  <c r="N3130" i="21"/>
  <c r="Q3130" i="21"/>
  <c r="O3130" i="21"/>
  <c r="D3127" i="21"/>
  <c r="E3126" i="21"/>
  <c r="F3126" i="21"/>
  <c r="K3132" i="21"/>
  <c r="I3132" i="21"/>
  <c r="H3133" i="21"/>
  <c r="M3132" i="21"/>
  <c r="L3132" i="21"/>
  <c r="J3132" i="21"/>
  <c r="P3131" i="21"/>
  <c r="O3131" i="21"/>
  <c r="Q3131" i="21"/>
  <c r="N3131" i="21"/>
  <c r="E3127" i="21"/>
  <c r="F3127" i="21"/>
  <c r="D3128" i="21"/>
  <c r="O3132" i="21"/>
  <c r="P3132" i="21"/>
  <c r="Q3132" i="21"/>
  <c r="N3132" i="21"/>
  <c r="L3133" i="21"/>
  <c r="H3134" i="21"/>
  <c r="I3133" i="21"/>
  <c r="K3133" i="21"/>
  <c r="M3133" i="21"/>
  <c r="J3133" i="21"/>
  <c r="D3129" i="21"/>
  <c r="E3128" i="21"/>
  <c r="F3128" i="21"/>
  <c r="K3134" i="21"/>
  <c r="M3134" i="21"/>
  <c r="I3134" i="21"/>
  <c r="J3134" i="21"/>
  <c r="H3135" i="21"/>
  <c r="L3134" i="21"/>
  <c r="P3133" i="21"/>
  <c r="Q3133" i="21"/>
  <c r="N3133" i="21"/>
  <c r="O3133" i="21"/>
  <c r="F3129" i="21"/>
  <c r="D3130" i="21"/>
  <c r="E3129" i="21"/>
  <c r="Q3134" i="21"/>
  <c r="N3134" i="21"/>
  <c r="O3134" i="21"/>
  <c r="P3134" i="21"/>
  <c r="K3135" i="21"/>
  <c r="H3136" i="21"/>
  <c r="J3135" i="21"/>
  <c r="I3135" i="21"/>
  <c r="M3135" i="21"/>
  <c r="L3135" i="21"/>
  <c r="D3131" i="21"/>
  <c r="F3130" i="21"/>
  <c r="E3130" i="21"/>
  <c r="J3136" i="21"/>
  <c r="K3136" i="21"/>
  <c r="I3136" i="21"/>
  <c r="L3136" i="21"/>
  <c r="H3137" i="21"/>
  <c r="M3136" i="21"/>
  <c r="N3135" i="21"/>
  <c r="O3135" i="21"/>
  <c r="Q3135" i="21"/>
  <c r="P3135" i="21"/>
  <c r="F3131" i="21"/>
  <c r="D3132" i="21"/>
  <c r="E3131" i="21"/>
  <c r="P3136" i="21"/>
  <c r="Q3136" i="21"/>
  <c r="N3136" i="21"/>
  <c r="O3136" i="21"/>
  <c r="H3138" i="21"/>
  <c r="I3137" i="21"/>
  <c r="K3137" i="21"/>
  <c r="J3137" i="21"/>
  <c r="M3137" i="21"/>
  <c r="L3137" i="21"/>
  <c r="F3132" i="21"/>
  <c r="D3133" i="21"/>
  <c r="E3132" i="21"/>
  <c r="I3138" i="21"/>
  <c r="J3138" i="21"/>
  <c r="L3138" i="21"/>
  <c r="H3139" i="21"/>
  <c r="K3138" i="21"/>
  <c r="M3138" i="21"/>
  <c r="P3137" i="21"/>
  <c r="N3137" i="21"/>
  <c r="O3137" i="21"/>
  <c r="Q3137" i="21"/>
  <c r="F3133" i="21"/>
  <c r="D3134" i="21"/>
  <c r="E3133" i="21"/>
  <c r="O3138" i="21"/>
  <c r="N3138" i="21"/>
  <c r="P3138" i="21"/>
  <c r="Q3138" i="21"/>
  <c r="K3139" i="21"/>
  <c r="L3139" i="21"/>
  <c r="J3139" i="21"/>
  <c r="M3139" i="21"/>
  <c r="I3139" i="21"/>
  <c r="H3140" i="21"/>
  <c r="E3134" i="21"/>
  <c r="D3135" i="21"/>
  <c r="F3134" i="21"/>
  <c r="O3139" i="21"/>
  <c r="N3139" i="21"/>
  <c r="P3139" i="21"/>
  <c r="Q3139" i="21"/>
  <c r="I3140" i="21"/>
  <c r="L3140" i="21"/>
  <c r="H3141" i="21"/>
  <c r="M3140" i="21"/>
  <c r="K3140" i="21"/>
  <c r="J3140" i="21"/>
  <c r="D3136" i="21"/>
  <c r="E3135" i="21"/>
  <c r="F3135" i="21"/>
  <c r="N3140" i="21"/>
  <c r="Q3140" i="21"/>
  <c r="O3140" i="21"/>
  <c r="P3140" i="21"/>
  <c r="J3141" i="21"/>
  <c r="H3142" i="21"/>
  <c r="M3141" i="21"/>
  <c r="K3141" i="21"/>
  <c r="L3141" i="21"/>
  <c r="I3141" i="21"/>
  <c r="D3137" i="21"/>
  <c r="E3136" i="21"/>
  <c r="F3136" i="21"/>
  <c r="L3142" i="21"/>
  <c r="K3142" i="21"/>
  <c r="I3142" i="21"/>
  <c r="M3142" i="21"/>
  <c r="H3143" i="21"/>
  <c r="J3142" i="21"/>
  <c r="O3141" i="21"/>
  <c r="N3141" i="21"/>
  <c r="Q3141" i="21"/>
  <c r="P3141" i="21"/>
  <c r="D3138" i="21"/>
  <c r="E3137" i="21"/>
  <c r="F3137" i="21"/>
  <c r="P3142" i="21"/>
  <c r="Q3142" i="21"/>
  <c r="N3142" i="21"/>
  <c r="O3142" i="21"/>
  <c r="I3143" i="21"/>
  <c r="L3143" i="21"/>
  <c r="H3144" i="21"/>
  <c r="J3143" i="21"/>
  <c r="K3143" i="21"/>
  <c r="M3143" i="21"/>
  <c r="E3138" i="21"/>
  <c r="F3138" i="21"/>
  <c r="D3139" i="21"/>
  <c r="N3143" i="21"/>
  <c r="P3143" i="21"/>
  <c r="Q3143" i="21"/>
  <c r="O3143" i="21"/>
  <c r="K3144" i="21"/>
  <c r="I3144" i="21"/>
  <c r="J3144" i="21"/>
  <c r="H3145" i="21"/>
  <c r="L3144" i="21"/>
  <c r="M3144" i="21"/>
  <c r="D3140" i="21"/>
  <c r="F3139" i="21"/>
  <c r="E3139" i="21"/>
  <c r="Q3144" i="21"/>
  <c r="N3144" i="21"/>
  <c r="O3144" i="21"/>
  <c r="P3144" i="21"/>
  <c r="M3145" i="21"/>
  <c r="H3146" i="21"/>
  <c r="J3145" i="21"/>
  <c r="K3145" i="21"/>
  <c r="I3145" i="21"/>
  <c r="L3145" i="21"/>
  <c r="D3141" i="21"/>
  <c r="E3140" i="21"/>
  <c r="F3140" i="21"/>
  <c r="K3146" i="21"/>
  <c r="H3147" i="21"/>
  <c r="M3146" i="21"/>
  <c r="L3146" i="21"/>
  <c r="I3146" i="21"/>
  <c r="J3146" i="21"/>
  <c r="Q3145" i="21"/>
  <c r="N3145" i="21"/>
  <c r="P3145" i="21"/>
  <c r="O3145" i="21"/>
  <c r="E3141" i="21"/>
  <c r="D3142" i="21"/>
  <c r="F3141" i="21"/>
  <c r="H3148" i="21"/>
  <c r="L3147" i="21"/>
  <c r="J3147" i="21"/>
  <c r="I3147" i="21"/>
  <c r="K3147" i="21"/>
  <c r="M3147" i="21"/>
  <c r="P3146" i="21"/>
  <c r="Q3146" i="21"/>
  <c r="O3146" i="21"/>
  <c r="N3146" i="21"/>
  <c r="D3143" i="21"/>
  <c r="F3142" i="21"/>
  <c r="E3142" i="21"/>
  <c r="M3148" i="21"/>
  <c r="H3149" i="21"/>
  <c r="L3148" i="21"/>
  <c r="K3148" i="21"/>
  <c r="J3148" i="21"/>
  <c r="I3148" i="21"/>
  <c r="N3147" i="21"/>
  <c r="Q3147" i="21"/>
  <c r="P3147" i="21"/>
  <c r="O3147" i="21"/>
  <c r="E3143" i="21"/>
  <c r="D3144" i="21"/>
  <c r="F3143" i="21"/>
  <c r="J3149" i="21"/>
  <c r="M3149" i="21"/>
  <c r="K3149" i="21"/>
  <c r="H3150" i="21"/>
  <c r="L3149" i="21"/>
  <c r="I3149" i="21"/>
  <c r="O3148" i="21"/>
  <c r="P3148" i="21"/>
  <c r="N3148" i="21"/>
  <c r="Q3148" i="21"/>
  <c r="D3145" i="21"/>
  <c r="F3144" i="21"/>
  <c r="E3144" i="21"/>
  <c r="J3150" i="21"/>
  <c r="I3150" i="21"/>
  <c r="M3150" i="21"/>
  <c r="L3150" i="21"/>
  <c r="H3151" i="21"/>
  <c r="K3150" i="21"/>
  <c r="P3149" i="21"/>
  <c r="O3149" i="21"/>
  <c r="N3149" i="21"/>
  <c r="Q3149" i="21"/>
  <c r="E3145" i="21"/>
  <c r="D3146" i="21"/>
  <c r="F3145" i="21"/>
  <c r="P3150" i="21"/>
  <c r="Q3150" i="21"/>
  <c r="N3150" i="21"/>
  <c r="O3150" i="21"/>
  <c r="I3151" i="21"/>
  <c r="L3151" i="21"/>
  <c r="K3151" i="21"/>
  <c r="J3151" i="21"/>
  <c r="M3151" i="21"/>
  <c r="H3152" i="21"/>
  <c r="D3147" i="21"/>
  <c r="F3146" i="21"/>
  <c r="E3146" i="21"/>
  <c r="O3151" i="21"/>
  <c r="N3151" i="21"/>
  <c r="P3151" i="21"/>
  <c r="Q3151" i="21"/>
  <c r="I3152" i="21"/>
  <c r="K3152" i="21"/>
  <c r="J3152" i="21"/>
  <c r="M3152" i="21"/>
  <c r="L3152" i="21"/>
  <c r="H3153" i="21"/>
  <c r="E3147" i="21"/>
  <c r="F3147" i="21"/>
  <c r="D3148" i="21"/>
  <c r="Q3152" i="21"/>
  <c r="N3152" i="21"/>
  <c r="O3152" i="21"/>
  <c r="P3152" i="21"/>
  <c r="H3154" i="21"/>
  <c r="M3153" i="21"/>
  <c r="I3153" i="21"/>
  <c r="K3153" i="21"/>
  <c r="J3153" i="21"/>
  <c r="L3153" i="21"/>
  <c r="D3149" i="21"/>
  <c r="E3148" i="21"/>
  <c r="F3148" i="21"/>
  <c r="J3154" i="21"/>
  <c r="H3155" i="21"/>
  <c r="L3154" i="21"/>
  <c r="K3154" i="21"/>
  <c r="I3154" i="21"/>
  <c r="M3154" i="21"/>
  <c r="N3153" i="21"/>
  <c r="Q3153" i="21"/>
  <c r="O3153" i="21"/>
  <c r="P3153" i="21"/>
  <c r="D3150" i="21"/>
  <c r="E3149" i="21"/>
  <c r="F3149" i="21"/>
  <c r="K3155" i="21"/>
  <c r="I3155" i="21"/>
  <c r="M3155" i="21"/>
  <c r="L3155" i="21"/>
  <c r="H3156" i="21"/>
  <c r="J3155" i="21"/>
  <c r="P3154" i="21"/>
  <c r="N3154" i="21"/>
  <c r="Q3154" i="21"/>
  <c r="O3154" i="21"/>
  <c r="D3151" i="21"/>
  <c r="E3150" i="21"/>
  <c r="F3150" i="21"/>
  <c r="Q3155" i="21"/>
  <c r="N3155" i="21"/>
  <c r="O3155" i="21"/>
  <c r="P3155" i="21"/>
  <c r="L3156" i="21"/>
  <c r="K3156" i="21"/>
  <c r="J3156" i="21"/>
  <c r="H3157" i="21"/>
  <c r="M3156" i="21"/>
  <c r="I3156" i="21"/>
  <c r="E3151" i="21"/>
  <c r="F3151" i="21"/>
  <c r="D3152" i="21"/>
  <c r="L3157" i="21"/>
  <c r="H3158" i="21"/>
  <c r="K3157" i="21"/>
  <c r="I3157" i="21"/>
  <c r="M3157" i="21"/>
  <c r="J3157" i="21"/>
  <c r="N3156" i="21"/>
  <c r="Q3156" i="21"/>
  <c r="O3156" i="21"/>
  <c r="P3156" i="21"/>
  <c r="F3152" i="21"/>
  <c r="E3152" i="21"/>
  <c r="D3153" i="21"/>
  <c r="I3158" i="21"/>
  <c r="H3159" i="21"/>
  <c r="J3158" i="21"/>
  <c r="L3158" i="21"/>
  <c r="K3158" i="21"/>
  <c r="M3158" i="21"/>
  <c r="O3157" i="21"/>
  <c r="Q3157" i="21"/>
  <c r="N3157" i="21"/>
  <c r="P3157" i="21"/>
  <c r="F3153" i="21"/>
  <c r="D3154" i="21"/>
  <c r="E3153" i="21"/>
  <c r="N3158" i="21"/>
  <c r="O3158" i="21"/>
  <c r="P3158" i="21"/>
  <c r="Q3158" i="21"/>
  <c r="K3159" i="21"/>
  <c r="L3159" i="21"/>
  <c r="M3159" i="21"/>
  <c r="H3160" i="21"/>
  <c r="J3159" i="21"/>
  <c r="I3159" i="21"/>
  <c r="D3155" i="21"/>
  <c r="F3154" i="21"/>
  <c r="E3154" i="21"/>
  <c r="M3160" i="21"/>
  <c r="I3160" i="21"/>
  <c r="H3161" i="21"/>
  <c r="J3160" i="21"/>
  <c r="K3160" i="21"/>
  <c r="L3160" i="21"/>
  <c r="P3159" i="21"/>
  <c r="N3159" i="21"/>
  <c r="Q3159" i="21"/>
  <c r="O3159" i="21"/>
  <c r="E3155" i="21"/>
  <c r="D3156" i="21"/>
  <c r="F3155" i="21"/>
  <c r="Q3160" i="21"/>
  <c r="P3160" i="21"/>
  <c r="N3160" i="21"/>
  <c r="O3160" i="21"/>
  <c r="J3161" i="21"/>
  <c r="I3161" i="21"/>
  <c r="K3161" i="21"/>
  <c r="M3161" i="21"/>
  <c r="L3161" i="21"/>
  <c r="H3162" i="21"/>
  <c r="D3157" i="21"/>
  <c r="E3156" i="21"/>
  <c r="F3156" i="21"/>
  <c r="N3161" i="21"/>
  <c r="P3161" i="21"/>
  <c r="O3161" i="21"/>
  <c r="Q3161" i="21"/>
  <c r="L3162" i="21"/>
  <c r="I3162" i="21"/>
  <c r="H3163" i="21"/>
  <c r="K3162" i="21"/>
  <c r="M3162" i="21"/>
  <c r="J3162" i="21"/>
  <c r="E3157" i="21"/>
  <c r="F3157" i="21"/>
  <c r="D3158" i="21"/>
  <c r="P3162" i="21"/>
  <c r="N3162" i="21"/>
  <c r="Q3162" i="21"/>
  <c r="O3162" i="21"/>
  <c r="H3164" i="21"/>
  <c r="J3163" i="21"/>
  <c r="I3163" i="21"/>
  <c r="L3163" i="21"/>
  <c r="K3163" i="21"/>
  <c r="M3163" i="21"/>
  <c r="D3159" i="21"/>
  <c r="F3158" i="21"/>
  <c r="E3158" i="21"/>
  <c r="K3164" i="21"/>
  <c r="I3164" i="21"/>
  <c r="J3164" i="21"/>
  <c r="H3165" i="21"/>
  <c r="L3164" i="21"/>
  <c r="M3164" i="21"/>
  <c r="Q3163" i="21"/>
  <c r="P3163" i="21"/>
  <c r="N3163" i="21"/>
  <c r="O3163" i="21"/>
  <c r="D3160" i="21"/>
  <c r="F3159" i="21"/>
  <c r="E3159" i="21"/>
  <c r="Q3164" i="21"/>
  <c r="P3164" i="21"/>
  <c r="N3164" i="21"/>
  <c r="O3164" i="21"/>
  <c r="L3165" i="21"/>
  <c r="J3165" i="21"/>
  <c r="K3165" i="21"/>
  <c r="M3165" i="21"/>
  <c r="I3165" i="21"/>
  <c r="H3166" i="21"/>
  <c r="D3161" i="21"/>
  <c r="E3160" i="21"/>
  <c r="F3160" i="21"/>
  <c r="P3165" i="21"/>
  <c r="O3165" i="21"/>
  <c r="N3165" i="21"/>
  <c r="Q3165" i="21"/>
  <c r="J3166" i="21"/>
  <c r="L3166" i="21"/>
  <c r="K3166" i="21"/>
  <c r="H3167" i="21"/>
  <c r="I3166" i="21"/>
  <c r="M3166" i="21"/>
  <c r="F3161" i="21"/>
  <c r="D3162" i="21"/>
  <c r="E3161" i="21"/>
  <c r="I3167" i="21"/>
  <c r="M3167" i="21"/>
  <c r="K3167" i="21"/>
  <c r="J3167" i="21"/>
  <c r="L3167" i="21"/>
  <c r="H3168" i="21"/>
  <c r="O3166" i="21"/>
  <c r="P3166" i="21"/>
  <c r="N3166" i="21"/>
  <c r="Q3166" i="21"/>
  <c r="E3162" i="21"/>
  <c r="D3163" i="21"/>
  <c r="F3162" i="21"/>
  <c r="Q3167" i="21"/>
  <c r="P3167" i="21"/>
  <c r="N3167" i="21"/>
  <c r="O3167" i="21"/>
  <c r="J3168" i="21"/>
  <c r="L3168" i="21"/>
  <c r="K3168" i="21"/>
  <c r="M3168" i="21"/>
  <c r="H3169" i="21"/>
  <c r="I3168" i="21"/>
  <c r="F3163" i="21"/>
  <c r="E3163" i="21"/>
  <c r="D3164" i="21"/>
  <c r="H3170" i="21"/>
  <c r="J3169" i="21"/>
  <c r="L3169" i="21"/>
  <c r="I3169" i="21"/>
  <c r="K3169" i="21"/>
  <c r="M3169" i="21"/>
  <c r="O3168" i="21"/>
  <c r="P3168" i="21"/>
  <c r="N3168" i="21"/>
  <c r="Q3168" i="21"/>
  <c r="F3164" i="21"/>
  <c r="E3164" i="21"/>
  <c r="D3165" i="21"/>
  <c r="L3170" i="21"/>
  <c r="K3170" i="21"/>
  <c r="M3170" i="21"/>
  <c r="J3170" i="21"/>
  <c r="I3170" i="21"/>
  <c r="H3171" i="21"/>
  <c r="N3169" i="21"/>
  <c r="P3169" i="21"/>
  <c r="O3169" i="21"/>
  <c r="Q3169" i="21"/>
  <c r="F3165" i="21"/>
  <c r="E3165" i="21"/>
  <c r="D3166" i="21"/>
  <c r="N3170" i="21"/>
  <c r="O3170" i="21"/>
  <c r="P3170" i="21"/>
  <c r="Q3170" i="21"/>
  <c r="K3171" i="21"/>
  <c r="L3171" i="21"/>
  <c r="J3171" i="21"/>
  <c r="I3171" i="21"/>
  <c r="M3171" i="21"/>
  <c r="H3172" i="21"/>
  <c r="D3167" i="21"/>
  <c r="F3166" i="21"/>
  <c r="E3166" i="21"/>
  <c r="O3171" i="21"/>
  <c r="P3171" i="21"/>
  <c r="N3171" i="21"/>
  <c r="Q3171" i="21"/>
  <c r="H3173" i="21"/>
  <c r="M3172" i="21"/>
  <c r="J3172" i="21"/>
  <c r="K3172" i="21"/>
  <c r="L3172" i="21"/>
  <c r="I3172" i="21"/>
  <c r="E3167" i="21"/>
  <c r="F3167" i="21"/>
  <c r="D3168" i="21"/>
  <c r="M3173" i="21"/>
  <c r="K3173" i="21"/>
  <c r="L3173" i="21"/>
  <c r="J3173" i="21"/>
  <c r="I3173" i="21"/>
  <c r="H3174" i="21"/>
  <c r="O3172" i="21"/>
  <c r="Q3172" i="21"/>
  <c r="P3172" i="21"/>
  <c r="N3172" i="21"/>
  <c r="E3168" i="21"/>
  <c r="D3169" i="21"/>
  <c r="F3168" i="21"/>
  <c r="P3173" i="21"/>
  <c r="N3173" i="21"/>
  <c r="O3173" i="21"/>
  <c r="Q3173" i="21"/>
  <c r="J3174" i="21"/>
  <c r="I3174" i="21"/>
  <c r="M3174" i="21"/>
  <c r="H3175" i="21"/>
  <c r="L3174" i="21"/>
  <c r="K3174" i="21"/>
  <c r="E3169" i="21"/>
  <c r="D3170" i="21"/>
  <c r="F3169" i="21"/>
  <c r="O3174" i="21"/>
  <c r="P3174" i="21"/>
  <c r="N3174" i="21"/>
  <c r="Q3174" i="21"/>
  <c r="L3175" i="21"/>
  <c r="H3176" i="21"/>
  <c r="I3175" i="21"/>
  <c r="K3175" i="21"/>
  <c r="M3175" i="21"/>
  <c r="J3175" i="21"/>
  <c r="E3170" i="21"/>
  <c r="D3171" i="21"/>
  <c r="F3170" i="21"/>
  <c r="K3176" i="21"/>
  <c r="J3176" i="21"/>
  <c r="M3176" i="21"/>
  <c r="I3176" i="21"/>
  <c r="H3177" i="21"/>
  <c r="L3176" i="21"/>
  <c r="O3175" i="21"/>
  <c r="P3175" i="21"/>
  <c r="N3175" i="21"/>
  <c r="Q3175" i="21"/>
  <c r="E3171" i="21"/>
  <c r="F3171" i="21"/>
  <c r="D3172" i="21"/>
  <c r="O3176" i="21"/>
  <c r="Q3176" i="21"/>
  <c r="P3176" i="21"/>
  <c r="N3176" i="21"/>
  <c r="L3177" i="21"/>
  <c r="H3178" i="21"/>
  <c r="M3177" i="21"/>
  <c r="I3177" i="21"/>
  <c r="J3177" i="21"/>
  <c r="K3177" i="21"/>
  <c r="E3172" i="21"/>
  <c r="F3172" i="21"/>
  <c r="D3173" i="21"/>
  <c r="M3178" i="21"/>
  <c r="J3178" i="21"/>
  <c r="L3178" i="21"/>
  <c r="I3178" i="21"/>
  <c r="K3178" i="21"/>
  <c r="H3179" i="21"/>
  <c r="O3177" i="21"/>
  <c r="P3177" i="21"/>
  <c r="N3177" i="21"/>
  <c r="Q3177" i="21"/>
  <c r="E3173" i="21"/>
  <c r="F3173" i="21"/>
  <c r="D3174" i="21"/>
  <c r="Q3178" i="21"/>
  <c r="N3178" i="21"/>
  <c r="O3178" i="21"/>
  <c r="P3178" i="21"/>
  <c r="H3180" i="21"/>
  <c r="L3179" i="21"/>
  <c r="K3179" i="21"/>
  <c r="J3179" i="21"/>
  <c r="I3179" i="21"/>
  <c r="M3179" i="21"/>
  <c r="D3175" i="21"/>
  <c r="F3174" i="21"/>
  <c r="E3174" i="21"/>
  <c r="I3180" i="21"/>
  <c r="K3180" i="21"/>
  <c r="H3181" i="21"/>
  <c r="L3180" i="21"/>
  <c r="J3180" i="21"/>
  <c r="M3180" i="21"/>
  <c r="N3179" i="21"/>
  <c r="Q3179" i="21"/>
  <c r="P3179" i="21"/>
  <c r="O3179" i="21"/>
  <c r="D3176" i="21"/>
  <c r="F3175" i="21"/>
  <c r="E3175" i="21"/>
  <c r="P3180" i="21"/>
  <c r="O3180" i="21"/>
  <c r="N3180" i="21"/>
  <c r="Q3180" i="21"/>
  <c r="M3181" i="21"/>
  <c r="K3181" i="21"/>
  <c r="J3181" i="21"/>
  <c r="I3181" i="21"/>
  <c r="L3181" i="21"/>
  <c r="H3182" i="21"/>
  <c r="D3177" i="21"/>
  <c r="E3176" i="21"/>
  <c r="F3176" i="21"/>
  <c r="Q3181" i="21"/>
  <c r="O3181" i="21"/>
  <c r="N3181" i="21"/>
  <c r="P3181" i="21"/>
  <c r="J3182" i="21"/>
  <c r="K3182" i="21"/>
  <c r="M3182" i="21"/>
  <c r="H3183" i="21"/>
  <c r="I3182" i="21"/>
  <c r="L3182" i="21"/>
  <c r="E3177" i="21"/>
  <c r="D3178" i="21"/>
  <c r="F3177" i="21"/>
  <c r="J3183" i="21"/>
  <c r="M3183" i="21"/>
  <c r="H3184" i="21"/>
  <c r="L3183" i="21"/>
  <c r="I3183" i="21"/>
  <c r="K3183" i="21"/>
  <c r="N3182" i="21"/>
  <c r="P3182" i="21"/>
  <c r="Q3182" i="21"/>
  <c r="O3182" i="21"/>
  <c r="E3178" i="21"/>
  <c r="F3178" i="21"/>
  <c r="D3179" i="21"/>
  <c r="J3184" i="21"/>
  <c r="H3185" i="21"/>
  <c r="M3184" i="21"/>
  <c r="K3184" i="21"/>
  <c r="I3184" i="21"/>
  <c r="L3184" i="21"/>
  <c r="O3183" i="21"/>
  <c r="Q3183" i="21"/>
  <c r="P3183" i="21"/>
  <c r="N3183" i="21"/>
  <c r="F3179" i="21"/>
  <c r="E3179" i="21"/>
  <c r="D3180" i="21"/>
  <c r="M3185" i="21"/>
  <c r="L3185" i="21"/>
  <c r="J3185" i="21"/>
  <c r="H3186" i="21"/>
  <c r="K3185" i="21"/>
  <c r="I3185" i="21"/>
  <c r="O3184" i="21"/>
  <c r="P3184" i="21"/>
  <c r="N3184" i="21"/>
  <c r="Q3184" i="21"/>
  <c r="E3180" i="21"/>
  <c r="F3180" i="21"/>
  <c r="D3181" i="21"/>
  <c r="K3186" i="21"/>
  <c r="J3186" i="21"/>
  <c r="M3186" i="21"/>
  <c r="H3187" i="21"/>
  <c r="L3186" i="21"/>
  <c r="I3186" i="21"/>
  <c r="N3185" i="21"/>
  <c r="O3185" i="21"/>
  <c r="Q3185" i="21"/>
  <c r="P3185" i="21"/>
  <c r="E3181" i="21"/>
  <c r="D3182" i="21"/>
  <c r="F3181" i="21"/>
  <c r="L3187" i="21"/>
  <c r="H3188" i="21"/>
  <c r="M3187" i="21"/>
  <c r="J3187" i="21"/>
  <c r="K3187" i="21"/>
  <c r="I3187" i="21"/>
  <c r="N3186" i="21"/>
  <c r="Q3186" i="21"/>
  <c r="O3186" i="21"/>
  <c r="P3186" i="21"/>
  <c r="D3183" i="21"/>
  <c r="E3182" i="21"/>
  <c r="F3182" i="21"/>
  <c r="M3188" i="21"/>
  <c r="L3188" i="21"/>
  <c r="K3188" i="21"/>
  <c r="H3189" i="21"/>
  <c r="I3188" i="21"/>
  <c r="J3188" i="21"/>
  <c r="O3187" i="21"/>
  <c r="P3187" i="21"/>
  <c r="N3187" i="21"/>
  <c r="Q3187" i="21"/>
  <c r="D3184" i="21"/>
  <c r="F3183" i="21"/>
  <c r="E3183" i="21"/>
  <c r="H3190" i="21"/>
  <c r="I3189" i="21"/>
  <c r="L3189" i="21"/>
  <c r="J3189" i="21"/>
  <c r="K3189" i="21"/>
  <c r="M3189" i="21"/>
  <c r="O3188" i="21"/>
  <c r="P3188" i="21"/>
  <c r="N3188" i="21"/>
  <c r="Q3188" i="21"/>
  <c r="D3185" i="21"/>
  <c r="E3184" i="21"/>
  <c r="F3184" i="21"/>
  <c r="L3190" i="21"/>
  <c r="H3191" i="21"/>
  <c r="J3190" i="21"/>
  <c r="I3190" i="21"/>
  <c r="M3190" i="21"/>
  <c r="K3190" i="21"/>
  <c r="Q3189" i="21"/>
  <c r="N3189" i="21"/>
  <c r="O3189" i="21"/>
  <c r="P3189" i="21"/>
  <c r="F3185" i="21"/>
  <c r="D3186" i="21"/>
  <c r="E3185" i="21"/>
  <c r="M3191" i="21"/>
  <c r="L3191" i="21"/>
  <c r="I3191" i="21"/>
  <c r="H3192" i="21"/>
  <c r="J3191" i="21"/>
  <c r="K3191" i="21"/>
  <c r="P3190" i="21"/>
  <c r="O3190" i="21"/>
  <c r="N3190" i="21"/>
  <c r="Q3190" i="21"/>
  <c r="D3187" i="21"/>
  <c r="E3186" i="21"/>
  <c r="F3186" i="21"/>
  <c r="P3191" i="21"/>
  <c r="Q3191" i="21"/>
  <c r="O3191" i="21"/>
  <c r="N3191" i="21"/>
  <c r="I3192" i="21"/>
  <c r="M3192" i="21"/>
  <c r="J3192" i="21"/>
  <c r="H3193" i="21"/>
  <c r="K3192" i="21"/>
  <c r="L3192" i="21"/>
  <c r="E3187" i="21"/>
  <c r="F3187" i="21"/>
  <c r="D3188" i="21"/>
  <c r="Q3192" i="21"/>
  <c r="N3192" i="21"/>
  <c r="P3192" i="21"/>
  <c r="O3192" i="21"/>
  <c r="M3193" i="21"/>
  <c r="H3194" i="21"/>
  <c r="J3193" i="21"/>
  <c r="K3193" i="21"/>
  <c r="I3193" i="21"/>
  <c r="L3193" i="21"/>
  <c r="E3188" i="21"/>
  <c r="F3188" i="21"/>
  <c r="D3189" i="21"/>
  <c r="K3194" i="21"/>
  <c r="J3194" i="21"/>
  <c r="H3195" i="21"/>
  <c r="I3194" i="21"/>
  <c r="L3194" i="21"/>
  <c r="M3194" i="21"/>
  <c r="Q3193" i="21"/>
  <c r="O3193" i="21"/>
  <c r="N3193" i="21"/>
  <c r="P3193" i="21"/>
  <c r="F3189" i="21"/>
  <c r="E3189" i="21"/>
  <c r="D3190" i="21"/>
  <c r="K3195" i="21"/>
  <c r="M3195" i="21"/>
  <c r="L3195" i="21"/>
  <c r="I3195" i="21"/>
  <c r="J3195" i="21"/>
  <c r="H3196" i="21"/>
  <c r="Q3194" i="21"/>
  <c r="O3194" i="21"/>
  <c r="P3194" i="21"/>
  <c r="N3194" i="21"/>
  <c r="D3191" i="21"/>
  <c r="F3190" i="21"/>
  <c r="E3190" i="21"/>
  <c r="Q3195" i="21"/>
  <c r="P3195" i="21"/>
  <c r="O3195" i="21"/>
  <c r="N3195" i="21"/>
  <c r="I3196" i="21"/>
  <c r="J3196" i="21"/>
  <c r="M3196" i="21"/>
  <c r="K3196" i="21"/>
  <c r="L3196" i="21"/>
  <c r="H3197" i="21"/>
  <c r="D3192" i="21"/>
  <c r="F3191" i="21"/>
  <c r="E3191" i="21"/>
  <c r="O3196" i="21"/>
  <c r="Q3196" i="21"/>
  <c r="N3196" i="21"/>
  <c r="P3196" i="21"/>
  <c r="M3197" i="21"/>
  <c r="L3197" i="21"/>
  <c r="J3197" i="21"/>
  <c r="K3197" i="21"/>
  <c r="I3197" i="21"/>
  <c r="H3198" i="21"/>
  <c r="D3193" i="21"/>
  <c r="F3192" i="21"/>
  <c r="E3192" i="21"/>
  <c r="P3197" i="21"/>
  <c r="O3197" i="21"/>
  <c r="Q3197" i="21"/>
  <c r="N3197" i="21"/>
  <c r="J3198" i="21"/>
  <c r="H3199" i="21"/>
  <c r="L3198" i="21"/>
  <c r="I3198" i="21"/>
  <c r="K3198" i="21"/>
  <c r="M3198" i="21"/>
  <c r="E3193" i="21"/>
  <c r="D3194" i="21"/>
  <c r="F3193" i="21"/>
  <c r="J3199" i="21"/>
  <c r="L3199" i="21"/>
  <c r="M3199" i="21"/>
  <c r="H3200" i="21"/>
  <c r="K3199" i="21"/>
  <c r="I3199" i="21"/>
  <c r="N3198" i="21"/>
  <c r="O3198" i="21"/>
  <c r="P3198" i="21"/>
  <c r="Q3198" i="21"/>
  <c r="F3194" i="21"/>
  <c r="E3194" i="21"/>
  <c r="D3195" i="21"/>
  <c r="L3200" i="21"/>
  <c r="K3200" i="21"/>
  <c r="J3200" i="21"/>
  <c r="I3200" i="21"/>
  <c r="H3201" i="21"/>
  <c r="M3200" i="21"/>
  <c r="O3199" i="21"/>
  <c r="Q3199" i="21"/>
  <c r="P3199" i="21"/>
  <c r="N3199" i="21"/>
  <c r="E3195" i="21"/>
  <c r="F3195" i="21"/>
  <c r="D3196" i="21"/>
  <c r="Q3200" i="21"/>
  <c r="P3200" i="21"/>
  <c r="N3200" i="21"/>
  <c r="O3200" i="21"/>
  <c r="I3201" i="21"/>
  <c r="H3202" i="21"/>
  <c r="L3201" i="21"/>
  <c r="M3201" i="21"/>
  <c r="J3201" i="21"/>
  <c r="K3201" i="21"/>
  <c r="E3196" i="21"/>
  <c r="F3196" i="21"/>
  <c r="D3197" i="21"/>
  <c r="N3201" i="21"/>
  <c r="P3201" i="21"/>
  <c r="Q3201" i="21"/>
  <c r="O3201" i="21"/>
  <c r="I3202" i="21"/>
  <c r="H3203" i="21"/>
  <c r="L3202" i="21"/>
  <c r="K3202" i="21"/>
  <c r="M3202" i="21"/>
  <c r="J3202" i="21"/>
  <c r="E3197" i="21"/>
  <c r="F3197" i="21"/>
  <c r="D3198" i="21"/>
  <c r="P3202" i="21"/>
  <c r="Q3202" i="21"/>
  <c r="N3202" i="21"/>
  <c r="O3202" i="21"/>
  <c r="I3203" i="21"/>
  <c r="J3203" i="21"/>
  <c r="M3203" i="21"/>
  <c r="K3203" i="21"/>
  <c r="L3203" i="21"/>
  <c r="H3204" i="21"/>
  <c r="D3199" i="21"/>
  <c r="E3198" i="21"/>
  <c r="F3198" i="21"/>
  <c r="Q3203" i="21"/>
  <c r="P3203" i="21"/>
  <c r="O3203" i="21"/>
  <c r="N3203" i="21"/>
  <c r="I3204" i="21"/>
  <c r="J3204" i="21"/>
  <c r="L3204" i="21"/>
  <c r="H3205" i="21"/>
  <c r="K3204" i="21"/>
  <c r="M3204" i="21"/>
  <c r="E3199" i="21"/>
  <c r="D3200" i="21"/>
  <c r="F3199" i="21"/>
  <c r="N3204" i="21"/>
  <c r="P3204" i="21"/>
  <c r="Q3204" i="21"/>
  <c r="O3204" i="21"/>
  <c r="J3205" i="21"/>
  <c r="I3205" i="21"/>
  <c r="K3205" i="21"/>
  <c r="L3205" i="21"/>
  <c r="M3205" i="21"/>
  <c r="H3206" i="21"/>
  <c r="D3201" i="21"/>
  <c r="F3200" i="21"/>
  <c r="E3200" i="21"/>
  <c r="P3205" i="21"/>
  <c r="N3205" i="21"/>
  <c r="O3205" i="21"/>
  <c r="Q3205" i="21"/>
  <c r="J3206" i="21"/>
  <c r="L3206" i="21"/>
  <c r="I3206" i="21"/>
  <c r="H3207" i="21"/>
  <c r="M3206" i="21"/>
  <c r="K3206" i="21"/>
  <c r="D3202" i="21"/>
  <c r="E3201" i="21"/>
  <c r="F3201" i="21"/>
  <c r="P3206" i="21"/>
  <c r="N3206" i="21"/>
  <c r="Q3206" i="21"/>
  <c r="O3206" i="21"/>
  <c r="J3207" i="21"/>
  <c r="H3208" i="21"/>
  <c r="I3207" i="21"/>
  <c r="K3207" i="21"/>
  <c r="M3207" i="21"/>
  <c r="L3207" i="21"/>
  <c r="F3202" i="21"/>
  <c r="E3202" i="21"/>
  <c r="D3203" i="21"/>
  <c r="I3208" i="21"/>
  <c r="L3208" i="21"/>
  <c r="K3208" i="21"/>
  <c r="H3209" i="21"/>
  <c r="M3208" i="21"/>
  <c r="J3208" i="21"/>
  <c r="Q3207" i="21"/>
  <c r="P3207" i="21"/>
  <c r="O3207" i="21"/>
  <c r="N3207" i="21"/>
  <c r="E3203" i="21"/>
  <c r="F3203" i="21"/>
  <c r="D3204" i="21"/>
  <c r="Q3208" i="21"/>
  <c r="O3208" i="21"/>
  <c r="N3208" i="21"/>
  <c r="P3208" i="21"/>
  <c r="I3209" i="21"/>
  <c r="L3209" i="21"/>
  <c r="M3209" i="21"/>
  <c r="J3209" i="21"/>
  <c r="H3210" i="21"/>
  <c r="K3209" i="21"/>
  <c r="E3204" i="21"/>
  <c r="F3204" i="21"/>
  <c r="D3205" i="21"/>
  <c r="N3209" i="21"/>
  <c r="Q3209" i="21"/>
  <c r="P3209" i="21"/>
  <c r="O3209" i="21"/>
  <c r="M3210" i="21"/>
  <c r="L3210" i="21"/>
  <c r="K3210" i="21"/>
  <c r="I3210" i="21"/>
  <c r="J3210" i="21"/>
  <c r="H3211" i="21"/>
  <c r="D3206" i="21"/>
  <c r="E3205" i="21"/>
  <c r="F3205" i="21"/>
  <c r="P3210" i="21"/>
  <c r="N3210" i="21"/>
  <c r="O3210" i="21"/>
  <c r="Q3210" i="21"/>
  <c r="K3211" i="21"/>
  <c r="I3211" i="21"/>
  <c r="L3211" i="21"/>
  <c r="J3211" i="21"/>
  <c r="M3211" i="21"/>
  <c r="H3212" i="21"/>
  <c r="D3207" i="21"/>
  <c r="F3206" i="21"/>
  <c r="E3206" i="21"/>
  <c r="N3211" i="21"/>
  <c r="O3211" i="21"/>
  <c r="P3211" i="21"/>
  <c r="Q3211" i="21"/>
  <c r="L3212" i="21"/>
  <c r="M3212" i="21"/>
  <c r="I3212" i="21"/>
  <c r="K3212" i="21"/>
  <c r="J3212" i="21"/>
  <c r="H3213" i="21"/>
  <c r="F3207" i="21"/>
  <c r="E3207" i="21"/>
  <c r="D3208" i="21"/>
  <c r="P3212" i="21"/>
  <c r="O3212" i="21"/>
  <c r="N3212" i="21"/>
  <c r="Q3212" i="21"/>
  <c r="M3213" i="21"/>
  <c r="J3213" i="21"/>
  <c r="I3213" i="21"/>
  <c r="L3213" i="21"/>
  <c r="K3213" i="21"/>
  <c r="H3214" i="21"/>
  <c r="E3208" i="21"/>
  <c r="F3208" i="21"/>
  <c r="D3209" i="21"/>
  <c r="O3213" i="21"/>
  <c r="N3213" i="21"/>
  <c r="P3213" i="21"/>
  <c r="Q3213" i="21"/>
  <c r="I3214" i="21"/>
  <c r="M3214" i="21"/>
  <c r="H3215" i="21"/>
  <c r="K3214" i="21"/>
  <c r="J3214" i="21"/>
  <c r="L3214" i="21"/>
  <c r="F3209" i="21"/>
  <c r="D3210" i="21"/>
  <c r="E3209" i="21"/>
  <c r="P3214" i="21"/>
  <c r="N3214" i="21"/>
  <c r="Q3214" i="21"/>
  <c r="O3214" i="21"/>
  <c r="M3215" i="21"/>
  <c r="L3215" i="21"/>
  <c r="J3215" i="21"/>
  <c r="H3216" i="21"/>
  <c r="I3215" i="21"/>
  <c r="K3215" i="21"/>
  <c r="F3210" i="21"/>
  <c r="E3210" i="21"/>
  <c r="D3211" i="21"/>
  <c r="H3217" i="21"/>
  <c r="M3216" i="21"/>
  <c r="K3216" i="21"/>
  <c r="I3216" i="21"/>
  <c r="J3216" i="21"/>
  <c r="L3216" i="21"/>
  <c r="O3215" i="21"/>
  <c r="Q3215" i="21"/>
  <c r="P3215" i="21"/>
  <c r="N3215" i="21"/>
  <c r="F3211" i="21"/>
  <c r="E3211" i="21"/>
  <c r="D3212" i="21"/>
  <c r="I3217" i="21"/>
  <c r="M3217" i="21"/>
  <c r="K3217" i="21"/>
  <c r="H3218" i="21"/>
  <c r="J3217" i="21"/>
  <c r="L3217" i="21"/>
  <c r="P3216" i="21"/>
  <c r="O3216" i="21"/>
  <c r="Q3216" i="21"/>
  <c r="N3216" i="21"/>
  <c r="F3212" i="21"/>
  <c r="E3212" i="21"/>
  <c r="D3213" i="21"/>
  <c r="N3217" i="21"/>
  <c r="P3217" i="21"/>
  <c r="Q3217" i="21"/>
  <c r="O3217" i="21"/>
  <c r="J3218" i="21"/>
  <c r="K3218" i="21"/>
  <c r="I3218" i="21"/>
  <c r="L3218" i="21"/>
  <c r="M3218" i="21"/>
  <c r="H3219" i="21"/>
  <c r="E3213" i="21"/>
  <c r="F3213" i="21"/>
  <c r="D3214" i="21"/>
  <c r="P3218" i="21"/>
  <c r="Q3218" i="21"/>
  <c r="O3218" i="21"/>
  <c r="N3218" i="21"/>
  <c r="M3219" i="21"/>
  <c r="J3219" i="21"/>
  <c r="H3220" i="21"/>
  <c r="L3219" i="21"/>
  <c r="K3219" i="21"/>
  <c r="I3219" i="21"/>
  <c r="D3215" i="21"/>
  <c r="E3214" i="21"/>
  <c r="F3214" i="21"/>
  <c r="K3220" i="21"/>
  <c r="J3220" i="21"/>
  <c r="L3220" i="21"/>
  <c r="I3220" i="21"/>
  <c r="M3220" i="21"/>
  <c r="H3221" i="21"/>
  <c r="P3219" i="21"/>
  <c r="O3219" i="21"/>
  <c r="Q3219" i="21"/>
  <c r="N3219" i="21"/>
  <c r="D3216" i="21"/>
  <c r="F3215" i="21"/>
  <c r="E3215" i="21"/>
  <c r="P3220" i="21"/>
  <c r="Q3220" i="21"/>
  <c r="N3220" i="21"/>
  <c r="O3220" i="21"/>
  <c r="M3221" i="21"/>
  <c r="I3221" i="21"/>
  <c r="K3221" i="21"/>
  <c r="L3221" i="21"/>
  <c r="J3221" i="21"/>
  <c r="H3222" i="21"/>
  <c r="F3216" i="21"/>
  <c r="E3216" i="21"/>
  <c r="D3217" i="21"/>
  <c r="P3221" i="21"/>
  <c r="O3221" i="21"/>
  <c r="N3221" i="21"/>
  <c r="Q3221" i="21"/>
  <c r="I3222" i="21"/>
  <c r="J3222" i="21"/>
  <c r="K3222" i="21"/>
  <c r="M3222" i="21"/>
  <c r="H3223" i="21"/>
  <c r="L3222" i="21"/>
  <c r="D3218" i="21"/>
  <c r="F3217" i="21"/>
  <c r="E3217" i="21"/>
  <c r="O3222" i="21"/>
  <c r="P3222" i="21"/>
  <c r="N3222" i="21"/>
  <c r="Q3222" i="21"/>
  <c r="L3223" i="21"/>
  <c r="K3223" i="21"/>
  <c r="H3224" i="21"/>
  <c r="M3223" i="21"/>
  <c r="J3223" i="21"/>
  <c r="I3223" i="21"/>
  <c r="F3218" i="21"/>
  <c r="D3219" i="21"/>
  <c r="E3218" i="21"/>
  <c r="I3224" i="21"/>
  <c r="M3224" i="21"/>
  <c r="J3224" i="21"/>
  <c r="H3225" i="21"/>
  <c r="K3224" i="21"/>
  <c r="L3224" i="21"/>
  <c r="N3223" i="21"/>
  <c r="Q3223" i="21"/>
  <c r="P3223" i="21"/>
  <c r="O3223" i="21"/>
  <c r="F3219" i="21"/>
  <c r="D3220" i="21"/>
  <c r="E3219" i="21"/>
  <c r="Q3224" i="21"/>
  <c r="O3224" i="21"/>
  <c r="P3224" i="21"/>
  <c r="N3224" i="21"/>
  <c r="L3225" i="21"/>
  <c r="H3226" i="21"/>
  <c r="K3225" i="21"/>
  <c r="M3225" i="21"/>
  <c r="I3225" i="21"/>
  <c r="J3225" i="21"/>
  <c r="F3220" i="21"/>
  <c r="E3220" i="21"/>
  <c r="D3221" i="21"/>
  <c r="J3226" i="21"/>
  <c r="L3226" i="21"/>
  <c r="M3226" i="21"/>
  <c r="I3226" i="21"/>
  <c r="K3226" i="21"/>
  <c r="H3227" i="21"/>
  <c r="P3225" i="21"/>
  <c r="O3225" i="21"/>
  <c r="Q3225" i="21"/>
  <c r="N3225" i="21"/>
  <c r="E3221" i="21"/>
  <c r="F3221" i="21"/>
  <c r="D3222" i="21"/>
  <c r="N3226" i="21"/>
  <c r="O3226" i="21"/>
  <c r="P3226" i="21"/>
  <c r="Q3226" i="21"/>
  <c r="M3227" i="21"/>
  <c r="L3227" i="21"/>
  <c r="H3228" i="21"/>
  <c r="I3227" i="21"/>
  <c r="K3227" i="21"/>
  <c r="J3227" i="21"/>
  <c r="D3223" i="21"/>
  <c r="E3222" i="21"/>
  <c r="F3222" i="21"/>
  <c r="I3228" i="21"/>
  <c r="K3228" i="21"/>
  <c r="J3228" i="21"/>
  <c r="M3228" i="21"/>
  <c r="L3228" i="21"/>
  <c r="H3229" i="21"/>
  <c r="P3227" i="21"/>
  <c r="O3227" i="21"/>
  <c r="Q3227" i="21"/>
  <c r="N3227" i="21"/>
  <c r="F3223" i="21"/>
  <c r="D3224" i="21"/>
  <c r="E3223" i="21"/>
  <c r="N3228" i="21"/>
  <c r="O3228" i="21"/>
  <c r="Q3228" i="21"/>
  <c r="P3228" i="21"/>
  <c r="K3229" i="21"/>
  <c r="M3229" i="21"/>
  <c r="H3230" i="21"/>
  <c r="J3229" i="21"/>
  <c r="I3229" i="21"/>
  <c r="L3229" i="21"/>
  <c r="D3225" i="21"/>
  <c r="F3224" i="21"/>
  <c r="E3224" i="21"/>
  <c r="I3230" i="21"/>
  <c r="H3231" i="21"/>
  <c r="L3230" i="21"/>
  <c r="M3230" i="21"/>
  <c r="K3230" i="21"/>
  <c r="J3230" i="21"/>
  <c r="Q3229" i="21"/>
  <c r="O3229" i="21"/>
  <c r="P3229" i="21"/>
  <c r="N3229" i="21"/>
  <c r="D3226" i="21"/>
  <c r="E3225" i="21"/>
  <c r="F3225" i="21"/>
  <c r="P3230" i="21"/>
  <c r="N3230" i="21"/>
  <c r="O3230" i="21"/>
  <c r="Q3230" i="21"/>
  <c r="H3232" i="21"/>
  <c r="I3231" i="21"/>
  <c r="K3231" i="21"/>
  <c r="J3231" i="21"/>
  <c r="L3231" i="21"/>
  <c r="M3231" i="21"/>
  <c r="D3227" i="21"/>
  <c r="E3226" i="21"/>
  <c r="F3226" i="21"/>
  <c r="K3232" i="21"/>
  <c r="J3232" i="21"/>
  <c r="H3233" i="21"/>
  <c r="I3232" i="21"/>
  <c r="L3232" i="21"/>
  <c r="M3232" i="21"/>
  <c r="O3231" i="21"/>
  <c r="P3231" i="21"/>
  <c r="Q3231" i="21"/>
  <c r="N3231" i="21"/>
  <c r="D3228" i="21"/>
  <c r="E3227" i="21"/>
  <c r="F3227" i="21"/>
  <c r="M3233" i="21"/>
  <c r="L3233" i="21"/>
  <c r="K3233" i="21"/>
  <c r="J3233" i="21"/>
  <c r="I3233" i="21"/>
  <c r="H3234" i="21"/>
  <c r="O3232" i="21"/>
  <c r="Q3232" i="21"/>
  <c r="N3232" i="21"/>
  <c r="P3232" i="21"/>
  <c r="F3228" i="21"/>
  <c r="E3228" i="21"/>
  <c r="D3229" i="21"/>
  <c r="N3233" i="21"/>
  <c r="P3233" i="21"/>
  <c r="Q3233" i="21"/>
  <c r="O3233" i="21"/>
  <c r="L3234" i="21"/>
  <c r="H3235" i="21"/>
  <c r="M3234" i="21"/>
  <c r="K3234" i="21"/>
  <c r="J3234" i="21"/>
  <c r="I3234" i="21"/>
  <c r="E3229" i="21"/>
  <c r="D3230" i="21"/>
  <c r="F3229" i="21"/>
  <c r="M3235" i="21"/>
  <c r="I3235" i="21"/>
  <c r="L3235" i="21"/>
  <c r="K3235" i="21"/>
  <c r="J3235" i="21"/>
  <c r="H3236" i="21"/>
  <c r="Q3234" i="21"/>
  <c r="N3234" i="21"/>
  <c r="O3234" i="21"/>
  <c r="P3234" i="21"/>
  <c r="D3231" i="21"/>
  <c r="E3230" i="21"/>
  <c r="F3230" i="21"/>
  <c r="O3235" i="21"/>
  <c r="N3235" i="21"/>
  <c r="Q3235" i="21"/>
  <c r="P3235" i="21"/>
  <c r="M3236" i="21"/>
  <c r="J3236" i="21"/>
  <c r="K3236" i="21"/>
  <c r="L3236" i="21"/>
  <c r="I3236" i="21"/>
  <c r="H3237" i="21"/>
  <c r="D3232" i="21"/>
  <c r="F3231" i="21"/>
  <c r="E3231" i="21"/>
  <c r="N3236" i="21"/>
  <c r="Q3236" i="21"/>
  <c r="P3236" i="21"/>
  <c r="O3236" i="21"/>
  <c r="L3237" i="21"/>
  <c r="I3237" i="21"/>
  <c r="K3237" i="21"/>
  <c r="J3237" i="21"/>
  <c r="M3237" i="21"/>
  <c r="H3238" i="21"/>
  <c r="E3232" i="21"/>
  <c r="F3232" i="21"/>
  <c r="D3233" i="21"/>
  <c r="O3237" i="21"/>
  <c r="Q3237" i="21"/>
  <c r="P3237" i="21"/>
  <c r="N3237" i="21"/>
  <c r="L3238" i="21"/>
  <c r="M3238" i="21"/>
  <c r="I3238" i="21"/>
  <c r="K3238" i="21"/>
  <c r="J3238" i="21"/>
  <c r="H3239" i="21"/>
  <c r="D3234" i="21"/>
  <c r="F3233" i="21"/>
  <c r="E3233" i="21"/>
  <c r="O3238" i="21"/>
  <c r="N3238" i="21"/>
  <c r="P3238" i="21"/>
  <c r="Q3238" i="21"/>
  <c r="L3239" i="21"/>
  <c r="J3239" i="21"/>
  <c r="M3239" i="21"/>
  <c r="H3240" i="21"/>
  <c r="I3239" i="21"/>
  <c r="K3239" i="21"/>
  <c r="F3234" i="21"/>
  <c r="D3235" i="21"/>
  <c r="E3234" i="21"/>
  <c r="K3240" i="21"/>
  <c r="J3240" i="21"/>
  <c r="L3240" i="21"/>
  <c r="M3240" i="21"/>
  <c r="H3241" i="21"/>
  <c r="I3240" i="21"/>
  <c r="O3239" i="21"/>
  <c r="P3239" i="21"/>
  <c r="N3239" i="21"/>
  <c r="Q3239" i="21"/>
  <c r="F3235" i="21"/>
  <c r="D3236" i="21"/>
  <c r="E3235" i="21"/>
  <c r="I3241" i="21"/>
  <c r="H3242" i="21"/>
  <c r="J3241" i="21"/>
  <c r="L3241" i="21"/>
  <c r="K3241" i="21"/>
  <c r="M3241" i="21"/>
  <c r="N3240" i="21"/>
  <c r="O3240" i="21"/>
  <c r="P3240" i="21"/>
  <c r="Q3240" i="21"/>
  <c r="F3236" i="21"/>
  <c r="E3236" i="21"/>
  <c r="D3237" i="21"/>
  <c r="P3241" i="21"/>
  <c r="O3241" i="21"/>
  <c r="Q3241" i="21"/>
  <c r="N3241" i="21"/>
  <c r="J3242" i="21"/>
  <c r="H3243" i="21"/>
  <c r="K3242" i="21"/>
  <c r="I3242" i="21"/>
  <c r="L3242" i="21"/>
  <c r="M3242" i="21"/>
  <c r="E3237" i="21"/>
  <c r="D3238" i="21"/>
  <c r="F3237" i="21"/>
  <c r="K3243" i="21"/>
  <c r="M3243" i="21"/>
  <c r="L3243" i="21"/>
  <c r="J3243" i="21"/>
  <c r="H3244" i="21"/>
  <c r="I3243" i="21"/>
  <c r="O3242" i="21"/>
  <c r="P3242" i="21"/>
  <c r="N3242" i="21"/>
  <c r="Q3242" i="21"/>
  <c r="D3239" i="21"/>
  <c r="E3238" i="21"/>
  <c r="F3238" i="21"/>
  <c r="K3244" i="21"/>
  <c r="H3245" i="21"/>
  <c r="I3244" i="21"/>
  <c r="L3244" i="21"/>
  <c r="J3244" i="21"/>
  <c r="M3244" i="21"/>
  <c r="N3243" i="21"/>
  <c r="P3243" i="21"/>
  <c r="Q3243" i="21"/>
  <c r="O3243" i="21"/>
  <c r="F3239" i="21"/>
  <c r="E3239" i="21"/>
  <c r="D3240" i="21"/>
  <c r="I3245" i="21"/>
  <c r="L3245" i="21"/>
  <c r="K3245" i="21"/>
  <c r="J3245" i="21"/>
  <c r="M3245" i="21"/>
  <c r="H3246" i="21"/>
  <c r="N3244" i="21"/>
  <c r="Q3244" i="21"/>
  <c r="P3244" i="21"/>
  <c r="O3244" i="21"/>
  <c r="E3240" i="21"/>
  <c r="F3240" i="21"/>
  <c r="D3241" i="21"/>
  <c r="O3245" i="21"/>
  <c r="Q3245" i="21"/>
  <c r="N3245" i="21"/>
  <c r="P3245" i="21"/>
  <c r="J3246" i="21"/>
  <c r="L3246" i="21"/>
  <c r="M3246" i="21"/>
  <c r="I3246" i="21"/>
  <c r="H3247" i="21"/>
  <c r="K3246" i="21"/>
  <c r="D3242" i="21"/>
  <c r="E3241" i="21"/>
  <c r="F3241" i="21"/>
  <c r="O3246" i="21"/>
  <c r="P3246" i="21"/>
  <c r="N3246" i="21"/>
  <c r="Q3246" i="21"/>
  <c r="I3247" i="21"/>
  <c r="K3247" i="21"/>
  <c r="H3248" i="21"/>
  <c r="J3247" i="21"/>
  <c r="M3247" i="21"/>
  <c r="L3247" i="21"/>
  <c r="F3242" i="21"/>
  <c r="D3243" i="21"/>
  <c r="E3242" i="21"/>
  <c r="O3247" i="21"/>
  <c r="N3247" i="21"/>
  <c r="P3247" i="21"/>
  <c r="Q3247" i="21"/>
  <c r="J3248" i="21"/>
  <c r="K3248" i="21"/>
  <c r="I3248" i="21"/>
  <c r="L3248" i="21"/>
  <c r="M3248" i="21"/>
  <c r="H3249" i="21"/>
  <c r="E3243" i="21"/>
  <c r="D3244" i="21"/>
  <c r="F3243" i="21"/>
  <c r="P3248" i="21"/>
  <c r="O3248" i="21"/>
  <c r="N3248" i="21"/>
  <c r="Q3248" i="21"/>
  <c r="I3249" i="21"/>
  <c r="L3249" i="21"/>
  <c r="J3249" i="21"/>
  <c r="M3249" i="21"/>
  <c r="H3250" i="21"/>
  <c r="K3249" i="21"/>
  <c r="E3244" i="21"/>
  <c r="F3244" i="21"/>
  <c r="D3245" i="21"/>
  <c r="O3249" i="21"/>
  <c r="Q3249" i="21"/>
  <c r="P3249" i="21"/>
  <c r="N3249" i="21"/>
  <c r="I3250" i="21"/>
  <c r="K3250" i="21"/>
  <c r="L3250" i="21"/>
  <c r="M3250" i="21"/>
  <c r="H3251" i="21"/>
  <c r="J3250" i="21"/>
  <c r="F3245" i="21"/>
  <c r="D3246" i="21"/>
  <c r="E3245" i="21"/>
  <c r="Q3250" i="21"/>
  <c r="O3250" i="21"/>
  <c r="P3250" i="21"/>
  <c r="N3250" i="21"/>
  <c r="I3251" i="21"/>
  <c r="L3251" i="21"/>
  <c r="H3252" i="21"/>
  <c r="J3251" i="21"/>
  <c r="M3251" i="21"/>
  <c r="K3251" i="21"/>
  <c r="E3246" i="21"/>
  <c r="D3247" i="21"/>
  <c r="F3246" i="21"/>
  <c r="P3251" i="21"/>
  <c r="O3251" i="21"/>
  <c r="N3251" i="21"/>
  <c r="Q3251" i="21"/>
  <c r="K3252" i="21"/>
  <c r="H3253" i="21"/>
  <c r="M3252" i="21"/>
  <c r="J3252" i="21"/>
  <c r="L3252" i="21"/>
  <c r="I3252" i="21"/>
  <c r="E3247" i="21"/>
  <c r="F3247" i="21"/>
  <c r="D3248" i="21"/>
  <c r="M3253" i="21"/>
  <c r="H3254" i="21"/>
  <c r="I3253" i="21"/>
  <c r="K3253" i="21"/>
  <c r="L3253" i="21"/>
  <c r="J3253" i="21"/>
  <c r="N3252" i="21"/>
  <c r="P3252" i="21"/>
  <c r="O3252" i="21"/>
  <c r="Q3252" i="21"/>
  <c r="E3248" i="21"/>
  <c r="F3248" i="21"/>
  <c r="D3249" i="21"/>
  <c r="J3254" i="21"/>
  <c r="K3254" i="21"/>
  <c r="H3255" i="21"/>
  <c r="I3254" i="21"/>
  <c r="M3254" i="21"/>
  <c r="L3254" i="21"/>
  <c r="O3253" i="21"/>
  <c r="Q3253" i="21"/>
  <c r="P3253" i="21"/>
  <c r="N3253" i="21"/>
  <c r="E3249" i="21"/>
  <c r="F3249" i="21"/>
  <c r="D3250" i="21"/>
  <c r="I3255" i="21"/>
  <c r="J3255" i="21"/>
  <c r="L3255" i="21"/>
  <c r="K3255" i="21"/>
  <c r="M3255" i="21"/>
  <c r="H3256" i="21"/>
  <c r="N3254" i="21"/>
  <c r="P3254" i="21"/>
  <c r="Q3254" i="21"/>
  <c r="O3254" i="21"/>
  <c r="F3250" i="21"/>
  <c r="E3250" i="21"/>
  <c r="D3251" i="21"/>
  <c r="P3255" i="21"/>
  <c r="O3255" i="21"/>
  <c r="N3255" i="21"/>
  <c r="Q3255" i="21"/>
  <c r="I3256" i="21"/>
  <c r="M3256" i="21"/>
  <c r="K3256" i="21"/>
  <c r="L3256" i="21"/>
  <c r="J3256" i="21"/>
  <c r="H3257" i="21"/>
  <c r="D3252" i="21"/>
  <c r="E3251" i="21"/>
  <c r="F3251" i="21"/>
  <c r="N3256" i="21"/>
  <c r="O3256" i="21"/>
  <c r="P3256" i="21"/>
  <c r="Q3256" i="21"/>
  <c r="J3257" i="21"/>
  <c r="L3257" i="21"/>
  <c r="H3258" i="21"/>
  <c r="I3257" i="21"/>
  <c r="K3257" i="21"/>
  <c r="M3257" i="21"/>
  <c r="F3252" i="21"/>
  <c r="E3252" i="21"/>
  <c r="D3253" i="21"/>
  <c r="I3258" i="21"/>
  <c r="H3259" i="21"/>
  <c r="J3258" i="21"/>
  <c r="M3258" i="21"/>
  <c r="L3258" i="21"/>
  <c r="K3258" i="21"/>
  <c r="Q3257" i="21"/>
  <c r="O3257" i="21"/>
  <c r="P3257" i="21"/>
  <c r="N3257" i="21"/>
  <c r="E3253" i="21"/>
  <c r="D3254" i="21"/>
  <c r="F3253" i="21"/>
  <c r="Q3258" i="21"/>
  <c r="O3258" i="21"/>
  <c r="N3258" i="21"/>
  <c r="P3258" i="21"/>
  <c r="K3259" i="21"/>
  <c r="M3259" i="21"/>
  <c r="H3260" i="21"/>
  <c r="I3259" i="21"/>
  <c r="L3259" i="21"/>
  <c r="J3259" i="21"/>
  <c r="D3255" i="21"/>
  <c r="F3254" i="21"/>
  <c r="E3254" i="21"/>
  <c r="M3260" i="21"/>
  <c r="K3260" i="21"/>
  <c r="I3260" i="21"/>
  <c r="H3261" i="21"/>
  <c r="L3260" i="21"/>
  <c r="J3260" i="21"/>
  <c r="P3259" i="21"/>
  <c r="Q3259" i="21"/>
  <c r="O3259" i="21"/>
  <c r="N3259" i="21"/>
  <c r="E3255" i="21"/>
  <c r="F3255" i="21"/>
  <c r="D3256" i="21"/>
  <c r="Q3260" i="21"/>
  <c r="P3260" i="21"/>
  <c r="N3260" i="21"/>
  <c r="O3260" i="21"/>
  <c r="J3261" i="21"/>
  <c r="I3261" i="21"/>
  <c r="H3262" i="21"/>
  <c r="K3261" i="21"/>
  <c r="M3261" i="21"/>
  <c r="L3261" i="21"/>
  <c r="E3256" i="21"/>
  <c r="F3256" i="21"/>
  <c r="D3257" i="21"/>
  <c r="O3261" i="21"/>
  <c r="P3261" i="21"/>
  <c r="N3261" i="21"/>
  <c r="Q3261" i="21"/>
  <c r="M3262" i="21"/>
  <c r="L3262" i="21"/>
  <c r="I3262" i="21"/>
  <c r="J3262" i="21"/>
  <c r="H3263" i="21"/>
  <c r="K3262" i="21"/>
  <c r="E3257" i="21"/>
  <c r="F3257" i="21"/>
  <c r="D3258" i="21"/>
  <c r="Q3262" i="21"/>
  <c r="N3262" i="21"/>
  <c r="P3262" i="21"/>
  <c r="O3262" i="21"/>
  <c r="H3264" i="21"/>
  <c r="K3263" i="21"/>
  <c r="M3263" i="21"/>
  <c r="I3263" i="21"/>
  <c r="L3263" i="21"/>
  <c r="J3263" i="21"/>
  <c r="F3258" i="21"/>
  <c r="E3258" i="21"/>
  <c r="D3259" i="21"/>
  <c r="J3264" i="21"/>
  <c r="K3264" i="21"/>
  <c r="H3265" i="21"/>
  <c r="M3264" i="21"/>
  <c r="L3264" i="21"/>
  <c r="I3264" i="21"/>
  <c r="P3263" i="21"/>
  <c r="O3263" i="21"/>
  <c r="Q3263" i="21"/>
  <c r="N3263" i="21"/>
  <c r="E3259" i="21"/>
  <c r="F3259" i="21"/>
  <c r="D3260" i="21"/>
  <c r="K3265" i="21"/>
  <c r="I3265" i="21"/>
  <c r="L3265" i="21"/>
  <c r="J3265" i="21"/>
  <c r="M3265" i="21"/>
  <c r="H3266" i="21"/>
  <c r="P3264" i="21"/>
  <c r="O3264" i="21"/>
  <c r="N3264" i="21"/>
  <c r="Q3264" i="21"/>
  <c r="E3260" i="21"/>
  <c r="F3260" i="21"/>
  <c r="D3261" i="21"/>
  <c r="O3265" i="21"/>
  <c r="P3265" i="21"/>
  <c r="N3265" i="21"/>
  <c r="Q3265" i="21"/>
  <c r="J3266" i="21"/>
  <c r="K3266" i="21"/>
  <c r="I3266" i="21"/>
  <c r="M3266" i="21"/>
  <c r="L3266" i="21"/>
  <c r="H3267" i="21"/>
  <c r="E3261" i="21"/>
  <c r="F3261" i="21"/>
  <c r="D3262" i="21"/>
  <c r="N3266" i="21"/>
  <c r="O3266" i="21"/>
  <c r="Q3266" i="21"/>
  <c r="P3266" i="21"/>
  <c r="J3267" i="21"/>
  <c r="K3267" i="21"/>
  <c r="M3267" i="21"/>
  <c r="H3268" i="21"/>
  <c r="I3267" i="21"/>
  <c r="L3267" i="21"/>
  <c r="D3263" i="21"/>
  <c r="E3262" i="21"/>
  <c r="F3262" i="21"/>
  <c r="K3268" i="21"/>
  <c r="L3268" i="21"/>
  <c r="J3268" i="21"/>
  <c r="H3269" i="21"/>
  <c r="I3268" i="21"/>
  <c r="M3268" i="21"/>
  <c r="N3267" i="21"/>
  <c r="P3267" i="21"/>
  <c r="Q3267" i="21"/>
  <c r="O3267" i="21"/>
  <c r="F3263" i="21"/>
  <c r="E3263" i="21"/>
  <c r="D3264" i="21"/>
  <c r="J3269" i="21"/>
  <c r="L3269" i="21"/>
  <c r="I3269" i="21"/>
  <c r="K3269" i="21"/>
  <c r="H3270" i="21"/>
  <c r="M3269" i="21"/>
  <c r="N3268" i="21"/>
  <c r="Q3268" i="21"/>
  <c r="P3268" i="21"/>
  <c r="O3268" i="21"/>
  <c r="E3264" i="21"/>
  <c r="D3265" i="21"/>
  <c r="F3264" i="21"/>
  <c r="Q3269" i="21"/>
  <c r="O3269" i="21"/>
  <c r="N3269" i="21"/>
  <c r="P3269" i="21"/>
  <c r="K3270" i="21"/>
  <c r="M3270" i="21"/>
  <c r="I3270" i="21"/>
  <c r="H3271" i="21"/>
  <c r="L3270" i="21"/>
  <c r="J3270" i="21"/>
  <c r="D3266" i="21"/>
  <c r="E3265" i="21"/>
  <c r="F3265" i="21"/>
  <c r="O3270" i="21"/>
  <c r="N3270" i="21"/>
  <c r="Q3270" i="21"/>
  <c r="P3270" i="21"/>
  <c r="J3271" i="21"/>
  <c r="I3271" i="21"/>
  <c r="H3272" i="21"/>
  <c r="M3271" i="21"/>
  <c r="K3271" i="21"/>
  <c r="L3271" i="21"/>
  <c r="E3266" i="21"/>
  <c r="F3266" i="21"/>
  <c r="D3267" i="21"/>
  <c r="O3271" i="21"/>
  <c r="P3271" i="21"/>
  <c r="N3271" i="21"/>
  <c r="Q3271" i="21"/>
  <c r="J3272" i="21"/>
  <c r="K3272" i="21"/>
  <c r="I3272" i="21"/>
  <c r="H3273" i="21"/>
  <c r="M3272" i="21"/>
  <c r="L3272" i="21"/>
  <c r="E3267" i="21"/>
  <c r="F3267" i="21"/>
  <c r="D3268" i="21"/>
  <c r="O3272" i="21"/>
  <c r="P3272" i="21"/>
  <c r="Q3272" i="21"/>
  <c r="N3272" i="21"/>
  <c r="M3273" i="21"/>
  <c r="L3273" i="21"/>
  <c r="K3273" i="21"/>
  <c r="J3273" i="21"/>
  <c r="H3274" i="21"/>
  <c r="I3273" i="21"/>
  <c r="F3268" i="21"/>
  <c r="E3268" i="21"/>
  <c r="D3269" i="21"/>
  <c r="K3274" i="21"/>
  <c r="I3274" i="21"/>
  <c r="L3274" i="21"/>
  <c r="J3274" i="21"/>
  <c r="H3275" i="21"/>
  <c r="M3274" i="21"/>
  <c r="P3273" i="21"/>
  <c r="O3273" i="21"/>
  <c r="N3273" i="21"/>
  <c r="Q3273" i="21"/>
  <c r="E3269" i="21"/>
  <c r="F3269" i="21"/>
  <c r="D3270" i="21"/>
  <c r="O3274" i="21"/>
  <c r="P3274" i="21"/>
  <c r="Q3274" i="21"/>
  <c r="N3274" i="21"/>
  <c r="L3275" i="21"/>
  <c r="K3275" i="21"/>
  <c r="J3275" i="21"/>
  <c r="H3276" i="21"/>
  <c r="I3275" i="21"/>
  <c r="M3275" i="21"/>
  <c r="D3271" i="21"/>
  <c r="F3270" i="21"/>
  <c r="E3270" i="21"/>
  <c r="M3276" i="21"/>
  <c r="L3276" i="21"/>
  <c r="H3277" i="21"/>
  <c r="K3276" i="21"/>
  <c r="J3276" i="21"/>
  <c r="I3276" i="21"/>
  <c r="P3275" i="21"/>
  <c r="N3275" i="21"/>
  <c r="Q3275" i="21"/>
  <c r="O3275" i="21"/>
  <c r="D3272" i="21"/>
  <c r="F3271" i="21"/>
  <c r="E3271" i="21"/>
  <c r="K3277" i="21"/>
  <c r="H3278" i="21"/>
  <c r="L3277" i="21"/>
  <c r="J3277" i="21"/>
  <c r="M3277" i="21"/>
  <c r="I3277" i="21"/>
  <c r="Q3276" i="21"/>
  <c r="P3276" i="21"/>
  <c r="N3276" i="21"/>
  <c r="O3276" i="21"/>
  <c r="D3273" i="21"/>
  <c r="F3272" i="21"/>
  <c r="E3272" i="21"/>
  <c r="I3278" i="21"/>
  <c r="M3278" i="21"/>
  <c r="J3278" i="21"/>
  <c r="H3279" i="21"/>
  <c r="L3278" i="21"/>
  <c r="K3278" i="21"/>
  <c r="O3277" i="21"/>
  <c r="P3277" i="21"/>
  <c r="N3277" i="21"/>
  <c r="Q3277" i="21"/>
  <c r="D3274" i="21"/>
  <c r="E3273" i="21"/>
  <c r="F3273" i="21"/>
  <c r="P3278" i="21"/>
  <c r="Q3278" i="21"/>
  <c r="N3278" i="21"/>
  <c r="O3278" i="21"/>
  <c r="I3279" i="21"/>
  <c r="M3279" i="21"/>
  <c r="J3279" i="21"/>
  <c r="H3280" i="21"/>
  <c r="L3279" i="21"/>
  <c r="K3279" i="21"/>
  <c r="F3274" i="21"/>
  <c r="E3274" i="21"/>
  <c r="D3275" i="21"/>
  <c r="P3279" i="21"/>
  <c r="Q3279" i="21"/>
  <c r="O3279" i="21"/>
  <c r="N3279" i="21"/>
  <c r="H3281" i="21"/>
  <c r="L3280" i="21"/>
  <c r="J3280" i="21"/>
  <c r="K3280" i="21"/>
  <c r="M3280" i="21"/>
  <c r="I3280" i="21"/>
  <c r="F3275" i="21"/>
  <c r="D3276" i="21"/>
  <c r="E3275" i="21"/>
  <c r="M3281" i="21"/>
  <c r="J3281" i="21"/>
  <c r="L3281" i="21"/>
  <c r="H3282" i="21"/>
  <c r="I3281" i="21"/>
  <c r="K3281" i="21"/>
  <c r="N3280" i="21"/>
  <c r="O3280" i="21"/>
  <c r="Q3280" i="21"/>
  <c r="P3280" i="21"/>
  <c r="D3277" i="21"/>
  <c r="F3276" i="21"/>
  <c r="E3276" i="21"/>
  <c r="M3282" i="21"/>
  <c r="J3282" i="21"/>
  <c r="K3282" i="21"/>
  <c r="H3283" i="21"/>
  <c r="I3282" i="21"/>
  <c r="L3282" i="21"/>
  <c r="P3281" i="21"/>
  <c r="Q3281" i="21"/>
  <c r="N3281" i="21"/>
  <c r="O3281" i="21"/>
  <c r="E3277" i="21"/>
  <c r="F3277" i="21"/>
  <c r="D3278" i="21"/>
  <c r="J3283" i="21"/>
  <c r="I3283" i="21"/>
  <c r="L3283" i="21"/>
  <c r="H3284" i="21"/>
  <c r="K3283" i="21"/>
  <c r="M3283" i="21"/>
  <c r="Q3282" i="21"/>
  <c r="N3282" i="21"/>
  <c r="O3282" i="21"/>
  <c r="P3282" i="21"/>
  <c r="D3279" i="21"/>
  <c r="F3278" i="21"/>
  <c r="E3278" i="21"/>
  <c r="O3283" i="21"/>
  <c r="Q3283" i="21"/>
  <c r="N3283" i="21"/>
  <c r="P3283" i="21"/>
  <c r="H3285" i="21"/>
  <c r="M3284" i="21"/>
  <c r="I3284" i="21"/>
  <c r="L3284" i="21"/>
  <c r="J3284" i="21"/>
  <c r="K3284" i="21"/>
  <c r="D3280" i="21"/>
  <c r="F3279" i="21"/>
  <c r="E3279" i="21"/>
  <c r="H3286" i="21"/>
  <c r="L3285" i="21"/>
  <c r="J3285" i="21"/>
  <c r="K3285" i="21"/>
  <c r="M3285" i="21"/>
  <c r="I3285" i="21"/>
  <c r="N3284" i="21"/>
  <c r="Q3284" i="21"/>
  <c r="P3284" i="21"/>
  <c r="O3284" i="21"/>
  <c r="D3281" i="21"/>
  <c r="F3280" i="21"/>
  <c r="E3280" i="21"/>
  <c r="K3286" i="21"/>
  <c r="J3286" i="21"/>
  <c r="M3286" i="21"/>
  <c r="L3286" i="21"/>
  <c r="I3286" i="21"/>
  <c r="H3287" i="21"/>
  <c r="N3285" i="21"/>
  <c r="P3285" i="21"/>
  <c r="Q3285" i="21"/>
  <c r="O3285" i="21"/>
  <c r="D3282" i="21"/>
  <c r="E3281" i="21"/>
  <c r="F3281" i="21"/>
  <c r="O3286" i="21"/>
  <c r="Q3286" i="21"/>
  <c r="N3286" i="21"/>
  <c r="P3286" i="21"/>
  <c r="L3287" i="21"/>
  <c r="J3287" i="21"/>
  <c r="I3287" i="21"/>
  <c r="M3287" i="21"/>
  <c r="K3287" i="21"/>
  <c r="H3288" i="21"/>
  <c r="F3282" i="21"/>
  <c r="D3283" i="21"/>
  <c r="E3282" i="21"/>
  <c r="O3287" i="21"/>
  <c r="N3287" i="21"/>
  <c r="Q3287" i="21"/>
  <c r="P3287" i="21"/>
  <c r="K3288" i="21"/>
  <c r="H3289" i="21"/>
  <c r="L3288" i="21"/>
  <c r="I3288" i="21"/>
  <c r="M3288" i="21"/>
  <c r="J3288" i="21"/>
  <c r="E3283" i="21"/>
  <c r="F3283" i="21"/>
  <c r="D3284" i="21"/>
  <c r="K3289" i="21"/>
  <c r="M3289" i="21"/>
  <c r="I3289" i="21"/>
  <c r="L3289" i="21"/>
  <c r="H3290" i="21"/>
  <c r="J3289" i="21"/>
  <c r="P3288" i="21"/>
  <c r="N3288" i="21"/>
  <c r="Q3288" i="21"/>
  <c r="O3288" i="21"/>
  <c r="D3285" i="21"/>
  <c r="F3284" i="21"/>
  <c r="E3284" i="21"/>
  <c r="Q3289" i="21"/>
  <c r="P3289" i="21"/>
  <c r="O3289" i="21"/>
  <c r="N3289" i="21"/>
  <c r="I3290" i="21"/>
  <c r="J3290" i="21"/>
  <c r="L3290" i="21"/>
  <c r="H3291" i="21"/>
  <c r="M3290" i="21"/>
  <c r="K3290" i="21"/>
  <c r="F3285" i="21"/>
  <c r="E3285" i="21"/>
  <c r="D3286" i="21"/>
  <c r="O3290" i="21"/>
  <c r="N3290" i="21"/>
  <c r="Q3290" i="21"/>
  <c r="P3290" i="21"/>
  <c r="M3291" i="21"/>
  <c r="I3291" i="21"/>
  <c r="L3291" i="21"/>
  <c r="H3292" i="21"/>
  <c r="K3291" i="21"/>
  <c r="J3291" i="21"/>
  <c r="F3286" i="21"/>
  <c r="D3287" i="21"/>
  <c r="E3286" i="21"/>
  <c r="O3291" i="21"/>
  <c r="P3291" i="21"/>
  <c r="Q3291" i="21"/>
  <c r="N3291" i="21"/>
  <c r="H3293" i="21"/>
  <c r="I3292" i="21"/>
  <c r="J3292" i="21"/>
  <c r="L3292" i="21"/>
  <c r="K3292" i="21"/>
  <c r="M3292" i="21"/>
  <c r="D3288" i="21"/>
  <c r="E3287" i="21"/>
  <c r="F3287" i="21"/>
  <c r="K3293" i="21"/>
  <c r="H3294" i="21"/>
  <c r="L3293" i="21"/>
  <c r="J3293" i="21"/>
  <c r="M3293" i="21"/>
  <c r="I3293" i="21"/>
  <c r="P3292" i="21"/>
  <c r="Q3292" i="21"/>
  <c r="O3292" i="21"/>
  <c r="N3292" i="21"/>
  <c r="D3289" i="21"/>
  <c r="F3288" i="21"/>
  <c r="E3288" i="21"/>
  <c r="H3295" i="21"/>
  <c r="K3294" i="21"/>
  <c r="I3294" i="21"/>
  <c r="M3294" i="21"/>
  <c r="L3294" i="21"/>
  <c r="J3294" i="21"/>
  <c r="O3293" i="21"/>
  <c r="N3293" i="21"/>
  <c r="Q3293" i="21"/>
  <c r="P3293" i="21"/>
  <c r="D3290" i="21"/>
  <c r="F3289" i="21"/>
  <c r="E3289" i="21"/>
  <c r="L3295" i="21"/>
  <c r="J3295" i="21"/>
  <c r="K3295" i="21"/>
  <c r="M3295" i="21"/>
  <c r="H3296" i="21"/>
  <c r="I3295" i="21"/>
  <c r="Q3294" i="21"/>
  <c r="O3294" i="21"/>
  <c r="P3294" i="21"/>
  <c r="N3294" i="21"/>
  <c r="F3290" i="21"/>
  <c r="E3290" i="21"/>
  <c r="D3291" i="21"/>
  <c r="J3296" i="21"/>
  <c r="K3296" i="21"/>
  <c r="H3297" i="21"/>
  <c r="I3296" i="21"/>
  <c r="M3296" i="21"/>
  <c r="L3296" i="21"/>
  <c r="N3295" i="21"/>
  <c r="P3295" i="21"/>
  <c r="Q3295" i="21"/>
  <c r="O3295" i="21"/>
  <c r="F3291" i="21"/>
  <c r="D3292" i="21"/>
  <c r="E3291" i="21"/>
  <c r="I3297" i="21"/>
  <c r="L3297" i="21"/>
  <c r="K3297" i="21"/>
  <c r="M3297" i="21"/>
  <c r="J3297" i="21"/>
  <c r="H3298" i="21"/>
  <c r="Q3296" i="21"/>
  <c r="O3296" i="21"/>
  <c r="P3296" i="21"/>
  <c r="N3296" i="21"/>
  <c r="D3293" i="21"/>
  <c r="E3292" i="21"/>
  <c r="F3292" i="21"/>
  <c r="P3297" i="21"/>
  <c r="N3297" i="21"/>
  <c r="O3297" i="21"/>
  <c r="Q3297" i="21"/>
  <c r="K3298" i="21"/>
  <c r="I3298" i="21"/>
  <c r="H3299" i="21"/>
  <c r="M3298" i="21"/>
  <c r="J3298" i="21"/>
  <c r="L3298" i="21"/>
  <c r="F3293" i="21"/>
  <c r="E3293" i="21"/>
  <c r="D3294" i="21"/>
  <c r="P3298" i="21"/>
  <c r="O3298" i="21"/>
  <c r="N3298" i="21"/>
  <c r="Q3298" i="21"/>
  <c r="M3299" i="21"/>
  <c r="I3299" i="21"/>
  <c r="L3299" i="21"/>
  <c r="H3300" i="21"/>
  <c r="K3299" i="21"/>
  <c r="J3299" i="21"/>
  <c r="D3295" i="21"/>
  <c r="F3294" i="21"/>
  <c r="E3294" i="21"/>
  <c r="P3299" i="21"/>
  <c r="N3299" i="21"/>
  <c r="Q3299" i="21"/>
  <c r="O3299" i="21"/>
  <c r="H3301" i="21"/>
  <c r="L3300" i="21"/>
  <c r="M3300" i="21"/>
  <c r="J3300" i="21"/>
  <c r="K3300" i="21"/>
  <c r="I3300" i="21"/>
  <c r="D3296" i="21"/>
  <c r="E3295" i="21"/>
  <c r="F3295" i="21"/>
  <c r="M3301" i="21"/>
  <c r="H3302" i="21"/>
  <c r="L3301" i="21"/>
  <c r="I3301" i="21"/>
  <c r="K3301" i="21"/>
  <c r="J3301" i="21"/>
  <c r="N3300" i="21"/>
  <c r="Q3300" i="21"/>
  <c r="O3300" i="21"/>
  <c r="P3300" i="21"/>
  <c r="D3297" i="21"/>
  <c r="F3296" i="21"/>
  <c r="E3296" i="21"/>
  <c r="M3302" i="21"/>
  <c r="I3302" i="21"/>
  <c r="L3302" i="21"/>
  <c r="J3302" i="21"/>
  <c r="K3302" i="21"/>
  <c r="H3303" i="21"/>
  <c r="O3301" i="21"/>
  <c r="P3301" i="21"/>
  <c r="N3301" i="21"/>
  <c r="Q3301" i="21"/>
  <c r="D3298" i="21"/>
  <c r="E3297" i="21"/>
  <c r="F3297" i="21"/>
  <c r="N3302" i="21"/>
  <c r="Q3302" i="21"/>
  <c r="O3302" i="21"/>
  <c r="P3302" i="21"/>
  <c r="J3303" i="21"/>
  <c r="I3303" i="21"/>
  <c r="K3303" i="21"/>
  <c r="M3303" i="21"/>
  <c r="H3304" i="21"/>
  <c r="L3303" i="21"/>
  <c r="E3298" i="21"/>
  <c r="D3299" i="21"/>
  <c r="F3298" i="21"/>
  <c r="O3303" i="21"/>
  <c r="N3303" i="21"/>
  <c r="P3303" i="21"/>
  <c r="Q3303" i="21"/>
  <c r="I3304" i="21"/>
  <c r="J3304" i="21"/>
  <c r="L3304" i="21"/>
  <c r="H3305" i="21"/>
  <c r="K3304" i="21"/>
  <c r="M3304" i="21"/>
  <c r="F3299" i="21"/>
  <c r="E3299" i="21"/>
  <c r="D3300" i="21"/>
  <c r="Q3304" i="21"/>
  <c r="N3304" i="21"/>
  <c r="O3304" i="21"/>
  <c r="P3304" i="21"/>
  <c r="M3305" i="21"/>
  <c r="H3306" i="21"/>
  <c r="L3305" i="21"/>
  <c r="K3305" i="21"/>
  <c r="J3305" i="21"/>
  <c r="I3305" i="21"/>
  <c r="D3301" i="21"/>
  <c r="F3300" i="21"/>
  <c r="E3300" i="21"/>
  <c r="M3306" i="21"/>
  <c r="K3306" i="21"/>
  <c r="I3306" i="21"/>
  <c r="H3307" i="21"/>
  <c r="J3306" i="21"/>
  <c r="L3306" i="21"/>
  <c r="Q3305" i="21"/>
  <c r="P3305" i="21"/>
  <c r="O3305" i="21"/>
  <c r="N3305" i="21"/>
  <c r="F3301" i="21"/>
  <c r="E3301" i="21"/>
  <c r="D3302" i="21"/>
  <c r="N3306" i="21"/>
  <c r="Q3306" i="21"/>
  <c r="O3306" i="21"/>
  <c r="P3306" i="21"/>
  <c r="J3307" i="21"/>
  <c r="I3307" i="21"/>
  <c r="L3307" i="21"/>
  <c r="H3308" i="21"/>
  <c r="K3307" i="21"/>
  <c r="M3307" i="21"/>
  <c r="D3303" i="21"/>
  <c r="F3302" i="21"/>
  <c r="E3302" i="21"/>
  <c r="O3307" i="21"/>
  <c r="P3307" i="21"/>
  <c r="Q3307" i="21"/>
  <c r="N3307" i="21"/>
  <c r="I3308" i="21"/>
  <c r="K3308" i="21"/>
  <c r="J3308" i="21"/>
  <c r="H3309" i="21"/>
  <c r="M3308" i="21"/>
  <c r="L3308" i="21"/>
  <c r="E3303" i="21"/>
  <c r="F3303" i="21"/>
  <c r="D3304" i="21"/>
  <c r="N3308" i="21"/>
  <c r="P3308" i="21"/>
  <c r="Q3308" i="21"/>
  <c r="O3308" i="21"/>
  <c r="M3309" i="21"/>
  <c r="I3309" i="21"/>
  <c r="L3309" i="21"/>
  <c r="J3309" i="21"/>
  <c r="H3310" i="21"/>
  <c r="K3309" i="21"/>
  <c r="D3305" i="21"/>
  <c r="E3304" i="21"/>
  <c r="F3304" i="21"/>
  <c r="Q3309" i="21"/>
  <c r="O3309" i="21"/>
  <c r="N3309" i="21"/>
  <c r="P3309" i="21"/>
  <c r="J3310" i="21"/>
  <c r="M3310" i="21"/>
  <c r="I3310" i="21"/>
  <c r="K3310" i="21"/>
  <c r="L3310" i="21"/>
  <c r="H3311" i="21"/>
  <c r="D3306" i="21"/>
  <c r="E3305" i="21"/>
  <c r="F3305" i="21"/>
  <c r="P3310" i="21"/>
  <c r="Q3310" i="21"/>
  <c r="O3310" i="21"/>
  <c r="N3310" i="21"/>
  <c r="M3311" i="21"/>
  <c r="K3311" i="21"/>
  <c r="H3312" i="21"/>
  <c r="I3311" i="21"/>
  <c r="L3311" i="21"/>
  <c r="J3311" i="21"/>
  <c r="F3306" i="21"/>
  <c r="D3307" i="21"/>
  <c r="E3306" i="21"/>
  <c r="K3312" i="21"/>
  <c r="L3312" i="21"/>
  <c r="H3313" i="21"/>
  <c r="M3312" i="21"/>
  <c r="J3312" i="21"/>
  <c r="I3312" i="21"/>
  <c r="P3311" i="21"/>
  <c r="N3311" i="21"/>
  <c r="Q3311" i="21"/>
  <c r="O3311" i="21"/>
  <c r="F3307" i="21"/>
  <c r="E3307" i="21"/>
  <c r="D3308" i="21"/>
  <c r="M3313" i="21"/>
  <c r="J3313" i="21"/>
  <c r="H3314" i="21"/>
  <c r="K3313" i="21"/>
  <c r="I3313" i="21"/>
  <c r="L3313" i="21"/>
  <c r="N3312" i="21"/>
  <c r="Q3312" i="21"/>
  <c r="O3312" i="21"/>
  <c r="P3312" i="21"/>
  <c r="E3308" i="21"/>
  <c r="F3308" i="21"/>
  <c r="D3309" i="21"/>
  <c r="L3314" i="21"/>
  <c r="J3314" i="21"/>
  <c r="M3314" i="21"/>
  <c r="H3315" i="21"/>
  <c r="K3314" i="21"/>
  <c r="I3314" i="21"/>
  <c r="N3313" i="21"/>
  <c r="P3313" i="21"/>
  <c r="Q3313" i="21"/>
  <c r="O3313" i="21"/>
  <c r="E3309" i="21"/>
  <c r="F3309" i="21"/>
  <c r="D3310" i="21"/>
  <c r="M3315" i="21"/>
  <c r="L3315" i="21"/>
  <c r="J3315" i="21"/>
  <c r="I3315" i="21"/>
  <c r="H3316" i="21"/>
  <c r="K3315" i="21"/>
  <c r="P3314" i="21"/>
  <c r="N3314" i="21"/>
  <c r="Q3314" i="21"/>
  <c r="O3314" i="21"/>
  <c r="E3310" i="21"/>
  <c r="F3310" i="21"/>
  <c r="D3311" i="21"/>
  <c r="Q3315" i="21"/>
  <c r="P3315" i="21"/>
  <c r="O3315" i="21"/>
  <c r="N3315" i="21"/>
  <c r="L3316" i="21"/>
  <c r="M3316" i="21"/>
  <c r="H3317" i="21"/>
  <c r="K3316" i="21"/>
  <c r="J3316" i="21"/>
  <c r="I3316" i="21"/>
  <c r="E3311" i="21"/>
  <c r="F3311" i="21"/>
  <c r="D3312" i="21"/>
  <c r="L3317" i="21"/>
  <c r="H3318" i="21"/>
  <c r="J3317" i="21"/>
  <c r="K3317" i="21"/>
  <c r="I3317" i="21"/>
  <c r="M3317" i="21"/>
  <c r="N3316" i="21"/>
  <c r="Q3316" i="21"/>
  <c r="O3316" i="21"/>
  <c r="P3316" i="21"/>
  <c r="D3313" i="21"/>
  <c r="F3312" i="21"/>
  <c r="E3312" i="21"/>
  <c r="M3318" i="21"/>
  <c r="J3318" i="21"/>
  <c r="H3319" i="21"/>
  <c r="K3318" i="21"/>
  <c r="I3318" i="21"/>
  <c r="L3318" i="21"/>
  <c r="Q3317" i="21"/>
  <c r="P3317" i="21"/>
  <c r="O3317" i="21"/>
  <c r="N3317" i="21"/>
  <c r="E3313" i="21"/>
  <c r="D3314" i="21"/>
  <c r="F3313" i="21"/>
  <c r="I3319" i="21"/>
  <c r="L3319" i="21"/>
  <c r="K3319" i="21"/>
  <c r="J3319" i="21"/>
  <c r="H3320" i="21"/>
  <c r="M3319" i="21"/>
  <c r="N3318" i="21"/>
  <c r="O3318" i="21"/>
  <c r="P3318" i="21"/>
  <c r="Q3318" i="21"/>
  <c r="E3314" i="21"/>
  <c r="D3315" i="21"/>
  <c r="F3314" i="21"/>
  <c r="P3319" i="21"/>
  <c r="N3319" i="21"/>
  <c r="Q3319" i="21"/>
  <c r="O3319" i="21"/>
  <c r="J3320" i="21"/>
  <c r="M3320" i="21"/>
  <c r="H3321" i="21"/>
  <c r="I3320" i="21"/>
  <c r="L3320" i="21"/>
  <c r="K3320" i="21"/>
  <c r="E3315" i="21"/>
  <c r="F3315" i="21"/>
  <c r="D3316" i="21"/>
  <c r="I3321" i="21"/>
  <c r="H3322" i="21"/>
  <c r="J3321" i="21"/>
  <c r="L3321" i="21"/>
  <c r="K3321" i="21"/>
  <c r="M3321" i="21"/>
  <c r="N3320" i="21"/>
  <c r="Q3320" i="21"/>
  <c r="P3320" i="21"/>
  <c r="O3320" i="21"/>
  <c r="E3316" i="21"/>
  <c r="D3317" i="21"/>
  <c r="F3316" i="21"/>
  <c r="Q3321" i="21"/>
  <c r="O3321" i="21"/>
  <c r="N3321" i="21"/>
  <c r="P3321" i="21"/>
  <c r="J3322" i="21"/>
  <c r="I3322" i="21"/>
  <c r="K3322" i="21"/>
  <c r="H3323" i="21"/>
  <c r="L3322" i="21"/>
  <c r="M3322" i="21"/>
  <c r="F3317" i="21"/>
  <c r="E3317" i="21"/>
  <c r="D3318" i="21"/>
  <c r="P3322" i="21"/>
  <c r="Q3322" i="21"/>
  <c r="N3322" i="21"/>
  <c r="O3322" i="21"/>
  <c r="J3323" i="21"/>
  <c r="M3323" i="21"/>
  <c r="K3323" i="21"/>
  <c r="H3324" i="21"/>
  <c r="I3323" i="21"/>
  <c r="L3323" i="21"/>
  <c r="F3318" i="21"/>
  <c r="D3319" i="21"/>
  <c r="E3318" i="21"/>
  <c r="H3325" i="21"/>
  <c r="I3324" i="21"/>
  <c r="L3324" i="21"/>
  <c r="K3324" i="21"/>
  <c r="M3324" i="21"/>
  <c r="J3324" i="21"/>
  <c r="O3323" i="21"/>
  <c r="P3323" i="21"/>
  <c r="N3323" i="21"/>
  <c r="Q3323" i="21"/>
  <c r="E3319" i="21"/>
  <c r="F3319" i="21"/>
  <c r="D3320" i="21"/>
  <c r="H3326" i="21"/>
  <c r="J3325" i="21"/>
  <c r="M3325" i="21"/>
  <c r="I3325" i="21"/>
  <c r="L3325" i="21"/>
  <c r="K3325" i="21"/>
  <c r="Q3324" i="21"/>
  <c r="N3324" i="21"/>
  <c r="O3324" i="21"/>
  <c r="P3324" i="21"/>
  <c r="D3321" i="21"/>
  <c r="E3320" i="21"/>
  <c r="F3320" i="21"/>
  <c r="L3326" i="21"/>
  <c r="I3326" i="21"/>
  <c r="M3326" i="21"/>
  <c r="K3326" i="21"/>
  <c r="H3327" i="21"/>
  <c r="J3326" i="21"/>
  <c r="Q3325" i="21"/>
  <c r="P3325" i="21"/>
  <c r="O3325" i="21"/>
  <c r="N3325" i="21"/>
  <c r="D3322" i="21"/>
  <c r="F3321" i="21"/>
  <c r="E3321" i="21"/>
  <c r="O3326" i="21"/>
  <c r="N3326" i="21"/>
  <c r="P3326" i="21"/>
  <c r="Q3326" i="21"/>
  <c r="I3327" i="21"/>
  <c r="L3327" i="21"/>
  <c r="J3327" i="21"/>
  <c r="M3327" i="21"/>
  <c r="H3328" i="21"/>
  <c r="K3327" i="21"/>
  <c r="E3322" i="21"/>
  <c r="D3323" i="21"/>
  <c r="F3322" i="21"/>
  <c r="O3327" i="21"/>
  <c r="N3327" i="21"/>
  <c r="P3327" i="21"/>
  <c r="Q3327" i="21"/>
  <c r="H3329" i="21"/>
  <c r="L3328" i="21"/>
  <c r="I3328" i="21"/>
  <c r="J3328" i="21"/>
  <c r="M3328" i="21"/>
  <c r="K3328" i="21"/>
  <c r="E3323" i="21"/>
  <c r="F3323" i="21"/>
  <c r="D3324" i="21"/>
  <c r="M3329" i="21"/>
  <c r="K3329" i="21"/>
  <c r="H3330" i="21"/>
  <c r="J3329" i="21"/>
  <c r="L3329" i="21"/>
  <c r="I3329" i="21"/>
  <c r="O3328" i="21"/>
  <c r="Q3328" i="21"/>
  <c r="P3328" i="21"/>
  <c r="N3328" i="21"/>
  <c r="D3325" i="21"/>
  <c r="F3324" i="21"/>
  <c r="E3324" i="21"/>
  <c r="I3330" i="21"/>
  <c r="M3330" i="21"/>
  <c r="L3330" i="21"/>
  <c r="H3331" i="21"/>
  <c r="J3330" i="21"/>
  <c r="K3330" i="21"/>
  <c r="N3329" i="21"/>
  <c r="P3329" i="21"/>
  <c r="O3329" i="21"/>
  <c r="Q3329" i="21"/>
  <c r="E3325" i="21"/>
  <c r="F3325" i="21"/>
  <c r="D3326" i="21"/>
  <c r="Q3330" i="21"/>
  <c r="O3330" i="21"/>
  <c r="P3330" i="21"/>
  <c r="N3330" i="21"/>
  <c r="I3331" i="21"/>
  <c r="M3331" i="21"/>
  <c r="H3332" i="21"/>
  <c r="L3331" i="21"/>
  <c r="J3331" i="21"/>
  <c r="K3331" i="21"/>
  <c r="E3326" i="21"/>
  <c r="D3327" i="21"/>
  <c r="F3326" i="21"/>
  <c r="Q3331" i="21"/>
  <c r="N3331" i="21"/>
  <c r="P3331" i="21"/>
  <c r="O3331" i="21"/>
  <c r="L3332" i="21"/>
  <c r="K3332" i="21"/>
  <c r="H3333" i="21"/>
  <c r="I3332" i="21"/>
  <c r="J3332" i="21"/>
  <c r="M3332" i="21"/>
  <c r="E3327" i="21"/>
  <c r="F3327" i="21"/>
  <c r="D3328" i="21"/>
  <c r="K3333" i="21"/>
  <c r="I3333" i="21"/>
  <c r="M3333" i="21"/>
  <c r="H3334" i="21"/>
  <c r="J3333" i="21"/>
  <c r="L3333" i="21"/>
  <c r="Q3332" i="21"/>
  <c r="P3332" i="21"/>
  <c r="O3332" i="21"/>
  <c r="N3332" i="21"/>
  <c r="D3329" i="21"/>
  <c r="E3328" i="21"/>
  <c r="F3328" i="21"/>
  <c r="O3333" i="21"/>
  <c r="P3333" i="21"/>
  <c r="Q3333" i="21"/>
  <c r="N3333" i="21"/>
  <c r="J3334" i="21"/>
  <c r="H3335" i="21"/>
  <c r="K3334" i="21"/>
  <c r="L3334" i="21"/>
  <c r="M3334" i="21"/>
  <c r="I3334" i="21"/>
  <c r="D3330" i="21"/>
  <c r="F3329" i="21"/>
  <c r="E3329" i="21"/>
  <c r="L3335" i="21"/>
  <c r="J3335" i="21"/>
  <c r="M3335" i="21"/>
  <c r="K3335" i="21"/>
  <c r="H3336" i="21"/>
  <c r="I3335" i="21"/>
  <c r="P3334" i="21"/>
  <c r="N3334" i="21"/>
  <c r="O3334" i="21"/>
  <c r="Q3334" i="21"/>
  <c r="E3330" i="21"/>
  <c r="D3331" i="21"/>
  <c r="F3330" i="21"/>
  <c r="I3336" i="21"/>
  <c r="K3336" i="21"/>
  <c r="M3336" i="21"/>
  <c r="J3336" i="21"/>
  <c r="H3337" i="21"/>
  <c r="L3336" i="21"/>
  <c r="P3335" i="21"/>
  <c r="Q3335" i="21"/>
  <c r="N3335" i="21"/>
  <c r="O3335" i="21"/>
  <c r="F3331" i="21"/>
  <c r="E3331" i="21"/>
  <c r="D3332" i="21"/>
  <c r="P3336" i="21"/>
  <c r="N3336" i="21"/>
  <c r="Q3336" i="21"/>
  <c r="O3336" i="21"/>
  <c r="K3337" i="21"/>
  <c r="J3337" i="21"/>
  <c r="I3337" i="21"/>
  <c r="L3337" i="21"/>
  <c r="H3338" i="21"/>
  <c r="M3337" i="21"/>
  <c r="F3332" i="21"/>
  <c r="D3333" i="21"/>
  <c r="E3332" i="21"/>
  <c r="N3337" i="21"/>
  <c r="P3337" i="21"/>
  <c r="O3337" i="21"/>
  <c r="Q3337" i="21"/>
  <c r="J3338" i="21"/>
  <c r="M3338" i="21"/>
  <c r="I3338" i="21"/>
  <c r="H3339" i="21"/>
  <c r="L3338" i="21"/>
  <c r="K3338" i="21"/>
  <c r="F3333" i="21"/>
  <c r="E3333" i="21"/>
  <c r="D3334" i="21"/>
  <c r="P3338" i="21"/>
  <c r="N3338" i="21"/>
  <c r="Q3338" i="21"/>
  <c r="O3338" i="21"/>
  <c r="K3339" i="21"/>
  <c r="I3339" i="21"/>
  <c r="J3339" i="21"/>
  <c r="H3340" i="21"/>
  <c r="M3339" i="21"/>
  <c r="L3339" i="21"/>
  <c r="E3334" i="21"/>
  <c r="F3334" i="21"/>
  <c r="D3335" i="21"/>
  <c r="O3339" i="21"/>
  <c r="Q3339" i="21"/>
  <c r="N3339" i="21"/>
  <c r="P3339" i="21"/>
  <c r="K3340" i="21"/>
  <c r="I3340" i="21"/>
  <c r="H3341" i="21"/>
  <c r="L3340" i="21"/>
  <c r="J3340" i="21"/>
  <c r="M3340" i="21"/>
  <c r="F3335" i="21"/>
  <c r="E3335" i="21"/>
  <c r="D3336" i="21"/>
  <c r="N3340" i="21"/>
  <c r="Q3340" i="21"/>
  <c r="P3340" i="21"/>
  <c r="O3340" i="21"/>
  <c r="I3341" i="21"/>
  <c r="K3341" i="21"/>
  <c r="J3341" i="21"/>
  <c r="M3341" i="21"/>
  <c r="H3342" i="21"/>
  <c r="L3341" i="21"/>
  <c r="D3337" i="21"/>
  <c r="F3336" i="21"/>
  <c r="E3336" i="21"/>
  <c r="O3341" i="21"/>
  <c r="Q3341" i="21"/>
  <c r="N3341" i="21"/>
  <c r="P3341" i="21"/>
  <c r="I3342" i="21"/>
  <c r="M3342" i="21"/>
  <c r="K3342" i="21"/>
  <c r="L3342" i="21"/>
  <c r="J3342" i="21"/>
  <c r="H3343" i="21"/>
  <c r="D3338" i="21"/>
  <c r="E3337" i="21"/>
  <c r="F3337" i="21"/>
  <c r="Q3342" i="21"/>
  <c r="O3342" i="21"/>
  <c r="N3342" i="21"/>
  <c r="P3342" i="21"/>
  <c r="I3343" i="21"/>
  <c r="K3343" i="21"/>
  <c r="J3343" i="21"/>
  <c r="L3343" i="21"/>
  <c r="H3344" i="21"/>
  <c r="M3343" i="21"/>
  <c r="F3338" i="21"/>
  <c r="D3339" i="21"/>
  <c r="E3338" i="21"/>
  <c r="P3343" i="21"/>
  <c r="N3343" i="21"/>
  <c r="Q3343" i="21"/>
  <c r="O3343" i="21"/>
  <c r="I3344" i="21"/>
  <c r="L3344" i="21"/>
  <c r="H3345" i="21"/>
  <c r="K3344" i="21"/>
  <c r="M3344" i="21"/>
  <c r="J3344" i="21"/>
  <c r="F3339" i="21"/>
  <c r="E3339" i="21"/>
  <c r="D3340" i="21"/>
  <c r="Q3344" i="21"/>
  <c r="N3344" i="21"/>
  <c r="O3344" i="21"/>
  <c r="P3344" i="21"/>
  <c r="L3345" i="21"/>
  <c r="M3345" i="21"/>
  <c r="I3345" i="21"/>
  <c r="J3345" i="21"/>
  <c r="K3345" i="21"/>
  <c r="H3346" i="21"/>
  <c r="D3341" i="21"/>
  <c r="F3340" i="21"/>
  <c r="E3340" i="21"/>
  <c r="P3345" i="21"/>
  <c r="Q3345" i="21"/>
  <c r="O3345" i="21"/>
  <c r="N3345" i="21"/>
  <c r="I3346" i="21"/>
  <c r="M3346" i="21"/>
  <c r="K3346" i="21"/>
  <c r="H3347" i="21"/>
  <c r="J3346" i="21"/>
  <c r="L3346" i="21"/>
  <c r="E3341" i="21"/>
  <c r="F3341" i="21"/>
  <c r="D3342" i="21"/>
  <c r="Q3346" i="21"/>
  <c r="P3346" i="21"/>
  <c r="O3346" i="21"/>
  <c r="N3346" i="21"/>
  <c r="I3347" i="21"/>
  <c r="H3348" i="21"/>
  <c r="J3347" i="21"/>
  <c r="K3347" i="21"/>
  <c r="M3347" i="21"/>
  <c r="L3347" i="21"/>
  <c r="F3342" i="21"/>
  <c r="D3343" i="21"/>
  <c r="E3342" i="21"/>
  <c r="Q3347" i="21"/>
  <c r="P3347" i="21"/>
  <c r="O3347" i="21"/>
  <c r="N3347" i="21"/>
  <c r="K3348" i="21"/>
  <c r="H3349" i="21"/>
  <c r="I3348" i="21"/>
  <c r="M3348" i="21"/>
  <c r="L3348" i="21"/>
  <c r="J3348" i="21"/>
  <c r="E3343" i="21"/>
  <c r="F3343" i="21"/>
  <c r="D3344" i="21"/>
  <c r="I3349" i="21"/>
  <c r="K3349" i="21"/>
  <c r="L3349" i="21"/>
  <c r="M3349" i="21"/>
  <c r="H3350" i="21"/>
  <c r="J3349" i="21"/>
  <c r="N3348" i="21"/>
  <c r="O3348" i="21"/>
  <c r="Q3348" i="21"/>
  <c r="P3348" i="21"/>
  <c r="D3345" i="21"/>
  <c r="E3344" i="21"/>
  <c r="F3344" i="21"/>
  <c r="Q3349" i="21"/>
  <c r="O3349" i="21"/>
  <c r="N3349" i="21"/>
  <c r="P3349" i="21"/>
  <c r="M3350" i="21"/>
  <c r="H3351" i="21"/>
  <c r="K3350" i="21"/>
  <c r="I3350" i="21"/>
  <c r="J3350" i="21"/>
  <c r="L3350" i="21"/>
  <c r="D3346" i="21"/>
  <c r="F3345" i="21"/>
  <c r="E3345" i="21"/>
  <c r="M3351" i="21"/>
  <c r="K3351" i="21"/>
  <c r="L3351" i="21"/>
  <c r="I3351" i="21"/>
  <c r="H3352" i="21"/>
  <c r="J3351" i="21"/>
  <c r="P3350" i="21"/>
  <c r="Q3350" i="21"/>
  <c r="N3350" i="21"/>
  <c r="O3350" i="21"/>
  <c r="F3346" i="21"/>
  <c r="D3347" i="21"/>
  <c r="E3346" i="21"/>
  <c r="P3351" i="21"/>
  <c r="O3351" i="21"/>
  <c r="Q3351" i="21"/>
  <c r="N3351" i="21"/>
  <c r="H3353" i="21"/>
  <c r="I3352" i="21"/>
  <c r="M3352" i="21"/>
  <c r="J3352" i="21"/>
  <c r="L3352" i="21"/>
  <c r="K3352" i="21"/>
  <c r="E3347" i="21"/>
  <c r="F3347" i="21"/>
  <c r="D3348" i="21"/>
  <c r="M3353" i="21"/>
  <c r="H3354" i="21"/>
  <c r="L3353" i="21"/>
  <c r="J3353" i="21"/>
  <c r="I3353" i="21"/>
  <c r="K3353" i="21"/>
  <c r="O3352" i="21"/>
  <c r="Q3352" i="21"/>
  <c r="P3352" i="21"/>
  <c r="N3352" i="21"/>
  <c r="D3349" i="21"/>
  <c r="F3348" i="21"/>
  <c r="E3348" i="21"/>
  <c r="K3354" i="21"/>
  <c r="J3354" i="21"/>
  <c r="M3354" i="21"/>
  <c r="H3355" i="21"/>
  <c r="I3354" i="21"/>
  <c r="L3354" i="21"/>
  <c r="N3353" i="21"/>
  <c r="P3353" i="21"/>
  <c r="Q3353" i="21"/>
  <c r="O3353" i="21"/>
  <c r="F3349" i="21"/>
  <c r="E3349" i="21"/>
  <c r="D3350" i="21"/>
  <c r="K3355" i="21"/>
  <c r="L3355" i="21"/>
  <c r="M3355" i="21"/>
  <c r="H3356" i="21"/>
  <c r="I3355" i="21"/>
  <c r="J3355" i="21"/>
  <c r="Q3354" i="21"/>
  <c r="O3354" i="21"/>
  <c r="P3354" i="21"/>
  <c r="N3354" i="21"/>
  <c r="F3350" i="21"/>
  <c r="D3351" i="21"/>
  <c r="E3350" i="21"/>
  <c r="H3357" i="21"/>
  <c r="M3356" i="21"/>
  <c r="I3356" i="21"/>
  <c r="J3356" i="21"/>
  <c r="L3356" i="21"/>
  <c r="K3356" i="21"/>
  <c r="N3355" i="21"/>
  <c r="O3355" i="21"/>
  <c r="Q3355" i="21"/>
  <c r="P3355" i="21"/>
  <c r="E3351" i="21"/>
  <c r="F3351" i="21"/>
  <c r="D3352" i="21"/>
  <c r="L3357" i="21"/>
  <c r="I3357" i="21"/>
  <c r="K3357" i="21"/>
  <c r="H3358" i="21"/>
  <c r="J3357" i="21"/>
  <c r="M3357" i="21"/>
  <c r="Q3356" i="21"/>
  <c r="O3356" i="21"/>
  <c r="N3356" i="21"/>
  <c r="P3356" i="21"/>
  <c r="D3353" i="21"/>
  <c r="F3352" i="21"/>
  <c r="E3352" i="21"/>
  <c r="Q3357" i="21"/>
  <c r="N3357" i="21"/>
  <c r="P3357" i="21"/>
  <c r="O3357" i="21"/>
  <c r="M3358" i="21"/>
  <c r="I3358" i="21"/>
  <c r="J3358" i="21"/>
  <c r="K3358" i="21"/>
  <c r="L3358" i="21"/>
  <c r="H3359" i="21"/>
  <c r="D3354" i="21"/>
  <c r="F3353" i="21"/>
  <c r="E3353" i="21"/>
  <c r="N3358" i="21"/>
  <c r="O3358" i="21"/>
  <c r="P3358" i="21"/>
  <c r="Q3358" i="21"/>
  <c r="M3359" i="21"/>
  <c r="H3360" i="21"/>
  <c r="K3359" i="21"/>
  <c r="J3359" i="21"/>
  <c r="L3359" i="21"/>
  <c r="I3359" i="21"/>
  <c r="E3354" i="21"/>
  <c r="D3355" i="21"/>
  <c r="F3354" i="21"/>
  <c r="J3360" i="21"/>
  <c r="I3360" i="21"/>
  <c r="H3361" i="21"/>
  <c r="M3360" i="21"/>
  <c r="L3360" i="21"/>
  <c r="K3360" i="21"/>
  <c r="P3359" i="21"/>
  <c r="N3359" i="21"/>
  <c r="Q3359" i="21"/>
  <c r="O3359" i="21"/>
  <c r="E3355" i="21"/>
  <c r="F3355" i="21"/>
  <c r="D3356" i="21"/>
  <c r="P3360" i="21"/>
  <c r="Q3360" i="21"/>
  <c r="N3360" i="21"/>
  <c r="O3360" i="21"/>
  <c r="M3361" i="21"/>
  <c r="I3361" i="21"/>
  <c r="H3362" i="21"/>
  <c r="J3361" i="21"/>
  <c r="L3361" i="21"/>
  <c r="K3361" i="21"/>
  <c r="D3357" i="21"/>
  <c r="E3356" i="21"/>
  <c r="F3356" i="21"/>
  <c r="P3361" i="21"/>
  <c r="Q3361" i="21"/>
  <c r="N3361" i="21"/>
  <c r="O3361" i="21"/>
  <c r="K3362" i="21"/>
  <c r="M3362" i="21"/>
  <c r="J3362" i="21"/>
  <c r="H3363" i="21"/>
  <c r="I3362" i="21"/>
  <c r="L3362" i="21"/>
  <c r="E3357" i="21"/>
  <c r="F3357" i="21"/>
  <c r="D3358" i="21"/>
  <c r="L3363" i="21"/>
  <c r="I3363" i="21"/>
  <c r="M3363" i="21"/>
  <c r="J3363" i="21"/>
  <c r="H3364" i="21"/>
  <c r="K3363" i="21"/>
  <c r="O3362" i="21"/>
  <c r="P3362" i="21"/>
  <c r="Q3362" i="21"/>
  <c r="N3362" i="21"/>
  <c r="F3358" i="21"/>
  <c r="D3359" i="21"/>
  <c r="E3358" i="21"/>
  <c r="O3363" i="21"/>
  <c r="N3363" i="21"/>
  <c r="Q3363" i="21"/>
  <c r="P3363" i="21"/>
  <c r="L3364" i="21"/>
  <c r="H3365" i="21"/>
  <c r="K3364" i="21"/>
  <c r="J3364" i="21"/>
  <c r="M3364" i="21"/>
  <c r="I3364" i="21"/>
  <c r="E3359" i="21"/>
  <c r="F3359" i="21"/>
  <c r="D3360" i="21"/>
  <c r="I3365" i="21"/>
  <c r="M3365" i="21"/>
  <c r="L3365" i="21"/>
  <c r="J3365" i="21"/>
  <c r="H3366" i="21"/>
  <c r="K3365" i="21"/>
  <c r="O3364" i="21"/>
  <c r="N3364" i="21"/>
  <c r="P3364" i="21"/>
  <c r="Q3364" i="21"/>
  <c r="D3361" i="21"/>
  <c r="F3360" i="21"/>
  <c r="E3360" i="21"/>
  <c r="N3365" i="21"/>
  <c r="O3365" i="21"/>
  <c r="P3365" i="21"/>
  <c r="Q3365" i="21"/>
  <c r="M3366" i="21"/>
  <c r="K3366" i="21"/>
  <c r="J3366" i="21"/>
  <c r="H3367" i="21"/>
  <c r="I3366" i="21"/>
  <c r="L3366" i="21"/>
  <c r="D3362" i="21"/>
  <c r="E3361" i="21"/>
  <c r="F3361" i="21"/>
  <c r="I3367" i="21"/>
  <c r="L3367" i="21"/>
  <c r="J3367" i="21"/>
  <c r="K3367" i="21"/>
  <c r="H3368" i="21"/>
  <c r="M3367" i="21"/>
  <c r="N3366" i="21"/>
  <c r="O3366" i="21"/>
  <c r="P3366" i="21"/>
  <c r="Q3366" i="21"/>
  <c r="F3362" i="21"/>
  <c r="E3362" i="21"/>
  <c r="D3363" i="21"/>
  <c r="N3367" i="21"/>
  <c r="O3367" i="21"/>
  <c r="P3367" i="21"/>
  <c r="Q3367" i="21"/>
  <c r="L3368" i="21"/>
  <c r="M3368" i="21"/>
  <c r="H3369" i="21"/>
  <c r="I3368" i="21"/>
  <c r="K3368" i="21"/>
  <c r="J3368" i="21"/>
  <c r="F3363" i="21"/>
  <c r="E3363" i="21"/>
  <c r="D3364" i="21"/>
  <c r="M3369" i="21"/>
  <c r="K3369" i="21"/>
  <c r="H3370" i="21"/>
  <c r="L3369" i="21"/>
  <c r="J3369" i="21"/>
  <c r="I3369" i="21"/>
  <c r="N3368" i="21"/>
  <c r="O3368" i="21"/>
  <c r="P3368" i="21"/>
  <c r="Q3368" i="21"/>
  <c r="D3365" i="21"/>
  <c r="F3364" i="21"/>
  <c r="E3364" i="21"/>
  <c r="L3370" i="21"/>
  <c r="K3370" i="21"/>
  <c r="M3370" i="21"/>
  <c r="H3371" i="21"/>
  <c r="J3370" i="21"/>
  <c r="I3370" i="21"/>
  <c r="Q3369" i="21"/>
  <c r="N3369" i="21"/>
  <c r="O3369" i="21"/>
  <c r="P3369" i="21"/>
  <c r="E3365" i="21"/>
  <c r="F3365" i="21"/>
  <c r="D3366" i="21"/>
  <c r="K3371" i="21"/>
  <c r="M3371" i="21"/>
  <c r="J3371" i="21"/>
  <c r="H3372" i="21"/>
  <c r="I3371" i="21"/>
  <c r="L3371" i="21"/>
  <c r="P3370" i="21"/>
  <c r="N3370" i="21"/>
  <c r="O3370" i="21"/>
  <c r="Q3370" i="21"/>
  <c r="D3367" i="21"/>
  <c r="F3366" i="21"/>
  <c r="E3366" i="21"/>
  <c r="H3373" i="21"/>
  <c r="I3372" i="21"/>
  <c r="L3372" i="21"/>
  <c r="M3372" i="21"/>
  <c r="K3372" i="21"/>
  <c r="J3372" i="21"/>
  <c r="O3371" i="21"/>
  <c r="N3371" i="21"/>
  <c r="Q3371" i="21"/>
  <c r="P3371" i="21"/>
  <c r="E3367" i="21"/>
  <c r="F3367" i="21"/>
  <c r="D3368" i="21"/>
  <c r="M3373" i="21"/>
  <c r="H3374" i="21"/>
  <c r="L3373" i="21"/>
  <c r="J3373" i="21"/>
  <c r="K3373" i="21"/>
  <c r="I3373" i="21"/>
  <c r="P3372" i="21"/>
  <c r="N3372" i="21"/>
  <c r="O3372" i="21"/>
  <c r="Q3372" i="21"/>
  <c r="D3369" i="21"/>
  <c r="F3368" i="21"/>
  <c r="E3368" i="21"/>
  <c r="I3374" i="21"/>
  <c r="H3375" i="21"/>
  <c r="L3374" i="21"/>
  <c r="M3374" i="21"/>
  <c r="J3374" i="21"/>
  <c r="K3374" i="21"/>
  <c r="O3373" i="21"/>
  <c r="N3373" i="21"/>
  <c r="P3373" i="21"/>
  <c r="Q3373" i="21"/>
  <c r="F3369" i="21"/>
  <c r="E3369" i="21"/>
  <c r="D3370" i="21"/>
  <c r="P3374" i="21"/>
  <c r="N3374" i="21"/>
  <c r="Q3374" i="21"/>
  <c r="O3374" i="21"/>
  <c r="J3375" i="21"/>
  <c r="K3375" i="21"/>
  <c r="M3375" i="21"/>
  <c r="L3375" i="21"/>
  <c r="H3376" i="21"/>
  <c r="I3375" i="21"/>
  <c r="E3370" i="21"/>
  <c r="D3371" i="21"/>
  <c r="F3370" i="21"/>
  <c r="K3376" i="21"/>
  <c r="J3376" i="21"/>
  <c r="H3377" i="21"/>
  <c r="I3376" i="21"/>
  <c r="L3376" i="21"/>
  <c r="M3376" i="21"/>
  <c r="Q3375" i="21"/>
  <c r="O3375" i="21"/>
  <c r="P3375" i="21"/>
  <c r="N3375" i="21"/>
  <c r="F3371" i="21"/>
  <c r="E3371" i="21"/>
  <c r="D3372" i="21"/>
  <c r="L3377" i="21"/>
  <c r="H3378" i="21"/>
  <c r="I3377" i="21"/>
  <c r="M3377" i="21"/>
  <c r="J3377" i="21"/>
  <c r="K3377" i="21"/>
  <c r="N3376" i="21"/>
  <c r="Q3376" i="21"/>
  <c r="O3376" i="21"/>
  <c r="P3376" i="21"/>
  <c r="F3372" i="21"/>
  <c r="E3372" i="21"/>
  <c r="D3373" i="21"/>
  <c r="I3378" i="21"/>
  <c r="K3378" i="21"/>
  <c r="L3378" i="21"/>
  <c r="H3379" i="21"/>
  <c r="M3378" i="21"/>
  <c r="J3378" i="21"/>
  <c r="O3377" i="21"/>
  <c r="Q3377" i="21"/>
  <c r="N3377" i="21"/>
  <c r="P3377" i="21"/>
  <c r="E3373" i="21"/>
  <c r="F3373" i="21"/>
  <c r="D3374" i="21"/>
  <c r="O3378" i="21"/>
  <c r="Q3378" i="21"/>
  <c r="P3378" i="21"/>
  <c r="N3378" i="21"/>
  <c r="K3379" i="21"/>
  <c r="I3379" i="21"/>
  <c r="M3379" i="21"/>
  <c r="J3379" i="21"/>
  <c r="H3380" i="21"/>
  <c r="L3379" i="21"/>
  <c r="F3374" i="21"/>
  <c r="E3374" i="21"/>
  <c r="D3375" i="21"/>
  <c r="P3379" i="21"/>
  <c r="N3379" i="21"/>
  <c r="O3379" i="21"/>
  <c r="Q3379" i="21"/>
  <c r="M3380" i="21"/>
  <c r="L3380" i="21"/>
  <c r="I3380" i="21"/>
  <c r="H3381" i="21"/>
  <c r="J3380" i="21"/>
  <c r="K3380" i="21"/>
  <c r="F3375" i="21"/>
  <c r="E3375" i="21"/>
  <c r="D3376" i="21"/>
  <c r="O3380" i="21"/>
  <c r="N3380" i="21"/>
  <c r="P3380" i="21"/>
  <c r="Q3380" i="21"/>
  <c r="K3381" i="21"/>
  <c r="I3381" i="21"/>
  <c r="L3381" i="21"/>
  <c r="M3381" i="21"/>
  <c r="H3382" i="21"/>
  <c r="J3381" i="21"/>
  <c r="D3377" i="21"/>
  <c r="F3376" i="21"/>
  <c r="E3376" i="21"/>
  <c r="N3381" i="21"/>
  <c r="P3381" i="21"/>
  <c r="Q3381" i="21"/>
  <c r="O3381" i="21"/>
  <c r="I3382" i="21"/>
  <c r="K3382" i="21"/>
  <c r="J3382" i="21"/>
  <c r="H3383" i="21"/>
  <c r="L3382" i="21"/>
  <c r="M3382" i="21"/>
  <c r="F3377" i="21"/>
  <c r="D3378" i="21"/>
  <c r="E3377" i="21"/>
  <c r="Q3382" i="21"/>
  <c r="O3382" i="21"/>
  <c r="N3382" i="21"/>
  <c r="P3382" i="21"/>
  <c r="I3383" i="21"/>
  <c r="L3383" i="21"/>
  <c r="J3383" i="21"/>
  <c r="K3383" i="21"/>
  <c r="H3384" i="21"/>
  <c r="M3383" i="21"/>
  <c r="E3378" i="21"/>
  <c r="D3379" i="21"/>
  <c r="F3378" i="21"/>
  <c r="N3383" i="21"/>
  <c r="P3383" i="21"/>
  <c r="O3383" i="21"/>
  <c r="Q3383" i="21"/>
  <c r="L3384" i="21"/>
  <c r="H3385" i="21"/>
  <c r="J3384" i="21"/>
  <c r="I3384" i="21"/>
  <c r="K3384" i="21"/>
  <c r="M3384" i="21"/>
  <c r="F3379" i="21"/>
  <c r="E3379" i="21"/>
  <c r="D3380" i="21"/>
  <c r="K3385" i="21"/>
  <c r="H3386" i="21"/>
  <c r="I3385" i="21"/>
  <c r="M3385" i="21"/>
  <c r="L3385" i="21"/>
  <c r="J3385" i="21"/>
  <c r="N3384" i="21"/>
  <c r="Q3384" i="21"/>
  <c r="O3384" i="21"/>
  <c r="P3384" i="21"/>
  <c r="E3380" i="21"/>
  <c r="D3381" i="21"/>
  <c r="F3380" i="21"/>
  <c r="H3387" i="21"/>
  <c r="L3386" i="21"/>
  <c r="M3386" i="21"/>
  <c r="K3386" i="21"/>
  <c r="J3386" i="21"/>
  <c r="I3386" i="21"/>
  <c r="P3385" i="21"/>
  <c r="O3385" i="21"/>
  <c r="N3385" i="21"/>
  <c r="Q3385" i="21"/>
  <c r="E3381" i="21"/>
  <c r="F3381" i="21"/>
  <c r="D3382" i="21"/>
  <c r="I3387" i="21"/>
  <c r="M3387" i="21"/>
  <c r="K3387" i="21"/>
  <c r="H3388" i="21"/>
  <c r="L3387" i="21"/>
  <c r="J3387" i="21"/>
  <c r="N3386" i="21"/>
  <c r="O3386" i="21"/>
  <c r="Q3386" i="21"/>
  <c r="P3386" i="21"/>
  <c r="F3382" i="21"/>
  <c r="D3383" i="21"/>
  <c r="E3382" i="21"/>
  <c r="O3387" i="21"/>
  <c r="N3387" i="21"/>
  <c r="Q3387" i="21"/>
  <c r="P3387" i="21"/>
  <c r="I3388" i="21"/>
  <c r="H3389" i="21"/>
  <c r="K3388" i="21"/>
  <c r="L3388" i="21"/>
  <c r="J3388" i="21"/>
  <c r="M3388" i="21"/>
  <c r="E3383" i="21"/>
  <c r="F3383" i="21"/>
  <c r="D3384" i="21"/>
  <c r="P3388" i="21"/>
  <c r="N3388" i="21"/>
  <c r="O3388" i="21"/>
  <c r="Q3388" i="21"/>
  <c r="L3389" i="21"/>
  <c r="K3389" i="21"/>
  <c r="M3389" i="21"/>
  <c r="J3389" i="21"/>
  <c r="H3390" i="21"/>
  <c r="I3389" i="21"/>
  <c r="D3385" i="21"/>
  <c r="E3384" i="21"/>
  <c r="F3384" i="21"/>
  <c r="K3390" i="21"/>
  <c r="J3390" i="21"/>
  <c r="I3390" i="21"/>
  <c r="M3390" i="21"/>
  <c r="L3390" i="21"/>
  <c r="H3391" i="21"/>
  <c r="P3389" i="21"/>
  <c r="Q3389" i="21"/>
  <c r="N3389" i="21"/>
  <c r="O3389" i="21"/>
  <c r="D3386" i="21"/>
  <c r="F3385" i="21"/>
  <c r="E3385" i="21"/>
  <c r="N3390" i="21"/>
  <c r="O3390" i="21"/>
  <c r="P3390" i="21"/>
  <c r="Q3390" i="21"/>
  <c r="J3391" i="21"/>
  <c r="I3391" i="21"/>
  <c r="H3392" i="21"/>
  <c r="K3391" i="21"/>
  <c r="L3391" i="21"/>
  <c r="M3391" i="21"/>
  <c r="E3386" i="21"/>
  <c r="D3387" i="21"/>
  <c r="F3386" i="21"/>
  <c r="O3391" i="21"/>
  <c r="N3391" i="21"/>
  <c r="P3391" i="21"/>
  <c r="Q3391" i="21"/>
  <c r="M3392" i="21"/>
  <c r="H3393" i="21"/>
  <c r="L3392" i="21"/>
  <c r="J3392" i="21"/>
  <c r="K3392" i="21"/>
  <c r="I3392" i="21"/>
  <c r="F3387" i="21"/>
  <c r="E3387" i="21"/>
  <c r="D3388" i="21"/>
  <c r="J3393" i="21"/>
  <c r="L3393" i="21"/>
  <c r="H3394" i="21"/>
  <c r="I3393" i="21"/>
  <c r="K3393" i="21"/>
  <c r="M3393" i="21"/>
  <c r="P3392" i="21"/>
  <c r="O3392" i="21"/>
  <c r="N3392" i="21"/>
  <c r="Q3392" i="21"/>
  <c r="D3389" i="21"/>
  <c r="F3388" i="21"/>
  <c r="E3388" i="21"/>
  <c r="M3394" i="21"/>
  <c r="J3394" i="21"/>
  <c r="L3394" i="21"/>
  <c r="H3395" i="21"/>
  <c r="K3394" i="21"/>
  <c r="I3394" i="21"/>
  <c r="N3393" i="21"/>
  <c r="Q3393" i="21"/>
  <c r="O3393" i="21"/>
  <c r="P3393" i="21"/>
  <c r="E3389" i="21"/>
  <c r="F3389" i="21"/>
  <c r="D3390" i="21"/>
  <c r="I3395" i="21"/>
  <c r="L3395" i="21"/>
  <c r="M3395" i="21"/>
  <c r="J3395" i="21"/>
  <c r="H3396" i="21"/>
  <c r="K3395" i="21"/>
  <c r="O3394" i="21"/>
  <c r="P3394" i="21"/>
  <c r="Q3394" i="21"/>
  <c r="N3394" i="21"/>
  <c r="D3391" i="21"/>
  <c r="E3390" i="21"/>
  <c r="F3390" i="21"/>
  <c r="N3395" i="21"/>
  <c r="O3395" i="21"/>
  <c r="Q3395" i="21"/>
  <c r="P3395" i="21"/>
  <c r="K3396" i="21"/>
  <c r="J3396" i="21"/>
  <c r="I3396" i="21"/>
  <c r="H3397" i="21"/>
  <c r="L3396" i="21"/>
  <c r="M3396" i="21"/>
  <c r="E3391" i="21"/>
  <c r="F3391" i="21"/>
  <c r="D3392" i="21"/>
  <c r="O3396" i="21"/>
  <c r="P3396" i="21"/>
  <c r="N3396" i="21"/>
  <c r="Q3396" i="21"/>
  <c r="L3397" i="21"/>
  <c r="K3397" i="21"/>
  <c r="J3397" i="21"/>
  <c r="I3397" i="21"/>
  <c r="H3398" i="21"/>
  <c r="M3397" i="21"/>
  <c r="D3393" i="21"/>
  <c r="E3392" i="21"/>
  <c r="F3392" i="21"/>
  <c r="O3397" i="21"/>
  <c r="Q3397" i="21"/>
  <c r="P3397" i="21"/>
  <c r="N3397" i="21"/>
  <c r="L3398" i="21"/>
  <c r="I3398" i="21"/>
  <c r="M3398" i="21"/>
  <c r="J3398" i="21"/>
  <c r="K3398" i="21"/>
  <c r="H3399" i="21"/>
  <c r="F3393" i="21"/>
  <c r="E3393" i="21"/>
  <c r="D3394" i="21"/>
  <c r="O3398" i="21"/>
  <c r="Q3398" i="21"/>
  <c r="P3398" i="21"/>
  <c r="N3398" i="21"/>
  <c r="L3399" i="21"/>
  <c r="M3399" i="21"/>
  <c r="K3399" i="21"/>
  <c r="H3400" i="21"/>
  <c r="J3399" i="21"/>
  <c r="I3399" i="21"/>
  <c r="F3394" i="21"/>
  <c r="E3394" i="21"/>
  <c r="D3395" i="21"/>
  <c r="M3400" i="21"/>
  <c r="K3400" i="21"/>
  <c r="L3400" i="21"/>
  <c r="H3401" i="21"/>
  <c r="I3400" i="21"/>
  <c r="J3400" i="21"/>
  <c r="Q3399" i="21"/>
  <c r="N3399" i="21"/>
  <c r="O3399" i="21"/>
  <c r="P3399" i="21"/>
  <c r="D3396" i="21"/>
  <c r="F3395" i="21"/>
  <c r="E3395" i="21"/>
  <c r="I3401" i="21"/>
  <c r="M3401" i="21"/>
  <c r="K3401" i="21"/>
  <c r="H3402" i="21"/>
  <c r="L3401" i="21"/>
  <c r="J3401" i="21"/>
  <c r="P3400" i="21"/>
  <c r="N3400" i="21"/>
  <c r="O3400" i="21"/>
  <c r="Q3400" i="21"/>
  <c r="E3396" i="21"/>
  <c r="F3396" i="21"/>
  <c r="D3397" i="21"/>
  <c r="P3401" i="21"/>
  <c r="O3401" i="21"/>
  <c r="N3401" i="21"/>
  <c r="Q3401" i="21"/>
  <c r="I3402" i="21"/>
  <c r="M3402" i="21"/>
  <c r="K3402" i="21"/>
  <c r="J3402" i="21"/>
  <c r="H3403" i="21"/>
  <c r="L3402" i="21"/>
  <c r="E3397" i="21"/>
  <c r="F3397" i="21"/>
  <c r="D3398" i="21"/>
  <c r="N3402" i="21"/>
  <c r="Q3402" i="21"/>
  <c r="P3402" i="21"/>
  <c r="O3402" i="21"/>
  <c r="H3404" i="21"/>
  <c r="M3403" i="21"/>
  <c r="L3403" i="21"/>
  <c r="J3403" i="21"/>
  <c r="K3403" i="21"/>
  <c r="I3403" i="21"/>
  <c r="F3398" i="21"/>
  <c r="E3398" i="21"/>
  <c r="D3399" i="21"/>
  <c r="J3404" i="21"/>
  <c r="K3404" i="21"/>
  <c r="L3404" i="21"/>
  <c r="M3404" i="21"/>
  <c r="H3405" i="21"/>
  <c r="I3404" i="21"/>
  <c r="Q3403" i="21"/>
  <c r="O3403" i="21"/>
  <c r="P3403" i="21"/>
  <c r="N3403" i="21"/>
  <c r="F3399" i="21"/>
  <c r="D3400" i="21"/>
  <c r="E3399" i="21"/>
  <c r="K3405" i="21"/>
  <c r="M3405" i="21"/>
  <c r="I3405" i="21"/>
  <c r="L3405" i="21"/>
  <c r="J3405" i="21"/>
  <c r="H3406" i="21"/>
  <c r="O3404" i="21"/>
  <c r="P3404" i="21"/>
  <c r="Q3404" i="21"/>
  <c r="N3404" i="21"/>
  <c r="D3401" i="21"/>
  <c r="F3400" i="21"/>
  <c r="E3400" i="21"/>
  <c r="P3405" i="21"/>
  <c r="Q3405" i="21"/>
  <c r="N3405" i="21"/>
  <c r="O3405" i="21"/>
  <c r="M3406" i="21"/>
  <c r="L3406" i="21"/>
  <c r="H3407" i="21"/>
  <c r="K3406" i="21"/>
  <c r="J3406" i="21"/>
  <c r="I3406" i="21"/>
  <c r="D3402" i="21"/>
  <c r="E3401" i="21"/>
  <c r="F3401" i="21"/>
  <c r="M3407" i="21"/>
  <c r="H3408" i="21"/>
  <c r="J3407" i="21"/>
  <c r="K3407" i="21"/>
  <c r="I3407" i="21"/>
  <c r="L3407" i="21"/>
  <c r="N3406" i="21"/>
  <c r="Q3406" i="21"/>
  <c r="O3406" i="21"/>
  <c r="P3406" i="21"/>
  <c r="E3402" i="21"/>
  <c r="D3403" i="21"/>
  <c r="F3402" i="21"/>
  <c r="M3408" i="21"/>
  <c r="H3409" i="21"/>
  <c r="L3408" i="21"/>
  <c r="K3408" i="21"/>
  <c r="J3408" i="21"/>
  <c r="I3408" i="21"/>
  <c r="Q3407" i="21"/>
  <c r="O3407" i="21"/>
  <c r="P3407" i="21"/>
  <c r="N3407" i="21"/>
  <c r="E3403" i="21"/>
  <c r="D3404" i="21"/>
  <c r="F3403" i="21"/>
  <c r="I3409" i="21"/>
  <c r="M3409" i="21"/>
  <c r="K3409" i="21"/>
  <c r="L3409" i="21"/>
  <c r="H3410" i="21"/>
  <c r="J3409" i="21"/>
  <c r="N3408" i="21"/>
  <c r="O3408" i="21"/>
  <c r="Q3408" i="21"/>
  <c r="P3408" i="21"/>
  <c r="F3404" i="21"/>
  <c r="D3405" i="21"/>
  <c r="E3404" i="21"/>
  <c r="Q3409" i="21"/>
  <c r="P3409" i="21"/>
  <c r="O3409" i="21"/>
  <c r="N3409" i="21"/>
  <c r="J3410" i="21"/>
  <c r="I3410" i="21"/>
  <c r="M3410" i="21"/>
  <c r="H3411" i="21"/>
  <c r="L3410" i="21"/>
  <c r="K3410" i="21"/>
  <c r="F3405" i="21"/>
  <c r="E3405" i="21"/>
  <c r="D3406" i="21"/>
  <c r="O3410" i="21"/>
  <c r="Q3410" i="21"/>
  <c r="P3410" i="21"/>
  <c r="N3410" i="21"/>
  <c r="L3411" i="21"/>
  <c r="I3411" i="21"/>
  <c r="H3412" i="21"/>
  <c r="K3411" i="21"/>
  <c r="M3411" i="21"/>
  <c r="J3411" i="21"/>
  <c r="D3407" i="21"/>
  <c r="F3406" i="21"/>
  <c r="E3406" i="21"/>
  <c r="Q3411" i="21"/>
  <c r="P3411" i="21"/>
  <c r="N3411" i="21"/>
  <c r="O3411" i="21"/>
  <c r="L3412" i="21"/>
  <c r="M3412" i="21"/>
  <c r="I3412" i="21"/>
  <c r="J3412" i="21"/>
  <c r="H3413" i="21"/>
  <c r="K3412" i="21"/>
  <c r="D3408" i="21"/>
  <c r="F3407" i="21"/>
  <c r="E3407" i="21"/>
  <c r="O3412" i="21"/>
  <c r="P3412" i="21"/>
  <c r="Q3412" i="21"/>
  <c r="N3412" i="21"/>
  <c r="H3414" i="21"/>
  <c r="L3413" i="21"/>
  <c r="J3413" i="21"/>
  <c r="I3413" i="21"/>
  <c r="K3413" i="21"/>
  <c r="M3413" i="21"/>
  <c r="E3408" i="21"/>
  <c r="D3409" i="21"/>
  <c r="F3408" i="21"/>
  <c r="L3414" i="21"/>
  <c r="K3414" i="21"/>
  <c r="M3414" i="21"/>
  <c r="J3414" i="21"/>
  <c r="I3414" i="21"/>
  <c r="H3415" i="21"/>
  <c r="Q3413" i="21"/>
  <c r="N3413" i="21"/>
  <c r="O3413" i="21"/>
  <c r="P3413" i="21"/>
  <c r="D3410" i="21"/>
  <c r="F3409" i="21"/>
  <c r="E3409" i="21"/>
  <c r="P3414" i="21"/>
  <c r="O3414" i="21"/>
  <c r="N3414" i="21"/>
  <c r="Q3414" i="21"/>
  <c r="L3415" i="21"/>
  <c r="I3415" i="21"/>
  <c r="H3416" i="21"/>
  <c r="J3415" i="21"/>
  <c r="K3415" i="21"/>
  <c r="M3415" i="21"/>
  <c r="F3410" i="21"/>
  <c r="D3411" i="21"/>
  <c r="E3410" i="21"/>
  <c r="N3415" i="21"/>
  <c r="P3415" i="21"/>
  <c r="Q3415" i="21"/>
  <c r="O3415" i="21"/>
  <c r="K3416" i="21"/>
  <c r="I3416" i="21"/>
  <c r="H3417" i="21"/>
  <c r="M3416" i="21"/>
  <c r="J3416" i="21"/>
  <c r="L3416" i="21"/>
  <c r="F3411" i="21"/>
  <c r="E3411" i="21"/>
  <c r="D3412" i="21"/>
  <c r="P3416" i="21"/>
  <c r="O3416" i="21"/>
  <c r="Q3416" i="21"/>
  <c r="N3416" i="21"/>
  <c r="K3417" i="21"/>
  <c r="M3417" i="21"/>
  <c r="L3417" i="21"/>
  <c r="I3417" i="21"/>
  <c r="J3417" i="21"/>
  <c r="H3418" i="21"/>
  <c r="E3412" i="21"/>
  <c r="D3413" i="21"/>
  <c r="F3412" i="21"/>
  <c r="Q3417" i="21"/>
  <c r="N3417" i="21"/>
  <c r="O3417" i="21"/>
  <c r="P3417" i="21"/>
  <c r="K3418" i="21"/>
  <c r="J3418" i="21"/>
  <c r="L3418" i="21"/>
  <c r="I3418" i="21"/>
  <c r="H3419" i="21"/>
  <c r="M3418" i="21"/>
  <c r="E3413" i="21"/>
  <c r="F3413" i="21"/>
  <c r="D3414" i="21"/>
  <c r="O3418" i="21"/>
  <c r="Q3418" i="21"/>
  <c r="P3418" i="21"/>
  <c r="N3418" i="21"/>
  <c r="M3419" i="21"/>
  <c r="I3419" i="21"/>
  <c r="K3419" i="21"/>
  <c r="L3419" i="21"/>
  <c r="H3420" i="21"/>
  <c r="J3419" i="21"/>
  <c r="F3414" i="21"/>
  <c r="D3415" i="21"/>
  <c r="E3414" i="21"/>
  <c r="P3419" i="21"/>
  <c r="Q3419" i="21"/>
  <c r="N3419" i="21"/>
  <c r="O3419" i="21"/>
  <c r="L3420" i="21"/>
  <c r="I3420" i="21"/>
  <c r="K3420" i="21"/>
  <c r="M3420" i="21"/>
  <c r="H3421" i="21"/>
  <c r="J3420" i="21"/>
  <c r="E3415" i="21"/>
  <c r="D3416" i="21"/>
  <c r="F3415" i="21"/>
  <c r="Q3420" i="21"/>
  <c r="N3420" i="21"/>
  <c r="O3420" i="21"/>
  <c r="P3420" i="21"/>
  <c r="J3421" i="21"/>
  <c r="L3421" i="21"/>
  <c r="H3422" i="21"/>
  <c r="M3421" i="21"/>
  <c r="I3421" i="21"/>
  <c r="K3421" i="21"/>
  <c r="D3417" i="21"/>
  <c r="E3416" i="21"/>
  <c r="F3416" i="21"/>
  <c r="K3422" i="21"/>
  <c r="J3422" i="21"/>
  <c r="H3423" i="21"/>
  <c r="I3422" i="21"/>
  <c r="L3422" i="21"/>
  <c r="M3422" i="21"/>
  <c r="P3421" i="21"/>
  <c r="N3421" i="21"/>
  <c r="Q3421" i="21"/>
  <c r="O3421" i="21"/>
  <c r="D3418" i="21"/>
  <c r="F3417" i="21"/>
  <c r="E3417" i="21"/>
  <c r="K3423" i="21"/>
  <c r="H3424" i="21"/>
  <c r="J3423" i="21"/>
  <c r="M3423" i="21"/>
  <c r="I3423" i="21"/>
  <c r="L3423" i="21"/>
  <c r="O3422" i="21"/>
  <c r="Q3422" i="21"/>
  <c r="N3422" i="21"/>
  <c r="P3422" i="21"/>
  <c r="F3418" i="21"/>
  <c r="D3419" i="21"/>
  <c r="E3418" i="21"/>
  <c r="I3424" i="21"/>
  <c r="K3424" i="21"/>
  <c r="J3424" i="21"/>
  <c r="M3424" i="21"/>
  <c r="L3424" i="21"/>
  <c r="H3425" i="21"/>
  <c r="Q3423" i="21"/>
  <c r="P3423" i="21"/>
  <c r="O3423" i="21"/>
  <c r="N3423" i="21"/>
  <c r="E3419" i="21"/>
  <c r="F3419" i="21"/>
  <c r="D3420" i="21"/>
  <c r="P3424" i="21"/>
  <c r="Q3424" i="21"/>
  <c r="N3424" i="21"/>
  <c r="O3424" i="21"/>
  <c r="I3425" i="21"/>
  <c r="J3425" i="21"/>
  <c r="K3425" i="21"/>
  <c r="H3426" i="21"/>
  <c r="M3425" i="21"/>
  <c r="L3425" i="21"/>
  <c r="D3421" i="21"/>
  <c r="F3420" i="21"/>
  <c r="E3420" i="21"/>
  <c r="O3425" i="21"/>
  <c r="N3425" i="21"/>
  <c r="P3425" i="21"/>
  <c r="Q3425" i="21"/>
  <c r="I3426" i="21"/>
  <c r="L3426" i="21"/>
  <c r="J3426" i="21"/>
  <c r="M3426" i="21"/>
  <c r="H3427" i="21"/>
  <c r="K3426" i="21"/>
  <c r="E3421" i="21"/>
  <c r="F3421" i="21"/>
  <c r="D3422" i="21"/>
  <c r="Q3426" i="21"/>
  <c r="P3426" i="21"/>
  <c r="N3426" i="21"/>
  <c r="O3426" i="21"/>
  <c r="M3427" i="21"/>
  <c r="L3427" i="21"/>
  <c r="H3428" i="21"/>
  <c r="I3427" i="21"/>
  <c r="K3427" i="21"/>
  <c r="J3427" i="21"/>
  <c r="F3422" i="21"/>
  <c r="D3423" i="21"/>
  <c r="E3422" i="21"/>
  <c r="I3428" i="21"/>
  <c r="M3428" i="21"/>
  <c r="K3428" i="21"/>
  <c r="J3428" i="21"/>
  <c r="H3429" i="21"/>
  <c r="L3428" i="21"/>
  <c r="O3427" i="21"/>
  <c r="P3427" i="21"/>
  <c r="N3427" i="21"/>
  <c r="Q3427" i="21"/>
  <c r="E3423" i="21"/>
  <c r="F3423" i="21"/>
  <c r="D3424" i="21"/>
  <c r="N3428" i="21"/>
  <c r="Q3428" i="21"/>
  <c r="O3428" i="21"/>
  <c r="P3428" i="21"/>
  <c r="J3429" i="21"/>
  <c r="M3429" i="21"/>
  <c r="L3429" i="21"/>
  <c r="H3430" i="21"/>
  <c r="K3429" i="21"/>
  <c r="I3429" i="21"/>
  <c r="D3425" i="21"/>
  <c r="F3424" i="21"/>
  <c r="E3424" i="21"/>
  <c r="J3430" i="21"/>
  <c r="I3430" i="21"/>
  <c r="H3431" i="21"/>
  <c r="M3430" i="21"/>
  <c r="K3430" i="21"/>
  <c r="L3430" i="21"/>
  <c r="P3429" i="21"/>
  <c r="O3429" i="21"/>
  <c r="N3429" i="21"/>
  <c r="Q3429" i="21"/>
  <c r="D3426" i="21"/>
  <c r="F3425" i="21"/>
  <c r="E3425" i="21"/>
  <c r="P3430" i="21"/>
  <c r="Q3430" i="21"/>
  <c r="O3430" i="21"/>
  <c r="N3430" i="21"/>
  <c r="J3431" i="21"/>
  <c r="H3432" i="21"/>
  <c r="L3431" i="21"/>
  <c r="K3431" i="21"/>
  <c r="M3431" i="21"/>
  <c r="I3431" i="21"/>
  <c r="F3426" i="21"/>
  <c r="E3426" i="21"/>
  <c r="D3427" i="21"/>
  <c r="K3432" i="21"/>
  <c r="L3432" i="21"/>
  <c r="M3432" i="21"/>
  <c r="J3432" i="21"/>
  <c r="I3432" i="21"/>
  <c r="H3433" i="21"/>
  <c r="N3431" i="21"/>
  <c r="O3431" i="21"/>
  <c r="P3431" i="21"/>
  <c r="Q3431" i="21"/>
  <c r="F3427" i="21"/>
  <c r="E3427" i="21"/>
  <c r="D3428" i="21"/>
  <c r="P3432" i="21"/>
  <c r="N3432" i="21"/>
  <c r="O3432" i="21"/>
  <c r="Q3432" i="21"/>
  <c r="J3433" i="21"/>
  <c r="K3433" i="21"/>
  <c r="L3433" i="21"/>
  <c r="H3434" i="21"/>
  <c r="I3433" i="21"/>
  <c r="M3433" i="21"/>
  <c r="D3429" i="21"/>
  <c r="F3428" i="21"/>
  <c r="E3428" i="21"/>
  <c r="I3434" i="21"/>
  <c r="J3434" i="21"/>
  <c r="M3434" i="21"/>
  <c r="L3434" i="21"/>
  <c r="H3435" i="21"/>
  <c r="K3434" i="21"/>
  <c r="Q3433" i="21"/>
  <c r="N3433" i="21"/>
  <c r="P3433" i="21"/>
  <c r="O3433" i="21"/>
  <c r="D3430" i="21"/>
  <c r="E3429" i="21"/>
  <c r="F3429" i="21"/>
  <c r="Q3434" i="21"/>
  <c r="N3434" i="21"/>
  <c r="P3434" i="21"/>
  <c r="O3434" i="21"/>
  <c r="K3435" i="21"/>
  <c r="L3435" i="21"/>
  <c r="M3435" i="21"/>
  <c r="J3435" i="21"/>
  <c r="H3436" i="21"/>
  <c r="I3435" i="21"/>
  <c r="E3430" i="21"/>
  <c r="F3430" i="21"/>
  <c r="D3431" i="21"/>
  <c r="H3437" i="21"/>
  <c r="M3436" i="21"/>
  <c r="L3436" i="21"/>
  <c r="J3436" i="21"/>
  <c r="I3436" i="21"/>
  <c r="K3436" i="21"/>
  <c r="N3435" i="21"/>
  <c r="P3435" i="21"/>
  <c r="O3435" i="21"/>
  <c r="Q3435" i="21"/>
  <c r="E3431" i="21"/>
  <c r="F3431" i="21"/>
  <c r="D3432" i="21"/>
  <c r="M3437" i="21"/>
  <c r="H3438" i="21"/>
  <c r="L3437" i="21"/>
  <c r="K3437" i="21"/>
  <c r="J3437" i="21"/>
  <c r="I3437" i="21"/>
  <c r="Q3436" i="21"/>
  <c r="N3436" i="21"/>
  <c r="O3436" i="21"/>
  <c r="P3436" i="21"/>
  <c r="D3433" i="21"/>
  <c r="E3432" i="21"/>
  <c r="F3432" i="21"/>
  <c r="M3438" i="21"/>
  <c r="H3439" i="21"/>
  <c r="J3438" i="21"/>
  <c r="K3438" i="21"/>
  <c r="L3438" i="21"/>
  <c r="I3438" i="21"/>
  <c r="P3437" i="21"/>
  <c r="Q3437" i="21"/>
  <c r="N3437" i="21"/>
  <c r="O3437" i="21"/>
  <c r="E3433" i="21"/>
  <c r="D3434" i="21"/>
  <c r="F3433" i="21"/>
  <c r="K3439" i="21"/>
  <c r="L3439" i="21"/>
  <c r="J3439" i="21"/>
  <c r="H3440" i="21"/>
  <c r="M3439" i="21"/>
  <c r="I3439" i="21"/>
  <c r="P3438" i="21"/>
  <c r="O3438" i="21"/>
  <c r="N3438" i="21"/>
  <c r="Q3438" i="21"/>
  <c r="F3434" i="21"/>
  <c r="E3434" i="21"/>
  <c r="D3435" i="21"/>
  <c r="L3440" i="21"/>
  <c r="K3440" i="21"/>
  <c r="J3440" i="21"/>
  <c r="H3441" i="21"/>
  <c r="M3440" i="21"/>
  <c r="I3440" i="21"/>
  <c r="Q3439" i="21"/>
  <c r="O3439" i="21"/>
  <c r="P3439" i="21"/>
  <c r="N3439" i="21"/>
  <c r="F3435" i="21"/>
  <c r="E3435" i="21"/>
  <c r="D3436" i="21"/>
  <c r="H3442" i="21"/>
  <c r="K3441" i="21"/>
  <c r="M3441" i="21"/>
  <c r="I3441" i="21"/>
  <c r="L3441" i="21"/>
  <c r="J3441" i="21"/>
  <c r="O3440" i="21"/>
  <c r="N3440" i="21"/>
  <c r="P3440" i="21"/>
  <c r="Q3440" i="21"/>
  <c r="D3437" i="21"/>
  <c r="E3436" i="21"/>
  <c r="F3436" i="21"/>
  <c r="K3442" i="21"/>
  <c r="I3442" i="21"/>
  <c r="J3442" i="21"/>
  <c r="H3443" i="21"/>
  <c r="L3442" i="21"/>
  <c r="M3442" i="21"/>
  <c r="P3441" i="21"/>
  <c r="Q3441" i="21"/>
  <c r="O3441" i="21"/>
  <c r="N3441" i="21"/>
  <c r="E3437" i="21"/>
  <c r="F3437" i="21"/>
  <c r="D3438" i="21"/>
  <c r="O3442" i="21"/>
  <c r="N3442" i="21"/>
  <c r="Q3442" i="21"/>
  <c r="P3442" i="21"/>
  <c r="L3443" i="21"/>
  <c r="I3443" i="21"/>
  <c r="H3444" i="21"/>
  <c r="K3443" i="21"/>
  <c r="J3443" i="21"/>
  <c r="M3443" i="21"/>
  <c r="D3439" i="21"/>
  <c r="F3438" i="21"/>
  <c r="E3438" i="21"/>
  <c r="P3443" i="21"/>
  <c r="Q3443" i="21"/>
  <c r="N3443" i="21"/>
  <c r="O3443" i="21"/>
  <c r="I3444" i="21"/>
  <c r="H3445" i="21"/>
  <c r="M3444" i="21"/>
  <c r="L3444" i="21"/>
  <c r="J3444" i="21"/>
  <c r="K3444" i="21"/>
  <c r="D3440" i="21"/>
  <c r="F3439" i="21"/>
  <c r="E3439" i="21"/>
  <c r="N3444" i="21"/>
  <c r="Q3444" i="21"/>
  <c r="P3444" i="21"/>
  <c r="O3444" i="21"/>
  <c r="M3445" i="21"/>
  <c r="J3445" i="21"/>
  <c r="I3445" i="21"/>
  <c r="H3446" i="21"/>
  <c r="K3445" i="21"/>
  <c r="L3445" i="21"/>
  <c r="E3440" i="21"/>
  <c r="D3441" i="21"/>
  <c r="F3440" i="21"/>
  <c r="Q3445" i="21"/>
  <c r="N3445" i="21"/>
  <c r="O3445" i="21"/>
  <c r="P3445" i="21"/>
  <c r="I3446" i="21"/>
  <c r="H3447" i="21"/>
  <c r="L3446" i="21"/>
  <c r="J3446" i="21"/>
  <c r="M3446" i="21"/>
  <c r="K3446" i="21"/>
  <c r="E3441" i="21"/>
  <c r="F3441" i="21"/>
  <c r="D3442" i="21"/>
  <c r="Q3446" i="21"/>
  <c r="N3446" i="21"/>
  <c r="P3446" i="21"/>
  <c r="O3446" i="21"/>
  <c r="M3447" i="21"/>
  <c r="J3447" i="21"/>
  <c r="L3447" i="21"/>
  <c r="I3447" i="21"/>
  <c r="H3448" i="21"/>
  <c r="K3447" i="21"/>
  <c r="D3443" i="21"/>
  <c r="E3442" i="21"/>
  <c r="F3442" i="21"/>
  <c r="P3447" i="21"/>
  <c r="Q3447" i="21"/>
  <c r="N3447" i="21"/>
  <c r="O3447" i="21"/>
  <c r="I3448" i="21"/>
  <c r="L3448" i="21"/>
  <c r="H3449" i="21"/>
  <c r="M3448" i="21"/>
  <c r="J3448" i="21"/>
  <c r="K3448" i="21"/>
  <c r="F3443" i="21"/>
  <c r="E3443" i="21"/>
  <c r="D3444" i="21"/>
  <c r="O3448" i="21"/>
  <c r="N3448" i="21"/>
  <c r="P3448" i="21"/>
  <c r="Q3448" i="21"/>
  <c r="I3449" i="21"/>
  <c r="H3450" i="21"/>
  <c r="J3449" i="21"/>
  <c r="K3449" i="21"/>
  <c r="M3449" i="21"/>
  <c r="L3449" i="21"/>
  <c r="E3444" i="21"/>
  <c r="F3444" i="21"/>
  <c r="D3445" i="21"/>
  <c r="Q3449" i="21"/>
  <c r="O3449" i="21"/>
  <c r="P3449" i="21"/>
  <c r="N3449" i="21"/>
  <c r="M3450" i="21"/>
  <c r="L3450" i="21"/>
  <c r="J3450" i="21"/>
  <c r="K3450" i="21"/>
  <c r="H3451" i="21"/>
  <c r="I3450" i="21"/>
  <c r="F3445" i="21"/>
  <c r="E3445" i="21"/>
  <c r="D3446" i="21"/>
  <c r="H3452" i="21"/>
  <c r="M3451" i="21"/>
  <c r="I3451" i="21"/>
  <c r="L3451" i="21"/>
  <c r="J3451" i="21"/>
  <c r="K3451" i="21"/>
  <c r="N3450" i="21"/>
  <c r="O3450" i="21"/>
  <c r="P3450" i="21"/>
  <c r="Q3450" i="21"/>
  <c r="E3446" i="21"/>
  <c r="D3447" i="21"/>
  <c r="F3446" i="21"/>
  <c r="J3452" i="21"/>
  <c r="K3452" i="21"/>
  <c r="H3453" i="21"/>
  <c r="L3452" i="21"/>
  <c r="M3452" i="21"/>
  <c r="I3452" i="21"/>
  <c r="O3451" i="21"/>
  <c r="N3451" i="21"/>
  <c r="Q3451" i="21"/>
  <c r="P3451" i="21"/>
  <c r="F3447" i="21"/>
  <c r="E3447" i="21"/>
  <c r="D3448" i="21"/>
  <c r="I3453" i="21"/>
  <c r="H3454" i="21"/>
  <c r="J3453" i="21"/>
  <c r="M3453" i="21"/>
  <c r="K3453" i="21"/>
  <c r="L3453" i="21"/>
  <c r="Q3452" i="21"/>
  <c r="P3452" i="21"/>
  <c r="O3452" i="21"/>
  <c r="N3452" i="21"/>
  <c r="E3448" i="21"/>
  <c r="D3449" i="21"/>
  <c r="F3448" i="21"/>
  <c r="P3453" i="21"/>
  <c r="O3453" i="21"/>
  <c r="Q3453" i="21"/>
  <c r="N3453" i="21"/>
  <c r="J3454" i="21"/>
  <c r="M3454" i="21"/>
  <c r="I3454" i="21"/>
  <c r="L3454" i="21"/>
  <c r="K3454" i="21"/>
  <c r="H3455" i="21"/>
  <c r="E3449" i="21"/>
  <c r="F3449" i="21"/>
  <c r="D3450" i="21"/>
  <c r="O3454" i="21"/>
  <c r="Q3454" i="21"/>
  <c r="P3454" i="21"/>
  <c r="N3454" i="21"/>
  <c r="K3455" i="21"/>
  <c r="J3455" i="21"/>
  <c r="H3456" i="21"/>
  <c r="I3455" i="21"/>
  <c r="M3455" i="21"/>
  <c r="L3455" i="21"/>
  <c r="E3450" i="21"/>
  <c r="F3450" i="21"/>
  <c r="D3451" i="21"/>
  <c r="I3456" i="21"/>
  <c r="J3456" i="21"/>
  <c r="H3457" i="21"/>
  <c r="L3456" i="21"/>
  <c r="K3456" i="21"/>
  <c r="M3456" i="21"/>
  <c r="Q3455" i="21"/>
  <c r="O3455" i="21"/>
  <c r="P3455" i="21"/>
  <c r="N3455" i="21"/>
  <c r="E3451" i="21"/>
  <c r="F3451" i="21"/>
  <c r="D3452" i="21"/>
  <c r="Q3456" i="21"/>
  <c r="P3456" i="21"/>
  <c r="N3456" i="21"/>
  <c r="O3456" i="21"/>
  <c r="L3457" i="21"/>
  <c r="H3458" i="21"/>
  <c r="J3457" i="21"/>
  <c r="K3457" i="21"/>
  <c r="M3457" i="21"/>
  <c r="I3457" i="21"/>
  <c r="F3452" i="21"/>
  <c r="E3452" i="21"/>
  <c r="D3453" i="21"/>
  <c r="H3459" i="21"/>
  <c r="I3458" i="21"/>
  <c r="J3458" i="21"/>
  <c r="M3458" i="21"/>
  <c r="L3458" i="21"/>
  <c r="K3458" i="21"/>
  <c r="P3457" i="21"/>
  <c r="N3457" i="21"/>
  <c r="Q3457" i="21"/>
  <c r="O3457" i="21"/>
  <c r="F3453" i="21"/>
  <c r="E3453" i="21"/>
  <c r="D3454" i="21"/>
  <c r="L3459" i="21"/>
  <c r="K3459" i="21"/>
  <c r="J3459" i="21"/>
  <c r="H3460" i="21"/>
  <c r="I3459" i="21"/>
  <c r="M3459" i="21"/>
  <c r="Q3458" i="21"/>
  <c r="O3458" i="21"/>
  <c r="P3458" i="21"/>
  <c r="N3458" i="21"/>
  <c r="E3454" i="21"/>
  <c r="D3455" i="21"/>
  <c r="F3454" i="21"/>
  <c r="K3460" i="21"/>
  <c r="I3460" i="21"/>
  <c r="L3460" i="21"/>
  <c r="J3460" i="21"/>
  <c r="H3461" i="21"/>
  <c r="M3460" i="21"/>
  <c r="Q3459" i="21"/>
  <c r="N3459" i="21"/>
  <c r="P3459" i="21"/>
  <c r="O3459" i="21"/>
  <c r="D3456" i="21"/>
  <c r="F3455" i="21"/>
  <c r="E3455" i="21"/>
  <c r="O3460" i="21"/>
  <c r="P3460" i="21"/>
  <c r="Q3460" i="21"/>
  <c r="N3460" i="21"/>
  <c r="M3461" i="21"/>
  <c r="L3461" i="21"/>
  <c r="K3461" i="21"/>
  <c r="H3462" i="21"/>
  <c r="I3461" i="21"/>
  <c r="J3461" i="21"/>
  <c r="D3457" i="21"/>
  <c r="E3456" i="21"/>
  <c r="F3456" i="21"/>
  <c r="H3463" i="21"/>
  <c r="L3462" i="21"/>
  <c r="K3462" i="21"/>
  <c r="I3462" i="21"/>
  <c r="J3462" i="21"/>
  <c r="M3462" i="21"/>
  <c r="O3461" i="21"/>
  <c r="N3461" i="21"/>
  <c r="P3461" i="21"/>
  <c r="Q3461" i="21"/>
  <c r="D3458" i="21"/>
  <c r="F3457" i="21"/>
  <c r="E3457" i="21"/>
  <c r="M3463" i="21"/>
  <c r="H3464" i="21"/>
  <c r="J3463" i="21"/>
  <c r="K3463" i="21"/>
  <c r="L3463" i="21"/>
  <c r="I3463" i="21"/>
  <c r="P3462" i="21"/>
  <c r="O3462" i="21"/>
  <c r="Q3462" i="21"/>
  <c r="N3462" i="21"/>
  <c r="F3458" i="21"/>
  <c r="D3459" i="21"/>
  <c r="E3458" i="21"/>
  <c r="H3465" i="21"/>
  <c r="J3464" i="21"/>
  <c r="I3464" i="21"/>
  <c r="M3464" i="21"/>
  <c r="K3464" i="21"/>
  <c r="L3464" i="21"/>
  <c r="O3463" i="21"/>
  <c r="P3463" i="21"/>
  <c r="Q3463" i="21"/>
  <c r="N3463" i="21"/>
  <c r="F3459" i="21"/>
  <c r="E3459" i="21"/>
  <c r="D3460" i="21"/>
  <c r="I3465" i="21"/>
  <c r="M3465" i="21"/>
  <c r="J3465" i="21"/>
  <c r="K3465" i="21"/>
  <c r="H3466" i="21"/>
  <c r="L3465" i="21"/>
  <c r="Q3464" i="21"/>
  <c r="N3464" i="21"/>
  <c r="P3464" i="21"/>
  <c r="O3464" i="21"/>
  <c r="F3460" i="21"/>
  <c r="E3460" i="21"/>
  <c r="D3461" i="21"/>
  <c r="N3465" i="21"/>
  <c r="P3465" i="21"/>
  <c r="Q3465" i="21"/>
  <c r="O3465" i="21"/>
  <c r="I3466" i="21"/>
  <c r="H3467" i="21"/>
  <c r="M3466" i="21"/>
  <c r="L3466" i="21"/>
  <c r="K3466" i="21"/>
  <c r="J3466" i="21"/>
  <c r="E3461" i="21"/>
  <c r="D3462" i="21"/>
  <c r="F3461" i="21"/>
  <c r="P3466" i="21"/>
  <c r="O3466" i="21"/>
  <c r="Q3466" i="21"/>
  <c r="N3466" i="21"/>
  <c r="I3467" i="21"/>
  <c r="M3467" i="21"/>
  <c r="J3467" i="21"/>
  <c r="K3467" i="21"/>
  <c r="H3468" i="21"/>
  <c r="L3467" i="21"/>
  <c r="D3463" i="21"/>
  <c r="E3462" i="21"/>
  <c r="F3462" i="21"/>
  <c r="O3467" i="21"/>
  <c r="P3467" i="21"/>
  <c r="N3467" i="21"/>
  <c r="Q3467" i="21"/>
  <c r="M3468" i="21"/>
  <c r="J3468" i="21"/>
  <c r="H3469" i="21"/>
  <c r="K3468" i="21"/>
  <c r="L3468" i="21"/>
  <c r="I3468" i="21"/>
  <c r="E3463" i="21"/>
  <c r="D3464" i="21"/>
  <c r="F3463" i="21"/>
  <c r="L3469" i="21"/>
  <c r="H3470" i="21"/>
  <c r="J3469" i="21"/>
  <c r="K3469" i="21"/>
  <c r="I3469" i="21"/>
  <c r="M3469" i="21"/>
  <c r="P3468" i="21"/>
  <c r="Q3468" i="21"/>
  <c r="N3468" i="21"/>
  <c r="O3468" i="21"/>
  <c r="E3464" i="21"/>
  <c r="D3465" i="21"/>
  <c r="F3464" i="21"/>
  <c r="H3471" i="21"/>
  <c r="J3470" i="21"/>
  <c r="M3470" i="21"/>
  <c r="K3470" i="21"/>
  <c r="L3470" i="21"/>
  <c r="I3470" i="21"/>
  <c r="P3469" i="21"/>
  <c r="O3469" i="21"/>
  <c r="N3469" i="21"/>
  <c r="Q3469" i="21"/>
  <c r="E3465" i="21"/>
  <c r="F3465" i="21"/>
  <c r="D3466" i="21"/>
  <c r="M3471" i="21"/>
  <c r="K3471" i="21"/>
  <c r="J3471" i="21"/>
  <c r="H3472" i="21"/>
  <c r="I3471" i="21"/>
  <c r="L3471" i="21"/>
  <c r="Q3470" i="21"/>
  <c r="O3470" i="21"/>
  <c r="N3470" i="21"/>
  <c r="P3470" i="21"/>
  <c r="F3466" i="21"/>
  <c r="D3467" i="21"/>
  <c r="E3466" i="21"/>
  <c r="I3472" i="21"/>
  <c r="K3472" i="21"/>
  <c r="J3472" i="21"/>
  <c r="H3473" i="21"/>
  <c r="L3472" i="21"/>
  <c r="M3472" i="21"/>
  <c r="Q3471" i="21"/>
  <c r="N3471" i="21"/>
  <c r="P3471" i="21"/>
  <c r="O3471" i="21"/>
  <c r="E3467" i="21"/>
  <c r="F3467" i="21"/>
  <c r="D3468" i="21"/>
  <c r="Q3472" i="21"/>
  <c r="P3472" i="21"/>
  <c r="N3472" i="21"/>
  <c r="O3472" i="21"/>
  <c r="M3473" i="21"/>
  <c r="I3473" i="21"/>
  <c r="L3473" i="21"/>
  <c r="J3473" i="21"/>
  <c r="H3474" i="21"/>
  <c r="K3473" i="21"/>
  <c r="F3468" i="21"/>
  <c r="D3469" i="21"/>
  <c r="E3468" i="21"/>
  <c r="Q3473" i="21"/>
  <c r="N3473" i="21"/>
  <c r="O3473" i="21"/>
  <c r="P3473" i="21"/>
  <c r="L3474" i="21"/>
  <c r="J3474" i="21"/>
  <c r="I3474" i="21"/>
  <c r="H3475" i="21"/>
  <c r="M3474" i="21"/>
  <c r="K3474" i="21"/>
  <c r="E3469" i="21"/>
  <c r="F3469" i="21"/>
  <c r="D3470" i="21"/>
  <c r="Q3474" i="21"/>
  <c r="P3474" i="21"/>
  <c r="N3474" i="21"/>
  <c r="O3474" i="21"/>
  <c r="H3476" i="21"/>
  <c r="J3475" i="21"/>
  <c r="I3475" i="21"/>
  <c r="M3475" i="21"/>
  <c r="K3475" i="21"/>
  <c r="L3475" i="21"/>
  <c r="D3471" i="21"/>
  <c r="F3470" i="21"/>
  <c r="E3470" i="21"/>
  <c r="M3476" i="21"/>
  <c r="H3477" i="21"/>
  <c r="L3476" i="21"/>
  <c r="I3476" i="21"/>
  <c r="J3476" i="21"/>
  <c r="K3476" i="21"/>
  <c r="P3475" i="21"/>
  <c r="N3475" i="21"/>
  <c r="Q3475" i="21"/>
  <c r="O3475" i="21"/>
  <c r="F3471" i="21"/>
  <c r="E3471" i="21"/>
  <c r="D3472" i="21"/>
  <c r="H3478" i="21"/>
  <c r="I3477" i="21"/>
  <c r="L3477" i="21"/>
  <c r="J3477" i="21"/>
  <c r="K3477" i="21"/>
  <c r="M3477" i="21"/>
  <c r="N3476" i="21"/>
  <c r="Q3476" i="21"/>
  <c r="P3476" i="21"/>
  <c r="O3476" i="21"/>
  <c r="D3473" i="21"/>
  <c r="F3472" i="21"/>
  <c r="E3472" i="21"/>
  <c r="K3478" i="21"/>
  <c r="I3478" i="21"/>
  <c r="J3478" i="21"/>
  <c r="H3479" i="21"/>
  <c r="L3478" i="21"/>
  <c r="M3478" i="21"/>
  <c r="N3477" i="21"/>
  <c r="Q3477" i="21"/>
  <c r="P3477" i="21"/>
  <c r="O3477" i="21"/>
  <c r="D3474" i="21"/>
  <c r="F3473" i="21"/>
  <c r="E3473" i="21"/>
  <c r="O3478" i="21"/>
  <c r="N3478" i="21"/>
  <c r="Q3478" i="21"/>
  <c r="P3478" i="21"/>
  <c r="J3479" i="21"/>
  <c r="I3479" i="21"/>
  <c r="M3479" i="21"/>
  <c r="K3479" i="21"/>
  <c r="H3480" i="21"/>
  <c r="L3479" i="21"/>
  <c r="F3474" i="21"/>
  <c r="D3475" i="21"/>
  <c r="E3474" i="21"/>
  <c r="Q3479" i="21"/>
  <c r="N3479" i="21"/>
  <c r="O3479" i="21"/>
  <c r="P3479" i="21"/>
  <c r="L3480" i="21"/>
  <c r="I3480" i="21"/>
  <c r="H3481" i="21"/>
  <c r="M3480" i="21"/>
  <c r="J3480" i="21"/>
  <c r="K3480" i="21"/>
  <c r="E3475" i="21"/>
  <c r="F3475" i="21"/>
  <c r="D3476" i="21"/>
  <c r="Q3480" i="21"/>
  <c r="N3480" i="21"/>
  <c r="P3480" i="21"/>
  <c r="O3480" i="21"/>
  <c r="I3481" i="21"/>
  <c r="L3481" i="21"/>
  <c r="M3481" i="21"/>
  <c r="H3482" i="21"/>
  <c r="J3481" i="21"/>
  <c r="K3481" i="21"/>
  <c r="D3477" i="21"/>
  <c r="E3476" i="21"/>
  <c r="F3476" i="21"/>
  <c r="Q3481" i="21"/>
  <c r="P3481" i="21"/>
  <c r="O3481" i="21"/>
  <c r="N3481" i="21"/>
  <c r="L3482" i="21"/>
  <c r="M3482" i="21"/>
  <c r="J3482" i="21"/>
  <c r="I3482" i="21"/>
  <c r="H3483" i="21"/>
  <c r="K3482" i="21"/>
  <c r="F3477" i="21"/>
  <c r="D3478" i="21"/>
  <c r="E3477" i="21"/>
  <c r="O3482" i="21"/>
  <c r="Q3482" i="21"/>
  <c r="P3482" i="21"/>
  <c r="N3482" i="21"/>
  <c r="J3483" i="21"/>
  <c r="L3483" i="21"/>
  <c r="H3484" i="21"/>
  <c r="K3483" i="21"/>
  <c r="I3483" i="21"/>
  <c r="M3483" i="21"/>
  <c r="D3479" i="21"/>
  <c r="E3478" i="21"/>
  <c r="F3478" i="21"/>
  <c r="H3485" i="21"/>
  <c r="J3484" i="21"/>
  <c r="M3484" i="21"/>
  <c r="K3484" i="21"/>
  <c r="L3484" i="21"/>
  <c r="I3484" i="21"/>
  <c r="Q3483" i="21"/>
  <c r="P3483" i="21"/>
  <c r="O3483" i="21"/>
  <c r="N3483" i="21"/>
  <c r="F3479" i="21"/>
  <c r="E3479" i="21"/>
  <c r="D3480" i="21"/>
  <c r="K3485" i="21"/>
  <c r="M3485" i="21"/>
  <c r="I3485" i="21"/>
  <c r="H3486" i="21"/>
  <c r="J3485" i="21"/>
  <c r="L3485" i="21"/>
  <c r="O3484" i="21"/>
  <c r="N3484" i="21"/>
  <c r="Q3484" i="21"/>
  <c r="P3484" i="21"/>
  <c r="E3480" i="21"/>
  <c r="D3481" i="21"/>
  <c r="F3480" i="21"/>
  <c r="P3485" i="21"/>
  <c r="N3485" i="21"/>
  <c r="O3485" i="21"/>
  <c r="Q3485" i="21"/>
  <c r="H3487" i="21"/>
  <c r="I3486" i="21"/>
  <c r="L3486" i="21"/>
  <c r="K3486" i="21"/>
  <c r="J3486" i="21"/>
  <c r="M3486" i="21"/>
  <c r="E3481" i="21"/>
  <c r="F3481" i="21"/>
  <c r="D3482" i="21"/>
  <c r="K3487" i="21"/>
  <c r="H3488" i="21"/>
  <c r="M3487" i="21"/>
  <c r="J3487" i="21"/>
  <c r="I3487" i="21"/>
  <c r="L3487" i="21"/>
  <c r="P3486" i="21"/>
  <c r="N3486" i="21"/>
  <c r="Q3486" i="21"/>
  <c r="O3486" i="21"/>
  <c r="F3482" i="21"/>
  <c r="D3483" i="21"/>
  <c r="E3482" i="21"/>
  <c r="M3488" i="21"/>
  <c r="H3489" i="21"/>
  <c r="L3488" i="21"/>
  <c r="I3488" i="21"/>
  <c r="K3488" i="21"/>
  <c r="J3488" i="21"/>
  <c r="N3487" i="21"/>
  <c r="O3487" i="21"/>
  <c r="Q3487" i="21"/>
  <c r="P3487" i="21"/>
  <c r="F3483" i="21"/>
  <c r="E3483" i="21"/>
  <c r="D3484" i="21"/>
  <c r="J3489" i="21"/>
  <c r="M3489" i="21"/>
  <c r="L3489" i="21"/>
  <c r="H3490" i="21"/>
  <c r="K3489" i="21"/>
  <c r="I3489" i="21"/>
  <c r="Q3488" i="21"/>
  <c r="P3488" i="21"/>
  <c r="O3488" i="21"/>
  <c r="N3488" i="21"/>
  <c r="D3485" i="21"/>
  <c r="F3484" i="21"/>
  <c r="E3484" i="21"/>
  <c r="K3490" i="21"/>
  <c r="H3491" i="21"/>
  <c r="J3490" i="21"/>
  <c r="M3490" i="21"/>
  <c r="I3490" i="21"/>
  <c r="L3490" i="21"/>
  <c r="O3489" i="21"/>
  <c r="P3489" i="21"/>
  <c r="Q3489" i="21"/>
  <c r="N3489" i="21"/>
  <c r="E3485" i="21"/>
  <c r="D3486" i="21"/>
  <c r="F3485" i="21"/>
  <c r="K3491" i="21"/>
  <c r="M3491" i="21"/>
  <c r="H3492" i="21"/>
  <c r="L3491" i="21"/>
  <c r="I3491" i="21"/>
  <c r="J3491" i="21"/>
  <c r="N3490" i="21"/>
  <c r="P3490" i="21"/>
  <c r="Q3490" i="21"/>
  <c r="O3490" i="21"/>
  <c r="D3487" i="21"/>
  <c r="F3486" i="21"/>
  <c r="E3486" i="21"/>
  <c r="K3492" i="21"/>
  <c r="J3492" i="21"/>
  <c r="M3492" i="21"/>
  <c r="H3493" i="21"/>
  <c r="I3492" i="21"/>
  <c r="L3492" i="21"/>
  <c r="N3491" i="21"/>
  <c r="Q3491" i="21"/>
  <c r="O3491" i="21"/>
  <c r="P3491" i="21"/>
  <c r="D3488" i="21"/>
  <c r="E3487" i="21"/>
  <c r="F3487" i="21"/>
  <c r="I3493" i="21"/>
  <c r="M3493" i="21"/>
  <c r="K3493" i="21"/>
  <c r="H3494" i="21"/>
  <c r="L3493" i="21"/>
  <c r="J3493" i="21"/>
  <c r="P3492" i="21"/>
  <c r="Q3492" i="21"/>
  <c r="N3492" i="21"/>
  <c r="O3492" i="21"/>
  <c r="F3488" i="21"/>
  <c r="D3489" i="21"/>
  <c r="E3488" i="21"/>
  <c r="N3493" i="21"/>
  <c r="O3493" i="21"/>
  <c r="Q3493" i="21"/>
  <c r="P3493" i="21"/>
  <c r="I3494" i="21"/>
  <c r="M3494" i="21"/>
  <c r="H3495" i="21"/>
  <c r="L3494" i="21"/>
  <c r="J3494" i="21"/>
  <c r="K3494" i="21"/>
  <c r="F3489" i="21"/>
  <c r="E3489" i="21"/>
  <c r="D3490" i="21"/>
  <c r="P3494" i="21"/>
  <c r="Q3494" i="21"/>
  <c r="N3494" i="21"/>
  <c r="O3494" i="21"/>
  <c r="H3496" i="21"/>
  <c r="L3495" i="21"/>
  <c r="I3495" i="21"/>
  <c r="M3495" i="21"/>
  <c r="J3495" i="21"/>
  <c r="K3495" i="21"/>
  <c r="F3490" i="21"/>
  <c r="D3491" i="21"/>
  <c r="E3490" i="21"/>
  <c r="K3496" i="21"/>
  <c r="L3496" i="21"/>
  <c r="H3497" i="21"/>
  <c r="I3496" i="21"/>
  <c r="J3496" i="21"/>
  <c r="M3496" i="21"/>
  <c r="O3495" i="21"/>
  <c r="Q3495" i="21"/>
  <c r="N3495" i="21"/>
  <c r="P3495" i="21"/>
  <c r="E3491" i="21"/>
  <c r="F3491" i="21"/>
  <c r="D3492" i="21"/>
  <c r="H3498" i="21"/>
  <c r="K3497" i="21"/>
  <c r="J3497" i="21"/>
  <c r="M3497" i="21"/>
  <c r="L3497" i="21"/>
  <c r="I3497" i="21"/>
  <c r="P3496" i="21"/>
  <c r="O3496" i="21"/>
  <c r="Q3496" i="21"/>
  <c r="N3496" i="21"/>
  <c r="D3493" i="21"/>
  <c r="F3492" i="21"/>
  <c r="E3492" i="21"/>
  <c r="L3498" i="21"/>
  <c r="J3498" i="21"/>
  <c r="H3499" i="21"/>
  <c r="M3498" i="21"/>
  <c r="K3498" i="21"/>
  <c r="I3498" i="21"/>
  <c r="O3497" i="21"/>
  <c r="Q3497" i="21"/>
  <c r="N3497" i="21"/>
  <c r="P3497" i="21"/>
  <c r="F3493" i="21"/>
  <c r="D3494" i="21"/>
  <c r="E3493" i="21"/>
  <c r="I3499" i="21"/>
  <c r="H3500" i="21"/>
  <c r="J3499" i="21"/>
  <c r="L3499" i="21"/>
  <c r="M3499" i="21"/>
  <c r="K3499" i="21"/>
  <c r="P3498" i="21"/>
  <c r="Q3498" i="21"/>
  <c r="O3498" i="21"/>
  <c r="N3498" i="21"/>
  <c r="F3494" i="21"/>
  <c r="E3494" i="21"/>
  <c r="D3495" i="21"/>
  <c r="P3499" i="21"/>
  <c r="N3499" i="21"/>
  <c r="Q3499" i="21"/>
  <c r="O3499" i="21"/>
  <c r="H3501" i="21"/>
  <c r="K3500" i="21"/>
  <c r="M3500" i="21"/>
  <c r="J3500" i="21"/>
  <c r="I3500" i="21"/>
  <c r="L3500" i="21"/>
  <c r="E3495" i="21"/>
  <c r="D3496" i="21"/>
  <c r="F3495" i="21"/>
  <c r="J3501" i="21"/>
  <c r="M3501" i="21"/>
  <c r="L3501" i="21"/>
  <c r="I3501" i="21"/>
  <c r="H3502" i="21"/>
  <c r="K3501" i="21"/>
  <c r="O3500" i="21"/>
  <c r="N3500" i="21"/>
  <c r="P3500" i="21"/>
  <c r="Q3500" i="21"/>
  <c r="F3496" i="21"/>
  <c r="D3497" i="21"/>
  <c r="E3496" i="21"/>
  <c r="Q3501" i="21"/>
  <c r="P3501" i="21"/>
  <c r="N3501" i="21"/>
  <c r="O3501" i="21"/>
  <c r="M3502" i="21"/>
  <c r="J3502" i="21"/>
  <c r="L3502" i="21"/>
  <c r="I3502" i="21"/>
  <c r="K3502" i="21"/>
  <c r="H3503" i="21"/>
  <c r="D3498" i="21"/>
  <c r="E3497" i="21"/>
  <c r="F3497" i="21"/>
  <c r="Q3502" i="21"/>
  <c r="P3502" i="21"/>
  <c r="N3502" i="21"/>
  <c r="O3502" i="21"/>
  <c r="M3503" i="21"/>
  <c r="K3503" i="21"/>
  <c r="I3503" i="21"/>
  <c r="L3503" i="21"/>
  <c r="H3504" i="21"/>
  <c r="J3503" i="21"/>
  <c r="F3498" i="21"/>
  <c r="D3499" i="21"/>
  <c r="E3498" i="21"/>
  <c r="Q3503" i="21"/>
  <c r="O3503" i="21"/>
  <c r="N3503" i="21"/>
  <c r="P3503" i="21"/>
  <c r="M3504" i="21"/>
  <c r="I3504" i="21"/>
  <c r="H3505" i="21"/>
  <c r="L3504" i="21"/>
  <c r="K3504" i="21"/>
  <c r="J3504" i="21"/>
  <c r="D3500" i="21"/>
  <c r="E3499" i="21"/>
  <c r="F3499" i="21"/>
  <c r="O3504" i="21"/>
  <c r="N3504" i="21"/>
  <c r="P3504" i="21"/>
  <c r="Q3504" i="21"/>
  <c r="M3505" i="21"/>
  <c r="H3506" i="21"/>
  <c r="K3505" i="21"/>
  <c r="I3505" i="21"/>
  <c r="J3505" i="21"/>
  <c r="L3505" i="21"/>
  <c r="F3500" i="21"/>
  <c r="D3501" i="21"/>
  <c r="E3500" i="21"/>
  <c r="K3506" i="21"/>
  <c r="L3506" i="21"/>
  <c r="H3507" i="21"/>
  <c r="I3506" i="21"/>
  <c r="J3506" i="21"/>
  <c r="M3506" i="21"/>
  <c r="P3505" i="21"/>
  <c r="O3505" i="21"/>
  <c r="Q3505" i="21"/>
  <c r="N3505" i="21"/>
  <c r="F3501" i="21"/>
  <c r="E3501" i="21"/>
  <c r="D3502" i="21"/>
  <c r="I3507" i="21"/>
  <c r="J3507" i="21"/>
  <c r="L3507" i="21"/>
  <c r="M3507" i="21"/>
  <c r="H3508" i="21"/>
  <c r="K3507" i="21"/>
  <c r="O3506" i="21"/>
  <c r="Q3506" i="21"/>
  <c r="N3506" i="21"/>
  <c r="P3506" i="21"/>
  <c r="E3502" i="21"/>
  <c r="F3502" i="21"/>
  <c r="D3503" i="21"/>
  <c r="N3507" i="21"/>
  <c r="O3507" i="21"/>
  <c r="Q3507" i="21"/>
  <c r="P3507" i="21"/>
  <c r="M3508" i="21"/>
  <c r="K3508" i="21"/>
  <c r="J3508" i="21"/>
  <c r="H3509" i="21"/>
  <c r="L3508" i="21"/>
  <c r="I3508" i="21"/>
  <c r="F3503" i="21"/>
  <c r="E3503" i="21"/>
  <c r="D3504" i="21"/>
  <c r="L3509" i="21"/>
  <c r="M3509" i="21"/>
  <c r="K3509" i="21"/>
  <c r="I3509" i="21"/>
  <c r="H3510" i="21"/>
  <c r="J3509" i="21"/>
  <c r="Q3508" i="21"/>
  <c r="O3508" i="21"/>
  <c r="N3508" i="21"/>
  <c r="P3508" i="21"/>
  <c r="F3504" i="21"/>
  <c r="D3505" i="21"/>
  <c r="E3504" i="21"/>
  <c r="P3509" i="21"/>
  <c r="O3509" i="21"/>
  <c r="N3509" i="21"/>
  <c r="Q3509" i="21"/>
  <c r="L3510" i="21"/>
  <c r="M3510" i="21"/>
  <c r="K3510" i="21"/>
  <c r="I3510" i="21"/>
  <c r="H3511" i="21"/>
  <c r="J3510" i="21"/>
  <c r="F3505" i="21"/>
  <c r="D3506" i="21"/>
  <c r="E3505" i="21"/>
  <c r="Q3510" i="21"/>
  <c r="P3510" i="21"/>
  <c r="N3510" i="21"/>
  <c r="O3510" i="21"/>
  <c r="J3511" i="21"/>
  <c r="K3511" i="21"/>
  <c r="M3511" i="21"/>
  <c r="L3511" i="21"/>
  <c r="H3512" i="21"/>
  <c r="I3511" i="21"/>
  <c r="E3506" i="21"/>
  <c r="F3506" i="21"/>
  <c r="D3507" i="21"/>
  <c r="I3512" i="21"/>
  <c r="L3512" i="21"/>
  <c r="J3512" i="21"/>
  <c r="K3512" i="21"/>
  <c r="H3513" i="21"/>
  <c r="M3512" i="21"/>
  <c r="O3511" i="21"/>
  <c r="Q3511" i="21"/>
  <c r="P3511" i="21"/>
  <c r="N3511" i="21"/>
  <c r="D3508" i="21"/>
  <c r="F3507" i="21"/>
  <c r="E3507" i="21"/>
  <c r="Q3512" i="21"/>
  <c r="P3512" i="21"/>
  <c r="N3512" i="21"/>
  <c r="O3512" i="21"/>
  <c r="I3513" i="21"/>
  <c r="K3513" i="21"/>
  <c r="L3513" i="21"/>
  <c r="H3514" i="21"/>
  <c r="M3513" i="21"/>
  <c r="J3513" i="21"/>
  <c r="D3509" i="21"/>
  <c r="E3508" i="21"/>
  <c r="F3508" i="21"/>
  <c r="N3513" i="21"/>
  <c r="Q3513" i="21"/>
  <c r="O3513" i="21"/>
  <c r="P3513" i="21"/>
  <c r="I3514" i="21"/>
  <c r="M3514" i="21"/>
  <c r="K3514" i="21"/>
  <c r="H3515" i="21"/>
  <c r="J3514" i="21"/>
  <c r="L3514" i="21"/>
  <c r="F3509" i="21"/>
  <c r="E3509" i="21"/>
  <c r="D3510" i="21"/>
  <c r="N3514" i="21"/>
  <c r="P3514" i="21"/>
  <c r="O3514" i="21"/>
  <c r="Q3514" i="21"/>
  <c r="I3515" i="21"/>
  <c r="M3515" i="21"/>
  <c r="K3515" i="21"/>
  <c r="H3516" i="21"/>
  <c r="L3515" i="21"/>
  <c r="J3515" i="21"/>
  <c r="E3510" i="21"/>
  <c r="F3510" i="21"/>
  <c r="D3511" i="21"/>
  <c r="P3515" i="21"/>
  <c r="O3515" i="21"/>
  <c r="N3515" i="21"/>
  <c r="Q3515" i="21"/>
  <c r="H3517" i="21"/>
  <c r="M3516" i="21"/>
  <c r="I3516" i="21"/>
  <c r="J3516" i="21"/>
  <c r="K3516" i="21"/>
  <c r="L3516" i="21"/>
  <c r="D3512" i="21"/>
  <c r="F3511" i="21"/>
  <c r="E3511" i="21"/>
  <c r="L3517" i="21"/>
  <c r="H3518" i="21"/>
  <c r="K3517" i="21"/>
  <c r="I3517" i="21"/>
  <c r="J3517" i="21"/>
  <c r="M3517" i="21"/>
  <c r="Q3516" i="21"/>
  <c r="N3516" i="21"/>
  <c r="O3516" i="21"/>
  <c r="P3516" i="21"/>
  <c r="D3513" i="21"/>
  <c r="F3512" i="21"/>
  <c r="E3512" i="21"/>
  <c r="H3519" i="21"/>
  <c r="L3518" i="21"/>
  <c r="K3518" i="21"/>
  <c r="M3518" i="21"/>
  <c r="I3518" i="21"/>
  <c r="J3518" i="21"/>
  <c r="O3517" i="21"/>
  <c r="Q3517" i="21"/>
  <c r="N3517" i="21"/>
  <c r="P3517" i="21"/>
  <c r="D3514" i="21"/>
  <c r="F3513" i="21"/>
  <c r="E3513" i="21"/>
  <c r="M3519" i="21"/>
  <c r="J3519" i="21"/>
  <c r="K3519" i="21"/>
  <c r="H3520" i="21"/>
  <c r="L3519" i="21"/>
  <c r="I3519" i="21"/>
  <c r="Q3518" i="21"/>
  <c r="P3518" i="21"/>
  <c r="O3518" i="21"/>
  <c r="N3518" i="21"/>
  <c r="E3514" i="21"/>
  <c r="F3514" i="21"/>
  <c r="D3515" i="21"/>
  <c r="L3520" i="21"/>
  <c r="M3520" i="21"/>
  <c r="H3521" i="21"/>
  <c r="K3520" i="21"/>
  <c r="I3520" i="21"/>
  <c r="J3520" i="21"/>
  <c r="N3519" i="21"/>
  <c r="Q3519" i="21"/>
  <c r="O3519" i="21"/>
  <c r="P3519" i="21"/>
  <c r="D3516" i="21"/>
  <c r="E3515" i="21"/>
  <c r="F3515" i="21"/>
  <c r="J3521" i="21"/>
  <c r="H3522" i="21"/>
  <c r="K3521" i="21"/>
  <c r="M3521" i="21"/>
  <c r="I3521" i="21"/>
  <c r="L3521" i="21"/>
  <c r="O3520" i="21"/>
  <c r="N3520" i="21"/>
  <c r="P3520" i="21"/>
  <c r="Q3520" i="21"/>
  <c r="E3516" i="21"/>
  <c r="F3516" i="21"/>
  <c r="D3517" i="21"/>
  <c r="J3522" i="21"/>
  <c r="I3522" i="21"/>
  <c r="H3523" i="21"/>
  <c r="M3522" i="21"/>
  <c r="L3522" i="21"/>
  <c r="K3522" i="21"/>
  <c r="N3521" i="21"/>
  <c r="Q3521" i="21"/>
  <c r="P3521" i="21"/>
  <c r="O3521" i="21"/>
  <c r="D3518" i="21"/>
  <c r="F3517" i="21"/>
  <c r="E3517" i="21"/>
  <c r="P3522" i="21"/>
  <c r="O3522" i="21"/>
  <c r="Q3522" i="21"/>
  <c r="N3522" i="21"/>
  <c r="I3523" i="21"/>
  <c r="L3523" i="21"/>
  <c r="J3523" i="21"/>
  <c r="M3523" i="21"/>
  <c r="H3524" i="21"/>
  <c r="K3523" i="21"/>
  <c r="D3519" i="21"/>
  <c r="F3518" i="21"/>
  <c r="E3518" i="21"/>
  <c r="P3523" i="21"/>
  <c r="O3523" i="21"/>
  <c r="N3523" i="21"/>
  <c r="Q3523" i="21"/>
  <c r="M3524" i="21"/>
  <c r="J3524" i="21"/>
  <c r="H3525" i="21"/>
  <c r="I3524" i="21"/>
  <c r="K3524" i="21"/>
  <c r="L3524" i="21"/>
  <c r="D3520" i="21"/>
  <c r="F3519" i="21"/>
  <c r="E3519" i="21"/>
  <c r="I3525" i="21"/>
  <c r="M3525" i="21"/>
  <c r="K3525" i="21"/>
  <c r="L3525" i="21"/>
  <c r="H3526" i="21"/>
  <c r="J3525" i="21"/>
  <c r="O3524" i="21"/>
  <c r="P3524" i="21"/>
  <c r="Q3524" i="21"/>
  <c r="N3524" i="21"/>
  <c r="D3521" i="21"/>
  <c r="E3520" i="21"/>
  <c r="F3520" i="21"/>
  <c r="O3525" i="21"/>
  <c r="N3525" i="21"/>
  <c r="P3525" i="21"/>
  <c r="Q3525" i="21"/>
  <c r="M3526" i="21"/>
  <c r="I3526" i="21"/>
  <c r="H3527" i="21"/>
  <c r="L3526" i="21"/>
  <c r="K3526" i="21"/>
  <c r="J3526" i="21"/>
  <c r="D3522" i="21"/>
  <c r="E3521" i="21"/>
  <c r="F3521" i="21"/>
  <c r="P3526" i="21"/>
  <c r="Q3526" i="21"/>
  <c r="N3526" i="21"/>
  <c r="O3526" i="21"/>
  <c r="K3527" i="21"/>
  <c r="I3527" i="21"/>
  <c r="M3527" i="21"/>
  <c r="H3528" i="21"/>
  <c r="L3527" i="21"/>
  <c r="J3527" i="21"/>
  <c r="F3522" i="21"/>
  <c r="E3522" i="21"/>
  <c r="D3523" i="21"/>
  <c r="N3527" i="21"/>
  <c r="Q3527" i="21"/>
  <c r="P3527" i="21"/>
  <c r="O3527" i="21"/>
  <c r="J3528" i="21"/>
  <c r="L3528" i="21"/>
  <c r="H3529" i="21"/>
  <c r="M3528" i="21"/>
  <c r="K3528" i="21"/>
  <c r="I3528" i="21"/>
  <c r="F3523" i="21"/>
  <c r="D3524" i="21"/>
  <c r="E3523" i="21"/>
  <c r="M3529" i="21"/>
  <c r="K3529" i="21"/>
  <c r="H3530" i="21"/>
  <c r="J3529" i="21"/>
  <c r="I3529" i="21"/>
  <c r="L3529" i="21"/>
  <c r="Q3528" i="21"/>
  <c r="N3528" i="21"/>
  <c r="O3528" i="21"/>
  <c r="P3528" i="21"/>
  <c r="F3524" i="21"/>
  <c r="E3524" i="21"/>
  <c r="D3525" i="21"/>
  <c r="K3530" i="21"/>
  <c r="M3530" i="21"/>
  <c r="H3531" i="21"/>
  <c r="I3530" i="21"/>
  <c r="L3530" i="21"/>
  <c r="J3530" i="21"/>
  <c r="P3529" i="21"/>
  <c r="Q3529" i="21"/>
  <c r="O3529" i="21"/>
  <c r="N3529" i="21"/>
  <c r="E3525" i="21"/>
  <c r="F3525" i="21"/>
  <c r="D3526" i="21"/>
  <c r="L3531" i="21"/>
  <c r="K3531" i="21"/>
  <c r="I3531" i="21"/>
  <c r="H3532" i="21"/>
  <c r="J3531" i="21"/>
  <c r="M3531" i="21"/>
  <c r="O3530" i="21"/>
  <c r="P3530" i="21"/>
  <c r="N3530" i="21"/>
  <c r="Q3530" i="21"/>
  <c r="D3527" i="21"/>
  <c r="E3526" i="21"/>
  <c r="F3526" i="21"/>
  <c r="O3531" i="21"/>
  <c r="P3531" i="21"/>
  <c r="N3531" i="21"/>
  <c r="Q3531" i="21"/>
  <c r="L3532" i="21"/>
  <c r="J3532" i="21"/>
  <c r="I3532" i="21"/>
  <c r="K3532" i="21"/>
  <c r="M3532" i="21"/>
  <c r="H3533" i="21"/>
  <c r="F3527" i="21"/>
  <c r="D3528" i="21"/>
  <c r="E3527" i="21"/>
  <c r="Q3532" i="21"/>
  <c r="P3532" i="21"/>
  <c r="O3532" i="21"/>
  <c r="N3532" i="21"/>
  <c r="H3534" i="21"/>
  <c r="J3533" i="21"/>
  <c r="I3533" i="21"/>
  <c r="L3533" i="21"/>
  <c r="K3533" i="21"/>
  <c r="M3533" i="21"/>
  <c r="F3528" i="21"/>
  <c r="D3529" i="21"/>
  <c r="E3528" i="21"/>
  <c r="K3534" i="21"/>
  <c r="J3534" i="21"/>
  <c r="M3534" i="21"/>
  <c r="L3534" i="21"/>
  <c r="H3535" i="21"/>
  <c r="I3534" i="21"/>
  <c r="P3533" i="21"/>
  <c r="O3533" i="21"/>
  <c r="N3533" i="21"/>
  <c r="Q3533" i="21"/>
  <c r="E3529" i="21"/>
  <c r="D3530" i="21"/>
  <c r="F3529" i="21"/>
  <c r="M3535" i="21"/>
  <c r="H3536" i="21"/>
  <c r="L3535" i="21"/>
  <c r="K3535" i="21"/>
  <c r="J3535" i="21"/>
  <c r="I3535" i="21"/>
  <c r="P3534" i="21"/>
  <c r="Q3534" i="21"/>
  <c r="N3534" i="21"/>
  <c r="O3534" i="21"/>
  <c r="E3530" i="21"/>
  <c r="F3530" i="21"/>
  <c r="D3531" i="21"/>
  <c r="H3537" i="21"/>
  <c r="L3536" i="21"/>
  <c r="J3536" i="21"/>
  <c r="M3536" i="21"/>
  <c r="I3536" i="21"/>
  <c r="K3536" i="21"/>
  <c r="O3535" i="21"/>
  <c r="Q3535" i="21"/>
  <c r="P3535" i="21"/>
  <c r="N3535" i="21"/>
  <c r="F3531" i="21"/>
  <c r="E3531" i="21"/>
  <c r="L3537" i="21"/>
  <c r="I3537" i="21"/>
  <c r="K3537" i="21"/>
  <c r="M3537" i="21"/>
  <c r="J3537" i="21"/>
  <c r="G9" i="27"/>
  <c r="I9" i="28"/>
  <c r="G9" i="13"/>
  <c r="I9" i="27"/>
  <c r="G9" i="28"/>
  <c r="I9" i="13"/>
  <c r="G9" i="26"/>
  <c r="I9" i="26"/>
  <c r="Q3536" i="21"/>
  <c r="O3536" i="21"/>
  <c r="N3536" i="21"/>
  <c r="P3536" i="21"/>
  <c r="N3537" i="21"/>
  <c r="O3537" i="21"/>
  <c r="Q3537" i="21"/>
  <c r="P3537" i="21"/>
  <c r="G16" i="28"/>
  <c r="I16" i="28"/>
  <c r="I16" i="13"/>
  <c r="G16" i="13"/>
  <c r="I16" i="27"/>
  <c r="G16" i="27"/>
  <c r="I16" i="26"/>
  <c r="G16" i="26"/>
  <c r="K15" i="26" l="1"/>
  <c r="K11" i="28"/>
  <c r="K12" i="26"/>
  <c r="K11" i="13"/>
  <c r="K15" i="13"/>
  <c r="K10" i="28"/>
  <c r="K13" i="26"/>
  <c r="K14" i="26"/>
  <c r="K12" i="28"/>
  <c r="H9" i="28"/>
  <c r="H16" i="28"/>
  <c r="H9" i="27"/>
  <c r="H16" i="27"/>
  <c r="J16" i="28"/>
  <c r="J16" i="13"/>
  <c r="H16" i="13"/>
  <c r="H9" i="26"/>
  <c r="J9" i="26"/>
  <c r="J9" i="27"/>
  <c r="J9" i="13"/>
  <c r="H9" i="13"/>
  <c r="J16" i="27"/>
  <c r="K16" i="27" s="1"/>
  <c r="H16" i="26"/>
  <c r="J16" i="26"/>
  <c r="K16" i="26" s="1"/>
  <c r="J9" i="28"/>
  <c r="D3532" i="21"/>
  <c r="F3532" i="21"/>
  <c r="E3532" i="21"/>
  <c r="K9" i="27" l="1"/>
  <c r="K9" i="26"/>
  <c r="K9" i="28"/>
  <c r="K16" i="13"/>
  <c r="K9" i="13"/>
  <c r="K16" i="28"/>
  <c r="D3533" i="21"/>
  <c r="F3533" i="21"/>
  <c r="D3534" i="21"/>
  <c r="E3533" i="21"/>
  <c r="F3534" i="21"/>
  <c r="E3534" i="21"/>
  <c r="D3535" i="21"/>
  <c r="E3535" i="21"/>
  <c r="F3535" i="21"/>
  <c r="D3536" i="21"/>
  <c r="F3536" i="21"/>
  <c r="E3536" i="21"/>
  <c r="I9" i="29"/>
  <c r="G9" i="29"/>
  <c r="J9" i="29" l="1"/>
  <c r="H9" i="29"/>
  <c r="D3537" i="21"/>
  <c r="F3537" i="21"/>
  <c r="E3537" i="21"/>
  <c r="K9" i="29" l="1"/>
  <c r="D7" i="22" l="1"/>
  <c r="U37" i="13"/>
  <c r="U41" i="13"/>
  <c r="U45" i="13"/>
  <c r="U49" i="13"/>
  <c r="U53" i="13"/>
  <c r="U57" i="13"/>
  <c r="V37" i="13"/>
  <c r="V41" i="13"/>
  <c r="V45" i="13"/>
  <c r="V49" i="13"/>
  <c r="V53" i="13"/>
  <c r="V57" i="13"/>
  <c r="U38" i="13"/>
  <c r="U42" i="13"/>
  <c r="U46" i="13"/>
  <c r="U50" i="13"/>
  <c r="U54" i="13"/>
  <c r="U58" i="13"/>
  <c r="V38" i="13"/>
  <c r="V42" i="13"/>
  <c r="V46" i="13"/>
  <c r="V50" i="13"/>
  <c r="V54" i="13"/>
  <c r="V58" i="13"/>
  <c r="U39" i="13"/>
  <c r="U43" i="13"/>
  <c r="U47" i="13"/>
  <c r="U51" i="13"/>
  <c r="U55" i="13"/>
  <c r="U59" i="13"/>
  <c r="V39" i="13"/>
  <c r="V43" i="13"/>
  <c r="V47" i="13"/>
  <c r="V51" i="13"/>
  <c r="V55" i="13"/>
  <c r="V59" i="13"/>
  <c r="U36" i="13"/>
  <c r="U40" i="13"/>
  <c r="U44" i="13"/>
  <c r="U48" i="13"/>
  <c r="U52" i="13"/>
  <c r="U56" i="13"/>
  <c r="U60" i="13"/>
  <c r="V36" i="13"/>
  <c r="V40" i="13"/>
  <c r="V44" i="13"/>
  <c r="V48" i="13"/>
  <c r="V52" i="13"/>
  <c r="V56" i="13"/>
  <c r="V60" i="13"/>
  <c r="U61" i="13"/>
  <c r="V61" i="13"/>
  <c r="U66" i="13"/>
  <c r="U74" i="13"/>
  <c r="U82" i="13"/>
  <c r="U90" i="13"/>
  <c r="V66" i="13"/>
  <c r="U63" i="13"/>
  <c r="U62" i="13"/>
  <c r="U70" i="13"/>
  <c r="U78" i="13"/>
  <c r="U86" i="13"/>
  <c r="U94" i="13"/>
  <c r="V62" i="13"/>
  <c r="V70" i="13"/>
  <c r="V74" i="13"/>
  <c r="V78" i="13"/>
  <c r="V82" i="13"/>
  <c r="V86" i="13"/>
  <c r="V90" i="13"/>
  <c r="V94" i="13"/>
  <c r="U67" i="13"/>
  <c r="U71" i="13"/>
  <c r="U75" i="13"/>
  <c r="U79" i="13"/>
  <c r="U83" i="13"/>
  <c r="U87" i="13"/>
  <c r="U91" i="13"/>
  <c r="U95" i="13"/>
  <c r="V63" i="13"/>
  <c r="V67" i="13"/>
  <c r="V71" i="13"/>
  <c r="V75" i="13"/>
  <c r="V79" i="13"/>
  <c r="V83" i="13"/>
  <c r="V87" i="13"/>
  <c r="V91" i="13"/>
  <c r="V95" i="13"/>
  <c r="U64" i="13"/>
  <c r="U68" i="13"/>
  <c r="U72" i="13"/>
  <c r="U76" i="13"/>
  <c r="U80" i="13"/>
  <c r="U84" i="13"/>
  <c r="U88" i="13"/>
  <c r="U92" i="13"/>
  <c r="U96" i="13"/>
  <c r="V64" i="13"/>
  <c r="V68" i="13"/>
  <c r="V72" i="13"/>
  <c r="V76" i="13"/>
  <c r="V80" i="13"/>
  <c r="V84" i="13"/>
  <c r="V88" i="13"/>
  <c r="V92" i="13"/>
  <c r="V96" i="13"/>
  <c r="U65" i="13"/>
  <c r="U69" i="13"/>
  <c r="U73" i="13"/>
  <c r="U77" i="13"/>
  <c r="U81" i="13"/>
  <c r="U85" i="13"/>
  <c r="U89" i="13"/>
  <c r="U93" i="13"/>
  <c r="U97" i="13"/>
  <c r="V65" i="13"/>
  <c r="V69" i="13"/>
  <c r="V73" i="13"/>
  <c r="V77" i="13"/>
  <c r="V81" i="13"/>
  <c r="V85" i="13"/>
  <c r="V89" i="13"/>
  <c r="V93" i="13"/>
  <c r="V97" i="13"/>
  <c r="U98" i="13"/>
  <c r="V98" i="13"/>
  <c r="V101" i="13"/>
  <c r="V102" i="13"/>
  <c r="U99" i="13"/>
  <c r="V103" i="13"/>
  <c r="U100" i="13"/>
  <c r="U104" i="13"/>
  <c r="U101" i="13"/>
  <c r="U102" i="13"/>
  <c r="U103" i="13"/>
  <c r="V99" i="13"/>
  <c r="V100" i="13"/>
  <c r="V104" i="13"/>
  <c r="U23" i="26"/>
  <c r="V23" i="26"/>
  <c r="U25" i="26"/>
  <c r="U29" i="26"/>
  <c r="U33" i="26"/>
  <c r="U37" i="26"/>
  <c r="V25" i="26"/>
  <c r="V29" i="26"/>
  <c r="V33" i="26"/>
  <c r="V37" i="26"/>
  <c r="U26" i="26"/>
  <c r="U30" i="26"/>
  <c r="U34" i="26"/>
  <c r="U38" i="26"/>
  <c r="V26" i="26"/>
  <c r="V30" i="26"/>
  <c r="V34" i="26"/>
  <c r="V38" i="26"/>
  <c r="U27" i="26"/>
  <c r="U31" i="26"/>
  <c r="U35" i="26"/>
  <c r="U39" i="26"/>
  <c r="V27" i="26"/>
  <c r="V31" i="26"/>
  <c r="V35" i="26"/>
  <c r="V39" i="26"/>
  <c r="U24" i="26"/>
  <c r="U28" i="26"/>
  <c r="U32" i="26"/>
  <c r="U36" i="26"/>
  <c r="U40" i="26"/>
  <c r="V24" i="26"/>
  <c r="V28" i="26"/>
  <c r="V32" i="26"/>
  <c r="V36" i="26"/>
  <c r="V40" i="26"/>
  <c r="V41" i="26"/>
  <c r="V42" i="26"/>
  <c r="V74" i="26"/>
  <c r="V46" i="26"/>
  <c r="V50" i="26"/>
  <c r="V54" i="26"/>
  <c r="V58" i="26"/>
  <c r="V62" i="26"/>
  <c r="V66" i="26"/>
  <c r="V70" i="26"/>
  <c r="V43" i="26"/>
  <c r="V47" i="26"/>
  <c r="V51" i="26"/>
  <c r="V55" i="26"/>
  <c r="V59" i="26"/>
  <c r="V63" i="26"/>
  <c r="V67" i="26"/>
  <c r="V71" i="26"/>
  <c r="V75" i="26"/>
  <c r="V44" i="26"/>
  <c r="V48" i="26"/>
  <c r="V52" i="26"/>
  <c r="V56" i="26"/>
  <c r="V60" i="26"/>
  <c r="V64" i="26"/>
  <c r="V68" i="26"/>
  <c r="V72" i="26"/>
  <c r="V76" i="26"/>
  <c r="V45" i="26"/>
  <c r="V49" i="26"/>
  <c r="V53" i="26"/>
  <c r="V57" i="26"/>
  <c r="V61" i="26"/>
  <c r="V65" i="26"/>
  <c r="V69" i="26"/>
  <c r="V73" i="26"/>
  <c r="V77" i="26"/>
  <c r="U41" i="26"/>
  <c r="U47" i="26"/>
  <c r="U46" i="26"/>
  <c r="U54" i="26"/>
  <c r="U62" i="26"/>
  <c r="U70" i="26"/>
  <c r="U55" i="26"/>
  <c r="U63" i="26"/>
  <c r="U71" i="26"/>
  <c r="U48" i="26"/>
  <c r="U56" i="26"/>
  <c r="U64" i="26"/>
  <c r="U72" i="26"/>
  <c r="U49" i="26"/>
  <c r="U57" i="26"/>
  <c r="U65" i="26"/>
  <c r="U73" i="26"/>
  <c r="U42" i="26"/>
  <c r="U50" i="26"/>
  <c r="U58" i="26"/>
  <c r="U66" i="26"/>
  <c r="U74" i="26"/>
  <c r="U43" i="26"/>
  <c r="U51" i="26"/>
  <c r="U59" i="26"/>
  <c r="U67" i="26"/>
  <c r="U75" i="26"/>
  <c r="U44" i="26"/>
  <c r="U52" i="26"/>
  <c r="U60" i="26"/>
  <c r="U68" i="26"/>
  <c r="U76" i="26"/>
  <c r="U45" i="26"/>
  <c r="U53" i="26"/>
  <c r="U61" i="26"/>
  <c r="U69" i="26"/>
  <c r="U77" i="26"/>
  <c r="U78" i="26"/>
  <c r="V78" i="26"/>
  <c r="V84" i="26"/>
  <c r="V90" i="26"/>
  <c r="V95" i="26"/>
  <c r="V100" i="26"/>
  <c r="V106" i="26"/>
  <c r="V111" i="26"/>
  <c r="V116" i="26"/>
  <c r="V79" i="26"/>
  <c r="V122" i="26"/>
  <c r="V138" i="26"/>
  <c r="U203" i="26"/>
  <c r="V343" i="26"/>
  <c r="V191" i="26"/>
  <c r="V175" i="26"/>
  <c r="V186" i="26"/>
  <c r="U274" i="26"/>
  <c r="V375" i="26"/>
  <c r="U107" i="26"/>
  <c r="U160" i="26"/>
  <c r="U223" i="26"/>
  <c r="U312" i="26"/>
  <c r="U243" i="26"/>
  <c r="V159" i="26"/>
  <c r="V222" i="26"/>
  <c r="U292" i="26"/>
  <c r="U370" i="26"/>
  <c r="U112" i="26"/>
  <c r="U166" i="26"/>
  <c r="U230" i="26"/>
  <c r="V306" i="26"/>
  <c r="U236" i="26"/>
  <c r="V132" i="26"/>
  <c r="V154" i="26"/>
  <c r="V180" i="26"/>
  <c r="V215" i="26"/>
  <c r="U242" i="26"/>
  <c r="U260" i="26"/>
  <c r="V286" i="26"/>
  <c r="U306" i="26"/>
  <c r="U324" i="26"/>
  <c r="U356" i="26"/>
  <c r="U395" i="26"/>
  <c r="U86" i="26"/>
  <c r="U102" i="26"/>
  <c r="U128" i="26"/>
  <c r="U144" i="26"/>
  <c r="U171" i="26"/>
  <c r="U187" i="26"/>
  <c r="V203" i="26"/>
  <c r="V235" i="26"/>
  <c r="U255" i="26"/>
  <c r="U280" i="26"/>
  <c r="V299" i="26"/>
  <c r="V331" i="26"/>
  <c r="U351" i="26"/>
  <c r="V370" i="26"/>
  <c r="U390" i="26"/>
  <c r="V86" i="26"/>
  <c r="V96" i="26"/>
  <c r="V112" i="26"/>
  <c r="V128" i="26"/>
  <c r="V144" i="26"/>
  <c r="V160" i="26"/>
  <c r="V176" i="26"/>
  <c r="V192" i="26"/>
  <c r="V198" i="26"/>
  <c r="U218" i="26"/>
  <c r="U250" i="26"/>
  <c r="U268" i="26"/>
  <c r="V287" i="26"/>
  <c r="U307" i="26"/>
  <c r="V326" i="26"/>
  <c r="U346" i="26"/>
  <c r="U364" i="26"/>
  <c r="V383" i="26"/>
  <c r="U82" i="26"/>
  <c r="U98" i="26"/>
  <c r="U114" i="26"/>
  <c r="U130" i="26"/>
  <c r="U146" i="26"/>
  <c r="U162" i="26"/>
  <c r="U178" i="26"/>
  <c r="U188" i="26"/>
  <c r="U206" i="26"/>
  <c r="U224" i="26"/>
  <c r="V243" i="26"/>
  <c r="U263" i="26"/>
  <c r="V282" i="26"/>
  <c r="U302" i="26"/>
  <c r="U320" i="26"/>
  <c r="V339" i="26"/>
  <c r="U359" i="26"/>
  <c r="U384" i="26"/>
  <c r="V82" i="26"/>
  <c r="V98" i="26"/>
  <c r="V114" i="26"/>
  <c r="V130" i="26"/>
  <c r="V140" i="26"/>
  <c r="V151" i="26"/>
  <c r="V167" i="26"/>
  <c r="V183" i="26"/>
  <c r="V199" i="26"/>
  <c r="U219" i="26"/>
  <c r="V238" i="26"/>
  <c r="U258" i="26"/>
  <c r="U276" i="26"/>
  <c r="V302" i="26"/>
  <c r="U322" i="26"/>
  <c r="U372" i="26"/>
  <c r="U131" i="26"/>
  <c r="V143" i="26"/>
  <c r="V170" i="26"/>
  <c r="U210" i="26"/>
  <c r="U235" i="26"/>
  <c r="V254" i="26"/>
  <c r="V279" i="26"/>
  <c r="V311" i="26"/>
  <c r="U331" i="26"/>
  <c r="V350" i="26"/>
  <c r="V382" i="26"/>
  <c r="U80" i="26"/>
  <c r="U96" i="26"/>
  <c r="U123" i="26"/>
  <c r="U139" i="26"/>
  <c r="U155" i="26"/>
  <c r="U182" i="26"/>
  <c r="U198" i="26"/>
  <c r="U216" i="26"/>
  <c r="U248" i="26"/>
  <c r="V267" i="26"/>
  <c r="U287" i="26"/>
  <c r="U319" i="26"/>
  <c r="V338" i="26"/>
  <c r="U358" i="26"/>
  <c r="U383" i="26"/>
  <c r="V80" i="26"/>
  <c r="V102" i="26"/>
  <c r="V118" i="26"/>
  <c r="V134" i="26"/>
  <c r="V150" i="26"/>
  <c r="V166" i="26"/>
  <c r="V182" i="26"/>
  <c r="U204" i="26"/>
  <c r="V230" i="26"/>
  <c r="V262" i="26"/>
  <c r="U282" i="26"/>
  <c r="U300" i="26"/>
  <c r="V319" i="26"/>
  <c r="U339" i="26"/>
  <c r="V358" i="26"/>
  <c r="U378" i="26"/>
  <c r="V390" i="26"/>
  <c r="U92" i="26"/>
  <c r="U108" i="26"/>
  <c r="U124" i="26"/>
  <c r="U140" i="26"/>
  <c r="U156" i="26"/>
  <c r="U172" i="26"/>
  <c r="U194" i="26"/>
  <c r="V211" i="26"/>
  <c r="U238" i="26"/>
  <c r="U256" i="26"/>
  <c r="V275" i="26"/>
  <c r="U295" i="26"/>
  <c r="V314" i="26"/>
  <c r="U334" i="26"/>
  <c r="U352" i="26"/>
  <c r="V371" i="26"/>
  <c r="U391" i="26"/>
  <c r="V87" i="26"/>
  <c r="V103" i="26"/>
  <c r="V119" i="26"/>
  <c r="V135" i="26"/>
  <c r="V162" i="26"/>
  <c r="V178" i="26"/>
  <c r="V194" i="26"/>
  <c r="U212" i="26"/>
  <c r="V231" i="26"/>
  <c r="U251" i="26"/>
  <c r="V270" i="26"/>
  <c r="U290" i="26"/>
  <c r="U308" i="26"/>
  <c r="V327" i="26"/>
  <c r="U340" i="26"/>
  <c r="U354" i="26"/>
  <c r="V366" i="26"/>
  <c r="U386" i="26"/>
  <c r="V398" i="26"/>
  <c r="U88" i="26"/>
  <c r="U99" i="26"/>
  <c r="U110" i="26"/>
  <c r="U120" i="26"/>
  <c r="U136" i="26"/>
  <c r="U147" i="26"/>
  <c r="U158" i="26"/>
  <c r="U168" i="26"/>
  <c r="U179" i="26"/>
  <c r="U190" i="26"/>
  <c r="U200" i="26"/>
  <c r="U214" i="26"/>
  <c r="V226" i="26"/>
  <c r="U239" i="26"/>
  <c r="V251" i="26"/>
  <c r="U264" i="26"/>
  <c r="U278" i="26"/>
  <c r="V290" i="26"/>
  <c r="U303" i="26"/>
  <c r="V315" i="26"/>
  <c r="U328" i="26"/>
  <c r="U342" i="26"/>
  <c r="V354" i="26"/>
  <c r="U367" i="26"/>
  <c r="V379" i="26"/>
  <c r="U392" i="26"/>
  <c r="V88" i="26"/>
  <c r="V99" i="26"/>
  <c r="V110" i="26"/>
  <c r="V120" i="26"/>
  <c r="V131" i="26"/>
  <c r="V142" i="26"/>
  <c r="V152" i="26"/>
  <c r="V163" i="26"/>
  <c r="V174" i="26"/>
  <c r="V190" i="26"/>
  <c r="U202" i="26"/>
  <c r="V214" i="26"/>
  <c r="U227" i="26"/>
  <c r="V239" i="26"/>
  <c r="U252" i="26"/>
  <c r="U266" i="26"/>
  <c r="U284" i="26"/>
  <c r="U298" i="26"/>
  <c r="V310" i="26"/>
  <c r="U323" i="26"/>
  <c r="V335" i="26"/>
  <c r="U355" i="26"/>
  <c r="U394" i="26"/>
  <c r="V127" i="26"/>
  <c r="V148" i="26"/>
  <c r="V164" i="26"/>
  <c r="V196" i="26"/>
  <c r="U228" i="26"/>
  <c r="V247" i="26"/>
  <c r="U267" i="26"/>
  <c r="U299" i="26"/>
  <c r="V318" i="26"/>
  <c r="U338" i="26"/>
  <c r="U363" i="26"/>
  <c r="U388" i="26"/>
  <c r="U91" i="26"/>
  <c r="U118" i="26"/>
  <c r="U134" i="26"/>
  <c r="U150" i="26"/>
  <c r="U176" i="26"/>
  <c r="U192" i="26"/>
  <c r="V210" i="26"/>
  <c r="V242" i="26"/>
  <c r="U262" i="26"/>
  <c r="V274" i="26"/>
  <c r="U294" i="26"/>
  <c r="U326" i="26"/>
  <c r="U344" i="26"/>
  <c r="V363" i="26"/>
  <c r="U376" i="26"/>
  <c r="V395" i="26"/>
  <c r="V91" i="26"/>
  <c r="V107" i="26"/>
  <c r="V123" i="26"/>
  <c r="V139" i="26"/>
  <c r="V155" i="26"/>
  <c r="V171" i="26"/>
  <c r="V187" i="26"/>
  <c r="U211" i="26"/>
  <c r="V223" i="26"/>
  <c r="V255" i="26"/>
  <c r="U275" i="26"/>
  <c r="V294" i="26"/>
  <c r="U314" i="26"/>
  <c r="U332" i="26"/>
  <c r="V351" i="26"/>
  <c r="U371" i="26"/>
  <c r="U396" i="26"/>
  <c r="U87" i="26"/>
  <c r="U103" i="26"/>
  <c r="U119" i="26"/>
  <c r="U135" i="26"/>
  <c r="U151" i="26"/>
  <c r="U167" i="26"/>
  <c r="U183" i="26"/>
  <c r="U199" i="26"/>
  <c r="V218" i="26"/>
  <c r="U231" i="26"/>
  <c r="V250" i="26"/>
  <c r="U270" i="26"/>
  <c r="U288" i="26"/>
  <c r="V307" i="26"/>
  <c r="U327" i="26"/>
  <c r="V346" i="26"/>
  <c r="U366" i="26"/>
  <c r="V378" i="26"/>
  <c r="U398" i="26"/>
  <c r="V92" i="26"/>
  <c r="V108" i="26"/>
  <c r="V124" i="26"/>
  <c r="V146" i="26"/>
  <c r="V156" i="26"/>
  <c r="V172" i="26"/>
  <c r="V188" i="26"/>
  <c r="V206" i="26"/>
  <c r="U226" i="26"/>
  <c r="U244" i="26"/>
  <c r="V263" i="26"/>
  <c r="U283" i="26"/>
  <c r="V295" i="26"/>
  <c r="U315" i="26"/>
  <c r="V334" i="26"/>
  <c r="U347" i="26"/>
  <c r="V359" i="26"/>
  <c r="U379" i="26"/>
  <c r="V391" i="26"/>
  <c r="U83" i="26"/>
  <c r="U94" i="26"/>
  <c r="U104" i="26"/>
  <c r="U115" i="26"/>
  <c r="U126" i="26"/>
  <c r="U142" i="26"/>
  <c r="U152" i="26"/>
  <c r="U163" i="26"/>
  <c r="U174" i="26"/>
  <c r="U184" i="26"/>
  <c r="U195" i="26"/>
  <c r="U207" i="26"/>
  <c r="V219" i="26"/>
  <c r="U232" i="26"/>
  <c r="U246" i="26"/>
  <c r="V258" i="26"/>
  <c r="U271" i="26"/>
  <c r="V283" i="26"/>
  <c r="U296" i="26"/>
  <c r="U310" i="26"/>
  <c r="V322" i="26"/>
  <c r="U335" i="26"/>
  <c r="V347" i="26"/>
  <c r="U360" i="26"/>
  <c r="U374" i="26"/>
  <c r="V386" i="26"/>
  <c r="U399" i="26"/>
  <c r="V83" i="26"/>
  <c r="V94" i="26"/>
  <c r="V104" i="26"/>
  <c r="V115" i="26"/>
  <c r="V126" i="26"/>
  <c r="V136" i="26"/>
  <c r="V147" i="26"/>
  <c r="V158" i="26"/>
  <c r="V168" i="26"/>
  <c r="V179" i="26"/>
  <c r="V184" i="26"/>
  <c r="V195" i="26"/>
  <c r="V207" i="26"/>
  <c r="U220" i="26"/>
  <c r="U234" i="26"/>
  <c r="V246" i="26"/>
  <c r="U259" i="26"/>
  <c r="V271" i="26"/>
  <c r="V278" i="26"/>
  <c r="U291" i="26"/>
  <c r="V303" i="26"/>
  <c r="U316" i="26"/>
  <c r="U330" i="26"/>
  <c r="V342" i="26"/>
  <c r="U348" i="26"/>
  <c r="U362" i="26"/>
  <c r="V367" i="26"/>
  <c r="V374" i="26"/>
  <c r="U380" i="26"/>
  <c r="U387" i="26"/>
  <c r="V399" i="26"/>
  <c r="U79" i="26"/>
  <c r="U84" i="26"/>
  <c r="U90" i="26"/>
  <c r="U95" i="26"/>
  <c r="U100" i="26"/>
  <c r="U106" i="26"/>
  <c r="U111" i="26"/>
  <c r="U116" i="26"/>
  <c r="U122" i="26"/>
  <c r="U127" i="26"/>
  <c r="U132" i="26"/>
  <c r="U138" i="26"/>
  <c r="U143" i="26"/>
  <c r="U148" i="26"/>
  <c r="U154" i="26"/>
  <c r="U159" i="26"/>
  <c r="U164" i="26"/>
  <c r="U170" i="26"/>
  <c r="U175" i="26"/>
  <c r="U180" i="26"/>
  <c r="U186" i="26"/>
  <c r="U191" i="26"/>
  <c r="U196" i="26"/>
  <c r="V202" i="26"/>
  <c r="U208" i="26"/>
  <c r="U215" i="26"/>
  <c r="U222" i="26"/>
  <c r="V227" i="26"/>
  <c r="V234" i="26"/>
  <c r="U240" i="26"/>
  <c r="U247" i="26"/>
  <c r="U254" i="26"/>
  <c r="V259" i="26"/>
  <c r="V266" i="26"/>
  <c r="U272" i="26"/>
  <c r="U279" i="26"/>
  <c r="U286" i="26"/>
  <c r="V291" i="26"/>
  <c r="V298" i="26"/>
  <c r="U304" i="26"/>
  <c r="U311" i="26"/>
  <c r="U318" i="26"/>
  <c r="V323" i="26"/>
  <c r="V330" i="26"/>
  <c r="U336" i="26"/>
  <c r="U343" i="26"/>
  <c r="U350" i="26"/>
  <c r="V355" i="26"/>
  <c r="V362" i="26"/>
  <c r="U368" i="26"/>
  <c r="U375" i="26"/>
  <c r="U382" i="26"/>
  <c r="V387" i="26"/>
  <c r="V394" i="26"/>
  <c r="U400" i="26"/>
  <c r="V204" i="26"/>
  <c r="V216" i="26"/>
  <c r="V228" i="26"/>
  <c r="V240" i="26"/>
  <c r="V252" i="26"/>
  <c r="V264" i="26"/>
  <c r="V276" i="26"/>
  <c r="V288" i="26"/>
  <c r="V300" i="26"/>
  <c r="V312" i="26"/>
  <c r="V324" i="26"/>
  <c r="V336" i="26"/>
  <c r="V348" i="26"/>
  <c r="V360" i="26"/>
  <c r="V372" i="26"/>
  <c r="V380" i="26"/>
  <c r="V384" i="26"/>
  <c r="V388" i="26"/>
  <c r="V400" i="26"/>
  <c r="V200" i="26"/>
  <c r="V212" i="26"/>
  <c r="V224" i="26"/>
  <c r="V236" i="26"/>
  <c r="V248" i="26"/>
  <c r="V268" i="26"/>
  <c r="V280" i="26"/>
  <c r="V292" i="26"/>
  <c r="V304" i="26"/>
  <c r="V316" i="26"/>
  <c r="V328" i="26"/>
  <c r="V344" i="26"/>
  <c r="V356" i="26"/>
  <c r="V368" i="26"/>
  <c r="V392" i="26"/>
  <c r="U81" i="26"/>
  <c r="U89" i="26"/>
  <c r="U97" i="26"/>
  <c r="U109" i="26"/>
  <c r="U117" i="26"/>
  <c r="U125" i="26"/>
  <c r="U133" i="26"/>
  <c r="U141" i="26"/>
  <c r="U149" i="26"/>
  <c r="U157" i="26"/>
  <c r="U165" i="26"/>
  <c r="U173" i="26"/>
  <c r="U181" i="26"/>
  <c r="U189" i="26"/>
  <c r="U197" i="26"/>
  <c r="U205" i="26"/>
  <c r="U213" i="26"/>
  <c r="U221" i="26"/>
  <c r="U229" i="26"/>
  <c r="U237" i="26"/>
  <c r="U245" i="26"/>
  <c r="U253" i="26"/>
  <c r="U261" i="26"/>
  <c r="U269" i="26"/>
  <c r="U277" i="26"/>
  <c r="U285" i="26"/>
  <c r="U293" i="26"/>
  <c r="U301" i="26"/>
  <c r="U305" i="26"/>
  <c r="U309" i="26"/>
  <c r="U313" i="26"/>
  <c r="U321" i="26"/>
  <c r="U325" i="26"/>
  <c r="U329" i="26"/>
  <c r="U333" i="26"/>
  <c r="U337" i="26"/>
  <c r="U341" i="26"/>
  <c r="U345" i="26"/>
  <c r="U349" i="26"/>
  <c r="U353" i="26"/>
  <c r="U357" i="26"/>
  <c r="U361" i="26"/>
  <c r="U365" i="26"/>
  <c r="U369" i="26"/>
  <c r="U373" i="26"/>
  <c r="U377" i="26"/>
  <c r="U381" i="26"/>
  <c r="U385" i="26"/>
  <c r="U389" i="26"/>
  <c r="U393" i="26"/>
  <c r="U397" i="26"/>
  <c r="U401" i="26"/>
  <c r="V208" i="26"/>
  <c r="V220" i="26"/>
  <c r="V232" i="26"/>
  <c r="V244" i="26"/>
  <c r="V256" i="26"/>
  <c r="V260" i="26"/>
  <c r="V272" i="26"/>
  <c r="V284" i="26"/>
  <c r="V296" i="26"/>
  <c r="V308" i="26"/>
  <c r="V320" i="26"/>
  <c r="V332" i="26"/>
  <c r="V340" i="26"/>
  <c r="V352" i="26"/>
  <c r="V364" i="26"/>
  <c r="V376" i="26"/>
  <c r="V396" i="26"/>
  <c r="U85" i="26"/>
  <c r="U93" i="26"/>
  <c r="U101" i="26"/>
  <c r="U105" i="26"/>
  <c r="U113" i="26"/>
  <c r="U121" i="26"/>
  <c r="U129" i="26"/>
  <c r="U137" i="26"/>
  <c r="U145" i="26"/>
  <c r="U153" i="26"/>
  <c r="U161" i="26"/>
  <c r="U169" i="26"/>
  <c r="U177" i="26"/>
  <c r="U185" i="26"/>
  <c r="U193" i="26"/>
  <c r="U201" i="26"/>
  <c r="U209" i="26"/>
  <c r="U217" i="26"/>
  <c r="U225" i="26"/>
  <c r="U233" i="26"/>
  <c r="U241" i="26"/>
  <c r="U249" i="26"/>
  <c r="U257" i="26"/>
  <c r="U265" i="26"/>
  <c r="U273" i="26"/>
  <c r="U281" i="26"/>
  <c r="U289" i="26"/>
  <c r="U297" i="26"/>
  <c r="U317" i="26"/>
  <c r="V81" i="26"/>
  <c r="V85" i="26"/>
  <c r="V89" i="26"/>
  <c r="V93" i="26"/>
  <c r="V97" i="26"/>
  <c r="V101" i="26"/>
  <c r="V105" i="26"/>
  <c r="V109" i="26"/>
  <c r="V113" i="26"/>
  <c r="V117" i="26"/>
  <c r="V121" i="26"/>
  <c r="V125" i="26"/>
  <c r="V129" i="26"/>
  <c r="V133" i="26"/>
  <c r="V137" i="26"/>
  <c r="V141" i="26"/>
  <c r="V145" i="26"/>
  <c r="V149" i="26"/>
  <c r="V153" i="26"/>
  <c r="V157" i="26"/>
  <c r="V161" i="26"/>
  <c r="V165" i="26"/>
  <c r="V169" i="26"/>
  <c r="V173" i="26"/>
  <c r="V177" i="26"/>
  <c r="V181" i="26"/>
  <c r="V185" i="26"/>
  <c r="V189" i="26"/>
  <c r="V193" i="26"/>
  <c r="V197" i="26"/>
  <c r="V201" i="26"/>
  <c r="V205" i="26"/>
  <c r="V209" i="26"/>
  <c r="V213" i="26"/>
  <c r="V217" i="26"/>
  <c r="V221" i="26"/>
  <c r="V225" i="26"/>
  <c r="V229" i="26"/>
  <c r="V233" i="26"/>
  <c r="V237" i="26"/>
  <c r="V241" i="26"/>
  <c r="V245" i="26"/>
  <c r="V249" i="26"/>
  <c r="V253" i="26"/>
  <c r="V257" i="26"/>
  <c r="V261" i="26"/>
  <c r="V265" i="26"/>
  <c r="V269" i="26"/>
  <c r="V273" i="26"/>
  <c r="V277" i="26"/>
  <c r="V281" i="26"/>
  <c r="V285" i="26"/>
  <c r="V289" i="26"/>
  <c r="V293" i="26"/>
  <c r="V297" i="26"/>
  <c r="V301" i="26"/>
  <c r="V305" i="26"/>
  <c r="V309" i="26"/>
  <c r="V313" i="26"/>
  <c r="V317" i="26"/>
  <c r="V321" i="26"/>
  <c r="V325" i="26"/>
  <c r="V329" i="26"/>
  <c r="V333" i="26"/>
  <c r="V337" i="26"/>
  <c r="V341" i="26"/>
  <c r="V345" i="26"/>
  <c r="V349" i="26"/>
  <c r="V353" i="26"/>
  <c r="V357" i="26"/>
  <c r="V361" i="26"/>
  <c r="V365" i="26"/>
  <c r="V369" i="26"/>
  <c r="V373" i="26"/>
  <c r="V377" i="26"/>
  <c r="V381" i="26"/>
  <c r="V385" i="26"/>
  <c r="V389" i="26"/>
  <c r="V393" i="26"/>
  <c r="V397" i="26"/>
  <c r="V401" i="26"/>
  <c r="U23" i="28"/>
  <c r="V23" i="28"/>
  <c r="U27" i="28"/>
  <c r="U31" i="28"/>
  <c r="U35" i="28"/>
  <c r="U39" i="28"/>
  <c r="U43" i="28"/>
  <c r="V27" i="28"/>
  <c r="V31" i="28"/>
  <c r="V35" i="28"/>
  <c r="V39" i="28"/>
  <c r="V43" i="28"/>
  <c r="U24" i="28"/>
  <c r="U28" i="28"/>
  <c r="U32" i="28"/>
  <c r="U36" i="28"/>
  <c r="U40" i="28"/>
  <c r="U44" i="28"/>
  <c r="V24" i="28"/>
  <c r="V28" i="28"/>
  <c r="V32" i="28"/>
  <c r="V36" i="28"/>
  <c r="V40" i="28"/>
  <c r="V44" i="28"/>
  <c r="U25" i="28"/>
  <c r="U29" i="28"/>
  <c r="U33" i="28"/>
  <c r="U37" i="28"/>
  <c r="U41" i="28"/>
  <c r="U45" i="28"/>
  <c r="V25" i="28"/>
  <c r="V29" i="28"/>
  <c r="V33" i="28"/>
  <c r="V37" i="28"/>
  <c r="V41" i="28"/>
  <c r="V45" i="28"/>
  <c r="U26" i="28"/>
  <c r="U30" i="28"/>
  <c r="U34" i="28"/>
  <c r="U38" i="28"/>
  <c r="U42" i="28"/>
  <c r="U46" i="28"/>
  <c r="V26" i="28"/>
  <c r="V30" i="28"/>
  <c r="V34" i="28"/>
  <c r="V38" i="28"/>
  <c r="V42" i="28"/>
  <c r="V46" i="28"/>
  <c r="U35" i="13"/>
  <c r="V35" i="13"/>
  <c r="V23" i="13"/>
  <c r="U23" i="13"/>
  <c r="U31" i="27"/>
  <c r="U39" i="27"/>
  <c r="U47" i="27"/>
  <c r="U55" i="27"/>
  <c r="U63" i="27"/>
  <c r="V27" i="27"/>
  <c r="V35" i="27"/>
  <c r="V47" i="27"/>
  <c r="V55" i="27"/>
  <c r="V63" i="27"/>
  <c r="U24" i="27"/>
  <c r="U32" i="27"/>
  <c r="U40" i="27"/>
  <c r="U48" i="27"/>
  <c r="U56" i="27"/>
  <c r="U68" i="27"/>
  <c r="V56" i="27"/>
  <c r="U27" i="27"/>
  <c r="U35" i="27"/>
  <c r="U43" i="27"/>
  <c r="U51" i="27"/>
  <c r="U59" i="27"/>
  <c r="U67" i="27"/>
  <c r="V31" i="27"/>
  <c r="V39" i="27"/>
  <c r="V43" i="27"/>
  <c r="V51" i="27"/>
  <c r="V59" i="27"/>
  <c r="V67" i="27"/>
  <c r="U28" i="27"/>
  <c r="U36" i="27"/>
  <c r="U44" i="27"/>
  <c r="U52" i="27"/>
  <c r="U60" i="27"/>
  <c r="U64" i="27"/>
  <c r="V24" i="27"/>
  <c r="V28" i="27"/>
  <c r="V32" i="27"/>
  <c r="V36" i="27"/>
  <c r="V40" i="27"/>
  <c r="V44" i="27"/>
  <c r="V48" i="27"/>
  <c r="V52" i="27"/>
  <c r="V60" i="27"/>
  <c r="V64" i="27"/>
  <c r="V68" i="27"/>
  <c r="U25" i="27"/>
  <c r="U29" i="27"/>
  <c r="U33" i="27"/>
  <c r="U37" i="27"/>
  <c r="U41" i="27"/>
  <c r="U45" i="27"/>
  <c r="U49" i="27"/>
  <c r="U53" i="27"/>
  <c r="U57" i="27"/>
  <c r="U61" i="27"/>
  <c r="U65" i="27"/>
  <c r="U69" i="27"/>
  <c r="V25" i="27"/>
  <c r="V29" i="27"/>
  <c r="V33" i="27"/>
  <c r="V37" i="27"/>
  <c r="V41" i="27"/>
  <c r="V45" i="27"/>
  <c r="V49" i="27"/>
  <c r="V53" i="27"/>
  <c r="V57" i="27"/>
  <c r="V61" i="27"/>
  <c r="V65" i="27"/>
  <c r="V69" i="27"/>
  <c r="U26" i="27"/>
  <c r="U30" i="27"/>
  <c r="U34" i="27"/>
  <c r="U38" i="27"/>
  <c r="U42" i="27"/>
  <c r="U46" i="27"/>
  <c r="U50" i="27"/>
  <c r="U54" i="27"/>
  <c r="U58" i="27"/>
  <c r="U62" i="27"/>
  <c r="U66" i="27"/>
  <c r="U70" i="27"/>
  <c r="V26" i="27"/>
  <c r="V30" i="27"/>
  <c r="V34" i="27"/>
  <c r="V38" i="27"/>
  <c r="V42" i="27"/>
  <c r="V46" i="27"/>
  <c r="V50" i="27"/>
  <c r="V54" i="27"/>
  <c r="V58" i="27"/>
  <c r="V62" i="27"/>
  <c r="V66" i="27"/>
  <c r="V70" i="27"/>
  <c r="V23" i="27"/>
  <c r="U23" i="27"/>
  <c r="U30" i="29"/>
  <c r="U38" i="29"/>
  <c r="U46" i="29"/>
  <c r="U54" i="29"/>
  <c r="U62" i="29"/>
  <c r="V26" i="29"/>
  <c r="V34" i="29"/>
  <c r="V42" i="29"/>
  <c r="V50" i="29"/>
  <c r="V62" i="29"/>
  <c r="U27" i="29"/>
  <c r="U35" i="29"/>
  <c r="U43" i="29"/>
  <c r="U51" i="29"/>
  <c r="U59" i="29"/>
  <c r="U67" i="29"/>
  <c r="V31" i="29"/>
  <c r="V39" i="29"/>
  <c r="V47" i="29"/>
  <c r="V55" i="29"/>
  <c r="V63" i="29"/>
  <c r="U24" i="29"/>
  <c r="U32" i="29"/>
  <c r="U40" i="29"/>
  <c r="U48" i="29"/>
  <c r="U56" i="29"/>
  <c r="U64" i="29"/>
  <c r="V24" i="29"/>
  <c r="V32" i="29"/>
  <c r="V40" i="29"/>
  <c r="V48" i="29"/>
  <c r="V56" i="29"/>
  <c r="V64" i="29"/>
  <c r="U29" i="29"/>
  <c r="U37" i="29"/>
  <c r="U49" i="29"/>
  <c r="U69" i="29"/>
  <c r="U26" i="29"/>
  <c r="U34" i="29"/>
  <c r="U42" i="29"/>
  <c r="U50" i="29"/>
  <c r="U58" i="29"/>
  <c r="U66" i="29"/>
  <c r="V30" i="29"/>
  <c r="V38" i="29"/>
  <c r="V46" i="29"/>
  <c r="V54" i="29"/>
  <c r="V58" i="29"/>
  <c r="V66" i="29"/>
  <c r="U31" i="29"/>
  <c r="U39" i="29"/>
  <c r="U47" i="29"/>
  <c r="U55" i="29"/>
  <c r="U63" i="29"/>
  <c r="V27" i="29"/>
  <c r="V35" i="29"/>
  <c r="V43" i="29"/>
  <c r="V51" i="29"/>
  <c r="V59" i="29"/>
  <c r="V67" i="29"/>
  <c r="U28" i="29"/>
  <c r="U36" i="29"/>
  <c r="U44" i="29"/>
  <c r="U52" i="29"/>
  <c r="U60" i="29"/>
  <c r="U68" i="29"/>
  <c r="V28" i="29"/>
  <c r="V36" i="29"/>
  <c r="V44" i="29"/>
  <c r="V52" i="29"/>
  <c r="V60" i="29"/>
  <c r="V68" i="29"/>
  <c r="U25" i="29"/>
  <c r="U33" i="29"/>
  <c r="U41" i="29"/>
  <c r="U45" i="29"/>
  <c r="U53" i="29"/>
  <c r="U57" i="29"/>
  <c r="U61" i="29"/>
  <c r="U65" i="29"/>
  <c r="V25" i="29"/>
  <c r="V29" i="29"/>
  <c r="V33" i="29"/>
  <c r="V37" i="29"/>
  <c r="V41" i="29"/>
  <c r="V45" i="29"/>
  <c r="V49" i="29"/>
  <c r="V53" i="29"/>
  <c r="V57" i="29"/>
  <c r="V61" i="29"/>
  <c r="V65" i="29"/>
  <c r="V69" i="29"/>
  <c r="V23" i="29"/>
  <c r="U23" i="29"/>
  <c r="U27" i="13"/>
  <c r="U31" i="13"/>
  <c r="V27" i="13"/>
  <c r="V31" i="13"/>
  <c r="U24" i="13"/>
  <c r="U28" i="13"/>
  <c r="U32" i="13"/>
  <c r="V24" i="13"/>
  <c r="V28" i="13"/>
  <c r="V32" i="13"/>
  <c r="U25" i="13"/>
  <c r="U29" i="13"/>
  <c r="U33" i="13"/>
  <c r="V25" i="13"/>
  <c r="V29" i="13"/>
  <c r="V33" i="13"/>
  <c r="U26" i="13"/>
  <c r="U30" i="13"/>
  <c r="U34" i="13"/>
  <c r="V26" i="13"/>
  <c r="V30" i="13"/>
  <c r="V34" i="13"/>
  <c r="W46" i="28" l="1"/>
  <c r="W42" i="28"/>
  <c r="W38" i="28"/>
  <c r="W34" i="28"/>
  <c r="W30" i="28"/>
  <c r="W26" i="28"/>
  <c r="X46" i="28"/>
  <c r="Y46" i="28" s="1"/>
  <c r="X42" i="28"/>
  <c r="Y42" i="28" s="1"/>
  <c r="X38" i="28"/>
  <c r="Y38" i="28" s="1"/>
  <c r="X34" i="28"/>
  <c r="Y34" i="28" s="1"/>
  <c r="X30" i="28"/>
  <c r="Y30" i="28" s="1"/>
  <c r="X26" i="28"/>
  <c r="Y26" i="28" s="1"/>
  <c r="W45" i="28"/>
  <c r="W41" i="28"/>
  <c r="W37" i="28"/>
  <c r="W33" i="28"/>
  <c r="W29" i="28"/>
  <c r="W25" i="28"/>
  <c r="X45" i="28"/>
  <c r="Y45" i="28" s="1"/>
  <c r="X41" i="28"/>
  <c r="Y41" i="28" s="1"/>
  <c r="X37" i="28"/>
  <c r="Y37" i="28" s="1"/>
  <c r="X33" i="28"/>
  <c r="Y33" i="28" s="1"/>
  <c r="X29" i="28"/>
  <c r="Y29" i="28" s="1"/>
  <c r="X25" i="28"/>
  <c r="Y25" i="28" s="1"/>
  <c r="W44" i="28"/>
  <c r="W40" i="28"/>
  <c r="W36" i="28"/>
  <c r="W32" i="28"/>
  <c r="W28" i="28"/>
  <c r="W24" i="28"/>
  <c r="X44" i="28"/>
  <c r="Y44" i="28" s="1"/>
  <c r="X40" i="28"/>
  <c r="Y40" i="28" s="1"/>
  <c r="X36" i="28"/>
  <c r="Y36" i="28" s="1"/>
  <c r="X32" i="28"/>
  <c r="Y32" i="28" s="1"/>
  <c r="X28" i="28"/>
  <c r="Y28" i="28" s="1"/>
  <c r="X24" i="28"/>
  <c r="Y24" i="28" s="1"/>
  <c r="W43" i="28"/>
  <c r="W39" i="28"/>
  <c r="W35" i="28"/>
  <c r="W31" i="28"/>
  <c r="W27" i="28"/>
  <c r="X43" i="28"/>
  <c r="Y43" i="28" s="1"/>
  <c r="X39" i="28"/>
  <c r="Y39" i="28" s="1"/>
  <c r="X35" i="28"/>
  <c r="Y35" i="28" s="1"/>
  <c r="X31" i="28"/>
  <c r="Y31" i="28" s="1"/>
  <c r="X27" i="28"/>
  <c r="Y27" i="28" s="1"/>
  <c r="W23" i="28"/>
  <c r="X23" i="28"/>
  <c r="Y23" i="28" s="1"/>
  <c r="W401" i="26"/>
  <c r="W397" i="26"/>
  <c r="W393" i="26"/>
  <c r="W389" i="26"/>
  <c r="W385" i="26"/>
  <c r="W381" i="26"/>
  <c r="W377" i="26"/>
  <c r="W373" i="26"/>
  <c r="W369" i="26"/>
  <c r="W365" i="26"/>
  <c r="W361" i="26"/>
  <c r="W357" i="26"/>
  <c r="W353" i="26"/>
  <c r="W349" i="26"/>
  <c r="W345" i="26"/>
  <c r="W341" i="26"/>
  <c r="W337" i="26"/>
  <c r="W333" i="26"/>
  <c r="W329" i="26"/>
  <c r="W325" i="26"/>
  <c r="W321" i="26"/>
  <c r="W317" i="26"/>
  <c r="W313" i="26"/>
  <c r="W309" i="26"/>
  <c r="W305" i="26"/>
  <c r="W301" i="26"/>
  <c r="W297" i="26"/>
  <c r="W293" i="26"/>
  <c r="W289" i="26"/>
  <c r="W285" i="26"/>
  <c r="W281" i="26"/>
  <c r="W277" i="26"/>
  <c r="W273" i="26"/>
  <c r="W269" i="26"/>
  <c r="W265" i="26"/>
  <c r="W261" i="26"/>
  <c r="W257" i="26"/>
  <c r="W253" i="26"/>
  <c r="W249" i="26"/>
  <c r="W245" i="26"/>
  <c r="W241" i="26"/>
  <c r="W237" i="26"/>
  <c r="W233" i="26"/>
  <c r="W229" i="26"/>
  <c r="W225" i="26"/>
  <c r="W221" i="26"/>
  <c r="W217" i="26"/>
  <c r="W213" i="26"/>
  <c r="W209" i="26"/>
  <c r="W205" i="26"/>
  <c r="W201" i="26"/>
  <c r="W197" i="26"/>
  <c r="W193" i="26"/>
  <c r="W189" i="26"/>
  <c r="W185" i="26"/>
  <c r="W181" i="26"/>
  <c r="W177" i="26"/>
  <c r="W173" i="26"/>
  <c r="W169" i="26"/>
  <c r="W165" i="26"/>
  <c r="W161" i="26"/>
  <c r="W157" i="26"/>
  <c r="W153" i="26"/>
  <c r="W149" i="26"/>
  <c r="W145" i="26"/>
  <c r="W141" i="26"/>
  <c r="W137" i="26"/>
  <c r="W133" i="26"/>
  <c r="W129" i="26"/>
  <c r="W125" i="26"/>
  <c r="W121" i="26"/>
  <c r="W117" i="26"/>
  <c r="W113" i="26"/>
  <c r="W109" i="26"/>
  <c r="W105" i="26"/>
  <c r="W101" i="26"/>
  <c r="W97" i="26"/>
  <c r="W93" i="26"/>
  <c r="W89" i="26"/>
  <c r="W85" i="26"/>
  <c r="W81" i="26"/>
  <c r="X317" i="26"/>
  <c r="Y317" i="26" s="1"/>
  <c r="X297" i="26"/>
  <c r="Y297" i="26" s="1"/>
  <c r="X289" i="26"/>
  <c r="Y289" i="26" s="1"/>
  <c r="X281" i="26"/>
  <c r="Y281" i="26" s="1"/>
  <c r="X273" i="26"/>
  <c r="Y273" i="26" s="1"/>
  <c r="X265" i="26"/>
  <c r="Y265" i="26" s="1"/>
  <c r="X257" i="26"/>
  <c r="Y257" i="26" s="1"/>
  <c r="X249" i="26"/>
  <c r="Y249" i="26" s="1"/>
  <c r="X241" i="26"/>
  <c r="Y241" i="26" s="1"/>
  <c r="X233" i="26"/>
  <c r="Y233" i="26" s="1"/>
  <c r="X225" i="26"/>
  <c r="Y225" i="26" s="1"/>
  <c r="X217" i="26"/>
  <c r="Y217" i="26" s="1"/>
  <c r="X209" i="26"/>
  <c r="Y209" i="26" s="1"/>
  <c r="X201" i="26"/>
  <c r="Y201" i="26" s="1"/>
  <c r="X193" i="26"/>
  <c r="Y193" i="26" s="1"/>
  <c r="X185" i="26"/>
  <c r="Y185" i="26" s="1"/>
  <c r="X177" i="26"/>
  <c r="Y177" i="26" s="1"/>
  <c r="X169" i="26"/>
  <c r="Y169" i="26" s="1"/>
  <c r="X161" i="26"/>
  <c r="Y161" i="26" s="1"/>
  <c r="X153" i="26"/>
  <c r="Y153" i="26" s="1"/>
  <c r="X145" i="26"/>
  <c r="Y145" i="26" s="1"/>
  <c r="X137" i="26"/>
  <c r="Y137" i="26" s="1"/>
  <c r="X129" i="26"/>
  <c r="Y129" i="26" s="1"/>
  <c r="X121" i="26"/>
  <c r="Y121" i="26" s="1"/>
  <c r="X113" i="26"/>
  <c r="Y113" i="26" s="1"/>
  <c r="X105" i="26"/>
  <c r="Y105" i="26" s="1"/>
  <c r="X101" i="26"/>
  <c r="Y101" i="26" s="1"/>
  <c r="X93" i="26"/>
  <c r="Y93" i="26" s="1"/>
  <c r="X85" i="26"/>
  <c r="Y85" i="26" s="1"/>
  <c r="W396" i="26"/>
  <c r="W376" i="26"/>
  <c r="W364" i="26"/>
  <c r="W352" i="26"/>
  <c r="W340" i="26"/>
  <c r="W332" i="26"/>
  <c r="W320" i="26"/>
  <c r="W308" i="26"/>
  <c r="W296" i="26"/>
  <c r="W284" i="26"/>
  <c r="W272" i="26"/>
  <c r="W260" i="26"/>
  <c r="W256" i="26"/>
  <c r="W244" i="26"/>
  <c r="W232" i="26"/>
  <c r="W220" i="26"/>
  <c r="W208" i="26"/>
  <c r="X401" i="26"/>
  <c r="Y401" i="26" s="1"/>
  <c r="X397" i="26"/>
  <c r="Y397" i="26" s="1"/>
  <c r="X393" i="26"/>
  <c r="Y393" i="26" s="1"/>
  <c r="X389" i="26"/>
  <c r="Y389" i="26" s="1"/>
  <c r="X385" i="26"/>
  <c r="Y385" i="26" s="1"/>
  <c r="X381" i="26"/>
  <c r="Y381" i="26" s="1"/>
  <c r="X377" i="26"/>
  <c r="Y377" i="26" s="1"/>
  <c r="X373" i="26"/>
  <c r="Y373" i="26" s="1"/>
  <c r="X369" i="26"/>
  <c r="Y369" i="26" s="1"/>
  <c r="X365" i="26"/>
  <c r="Y365" i="26" s="1"/>
  <c r="X361" i="26"/>
  <c r="Y361" i="26" s="1"/>
  <c r="X357" i="26"/>
  <c r="Y357" i="26" s="1"/>
  <c r="X353" i="26"/>
  <c r="Y353" i="26" s="1"/>
  <c r="X349" i="26"/>
  <c r="Y349" i="26" s="1"/>
  <c r="X345" i="26"/>
  <c r="Y345" i="26" s="1"/>
  <c r="X341" i="26"/>
  <c r="Y341" i="26" s="1"/>
  <c r="X337" i="26"/>
  <c r="Y337" i="26" s="1"/>
  <c r="X333" i="26"/>
  <c r="Y333" i="26" s="1"/>
  <c r="X329" i="26"/>
  <c r="Y329" i="26" s="1"/>
  <c r="X325" i="26"/>
  <c r="Y325" i="26" s="1"/>
  <c r="X321" i="26"/>
  <c r="Y321" i="26" s="1"/>
  <c r="X313" i="26"/>
  <c r="Y313" i="26" s="1"/>
  <c r="X309" i="26"/>
  <c r="Y309" i="26" s="1"/>
  <c r="X305" i="26"/>
  <c r="Y305" i="26" s="1"/>
  <c r="X301" i="26"/>
  <c r="Y301" i="26" s="1"/>
  <c r="X293" i="26"/>
  <c r="Y293" i="26" s="1"/>
  <c r="X285" i="26"/>
  <c r="Y285" i="26" s="1"/>
  <c r="X277" i="26"/>
  <c r="Y277" i="26" s="1"/>
  <c r="X269" i="26"/>
  <c r="Y269" i="26" s="1"/>
  <c r="X261" i="26"/>
  <c r="Y261" i="26" s="1"/>
  <c r="X253" i="26"/>
  <c r="Y253" i="26" s="1"/>
  <c r="X245" i="26"/>
  <c r="Y245" i="26" s="1"/>
  <c r="X237" i="26"/>
  <c r="Y237" i="26" s="1"/>
  <c r="X229" i="26"/>
  <c r="Y229" i="26" s="1"/>
  <c r="X221" i="26"/>
  <c r="Y221" i="26" s="1"/>
  <c r="X213" i="26"/>
  <c r="Y213" i="26" s="1"/>
  <c r="X205" i="26"/>
  <c r="Y205" i="26" s="1"/>
  <c r="X197" i="26"/>
  <c r="Y197" i="26" s="1"/>
  <c r="X189" i="26"/>
  <c r="Y189" i="26" s="1"/>
  <c r="X181" i="26"/>
  <c r="Y181" i="26" s="1"/>
  <c r="X173" i="26"/>
  <c r="Y173" i="26" s="1"/>
  <c r="X165" i="26"/>
  <c r="Y165" i="26" s="1"/>
  <c r="X157" i="26"/>
  <c r="Y157" i="26" s="1"/>
  <c r="X149" i="26"/>
  <c r="Y149" i="26" s="1"/>
  <c r="X141" i="26"/>
  <c r="Y141" i="26" s="1"/>
  <c r="X133" i="26"/>
  <c r="Y133" i="26" s="1"/>
  <c r="X125" i="26"/>
  <c r="Y125" i="26" s="1"/>
  <c r="X117" i="26"/>
  <c r="Y117" i="26" s="1"/>
  <c r="X109" i="26"/>
  <c r="Y109" i="26" s="1"/>
  <c r="X97" i="26"/>
  <c r="Y97" i="26" s="1"/>
  <c r="X89" i="26"/>
  <c r="Y89" i="26" s="1"/>
  <c r="X81" i="26"/>
  <c r="Y81" i="26" s="1"/>
  <c r="W392" i="26"/>
  <c r="W368" i="26"/>
  <c r="W356" i="26"/>
  <c r="W344" i="26"/>
  <c r="W328" i="26"/>
  <c r="W316" i="26"/>
  <c r="W304" i="26"/>
  <c r="W292" i="26"/>
  <c r="W280" i="26"/>
  <c r="W268" i="26"/>
  <c r="W248" i="26"/>
  <c r="W236" i="26"/>
  <c r="W224" i="26"/>
  <c r="W212" i="26"/>
  <c r="W200" i="26"/>
  <c r="W400" i="26"/>
  <c r="W388" i="26"/>
  <c r="W384" i="26"/>
  <c r="W380" i="26"/>
  <c r="W372" i="26"/>
  <c r="W360" i="26"/>
  <c r="W348" i="26"/>
  <c r="W336" i="26"/>
  <c r="W324" i="26"/>
  <c r="W312" i="26"/>
  <c r="W300" i="26"/>
  <c r="W288" i="26"/>
  <c r="W276" i="26"/>
  <c r="W264" i="26"/>
  <c r="W252" i="26"/>
  <c r="W240" i="26"/>
  <c r="W228" i="26"/>
  <c r="W216" i="26"/>
  <c r="W204" i="26"/>
  <c r="X400" i="26"/>
  <c r="Y400" i="26" s="1"/>
  <c r="W394" i="26"/>
  <c r="W387" i="26"/>
  <c r="X382" i="26"/>
  <c r="Y382" i="26" s="1"/>
  <c r="X375" i="26"/>
  <c r="Y375" i="26" s="1"/>
  <c r="X368" i="26"/>
  <c r="Y368" i="26" s="1"/>
  <c r="W362" i="26"/>
  <c r="W355" i="26"/>
  <c r="X350" i="26"/>
  <c r="Y350" i="26" s="1"/>
  <c r="X343" i="26"/>
  <c r="Y343" i="26" s="1"/>
  <c r="X336" i="26"/>
  <c r="Y336" i="26" s="1"/>
  <c r="W330" i="26"/>
  <c r="W323" i="26"/>
  <c r="X318" i="26"/>
  <c r="Y318" i="26" s="1"/>
  <c r="X311" i="26"/>
  <c r="Y311" i="26" s="1"/>
  <c r="X304" i="26"/>
  <c r="Y304" i="26" s="1"/>
  <c r="W298" i="26"/>
  <c r="W291" i="26"/>
  <c r="X286" i="26"/>
  <c r="Y286" i="26" s="1"/>
  <c r="X279" i="26"/>
  <c r="Y279" i="26" s="1"/>
  <c r="X272" i="26"/>
  <c r="Y272" i="26" s="1"/>
  <c r="W266" i="26"/>
  <c r="W259" i="26"/>
  <c r="X254" i="26"/>
  <c r="Y254" i="26" s="1"/>
  <c r="X247" i="26"/>
  <c r="Y247" i="26" s="1"/>
  <c r="X240" i="26"/>
  <c r="Y240" i="26" s="1"/>
  <c r="W234" i="26"/>
  <c r="W227" i="26"/>
  <c r="X222" i="26"/>
  <c r="Y222" i="26" s="1"/>
  <c r="X215" i="26"/>
  <c r="Y215" i="26" s="1"/>
  <c r="X208" i="26"/>
  <c r="Y208" i="26" s="1"/>
  <c r="W202" i="26"/>
  <c r="X196" i="26"/>
  <c r="Y196" i="26" s="1"/>
  <c r="X191" i="26"/>
  <c r="Y191" i="26" s="1"/>
  <c r="X186" i="26"/>
  <c r="Y186" i="26" s="1"/>
  <c r="X180" i="26"/>
  <c r="Y180" i="26" s="1"/>
  <c r="X175" i="26"/>
  <c r="Y175" i="26" s="1"/>
  <c r="X170" i="26"/>
  <c r="Y170" i="26" s="1"/>
  <c r="X164" i="26"/>
  <c r="Y164" i="26" s="1"/>
  <c r="X159" i="26"/>
  <c r="Y159" i="26" s="1"/>
  <c r="X154" i="26"/>
  <c r="Y154" i="26" s="1"/>
  <c r="X148" i="26"/>
  <c r="Y148" i="26" s="1"/>
  <c r="X143" i="26"/>
  <c r="Y143" i="26" s="1"/>
  <c r="X138" i="26"/>
  <c r="Y138" i="26" s="1"/>
  <c r="X132" i="26"/>
  <c r="Y132" i="26" s="1"/>
  <c r="X127" i="26"/>
  <c r="Y127" i="26" s="1"/>
  <c r="X122" i="26"/>
  <c r="Y122" i="26" s="1"/>
  <c r="X116" i="26"/>
  <c r="Y116" i="26" s="1"/>
  <c r="X111" i="26"/>
  <c r="Y111" i="26" s="1"/>
  <c r="X106" i="26"/>
  <c r="Y106" i="26" s="1"/>
  <c r="X100" i="26"/>
  <c r="Y100" i="26" s="1"/>
  <c r="X95" i="26"/>
  <c r="Y95" i="26" s="1"/>
  <c r="X90" i="26"/>
  <c r="Y90" i="26" s="1"/>
  <c r="X84" i="26"/>
  <c r="Y84" i="26" s="1"/>
  <c r="X79" i="26"/>
  <c r="Y79" i="26" s="1"/>
  <c r="W399" i="26"/>
  <c r="X387" i="26"/>
  <c r="Y387" i="26" s="1"/>
  <c r="X380" i="26"/>
  <c r="Y380" i="26" s="1"/>
  <c r="W374" i="26"/>
  <c r="W367" i="26"/>
  <c r="X362" i="26"/>
  <c r="Y362" i="26" s="1"/>
  <c r="X348" i="26"/>
  <c r="Y348" i="26" s="1"/>
  <c r="W342" i="26"/>
  <c r="X330" i="26"/>
  <c r="Y330" i="26" s="1"/>
  <c r="X316" i="26"/>
  <c r="Y316" i="26" s="1"/>
  <c r="W303" i="26"/>
  <c r="X291" i="26"/>
  <c r="Y291" i="26" s="1"/>
  <c r="W278" i="26"/>
  <c r="W271" i="26"/>
  <c r="X259" i="26"/>
  <c r="Y259" i="26" s="1"/>
  <c r="W246" i="26"/>
  <c r="X234" i="26"/>
  <c r="Y234" i="26" s="1"/>
  <c r="X220" i="26"/>
  <c r="Y220" i="26" s="1"/>
  <c r="W207" i="26"/>
  <c r="W195" i="26"/>
  <c r="W184" i="26"/>
  <c r="W179" i="26"/>
  <c r="W168" i="26"/>
  <c r="W158" i="26"/>
  <c r="W147" i="26"/>
  <c r="W136" i="26"/>
  <c r="W126" i="26"/>
  <c r="W115" i="26"/>
  <c r="W104" i="26"/>
  <c r="W94" i="26"/>
  <c r="W83" i="26"/>
  <c r="X399" i="26"/>
  <c r="Y399" i="26" s="1"/>
  <c r="W386" i="26"/>
  <c r="X374" i="26"/>
  <c r="Y374" i="26" s="1"/>
  <c r="X360" i="26"/>
  <c r="Y360" i="26" s="1"/>
  <c r="W347" i="26"/>
  <c r="X335" i="26"/>
  <c r="Y335" i="26" s="1"/>
  <c r="W322" i="26"/>
  <c r="X310" i="26"/>
  <c r="Y310" i="26" s="1"/>
  <c r="X296" i="26"/>
  <c r="Y296" i="26" s="1"/>
  <c r="W283" i="26"/>
  <c r="X271" i="26"/>
  <c r="Y271" i="26" s="1"/>
  <c r="W258" i="26"/>
  <c r="X246" i="26"/>
  <c r="Y246" i="26" s="1"/>
  <c r="X232" i="26"/>
  <c r="Y232" i="26" s="1"/>
  <c r="W219" i="26"/>
  <c r="X207" i="26"/>
  <c r="Y207" i="26" s="1"/>
  <c r="X195" i="26"/>
  <c r="Y195" i="26" s="1"/>
  <c r="X184" i="26"/>
  <c r="Y184" i="26" s="1"/>
  <c r="X174" i="26"/>
  <c r="Y174" i="26" s="1"/>
  <c r="X163" i="26"/>
  <c r="Y163" i="26" s="1"/>
  <c r="X152" i="26"/>
  <c r="Y152" i="26" s="1"/>
  <c r="X142" i="26"/>
  <c r="Y142" i="26" s="1"/>
  <c r="X126" i="26"/>
  <c r="Y126" i="26" s="1"/>
  <c r="X115" i="26"/>
  <c r="Y115" i="26" s="1"/>
  <c r="X104" i="26"/>
  <c r="Y104" i="26" s="1"/>
  <c r="X94" i="26"/>
  <c r="Y94" i="26" s="1"/>
  <c r="X83" i="26"/>
  <c r="Y83" i="26" s="1"/>
  <c r="W391" i="26"/>
  <c r="X379" i="26"/>
  <c r="Y379" i="26" s="1"/>
  <c r="W359" i="26"/>
  <c r="X347" i="26"/>
  <c r="Y347" i="26" s="1"/>
  <c r="W334" i="26"/>
  <c r="X315" i="26"/>
  <c r="Y315" i="26" s="1"/>
  <c r="W295" i="26"/>
  <c r="X283" i="26"/>
  <c r="Y283" i="26" s="1"/>
  <c r="W263" i="26"/>
  <c r="X244" i="26"/>
  <c r="Y244" i="26" s="1"/>
  <c r="X226" i="26"/>
  <c r="Y226" i="26" s="1"/>
  <c r="W206" i="26"/>
  <c r="W188" i="26"/>
  <c r="W172" i="26"/>
  <c r="W156" i="26"/>
  <c r="W146" i="26"/>
  <c r="W124" i="26"/>
  <c r="W108" i="26"/>
  <c r="W92" i="26"/>
  <c r="X398" i="26"/>
  <c r="Y398" i="26" s="1"/>
  <c r="W378" i="26"/>
  <c r="X366" i="26"/>
  <c r="Y366" i="26" s="1"/>
  <c r="W346" i="26"/>
  <c r="X327" i="26"/>
  <c r="Y327" i="26" s="1"/>
  <c r="W307" i="26"/>
  <c r="X288" i="26"/>
  <c r="Y288" i="26" s="1"/>
  <c r="X270" i="26"/>
  <c r="Y270" i="26" s="1"/>
  <c r="W250" i="26"/>
  <c r="X231" i="26"/>
  <c r="Y231" i="26" s="1"/>
  <c r="W218" i="26"/>
  <c r="X199" i="26"/>
  <c r="Y199" i="26" s="1"/>
  <c r="X183" i="26"/>
  <c r="Y183" i="26" s="1"/>
  <c r="X167" i="26"/>
  <c r="Y167" i="26" s="1"/>
  <c r="X151" i="26"/>
  <c r="Y151" i="26" s="1"/>
  <c r="X135" i="26"/>
  <c r="Y135" i="26" s="1"/>
  <c r="X119" i="26"/>
  <c r="Y119" i="26" s="1"/>
  <c r="X103" i="26"/>
  <c r="Y103" i="26" s="1"/>
  <c r="X87" i="26"/>
  <c r="Y87" i="26" s="1"/>
  <c r="X396" i="26"/>
  <c r="Y396" i="26" s="1"/>
  <c r="X371" i="26"/>
  <c r="Y371" i="26" s="1"/>
  <c r="W351" i="26"/>
  <c r="X332" i="26"/>
  <c r="Y332" i="26" s="1"/>
  <c r="X314" i="26"/>
  <c r="Y314" i="26" s="1"/>
  <c r="W294" i="26"/>
  <c r="X275" i="26"/>
  <c r="Y275" i="26" s="1"/>
  <c r="W255" i="26"/>
  <c r="W223" i="26"/>
  <c r="X211" i="26"/>
  <c r="Y211" i="26" s="1"/>
  <c r="W187" i="26"/>
  <c r="W171" i="26"/>
  <c r="W155" i="26"/>
  <c r="W139" i="26"/>
  <c r="W123" i="26"/>
  <c r="W107" i="26"/>
  <c r="W91" i="26"/>
  <c r="W395" i="26"/>
  <c r="X376" i="26"/>
  <c r="Y376" i="26" s="1"/>
  <c r="W363" i="26"/>
  <c r="X344" i="26"/>
  <c r="Y344" i="26" s="1"/>
  <c r="X326" i="26"/>
  <c r="Y326" i="26" s="1"/>
  <c r="X294" i="26"/>
  <c r="Y294" i="26" s="1"/>
  <c r="W274" i="26"/>
  <c r="X262" i="26"/>
  <c r="Y262" i="26" s="1"/>
  <c r="W242" i="26"/>
  <c r="W210" i="26"/>
  <c r="X192" i="26"/>
  <c r="Y192" i="26" s="1"/>
  <c r="X176" i="26"/>
  <c r="Y176" i="26" s="1"/>
  <c r="X150" i="26"/>
  <c r="Y150" i="26" s="1"/>
  <c r="X134" i="26"/>
  <c r="Y134" i="26" s="1"/>
  <c r="X118" i="26"/>
  <c r="Y118" i="26" s="1"/>
  <c r="X91" i="26"/>
  <c r="Y91" i="26" s="1"/>
  <c r="X388" i="26"/>
  <c r="Y388" i="26" s="1"/>
  <c r="X363" i="26"/>
  <c r="Y363" i="26" s="1"/>
  <c r="X338" i="26"/>
  <c r="Y338" i="26" s="1"/>
  <c r="W318" i="26"/>
  <c r="X299" i="26"/>
  <c r="Y299" i="26" s="1"/>
  <c r="X267" i="26"/>
  <c r="Y267" i="26" s="1"/>
  <c r="W247" i="26"/>
  <c r="X228" i="26"/>
  <c r="Y228" i="26" s="1"/>
  <c r="W196" i="26"/>
  <c r="W164" i="26"/>
  <c r="W148" i="26"/>
  <c r="W127" i="26"/>
  <c r="X394" i="26"/>
  <c r="Y394" i="26" s="1"/>
  <c r="X355" i="26"/>
  <c r="Y355" i="26" s="1"/>
  <c r="W335" i="26"/>
  <c r="X323" i="26"/>
  <c r="Y323" i="26" s="1"/>
  <c r="W310" i="26"/>
  <c r="X298" i="26"/>
  <c r="Y298" i="26" s="1"/>
  <c r="X284" i="26"/>
  <c r="Y284" i="26" s="1"/>
  <c r="X266" i="26"/>
  <c r="Y266" i="26" s="1"/>
  <c r="X252" i="26"/>
  <c r="Y252" i="26" s="1"/>
  <c r="W239" i="26"/>
  <c r="X227" i="26"/>
  <c r="Y227" i="26" s="1"/>
  <c r="W214" i="26"/>
  <c r="X202" i="26"/>
  <c r="Y202" i="26" s="1"/>
  <c r="W190" i="26"/>
  <c r="W174" i="26"/>
  <c r="W163" i="26"/>
  <c r="W152" i="26"/>
  <c r="W142" i="26"/>
  <c r="W131" i="26"/>
  <c r="W120" i="26"/>
  <c r="W110" i="26"/>
  <c r="W99" i="26"/>
  <c r="W88" i="26"/>
  <c r="X392" i="26"/>
  <c r="Y392" i="26" s="1"/>
  <c r="W379" i="26"/>
  <c r="X367" i="26"/>
  <c r="Y367" i="26" s="1"/>
  <c r="W354" i="26"/>
  <c r="X342" i="26"/>
  <c r="Y342" i="26" s="1"/>
  <c r="X328" i="26"/>
  <c r="Y328" i="26" s="1"/>
  <c r="W315" i="26"/>
  <c r="X303" i="26"/>
  <c r="Y303" i="26" s="1"/>
  <c r="W290" i="26"/>
  <c r="X278" i="26"/>
  <c r="Y278" i="26" s="1"/>
  <c r="X264" i="26"/>
  <c r="Y264" i="26" s="1"/>
  <c r="W251" i="26"/>
  <c r="X239" i="26"/>
  <c r="Y239" i="26" s="1"/>
  <c r="W226" i="26"/>
  <c r="X214" i="26"/>
  <c r="Y214" i="26" s="1"/>
  <c r="X200" i="26"/>
  <c r="Y200" i="26" s="1"/>
  <c r="X190" i="26"/>
  <c r="Y190" i="26" s="1"/>
  <c r="X179" i="26"/>
  <c r="Y179" i="26" s="1"/>
  <c r="X168" i="26"/>
  <c r="Y168" i="26" s="1"/>
  <c r="X158" i="26"/>
  <c r="Y158" i="26" s="1"/>
  <c r="X147" i="26"/>
  <c r="Y147" i="26" s="1"/>
  <c r="X136" i="26"/>
  <c r="Y136" i="26" s="1"/>
  <c r="X120" i="26"/>
  <c r="Y120" i="26" s="1"/>
  <c r="X110" i="26"/>
  <c r="Y110" i="26" s="1"/>
  <c r="X99" i="26"/>
  <c r="Y99" i="26" s="1"/>
  <c r="X88" i="26"/>
  <c r="Y88" i="26" s="1"/>
  <c r="W398" i="26"/>
  <c r="X386" i="26"/>
  <c r="Y386" i="26" s="1"/>
  <c r="W366" i="26"/>
  <c r="X354" i="26"/>
  <c r="Y354" i="26" s="1"/>
  <c r="X340" i="26"/>
  <c r="Y340" i="26" s="1"/>
  <c r="W327" i="26"/>
  <c r="X308" i="26"/>
  <c r="Y308" i="26" s="1"/>
  <c r="X290" i="26"/>
  <c r="Y290" i="26" s="1"/>
  <c r="W270" i="26"/>
  <c r="X251" i="26"/>
  <c r="Y251" i="26" s="1"/>
  <c r="W231" i="26"/>
  <c r="X212" i="26"/>
  <c r="Y212" i="26" s="1"/>
  <c r="W194" i="26"/>
  <c r="W178" i="26"/>
  <c r="W162" i="26"/>
  <c r="W135" i="26"/>
  <c r="W119" i="26"/>
  <c r="W103" i="26"/>
  <c r="W87" i="26"/>
  <c r="X391" i="26"/>
  <c r="Y391" i="26" s="1"/>
  <c r="W371" i="26"/>
  <c r="X352" i="26"/>
  <c r="Y352" i="26" s="1"/>
  <c r="X334" i="26"/>
  <c r="Y334" i="26" s="1"/>
  <c r="W314" i="26"/>
  <c r="X295" i="26"/>
  <c r="Y295" i="26" s="1"/>
  <c r="W275" i="26"/>
  <c r="X256" i="26"/>
  <c r="Y256" i="26" s="1"/>
  <c r="X238" i="26"/>
  <c r="Y238" i="26" s="1"/>
  <c r="W211" i="26"/>
  <c r="X194" i="26"/>
  <c r="Y194" i="26" s="1"/>
  <c r="X172" i="26"/>
  <c r="Y172" i="26" s="1"/>
  <c r="X156" i="26"/>
  <c r="Y156" i="26" s="1"/>
  <c r="X140" i="26"/>
  <c r="Y140" i="26" s="1"/>
  <c r="X124" i="26"/>
  <c r="Y124" i="26" s="1"/>
  <c r="X108" i="26"/>
  <c r="Y108" i="26" s="1"/>
  <c r="X92" i="26"/>
  <c r="Y92" i="26" s="1"/>
  <c r="W390" i="26"/>
  <c r="X378" i="26"/>
  <c r="Y378" i="26" s="1"/>
  <c r="W358" i="26"/>
  <c r="X339" i="26"/>
  <c r="Y339" i="26" s="1"/>
  <c r="W319" i="26"/>
  <c r="X300" i="26"/>
  <c r="Y300" i="26" s="1"/>
  <c r="X282" i="26"/>
  <c r="Y282" i="26" s="1"/>
  <c r="W262" i="26"/>
  <c r="W230" i="26"/>
  <c r="X204" i="26"/>
  <c r="Y204" i="26" s="1"/>
  <c r="W182" i="26"/>
  <c r="W166" i="26"/>
  <c r="W150" i="26"/>
  <c r="W134" i="26"/>
  <c r="W118" i="26"/>
  <c r="W102" i="26"/>
  <c r="W80" i="26"/>
  <c r="X383" i="26"/>
  <c r="Y383" i="26" s="1"/>
  <c r="X358" i="26"/>
  <c r="Y358" i="26" s="1"/>
  <c r="W338" i="26"/>
  <c r="X319" i="26"/>
  <c r="Y319" i="26" s="1"/>
  <c r="X287" i="26"/>
  <c r="Y287" i="26" s="1"/>
  <c r="W267" i="26"/>
  <c r="X248" i="26"/>
  <c r="Y248" i="26" s="1"/>
  <c r="X216" i="26"/>
  <c r="Y216" i="26" s="1"/>
  <c r="X198" i="26"/>
  <c r="Y198" i="26" s="1"/>
  <c r="X182" i="26"/>
  <c r="Y182" i="26" s="1"/>
  <c r="X155" i="26"/>
  <c r="Y155" i="26" s="1"/>
  <c r="X139" i="26"/>
  <c r="Y139" i="26" s="1"/>
  <c r="X123" i="26"/>
  <c r="Y123" i="26" s="1"/>
  <c r="X96" i="26"/>
  <c r="Y96" i="26" s="1"/>
  <c r="X80" i="26"/>
  <c r="Y80" i="26" s="1"/>
  <c r="W382" i="26"/>
  <c r="W350" i="26"/>
  <c r="X331" i="26"/>
  <c r="Y331" i="26" s="1"/>
  <c r="W311" i="26"/>
  <c r="W279" i="26"/>
  <c r="W254" i="26"/>
  <c r="X235" i="26"/>
  <c r="Y235" i="26" s="1"/>
  <c r="X210" i="26"/>
  <c r="Y210" i="26" s="1"/>
  <c r="W170" i="26"/>
  <c r="W143" i="26"/>
  <c r="X131" i="26"/>
  <c r="Y131" i="26" s="1"/>
  <c r="X372" i="26"/>
  <c r="Y372" i="26" s="1"/>
  <c r="X322" i="26"/>
  <c r="Y322" i="26" s="1"/>
  <c r="W302" i="26"/>
  <c r="X276" i="26"/>
  <c r="Y276" i="26" s="1"/>
  <c r="X258" i="26"/>
  <c r="Y258" i="26" s="1"/>
  <c r="W238" i="26"/>
  <c r="X219" i="26"/>
  <c r="Y219" i="26" s="1"/>
  <c r="W199" i="26"/>
  <c r="W183" i="26"/>
  <c r="W167" i="26"/>
  <c r="W151" i="26"/>
  <c r="W140" i="26"/>
  <c r="W130" i="26"/>
  <c r="W114" i="26"/>
  <c r="W98" i="26"/>
  <c r="W82" i="26"/>
  <c r="X384" i="26"/>
  <c r="Y384" i="26" s="1"/>
  <c r="X359" i="26"/>
  <c r="Y359" i="26" s="1"/>
  <c r="W339" i="26"/>
  <c r="X320" i="26"/>
  <c r="Y320" i="26" s="1"/>
  <c r="X302" i="26"/>
  <c r="Y302" i="26" s="1"/>
  <c r="W282" i="26"/>
  <c r="X263" i="26"/>
  <c r="Y263" i="26" s="1"/>
  <c r="W243" i="26"/>
  <c r="X224" i="26"/>
  <c r="Y224" i="26" s="1"/>
  <c r="X206" i="26"/>
  <c r="Y206" i="26" s="1"/>
  <c r="X188" i="26"/>
  <c r="Y188" i="26" s="1"/>
  <c r="X178" i="26"/>
  <c r="Y178" i="26" s="1"/>
  <c r="X162" i="26"/>
  <c r="Y162" i="26" s="1"/>
  <c r="X146" i="26"/>
  <c r="Y146" i="26" s="1"/>
  <c r="X130" i="26"/>
  <c r="Y130" i="26" s="1"/>
  <c r="X114" i="26"/>
  <c r="Y114" i="26" s="1"/>
  <c r="X98" i="26"/>
  <c r="Y98" i="26" s="1"/>
  <c r="X82" i="26"/>
  <c r="Y82" i="26" s="1"/>
  <c r="W383" i="26"/>
  <c r="X364" i="26"/>
  <c r="Y364" i="26" s="1"/>
  <c r="X346" i="26"/>
  <c r="Y346" i="26" s="1"/>
  <c r="W326" i="26"/>
  <c r="X307" i="26"/>
  <c r="Y307" i="26" s="1"/>
  <c r="W287" i="26"/>
  <c r="X268" i="26"/>
  <c r="Y268" i="26" s="1"/>
  <c r="X250" i="26"/>
  <c r="Y250" i="26" s="1"/>
  <c r="X218" i="26"/>
  <c r="Y218" i="26" s="1"/>
  <c r="W198" i="26"/>
  <c r="W192" i="26"/>
  <c r="W176" i="26"/>
  <c r="W160" i="26"/>
  <c r="W144" i="26"/>
  <c r="W128" i="26"/>
  <c r="W112" i="26"/>
  <c r="W96" i="26"/>
  <c r="W86" i="26"/>
  <c r="X390" i="26"/>
  <c r="Y390" i="26" s="1"/>
  <c r="W370" i="26"/>
  <c r="X351" i="26"/>
  <c r="Y351" i="26" s="1"/>
  <c r="W331" i="26"/>
  <c r="W299" i="26"/>
  <c r="X280" i="26"/>
  <c r="Y280" i="26" s="1"/>
  <c r="X255" i="26"/>
  <c r="Y255" i="26" s="1"/>
  <c r="W235" i="26"/>
  <c r="W203" i="26"/>
  <c r="X187" i="26"/>
  <c r="Y187" i="26" s="1"/>
  <c r="X171" i="26"/>
  <c r="Y171" i="26" s="1"/>
  <c r="X144" i="26"/>
  <c r="Y144" i="26" s="1"/>
  <c r="X128" i="26"/>
  <c r="Y128" i="26" s="1"/>
  <c r="X102" i="26"/>
  <c r="Y102" i="26" s="1"/>
  <c r="X86" i="26"/>
  <c r="Y86" i="26" s="1"/>
  <c r="X395" i="26"/>
  <c r="Y395" i="26" s="1"/>
  <c r="X356" i="26"/>
  <c r="Y356" i="26" s="1"/>
  <c r="X324" i="26"/>
  <c r="Y324" i="26" s="1"/>
  <c r="X306" i="26"/>
  <c r="Y306" i="26" s="1"/>
  <c r="W286" i="26"/>
  <c r="X260" i="26"/>
  <c r="Y260" i="26" s="1"/>
  <c r="X242" i="26"/>
  <c r="Y242" i="26" s="1"/>
  <c r="W215" i="26"/>
  <c r="W180" i="26"/>
  <c r="W154" i="26"/>
  <c r="W132" i="26"/>
  <c r="X236" i="26"/>
  <c r="Y236" i="26" s="1"/>
  <c r="W306" i="26"/>
  <c r="X230" i="26"/>
  <c r="Y230" i="26" s="1"/>
  <c r="X166" i="26"/>
  <c r="Y166" i="26" s="1"/>
  <c r="X112" i="26"/>
  <c r="Y112" i="26" s="1"/>
  <c r="X370" i="26"/>
  <c r="Y370" i="26" s="1"/>
  <c r="X292" i="26"/>
  <c r="Y292" i="26" s="1"/>
  <c r="W222" i="26"/>
  <c r="W159" i="26"/>
  <c r="X243" i="26"/>
  <c r="Y243" i="26" s="1"/>
  <c r="X312" i="26"/>
  <c r="Y312" i="26" s="1"/>
  <c r="X223" i="26"/>
  <c r="Y223" i="26" s="1"/>
  <c r="X160" i="26"/>
  <c r="Y160" i="26" s="1"/>
  <c r="X107" i="26"/>
  <c r="Y107" i="26" s="1"/>
  <c r="W375" i="26"/>
  <c r="X274" i="26"/>
  <c r="Y274" i="26" s="1"/>
  <c r="W186" i="26"/>
  <c r="W175" i="26"/>
  <c r="W191" i="26"/>
  <c r="W343" i="26"/>
  <c r="X203" i="26"/>
  <c r="Y203" i="26" s="1"/>
  <c r="W138" i="26"/>
  <c r="W122" i="26"/>
  <c r="W79" i="26"/>
  <c r="W116" i="26"/>
  <c r="W111" i="26"/>
  <c r="W106" i="26"/>
  <c r="W100" i="26"/>
  <c r="W95" i="26"/>
  <c r="W90" i="26"/>
  <c r="W84" i="26"/>
  <c r="W78" i="26"/>
  <c r="X78" i="26"/>
  <c r="Y78" i="26" s="1"/>
  <c r="X77" i="26"/>
  <c r="Y77" i="26" s="1"/>
  <c r="X69" i="26"/>
  <c r="Y69" i="26" s="1"/>
  <c r="X61" i="26"/>
  <c r="Y61" i="26" s="1"/>
  <c r="X53" i="26"/>
  <c r="Y53" i="26" s="1"/>
  <c r="X45" i="26"/>
  <c r="Y45" i="26" s="1"/>
  <c r="X76" i="26"/>
  <c r="Y76" i="26" s="1"/>
  <c r="X68" i="26"/>
  <c r="Y68" i="26" s="1"/>
  <c r="X60" i="26"/>
  <c r="Y60" i="26" s="1"/>
  <c r="X52" i="26"/>
  <c r="Y52" i="26" s="1"/>
  <c r="X44" i="26"/>
  <c r="Y44" i="26" s="1"/>
  <c r="X75" i="26"/>
  <c r="Y75" i="26" s="1"/>
  <c r="X67" i="26"/>
  <c r="Y67" i="26" s="1"/>
  <c r="X59" i="26"/>
  <c r="Y59" i="26" s="1"/>
  <c r="X51" i="26"/>
  <c r="Y51" i="26" s="1"/>
  <c r="X43" i="26"/>
  <c r="Y43" i="26" s="1"/>
  <c r="X74" i="26"/>
  <c r="Y74" i="26" s="1"/>
  <c r="X66" i="26"/>
  <c r="Y66" i="26" s="1"/>
  <c r="X58" i="26"/>
  <c r="Y58" i="26" s="1"/>
  <c r="X50" i="26"/>
  <c r="Y50" i="26" s="1"/>
  <c r="X42" i="26"/>
  <c r="Y42" i="26" s="1"/>
  <c r="X73" i="26"/>
  <c r="Y73" i="26" s="1"/>
  <c r="X65" i="26"/>
  <c r="Y65" i="26" s="1"/>
  <c r="X57" i="26"/>
  <c r="Y57" i="26" s="1"/>
  <c r="X49" i="26"/>
  <c r="Y49" i="26" s="1"/>
  <c r="X72" i="26"/>
  <c r="Y72" i="26" s="1"/>
  <c r="X64" i="26"/>
  <c r="Y64" i="26" s="1"/>
  <c r="X56" i="26"/>
  <c r="Y56" i="26" s="1"/>
  <c r="X48" i="26"/>
  <c r="Y48" i="26" s="1"/>
  <c r="X71" i="26"/>
  <c r="Y71" i="26" s="1"/>
  <c r="X63" i="26"/>
  <c r="Y63" i="26" s="1"/>
  <c r="X55" i="26"/>
  <c r="Y55" i="26" s="1"/>
  <c r="X70" i="26"/>
  <c r="Y70" i="26" s="1"/>
  <c r="X62" i="26"/>
  <c r="Y62" i="26" s="1"/>
  <c r="X54" i="26"/>
  <c r="Y54" i="26" s="1"/>
  <c r="X46" i="26"/>
  <c r="Y46" i="26" s="1"/>
  <c r="X47" i="26"/>
  <c r="Y47" i="26" s="1"/>
  <c r="X41" i="26"/>
  <c r="Y41" i="26" s="1"/>
  <c r="W77" i="26"/>
  <c r="W73" i="26"/>
  <c r="W69" i="26"/>
  <c r="W65" i="26"/>
  <c r="W61" i="26"/>
  <c r="W57" i="26"/>
  <c r="W53" i="26"/>
  <c r="W49" i="26"/>
  <c r="W45" i="26"/>
  <c r="W76" i="26"/>
  <c r="W72" i="26"/>
  <c r="W68" i="26"/>
  <c r="W64" i="26"/>
  <c r="W60" i="26"/>
  <c r="W56" i="26"/>
  <c r="W52" i="26"/>
  <c r="W48" i="26"/>
  <c r="W44" i="26"/>
  <c r="W75" i="26"/>
  <c r="W71" i="26"/>
  <c r="W67" i="26"/>
  <c r="W63" i="26"/>
  <c r="W59" i="26"/>
  <c r="W55" i="26"/>
  <c r="W51" i="26"/>
  <c r="W47" i="26"/>
  <c r="W43" i="26"/>
  <c r="W70" i="26"/>
  <c r="W66" i="26"/>
  <c r="W62" i="26"/>
  <c r="W58" i="26"/>
  <c r="W54" i="26"/>
  <c r="W50" i="26"/>
  <c r="W46" i="26"/>
  <c r="W74" i="26"/>
  <c r="W42" i="26"/>
  <c r="W41" i="26"/>
  <c r="W40" i="26"/>
  <c r="W36" i="26"/>
  <c r="W32" i="26"/>
  <c r="W28" i="26"/>
  <c r="W24" i="26"/>
  <c r="X40" i="26"/>
  <c r="Y40" i="26" s="1"/>
  <c r="X36" i="26"/>
  <c r="Y36" i="26" s="1"/>
  <c r="X32" i="26"/>
  <c r="Y32" i="26" s="1"/>
  <c r="X28" i="26"/>
  <c r="Y28" i="26" s="1"/>
  <c r="X24" i="26"/>
  <c r="Y24" i="26" s="1"/>
  <c r="W39" i="26"/>
  <c r="W35" i="26"/>
  <c r="W31" i="26"/>
  <c r="W27" i="26"/>
  <c r="X39" i="26"/>
  <c r="Y39" i="26" s="1"/>
  <c r="X35" i="26"/>
  <c r="Y35" i="26" s="1"/>
  <c r="X31" i="26"/>
  <c r="Y31" i="26" s="1"/>
  <c r="X27" i="26"/>
  <c r="Y27" i="26" s="1"/>
  <c r="W38" i="26"/>
  <c r="W34" i="26"/>
  <c r="W30" i="26"/>
  <c r="W26" i="26"/>
  <c r="X38" i="26"/>
  <c r="Y38" i="26" s="1"/>
  <c r="X34" i="26"/>
  <c r="Y34" i="26" s="1"/>
  <c r="X30" i="26"/>
  <c r="Y30" i="26" s="1"/>
  <c r="X26" i="26"/>
  <c r="Y26" i="26" s="1"/>
  <c r="W37" i="26"/>
  <c r="W33" i="26"/>
  <c r="W29" i="26"/>
  <c r="W25" i="26"/>
  <c r="X37" i="26"/>
  <c r="Y37" i="26" s="1"/>
  <c r="X33" i="26"/>
  <c r="Y33" i="26" s="1"/>
  <c r="X29" i="26"/>
  <c r="Y29" i="26" s="1"/>
  <c r="X25" i="26"/>
  <c r="Y25" i="26" s="1"/>
  <c r="W23" i="26"/>
  <c r="X23" i="26"/>
  <c r="Y23" i="26" s="1"/>
  <c r="W104" i="13"/>
  <c r="W100" i="13"/>
  <c r="W99" i="13"/>
  <c r="X103" i="13"/>
  <c r="Y103" i="13" s="1"/>
  <c r="X102" i="13"/>
  <c r="Y102" i="13" s="1"/>
  <c r="X101" i="13"/>
  <c r="Y101" i="13" s="1"/>
  <c r="X104" i="13"/>
  <c r="Y104" i="13" s="1"/>
  <c r="X100" i="13"/>
  <c r="Y100" i="13" s="1"/>
  <c r="W103" i="13"/>
  <c r="X99" i="13"/>
  <c r="Y99" i="13" s="1"/>
  <c r="W102" i="13"/>
  <c r="W101" i="13"/>
  <c r="W98" i="13"/>
  <c r="X98" i="13"/>
  <c r="Y98" i="13" s="1"/>
  <c r="W97" i="13"/>
  <c r="W93" i="13"/>
  <c r="W89" i="13"/>
  <c r="W85" i="13"/>
  <c r="W81" i="13"/>
  <c r="W77" i="13"/>
  <c r="W73" i="13"/>
  <c r="W69" i="13"/>
  <c r="W65" i="13"/>
  <c r="X97" i="13"/>
  <c r="Y97" i="13" s="1"/>
  <c r="X93" i="13"/>
  <c r="Y93" i="13" s="1"/>
  <c r="X89" i="13"/>
  <c r="Y89" i="13" s="1"/>
  <c r="X85" i="13"/>
  <c r="Y85" i="13" s="1"/>
  <c r="X81" i="13"/>
  <c r="Y81" i="13" s="1"/>
  <c r="X77" i="13"/>
  <c r="Y77" i="13" s="1"/>
  <c r="X73" i="13"/>
  <c r="Y73" i="13" s="1"/>
  <c r="X69" i="13"/>
  <c r="Y69" i="13" s="1"/>
  <c r="X65" i="13"/>
  <c r="Y65" i="13" s="1"/>
  <c r="W96" i="13"/>
  <c r="W92" i="13"/>
  <c r="W88" i="13"/>
  <c r="W84" i="13"/>
  <c r="W80" i="13"/>
  <c r="W76" i="13"/>
  <c r="W72" i="13"/>
  <c r="W68" i="13"/>
  <c r="W64" i="13"/>
  <c r="X96" i="13"/>
  <c r="Y96" i="13" s="1"/>
  <c r="X92" i="13"/>
  <c r="Y92" i="13" s="1"/>
  <c r="X88" i="13"/>
  <c r="Y88" i="13" s="1"/>
  <c r="X84" i="13"/>
  <c r="Y84" i="13" s="1"/>
  <c r="X80" i="13"/>
  <c r="Y80" i="13" s="1"/>
  <c r="X76" i="13"/>
  <c r="Y76" i="13" s="1"/>
  <c r="X72" i="13"/>
  <c r="Y72" i="13" s="1"/>
  <c r="X68" i="13"/>
  <c r="Y68" i="13" s="1"/>
  <c r="X64" i="13"/>
  <c r="Y64" i="13" s="1"/>
  <c r="W95" i="13"/>
  <c r="W91" i="13"/>
  <c r="W87" i="13"/>
  <c r="W83" i="13"/>
  <c r="W79" i="13"/>
  <c r="W75" i="13"/>
  <c r="W71" i="13"/>
  <c r="W67" i="13"/>
  <c r="W63" i="13"/>
  <c r="X95" i="13"/>
  <c r="Y95" i="13" s="1"/>
  <c r="X91" i="13"/>
  <c r="Y91" i="13" s="1"/>
  <c r="X87" i="13"/>
  <c r="Y87" i="13" s="1"/>
  <c r="X83" i="13"/>
  <c r="Y83" i="13" s="1"/>
  <c r="X79" i="13"/>
  <c r="Y79" i="13" s="1"/>
  <c r="X75" i="13"/>
  <c r="Y75" i="13" s="1"/>
  <c r="X71" i="13"/>
  <c r="Y71" i="13" s="1"/>
  <c r="X67" i="13"/>
  <c r="Y67" i="13" s="1"/>
  <c r="W94" i="13"/>
  <c r="W90" i="13"/>
  <c r="W86" i="13"/>
  <c r="W82" i="13"/>
  <c r="W78" i="13"/>
  <c r="W74" i="13"/>
  <c r="W70" i="13"/>
  <c r="W62" i="13"/>
  <c r="X94" i="13"/>
  <c r="Y94" i="13" s="1"/>
  <c r="X86" i="13"/>
  <c r="Y86" i="13" s="1"/>
  <c r="X78" i="13"/>
  <c r="Y78" i="13" s="1"/>
  <c r="X70" i="13"/>
  <c r="Y70" i="13" s="1"/>
  <c r="X62" i="13"/>
  <c r="Y62" i="13" s="1"/>
  <c r="X63" i="13"/>
  <c r="Y63" i="13" s="1"/>
  <c r="W66" i="13"/>
  <c r="X90" i="13"/>
  <c r="Y90" i="13" s="1"/>
  <c r="X82" i="13"/>
  <c r="Y82" i="13" s="1"/>
  <c r="X74" i="13"/>
  <c r="Y74" i="13" s="1"/>
  <c r="X66" i="13"/>
  <c r="Y66" i="13" s="1"/>
  <c r="W61" i="13"/>
  <c r="X61" i="13"/>
  <c r="Y61" i="13" s="1"/>
  <c r="W60" i="13"/>
  <c r="W56" i="13"/>
  <c r="W52" i="13"/>
  <c r="W48" i="13"/>
  <c r="W44" i="13"/>
  <c r="W40" i="13"/>
  <c r="W36" i="13"/>
  <c r="W32" i="13"/>
  <c r="W28" i="13"/>
  <c r="W24" i="13"/>
  <c r="X60" i="13"/>
  <c r="Y60" i="13" s="1"/>
  <c r="X56" i="13"/>
  <c r="Y56" i="13" s="1"/>
  <c r="X52" i="13"/>
  <c r="Y52" i="13" s="1"/>
  <c r="X48" i="13"/>
  <c r="Y48" i="13" s="1"/>
  <c r="X44" i="13"/>
  <c r="Y44" i="13" s="1"/>
  <c r="X40" i="13"/>
  <c r="Y40" i="13" s="1"/>
  <c r="X36" i="13"/>
  <c r="Y36" i="13" s="1"/>
  <c r="X32" i="13"/>
  <c r="Y32" i="13" s="1"/>
  <c r="X28" i="13"/>
  <c r="Y28" i="13" s="1"/>
  <c r="X24" i="13"/>
  <c r="Y24" i="13" s="1"/>
  <c r="W59" i="13"/>
  <c r="W55" i="13"/>
  <c r="W51" i="13"/>
  <c r="W47" i="13"/>
  <c r="W43" i="13"/>
  <c r="W39" i="13"/>
  <c r="W35" i="13"/>
  <c r="W31" i="13"/>
  <c r="W27" i="13"/>
  <c r="X59" i="13"/>
  <c r="Y59" i="13" s="1"/>
  <c r="X55" i="13"/>
  <c r="Y55" i="13" s="1"/>
  <c r="X51" i="13"/>
  <c r="Y51" i="13" s="1"/>
  <c r="X47" i="13"/>
  <c r="Y47" i="13" s="1"/>
  <c r="X43" i="13"/>
  <c r="Y43" i="13" s="1"/>
  <c r="X39" i="13"/>
  <c r="Y39" i="13" s="1"/>
  <c r="X35" i="13"/>
  <c r="Y35" i="13" s="1"/>
  <c r="X31" i="13"/>
  <c r="Y31" i="13" s="1"/>
  <c r="X27" i="13"/>
  <c r="Y27" i="13" s="1"/>
  <c r="W58" i="13"/>
  <c r="W54" i="13"/>
  <c r="W50" i="13"/>
  <c r="W46" i="13"/>
  <c r="W42" i="13"/>
  <c r="W38" i="13"/>
  <c r="W34" i="13"/>
  <c r="W30" i="13"/>
  <c r="W26" i="13"/>
  <c r="X58" i="13"/>
  <c r="Y58" i="13" s="1"/>
  <c r="X54" i="13"/>
  <c r="Y54" i="13" s="1"/>
  <c r="X50" i="13"/>
  <c r="Y50" i="13" s="1"/>
  <c r="X46" i="13"/>
  <c r="Y46" i="13" s="1"/>
  <c r="X38" i="13"/>
  <c r="Y38" i="13" s="1"/>
  <c r="X34" i="13"/>
  <c r="Y34" i="13" s="1"/>
  <c r="X30" i="13"/>
  <c r="Y30" i="13" s="1"/>
  <c r="X26" i="13"/>
  <c r="Y26" i="13" s="1"/>
  <c r="W57" i="13"/>
  <c r="W53" i="13"/>
  <c r="W49" i="13"/>
  <c r="W41" i="13"/>
  <c r="W37" i="13"/>
  <c r="W29" i="13"/>
  <c r="X57" i="13"/>
  <c r="Y57" i="13" s="1"/>
  <c r="X49" i="13"/>
  <c r="Y49" i="13" s="1"/>
  <c r="X41" i="13"/>
  <c r="Y41" i="13" s="1"/>
  <c r="X33" i="13"/>
  <c r="Y33" i="13" s="1"/>
  <c r="X25" i="13"/>
  <c r="Y25" i="13" s="1"/>
  <c r="X42" i="13"/>
  <c r="Y42" i="13" s="1"/>
  <c r="W45" i="13"/>
  <c r="W33" i="13"/>
  <c r="W25" i="13"/>
  <c r="X53" i="13"/>
  <c r="Y53" i="13" s="1"/>
  <c r="X45" i="13"/>
  <c r="Y45" i="13" s="1"/>
  <c r="X37" i="13"/>
  <c r="Y37" i="13" s="1"/>
  <c r="X29" i="13"/>
  <c r="Y29" i="13" s="1"/>
  <c r="W23" i="13"/>
  <c r="X23" i="13"/>
  <c r="Y23" i="13" s="1"/>
  <c r="W70" i="27"/>
  <c r="W66" i="27"/>
  <c r="W62" i="27"/>
  <c r="W58" i="27"/>
  <c r="W54" i="27"/>
  <c r="W50" i="27"/>
  <c r="W46" i="27"/>
  <c r="W42" i="27"/>
  <c r="W38" i="27"/>
  <c r="W34" i="27"/>
  <c r="W30" i="27"/>
  <c r="W26" i="27"/>
  <c r="X70" i="27"/>
  <c r="Y70" i="27" s="1"/>
  <c r="X66" i="27"/>
  <c r="Y66" i="27" s="1"/>
  <c r="X62" i="27"/>
  <c r="Y62" i="27" s="1"/>
  <c r="X58" i="27"/>
  <c r="Y58" i="27" s="1"/>
  <c r="X54" i="27"/>
  <c r="Y54" i="27" s="1"/>
  <c r="X50" i="27"/>
  <c r="Y50" i="27" s="1"/>
  <c r="X46" i="27"/>
  <c r="Y46" i="27" s="1"/>
  <c r="X42" i="27"/>
  <c r="Y42" i="27" s="1"/>
  <c r="X38" i="27"/>
  <c r="Y38" i="27" s="1"/>
  <c r="X34" i="27"/>
  <c r="Y34" i="27" s="1"/>
  <c r="X30" i="27"/>
  <c r="Y30" i="27" s="1"/>
  <c r="X26" i="27"/>
  <c r="Y26" i="27" s="1"/>
  <c r="W69" i="27"/>
  <c r="W65" i="27"/>
  <c r="W61" i="27"/>
  <c r="W57" i="27"/>
  <c r="W53" i="27"/>
  <c r="W49" i="27"/>
  <c r="W45" i="27"/>
  <c r="W41" i="27"/>
  <c r="W37" i="27"/>
  <c r="W33" i="27"/>
  <c r="W29" i="27"/>
  <c r="W25" i="27"/>
  <c r="X69" i="27"/>
  <c r="Y69" i="27" s="1"/>
  <c r="X65" i="27"/>
  <c r="Y65" i="27" s="1"/>
  <c r="X61" i="27"/>
  <c r="Y61" i="27" s="1"/>
  <c r="X57" i="27"/>
  <c r="Y57" i="27" s="1"/>
  <c r="X53" i="27"/>
  <c r="Y53" i="27" s="1"/>
  <c r="X49" i="27"/>
  <c r="Y49" i="27" s="1"/>
  <c r="X45" i="27"/>
  <c r="Y45" i="27" s="1"/>
  <c r="X41" i="27"/>
  <c r="Y41" i="27" s="1"/>
  <c r="X37" i="27"/>
  <c r="Y37" i="27" s="1"/>
  <c r="X33" i="27"/>
  <c r="Y33" i="27" s="1"/>
  <c r="X29" i="27"/>
  <c r="Y29" i="27" s="1"/>
  <c r="X25" i="27"/>
  <c r="Y25" i="27" s="1"/>
  <c r="W68" i="27"/>
  <c r="W64" i="27"/>
  <c r="W60" i="27"/>
  <c r="W56" i="27"/>
  <c r="W52" i="27"/>
  <c r="W48" i="27"/>
  <c r="W40" i="27"/>
  <c r="W36" i="27"/>
  <c r="W32" i="27"/>
  <c r="W28" i="27"/>
  <c r="W24" i="27"/>
  <c r="X68" i="27"/>
  <c r="Y68" i="27" s="1"/>
  <c r="X64" i="27"/>
  <c r="Y64" i="27" s="1"/>
  <c r="X56" i="27"/>
  <c r="Y56" i="27" s="1"/>
  <c r="X52" i="27"/>
  <c r="Y52" i="27" s="1"/>
  <c r="X44" i="27"/>
  <c r="Y44" i="27" s="1"/>
  <c r="X36" i="27"/>
  <c r="Y36" i="27" s="1"/>
  <c r="X28" i="27"/>
  <c r="Y28" i="27" s="1"/>
  <c r="W67" i="27"/>
  <c r="W63" i="27"/>
  <c r="W55" i="27"/>
  <c r="W47" i="27"/>
  <c r="W39" i="27"/>
  <c r="W31" i="27"/>
  <c r="X67" i="27"/>
  <c r="Y67" i="27" s="1"/>
  <c r="X59" i="27"/>
  <c r="Y59" i="27" s="1"/>
  <c r="X51" i="27"/>
  <c r="Y51" i="27" s="1"/>
  <c r="X43" i="27"/>
  <c r="Y43" i="27" s="1"/>
  <c r="X35" i="27"/>
  <c r="Y35" i="27" s="1"/>
  <c r="X27" i="27"/>
  <c r="Y27" i="27" s="1"/>
  <c r="W44" i="27"/>
  <c r="X60" i="27"/>
  <c r="Y60" i="27" s="1"/>
  <c r="X48" i="27"/>
  <c r="Y48" i="27" s="1"/>
  <c r="X40" i="27"/>
  <c r="Y40" i="27" s="1"/>
  <c r="X32" i="27"/>
  <c r="Y32" i="27" s="1"/>
  <c r="X24" i="27"/>
  <c r="Y24" i="27" s="1"/>
  <c r="W59" i="27"/>
  <c r="W51" i="27"/>
  <c r="W43" i="27"/>
  <c r="W35" i="27"/>
  <c r="W27" i="27"/>
  <c r="X63" i="27"/>
  <c r="Y63" i="27" s="1"/>
  <c r="X55" i="27"/>
  <c r="Y55" i="27" s="1"/>
  <c r="X47" i="27"/>
  <c r="Y47" i="27" s="1"/>
  <c r="X39" i="27"/>
  <c r="Y39" i="27" s="1"/>
  <c r="X31" i="27"/>
  <c r="Y31" i="27" s="1"/>
  <c r="W23" i="27"/>
  <c r="X23" i="27"/>
  <c r="Y23" i="27" s="1"/>
  <c r="W69" i="29"/>
  <c r="W65" i="29"/>
  <c r="W61" i="29"/>
  <c r="W57" i="29"/>
  <c r="W53" i="29"/>
  <c r="W49" i="29"/>
  <c r="W45" i="29"/>
  <c r="W41" i="29"/>
  <c r="W37" i="29"/>
  <c r="W33" i="29"/>
  <c r="W29" i="29"/>
  <c r="W25" i="29"/>
  <c r="X65" i="29"/>
  <c r="Y65" i="29" s="1"/>
  <c r="X61" i="29"/>
  <c r="Y61" i="29" s="1"/>
  <c r="X57" i="29"/>
  <c r="Y57" i="29" s="1"/>
  <c r="X53" i="29"/>
  <c r="Y53" i="29" s="1"/>
  <c r="X45" i="29"/>
  <c r="Y45" i="29" s="1"/>
  <c r="X41" i="29"/>
  <c r="Y41" i="29" s="1"/>
  <c r="X33" i="29"/>
  <c r="Y33" i="29" s="1"/>
  <c r="X25" i="29"/>
  <c r="Y25" i="29" s="1"/>
  <c r="W68" i="29"/>
  <c r="W60" i="29"/>
  <c r="W52" i="29"/>
  <c r="W44" i="29"/>
  <c r="W36" i="29"/>
  <c r="W28" i="29"/>
  <c r="X68" i="29"/>
  <c r="Y68" i="29" s="1"/>
  <c r="X60" i="29"/>
  <c r="Y60" i="29" s="1"/>
  <c r="X52" i="29"/>
  <c r="Y52" i="29" s="1"/>
  <c r="X44" i="29"/>
  <c r="Y44" i="29" s="1"/>
  <c r="X36" i="29"/>
  <c r="Y36" i="29" s="1"/>
  <c r="X28" i="29"/>
  <c r="Y28" i="29" s="1"/>
  <c r="W67" i="29"/>
  <c r="W59" i="29"/>
  <c r="W51" i="29"/>
  <c r="W43" i="29"/>
  <c r="W35" i="29"/>
  <c r="W27" i="29"/>
  <c r="X63" i="29"/>
  <c r="Y63" i="29" s="1"/>
  <c r="X55" i="29"/>
  <c r="Y55" i="29" s="1"/>
  <c r="X47" i="29"/>
  <c r="Y47" i="29" s="1"/>
  <c r="X39" i="29"/>
  <c r="Y39" i="29" s="1"/>
  <c r="X31" i="29"/>
  <c r="Y31" i="29" s="1"/>
  <c r="W66" i="29"/>
  <c r="W58" i="29"/>
  <c r="W54" i="29"/>
  <c r="W46" i="29"/>
  <c r="W38" i="29"/>
  <c r="W30" i="29"/>
  <c r="X66" i="29"/>
  <c r="Y66" i="29" s="1"/>
  <c r="X58" i="29"/>
  <c r="Y58" i="29" s="1"/>
  <c r="X50" i="29"/>
  <c r="Y50" i="29" s="1"/>
  <c r="X42" i="29"/>
  <c r="Y42" i="29" s="1"/>
  <c r="X34" i="29"/>
  <c r="Y34" i="29" s="1"/>
  <c r="X26" i="29"/>
  <c r="Y26" i="29" s="1"/>
  <c r="X69" i="29"/>
  <c r="Y69" i="29" s="1"/>
  <c r="X49" i="29"/>
  <c r="Y49" i="29" s="1"/>
  <c r="X37" i="29"/>
  <c r="Y37" i="29" s="1"/>
  <c r="X29" i="29"/>
  <c r="Y29" i="29" s="1"/>
  <c r="W64" i="29"/>
  <c r="W56" i="29"/>
  <c r="W48" i="29"/>
  <c r="W40" i="29"/>
  <c r="W32" i="29"/>
  <c r="W24" i="29"/>
  <c r="X64" i="29"/>
  <c r="Y64" i="29" s="1"/>
  <c r="X56" i="29"/>
  <c r="Y56" i="29" s="1"/>
  <c r="X48" i="29"/>
  <c r="Y48" i="29" s="1"/>
  <c r="X40" i="29"/>
  <c r="Y40" i="29" s="1"/>
  <c r="X32" i="29"/>
  <c r="Y32" i="29" s="1"/>
  <c r="X24" i="29"/>
  <c r="Y24" i="29" s="1"/>
  <c r="W63" i="29"/>
  <c r="W55" i="29"/>
  <c r="W47" i="29"/>
  <c r="W39" i="29"/>
  <c r="W31" i="29"/>
  <c r="X67" i="29"/>
  <c r="Y67" i="29" s="1"/>
  <c r="X59" i="29"/>
  <c r="Y59" i="29" s="1"/>
  <c r="X51" i="29"/>
  <c r="Y51" i="29" s="1"/>
  <c r="X43" i="29"/>
  <c r="Y43" i="29" s="1"/>
  <c r="X35" i="29"/>
  <c r="Y35" i="29" s="1"/>
  <c r="X27" i="29"/>
  <c r="Y27" i="29" s="1"/>
  <c r="W62" i="29"/>
  <c r="W50" i="29"/>
  <c r="W42" i="29"/>
  <c r="W34" i="29"/>
  <c r="W26" i="29"/>
  <c r="X62" i="29"/>
  <c r="Y62" i="29" s="1"/>
  <c r="X54" i="29"/>
  <c r="Y54" i="29" s="1"/>
  <c r="X46" i="29"/>
  <c r="Y46" i="29" s="1"/>
  <c r="X38" i="29"/>
  <c r="Y38" i="29" s="1"/>
  <c r="X30" i="29"/>
  <c r="Y30" i="29" s="1"/>
  <c r="W23" i="29"/>
  <c r="X23" i="29"/>
  <c r="Y23" i="29" s="1"/>
  <c r="J5" i="22"/>
  <c r="I5" i="22"/>
  <c r="K5" i="22"/>
  <c r="M6" i="22" l="1"/>
  <c r="L6" i="22"/>
  <c r="K6" i="22"/>
  <c r="K7" i="22" s="1"/>
  <c r="J6" i="22"/>
  <c r="J7" i="22" s="1"/>
  <c r="I6" i="22"/>
  <c r="I7" i="22" s="1"/>
  <c r="M5" i="22" l="1"/>
  <c r="L5" i="22"/>
  <c r="M7" i="22"/>
  <c r="L7" i="22"/>
</calcChain>
</file>

<file path=xl/sharedStrings.xml><?xml version="1.0" encoding="utf-8"?>
<sst xmlns="http://schemas.openxmlformats.org/spreadsheetml/2006/main" count="5242" uniqueCount="163">
  <si>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</si>
  <si>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</si>
  <si>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</si>
  <si>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</si>
  <si>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</si>
  <si>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</si>
  <si>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</si>
  <si>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</si>
  <si>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</si>
  <si>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</si>
  <si>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</si>
  <si>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</si>
  <si>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</si>
  <si>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</si>
  <si>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</si>
  <si>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</si>
  <si>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</si>
  <si>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</si>
  <si>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</si>
  <si>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</si>
  <si>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</si>
  <si>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</si>
  <si>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</si>
  <si>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</si>
  <si>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</si>
  <si>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</si>
  <si>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</si>
  <si>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</si>
  <si>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</si>
  <si>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</si>
  <si>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</si>
  <si>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</si>
  <si>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</si>
  <si>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</si>
  <si>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</si>
  <si>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</si>
  <si>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</si>
  <si>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</si>
  <si>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</si>
  <si>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</si>
  <si>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</si>
  <si>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</si>
  <si>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</si>
  <si>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</si>
  <si>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</si>
  <si>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</si>
  <si>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</si>
  <si>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</si>
  <si>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</si>
  <si>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</si>
  <si>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</si>
  <si>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</si>
  <si>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</si>
  <si>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</si>
  <si>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</si>
  <si>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</si>
  <si>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</si>
  <si>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</si>
  <si>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</si>
  <si>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</si>
  <si>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</si>
  <si>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</si>
  <si>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</si>
  <si>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</si>
  <si>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</si>
  <si>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</si>
  <si>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</si>
  <si>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</si>
  <si>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</si>
  <si>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</si>
  <si>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</si>
  <si>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</si>
  <si>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</si>
  <si>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</si>
  <si>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</si>
  <si>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</si>
  <si>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</si>
  <si>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</si>
  <si>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</si>
  <si>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</si>
  <si>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</si>
  <si>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</si>
  <si>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</si>
  <si>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</si>
  <si>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</si>
  <si>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</si>
  <si>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</si>
  <si>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</si>
  <si>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</si>
  <si>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</si>
  <si>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</si>
  <si>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</si>
  <si>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</si>
  <si>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</si>
  <si>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</si>
  <si>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</si>
  <si>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</si>
  <si>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</si>
  <si>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</si>
  <si>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</si>
  <si>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</si>
  <si>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</si>
  <si>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</si>
  <si>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</si>
  <si>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</si>
  <si>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</si>
  <si>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</si>
  <si>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</si>
  <si>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</si>
  <si>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</si>
  <si>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</si>
  <si>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</si>
  <si>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</si>
  <si>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</si>
  <si>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</si>
  <si>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</si>
  <si>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</si>
  <si>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</si>
  <si>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</si>
  <si>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</si>
  <si>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</si>
  <si>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</si>
  <si>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</si>
  <si>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</si>
  <si>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</si>
  <si>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</si>
  <si>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</si>
  <si>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</si>
  <si>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</si>
  <si>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</si>
  <si>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</si>
  <si>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</si>
  <si>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</si>
  <si>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</si>
  <si>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</si>
  <si>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</si>
  <si>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</si>
  <si>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</si>
  <si>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</si>
  <si>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</si>
  <si>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</si>
  <si>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</si>
  <si>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</si>
  <si>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</si>
  <si>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</si>
  <si>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</si>
  <si>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</si>
  <si>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</si>
  <si>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</si>
  <si>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</si>
  <si>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</si>
  <si>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</si>
  <si>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</si>
  <si>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</si>
  <si>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</si>
  <si>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</si>
  <si>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</si>
  <si>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</si>
  <si>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</si>
  <si>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</si>
  <si>
    <t>6M Swap</t>
  </si>
  <si>
    <t>ECB OIS</t>
  </si>
  <si>
    <t>6M Fwd 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</si>
</sst>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14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0" borderId="23" xfId="1" applyNumberFormat="1" applyFont="1" applyFill="1" applyBorder="1"/>
    <xf numFmtId="166" fontId="9" fillId="0" borderId="23" xfId="1" applyNumberFormat="1" applyFont="1" applyFill="1" applyBorder="1"/>
    <xf numFmtId="2" fontId="9" fillId="0" borderId="23" xfId="1" applyNumberFormat="1" applyFont="1" applyFill="1" applyBorder="1" applyAlignment="1">
      <alignment horizontal="right"/>
    </xf>
    <xf numFmtId="173" fontId="9" fillId="9" borderId="22" xfId="1" applyNumberFormat="1" applyFont="1" applyFill="1" applyBorder="1" applyAlignment="1">
      <alignment horizontal="center" vertical="center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73" fontId="9" fillId="10" borderId="23" xfId="1" applyNumberFormat="1" applyFont="1" applyFill="1" applyBorder="1" applyAlignment="1">
      <alignment horizontal="center" vertical="center"/>
    </xf>
    <xf numFmtId="0" fontId="9" fillId="8" borderId="23" xfId="1" applyFont="1" applyFill="1" applyBorder="1"/>
    <xf numFmtId="169" fontId="9" fillId="8" borderId="23" xfId="1" applyNumberFormat="1" applyFont="1" applyFill="1" applyBorder="1"/>
    <xf numFmtId="166" fontId="9" fillId="8" borderId="23" xfId="1" applyNumberFormat="1" applyFont="1" applyFill="1" applyBorder="1"/>
    <xf numFmtId="2" fontId="9" fillId="8" borderId="23" xfId="1" applyNumberFormat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66" fontId="9" fillId="3" borderId="3" xfId="0" applyNumberFormat="1" applyFont="1" applyFill="1" applyBorder="1" applyAlignment="1" applyProtection="1">
      <alignment horizontal="center"/>
      <protection locked="0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-1.3000000000085166E-3</c:v>
                </c:pt>
                <c:pt idx="1">
                  <c:v>-1.3000000000884526E-3</c:v>
                </c:pt>
                <c:pt idx="2">
                  <c:v>-1.3139859199906567E-3</c:v>
                </c:pt>
                <c:pt idx="3">
                  <c:v>-1.4008395683973163E-3</c:v>
                </c:pt>
                <c:pt idx="4">
                  <c:v>-1.4808524133735901E-3</c:v>
                </c:pt>
                <c:pt idx="5">
                  <c:v>-1.4901326897609479E-3</c:v>
                </c:pt>
                <c:pt idx="6">
                  <c:v>-1.0326016110973057E-3</c:v>
                </c:pt>
                <c:pt idx="7">
                  <c:v>-1.4357847963353265E-3</c:v>
                </c:pt>
                <c:pt idx="8">
                  <c:v>-1.4252921936286356E-3</c:v>
                </c:pt>
                <c:pt idx="9">
                  <c:v>-1.4135161900963311E-3</c:v>
                </c:pt>
                <c:pt idx="10">
                  <c:v>-1.4089200532652058E-3</c:v>
                </c:pt>
                <c:pt idx="11">
                  <c:v>-1.4062659460511995E-3</c:v>
                </c:pt>
                <c:pt idx="12">
                  <c:v>-1.4071953125949221E-3</c:v>
                </c:pt>
                <c:pt idx="13">
                  <c:v>-1.4144834862728217E-3</c:v>
                </c:pt>
                <c:pt idx="14">
                  <c:v>-1.4239201280474845E-3</c:v>
                </c:pt>
                <c:pt idx="15">
                  <c:v>-1.4297610818880813E-3</c:v>
                </c:pt>
                <c:pt idx="16">
                  <c:v>-1.4363113238768932E-3</c:v>
                </c:pt>
                <c:pt idx="17">
                  <c:v>-1.438653038858817E-3</c:v>
                </c:pt>
                <c:pt idx="18">
                  <c:v>-1.4338768208510544E-3</c:v>
                </c:pt>
                <c:pt idx="19">
                  <c:v>-1.4293912143115151E-3</c:v>
                </c:pt>
                <c:pt idx="20">
                  <c:v>-1.427504016353609E-3</c:v>
                </c:pt>
                <c:pt idx="21">
                  <c:v>-1.4259632148672097E-3</c:v>
                </c:pt>
                <c:pt idx="22">
                  <c:v>-1.4248563563423744E-3</c:v>
                </c:pt>
                <c:pt idx="23">
                  <c:v>-1.4245212116303918E-3</c:v>
                </c:pt>
                <c:pt idx="24">
                  <c:v>-1.4263732576669241E-3</c:v>
                </c:pt>
                <c:pt idx="25">
                  <c:v>-1.4278397830080891E-3</c:v>
                </c:pt>
                <c:pt idx="26">
                  <c:v>-1.4292642140611989E-3</c:v>
                </c:pt>
                <c:pt idx="27">
                  <c:v>-1.4306339656933176E-3</c:v>
                </c:pt>
                <c:pt idx="28">
                  <c:v>-1.4331225734531827E-3</c:v>
                </c:pt>
                <c:pt idx="29">
                  <c:v>-1.4353144758327829E-3</c:v>
                </c:pt>
                <c:pt idx="30">
                  <c:v>-1.4362220535657499E-3</c:v>
                </c:pt>
                <c:pt idx="31">
                  <c:v>-1.4369994414398235E-3</c:v>
                </c:pt>
                <c:pt idx="32">
                  <c:v>-1.4376340540422916E-3</c:v>
                </c:pt>
                <c:pt idx="33">
                  <c:v>-1.4383586896871137E-3</c:v>
                </c:pt>
                <c:pt idx="34">
                  <c:v>-1.4384930509558913E-3</c:v>
                </c:pt>
                <c:pt idx="35">
                  <c:v>-1.4382250110855921E-3</c:v>
                </c:pt>
                <c:pt idx="36">
                  <c:v>-1.437738685505785E-3</c:v>
                </c:pt>
                <c:pt idx="37">
                  <c:v>-1.4370214890435662E-3</c:v>
                </c:pt>
                <c:pt idx="38">
                  <c:v>-1.43474888278039E-3</c:v>
                </c:pt>
                <c:pt idx="39">
                  <c:v>-1.4315922919516666E-3</c:v>
                </c:pt>
                <c:pt idx="40">
                  <c:v>-1.4295319643231608E-3</c:v>
                </c:pt>
                <c:pt idx="41">
                  <c:v>-1.4271652551745007E-3</c:v>
                </c:pt>
                <c:pt idx="42">
                  <c:v>-1.4244795792528464E-3</c:v>
                </c:pt>
                <c:pt idx="43">
                  <c:v>-1.4179764946353757E-3</c:v>
                </c:pt>
                <c:pt idx="44">
                  <c:v>-1.4102955068562295E-3</c:v>
                </c:pt>
                <c:pt idx="45">
                  <c:v>-1.4059762758433791E-3</c:v>
                </c:pt>
                <c:pt idx="46">
                  <c:v>-1.4020315984986098E-3</c:v>
                </c:pt>
                <c:pt idx="47">
                  <c:v>-1.3986505259566684E-3</c:v>
                </c:pt>
                <c:pt idx="48">
                  <c:v>-1.3939800933160384E-3</c:v>
                </c:pt>
                <c:pt idx="49">
                  <c:v>-1.3916359938015432E-3</c:v>
                </c:pt>
                <c:pt idx="50">
                  <c:v>-1.3917282275421883E-3</c:v>
                </c:pt>
                <c:pt idx="51">
                  <c:v>-1.3926461789770528E-3</c:v>
                </c:pt>
                <c:pt idx="52">
                  <c:v>-1.39443353356139E-3</c:v>
                </c:pt>
                <c:pt idx="53">
                  <c:v>-1.4011192271068396E-3</c:v>
                </c:pt>
                <c:pt idx="54">
                  <c:v>-1.4111506918990102E-3</c:v>
                </c:pt>
                <c:pt idx="55">
                  <c:v>-1.4179403434200211E-3</c:v>
                </c:pt>
                <c:pt idx="56">
                  <c:v>-1.4256812370261329E-3</c:v>
                </c:pt>
                <c:pt idx="57">
                  <c:v>-1.4336777060330874E-3</c:v>
                </c:pt>
                <c:pt idx="58">
                  <c:v>-1.4498756173786376E-3</c:v>
                </c:pt>
                <c:pt idx="59">
                  <c:v>-1.4662406128840288E-3</c:v>
                </c:pt>
                <c:pt idx="60">
                  <c:v>-1.4744701905833324E-3</c:v>
                </c:pt>
                <c:pt idx="61">
                  <c:v>-1.4827131460215526E-3</c:v>
                </c:pt>
                <c:pt idx="62">
                  <c:v>-1.4909583979427765E-3</c:v>
                </c:pt>
                <c:pt idx="63">
                  <c:v>-1.5073948383781399E-3</c:v>
                </c:pt>
                <c:pt idx="64">
                  <c:v>-1.5237407440604755E-3</c:v>
                </c:pt>
                <c:pt idx="65">
                  <c:v>-1.5318312586787286E-3</c:v>
                </c:pt>
                <c:pt idx="66">
                  <c:v>-1.5398575818847959E-3</c:v>
                </c:pt>
                <c:pt idx="67">
                  <c:v>-1.5594953380559939E-3</c:v>
                </c:pt>
                <c:pt idx="68">
                  <c:v>-1.5786384814164833E-3</c:v>
                </c:pt>
                <c:pt idx="69">
                  <c:v>-1.5860469488560014E-3</c:v>
                </c:pt>
                <c:pt idx="70">
                  <c:v>-1.5933136558521355E-3</c:v>
                </c:pt>
                <c:pt idx="71">
                  <c:v>-8.0967105624107916E-4</c:v>
                </c:pt>
                <c:pt idx="72">
                  <c:v>-1.627132937986886E-3</c:v>
                </c:pt>
                <c:pt idx="73">
                  <c:v>-1.633316374749505E-3</c:v>
                </c:pt>
                <c:pt idx="74">
                  <c:v>-1.6392804817977336E-3</c:v>
                </c:pt>
                <c:pt idx="75">
                  <c:v>-1.645014178155435E-3</c:v>
                </c:pt>
                <c:pt idx="76">
                  <c:v>-1.6556505136744448E-3</c:v>
                </c:pt>
                <c:pt idx="77">
                  <c:v>-1.6654232286450465E-3</c:v>
                </c:pt>
                <c:pt idx="78">
                  <c:v>-1.6698386513125385E-3</c:v>
                </c:pt>
                <c:pt idx="79">
                  <c:v>-1.6739571751145377E-3</c:v>
                </c:pt>
                <c:pt idx="80">
                  <c:v>-1.6777677190349394E-3</c:v>
                </c:pt>
                <c:pt idx="81">
                  <c:v>-1.6842989205212433E-3</c:v>
                </c:pt>
                <c:pt idx="82">
                  <c:v>-1.6897084696232412E-3</c:v>
                </c:pt>
                <c:pt idx="83">
                  <c:v>-1.6918128943377297E-3</c:v>
                </c:pt>
                <c:pt idx="84">
                  <c:v>-1.6935428517150797E-3</c:v>
                </c:pt>
                <c:pt idx="85">
                  <c:v>-1.6948872596600495E-3</c:v>
                </c:pt>
                <c:pt idx="86">
                  <c:v>-1.6962275138077132E-3</c:v>
                </c:pt>
                <c:pt idx="87">
                  <c:v>-1.6961877761145772E-3</c:v>
                </c:pt>
                <c:pt idx="88">
                  <c:v>-1.6954382196576745E-3</c:v>
                </c:pt>
                <c:pt idx="89">
                  <c:v>-1.6943129941449087E-3</c:v>
                </c:pt>
                <c:pt idx="90">
                  <c:v>-1.6931112634299694E-3</c:v>
                </c:pt>
                <c:pt idx="91">
                  <c:v>-1.6907116138575873E-3</c:v>
                </c:pt>
                <c:pt idx="92">
                  <c:v>-1.6883557858582421E-3</c:v>
                </c:pt>
                <c:pt idx="93">
                  <c:v>-1.6871959663378178E-3</c:v>
                </c:pt>
                <c:pt idx="94">
                  <c:v>-1.6860542420626956E-3</c:v>
                </c:pt>
                <c:pt idx="95">
                  <c:v>-1.6849338508828637E-3</c:v>
                </c:pt>
                <c:pt idx="96">
                  <c:v>-1.6827725007573235E-3</c:v>
                </c:pt>
                <c:pt idx="97">
                  <c:v>-1.6807303694399423E-3</c:v>
                </c:pt>
                <c:pt idx="98">
                  <c:v>-1.6797652083688774E-3</c:v>
                </c:pt>
                <c:pt idx="99">
                  <c:v>-1.6788408064138949E-3</c:v>
                </c:pt>
                <c:pt idx="100">
                  <c:v>-1.6779604012651106E-3</c:v>
                </c:pt>
                <c:pt idx="101">
                  <c:v>-1.6763546291498344E-3</c:v>
                </c:pt>
                <c:pt idx="102">
                  <c:v>-1.6749435020946279E-3</c:v>
                </c:pt>
                <c:pt idx="103">
                  <c:v>-1.6743316458889268E-3</c:v>
                </c:pt>
                <c:pt idx="104">
                  <c:v>-1.6737832127899921E-3</c:v>
                </c:pt>
                <c:pt idx="105">
                  <c:v>-1.6733014401282276E-3</c:v>
                </c:pt>
                <c:pt idx="106">
                  <c:v>-1.6725685143814673E-3</c:v>
                </c:pt>
                <c:pt idx="107">
                  <c:v>-1.6721057090540725E-3</c:v>
                </c:pt>
                <c:pt idx="108">
                  <c:v>-1.6720058044494834E-3</c:v>
                </c:pt>
                <c:pt idx="109">
                  <c:v>-1.6719919866226007E-3</c:v>
                </c:pt>
                <c:pt idx="110">
                  <c:v>-1.6720674930237323E-3</c:v>
                </c:pt>
                <c:pt idx="111">
                  <c:v>-1.6725246717452791E-3</c:v>
                </c:pt>
                <c:pt idx="112">
                  <c:v>-1.6733275159497296E-3</c:v>
                </c:pt>
                <c:pt idx="113">
                  <c:v>-1.6738982093622568E-3</c:v>
                </c:pt>
                <c:pt idx="114">
                  <c:v>-1.6745776533833023E-3</c:v>
                </c:pt>
                <c:pt idx="115">
                  <c:v>-1.675369085223366E-3</c:v>
                </c:pt>
                <c:pt idx="116">
                  <c:v>-1.6773336162412278E-3</c:v>
                </c:pt>
                <c:pt idx="117">
                  <c:v>-1.6797194481732447E-3</c:v>
                </c:pt>
                <c:pt idx="118">
                  <c:v>-1.6811193860988283E-3</c:v>
                </c:pt>
                <c:pt idx="119">
                  <c:v>-1.6826507381040301E-3</c:v>
                </c:pt>
                <c:pt idx="120">
                  <c:v>-1.6843167421587424E-3</c:v>
                </c:pt>
                <c:pt idx="121">
                  <c:v>-1.6881058622697509E-3</c:v>
                </c:pt>
                <c:pt idx="122">
                  <c:v>-1.692392030756551E-3</c:v>
                </c:pt>
                <c:pt idx="123">
                  <c:v>-1.694779859411355E-3</c:v>
                </c:pt>
                <c:pt idx="124">
                  <c:v>-1.6972918497470957E-3</c:v>
                </c:pt>
                <c:pt idx="125">
                  <c:v>-1.6998102223375611E-3</c:v>
                </c:pt>
                <c:pt idx="126">
                  <c:v>-1.7047574804873733E-3</c:v>
                </c:pt>
                <c:pt idx="127">
                  <c:v>-1.709635376387908E-3</c:v>
                </c:pt>
                <c:pt idx="128">
                  <c:v>-1.7120254869773532E-3</c:v>
                </c:pt>
                <c:pt idx="129">
                  <c:v>-1.7143874889713473E-3</c:v>
                </c:pt>
                <c:pt idx="130">
                  <c:v>-1.7212488118012459E-3</c:v>
                </c:pt>
                <c:pt idx="131">
                  <c:v>-1.7279233680289607E-3</c:v>
                </c:pt>
                <c:pt idx="132">
                  <c:v>-1.7300656840735229E-3</c:v>
                </c:pt>
                <c:pt idx="133">
                  <c:v>-1.7321733412423157E-3</c:v>
                </c:pt>
                <c:pt idx="134">
                  <c:v>-1.7362606588466889E-3</c:v>
                </c:pt>
                <c:pt idx="135">
                  <c:v>-1.7402410075373353E-3</c:v>
                </c:pt>
                <c:pt idx="136">
                  <c:v>-1.7421630895908535E-3</c:v>
                </c:pt>
                <c:pt idx="137">
                  <c:v>-1.744045600378108E-3</c:v>
                </c:pt>
                <c:pt idx="138">
                  <c:v>-1.7458877210341228E-3</c:v>
                </c:pt>
                <c:pt idx="139">
                  <c:v>-1.7494247336369284E-3</c:v>
                </c:pt>
                <c:pt idx="140">
                  <c:v>-1.7528359278040639E-3</c:v>
                </c:pt>
                <c:pt idx="141">
                  <c:v>-1.7544638167876769E-3</c:v>
                </c:pt>
                <c:pt idx="142">
                  <c:v>-1.7560464030497158E-3</c:v>
                </c:pt>
                <c:pt idx="143">
                  <c:v>-1.757582867965013E-3</c:v>
                </c:pt>
                <c:pt idx="144">
                  <c:v>-1.7604893566147695E-3</c:v>
                </c:pt>
                <c:pt idx="145">
                  <c:v>-1.7632511382581484E-3</c:v>
                </c:pt>
                <c:pt idx="146">
                  <c:v>-1.7645447147840443E-3</c:v>
                </c:pt>
                <c:pt idx="147">
                  <c:v>-1.7657872572529598E-3</c:v>
                </c:pt>
                <c:pt idx="148">
                  <c:v>-1.7669779470796954E-3</c:v>
                </c:pt>
                <c:pt idx="149">
                  <c:v>-1.769173696049009E-3</c:v>
                </c:pt>
                <c:pt idx="150">
                  <c:v>-1.7712058038643619E-3</c:v>
                </c:pt>
                <c:pt idx="151">
                  <c:v>-1.7721249487046009E-3</c:v>
                </c:pt>
                <c:pt idx="152">
                  <c:v>-1.772996325395404E-3</c:v>
                </c:pt>
                <c:pt idx="153">
                  <c:v>-1.7738554324608913E-3</c:v>
                </c:pt>
                <c:pt idx="154">
                  <c:v>-1.7755545436592968E-3</c:v>
                </c:pt>
                <c:pt idx="155">
                  <c:v>-1.7772616597611091E-3</c:v>
                </c:pt>
                <c:pt idx="156">
                  <c:v>-1.778106502516863E-3</c:v>
                </c:pt>
                <c:pt idx="157">
                  <c:v>-1.7789489939934455E-3</c:v>
                </c:pt>
                <c:pt idx="158">
                  <c:v>-1.7797893014970256E-3</c:v>
                </c:pt>
                <c:pt idx="159">
                  <c:v>-1.7814546572836321E-3</c:v>
                </c:pt>
                <c:pt idx="160">
                  <c:v>-1.783132036585755E-3</c:v>
                </c:pt>
                <c:pt idx="161">
                  <c:v>-1.7839639326977519E-3</c:v>
                </c:pt>
                <c:pt idx="162">
                  <c:v>-1.7847946483939836E-3</c:v>
                </c:pt>
                <c:pt idx="163">
                  <c:v>-1.7856243504610347E-3</c:v>
                </c:pt>
                <c:pt idx="164">
                  <c:v>-1.7872723399525725E-3</c:v>
                </c:pt>
                <c:pt idx="165">
                  <c:v>-1.7889363701995009E-3</c:v>
                </c:pt>
                <c:pt idx="166">
                  <c:v>-1.7897635141528312E-3</c:v>
                </c:pt>
                <c:pt idx="167">
                  <c:v>-1.7905906480741862E-3</c:v>
                </c:pt>
                <c:pt idx="168">
                  <c:v>-1.7914179390698948E-3</c:v>
                </c:pt>
                <c:pt idx="169">
                  <c:v>-1.7930649507436058E-3</c:v>
                </c:pt>
                <c:pt idx="170">
                  <c:v>-1.7947320205990991E-3</c:v>
                </c:pt>
                <c:pt idx="171">
                  <c:v>-1.795562606479173E-3</c:v>
                </c:pt>
                <c:pt idx="172">
                  <c:v>-1.7963943527510295E-3</c:v>
                </c:pt>
                <c:pt idx="173">
                  <c:v>-1.7972274270405819E-3</c:v>
                </c:pt>
                <c:pt idx="174">
                  <c:v>-1.7988898488940919E-3</c:v>
                </c:pt>
                <c:pt idx="175">
                  <c:v>-1.8005763471418135E-3</c:v>
                </c:pt>
                <c:pt idx="176">
                  <c:v>-1.8014185692338813E-3</c:v>
                </c:pt>
                <c:pt idx="177">
                  <c:v>-1.8022631223413299E-3</c:v>
                </c:pt>
                <c:pt idx="178">
                  <c:v>-1.8031101739701683E-3</c:v>
                </c:pt>
                <c:pt idx="179">
                  <c:v>-1.8048043934415503E-3</c:v>
                </c:pt>
                <c:pt idx="180">
                  <c:v>-1.8065267097444604E-3</c:v>
                </c:pt>
                <c:pt idx="181">
                  <c:v>-1.8073887622138685E-3</c:v>
                </c:pt>
                <c:pt idx="182">
                  <c:v>-1.8082574629652015E-3</c:v>
                </c:pt>
                <c:pt idx="183">
                  <c:v>-1.8091456625990432E-3</c:v>
                </c:pt>
                <c:pt idx="184">
                  <c:v>-1.8109906383978469E-3</c:v>
                </c:pt>
                <c:pt idx="185">
                  <c:v>-1.8129338047190302E-3</c:v>
                </c:pt>
                <c:pt idx="186">
                  <c:v>-1.8139419591989281E-3</c:v>
                </c:pt>
                <c:pt idx="187">
                  <c:v>-1.8149754743124191E-3</c:v>
                </c:pt>
                <c:pt idx="188">
                  <c:v>-1.8160348066142973E-3</c:v>
                </c:pt>
                <c:pt idx="189">
                  <c:v>-1.8182326284854611E-3</c:v>
                </c:pt>
                <c:pt idx="190">
                  <c:v>-1.8205394402404096E-3</c:v>
                </c:pt>
                <c:pt idx="191">
                  <c:v>-1.8217347077253976E-3</c:v>
                </c:pt>
                <c:pt idx="192">
                  <c:v>-1.8229585317275365E-3</c:v>
                </c:pt>
                <c:pt idx="193">
                  <c:v>-1.8242113690813966E-3</c:v>
                </c:pt>
                <c:pt idx="194">
                  <c:v>-1.826806767484257E-3</c:v>
                </c:pt>
                <c:pt idx="195">
                  <c:v>-1.8295219830699594E-3</c:v>
                </c:pt>
                <c:pt idx="196">
                  <c:v>-1.8309267353844305E-3</c:v>
                </c:pt>
                <c:pt idx="197">
                  <c:v>-1.8323632406191948E-3</c:v>
                </c:pt>
                <c:pt idx="198">
                  <c:v>-1.8338319552890781E-3</c:v>
                </c:pt>
                <c:pt idx="199">
                  <c:v>-1.8368696589909916E-3</c:v>
                </c:pt>
                <c:pt idx="200">
                  <c:v>-1.8400380381367043E-3</c:v>
                </c:pt>
                <c:pt idx="201">
                  <c:v>-1.8416746478644441E-3</c:v>
                </c:pt>
                <c:pt idx="202">
                  <c:v>-1.8433462064759709E-3</c:v>
                </c:pt>
                <c:pt idx="203">
                  <c:v>-1.8450531703662065E-3</c:v>
                </c:pt>
                <c:pt idx="204">
                  <c:v>-1.8485779064159047E-3</c:v>
                </c:pt>
                <c:pt idx="205">
                  <c:v>-1.8522442109292214E-3</c:v>
                </c:pt>
                <c:pt idx="206">
                  <c:v>-1.8541350502943033E-3</c:v>
                </c:pt>
                <c:pt idx="207">
                  <c:v>-1.8560640343068258E-3</c:v>
                </c:pt>
                <c:pt idx="208">
                  <c:v>-1.8580316198013591E-3</c:v>
                </c:pt>
                <c:pt idx="209">
                  <c:v>-1.8620881131026223E-3</c:v>
                </c:pt>
                <c:pt idx="210">
                  <c:v>-1.8662971067362477E-3</c:v>
                </c:pt>
                <c:pt idx="211">
                  <c:v>-1.8684645477629047E-3</c:v>
                </c:pt>
                <c:pt idx="212">
                  <c:v>-1.8706733295603684E-3</c:v>
                </c:pt>
                <c:pt idx="213">
                  <c:v>-1.8729239086434646E-3</c:v>
                </c:pt>
                <c:pt idx="214">
                  <c:v>-1.877556882181608E-3</c:v>
                </c:pt>
                <c:pt idx="215">
                  <c:v>-1.8823533308065521E-3</c:v>
                </c:pt>
                <c:pt idx="216">
                  <c:v>-1.8848197455989535E-3</c:v>
                </c:pt>
                <c:pt idx="217">
                  <c:v>-1.8873171769406838E-3</c:v>
                </c:pt>
                <c:pt idx="218">
                  <c:v>-1.8897916517257585E-3</c:v>
                </c:pt>
                <c:pt idx="219">
                  <c:v>-1.8946063808877867E-3</c:v>
                </c:pt>
                <c:pt idx="220">
                  <c:v>-1.8993138517142683E-3</c:v>
                </c:pt>
                <c:pt idx="221">
                  <c:v>-1.9015975262437479E-3</c:v>
                </c:pt>
                <c:pt idx="222">
                  <c:v>-1.9038412702343521E-3</c:v>
                </c:pt>
                <c:pt idx="223">
                  <c:v>-1.9060444934382303E-3</c:v>
                </c:pt>
                <c:pt idx="224">
                  <c:v>-1.9103027834788122E-3</c:v>
                </c:pt>
                <c:pt idx="225">
                  <c:v>-1.9144403769066898E-3</c:v>
                </c:pt>
                <c:pt idx="226">
                  <c:v>-1.9164321446174526E-3</c:v>
                </c:pt>
                <c:pt idx="227">
                  <c:v>-1.9183798508137784E-3</c:v>
                </c:pt>
                <c:pt idx="228">
                  <c:v>-1.9202829051279124E-3</c:v>
                </c:pt>
                <c:pt idx="229">
                  <c:v>-1.9239269420667782E-3</c:v>
                </c:pt>
                <c:pt idx="230">
                  <c:v>-1.9274368025623545E-3</c:v>
                </c:pt>
                <c:pt idx="231">
                  <c:v>-1.9291077460259487E-3</c:v>
                </c:pt>
                <c:pt idx="232">
                  <c:v>-1.9307304969595762E-3</c:v>
                </c:pt>
                <c:pt idx="233">
                  <c:v>-1.9323044649954824E-3</c:v>
                </c:pt>
                <c:pt idx="234">
                  <c:v>-1.9352764375302201E-3</c:v>
                </c:pt>
                <c:pt idx="235">
                  <c:v>-1.9381007067620359E-3</c:v>
                </c:pt>
                <c:pt idx="236">
                  <c:v>-1.9394219085899778E-3</c:v>
                </c:pt>
                <c:pt idx="237">
                  <c:v>-1.9406907869923273E-3</c:v>
                </c:pt>
                <c:pt idx="238">
                  <c:v>-1.9419067514814259E-3</c:v>
                </c:pt>
                <c:pt idx="239">
                  <c:v>-1.9441488507743188E-3</c:v>
                </c:pt>
                <c:pt idx="240">
                  <c:v>-1.9462296678263158E-3</c:v>
                </c:pt>
                <c:pt idx="241">
                  <c:v>-1.9471722108299616E-3</c:v>
                </c:pt>
                <c:pt idx="242">
                  <c:v>-1.9480582991127093E-3</c:v>
                </c:pt>
                <c:pt idx="243">
                  <c:v>-1.9488873425466124E-3</c:v>
                </c:pt>
                <c:pt idx="244">
                  <c:v>-1.9503417625443831E-3</c:v>
                </c:pt>
                <c:pt idx="245">
                  <c:v>-1.9516212641956798E-3</c:v>
                </c:pt>
                <c:pt idx="246">
                  <c:v>-1.9521562306668017E-3</c:v>
                </c:pt>
                <c:pt idx="247">
                  <c:v>-1.9526306116013359E-3</c:v>
                </c:pt>
                <c:pt idx="248">
                  <c:v>-1.9530438166315278E-3</c:v>
                </c:pt>
                <c:pt idx="249">
                  <c:v>-1.9536527535191084E-3</c:v>
                </c:pt>
                <c:pt idx="250">
                  <c:v>-1.9540730735512213E-3</c:v>
                </c:pt>
                <c:pt idx="251">
                  <c:v>-1.9541715465809517E-3</c:v>
                </c:pt>
                <c:pt idx="252">
                  <c:v>-1.9542186556575913E-3</c:v>
                </c:pt>
                <c:pt idx="253">
                  <c:v>-1.954267520649644E-3</c:v>
                </c:pt>
                <c:pt idx="254">
                  <c:v>-1.9544062683696239E-3</c:v>
                </c:pt>
                <c:pt idx="255">
                  <c:v>-1.9546193774333531E-3</c:v>
                </c:pt>
                <c:pt idx="256">
                  <c:v>-1.9547479536630163E-3</c:v>
                </c:pt>
                <c:pt idx="257">
                  <c:v>-1.9548933793744894E-3</c:v>
                </c:pt>
                <c:pt idx="258">
                  <c:v>-1.9550559576453352E-3</c:v>
                </c:pt>
                <c:pt idx="259">
                  <c:v>-1.9554291796719525E-3</c:v>
                </c:pt>
                <c:pt idx="260">
                  <c:v>-1.9558838444844184E-3</c:v>
                </c:pt>
                <c:pt idx="261">
                  <c:v>-1.9561367222431514E-3</c:v>
                </c:pt>
                <c:pt idx="262">
                  <c:v>-1.9564085678691612E-3</c:v>
                </c:pt>
                <c:pt idx="263">
                  <c:v>-1.95669968324097E-3</c:v>
                </c:pt>
                <c:pt idx="264">
                  <c:v>-1.9573370182390804E-3</c:v>
                </c:pt>
                <c:pt idx="265">
                  <c:v>-1.9580628966231473E-3</c:v>
                </c:pt>
                <c:pt idx="266">
                  <c:v>-1.9584549003726082E-3</c:v>
                </c:pt>
                <c:pt idx="267">
                  <c:v>-1.9588679895754524E-3</c:v>
                </c:pt>
                <c:pt idx="268">
                  <c:v>-1.9593024664299463E-3</c:v>
                </c:pt>
                <c:pt idx="269">
                  <c:v>-1.9602335517854286E-3</c:v>
                </c:pt>
                <c:pt idx="270">
                  <c:v>-1.9612603027230335E-3</c:v>
                </c:pt>
                <c:pt idx="271">
                  <c:v>-1.9618062566051364E-3</c:v>
                </c:pt>
                <c:pt idx="272">
                  <c:v>-1.9623754135267291E-3</c:v>
                </c:pt>
                <c:pt idx="273">
                  <c:v>-1.9629680759658541E-3</c:v>
                </c:pt>
                <c:pt idx="274">
                  <c:v>-1.9642225479987729E-3</c:v>
                </c:pt>
                <c:pt idx="275">
                  <c:v>-1.9655798316575712E-3</c:v>
                </c:pt>
                <c:pt idx="276">
                  <c:v>-1.966294559734294E-3</c:v>
                </c:pt>
                <c:pt idx="277">
                  <c:v>-1.9670346085964852E-3</c:v>
                </c:pt>
                <c:pt idx="278">
                  <c:v>-1.9678002807221873E-3</c:v>
                </c:pt>
                <c:pt idx="279">
                  <c:v>-1.9694077744336624E-3</c:v>
                </c:pt>
                <c:pt idx="280">
                  <c:v>-1.9711252522602862E-3</c:v>
                </c:pt>
                <c:pt idx="281">
                  <c:v>-1.972023578713511E-3</c:v>
                </c:pt>
                <c:pt idx="282">
                  <c:v>-1.9729317010508396E-3</c:v>
                </c:pt>
                <c:pt idx="283">
                  <c:v>-1.9737790006812972E-3</c:v>
                </c:pt>
                <c:pt idx="284">
                  <c:v>-1.9751977374360408E-3</c:v>
                </c:pt>
                <c:pt idx="285">
                  <c:v>-1.9763693573304764E-3</c:v>
                </c:pt>
                <c:pt idx="286">
                  <c:v>-1.9768134694375661E-3</c:v>
                </c:pt>
                <c:pt idx="287">
                  <c:v>-1.9771746838559423E-3</c:v>
                </c:pt>
                <c:pt idx="288">
                  <c:v>-1.9774522472681966E-3</c:v>
                </c:pt>
                <c:pt idx="289">
                  <c:v>-1.9777139058962945E-3</c:v>
                </c:pt>
                <c:pt idx="290">
                  <c:v>-1.9777109241081448E-3</c:v>
                </c:pt>
                <c:pt idx="291">
                  <c:v>-1.977558932129142E-3</c:v>
                </c:pt>
                <c:pt idx="292">
                  <c:v>-1.9773187689997584E-3</c:v>
                </c:pt>
                <c:pt idx="293">
                  <c:v>-1.9769896813226495E-3</c:v>
                </c:pt>
                <c:pt idx="294">
                  <c:v>-1.9760204773922041E-3</c:v>
                </c:pt>
                <c:pt idx="295">
                  <c:v>-1.9747690173899102E-3</c:v>
                </c:pt>
                <c:pt idx="296">
                  <c:v>-1.9739840061738789E-3</c:v>
                </c:pt>
                <c:pt idx="297">
                  <c:v>-1.9731055504257355E-3</c:v>
                </c:pt>
                <c:pt idx="298">
                  <c:v>-1.9721328961486151E-3</c:v>
                </c:pt>
                <c:pt idx="299">
                  <c:v>-1.969859048465139E-3</c:v>
                </c:pt>
                <c:pt idx="300">
                  <c:v>-1.9672852307195399E-3</c:v>
                </c:pt>
                <c:pt idx="301">
                  <c:v>-1.9658302852354481E-3</c:v>
                </c:pt>
                <c:pt idx="302">
                  <c:v>-1.9642766213578966E-3</c:v>
                </c:pt>
                <c:pt idx="303">
                  <c:v>-1.9626234856096048E-3</c:v>
                </c:pt>
                <c:pt idx="304">
                  <c:v>-1.9589712148171401E-3</c:v>
                </c:pt>
                <c:pt idx="305">
                  <c:v>-1.9550011577207371E-3</c:v>
                </c:pt>
                <c:pt idx="306">
                  <c:v>-1.9528393625378726E-3</c:v>
                </c:pt>
                <c:pt idx="307">
                  <c:v>-1.9505735753799769E-3</c:v>
                </c:pt>
                <c:pt idx="308">
                  <c:v>-1.9482030428497055E-3</c:v>
                </c:pt>
                <c:pt idx="309">
                  <c:v>-1.9430985717372451E-3</c:v>
                </c:pt>
                <c:pt idx="310">
                  <c:v>-1.9376583914176848E-3</c:v>
                </c:pt>
                <c:pt idx="311">
                  <c:v>-1.9347528314650475E-3</c:v>
                </c:pt>
                <c:pt idx="312">
                  <c:v>-1.9317380056760314E-3</c:v>
                </c:pt>
                <c:pt idx="313">
                  <c:v>-1.9286131610529722E-3</c:v>
                </c:pt>
                <c:pt idx="314">
                  <c:v>-1.9219827136485179E-3</c:v>
                </c:pt>
                <c:pt idx="315">
                  <c:v>-1.9149985249145018E-3</c:v>
                </c:pt>
                <c:pt idx="316">
                  <c:v>-1.9113122845615393E-3</c:v>
                </c:pt>
                <c:pt idx="317">
                  <c:v>-1.9075986567962389E-3</c:v>
                </c:pt>
                <c:pt idx="318">
                  <c:v>-1.9042070431263269E-3</c:v>
                </c:pt>
                <c:pt idx="319">
                  <c:v>-1.8987958704563823E-3</c:v>
                </c:pt>
                <c:pt idx="320">
                  <c:v>-1.8948062708457059E-3</c:v>
                </c:pt>
                <c:pt idx="321">
                  <c:v>-1.8935169716982614E-3</c:v>
                </c:pt>
                <c:pt idx="322">
                  <c:v>-1.892659819588971E-3</c:v>
                </c:pt>
                <c:pt idx="323">
                  <c:v>-1.8922387091224735E-3</c:v>
                </c:pt>
                <c:pt idx="324">
                  <c:v>-1.8933852833680209E-3</c:v>
                </c:pt>
                <c:pt idx="325">
                  <c:v>-1.8967249278789566E-3</c:v>
                </c:pt>
                <c:pt idx="326">
                  <c:v>-1.8984893628370969E-3</c:v>
                </c:pt>
                <c:pt idx="327">
                  <c:v>-1.9002005617396733E-3</c:v>
                </c:pt>
                <c:pt idx="328">
                  <c:v>-1.0994402069153253E-3</c:v>
                </c:pt>
                <c:pt idx="329">
                  <c:v>-1.9065025923570289E-3</c:v>
                </c:pt>
                <c:pt idx="330">
                  <c:v>-1.9079398078236665E-3</c:v>
                </c:pt>
                <c:pt idx="331">
                  <c:v>-1.9093206661313644E-3</c:v>
                </c:pt>
                <c:pt idx="332">
                  <c:v>-1.9106446472560989E-3</c:v>
                </c:pt>
                <c:pt idx="333">
                  <c:v>-1.9130902507225045E-3</c:v>
                </c:pt>
                <c:pt idx="334">
                  <c:v>-1.9153613944888903E-3</c:v>
                </c:pt>
                <c:pt idx="335">
                  <c:v>-1.9163931863808159E-3</c:v>
                </c:pt>
                <c:pt idx="336">
                  <c:v>-1.9173649799064663E-3</c:v>
                </c:pt>
                <c:pt idx="337">
                  <c:v>-1.9182762547220733E-3</c:v>
                </c:pt>
                <c:pt idx="338">
                  <c:v>-1.9198842367096347E-3</c:v>
                </c:pt>
                <c:pt idx="339">
                  <c:v>-1.9213057662437194E-3</c:v>
                </c:pt>
                <c:pt idx="340">
                  <c:v>-1.9219066462294876E-3</c:v>
                </c:pt>
                <c:pt idx="341">
                  <c:v>-1.9224438865617088E-3</c:v>
                </c:pt>
                <c:pt idx="342">
                  <c:v>-1.9229169674161994E-3</c:v>
                </c:pt>
                <c:pt idx="343">
                  <c:v>-1.9236363834362891E-3</c:v>
                </c:pt>
                <c:pt idx="344">
                  <c:v>-1.9241572899808546E-3</c:v>
                </c:pt>
                <c:pt idx="345">
                  <c:v>-1.92430176992886E-3</c:v>
                </c:pt>
                <c:pt idx="346">
                  <c:v>-1.924378969095919E-3</c:v>
                </c:pt>
                <c:pt idx="347">
                  <c:v>-1.9243883672981354E-3</c:v>
                </c:pt>
                <c:pt idx="348">
                  <c:v>-1.924168275606597E-3</c:v>
                </c:pt>
                <c:pt idx="349">
                  <c:v>-1.9237375486191866E-3</c:v>
                </c:pt>
                <c:pt idx="350">
                  <c:v>-1.9234001401180478E-3</c:v>
                </c:pt>
                <c:pt idx="351">
                  <c:v>-1.922991809668595E-3</c:v>
                </c:pt>
                <c:pt idx="352">
                  <c:v>-1.9225120373667082E-3</c:v>
                </c:pt>
                <c:pt idx="353">
                  <c:v>-1.921301497671557E-3</c:v>
                </c:pt>
                <c:pt idx="354">
                  <c:v>-1.9198681242382776E-3</c:v>
                </c:pt>
                <c:pt idx="355">
                  <c:v>-1.9190233390764533E-3</c:v>
                </c:pt>
                <c:pt idx="356">
                  <c:v>-1.9181039911586595E-3</c:v>
                </c:pt>
                <c:pt idx="357">
                  <c:v>-1.9171095597414478E-3</c:v>
                </c:pt>
                <c:pt idx="358">
                  <c:v>-1.9148576337491008E-3</c:v>
                </c:pt>
                <c:pt idx="359">
                  <c:v>-1.9123705993173701E-3</c:v>
                </c:pt>
                <c:pt idx="360">
                  <c:v>-1.910992949483159E-3</c:v>
                </c:pt>
                <c:pt idx="361">
                  <c:v>-1.9095370953658986E-3</c:v>
                </c:pt>
                <c:pt idx="362">
                  <c:v>-1.908002517101437E-3</c:v>
                </c:pt>
                <c:pt idx="363">
                  <c:v>-1.9046582676240931E-3</c:v>
                </c:pt>
                <c:pt idx="364">
                  <c:v>-1.9010665560958984E-3</c:v>
                </c:pt>
                <c:pt idx="365">
                  <c:v>-1.899130553217887E-3</c:v>
                </c:pt>
                <c:pt idx="366">
                  <c:v>-1.8971127050093628E-3</c:v>
                </c:pt>
                <c:pt idx="367">
                  <c:v>-1.8950124912064936E-3</c:v>
                </c:pt>
                <c:pt idx="368">
                  <c:v>-1.890524982695041E-3</c:v>
                </c:pt>
                <c:pt idx="369">
                  <c:v>-1.8857775768132967E-3</c:v>
                </c:pt>
                <c:pt idx="370">
                  <c:v>-1.8832577326000077E-3</c:v>
                </c:pt>
                <c:pt idx="371">
                  <c:v>-1.8806524018488702E-3</c:v>
                </c:pt>
                <c:pt idx="372">
                  <c:v>-1.8779610644159561E-3</c:v>
                </c:pt>
                <c:pt idx="373">
                  <c:v>-1.8722793618675126E-3</c:v>
                </c:pt>
                <c:pt idx="374">
                  <c:v>-1.8663252433892552E-3</c:v>
                </c:pt>
                <c:pt idx="375">
                  <c:v>-1.863196069389339E-3</c:v>
                </c:pt>
                <c:pt idx="376">
                  <c:v>-1.8599777680039509E-3</c:v>
                </c:pt>
                <c:pt idx="377">
                  <c:v>-1.8566698183697383E-3</c:v>
                </c:pt>
                <c:pt idx="378">
                  <c:v>-1.8497429875807825E-3</c:v>
                </c:pt>
                <c:pt idx="379">
                  <c:v>-1.8425311373038156E-3</c:v>
                </c:pt>
                <c:pt idx="380">
                  <c:v>-1.838767145545539E-3</c:v>
                </c:pt>
                <c:pt idx="381">
                  <c:v>-1.8349103848747106E-3</c:v>
                </c:pt>
                <c:pt idx="382">
                  <c:v>-1.8309603349875303E-3</c:v>
                </c:pt>
                <c:pt idx="383">
                  <c:v>-1.8227374416346365E-3</c:v>
                </c:pt>
                <c:pt idx="384">
                  <c:v>-1.8142168405166359E-3</c:v>
                </c:pt>
                <c:pt idx="385">
                  <c:v>-1.8097925424287453E-3</c:v>
                </c:pt>
                <c:pt idx="386">
                  <c:v>-1.8052718341410312E-3</c:v>
                </c:pt>
                <c:pt idx="387">
                  <c:v>-1.8006541955495337E-3</c:v>
                </c:pt>
                <c:pt idx="388">
                  <c:v>-1.7912683512344429E-3</c:v>
                </c:pt>
                <c:pt idx="389">
                  <c:v>-1.7819629464410625E-3</c:v>
                </c:pt>
                <c:pt idx="390">
                  <c:v>-1.7773481676419678E-3</c:v>
                </c:pt>
                <c:pt idx="391">
                  <c:v>-1.7727593701799549E-3</c:v>
                </c:pt>
                <c:pt idx="392">
                  <c:v>-1.7681969231997385E-3</c:v>
                </c:pt>
                <c:pt idx="393">
                  <c:v>-1.7591531122995718E-3</c:v>
                </c:pt>
                <c:pt idx="394">
                  <c:v>-1.7502180178752269E-3</c:v>
                </c:pt>
                <c:pt idx="395">
                  <c:v>-1.7457928571573689E-3</c:v>
                </c:pt>
                <c:pt idx="396">
                  <c:v>-1.7413962604706512E-3</c:v>
                </c:pt>
                <c:pt idx="397">
                  <c:v>-1.7370285967599486E-3</c:v>
                </c:pt>
                <c:pt idx="398">
                  <c:v>-1.728383259673727E-3</c:v>
                </c:pt>
                <c:pt idx="399">
                  <c:v>-1.7198546517738222E-3</c:v>
                </c:pt>
                <c:pt idx="400">
                  <c:v>-1.715637187755803E-3</c:v>
                </c:pt>
                <c:pt idx="401">
                  <c:v>-1.7114508705429188E-3</c:v>
                </c:pt>
                <c:pt idx="402">
                  <c:v>-1.6990990726464261E-3</c:v>
                </c:pt>
                <c:pt idx="403">
                  <c:v>-1.6870077104069736E-3</c:v>
                </c:pt>
                <c:pt idx="404">
                  <c:v>-1.683049751286525E-3</c:v>
                </c:pt>
                <c:pt idx="405">
                  <c:v>-1.6791258905302087E-3</c:v>
                </c:pt>
                <c:pt idx="406">
                  <c:v>-1.6713859152694965E-3</c:v>
                </c:pt>
                <c:pt idx="407">
                  <c:v>-1.6637788106432794E-3</c:v>
                </c:pt>
                <c:pt idx="408">
                  <c:v>-1.6600309762404564E-3</c:v>
                </c:pt>
                <c:pt idx="409">
                  <c:v>-1.6563194539509496E-3</c:v>
                </c:pt>
                <c:pt idx="410">
                  <c:v>-1.6526446127596017E-3</c:v>
                </c:pt>
                <c:pt idx="411">
                  <c:v>-1.6436328869040562E-3</c:v>
                </c:pt>
                <c:pt idx="412">
                  <c:v>-1.6348335361060506E-3</c:v>
                </c:pt>
                <c:pt idx="413">
                  <c:v>-1.631386529465928E-3</c:v>
                </c:pt>
                <c:pt idx="414">
                  <c:v>-1.6279787864181827E-3</c:v>
                </c:pt>
                <c:pt idx="415">
                  <c:v>-1.6212887228084227E-3</c:v>
                </c:pt>
                <c:pt idx="416">
                  <c:v>-1.614747831126806E-3</c:v>
                </c:pt>
                <c:pt idx="417">
                  <c:v>-1.6115419412932042E-3</c:v>
                </c:pt>
                <c:pt idx="418">
                  <c:v>-1.6083775288011637E-3</c:v>
                </c:pt>
                <c:pt idx="419">
                  <c:v>-1.6052549628353674E-3</c:v>
                </c:pt>
                <c:pt idx="420">
                  <c:v>-1.5991440601448303E-3</c:v>
                </c:pt>
                <c:pt idx="421">
                  <c:v>-1.5931905422528203E-3</c:v>
                </c:pt>
                <c:pt idx="422">
                  <c:v>-1.5902827426117483E-3</c:v>
                </c:pt>
                <c:pt idx="423">
                  <c:v>-1.5874190032860724E-3</c:v>
                </c:pt>
                <c:pt idx="424">
                  <c:v>-1.5845996929408912E-3</c:v>
                </c:pt>
                <c:pt idx="425">
                  <c:v>-1.5791040874768569E-3</c:v>
                </c:pt>
                <c:pt idx="426">
                  <c:v>-1.5737741217014545E-3</c:v>
                </c:pt>
                <c:pt idx="427">
                  <c:v>-1.5711824913511307E-3</c:v>
                </c:pt>
                <c:pt idx="428">
                  <c:v>-1.5686375036905176E-3</c:v>
                </c:pt>
                <c:pt idx="429">
                  <c:v>-1.5661395277044576E-3</c:v>
                </c:pt>
                <c:pt idx="430">
                  <c:v>-1.5612953553745257E-3</c:v>
                </c:pt>
                <c:pt idx="431">
                  <c:v>-1.5566251210819004E-3</c:v>
                </c:pt>
                <c:pt idx="432">
                  <c:v>-1.5543677383211829E-3</c:v>
                </c:pt>
                <c:pt idx="433">
                  <c:v>-1.5521595810641386E-3</c:v>
                </c:pt>
                <c:pt idx="434">
                  <c:v>-1.5500010183755464E-3</c:v>
                </c:pt>
                <c:pt idx="435">
                  <c:v>-1.5458444145277639E-3</c:v>
                </c:pt>
                <c:pt idx="436">
                  <c:v>-1.5418700909242133E-3</c:v>
                </c:pt>
                <c:pt idx="437">
                  <c:v>-1.5399650347314164E-3</c:v>
                </c:pt>
                <c:pt idx="438">
                  <c:v>-1.5381117866564153E-3</c:v>
                </c:pt>
                <c:pt idx="439">
                  <c:v>-1.5363107156840528E-3</c:v>
                </c:pt>
                <c:pt idx="440">
                  <c:v>-1.5328778154399814E-3</c:v>
                </c:pt>
                <c:pt idx="441">
                  <c:v>-1.5296355824379049E-3</c:v>
                </c:pt>
                <c:pt idx="442">
                  <c:v>-1.5281009313117266E-3</c:v>
                </c:pt>
                <c:pt idx="443">
                  <c:v>-1.5266206713171471E-3</c:v>
                </c:pt>
                <c:pt idx="444">
                  <c:v>-1.5251951709593925E-3</c:v>
                </c:pt>
                <c:pt idx="445">
                  <c:v>-1.5225221084946838E-3</c:v>
                </c:pt>
                <c:pt idx="446">
                  <c:v>-1.5200481465127424E-3</c:v>
                </c:pt>
                <c:pt idx="447">
                  <c:v>-1.5189019795114334E-3</c:v>
                </c:pt>
                <c:pt idx="448">
                  <c:v>-1.5178127858961332E-3</c:v>
                </c:pt>
                <c:pt idx="449">
                  <c:v>-1.5167809349314609E-3</c:v>
                </c:pt>
                <c:pt idx="450">
                  <c:v>-1.5149038440886997E-3</c:v>
                </c:pt>
                <c:pt idx="451">
                  <c:v>-1.5132184931099246E-3</c:v>
                </c:pt>
                <c:pt idx="452">
                  <c:v>-1.5123836454389306E-3</c:v>
                </c:pt>
                <c:pt idx="453">
                  <c:v>-1.5115125693876408E-3</c:v>
                </c:pt>
                <c:pt idx="454">
                  <c:v>-1.5106050438529195E-3</c:v>
                </c:pt>
                <c:pt idx="455">
                  <c:v>-1.5086610643688658E-3</c:v>
                </c:pt>
                <c:pt idx="456">
                  <c:v>-1.5066060169832696E-3</c:v>
                </c:pt>
                <c:pt idx="457">
                  <c:v>-1.5055129221286379E-3</c:v>
                </c:pt>
                <c:pt idx="458">
                  <c:v>-1.5043820493332305E-3</c:v>
                </c:pt>
                <c:pt idx="459">
                  <c:v>-1.5032131770942314E-3</c:v>
                </c:pt>
                <c:pt idx="460">
                  <c:v>-1.5007414045209444E-3</c:v>
                </c:pt>
                <c:pt idx="461">
                  <c:v>-1.4981532657243335E-3</c:v>
                </c:pt>
                <c:pt idx="462">
                  <c:v>-1.4967910752838876E-3</c:v>
                </c:pt>
                <c:pt idx="463">
                  <c:v>-1.4953895571023779E-3</c:v>
                </c:pt>
                <c:pt idx="464">
                  <c:v>-1.4939484895570843E-3</c:v>
                </c:pt>
                <c:pt idx="465">
                  <c:v>-1.4909272422380937E-3</c:v>
                </c:pt>
                <c:pt idx="466">
                  <c:v>-1.4877842995986157E-3</c:v>
                </c:pt>
                <c:pt idx="467">
                  <c:v>-1.4861421648504347E-3</c:v>
                </c:pt>
                <c:pt idx="468">
                  <c:v>-1.4844591528007101E-3</c:v>
                </c:pt>
                <c:pt idx="469">
                  <c:v>-1.4827350416268814E-3</c:v>
                </c:pt>
                <c:pt idx="470">
                  <c:v>-1.4791426380122985E-3</c:v>
                </c:pt>
                <c:pt idx="471">
                  <c:v>-1.4754231786318073E-3</c:v>
                </c:pt>
                <c:pt idx="472">
                  <c:v>-1.4734902514135229E-3</c:v>
                </c:pt>
                <c:pt idx="473">
                  <c:v>-1.4715148966937264E-3</c:v>
                </c:pt>
                <c:pt idx="474">
                  <c:v>-1.4694968932094099E-3</c:v>
                </c:pt>
                <c:pt idx="475">
                  <c:v>-1.4653116522422849E-3</c:v>
                </c:pt>
                <c:pt idx="476">
                  <c:v>-1.4609939632492797E-3</c:v>
                </c:pt>
                <c:pt idx="477">
                  <c:v>-1.4587593946790989E-3</c:v>
                </c:pt>
                <c:pt idx="478">
                  <c:v>-1.4564808490069581E-3</c:v>
                </c:pt>
                <c:pt idx="479">
                  <c:v>-1.4541581046501051E-3</c:v>
                </c:pt>
                <c:pt idx="480">
                  <c:v>-1.4493583451669068E-3</c:v>
                </c:pt>
                <c:pt idx="481">
                  <c:v>-1.4444207133168518E-3</c:v>
                </c:pt>
                <c:pt idx="482">
                  <c:v>-1.4418736549526301E-3</c:v>
                </c:pt>
                <c:pt idx="483">
                  <c:v>-1.4392810696461922E-3</c:v>
                </c:pt>
                <c:pt idx="484">
                  <c:v>-1.436642735854754E-3</c:v>
                </c:pt>
                <c:pt idx="485">
                  <c:v>-1.4312067769184367E-3</c:v>
                </c:pt>
                <c:pt idx="486">
                  <c:v>-1.4256274890200871E-3</c:v>
                </c:pt>
                <c:pt idx="487">
                  <c:v>-1.4227570922198396E-3</c:v>
                </c:pt>
                <c:pt idx="488">
                  <c:v>-1.41983961883696E-3</c:v>
                </c:pt>
                <c:pt idx="489">
                  <c:v>-1.4168748470488879E-3</c:v>
                </c:pt>
                <c:pt idx="490">
                  <c:v>-1.410781007349371E-3</c:v>
                </c:pt>
                <c:pt idx="491">
                  <c:v>-1.4045383503047404E-3</c:v>
                </c:pt>
                <c:pt idx="492">
                  <c:v>-1.4013337666263226E-3</c:v>
                </c:pt>
                <c:pt idx="493">
                  <c:v>-1.3980805563251764E-3</c:v>
                </c:pt>
                <c:pt idx="494">
                  <c:v>-1.3947784981382938E-3</c:v>
                </c:pt>
                <c:pt idx="495">
                  <c:v>-1.3880050963388513E-3</c:v>
                </c:pt>
                <c:pt idx="496">
                  <c:v>-1.3810773570765988E-3</c:v>
                </c:pt>
                <c:pt idx="497">
                  <c:v>-1.3775277377980899E-3</c:v>
                </c:pt>
                <c:pt idx="498">
                  <c:v>-1.3739279422964046E-3</c:v>
                </c:pt>
                <c:pt idx="499">
                  <c:v>-1.3702777488289186E-3</c:v>
                </c:pt>
                <c:pt idx="500">
                  <c:v>-1.3628031034063071E-3</c:v>
                </c:pt>
                <c:pt idx="501">
                  <c:v>-1.3551685692814175E-3</c:v>
                </c:pt>
                <c:pt idx="502">
                  <c:v>-1.3512630659207048E-3</c:v>
                </c:pt>
                <c:pt idx="503">
                  <c:v>-1.3473058362967194E-3</c:v>
                </c:pt>
                <c:pt idx="504">
                  <c:v>-1.3432966592663576E-3</c:v>
                </c:pt>
                <c:pt idx="505">
                  <c:v>-1.3350990878580049E-3</c:v>
                </c:pt>
                <c:pt idx="506">
                  <c:v>-1.3267360466651112E-3</c:v>
                </c:pt>
                <c:pt idx="507">
                  <c:v>-1.322463810540242E-3</c:v>
                </c:pt>
                <c:pt idx="508">
                  <c:v>-1.318138298431748E-3</c:v>
                </c:pt>
                <c:pt idx="509">
                  <c:v>-1.3137592889167493E-3</c:v>
                </c:pt>
                <c:pt idx="510">
                  <c:v>-1.3048171089602434E-3</c:v>
                </c:pt>
                <c:pt idx="511">
                  <c:v>-1.295703848893659E-3</c:v>
                </c:pt>
                <c:pt idx="512">
                  <c:v>-1.2910540314825525E-3</c:v>
                </c:pt>
                <c:pt idx="513">
                  <c:v>-1.2863493881276611E-3</c:v>
                </c:pt>
                <c:pt idx="514">
                  <c:v>-1.2815896976459129E-3</c:v>
                </c:pt>
                <c:pt idx="515">
                  <c:v>-1.2718812254730594E-3</c:v>
                </c:pt>
                <c:pt idx="516">
                  <c:v>-1.2620037168886711E-3</c:v>
                </c:pt>
                <c:pt idx="517">
                  <c:v>-1.2570116392973674E-3</c:v>
                </c:pt>
                <c:pt idx="518">
                  <c:v>-1.2217894253918615E-3</c:v>
                </c:pt>
                <c:pt idx="519">
                  <c:v>-1.1860884914627334E-3</c:v>
                </c:pt>
                <c:pt idx="520">
                  <c:v>-1.1499189258801223E-3</c:v>
                </c:pt>
                <c:pt idx="521">
                  <c:v>-1.1132908167743594E-3</c:v>
                </c:pt>
                <c:pt idx="522">
                  <c:v>-1.0762142523157436E-3</c:v>
                </c:pt>
                <c:pt idx="523">
                  <c:v>-1.0386993205946382E-3</c:v>
                </c:pt>
                <c:pt idx="524">
                  <c:v>-1.0007561098612783E-3</c:v>
                </c:pt>
                <c:pt idx="525">
                  <c:v>-9.6239470816605888E-4</c:v>
                </c:pt>
                <c:pt idx="526">
                  <c:v>-9.2362520383915125E-4</c:v>
                </c:pt>
                <c:pt idx="527">
                  <c:v>-8.8445768481104636E-4</c:v>
                </c:pt>
                <c:pt idx="528">
                  <c:v>-8.4490223933197939E-4</c:v>
                </c:pt>
                <c:pt idx="529">
                  <c:v>-8.0496895565218551E-4</c:v>
                </c:pt>
                <c:pt idx="530">
                  <c:v>-7.5888119916101004E-4</c:v>
                </c:pt>
                <c:pt idx="531">
                  <c:v>-7.181722324833828E-4</c:v>
                </c:pt>
                <c:pt idx="532">
                  <c:v>-6.7711713316320754E-4</c:v>
                </c:pt>
                <c:pt idx="533">
                  <c:v>-6.357259896505596E-4</c:v>
                </c:pt>
                <c:pt idx="534">
                  <c:v>-5.9400888971605781E-4</c:v>
                </c:pt>
                <c:pt idx="535">
                  <c:v>-5.5197592204958568E-4</c:v>
                </c:pt>
                <c:pt idx="536">
                  <c:v>-5.0963717442176204E-4</c:v>
                </c:pt>
                <c:pt idx="537">
                  <c:v>-4.6700273528266223E-4</c:v>
                </c:pt>
                <c:pt idx="538">
                  <c:v>-4.2408269268268128E-4</c:v>
                </c:pt>
                <c:pt idx="539">
                  <c:v>-3.8088713479211833E-4</c:v>
                </c:pt>
                <c:pt idx="540">
                  <c:v>-3.3742615018095279E-4</c:v>
                </c:pt>
                <c:pt idx="541">
                  <c:v>-2.9370982661980349E-4</c:v>
                </c:pt>
                <c:pt idx="542">
                  <c:v>-2.4974825255874578E-4</c:v>
                </c:pt>
                <c:pt idx="543">
                  <c:v>-2.0555151624801482E-4</c:v>
                </c:pt>
                <c:pt idx="544">
                  <c:v>-1.6112970581794173E-4</c:v>
                </c:pt>
                <c:pt idx="545">
                  <c:v>-1.1649290947879365E-4</c:v>
                </c:pt>
                <c:pt idx="546">
                  <c:v>-7.165121564067789E-5</c:v>
                </c:pt>
                <c:pt idx="547">
                  <c:v>-2.6614712234085403E-5</c:v>
                </c:pt>
                <c:pt idx="548">
                  <c:v>1.8606512011132281E-5</c:v>
                </c:pt>
                <c:pt idx="549">
                  <c:v>6.4002369404292381E-5</c:v>
                </c:pt>
                <c:pt idx="550">
                  <c:v>1.0956277117557534E-4</c:v>
                </c:pt>
                <c:pt idx="551">
                  <c:v>1.5527762947442625E-4</c:v>
                </c:pt>
                <c:pt idx="552">
                  <c:v>2.0113685581080176E-4</c:v>
                </c:pt>
                <c:pt idx="553">
                  <c:v>2.4713036193446669E-4</c:v>
                </c:pt>
                <c:pt idx="554">
                  <c:v>2.9324805959518585E-4</c:v>
                </c:pt>
                <c:pt idx="555">
                  <c:v>3.39479860462788E-4</c:v>
                </c:pt>
                <c:pt idx="556">
                  <c:v>3.8581567628703795E-4</c:v>
                </c:pt>
                <c:pt idx="557">
                  <c:v>4.3224541905750868E-4</c:v>
                </c:pt>
                <c:pt idx="558">
                  <c:v>4.7875899980454051E-4</c:v>
                </c:pt>
                <c:pt idx="559">
                  <c:v>5.2534633091738669E-4</c:v>
                </c:pt>
                <c:pt idx="560">
                  <c:v>5.7199732374613177E-4</c:v>
                </c:pt>
                <c:pt idx="561">
                  <c:v>6.1870188996060449E-4</c:v>
                </c:pt>
                <c:pt idx="562">
                  <c:v>6.6544994131056967E-4</c:v>
                </c:pt>
                <c:pt idx="563">
                  <c:v>7.1223138962572818E-4</c:v>
                </c:pt>
                <c:pt idx="564">
                  <c:v>7.590361461762285E-4</c:v>
                </c:pt>
                <c:pt idx="565">
                  <c:v>8.058541229516436E-4</c:v>
                </c:pt>
                <c:pt idx="566">
                  <c:v>8.5267523170173831E-4</c:v>
                </c:pt>
                <c:pt idx="567">
                  <c:v>8.9948938377659715E-4</c:v>
                </c:pt>
                <c:pt idx="568">
                  <c:v>9.4628649100592099E-4</c:v>
                </c:pt>
                <c:pt idx="569">
                  <c:v>9.9307398264691926E-4</c:v>
                </c:pt>
                <c:pt idx="570">
                  <c:v>1.0400411770206119E-3</c:v>
                </c:pt>
                <c:pt idx="571">
                  <c:v>1.0872406340034502E-3</c:v>
                </c:pt>
                <c:pt idx="572">
                  <c:v>1.134669156153123E-3</c:v>
                </c:pt>
                <c:pt idx="573">
                  <c:v>1.1823235461871917E-3</c:v>
                </c:pt>
                <c:pt idx="574">
                  <c:v>1.2302006065834092E-3</c:v>
                </c:pt>
                <c:pt idx="575">
                  <c:v>1.2782971400593368E-3</c:v>
                </c:pt>
                <c:pt idx="576">
                  <c:v>1.3266099492525996E-3</c:v>
                </c:pt>
                <c:pt idx="577">
                  <c:v>1.3751358365610145E-3</c:v>
                </c:pt>
                <c:pt idx="578">
                  <c:v>1.4238716047820787E-3</c:v>
                </c:pt>
                <c:pt idx="579">
                  <c:v>1.4728140564734815E-3</c:v>
                </c:pt>
                <c:pt idx="580">
                  <c:v>1.5219599941129758E-3</c:v>
                </c:pt>
                <c:pt idx="581">
                  <c:v>1.5713062205779948E-3</c:v>
                </c:pt>
                <c:pt idx="582">
                  <c:v>1.6279430577181841E-3</c:v>
                </c:pt>
                <c:pt idx="583">
                  <c:v>1.6777077073193425E-3</c:v>
                </c:pt>
                <c:pt idx="584">
                  <c:v>1.7276625966644588E-3</c:v>
                </c:pt>
                <c:pt idx="585">
                  <c:v>1.777804528231286E-3</c:v>
                </c:pt>
                <c:pt idx="586">
                  <c:v>1.8281303045775132E-3</c:v>
                </c:pt>
                <c:pt idx="587">
                  <c:v>1.8786367285006378E-3</c:v>
                </c:pt>
                <c:pt idx="588">
                  <c:v>1.9293206024784126E-3</c:v>
                </c:pt>
                <c:pt idx="589">
                  <c:v>1.9801787289885908E-3</c:v>
                </c:pt>
                <c:pt idx="590">
                  <c:v>2.0312079109086056E-3</c:v>
                </c:pt>
                <c:pt idx="591">
                  <c:v>2.082404950476402E-3</c:v>
                </c:pt>
                <c:pt idx="592">
                  <c:v>2.133766650489477E-3</c:v>
                </c:pt>
                <c:pt idx="593">
                  <c:v>2.1852898134255838E-3</c:v>
                </c:pt>
                <c:pt idx="594">
                  <c:v>2.2369712418424115E-3</c:v>
                </c:pt>
                <c:pt idx="595">
                  <c:v>2.2888077385374572E-3</c:v>
                </c:pt>
                <c:pt idx="596">
                  <c:v>2.340796105908538E-3</c:v>
                </c:pt>
                <c:pt idx="597">
                  <c:v>2.392933146513343E-3</c:v>
                </c:pt>
                <c:pt idx="598">
                  <c:v>2.4602163074920469E-3</c:v>
                </c:pt>
                <c:pt idx="599">
                  <c:v>2.4976404578946898E-3</c:v>
                </c:pt>
                <c:pt idx="600">
                  <c:v>2.5502043337066738E-3</c:v>
                </c:pt>
                <c:pt idx="601">
                  <c:v>2.6029040932229464E-3</c:v>
                </c:pt>
                <c:pt idx="602">
                  <c:v>2.6557365387613885E-3</c:v>
                </c:pt>
                <c:pt idx="603">
                  <c:v>2.7086984731194974E-3</c:v>
                </c:pt>
                <c:pt idx="604">
                  <c:v>2.761786698615154E-3</c:v>
                </c:pt>
                <c:pt idx="605">
                  <c:v>2.8149980179659195E-3</c:v>
                </c:pt>
                <c:pt idx="606">
                  <c:v>2.8683292336495469E-3</c:v>
                </c:pt>
                <c:pt idx="607">
                  <c:v>2.9217771483036614E-3</c:v>
                </c:pt>
                <c:pt idx="608">
                  <c:v>2.975338564406016E-3</c:v>
                </c:pt>
                <c:pt idx="609">
                  <c:v>3.0290102846741718E-3</c:v>
                </c:pt>
                <c:pt idx="610">
                  <c:v>3.0827891115059458E-3</c:v>
                </c:pt>
                <c:pt idx="611">
                  <c:v>3.1366718474590272E-3</c:v>
                </c:pt>
                <c:pt idx="612">
                  <c:v>3.190655295171041E-3</c:v>
                </c:pt>
                <c:pt idx="613">
                  <c:v>3.2447362571197402E-3</c:v>
                </c:pt>
                <c:pt idx="614">
                  <c:v>3.298911535782878E-3</c:v>
                </c:pt>
                <c:pt idx="615">
                  <c:v>3.3531779337980794E-3</c:v>
                </c:pt>
                <c:pt idx="616">
                  <c:v>3.4075322537230335E-3</c:v>
                </c:pt>
                <c:pt idx="617">
                  <c:v>3.4619712980354933E-3</c:v>
                </c:pt>
                <c:pt idx="618">
                  <c:v>3.5164918692132119E-3</c:v>
                </c:pt>
                <c:pt idx="619">
                  <c:v>3.5710907700536865E-3</c:v>
                </c:pt>
                <c:pt idx="620">
                  <c:v>3.6257648027948619E-3</c:v>
                </c:pt>
                <c:pt idx="621">
                  <c:v>3.6805245037285772E-3</c:v>
                </c:pt>
                <c:pt idx="622">
                  <c:v>3.7355225965285399E-3</c:v>
                </c:pt>
                <c:pt idx="623">
                  <c:v>3.7908037487444091E-3</c:v>
                </c:pt>
                <c:pt idx="624">
                  <c:v>3.8463688206480384E-3</c:v>
                </c:pt>
                <c:pt idx="625">
                  <c:v>3.9022186725112817E-3</c:v>
                </c:pt>
                <c:pt idx="626">
                  <c:v>3.9583541646859288E-3</c:v>
                </c:pt>
                <c:pt idx="627">
                  <c:v>4.0147761572839613E-3</c:v>
                </c:pt>
                <c:pt idx="628">
                  <c:v>4.0714855109769132E-3</c:v>
                </c:pt>
                <c:pt idx="629">
                  <c:v>4.1284830857968302E-3</c:v>
                </c:pt>
                <c:pt idx="630">
                  <c:v>4.185769742015566E-3</c:v>
                </c:pt>
                <c:pt idx="631">
                  <c:v>4.2433463399849103E-3</c:v>
                </c:pt>
                <c:pt idx="632">
                  <c:v>4.3012137398967809E-3</c:v>
                </c:pt>
                <c:pt idx="633">
                  <c:v>4.3593728021829037E-3</c:v>
                </c:pt>
                <c:pt idx="634">
                  <c:v>4.4346353132329597E-3</c:v>
                </c:pt>
                <c:pt idx="635">
                  <c:v>4.4934657277462264E-3</c:v>
                </c:pt>
                <c:pt idx="636">
                  <c:v>4.5525906580312636E-3</c:v>
                </c:pt>
                <c:pt idx="637">
                  <c:v>4.6120109647063146E-3</c:v>
                </c:pt>
                <c:pt idx="638">
                  <c:v>4.6717275083096865E-3</c:v>
                </c:pt>
                <c:pt idx="639">
                  <c:v>4.7317411495395589E-3</c:v>
                </c:pt>
                <c:pt idx="640">
                  <c:v>4.7920527490408205E-3</c:v>
                </c:pt>
                <c:pt idx="641">
                  <c:v>4.8526631674050691E-3</c:v>
                </c:pt>
                <c:pt idx="642">
                  <c:v>4.9135732653038389E-3</c:v>
                </c:pt>
                <c:pt idx="643">
                  <c:v>4.9747839033553731E-3</c:v>
                </c:pt>
                <c:pt idx="644">
                  <c:v>5.0362959422045606E-3</c:v>
                </c:pt>
                <c:pt idx="645">
                  <c:v>5.0981102425495806E-3</c:v>
                </c:pt>
                <c:pt idx="646">
                  <c:v>5.1602276649553858E-3</c:v>
                </c:pt>
                <c:pt idx="647">
                  <c:v>5.2226490701734463E-3</c:v>
                </c:pt>
                <c:pt idx="648">
                  <c:v>5.2853753188220054E-3</c:v>
                </c:pt>
                <c:pt idx="649">
                  <c:v>5.3754324089538841E-3</c:v>
                </c:pt>
                <c:pt idx="650">
                  <c:v>5.4389006624866454E-3</c:v>
                </c:pt>
                <c:pt idx="651">
                  <c:v>5.502676678474927E-3</c:v>
                </c:pt>
                <c:pt idx="652">
                  <c:v>5.5667613172705188E-3</c:v>
                </c:pt>
                <c:pt idx="653">
                  <c:v>5.6311554393051466E-3</c:v>
                </c:pt>
                <c:pt idx="654">
                  <c:v>5.6958599049306002E-3</c:v>
                </c:pt>
                <c:pt idx="655">
                  <c:v>5.7608755742588613E-3</c:v>
                </c:pt>
                <c:pt idx="656">
                  <c:v>5.8262033078015918E-3</c:v>
                </c:pt>
                <c:pt idx="657">
                  <c:v>5.8918439659105815E-3</c:v>
                </c:pt>
                <c:pt idx="658">
                  <c:v>5.9577984088576841E-3</c:v>
                </c:pt>
                <c:pt idx="659">
                  <c:v>6.0240674969946895E-3</c:v>
                </c:pt>
                <c:pt idx="660">
                  <c:v>6.0906520905934514E-3</c:v>
                </c:pt>
                <c:pt idx="661">
                  <c:v>6.1575530501656317E-3</c:v>
                </c:pt>
                <c:pt idx="662">
                  <c:v>6.2247712359031482E-3</c:v>
                </c:pt>
                <c:pt idx="663">
                  <c:v>6.2923075081577906E-3</c:v>
                </c:pt>
                <c:pt idx="664">
                  <c:v>6.3601627273612849E-3</c:v>
                </c:pt>
                <c:pt idx="665">
                  <c:v>6.4283377538654207E-3</c:v>
                </c:pt>
                <c:pt idx="666">
                  <c:v>6.4968334478621159E-3</c:v>
                </c:pt>
                <c:pt idx="667">
                  <c:v>6.5656506698630324E-3</c:v>
                </c:pt>
                <c:pt idx="668">
                  <c:v>6.6347902801400238E-3</c:v>
                </c:pt>
                <c:pt idx="669">
                  <c:v>6.7042531390448801E-3</c:v>
                </c:pt>
                <c:pt idx="670">
                  <c:v>6.774040106929391E-3</c:v>
                </c:pt>
                <c:pt idx="671">
                  <c:v>6.8441520442252823E-3</c:v>
                </c:pt>
                <c:pt idx="672">
                  <c:v>6.914589811204408E-3</c:v>
                </c:pt>
                <c:pt idx="673">
                  <c:v>6.9852262318370606E-3</c:v>
                </c:pt>
                <c:pt idx="674">
                  <c:v>7.0557830496653651E-3</c:v>
                </c:pt>
                <c:pt idx="675">
                  <c:v>7.1262450198439353E-3</c:v>
                </c:pt>
                <c:pt idx="676">
                  <c:v>7.1966066951301144E-3</c:v>
                </c:pt>
                <c:pt idx="677">
                  <c:v>7.2668626286009896E-3</c:v>
                </c:pt>
                <c:pt idx="678">
                  <c:v>7.337007373013904E-3</c:v>
                </c:pt>
                <c:pt idx="679">
                  <c:v>7.4070354812860728E-3</c:v>
                </c:pt>
                <c:pt idx="680">
                  <c:v>7.4769415063347111E-3</c:v>
                </c:pt>
                <c:pt idx="681">
                  <c:v>7.5467200010770341E-3</c:v>
                </c:pt>
                <c:pt idx="682">
                  <c:v>7.6163655183503209E-3</c:v>
                </c:pt>
                <c:pt idx="683">
                  <c:v>7.6858726110717868E-3</c:v>
                </c:pt>
                <c:pt idx="684">
                  <c:v>7.7552358320787107E-3</c:v>
                </c:pt>
                <c:pt idx="685">
                  <c:v>7.8244497342083719E-3</c:v>
                </c:pt>
                <c:pt idx="686">
                  <c:v>7.8935088704579215E-3</c:v>
                </c:pt>
                <c:pt idx="687">
                  <c:v>7.9624077935847026E-3</c:v>
                </c:pt>
                <c:pt idx="688">
                  <c:v>8.0311410564259944E-3</c:v>
                </c:pt>
                <c:pt idx="689">
                  <c:v>8.099703211978948E-3</c:v>
                </c:pt>
                <c:pt idx="690">
                  <c:v>8.1680888130009066E-3</c:v>
                </c:pt>
                <c:pt idx="691">
                  <c:v>8.2362924122492132E-3</c:v>
                </c:pt>
                <c:pt idx="692">
                  <c:v>8.304308562800955E-3</c:v>
                </c:pt>
                <c:pt idx="693">
                  <c:v>8.372131817253603E-3</c:v>
                </c:pt>
                <c:pt idx="694">
                  <c:v>8.4397567286842445E-3</c:v>
                </c:pt>
                <c:pt idx="695">
                  <c:v>8.5071778496104145E-3</c:v>
                </c:pt>
                <c:pt idx="696">
                  <c:v>8.5743897331891361E-3</c:v>
                </c:pt>
                <c:pt idx="697">
                  <c:v>8.6413869320978165E-3</c:v>
                </c:pt>
                <c:pt idx="698">
                  <c:v>8.7081639990937987E-3</c:v>
                </c:pt>
                <c:pt idx="699">
                  <c:v>8.7747154870942978E-3</c:v>
                </c:pt>
                <c:pt idx="700">
                  <c:v>8.8410359489365931E-3</c:v>
                </c:pt>
                <c:pt idx="701">
                  <c:v>8.9071199372980914E-3</c:v>
                </c:pt>
                <c:pt idx="702">
                  <c:v>8.9729620050960079E-3</c:v>
                </c:pt>
                <c:pt idx="703">
                  <c:v>9.0385567051676219E-3</c:v>
                </c:pt>
                <c:pt idx="704">
                  <c:v>9.1038985901104041E-3</c:v>
                </c:pt>
                <c:pt idx="705">
                  <c:v>9.168982213001442E-3</c:v>
                </c:pt>
                <c:pt idx="706">
                  <c:v>9.2338021265181425E-3</c:v>
                </c:pt>
                <c:pt idx="707">
                  <c:v>9.2983528833379125E-3</c:v>
                </c:pt>
                <c:pt idx="708">
                  <c:v>9.3626290363779674E-3</c:v>
                </c:pt>
                <c:pt idx="709">
                  <c:v>9.4266251383956501E-3</c:v>
                </c:pt>
                <c:pt idx="710">
                  <c:v>9.4903357421483037E-3</c:v>
                </c:pt>
                <c:pt idx="711">
                  <c:v>9.5537554003932712E-3</c:v>
                </c:pt>
                <c:pt idx="712">
                  <c:v>9.6168786659678318E-3</c:v>
                </c:pt>
                <c:pt idx="713">
                  <c:v>9.6797000916293285E-3</c:v>
                </c:pt>
                <c:pt idx="714">
                  <c:v>9.7422142300551684E-3</c:v>
                </c:pt>
                <c:pt idx="715">
                  <c:v>9.8044156341625666E-3</c:v>
                </c:pt>
                <c:pt idx="716">
                  <c:v>9.86629885662893E-3</c:v>
                </c:pt>
                <c:pt idx="717">
                  <c:v>9.9278584502116018E-3</c:v>
                </c:pt>
                <c:pt idx="718">
                  <c:v>9.9890889676679251E-3</c:v>
                </c:pt>
                <c:pt idx="719">
                  <c:v>1.0049984961835179E-2</c:v>
                </c:pt>
                <c:pt idx="720">
                  <c:v>1.0110540985310834E-2</c:v>
                </c:pt>
                <c:pt idx="721">
                  <c:v>1.017075159093217E-2</c:v>
                </c:pt>
                <c:pt idx="722">
                  <c:v>1.0230611331456529E-2</c:v>
                </c:pt>
                <c:pt idx="723">
                  <c:v>1.029011475956132E-2</c:v>
                </c:pt>
                <c:pt idx="724">
                  <c:v>1.0349256428003883E-2</c:v>
                </c:pt>
                <c:pt idx="725">
                  <c:v>1.0408080939185993E-2</c:v>
                </c:pt>
                <c:pt idx="726">
                  <c:v>1.0466759806790904E-2</c:v>
                </c:pt>
                <c:pt idx="727">
                  <c:v>1.0525306175903637E-2</c:v>
                </c:pt>
                <c:pt idx="728">
                  <c:v>1.0583717669465642E-2</c:v>
                </c:pt>
                <c:pt idx="729">
                  <c:v>1.0641991910258497E-2</c:v>
                </c:pt>
                <c:pt idx="730">
                  <c:v>1.070012652106378E-2</c:v>
                </c:pt>
                <c:pt idx="731">
                  <c:v>1.0758119124982812E-2</c:v>
                </c:pt>
                <c:pt idx="732">
                  <c:v>1.0815967344797173E-2</c:v>
                </c:pt>
                <c:pt idx="733">
                  <c:v>1.0873668803368375E-2</c:v>
                </c:pt>
                <c:pt idx="734">
                  <c:v>1.0931221123557933E-2</c:v>
                </c:pt>
                <c:pt idx="735">
                  <c:v>1.0988621928387232E-2</c:v>
                </c:pt>
                <c:pt idx="736">
                  <c:v>1.1045868840477979E-2</c:v>
                </c:pt>
                <c:pt idx="737">
                  <c:v>1.110295948285156E-2</c:v>
                </c:pt>
                <c:pt idx="738">
                  <c:v>1.1159891478449424E-2</c:v>
                </c:pt>
                <c:pt idx="739">
                  <c:v>1.1216662449973214E-2</c:v>
                </c:pt>
                <c:pt idx="740">
                  <c:v>1.1273270020364379E-2</c:v>
                </c:pt>
                <c:pt idx="741">
                  <c:v>1.1329711812564369E-2</c:v>
                </c:pt>
                <c:pt idx="742">
                  <c:v>1.1385985449354763E-2</c:v>
                </c:pt>
                <c:pt idx="743">
                  <c:v>1.144208855367701E-2</c:v>
                </c:pt>
                <c:pt idx="744">
                  <c:v>1.1498018748312688E-2</c:v>
                </c:pt>
                <c:pt idx="745">
                  <c:v>1.1553773656203248E-2</c:v>
                </c:pt>
                <c:pt idx="746">
                  <c:v>1.160935090005033E-2</c:v>
                </c:pt>
                <c:pt idx="747">
                  <c:v>1.1664748102795386E-2</c:v>
                </c:pt>
                <c:pt idx="748">
                  <c:v>1.1719962887379864E-2</c:v>
                </c:pt>
                <c:pt idx="749">
                  <c:v>1.177499287666528E-2</c:v>
                </c:pt>
                <c:pt idx="750">
                  <c:v>1.1829835693353274E-2</c:v>
                </c:pt>
                <c:pt idx="751">
                  <c:v>1.1884488960465234E-2</c:v>
                </c:pt>
                <c:pt idx="752">
                  <c:v>1.1938950300782736E-2</c:v>
                </c:pt>
                <c:pt idx="753">
                  <c:v>1.1993217337167295E-2</c:v>
                </c:pt>
                <c:pt idx="754">
                  <c:v>1.2047287692400488E-2</c:v>
                </c:pt>
                <c:pt idx="755">
                  <c:v>1.2101158989423766E-2</c:v>
                </c:pt>
                <c:pt idx="756">
                  <c:v>1.2154828851098642E-2</c:v>
                </c:pt>
                <c:pt idx="757">
                  <c:v>1.2208294900206695E-2</c:v>
                </c:pt>
                <c:pt idx="758">
                  <c:v>1.2261554759609439E-2</c:v>
                </c:pt>
                <c:pt idx="759">
                  <c:v>1.2314606052168386E-2</c:v>
                </c:pt>
                <c:pt idx="760">
                  <c:v>1.2367446400745052E-2</c:v>
                </c:pt>
                <c:pt idx="761">
                  <c:v>1.2420073428121015E-2</c:v>
                </c:pt>
                <c:pt idx="762">
                  <c:v>1.2472484757237723E-2</c:v>
                </c:pt>
                <c:pt idx="763">
                  <c:v>1.2524678010796819E-2</c:v>
                </c:pt>
                <c:pt idx="764">
                  <c:v>1.257665081181969E-2</c:v>
                </c:pt>
                <c:pt idx="765">
                  <c:v>1.2628400783087912E-2</c:v>
                </c:pt>
                <c:pt idx="766">
                  <c:v>1.2679925547303128E-2</c:v>
                </c:pt>
                <c:pt idx="767">
                  <c:v>1.2731222727406788E-2</c:v>
                </c:pt>
                <c:pt idx="768">
                  <c:v>1.2782289946260406E-2</c:v>
                </c:pt>
                <c:pt idx="769">
                  <c:v>1.2833124826725495E-2</c:v>
                </c:pt>
                <c:pt idx="770">
                  <c:v>1.2883724991583634E-2</c:v>
                </c:pt>
                <c:pt idx="771">
                  <c:v>1.2934088063696336E-2</c:v>
                </c:pt>
                <c:pt idx="772">
                  <c:v>1.2984211665765244E-2</c:v>
                </c:pt>
                <c:pt idx="773">
                  <c:v>1.3034093420811743E-2</c:v>
                </c:pt>
                <c:pt idx="774">
                  <c:v>1.3083730951537476E-2</c:v>
                </c:pt>
                <c:pt idx="775">
                  <c:v>1.3133121880963827E-2</c:v>
                </c:pt>
                <c:pt idx="776">
                  <c:v>1.3182263831632568E-2</c:v>
                </c:pt>
                <c:pt idx="777">
                  <c:v>1.3231155168611508E-2</c:v>
                </c:pt>
                <c:pt idx="778">
                  <c:v>1.3279814373197141E-2</c:v>
                </c:pt>
                <c:pt idx="779">
                  <c:v>1.3328249019011196E-2</c:v>
                </c:pt>
                <c:pt idx="780">
                  <c:v>1.3376457069043113E-2</c:v>
                </c:pt>
                <c:pt idx="781">
                  <c:v>1.3424436486841884E-2</c:v>
                </c:pt>
                <c:pt idx="782">
                  <c:v>1.3472185235556822E-2</c:v>
                </c:pt>
                <c:pt idx="783">
                  <c:v>1.3519701278417173E-2</c:v>
                </c:pt>
                <c:pt idx="784">
                  <c:v>1.3566982578891995E-2</c:v>
                </c:pt>
                <c:pt idx="785">
                  <c:v>1.3614027100050663E-2</c:v>
                </c:pt>
                <c:pt idx="786">
                  <c:v>1.3660832805202361E-2</c:v>
                </c:pt>
                <c:pt idx="787">
                  <c:v>1.3707397657656273E-2</c:v>
                </c:pt>
                <c:pt idx="788">
                  <c:v>1.3753719620801519E-2</c:v>
                </c:pt>
                <c:pt idx="789">
                  <c:v>1.3799796657707475E-2</c:v>
                </c:pt>
                <c:pt idx="790">
                  <c:v>1.3845626731763261E-2</c:v>
                </c:pt>
                <c:pt idx="791">
                  <c:v>1.3891207806118189E-2</c:v>
                </c:pt>
                <c:pt idx="792">
                  <c:v>1.3936537844241315E-2</c:v>
                </c:pt>
                <c:pt idx="793">
                  <c:v>1.398161480928195E-2</c:v>
                </c:pt>
                <c:pt idx="794">
                  <c:v>1.4026436664469344E-2</c:v>
                </c:pt>
                <c:pt idx="795">
                  <c:v>1.4071001373112679E-2</c:v>
                </c:pt>
                <c:pt idx="796">
                  <c:v>1.4115306898521141E-2</c:v>
                </c:pt>
                <c:pt idx="797">
                  <c:v>1.4159351203923976E-2</c:v>
                </c:pt>
                <c:pt idx="798">
                  <c:v>1.4203132252710304E-2</c:v>
                </c:pt>
                <c:pt idx="799">
                  <c:v>1.4246648007869567E-2</c:v>
                </c:pt>
                <c:pt idx="800">
                  <c:v>1.4289896432950755E-2</c:v>
                </c:pt>
                <c:pt idx="801">
                  <c:v>1.4332875491023245E-2</c:v>
                </c:pt>
                <c:pt idx="802">
                  <c:v>1.4375583145476156E-2</c:v>
                </c:pt>
                <c:pt idx="803">
                  <c:v>1.4418017359538737E-2</c:v>
                </c:pt>
                <c:pt idx="804">
                  <c:v>1.4460176096440236E-2</c:v>
                </c:pt>
                <c:pt idx="805">
                  <c:v>1.4502057319569772E-2</c:v>
                </c:pt>
                <c:pt idx="806">
                  <c:v>1.4543658991916786E-2</c:v>
                </c:pt>
                <c:pt idx="807">
                  <c:v>1.4584979077030269E-2</c:v>
                </c:pt>
                <c:pt idx="808">
                  <c:v>1.462601553813947E-2</c:v>
                </c:pt>
                <c:pt idx="809">
                  <c:v>1.4666766338313764E-2</c:v>
                </c:pt>
                <c:pt idx="810">
                  <c:v>1.4707229440942271E-2</c:v>
                </c:pt>
                <c:pt idx="811">
                  <c:v>1.4747402809414112E-2</c:v>
                </c:pt>
                <c:pt idx="812">
                  <c:v>1.4787284406798662E-2</c:v>
                </c:pt>
                <c:pt idx="813">
                  <c:v>1.4826872196325169E-2</c:v>
                </c:pt>
                <c:pt idx="814">
                  <c:v>1.486616414146269E-2</c:v>
                </c:pt>
                <c:pt idx="815">
                  <c:v>1.4905158205360536E-2</c:v>
                </c:pt>
                <c:pt idx="816">
                  <c:v>1.4943852351247955E-2</c:v>
                </c:pt>
                <c:pt idx="817">
                  <c:v>1.4982244542434131E-2</c:v>
                </c:pt>
                <c:pt idx="818">
                  <c:v>1.5020332742228248E-2</c:v>
                </c:pt>
                <c:pt idx="819">
                  <c:v>1.5058114913779619E-2</c:v>
                </c:pt>
                <c:pt idx="820">
                  <c:v>1.5095589020397426E-2</c:v>
                </c:pt>
                <c:pt idx="821">
                  <c:v>1.5132753025310919E-2</c:v>
                </c:pt>
                <c:pt idx="822">
                  <c:v>1.5169604891989152E-2</c:v>
                </c:pt>
                <c:pt idx="823">
                  <c:v>1.5206142583421567E-2</c:v>
                </c:pt>
                <c:pt idx="824">
                  <c:v>1.5242364062917346E-2</c:v>
                </c:pt>
                <c:pt idx="825">
                  <c:v>1.5278267293865611E-2</c:v>
                </c:pt>
                <c:pt idx="826">
                  <c:v>1.5313850239495608E-2</c:v>
                </c:pt>
                <c:pt idx="827">
                  <c:v>1.534911086295665E-2</c:v>
                </c:pt>
                <c:pt idx="828">
                  <c:v>1.5384047127717793E-2</c:v>
                </c:pt>
                <c:pt idx="829">
                  <c:v>1.5418660312676025E-2</c:v>
                </c:pt>
                <c:pt idx="830">
                  <c:v>1.5453041549013946E-2</c:v>
                </c:pt>
                <c:pt idx="831">
                  <c:v>1.5487233098365749E-2</c:v>
                </c:pt>
                <c:pt idx="832">
                  <c:v>1.5521234256175021E-2</c:v>
                </c:pt>
                <c:pt idx="833">
                  <c:v>1.5555044317805411E-2</c:v>
                </c:pt>
                <c:pt idx="834">
                  <c:v>1.5588662578860379E-2</c:v>
                </c:pt>
                <c:pt idx="835">
                  <c:v>1.5622088334783513E-2</c:v>
                </c:pt>
                <c:pt idx="836">
                  <c:v>1.5655320881018397E-2</c:v>
                </c:pt>
                <c:pt idx="837">
                  <c:v>1.5688359513008621E-2</c:v>
                </c:pt>
                <c:pt idx="838">
                  <c:v>1.5721203526277705E-2</c:v>
                </c:pt>
                <c:pt idx="839">
                  <c:v>1.5753852216349173E-2</c:v>
                </c:pt>
                <c:pt idx="840">
                  <c:v>1.5786304878666613E-2</c:v>
                </c:pt>
                <c:pt idx="841">
                  <c:v>1.581856080867361E-2</c:v>
                </c:pt>
                <c:pt idx="842">
                  <c:v>1.5855182928170564E-2</c:v>
                </c:pt>
                <c:pt idx="843">
                  <c:v>1.5887014916495801E-2</c:v>
                </c:pt>
                <c:pt idx="844">
                  <c:v>1.5918647958281795E-2</c:v>
                </c:pt>
                <c:pt idx="845">
                  <c:v>1.5950081349132006E-2</c:v>
                </c:pt>
                <c:pt idx="846">
                  <c:v>1.5981314384330148E-2</c:v>
                </c:pt>
                <c:pt idx="847">
                  <c:v>1.6012346359399743E-2</c:v>
                </c:pt>
                <c:pt idx="848">
                  <c:v>1.6043176569864315E-2</c:v>
                </c:pt>
                <c:pt idx="849">
                  <c:v>1.607380431116745E-2</c:v>
                </c:pt>
                <c:pt idx="850">
                  <c:v>1.6104228878832672E-2</c:v>
                </c:pt>
                <c:pt idx="851">
                  <c:v>1.613444956822363E-2</c:v>
                </c:pt>
                <c:pt idx="852">
                  <c:v>1.6164465674863848E-2</c:v>
                </c:pt>
                <c:pt idx="853">
                  <c:v>1.6194276494276849E-2</c:v>
                </c:pt>
                <c:pt idx="854">
                  <c:v>1.6223881321986156E-2</c:v>
                </c:pt>
                <c:pt idx="855">
                  <c:v>1.6253279453275482E-2</c:v>
                </c:pt>
                <c:pt idx="856">
                  <c:v>1.6282470183748288E-2</c:v>
                </c:pt>
                <c:pt idx="857">
                  <c:v>1.6311452808928095E-2</c:v>
                </c:pt>
                <c:pt idx="858">
                  <c:v>1.6340226624258491E-2</c:v>
                </c:pt>
                <c:pt idx="859">
                  <c:v>1.6368790925103127E-2</c:v>
                </c:pt>
                <c:pt idx="860">
                  <c:v>1.6401178388294468E-2</c:v>
                </c:pt>
                <c:pt idx="861">
                  <c:v>1.6429291357367148E-2</c:v>
                </c:pt>
                <c:pt idx="862">
                  <c:v>1.6457192597805204E-2</c:v>
                </c:pt>
                <c:pt idx="863">
                  <c:v>1.6484881405132157E-2</c:v>
                </c:pt>
                <c:pt idx="864">
                  <c:v>1.6512357074631723E-2</c:v>
                </c:pt>
                <c:pt idx="865">
                  <c:v>1.6539618902067232E-2</c:v>
                </c:pt>
                <c:pt idx="866">
                  <c:v>1.65666661827224E-2</c:v>
                </c:pt>
                <c:pt idx="867">
                  <c:v>1.6593498212200686E-2</c:v>
                </c:pt>
                <c:pt idx="868">
                  <c:v>1.6620114285865739E-2</c:v>
                </c:pt>
                <c:pt idx="869">
                  <c:v>1.6646513699321019E-2</c:v>
                </c:pt>
                <c:pt idx="870">
                  <c:v>1.6672695747850241E-2</c:v>
                </c:pt>
                <c:pt idx="871">
                  <c:v>1.66986597271368E-2</c:v>
                </c:pt>
                <c:pt idx="872">
                  <c:v>1.6724404932544346E-2</c:v>
                </c:pt>
                <c:pt idx="873">
                  <c:v>1.6749930659516465E-2</c:v>
                </c:pt>
                <c:pt idx="874">
                  <c:v>1.6775236203656618E-2</c:v>
                </c:pt>
                <c:pt idx="875">
                  <c:v>1.6800320860408391E-2</c:v>
                </c:pt>
                <c:pt idx="876">
                  <c:v>1.6825183925135434E-2</c:v>
                </c:pt>
                <c:pt idx="877">
                  <c:v>1.6849824693521143E-2</c:v>
                </c:pt>
                <c:pt idx="878">
                  <c:v>1.6874242460849231E-2</c:v>
                </c:pt>
                <c:pt idx="879">
                  <c:v>1.6898436522643223E-2</c:v>
                </c:pt>
                <c:pt idx="880">
                  <c:v>1.6922406174506577E-2</c:v>
                </c:pt>
                <c:pt idx="881">
                  <c:v>1.6946169800533539E-2</c:v>
                </c:pt>
                <c:pt idx="882">
                  <c:v>1.6969942463092025E-2</c:v>
                </c:pt>
                <c:pt idx="883">
                  <c:v>1.6993787077614897E-2</c:v>
                </c:pt>
                <c:pt idx="884">
                  <c:v>1.7017705450976806E-2</c:v>
                </c:pt>
                <c:pt idx="885">
                  <c:v>1.7041699389892528E-2</c:v>
                </c:pt>
                <c:pt idx="886">
                  <c:v>1.7065770701076843E-2</c:v>
                </c:pt>
                <c:pt idx="887">
                  <c:v>1.70899211914044E-2</c:v>
                </c:pt>
                <c:pt idx="888">
                  <c:v>1.7114152667510041E-2</c:v>
                </c:pt>
                <c:pt idx="889">
                  <c:v>1.7138466936268415E-2</c:v>
                </c:pt>
                <c:pt idx="890">
                  <c:v>1.7162865804314364E-2</c:v>
                </c:pt>
                <c:pt idx="891">
                  <c:v>1.7187351078362667E-2</c:v>
                </c:pt>
                <c:pt idx="892">
                  <c:v>1.7211924565367909E-2</c:v>
                </c:pt>
                <c:pt idx="893">
                  <c:v>1.7236588071964931E-2</c:v>
                </c:pt>
                <c:pt idx="894">
                  <c:v>1.7269262459826962E-2</c:v>
                </c:pt>
                <c:pt idx="895">
                  <c:v>1.7294140910646405E-2</c:v>
                </c:pt>
                <c:pt idx="896">
                  <c:v>1.7319115330218793E-2</c:v>
                </c:pt>
                <c:pt idx="897">
                  <c:v>1.7344187525525356E-2</c:v>
                </c:pt>
                <c:pt idx="898">
                  <c:v>1.7369359303573972E-2</c:v>
                </c:pt>
                <c:pt idx="899">
                  <c:v>1.7394632471265936E-2</c:v>
                </c:pt>
                <c:pt idx="900">
                  <c:v>1.7420008835662415E-2</c:v>
                </c:pt>
                <c:pt idx="901">
                  <c:v>1.7445490203717995E-2</c:v>
                </c:pt>
                <c:pt idx="902">
                  <c:v>1.7471078382360616E-2</c:v>
                </c:pt>
                <c:pt idx="903">
                  <c:v>1.7496775178678092E-2</c:v>
                </c:pt>
                <c:pt idx="904">
                  <c:v>1.7522582399571718E-2</c:v>
                </c:pt>
                <c:pt idx="905">
                  <c:v>1.754850185204937E-2</c:v>
                </c:pt>
                <c:pt idx="906">
                  <c:v>1.7574535343092279E-2</c:v>
                </c:pt>
                <c:pt idx="907">
                  <c:v>1.7600684679734968E-2</c:v>
                </c:pt>
                <c:pt idx="908">
                  <c:v>1.7626951668932023E-2</c:v>
                </c:pt>
                <c:pt idx="909">
                  <c:v>1.7653338117664674E-2</c:v>
                </c:pt>
                <c:pt idx="910">
                  <c:v>1.7690373692245132E-2</c:v>
                </c:pt>
                <c:pt idx="911">
                  <c:v>1.7717055143453564E-2</c:v>
                </c:pt>
                <c:pt idx="912">
                  <c:v>1.7743862233441376E-2</c:v>
                </c:pt>
                <c:pt idx="913">
                  <c:v>1.7770796768763475E-2</c:v>
                </c:pt>
                <c:pt idx="914">
                  <c:v>1.7797860556214573E-2</c:v>
                </c:pt>
                <c:pt idx="915">
                  <c:v>1.7825055402669321E-2</c:v>
                </c:pt>
                <c:pt idx="916">
                  <c:v>1.7852383114922432E-2</c:v>
                </c:pt>
                <c:pt idx="917">
                  <c:v>1.7879845499608749E-2</c:v>
                </c:pt>
                <c:pt idx="918">
                  <c:v>1.790744436360292E-2</c:v>
                </c:pt>
                <c:pt idx="919">
                  <c:v>1.7935181513619725E-2</c:v>
                </c:pt>
                <c:pt idx="920">
                  <c:v>1.7963058756453876E-2</c:v>
                </c:pt>
                <c:pt idx="921">
                  <c:v>1.7991077898820151E-2</c:v>
                </c:pt>
                <c:pt idx="922">
                  <c:v>1.8019240747673138E-2</c:v>
                </c:pt>
                <c:pt idx="923">
                  <c:v>1.8047549109647676E-2</c:v>
                </c:pt>
                <c:pt idx="924">
                  <c:v>1.807600479153848E-2</c:v>
                </c:pt>
                <c:pt idx="925">
                  <c:v>1.8104609600140265E-2</c:v>
                </c:pt>
                <c:pt idx="926">
                  <c:v>1.8133365342247743E-2</c:v>
                </c:pt>
                <c:pt idx="927">
                  <c:v>1.8162273824575692E-2</c:v>
                </c:pt>
                <c:pt idx="928">
                  <c:v>1.8191336854078699E-2</c:v>
                </c:pt>
                <c:pt idx="929">
                  <c:v>1.8220556237231733E-2</c:v>
                </c:pt>
                <c:pt idx="930">
                  <c:v>1.8249933781069316E-2</c:v>
                </c:pt>
                <c:pt idx="931">
                  <c:v>1.827947129222629E-2</c:v>
                </c:pt>
                <c:pt idx="932">
                  <c:v>1.8309170577657241E-2</c:v>
                </c:pt>
                <c:pt idx="933">
                  <c:v>1.8338849419601289E-2</c:v>
                </c:pt>
                <c:pt idx="934">
                  <c:v>1.8368267073753941E-2</c:v>
                </c:pt>
                <c:pt idx="935">
                  <c:v>1.8397420645710483E-2</c:v>
                </c:pt>
                <c:pt idx="936">
                  <c:v>1.8426308686390058E-2</c:v>
                </c:pt>
                <c:pt idx="937">
                  <c:v>1.8454929746631876E-2</c:v>
                </c:pt>
                <c:pt idx="938">
                  <c:v>1.8483282377435017E-2</c:v>
                </c:pt>
                <c:pt idx="939">
                  <c:v>1.8511365129558754E-2</c:v>
                </c:pt>
                <c:pt idx="940">
                  <c:v>1.8539176554002168E-2</c:v>
                </c:pt>
                <c:pt idx="941">
                  <c:v>1.8566715201604467E-2</c:v>
                </c:pt>
                <c:pt idx="942">
                  <c:v>1.8593979623204859E-2</c:v>
                </c:pt>
                <c:pt idx="943">
                  <c:v>1.8620968369802426E-2</c:v>
                </c:pt>
                <c:pt idx="944">
                  <c:v>1.8647679992076505E-2</c:v>
                </c:pt>
                <c:pt idx="945">
                  <c:v>1.8674113041186047E-2</c:v>
                </c:pt>
                <c:pt idx="946">
                  <c:v>1.8700266067810389E-2</c:v>
                </c:pt>
                <c:pt idx="947">
                  <c:v>1.8726137622948613E-2</c:v>
                </c:pt>
                <c:pt idx="948">
                  <c:v>1.8751726257439927E-2</c:v>
                </c:pt>
                <c:pt idx="949">
                  <c:v>1.8777030522043603E-2</c:v>
                </c:pt>
                <c:pt idx="950">
                  <c:v>1.880204896799853E-2</c:v>
                </c:pt>
                <c:pt idx="951">
                  <c:v>1.8826780145824173E-2</c:v>
                </c:pt>
                <c:pt idx="952">
                  <c:v>1.8851222606599549E-2</c:v>
                </c:pt>
                <c:pt idx="953">
                  <c:v>1.8875374901243802E-2</c:v>
                </c:pt>
                <c:pt idx="954">
                  <c:v>1.8899235580436269E-2</c:v>
                </c:pt>
                <c:pt idx="955">
                  <c:v>1.8922803195335902E-2</c:v>
                </c:pt>
                <c:pt idx="956">
                  <c:v>1.8946076296781911E-2</c:v>
                </c:pt>
                <c:pt idx="957">
                  <c:v>1.8969053435373695E-2</c:v>
                </c:pt>
                <c:pt idx="958">
                  <c:v>1.8991733162350144E-2</c:v>
                </c:pt>
                <c:pt idx="959">
                  <c:v>1.901411402847053E-2</c:v>
                </c:pt>
                <c:pt idx="960">
                  <c:v>1.9036194584574062E-2</c:v>
                </c:pt>
                <c:pt idx="961">
                  <c:v>1.9057973381579885E-2</c:v>
                </c:pt>
                <c:pt idx="962">
                  <c:v>1.9079448970407142E-2</c:v>
                </c:pt>
                <c:pt idx="963">
                  <c:v>1.910061990197498E-2</c:v>
                </c:pt>
                <c:pt idx="964">
                  <c:v>1.9121484727122606E-2</c:v>
                </c:pt>
                <c:pt idx="965">
                  <c:v>1.9142041996769166E-2</c:v>
                </c:pt>
                <c:pt idx="966">
                  <c:v>1.9162290261753867E-2</c:v>
                </c:pt>
                <c:pt idx="967">
                  <c:v>1.9182228073075791E-2</c:v>
                </c:pt>
                <c:pt idx="968">
                  <c:v>1.9201853981574146E-2</c:v>
                </c:pt>
                <c:pt idx="969">
                  <c:v>1.9221166538088141E-2</c:v>
                </c:pt>
                <c:pt idx="970">
                  <c:v>1.9240164293696793E-2</c:v>
                </c:pt>
                <c:pt idx="971">
                  <c:v>1.9258845798999502E-2</c:v>
                </c:pt>
                <c:pt idx="972">
                  <c:v>1.9277209605155221E-2</c:v>
                </c:pt>
                <c:pt idx="973">
                  <c:v>1.9295254263003159E-2</c:v>
                </c:pt>
                <c:pt idx="974">
                  <c:v>1.9312978323382524E-2</c:v>
                </c:pt>
                <c:pt idx="975">
                  <c:v>1.9330380337212461E-2</c:v>
                </c:pt>
                <c:pt idx="976">
                  <c:v>1.9347458855412114E-2</c:v>
                </c:pt>
                <c:pt idx="977">
                  <c:v>1.9364212428820693E-2</c:v>
                </c:pt>
                <c:pt idx="978">
                  <c:v>1.9380639608277406E-2</c:v>
                </c:pt>
                <c:pt idx="979">
                  <c:v>1.9396738944941205E-2</c:v>
                </c:pt>
                <c:pt idx="980">
                  <c:v>1.9412508989491428E-2</c:v>
                </c:pt>
                <c:pt idx="981">
                  <c:v>1.9427948292927155E-2</c:v>
                </c:pt>
                <c:pt idx="982">
                  <c:v>1.9443055406167531E-2</c:v>
                </c:pt>
                <c:pt idx="983">
                  <c:v>1.9457828879971828E-2</c:v>
                </c:pt>
                <c:pt idx="984">
                  <c:v>1.9472267265339127E-2</c:v>
                </c:pt>
                <c:pt idx="985">
                  <c:v>1.9486439890572527E-2</c:v>
                </c:pt>
                <c:pt idx="986">
                  <c:v>1.9500498593174598E-2</c:v>
                </c:pt>
                <c:pt idx="987">
                  <c:v>1.95144489456478E-2</c:v>
                </c:pt>
                <c:pt idx="988">
                  <c:v>1.9528291088439786E-2</c:v>
                </c:pt>
                <c:pt idx="989">
                  <c:v>1.9542025162317955E-2</c:v>
                </c:pt>
                <c:pt idx="990">
                  <c:v>1.9555651308049704E-2</c:v>
                </c:pt>
                <c:pt idx="991">
                  <c:v>1.9569169666402431E-2</c:v>
                </c:pt>
                <c:pt idx="992">
                  <c:v>1.958258037798366E-2</c:v>
                </c:pt>
                <c:pt idx="993">
                  <c:v>1.9595883583560791E-2</c:v>
                </c:pt>
                <c:pt idx="994">
                  <c:v>1.9609079423821285E-2</c:v>
                </c:pt>
                <c:pt idx="995">
                  <c:v>1.9622168039532539E-2</c:v>
                </c:pt>
                <c:pt idx="996">
                  <c:v>1.9635149571222144E-2</c:v>
                </c:pt>
                <c:pt idx="997">
                  <c:v>1.9648024159817368E-2</c:v>
                </c:pt>
                <c:pt idx="998">
                  <c:v>1.9660791945925737E-2</c:v>
                </c:pt>
                <c:pt idx="999">
                  <c:v>1.9673453070234714E-2</c:v>
                </c:pt>
                <c:pt idx="1000">
                  <c:v>1.9686007673511696E-2</c:v>
                </c:pt>
                <c:pt idx="1001">
                  <c:v>1.9698455896524081E-2</c:v>
                </c:pt>
                <c:pt idx="1002">
                  <c:v>1.9710797879799458E-2</c:v>
                </c:pt>
                <c:pt idx="1003">
                  <c:v>1.9723033764185161E-2</c:v>
                </c:pt>
                <c:pt idx="1004">
                  <c:v>1.9735163690288715E-2</c:v>
                </c:pt>
                <c:pt idx="1005">
                  <c:v>1.9747187798957455E-2</c:v>
                </c:pt>
                <c:pt idx="1006">
                  <c:v>1.9759106230798906E-2</c:v>
                </c:pt>
                <c:pt idx="1007">
                  <c:v>1.9770919126660402E-2</c:v>
                </c:pt>
                <c:pt idx="1008">
                  <c:v>1.9782626627069533E-2</c:v>
                </c:pt>
                <c:pt idx="1009">
                  <c:v>1.9794228872953568E-2</c:v>
                </c:pt>
                <c:pt idx="1010">
                  <c:v>1.9805726004680224E-2</c:v>
                </c:pt>
                <c:pt idx="1011">
                  <c:v>1.9817118163336644E-2</c:v>
                </c:pt>
                <c:pt idx="1012">
                  <c:v>1.9828405489370482E-2</c:v>
                </c:pt>
                <c:pt idx="1013">
                  <c:v>1.9839588123709007E-2</c:v>
                </c:pt>
                <c:pt idx="1014">
                  <c:v>1.9850666206879808E-2</c:v>
                </c:pt>
                <c:pt idx="1015">
                  <c:v>1.986163987973022E-2</c:v>
                </c:pt>
                <c:pt idx="1016">
                  <c:v>1.9872509282867767E-2</c:v>
                </c:pt>
                <c:pt idx="1017">
                  <c:v>1.9883274557059849E-2</c:v>
                </c:pt>
                <c:pt idx="1018">
                  <c:v>1.9893935842993926E-2</c:v>
                </c:pt>
                <c:pt idx="1019">
                  <c:v>1.9904493281437396E-2</c:v>
                </c:pt>
                <c:pt idx="1020">
                  <c:v>1.9914947012997786E-2</c:v>
                </c:pt>
                <c:pt idx="1021">
                  <c:v>1.9925297178522428E-2</c:v>
                </c:pt>
                <c:pt idx="1022">
                  <c:v>1.9935543918538912E-2</c:v>
                </c:pt>
                <c:pt idx="1023">
                  <c:v>1.9945687373894572E-2</c:v>
                </c:pt>
                <c:pt idx="1024">
                  <c:v>1.9955727685356806E-2</c:v>
                </c:pt>
                <c:pt idx="1025">
                  <c:v>1.9965664993613075E-2</c:v>
                </c:pt>
                <c:pt idx="1026">
                  <c:v>1.9975499439190969E-2</c:v>
                </c:pt>
                <c:pt idx="1027">
                  <c:v>1.9985231163017758E-2</c:v>
                </c:pt>
                <c:pt idx="1028">
                  <c:v>1.9994860305700968E-2</c:v>
                </c:pt>
                <c:pt idx="1029">
                  <c:v>2.0004387008007996E-2</c:v>
                </c:pt>
                <c:pt idx="1030">
                  <c:v>2.0013811410626303E-2</c:v>
                </c:pt>
                <c:pt idx="1031">
                  <c:v>2.0023133654243352E-2</c:v>
                </c:pt>
                <c:pt idx="1032">
                  <c:v>2.0032353879626541E-2</c:v>
                </c:pt>
                <c:pt idx="1033">
                  <c:v>2.0041472227463331E-2</c:v>
                </c:pt>
                <c:pt idx="1034">
                  <c:v>2.0050488838521119E-2</c:v>
                </c:pt>
                <c:pt idx="1035">
                  <c:v>2.0059403853407431E-2</c:v>
                </c:pt>
                <c:pt idx="1036">
                  <c:v>2.0068217412889666E-2</c:v>
                </c:pt>
                <c:pt idx="1037">
                  <c:v>2.0076930478918342E-2</c:v>
                </c:pt>
                <c:pt idx="1038">
                  <c:v>2.0085546083947747E-2</c:v>
                </c:pt>
                <c:pt idx="1039">
                  <c:v>2.0094064649480714E-2</c:v>
                </c:pt>
                <c:pt idx="1040">
                  <c:v>2.0102486341144754E-2</c:v>
                </c:pt>
                <c:pt idx="1041">
                  <c:v>2.0110811325126932E-2</c:v>
                </c:pt>
                <c:pt idx="1042">
                  <c:v>2.0119039767294566E-2</c:v>
                </c:pt>
                <c:pt idx="1043">
                  <c:v>2.0127171833514979E-2</c:v>
                </c:pt>
                <c:pt idx="1044">
                  <c:v>2.0135207689895296E-2</c:v>
                </c:pt>
                <c:pt idx="1045">
                  <c:v>2.0143147502222902E-2</c:v>
                </c:pt>
                <c:pt idx="1046">
                  <c:v>2.0150991436684862E-2</c:v>
                </c:pt>
                <c:pt idx="1047">
                  <c:v>2.0158739659068559E-2</c:v>
                </c:pt>
                <c:pt idx="1048">
                  <c:v>2.0166392335321248E-2</c:v>
                </c:pt>
                <c:pt idx="1049">
                  <c:v>2.0173949631390187E-2</c:v>
                </c:pt>
                <c:pt idx="1050">
                  <c:v>2.0181411713302566E-2</c:v>
                </c:pt>
                <c:pt idx="1051">
                  <c:v>2.0188778746925706E-2</c:v>
                </c:pt>
                <c:pt idx="1052">
                  <c:v>2.0196050898206863E-2</c:v>
                </c:pt>
                <c:pt idx="1053">
                  <c:v>2.0203228333173229E-2</c:v>
                </c:pt>
                <c:pt idx="1054">
                  <c:v>2.0210311217772059E-2</c:v>
                </c:pt>
                <c:pt idx="1055">
                  <c:v>2.021729971795061E-2</c:v>
                </c:pt>
                <c:pt idx="1056">
                  <c:v>2.0224193999576201E-2</c:v>
                </c:pt>
                <c:pt idx="1057">
                  <c:v>2.0230994228755961E-2</c:v>
                </c:pt>
                <c:pt idx="1058">
                  <c:v>2.0237700571357209E-2</c:v>
                </c:pt>
                <c:pt idx="1059">
                  <c:v>2.0244313193167329E-2</c:v>
                </c:pt>
                <c:pt idx="1060">
                  <c:v>2.0250832260533258E-2</c:v>
                </c:pt>
                <c:pt idx="1061">
                  <c:v>2.0257257939002571E-2</c:v>
                </c:pt>
                <c:pt idx="1062">
                  <c:v>2.0263590394762332E-2</c:v>
                </c:pt>
                <c:pt idx="1063">
                  <c:v>2.0269829793679861E-2</c:v>
                </c:pt>
                <c:pt idx="1064">
                  <c:v>2.0275976301702414E-2</c:v>
                </c:pt>
                <c:pt idx="1065">
                  <c:v>2.0282030084857183E-2</c:v>
                </c:pt>
                <c:pt idx="1066">
                  <c:v>2.0287991309011488E-2</c:v>
                </c:pt>
                <c:pt idx="1067">
                  <c:v>2.0293860140272457E-2</c:v>
                </c:pt>
                <c:pt idx="1068">
                  <c:v>2.0299636744347538E-2</c:v>
                </c:pt>
                <c:pt idx="1069">
                  <c:v>2.0305321287423794E-2</c:v>
                </c:pt>
                <c:pt idx="1070">
                  <c:v>2.031091393528861E-2</c:v>
                </c:pt>
                <c:pt idx="1071">
                  <c:v>2.0316414854049114E-2</c:v>
                </c:pt>
                <c:pt idx="1072">
                  <c:v>2.0321824209412753E-2</c:v>
                </c:pt>
                <c:pt idx="1073">
                  <c:v>2.0327142167646528E-2</c:v>
                </c:pt>
                <c:pt idx="1074">
                  <c:v>2.0332368894457886E-2</c:v>
                </c:pt>
                <c:pt idx="1075">
                  <c:v>2.0337504555953956E-2</c:v>
                </c:pt>
                <c:pt idx="1076">
                  <c:v>2.0342549318002057E-2</c:v>
                </c:pt>
                <c:pt idx="1077">
                  <c:v>2.0347503346629381E-2</c:v>
                </c:pt>
                <c:pt idx="1078">
                  <c:v>2.0352366807703248E-2</c:v>
                </c:pt>
                <c:pt idx="1079">
                  <c:v>2.0357139867250851E-2</c:v>
                </c:pt>
                <c:pt idx="1080">
                  <c:v>2.0361822691059572E-2</c:v>
                </c:pt>
                <c:pt idx="1081">
                  <c:v>2.0366415445396413E-2</c:v>
                </c:pt>
                <c:pt idx="1082">
                  <c:v>2.0370918296048757E-2</c:v>
                </c:pt>
                <c:pt idx="1083">
                  <c:v>2.0375331408803987E-2</c:v>
                </c:pt>
                <c:pt idx="1084">
                  <c:v>2.0379654949849169E-2</c:v>
                </c:pt>
                <c:pt idx="1085">
                  <c:v>2.0383889085131557E-2</c:v>
                </c:pt>
                <c:pt idx="1086">
                  <c:v>2.0388033980438536E-2</c:v>
                </c:pt>
                <c:pt idx="1087">
                  <c:v>2.0392089801877233E-2</c:v>
                </c:pt>
                <c:pt idx="1088">
                  <c:v>2.039605671531497E-2</c:v>
                </c:pt>
                <c:pt idx="1089">
                  <c:v>2.0399934886778937E-2</c:v>
                </c:pt>
                <c:pt idx="1090">
                  <c:v>2.0403724482136454E-2</c:v>
                </c:pt>
                <c:pt idx="1091">
                  <c:v>2.040742566749465E-2</c:v>
                </c:pt>
                <c:pt idx="1092">
                  <c:v>2.0411038608560972E-2</c:v>
                </c:pt>
                <c:pt idx="1093">
                  <c:v>2.0414563471522484E-2</c:v>
                </c:pt>
                <c:pt idx="1094">
                  <c:v>2.0418000422326443E-2</c:v>
                </c:pt>
                <c:pt idx="1095">
                  <c:v>2.0421349626760232E-2</c:v>
                </c:pt>
                <c:pt idx="1096">
                  <c:v>2.042461125093098E-2</c:v>
                </c:pt>
                <c:pt idx="1097">
                  <c:v>2.0427785460706005E-2</c:v>
                </c:pt>
                <c:pt idx="1098">
                  <c:v>2.0430872421952628E-2</c:v>
                </c:pt>
                <c:pt idx="1099">
                  <c:v>2.043387230093785E-2</c:v>
                </c:pt>
                <c:pt idx="1100">
                  <c:v>2.0436785263289181E-2</c:v>
                </c:pt>
                <c:pt idx="1101">
                  <c:v>2.043961147511375E-2</c:v>
                </c:pt>
                <c:pt idx="1102">
                  <c:v>2.0442735419337055E-2</c:v>
                </c:pt>
                <c:pt idx="1103">
                  <c:v>2.0445376295974427E-2</c:v>
                </c:pt>
                <c:pt idx="1104">
                  <c:v>2.044793094374775E-2</c:v>
                </c:pt>
                <c:pt idx="1105">
                  <c:v>2.0450399528284535E-2</c:v>
                </c:pt>
                <c:pt idx="1106">
                  <c:v>2.0452782216011656E-2</c:v>
                </c:pt>
                <c:pt idx="1107">
                  <c:v>2.0455079172476687E-2</c:v>
                </c:pt>
                <c:pt idx="1108">
                  <c:v>2.0457290564026565E-2</c:v>
                </c:pt>
                <c:pt idx="1109">
                  <c:v>2.0459416556128929E-2</c:v>
                </c:pt>
                <c:pt idx="1110">
                  <c:v>2.0461457315210652E-2</c:v>
                </c:pt>
                <c:pt idx="1111">
                  <c:v>2.0463413006899245E-2</c:v>
                </c:pt>
                <c:pt idx="1112">
                  <c:v>2.0465283797301836E-2</c:v>
                </c:pt>
                <c:pt idx="1113">
                  <c:v>2.0467069852365682E-2</c:v>
                </c:pt>
                <c:pt idx="1114">
                  <c:v>2.0468771337958103E-2</c:v>
                </c:pt>
                <c:pt idx="1115">
                  <c:v>2.0470388420186225E-2</c:v>
                </c:pt>
                <c:pt idx="1116">
                  <c:v>2.0471921264837434E-2</c:v>
                </c:pt>
                <c:pt idx="1117">
                  <c:v>2.0473370038098793E-2</c:v>
                </c:pt>
                <c:pt idx="1118">
                  <c:v>2.0474734905677749E-2</c:v>
                </c:pt>
                <c:pt idx="1119">
                  <c:v>2.0476016033681432E-2</c:v>
                </c:pt>
                <c:pt idx="1120">
                  <c:v>2.0477213588057097E-2</c:v>
                </c:pt>
                <c:pt idx="1121">
                  <c:v>2.0478327734672064E-2</c:v>
                </c:pt>
                <c:pt idx="1122">
                  <c:v>2.0479358639473588E-2</c:v>
                </c:pt>
                <c:pt idx="1123">
                  <c:v>2.0480306468648735E-2</c:v>
                </c:pt>
                <c:pt idx="1124">
                  <c:v>2.0481171387904951E-2</c:v>
                </c:pt>
                <c:pt idx="1125">
                  <c:v>2.0481953563349364E-2</c:v>
                </c:pt>
                <c:pt idx="1126">
                  <c:v>2.048265316076936E-2</c:v>
                </c:pt>
                <c:pt idx="1127">
                  <c:v>2.0483270346431937E-2</c:v>
                </c:pt>
                <c:pt idx="1128">
                  <c:v>2.0483805285884671E-2</c:v>
                </c:pt>
                <c:pt idx="1129">
                  <c:v>2.0484258145394563E-2</c:v>
                </c:pt>
                <c:pt idx="1130">
                  <c:v>2.0484629090828932E-2</c:v>
                </c:pt>
                <c:pt idx="1131">
                  <c:v>2.0484918288135034E-2</c:v>
                </c:pt>
                <c:pt idx="1132">
                  <c:v>2.0485125903260126E-2</c:v>
                </c:pt>
                <c:pt idx="1133">
                  <c:v>2.0485252102071527E-2</c:v>
                </c:pt>
                <c:pt idx="1134">
                  <c:v>2.0485297050756301E-2</c:v>
                </c:pt>
                <c:pt idx="1135">
                  <c:v>2.0485260915101833E-2</c:v>
                </c:pt>
                <c:pt idx="1136">
                  <c:v>2.0485143861135313E-2</c:v>
                </c:pt>
                <c:pt idx="1137">
                  <c:v>2.0484946054803999E-2</c:v>
                </c:pt>
                <c:pt idx="1138">
                  <c:v>2.0484667662055145E-2</c:v>
                </c:pt>
                <c:pt idx="1139">
                  <c:v>2.0484308848836008E-2</c:v>
                </c:pt>
                <c:pt idx="1140">
                  <c:v>2.0483869781093844E-2</c:v>
                </c:pt>
                <c:pt idx="1141">
                  <c:v>2.0483350624775909E-2</c:v>
                </c:pt>
                <c:pt idx="1142">
                  <c:v>2.0482751545989331E-2</c:v>
                </c:pt>
                <c:pt idx="1143">
                  <c:v>2.0482072710441557E-2</c:v>
                </c:pt>
                <c:pt idx="1144">
                  <c:v>2.0481314284319652E-2</c:v>
                </c:pt>
                <c:pt idx="1145">
                  <c:v>2.0480476433490935E-2</c:v>
                </c:pt>
                <c:pt idx="1146">
                  <c:v>2.0479559323822727E-2</c:v>
                </c:pt>
                <c:pt idx="1147">
                  <c:v>2.0478563121422155E-2</c:v>
                </c:pt>
                <c:pt idx="1148">
                  <c:v>2.047748799215654E-2</c:v>
                </c:pt>
                <c:pt idx="1149">
                  <c:v>2.0476334102053073E-2</c:v>
                </c:pt>
                <c:pt idx="1150">
                  <c:v>2.0475101617059011E-2</c:v>
                </c:pt>
                <c:pt idx="1151">
                  <c:v>2.0473790703041672E-2</c:v>
                </c:pt>
                <c:pt idx="1152">
                  <c:v>2.0472401526108186E-2</c:v>
                </c:pt>
                <c:pt idx="1153">
                  <c:v>2.0470934251966E-2</c:v>
                </c:pt>
                <c:pt idx="1154">
                  <c:v>2.0469161951259807E-2</c:v>
                </c:pt>
                <c:pt idx="1155">
                  <c:v>2.0467527885257297E-2</c:v>
                </c:pt>
                <c:pt idx="1156">
                  <c:v>2.0465816243948609E-2</c:v>
                </c:pt>
                <c:pt idx="1157">
                  <c:v>2.0464027192961254E-2</c:v>
                </c:pt>
                <c:pt idx="1158">
                  <c:v>2.0462160898482296E-2</c:v>
                </c:pt>
                <c:pt idx="1159">
                  <c:v>2.046021752645899E-2</c:v>
                </c:pt>
                <c:pt idx="1160">
                  <c:v>2.0458197242838594E-2</c:v>
                </c:pt>
                <c:pt idx="1161">
                  <c:v>2.0456100213488426E-2</c:v>
                </c:pt>
                <c:pt idx="1162">
                  <c:v>2.0453926604435679E-2</c:v>
                </c:pt>
                <c:pt idx="1163">
                  <c:v>2.0451676581707545E-2</c:v>
                </c:pt>
                <c:pt idx="1164">
                  <c:v>2.044935031125128E-2</c:v>
                </c:pt>
                <c:pt idx="1165">
                  <c:v>2.0446947958854267E-2</c:v>
                </c:pt>
                <c:pt idx="1166">
                  <c:v>2.0444469690623635E-2</c:v>
                </c:pt>
                <c:pt idx="1167">
                  <c:v>2.0441915672586575E-2</c:v>
                </c:pt>
                <c:pt idx="1168">
                  <c:v>2.0439286070530471E-2</c:v>
                </c:pt>
                <c:pt idx="1169">
                  <c:v>2.0436581050482516E-2</c:v>
                </c:pt>
                <c:pt idx="1170">
                  <c:v>2.0435310700721132E-2</c:v>
                </c:pt>
                <c:pt idx="1171">
                  <c:v>2.0430945420359947E-2</c:v>
                </c:pt>
                <c:pt idx="1172">
                  <c:v>2.0428015142179845E-2</c:v>
                </c:pt>
                <c:pt idx="1173">
                  <c:v>2.0425010109876851E-2</c:v>
                </c:pt>
                <c:pt idx="1174">
                  <c:v>2.0421930489318285E-2</c:v>
                </c:pt>
                <c:pt idx="1175">
                  <c:v>2.0418776446531339E-2</c:v>
                </c:pt>
                <c:pt idx="1176">
                  <c:v>2.0415548147543205E-2</c:v>
                </c:pt>
                <c:pt idx="1177">
                  <c:v>2.041224575830114E-2</c:v>
                </c:pt>
                <c:pt idx="1178">
                  <c:v>2.0408869444592526E-2</c:v>
                </c:pt>
                <c:pt idx="1179">
                  <c:v>2.0405419372604428E-2</c:v>
                </c:pt>
                <c:pt idx="1180">
                  <c:v>2.0401895708124229E-2</c:v>
                </c:pt>
                <c:pt idx="1181">
                  <c:v>2.0398298617179123E-2</c:v>
                </c:pt>
                <c:pt idx="1182">
                  <c:v>2.03946282657963E-2</c:v>
                </c:pt>
                <c:pt idx="1183">
                  <c:v>2.039088481984308E-2</c:v>
                </c:pt>
                <c:pt idx="1184">
                  <c:v>2.0387068445346657E-2</c:v>
                </c:pt>
                <c:pt idx="1185">
                  <c:v>2.0383179308174348E-2</c:v>
                </c:pt>
                <c:pt idx="1186">
                  <c:v>2.0379217574353348E-2</c:v>
                </c:pt>
                <c:pt idx="1187">
                  <c:v>2.0375183409910846E-2</c:v>
                </c:pt>
                <c:pt idx="1188">
                  <c:v>2.0371076980634228E-2</c:v>
                </c:pt>
                <c:pt idx="1189">
                  <c:v>2.0366898452630622E-2</c:v>
                </c:pt>
                <c:pt idx="1190">
                  <c:v>2.0362647991847282E-2</c:v>
                </c:pt>
                <c:pt idx="1191">
                  <c:v>2.035832576415153E-2</c:v>
                </c:pt>
                <c:pt idx="1192">
                  <c:v>2.0353931935570557E-2</c:v>
                </c:pt>
                <c:pt idx="1193">
                  <c:v>2.0349467396911791E-2</c:v>
                </c:pt>
                <c:pt idx="1194">
                  <c:v>2.0344940495977681E-2</c:v>
                </c:pt>
                <c:pt idx="1195">
                  <c:v>2.0340353779211284E-2</c:v>
                </c:pt>
                <c:pt idx="1196">
                  <c:v>2.0335707469794073E-2</c:v>
                </c:pt>
                <c:pt idx="1197">
                  <c:v>2.0331001790987457E-2</c:v>
                </c:pt>
                <c:pt idx="1198">
                  <c:v>2.032623696597291E-2</c:v>
                </c:pt>
                <c:pt idx="1199">
                  <c:v>2.0321413218011841E-2</c:v>
                </c:pt>
                <c:pt idx="1200">
                  <c:v>2.0316530770285723E-2</c:v>
                </c:pt>
                <c:pt idx="1201">
                  <c:v>2.0311589846055966E-2</c:v>
                </c:pt>
                <c:pt idx="1202">
                  <c:v>2.0306590668583979E-2</c:v>
                </c:pt>
                <c:pt idx="1203">
                  <c:v>2.0301533461051235E-2</c:v>
                </c:pt>
                <c:pt idx="1204">
                  <c:v>2.0296418446639208E-2</c:v>
                </c:pt>
                <c:pt idx="1205">
                  <c:v>2.0291245848609307E-2</c:v>
                </c:pt>
                <c:pt idx="1206">
                  <c:v>2.0285653693523642E-2</c:v>
                </c:pt>
                <c:pt idx="1207">
                  <c:v>2.0280349717998192E-2</c:v>
                </c:pt>
                <c:pt idx="1208">
                  <c:v>2.027498888605983E-2</c:v>
                </c:pt>
                <c:pt idx="1209">
                  <c:v>2.0269571420943322E-2</c:v>
                </c:pt>
                <c:pt idx="1210">
                  <c:v>2.0264097545990012E-2</c:v>
                </c:pt>
                <c:pt idx="1211">
                  <c:v>2.0258567484301437E-2</c:v>
                </c:pt>
                <c:pt idx="1212">
                  <c:v>2.0252981459325525E-2</c:v>
                </c:pt>
                <c:pt idx="1213">
                  <c:v>2.0247339694137167E-2</c:v>
                </c:pt>
                <c:pt idx="1214">
                  <c:v>2.0241642412104355E-2</c:v>
                </c:pt>
                <c:pt idx="1215">
                  <c:v>2.0235889836488496E-2</c:v>
                </c:pt>
                <c:pt idx="1216">
                  <c:v>2.0230082190444421E-2</c:v>
                </c:pt>
                <c:pt idx="1217">
                  <c:v>2.0224219697313472E-2</c:v>
                </c:pt>
                <c:pt idx="1218">
                  <c:v>2.0218302580303771E-2</c:v>
                </c:pt>
                <c:pt idx="1219">
                  <c:v>2.0212331062730016E-2</c:v>
                </c:pt>
                <c:pt idx="1220">
                  <c:v>2.0206305367800326E-2</c:v>
                </c:pt>
                <c:pt idx="1221">
                  <c:v>2.0196470988809168E-2</c:v>
                </c:pt>
                <c:pt idx="1222">
                  <c:v>2.0190315338899367E-2</c:v>
                </c:pt>
                <c:pt idx="1223">
                  <c:v>2.0184106282830072E-2</c:v>
                </c:pt>
                <c:pt idx="1224">
                  <c:v>2.0177844043862692E-2</c:v>
                </c:pt>
                <c:pt idx="1225">
                  <c:v>2.0171528845258635E-2</c:v>
                </c:pt>
                <c:pt idx="1226">
                  <c:v>2.016516091011944E-2</c:v>
                </c:pt>
                <c:pt idx="1227">
                  <c:v>2.0158740461786451E-2</c:v>
                </c:pt>
                <c:pt idx="1228">
                  <c:v>2.0152267723441142E-2</c:v>
                </c:pt>
                <c:pt idx="1229">
                  <c:v>2.0145742918424858E-2</c:v>
                </c:pt>
                <c:pt idx="1230">
                  <c:v>2.0139166269759201E-2</c:v>
                </c:pt>
                <c:pt idx="1231">
                  <c:v>2.0132538000785516E-2</c:v>
                </c:pt>
                <c:pt idx="1232">
                  <c:v>2.0125858334685276E-2</c:v>
                </c:pt>
                <c:pt idx="1233">
                  <c:v>2.0119127494799827E-2</c:v>
                </c:pt>
                <c:pt idx="1234">
                  <c:v>2.0112345704230705E-2</c:v>
                </c:pt>
                <c:pt idx="1235">
                  <c:v>2.0105513186159385E-2</c:v>
                </c:pt>
                <c:pt idx="1236">
                  <c:v>2.0098630163927211E-2</c:v>
                </c:pt>
                <c:pt idx="1237">
                  <c:v>2.0091696860715658E-2</c:v>
                </c:pt>
                <c:pt idx="1238">
                  <c:v>2.0084713499866069E-2</c:v>
                </c:pt>
                <c:pt idx="1239">
                  <c:v>2.0077680304400047E-2</c:v>
                </c:pt>
                <c:pt idx="1240">
                  <c:v>2.0070597497579001E-2</c:v>
                </c:pt>
                <c:pt idx="1241">
                  <c:v>2.0063465302744277E-2</c:v>
                </c:pt>
                <c:pt idx="1242">
                  <c:v>2.0056283943077347E-2</c:v>
                </c:pt>
                <c:pt idx="1243">
                  <c:v>2.0049053641679748E-2</c:v>
                </c:pt>
                <c:pt idx="1244">
                  <c:v>2.0041774621972763E-2</c:v>
                </c:pt>
                <c:pt idx="1245">
                  <c:v>2.0034447107057929E-2</c:v>
                </c:pt>
                <c:pt idx="1246">
                  <c:v>2.002707132027659E-2</c:v>
                </c:pt>
                <c:pt idx="1247">
                  <c:v>2.0019647484730285E-2</c:v>
                </c:pt>
                <c:pt idx="1248">
                  <c:v>2.0012175823600487E-2</c:v>
                </c:pt>
                <c:pt idx="1249">
                  <c:v>2.0004656560308476E-2</c:v>
                </c:pt>
                <c:pt idx="1250">
                  <c:v>1.9997089917875854E-2</c:v>
                </c:pt>
                <c:pt idx="1251">
                  <c:v>1.9989476119643967E-2</c:v>
                </c:pt>
                <c:pt idx="1252">
                  <c:v>1.9981815388794288E-2</c:v>
                </c:pt>
                <c:pt idx="1253">
                  <c:v>1.9974107948588227E-2</c:v>
                </c:pt>
                <c:pt idx="1254">
                  <c:v>1.9966354022287192E-2</c:v>
                </c:pt>
                <c:pt idx="1255">
                  <c:v>1.995855383299272E-2</c:v>
                </c:pt>
                <c:pt idx="1256">
                  <c:v>1.9950707603966222E-2</c:v>
                </c:pt>
                <c:pt idx="1257">
                  <c:v>1.9942815558469107E-2</c:v>
                </c:pt>
                <c:pt idx="1258">
                  <c:v>1.9934877919762783E-2</c:v>
                </c:pt>
                <c:pt idx="1259">
                  <c:v>1.9926894911028725E-2</c:v>
                </c:pt>
                <c:pt idx="1260">
                  <c:v>1.9918866755528342E-2</c:v>
                </c:pt>
                <c:pt idx="1261">
                  <c:v>1.991079367636317E-2</c:v>
                </c:pt>
                <c:pt idx="1262">
                  <c:v>1.9902675896794619E-2</c:v>
                </c:pt>
                <c:pt idx="1263">
                  <c:v>1.9894513640243972E-2</c:v>
                </c:pt>
                <c:pt idx="1264">
                  <c:v>1.9886307129732828E-2</c:v>
                </c:pt>
                <c:pt idx="1265">
                  <c:v>1.9878056588522597E-2</c:v>
                </c:pt>
                <c:pt idx="1266">
                  <c:v>1.9869762239874689E-2</c:v>
                </c:pt>
                <c:pt idx="1267">
                  <c:v>1.9861424306970576E-2</c:v>
                </c:pt>
                <c:pt idx="1268">
                  <c:v>1.9853043013151606E-2</c:v>
                </c:pt>
                <c:pt idx="1269">
                  <c:v>1.9844618581519313E-2</c:v>
                </c:pt>
                <c:pt idx="1270">
                  <c:v>1.9836151235255173E-2</c:v>
                </c:pt>
                <c:pt idx="1271">
                  <c:v>1.982764119770053E-2</c:v>
                </c:pt>
                <c:pt idx="1272">
                  <c:v>1.9819088692116793E-2</c:v>
                </c:pt>
                <c:pt idx="1273">
                  <c:v>1.9810493941445628E-2</c:v>
                </c:pt>
                <c:pt idx="1274">
                  <c:v>1.9801857169268189E-2</c:v>
                </c:pt>
                <c:pt idx="1275">
                  <c:v>1.9793178598686012E-2</c:v>
                </c:pt>
                <c:pt idx="1276">
                  <c:v>1.9784458452880571E-2</c:v>
                </c:pt>
                <c:pt idx="1277">
                  <c:v>1.9775696955033339E-2</c:v>
                </c:pt>
                <c:pt idx="1278">
                  <c:v>1.9766894328485662E-2</c:v>
                </c:pt>
                <c:pt idx="1279">
                  <c:v>1.9758050796339077E-2</c:v>
                </c:pt>
                <c:pt idx="1280">
                  <c:v>1.9749166582014865E-2</c:v>
                </c:pt>
                <c:pt idx="1281">
                  <c:v>1.9740241908454692E-2</c:v>
                </c:pt>
                <c:pt idx="1282">
                  <c:v>1.9731276999159775E-2</c:v>
                </c:pt>
                <c:pt idx="1283">
                  <c:v>1.9722272077231651E-2</c:v>
                </c:pt>
                <c:pt idx="1284">
                  <c:v>1.9713227365771857E-2</c:v>
                </c:pt>
                <c:pt idx="1285">
                  <c:v>1.9704143088201675E-2</c:v>
                </c:pt>
                <c:pt idx="1286">
                  <c:v>1.9695019467702579E-2</c:v>
                </c:pt>
                <c:pt idx="1287">
                  <c:v>1.9685856727376105E-2</c:v>
                </c:pt>
                <c:pt idx="1288">
                  <c:v>1.9676655090723472E-2</c:v>
                </c:pt>
                <c:pt idx="1289">
                  <c:v>1.9667414780606407E-2</c:v>
                </c:pt>
                <c:pt idx="1290">
                  <c:v>1.9658136020606065E-2</c:v>
                </c:pt>
                <c:pt idx="1291">
                  <c:v>1.9648819033584175E-2</c:v>
                </c:pt>
                <c:pt idx="1292">
                  <c:v>1.9639464042962018E-2</c:v>
                </c:pt>
                <c:pt idx="1293">
                  <c:v>1.963007127208094E-2</c:v>
                </c:pt>
                <c:pt idx="1294">
                  <c:v>1.9620640943962542E-2</c:v>
                </c:pt>
                <c:pt idx="1295">
                  <c:v>1.9611173281948169E-2</c:v>
                </c:pt>
                <c:pt idx="1296">
                  <c:v>1.9601668509219294E-2</c:v>
                </c:pt>
                <c:pt idx="1297">
                  <c:v>1.9592126848957392E-2</c:v>
                </c:pt>
                <c:pt idx="1298">
                  <c:v>1.9582548524423871E-2</c:v>
                </c:pt>
                <c:pt idx="1299">
                  <c:v>1.957293375888014E-2</c:v>
                </c:pt>
                <c:pt idx="1300">
                  <c:v>1.9563282775507673E-2</c:v>
                </c:pt>
                <c:pt idx="1301">
                  <c:v>1.955359579756788E-2</c:v>
                </c:pt>
                <c:pt idx="1302">
                  <c:v>1.9543873048242233E-2</c:v>
                </c:pt>
                <c:pt idx="1303">
                  <c:v>1.9534114750792142E-2</c:v>
                </c:pt>
                <c:pt idx="1304">
                  <c:v>1.9524321128479016E-2</c:v>
                </c:pt>
                <c:pt idx="1305">
                  <c:v>1.9514492404324457E-2</c:v>
                </c:pt>
                <c:pt idx="1306">
                  <c:v>1.9504628801829682E-2</c:v>
                </c:pt>
                <c:pt idx="1307">
                  <c:v>1.9494730544016292E-2</c:v>
                </c:pt>
                <c:pt idx="1308">
                  <c:v>1.9484797854305569E-2</c:v>
                </c:pt>
                <c:pt idx="1309">
                  <c:v>1.9474830955719113E-2</c:v>
                </c:pt>
                <c:pt idx="1310">
                  <c:v>1.9464830071518335E-2</c:v>
                </c:pt>
                <c:pt idx="1311">
                  <c:v>1.9454795425124516E-2</c:v>
                </c:pt>
                <c:pt idx="1312">
                  <c:v>1.944472723947932E-2</c:v>
                </c:pt>
                <c:pt idx="1313">
                  <c:v>1.9434625737924094E-2</c:v>
                </c:pt>
                <c:pt idx="1314">
                  <c:v>1.9424491143720246E-2</c:v>
                </c:pt>
                <c:pt idx="1315">
                  <c:v>1.9414323680129186E-2</c:v>
                </c:pt>
                <c:pt idx="1316">
                  <c:v>1.9404123570252452E-2</c:v>
                </c:pt>
                <c:pt idx="1317">
                  <c:v>1.9393891037431388E-2</c:v>
                </c:pt>
                <c:pt idx="1318">
                  <c:v>1.9383626304767532E-2</c:v>
                </c:pt>
                <c:pt idx="1319">
                  <c:v>1.9373329595602229E-2</c:v>
                </c:pt>
                <c:pt idx="1320">
                  <c:v>1.9363001133116953E-2</c:v>
                </c:pt>
                <c:pt idx="1321">
                  <c:v>1.9352641140493176E-2</c:v>
                </c:pt>
                <c:pt idx="1322">
                  <c:v>1.9342249840912373E-2</c:v>
                </c:pt>
                <c:pt idx="1323">
                  <c:v>1.9331827457875761E-2</c:v>
                </c:pt>
                <c:pt idx="1324">
                  <c:v>1.9321374214325004E-2</c:v>
                </c:pt>
                <c:pt idx="1325">
                  <c:v>1.9310890333441577E-2</c:v>
                </c:pt>
                <c:pt idx="1326">
                  <c:v>1.9300376038806633E-2</c:v>
                </c:pt>
                <c:pt idx="1327">
                  <c:v>1.9289831553201964E-2</c:v>
                </c:pt>
                <c:pt idx="1328">
                  <c:v>1.9279257100128788E-2</c:v>
                </c:pt>
                <c:pt idx="1329">
                  <c:v>1.9268652902848515E-2</c:v>
                </c:pt>
                <c:pt idx="1330">
                  <c:v>1.9258019184382746E-2</c:v>
                </c:pt>
                <c:pt idx="1331">
                  <c:v>1.9247356168072827E-2</c:v>
                </c:pt>
                <c:pt idx="1332">
                  <c:v>1.9236664077180166E-2</c:v>
                </c:pt>
                <c:pt idx="1333">
                  <c:v>1.9225943134886236E-2</c:v>
                </c:pt>
                <c:pt idx="1334">
                  <c:v>1.9215193564292576E-2</c:v>
                </c:pt>
                <c:pt idx="1335">
                  <c:v>1.9204415588820467E-2</c:v>
                </c:pt>
                <c:pt idx="1336">
                  <c:v>1.919360943149151E-2</c:v>
                </c:pt>
                <c:pt idx="1337">
                  <c:v>1.9182775315806921E-2</c:v>
                </c:pt>
                <c:pt idx="1338">
                  <c:v>1.9171913464708368E-2</c:v>
                </c:pt>
                <c:pt idx="1339">
                  <c:v>1.916102410161713E-2</c:v>
                </c:pt>
                <c:pt idx="1340">
                  <c:v>1.9150107449634746E-2</c:v>
                </c:pt>
                <c:pt idx="1341">
                  <c:v>1.9139163732022624E-2</c:v>
                </c:pt>
                <c:pt idx="1342">
                  <c:v>1.9128193172202046E-2</c:v>
                </c:pt>
                <c:pt idx="1343">
                  <c:v>1.9117195992954805E-2</c:v>
                </c:pt>
                <c:pt idx="1344">
                  <c:v>1.9106172417941991E-2</c:v>
                </c:pt>
                <c:pt idx="1345">
                  <c:v>1.9095122669945397E-2</c:v>
                </c:pt>
                <c:pt idx="1346">
                  <c:v>1.9084046972626112E-2</c:v>
                </c:pt>
                <c:pt idx="1347">
                  <c:v>1.9072945549085674E-2</c:v>
                </c:pt>
                <c:pt idx="1348">
                  <c:v>1.9061818622345683E-2</c:v>
                </c:pt>
                <c:pt idx="1349">
                  <c:v>1.9050666415907358E-2</c:v>
                </c:pt>
                <c:pt idx="1350">
                  <c:v>1.9039489152792299E-2</c:v>
                </c:pt>
                <c:pt idx="1351">
                  <c:v>1.9028287056261917E-2</c:v>
                </c:pt>
                <c:pt idx="1352">
                  <c:v>1.9017060349577619E-2</c:v>
                </c:pt>
                <c:pt idx="1353">
                  <c:v>1.9005809256000816E-2</c:v>
                </c:pt>
                <c:pt idx="1354">
                  <c:v>1.8994533998712981E-2</c:v>
                </c:pt>
                <c:pt idx="1355">
                  <c:v>1.8983234800895588E-2</c:v>
                </c:pt>
                <c:pt idx="1356">
                  <c:v>1.8971911885810044E-2</c:v>
                </c:pt>
                <c:pt idx="1357">
                  <c:v>1.8960565476717761E-2</c:v>
                </c:pt>
                <c:pt idx="1358">
                  <c:v>1.8949195796880147E-2</c:v>
                </c:pt>
                <c:pt idx="1359">
                  <c:v>1.8937803069318804E-2</c:v>
                </c:pt>
                <c:pt idx="1360">
                  <c:v>1.8926387517455012E-2</c:v>
                </c:pt>
                <c:pt idx="1361">
                  <c:v>1.891494936439031E-2</c:v>
                </c:pt>
                <c:pt idx="1362">
                  <c:v>1.8903488833466042E-2</c:v>
                </c:pt>
                <c:pt idx="1363">
                  <c:v>1.889200614770381E-2</c:v>
                </c:pt>
                <c:pt idx="1364">
                  <c:v>1.8880501530604832E-2</c:v>
                </c:pt>
                <c:pt idx="1365">
                  <c:v>1.8868975205270644E-2</c:v>
                </c:pt>
                <c:pt idx="1366">
                  <c:v>1.8857427394722848E-2</c:v>
                </c:pt>
                <c:pt idx="1367">
                  <c:v>1.8845858322542597E-2</c:v>
                </c:pt>
                <c:pt idx="1368">
                  <c:v>1.8834268211671557E-2</c:v>
                </c:pt>
                <c:pt idx="1369">
                  <c:v>1.8822657285531008E-2</c:v>
                </c:pt>
                <c:pt idx="1370">
                  <c:v>1.8811025767142553E-2</c:v>
                </c:pt>
                <c:pt idx="1371">
                  <c:v>1.8799373879927472E-2</c:v>
                </c:pt>
                <c:pt idx="1372">
                  <c:v>1.8787701846987304E-2</c:v>
                </c:pt>
                <c:pt idx="1373">
                  <c:v>1.8776009891583456E-2</c:v>
                </c:pt>
                <c:pt idx="1374">
                  <c:v>1.8764298236897403E-2</c:v>
                </c:pt>
                <c:pt idx="1375">
                  <c:v>1.8752567106110618E-2</c:v>
                </c:pt>
                <c:pt idx="1376">
                  <c:v>1.8740816722804254E-2</c:v>
                </c:pt>
                <c:pt idx="1377">
                  <c:v>1.8729047309600233E-2</c:v>
                </c:pt>
                <c:pt idx="1378">
                  <c:v>1.871725909023958E-2</c:v>
                </c:pt>
                <c:pt idx="1379">
                  <c:v>1.870545228766396E-2</c:v>
                </c:pt>
                <c:pt idx="1380">
                  <c:v>1.8693627125214718E-2</c:v>
                </c:pt>
                <c:pt idx="1381">
                  <c:v>1.8681783825993392E-2</c:v>
                </c:pt>
                <c:pt idx="1382">
                  <c:v>1.86699226135012E-2</c:v>
                </c:pt>
                <c:pt idx="1383">
                  <c:v>1.8658043710519934E-2</c:v>
                </c:pt>
                <c:pt idx="1384">
                  <c:v>1.864614734079062E-2</c:v>
                </c:pt>
                <c:pt idx="1385">
                  <c:v>1.8634233727015115E-2</c:v>
                </c:pt>
                <c:pt idx="1386">
                  <c:v>1.8622303092774573E-2</c:v>
                </c:pt>
                <c:pt idx="1387">
                  <c:v>1.8610355661250466E-2</c:v>
                </c:pt>
                <c:pt idx="1388">
                  <c:v>1.8598391655464397E-2</c:v>
                </c:pt>
                <c:pt idx="1389">
                  <c:v>1.8586411298917582E-2</c:v>
                </c:pt>
                <c:pt idx="1390">
                  <c:v>1.8574414814551687E-2</c:v>
                </c:pt>
                <c:pt idx="1391">
                  <c:v>1.856240242586793E-2</c:v>
                </c:pt>
                <c:pt idx="1392">
                  <c:v>1.8550374355887911E-2</c:v>
                </c:pt>
                <c:pt idx="1393">
                  <c:v>1.8538330827793104E-2</c:v>
                </c:pt>
                <c:pt idx="1394">
                  <c:v>1.852627206500479E-2</c:v>
                </c:pt>
                <c:pt idx="1395">
                  <c:v>1.8514198290624506E-2</c:v>
                </c:pt>
                <c:pt idx="1396">
                  <c:v>1.8502109727913663E-2</c:v>
                </c:pt>
                <c:pt idx="1397">
                  <c:v>1.8490006600053732E-2</c:v>
                </c:pt>
                <c:pt idx="1398">
                  <c:v>1.847788913038606E-2</c:v>
                </c:pt>
                <c:pt idx="1399">
                  <c:v>1.8465757541932248E-2</c:v>
                </c:pt>
                <c:pt idx="1400">
                  <c:v>1.8453612058033642E-2</c:v>
                </c:pt>
                <c:pt idx="1401">
                  <c:v>1.8441452901951649E-2</c:v>
                </c:pt>
                <c:pt idx="1402">
                  <c:v>1.8429280296787809E-2</c:v>
                </c:pt>
                <c:pt idx="1403">
                  <c:v>1.8417094465883466E-2</c:v>
                </c:pt>
                <c:pt idx="1404">
                  <c:v>1.8404895632420093E-2</c:v>
                </c:pt>
                <c:pt idx="1405">
                  <c:v>1.8392684019499228E-2</c:v>
                </c:pt>
                <c:pt idx="1406">
                  <c:v>1.8380459850622088E-2</c:v>
                </c:pt>
                <c:pt idx="1407">
                  <c:v>1.8368223348730339E-2</c:v>
                </c:pt>
                <c:pt idx="1408">
                  <c:v>1.8355974737245262E-2</c:v>
                </c:pt>
                <c:pt idx="1409">
                  <c:v>1.8343714239268394E-2</c:v>
                </c:pt>
                <c:pt idx="1410">
                  <c:v>1.8331442077901272E-2</c:v>
                </c:pt>
                <c:pt idx="1411">
                  <c:v>1.831915847672505E-2</c:v>
                </c:pt>
                <c:pt idx="1412">
                  <c:v>1.8306863658681394E-2</c:v>
                </c:pt>
                <c:pt idx="1413">
                  <c:v>1.8294557847111648E-2</c:v>
                </c:pt>
                <c:pt idx="1414">
                  <c:v>1.8280480887273853E-2</c:v>
                </c:pt>
                <c:pt idx="1415">
                  <c:v>1.8268152269707016E-2</c:v>
                </c:pt>
                <c:pt idx="1416">
                  <c:v>1.8255813360132933E-2</c:v>
                </c:pt>
                <c:pt idx="1417">
                  <c:v>1.8243464381653141E-2</c:v>
                </c:pt>
                <c:pt idx="1418">
                  <c:v>1.8231105557768856E-2</c:v>
                </c:pt>
                <c:pt idx="1419">
                  <c:v>1.8218737111421746E-2</c:v>
                </c:pt>
                <c:pt idx="1420">
                  <c:v>1.8206359265953154E-2</c:v>
                </c:pt>
                <c:pt idx="1421">
                  <c:v>1.8193972244704426E-2</c:v>
                </c:pt>
                <c:pt idx="1422">
                  <c:v>1.8181576270697164E-2</c:v>
                </c:pt>
                <c:pt idx="1423">
                  <c:v>1.8169171567192777E-2</c:v>
                </c:pt>
                <c:pt idx="1424">
                  <c:v>1.8156758357452674E-2</c:v>
                </c:pt>
                <c:pt idx="1425">
                  <c:v>1.8144336864658328E-2</c:v>
                </c:pt>
                <c:pt idx="1426">
                  <c:v>1.8131907312151085E-2</c:v>
                </c:pt>
                <c:pt idx="1427">
                  <c:v>1.8119469923032483E-2</c:v>
                </c:pt>
                <c:pt idx="1428">
                  <c:v>1.810702492056393E-2</c:v>
                </c:pt>
                <c:pt idx="1429">
                  <c:v>1.8094572528006836E-2</c:v>
                </c:pt>
                <c:pt idx="1430">
                  <c:v>1.8082112968542674E-2</c:v>
                </c:pt>
                <c:pt idx="1431">
                  <c:v>1.8069646465193046E-2</c:v>
                </c:pt>
                <c:pt idx="1432">
                  <c:v>1.805717324161904E-2</c:v>
                </c:pt>
                <c:pt idx="1433">
                  <c:v>1.8044693520682387E-2</c:v>
                </c:pt>
                <c:pt idx="1434">
                  <c:v>1.8032207525724431E-2</c:v>
                </c:pt>
                <c:pt idx="1435">
                  <c:v>1.8019715480006582E-2</c:v>
                </c:pt>
                <c:pt idx="1436">
                  <c:v>1.8007217606630377E-2</c:v>
                </c:pt>
                <c:pt idx="1437">
                  <c:v>1.7994714128937161E-2</c:v>
                </c:pt>
                <c:pt idx="1438">
                  <c:v>1.7982205270108409E-2</c:v>
                </c:pt>
                <c:pt idx="1439">
                  <c:v>1.7969691253325593E-2</c:v>
                </c:pt>
                <c:pt idx="1440">
                  <c:v>1.7957172301930058E-2</c:v>
                </c:pt>
                <c:pt idx="1441">
                  <c:v>1.7944648639023342E-2</c:v>
                </c:pt>
                <c:pt idx="1442">
                  <c:v>1.7932120487786918E-2</c:v>
                </c:pt>
                <c:pt idx="1443">
                  <c:v>1.7919588071642067E-2</c:v>
                </c:pt>
                <c:pt idx="1444">
                  <c:v>1.7907051613610392E-2</c:v>
                </c:pt>
                <c:pt idx="1445">
                  <c:v>1.7894511336873364E-2</c:v>
                </c:pt>
                <c:pt idx="1446">
                  <c:v>1.7881967464932202E-2</c:v>
                </c:pt>
                <c:pt idx="1447">
                  <c:v>1.7869420220808507E-2</c:v>
                </c:pt>
                <c:pt idx="1448">
                  <c:v>1.7856869827683752E-2</c:v>
                </c:pt>
                <c:pt idx="1449">
                  <c:v>1.7844316508899283E-2</c:v>
                </c:pt>
                <c:pt idx="1450">
                  <c:v>1.7831760487636572E-2</c:v>
                </c:pt>
                <c:pt idx="1451">
                  <c:v>1.781920198715703E-2</c:v>
                </c:pt>
                <c:pt idx="1452">
                  <c:v>1.7806641230562192E-2</c:v>
                </c:pt>
                <c:pt idx="1453">
                  <c:v>1.7794078710338113E-2</c:v>
                </c:pt>
                <c:pt idx="1454">
                  <c:v>1.7781517686277226E-2</c:v>
                </c:pt>
                <c:pt idx="1455">
                  <c:v>1.7768959260777706E-2</c:v>
                </c:pt>
                <c:pt idx="1456">
                  <c:v>1.7756403672688492E-2</c:v>
                </c:pt>
                <c:pt idx="1457">
                  <c:v>1.7743851161498014E-2</c:v>
                </c:pt>
                <c:pt idx="1458">
                  <c:v>1.7731301966374957E-2</c:v>
                </c:pt>
                <c:pt idx="1459">
                  <c:v>1.7718756326328133E-2</c:v>
                </c:pt>
                <c:pt idx="1460">
                  <c:v>1.7706214480446292E-2</c:v>
                </c:pt>
                <c:pt idx="1461">
                  <c:v>1.7693676668297798E-2</c:v>
                </c:pt>
                <c:pt idx="1462">
                  <c:v>1.7681143128651655E-2</c:v>
                </c:pt>
                <c:pt idx="1463">
                  <c:v>1.7668614100836422E-2</c:v>
                </c:pt>
                <c:pt idx="1464">
                  <c:v>1.7656089824100718E-2</c:v>
                </c:pt>
                <c:pt idx="1465">
                  <c:v>1.7643570537453357E-2</c:v>
                </c:pt>
                <c:pt idx="1466">
                  <c:v>1.7629269198700115E-2</c:v>
                </c:pt>
                <c:pt idx="1467">
                  <c:v>1.7616761410694792E-2</c:v>
                </c:pt>
                <c:pt idx="1468">
                  <c:v>1.7604259364576436E-2</c:v>
                </c:pt>
                <c:pt idx="1469">
                  <c:v>1.7591763299433794E-2</c:v>
                </c:pt>
                <c:pt idx="1470">
                  <c:v>1.7579273454675359E-2</c:v>
                </c:pt>
                <c:pt idx="1471">
                  <c:v>1.7566790069150073E-2</c:v>
                </c:pt>
                <c:pt idx="1472">
                  <c:v>1.7554313382186493E-2</c:v>
                </c:pt>
                <c:pt idx="1473">
                  <c:v>1.7541843633113174E-2</c:v>
                </c:pt>
                <c:pt idx="1474">
                  <c:v>1.7529381060779059E-2</c:v>
                </c:pt>
                <c:pt idx="1475">
                  <c:v>1.7516925904512703E-2</c:v>
                </c:pt>
                <c:pt idx="1476">
                  <c:v>1.7504478403562729E-2</c:v>
                </c:pt>
                <c:pt idx="1477">
                  <c:v>1.7492038797017884E-2</c:v>
                </c:pt>
                <c:pt idx="1478">
                  <c:v>1.7479607324126789E-2</c:v>
                </c:pt>
                <c:pt idx="1479">
                  <c:v>1.7467184223818322E-2</c:v>
                </c:pt>
                <c:pt idx="1480">
                  <c:v>1.7454769735580911E-2</c:v>
                </c:pt>
                <c:pt idx="1481">
                  <c:v>1.7440511072466691E-2</c:v>
                </c:pt>
                <c:pt idx="1482">
                  <c:v>1.7429967551594316E-2</c:v>
                </c:pt>
                <c:pt idx="1483">
                  <c:v>1.7417580334182503E-2</c:v>
                </c:pt>
                <c:pt idx="1484">
                  <c:v>1.7402509247244069E-2</c:v>
                </c:pt>
                <c:pt idx="1485">
                  <c:v>1.73901430590373E-2</c:v>
                </c:pt>
                <c:pt idx="1486">
                  <c:v>1.7377786987990973E-2</c:v>
                </c:pt>
                <c:pt idx="1487">
                  <c:v>1.7365441273220483E-2</c:v>
                </c:pt>
                <c:pt idx="1488">
                  <c:v>1.7353106153974451E-2</c:v>
                </c:pt>
                <c:pt idx="1489">
                  <c:v>1.7340781869474853E-2</c:v>
                </c:pt>
                <c:pt idx="1490">
                  <c:v>1.7328468658837082E-2</c:v>
                </c:pt>
                <c:pt idx="1491">
                  <c:v>1.7316166761309759E-2</c:v>
                </c:pt>
                <c:pt idx="1492">
                  <c:v>1.7303876416114861E-2</c:v>
                </c:pt>
                <c:pt idx="1493">
                  <c:v>1.729159786236778E-2</c:v>
                </c:pt>
                <c:pt idx="1494">
                  <c:v>1.7279331339290493E-2</c:v>
                </c:pt>
                <c:pt idx="1495">
                  <c:v>1.7267077086078331E-2</c:v>
                </c:pt>
                <c:pt idx="1496">
                  <c:v>1.7254835341953267E-2</c:v>
                </c:pt>
                <c:pt idx="1497">
                  <c:v>1.7242606346057343E-2</c:v>
                </c:pt>
                <c:pt idx="1498">
                  <c:v>1.7230390337639179E-2</c:v>
                </c:pt>
                <c:pt idx="1499">
                  <c:v>1.7218187555814168E-2</c:v>
                </c:pt>
                <c:pt idx="1500">
                  <c:v>1.7205998239857578E-2</c:v>
                </c:pt>
                <c:pt idx="1501">
                  <c:v>1.7193822628884803E-2</c:v>
                </c:pt>
                <c:pt idx="1502">
                  <c:v>1.7181660962117817E-2</c:v>
                </c:pt>
                <c:pt idx="1503">
                  <c:v>1.7169513478805243E-2</c:v>
                </c:pt>
                <c:pt idx="1504">
                  <c:v>1.7157380418062473E-2</c:v>
                </c:pt>
                <c:pt idx="1505">
                  <c:v>1.7145262019111485E-2</c:v>
                </c:pt>
                <c:pt idx="1506">
                  <c:v>1.7133158521147607E-2</c:v>
                </c:pt>
                <c:pt idx="1507">
                  <c:v>1.7121070163339525E-2</c:v>
                </c:pt>
                <c:pt idx="1508">
                  <c:v>1.7108997184882568E-2</c:v>
                </c:pt>
                <c:pt idx="1509">
                  <c:v>1.7096939824998714E-2</c:v>
                </c:pt>
                <c:pt idx="1510">
                  <c:v>1.7084898322856645E-2</c:v>
                </c:pt>
                <c:pt idx="1511">
                  <c:v>1.7072872917651694E-2</c:v>
                </c:pt>
                <c:pt idx="1512">
                  <c:v>1.7060863848552543E-2</c:v>
                </c:pt>
                <c:pt idx="1513">
                  <c:v>1.704887135478117E-2</c:v>
                </c:pt>
                <c:pt idx="1514">
                  <c:v>1.7036895675532904E-2</c:v>
                </c:pt>
                <c:pt idx="1515">
                  <c:v>1.702493704997643E-2</c:v>
                </c:pt>
                <c:pt idx="1516">
                  <c:v>1.7012995717307078E-2</c:v>
                </c:pt>
                <c:pt idx="1517">
                  <c:v>1.7001071916720178E-2</c:v>
                </c:pt>
                <c:pt idx="1518">
                  <c:v>1.6984965968172006E-2</c:v>
                </c:pt>
                <c:pt idx="1519">
                  <c:v>1.6973084258316007E-2</c:v>
                </c:pt>
                <c:pt idx="1520">
                  <c:v>1.6961220863889181E-2</c:v>
                </c:pt>
                <c:pt idx="1521">
                  <c:v>1.6949376024060214E-2</c:v>
                </c:pt>
                <c:pt idx="1522">
                  <c:v>1.6937549978157662E-2</c:v>
                </c:pt>
                <c:pt idx="1523">
                  <c:v>1.6925742965190338E-2</c:v>
                </c:pt>
                <c:pt idx="1524">
                  <c:v>1.6913955224406862E-2</c:v>
                </c:pt>
                <c:pt idx="1525">
                  <c:v>1.6902186994975921E-2</c:v>
                </c:pt>
                <c:pt idx="1526">
                  <c:v>1.6890438515986261E-2</c:v>
                </c:pt>
                <c:pt idx="1527">
                  <c:v>1.6878710026766441E-2</c:v>
                </c:pt>
                <c:pt idx="1528">
                  <c:v>1.6867001766245338E-2</c:v>
                </c:pt>
                <c:pt idx="1529">
                  <c:v>1.6855313973911379E-2</c:v>
                </c:pt>
                <c:pt idx="1530">
                  <c:v>1.6843646888693442E-2</c:v>
                </c:pt>
                <c:pt idx="1531">
                  <c:v>1.6832000749840148E-2</c:v>
                </c:pt>
                <c:pt idx="1532">
                  <c:v>1.6818716832274205E-2</c:v>
                </c:pt>
                <c:pt idx="1533">
                  <c:v>1.6807116383912302E-2</c:v>
                </c:pt>
                <c:pt idx="1534">
                  <c:v>1.6795537633553792E-2</c:v>
                </c:pt>
                <c:pt idx="1535">
                  <c:v>1.6783980820367361E-2</c:v>
                </c:pt>
                <c:pt idx="1536">
                  <c:v>1.677244618360163E-2</c:v>
                </c:pt>
                <c:pt idx="1537">
                  <c:v>1.6760933962345348E-2</c:v>
                </c:pt>
                <c:pt idx="1538">
                  <c:v>1.6749444395927071E-2</c:v>
                </c:pt>
                <c:pt idx="1539">
                  <c:v>1.6737977723275677E-2</c:v>
                </c:pt>
                <c:pt idx="1540">
                  <c:v>1.6726534183719721E-2</c:v>
                </c:pt>
                <c:pt idx="1541">
                  <c:v>1.671511401642789E-2</c:v>
                </c:pt>
                <c:pt idx="1542">
                  <c:v>1.6703717460568868E-2</c:v>
                </c:pt>
                <c:pt idx="1543">
                  <c:v>1.6692344755311339E-2</c:v>
                </c:pt>
                <c:pt idx="1544">
                  <c:v>1.6680996139664117E-2</c:v>
                </c:pt>
                <c:pt idx="1545">
                  <c:v>1.6669671853035695E-2</c:v>
                </c:pt>
                <c:pt idx="1546">
                  <c:v>1.6658372134514821E-2</c:v>
                </c:pt>
                <c:pt idx="1547">
                  <c:v>1.6647097223190244E-2</c:v>
                </c:pt>
                <c:pt idx="1548">
                  <c:v>1.6635847358390521E-2</c:v>
                </c:pt>
                <c:pt idx="1549">
                  <c:v>1.6624622779204401E-2</c:v>
                </c:pt>
                <c:pt idx="1550">
                  <c:v>1.6613423724640697E-2</c:v>
                </c:pt>
                <c:pt idx="1551">
                  <c:v>1.6602250434107901E-2</c:v>
                </c:pt>
                <c:pt idx="1552">
                  <c:v>1.6591103146614827E-2</c:v>
                </c:pt>
                <c:pt idx="1553">
                  <c:v>1.6579982101569968E-2</c:v>
                </c:pt>
                <c:pt idx="1554">
                  <c:v>1.6568887537742327E-2</c:v>
                </c:pt>
                <c:pt idx="1555">
                  <c:v>1.6557819694780207E-2</c:v>
                </c:pt>
                <c:pt idx="1556">
                  <c:v>1.6546778811532548E-2</c:v>
                </c:pt>
                <c:pt idx="1557">
                  <c:v>1.6535765127168034E-2</c:v>
                </c:pt>
                <c:pt idx="1558">
                  <c:v>1.6524778881015223E-2</c:v>
                </c:pt>
                <c:pt idx="1559">
                  <c:v>1.6513820312162864E-2</c:v>
                </c:pt>
                <c:pt idx="1560">
                  <c:v>1.650288965977964E-2</c:v>
                </c:pt>
                <c:pt idx="1561">
                  <c:v>1.6491987163034239E-2</c:v>
                </c:pt>
                <c:pt idx="1562">
                  <c:v>1.6481113061015407E-2</c:v>
                </c:pt>
                <c:pt idx="1563">
                  <c:v>1.6470267593131638E-2</c:v>
                </c:pt>
                <c:pt idx="1564">
                  <c:v>1.6459450998391745E-2</c:v>
                </c:pt>
                <c:pt idx="1565">
                  <c:v>1.6448663515964412E-2</c:v>
                </c:pt>
                <c:pt idx="1566">
                  <c:v>1.6437905385018325E-2</c:v>
                </c:pt>
                <c:pt idx="1567">
                  <c:v>1.6427176844642233E-2</c:v>
                </c:pt>
                <c:pt idx="1568">
                  <c:v>1.6416478134244628E-2</c:v>
                </c:pt>
                <c:pt idx="1569">
                  <c:v>1.6405809492754386E-2</c:v>
                </c:pt>
                <c:pt idx="1570">
                  <c:v>1.6395171159500066E-2</c:v>
                </c:pt>
                <c:pt idx="1571">
                  <c:v>1.6384563373490479E-2</c:v>
                </c:pt>
                <c:pt idx="1572">
                  <c:v>1.6373986374054184E-2</c:v>
                </c:pt>
                <c:pt idx="1573">
                  <c:v>1.6363440400359863E-2</c:v>
                </c:pt>
                <c:pt idx="1574">
                  <c:v>1.6352925691496267E-2</c:v>
                </c:pt>
                <c:pt idx="1575">
                  <c:v>1.6342442486632081E-2</c:v>
                </c:pt>
                <c:pt idx="1576">
                  <c:v>1.6331991025015924E-2</c:v>
                </c:pt>
                <c:pt idx="1577">
                  <c:v>1.6321571545736546E-2</c:v>
                </c:pt>
                <c:pt idx="1578">
                  <c:v>1.6311184287962632E-2</c:v>
                </c:pt>
                <c:pt idx="1579">
                  <c:v>1.6300829490942803E-2</c:v>
                </c:pt>
                <c:pt idx="1580">
                  <c:v>1.6290507393765807E-2</c:v>
                </c:pt>
                <c:pt idx="1581">
                  <c:v>1.628021823560033E-2</c:v>
                </c:pt>
                <c:pt idx="1582">
                  <c:v>1.6269962255615056E-2</c:v>
                </c:pt>
                <c:pt idx="1583">
                  <c:v>1.6259739693138542E-2</c:v>
                </c:pt>
                <c:pt idx="1584">
                  <c:v>1.6249550787259537E-2</c:v>
                </c:pt>
                <c:pt idx="1585">
                  <c:v>1.6239395776986854E-2</c:v>
                </c:pt>
                <c:pt idx="1586">
                  <c:v>1.6229274901569113E-2</c:v>
                </c:pt>
                <c:pt idx="1587">
                  <c:v>1.6219188400414808E-2</c:v>
                </c:pt>
                <c:pt idx="1588">
                  <c:v>1.6209136512213007E-2</c:v>
                </c:pt>
                <c:pt idx="1589">
                  <c:v>1.6199119476612012E-2</c:v>
                </c:pt>
                <c:pt idx="1590">
                  <c:v>1.6189137532460762E-2</c:v>
                </c:pt>
                <c:pt idx="1591">
                  <c:v>1.6179190919167752E-2</c:v>
                </c:pt>
                <c:pt idx="1592">
                  <c:v>1.6169279875741793E-2</c:v>
                </c:pt>
                <c:pt idx="1593">
                  <c:v>1.6159404641351571E-2</c:v>
                </c:pt>
                <c:pt idx="1594">
                  <c:v>1.6149565455325643E-2</c:v>
                </c:pt>
                <c:pt idx="1595">
                  <c:v>1.6139762556512949E-2</c:v>
                </c:pt>
                <c:pt idx="1596">
                  <c:v>1.6129996184481854E-2</c:v>
                </c:pt>
                <c:pt idx="1597">
                  <c:v>1.6120266578161235E-2</c:v>
                </c:pt>
                <c:pt idx="1598">
                  <c:v>1.6110573976719778E-2</c:v>
                </c:pt>
                <c:pt idx="1599">
                  <c:v>1.6100918619406102E-2</c:v>
                </c:pt>
                <c:pt idx="1600">
                  <c:v>1.6091300745468828E-2</c:v>
                </c:pt>
                <c:pt idx="1601">
                  <c:v>1.6081720593756899E-2</c:v>
                </c:pt>
                <c:pt idx="1602">
                  <c:v>1.6072178403758741E-2</c:v>
                </c:pt>
                <c:pt idx="1603">
                  <c:v>1.6062674414643041E-2</c:v>
                </c:pt>
                <c:pt idx="1604">
                  <c:v>1.6053208865338675E-2</c:v>
                </c:pt>
                <c:pt idx="1605">
                  <c:v>1.60437819951742E-2</c:v>
                </c:pt>
                <c:pt idx="1606">
                  <c:v>1.6034394043318301E-2</c:v>
                </c:pt>
                <c:pt idx="1607">
                  <c:v>1.6025045248859726E-2</c:v>
                </c:pt>
                <c:pt idx="1608">
                  <c:v>1.6015735851047097E-2</c:v>
                </c:pt>
                <c:pt idx="1609">
                  <c:v>1.6006466089049098E-2</c:v>
                </c:pt>
                <c:pt idx="1610">
                  <c:v>1.5997236202034415E-2</c:v>
                </c:pt>
                <c:pt idx="1611">
                  <c:v>1.5988046429091796E-2</c:v>
                </c:pt>
                <c:pt idx="1612">
                  <c:v>1.5978897009549797E-2</c:v>
                </c:pt>
                <c:pt idx="1613">
                  <c:v>1.5969788182257361E-2</c:v>
                </c:pt>
                <c:pt idx="1614">
                  <c:v>1.5960720186862787E-2</c:v>
                </c:pt>
                <c:pt idx="1615">
                  <c:v>1.5951693262055144E-2</c:v>
                </c:pt>
                <c:pt idx="1616">
                  <c:v>1.5942707647402798E-2</c:v>
                </c:pt>
                <c:pt idx="1617">
                  <c:v>1.5933763581834626E-2</c:v>
                </c:pt>
                <c:pt idx="1618">
                  <c:v>1.5924861304519311E-2</c:v>
                </c:pt>
                <c:pt idx="1619">
                  <c:v>1.5916001054705475E-2</c:v>
                </c:pt>
                <c:pt idx="1620">
                  <c:v>1.5907183071561803E-2</c:v>
                </c:pt>
                <c:pt idx="1621">
                  <c:v>1.5898407594336916E-2</c:v>
                </c:pt>
                <c:pt idx="1622">
                  <c:v>1.5889674861959691E-2</c:v>
                </c:pt>
                <c:pt idx="1623">
                  <c:v>1.5880985113838619E-2</c:v>
                </c:pt>
                <c:pt idx="1624">
                  <c:v>1.5872338589062451E-2</c:v>
                </c:pt>
                <c:pt idx="1625">
                  <c:v>1.5863735526719935E-2</c:v>
                </c:pt>
                <c:pt idx="1626">
                  <c:v>1.5855176166059692E-2</c:v>
                </c:pt>
                <c:pt idx="1627">
                  <c:v>1.5846660746330343E-2</c:v>
                </c:pt>
                <c:pt idx="1628">
                  <c:v>1.5838189506540701E-2</c:v>
                </c:pt>
                <c:pt idx="1629">
                  <c:v>1.582976268585945E-2</c:v>
                </c:pt>
                <c:pt idx="1630">
                  <c:v>1.5821380523615147E-2</c:v>
                </c:pt>
                <c:pt idx="1631">
                  <c:v>1.5813043258816606E-2</c:v>
                </c:pt>
                <c:pt idx="1632">
                  <c:v>1.5804751130792383E-2</c:v>
                </c:pt>
                <c:pt idx="1633">
                  <c:v>1.579650437855129E-2</c:v>
                </c:pt>
                <c:pt idx="1634">
                  <c:v>1.5788303241421886E-2</c:v>
                </c:pt>
                <c:pt idx="1635">
                  <c:v>1.5780147958333046E-2</c:v>
                </c:pt>
                <c:pt idx="1636">
                  <c:v>1.5772038768533392E-2</c:v>
                </c:pt>
                <c:pt idx="1637">
                  <c:v>1.5763975911511352E-2</c:v>
                </c:pt>
                <c:pt idx="1638">
                  <c:v>1.5755959626195803E-2</c:v>
                </c:pt>
                <c:pt idx="1639">
                  <c:v>1.5747990151595559E-2</c:v>
                </c:pt>
                <c:pt idx="1640">
                  <c:v>1.5740067727039175E-2</c:v>
                </c:pt>
                <c:pt idx="1641">
                  <c:v>1.5732192591775274E-2</c:v>
                </c:pt>
                <c:pt idx="1642">
                  <c:v>1.5724364984812667E-2</c:v>
                </c:pt>
                <c:pt idx="1643">
                  <c:v>1.5716585145399975E-2</c:v>
                </c:pt>
                <c:pt idx="1644">
                  <c:v>1.5708853312705884E-2</c:v>
                </c:pt>
                <c:pt idx="1645">
                  <c:v>1.5701169725899078E-2</c:v>
                </c:pt>
                <c:pt idx="1646">
                  <c:v>1.5693534624228178E-2</c:v>
                </c:pt>
                <c:pt idx="1647">
                  <c:v>1.5685948246622061E-2</c:v>
                </c:pt>
                <c:pt idx="1648">
                  <c:v>1.5678410832569156E-2</c:v>
                </c:pt>
                <c:pt idx="1649">
                  <c:v>1.567092262099834E-2</c:v>
                </c:pt>
                <c:pt idx="1650">
                  <c:v>1.5663483851238169E-2</c:v>
                </c:pt>
                <c:pt idx="1651">
                  <c:v>1.5656094762217521E-2</c:v>
                </c:pt>
                <c:pt idx="1652">
                  <c:v>1.5648755593344887E-2</c:v>
                </c:pt>
                <c:pt idx="1653">
                  <c:v>1.5641466583709018E-2</c:v>
                </c:pt>
                <c:pt idx="1654">
                  <c:v>1.5634227972478598E-2</c:v>
                </c:pt>
                <c:pt idx="1655">
                  <c:v>1.5627039998822312E-2</c:v>
                </c:pt>
                <c:pt idx="1656">
                  <c:v>1.5619902901908844E-2</c:v>
                </c:pt>
                <c:pt idx="1657">
                  <c:v>1.561281692090688E-2</c:v>
                </c:pt>
                <c:pt idx="1658">
                  <c:v>1.5605782294905168E-2</c:v>
                </c:pt>
                <c:pt idx="1659">
                  <c:v>1.5598799263312202E-2</c:v>
                </c:pt>
                <c:pt idx="1660">
                  <c:v>1.5591868064976921E-2</c:v>
                </c:pt>
                <c:pt idx="1661">
                  <c:v>1.558498893930782E-2</c:v>
                </c:pt>
                <c:pt idx="1662">
                  <c:v>1.5578162125393646E-2</c:v>
                </c:pt>
                <c:pt idx="1663">
                  <c:v>1.5571387862403085E-2</c:v>
                </c:pt>
                <c:pt idx="1664">
                  <c:v>1.5564666389584758E-2</c:v>
                </c:pt>
                <c:pt idx="1665">
                  <c:v>1.5557997945947477E-2</c:v>
                </c:pt>
                <c:pt idx="1666">
                  <c:v>1.5551382770739863E-2</c:v>
                </c:pt>
                <c:pt idx="1667">
                  <c:v>1.5544821103210538E-2</c:v>
                </c:pt>
                <c:pt idx="1668">
                  <c:v>1.5538313182448249E-2</c:v>
                </c:pt>
                <c:pt idx="1669">
                  <c:v>1.553185924746181E-2</c:v>
                </c:pt>
                <c:pt idx="1670">
                  <c:v>1.552545953773965E-2</c:v>
                </c:pt>
                <c:pt idx="1671">
                  <c:v>1.5519114292290581E-2</c:v>
                </c:pt>
                <c:pt idx="1672">
                  <c:v>1.5512823750283289E-2</c:v>
                </c:pt>
                <c:pt idx="1673">
                  <c:v>1.5506588150886458E-2</c:v>
                </c:pt>
                <c:pt idx="1674">
                  <c:v>1.5500407733268773E-2</c:v>
                </c:pt>
                <c:pt idx="1675">
                  <c:v>1.5494282736598919E-2</c:v>
                </c:pt>
                <c:pt idx="1676">
                  <c:v>1.5488213400045581E-2</c:v>
                </c:pt>
                <c:pt idx="1677">
                  <c:v>1.5482199962857379E-2</c:v>
                </c:pt>
                <c:pt idx="1678">
                  <c:v>1.5476242663963191E-2</c:v>
                </c:pt>
                <c:pt idx="1679">
                  <c:v>1.5470341742851446E-2</c:v>
                </c:pt>
                <c:pt idx="1680">
                  <c:v>1.5464497438530955E-2</c:v>
                </c:pt>
                <c:pt idx="1681">
                  <c:v>1.5458709990170405E-2</c:v>
                </c:pt>
                <c:pt idx="1682">
                  <c:v>1.5452979637018416E-2</c:v>
                </c:pt>
                <c:pt idx="1683">
                  <c:v>1.54473066180838E-2</c:v>
                </c:pt>
                <c:pt idx="1684">
                  <c:v>1.544169117261518E-2</c:v>
                </c:pt>
                <c:pt idx="1685">
                  <c:v>1.5436133539861174E-2</c:v>
                </c:pt>
                <c:pt idx="1686">
                  <c:v>1.5430633958910533E-2</c:v>
                </c:pt>
                <c:pt idx="1687">
                  <c:v>1.5425192668931942E-2</c:v>
                </c:pt>
                <c:pt idx="1688">
                  <c:v>1.541980990917402E-2</c:v>
                </c:pt>
                <c:pt idx="1689">
                  <c:v>1.5414485918645582E-2</c:v>
                </c:pt>
                <c:pt idx="1690">
                  <c:v>1.5409220936675183E-2</c:v>
                </c:pt>
                <c:pt idx="1691">
                  <c:v>1.5404015202191701E-2</c:v>
                </c:pt>
                <c:pt idx="1692">
                  <c:v>1.5398138646549597E-2</c:v>
                </c:pt>
                <c:pt idx="1693">
                  <c:v>1.539306067698476E-2</c:v>
                </c:pt>
                <c:pt idx="1694">
                  <c:v>1.5388042706625527E-2</c:v>
                </c:pt>
                <c:pt idx="1695">
                  <c:v>1.5383084974800454E-2</c:v>
                </c:pt>
                <c:pt idx="1696">
                  <c:v>1.5378187720678227E-2</c:v>
                </c:pt>
                <c:pt idx="1697">
                  <c:v>1.5373351183267658E-2</c:v>
                </c:pt>
                <c:pt idx="1698">
                  <c:v>1.5368575602137113E-2</c:v>
                </c:pt>
                <c:pt idx="1699">
                  <c:v>1.536386121597566E-2</c:v>
                </c:pt>
                <c:pt idx="1700">
                  <c:v>1.5359208264351665E-2</c:v>
                </c:pt>
                <c:pt idx="1701">
                  <c:v>1.5354616986114067E-2</c:v>
                </c:pt>
                <c:pt idx="1702">
                  <c:v>1.535008762067136E-2</c:v>
                </c:pt>
                <c:pt idx="1703">
                  <c:v>1.5345620407032357E-2</c:v>
                </c:pt>
                <c:pt idx="1704">
                  <c:v>1.5341215584445678E-2</c:v>
                </c:pt>
                <c:pt idx="1705">
                  <c:v>1.5336873392000072E-2</c:v>
                </c:pt>
                <c:pt idx="1706">
                  <c:v>1.5332594068944161E-2</c:v>
                </c:pt>
                <c:pt idx="1707">
                  <c:v>1.5328377854526565E-2</c:v>
                </c:pt>
                <c:pt idx="1708">
                  <c:v>1.5324224987836033E-2</c:v>
                </c:pt>
                <c:pt idx="1709">
                  <c:v>1.5320135707961313E-2</c:v>
                </c:pt>
                <c:pt idx="1710">
                  <c:v>1.5316110254151027E-2</c:v>
                </c:pt>
                <c:pt idx="1711">
                  <c:v>1.531214886557386E-2</c:v>
                </c:pt>
                <c:pt idx="1712">
                  <c:v>1.530825178131856E-2</c:v>
                </c:pt>
                <c:pt idx="1713">
                  <c:v>1.5304416273247412E-2</c:v>
                </c:pt>
                <c:pt idx="1714">
                  <c:v>1.5300609112820496E-2</c:v>
                </c:pt>
                <c:pt idx="1715">
                  <c:v>1.529682088125206E-2</c:v>
                </c:pt>
                <c:pt idx="1716">
                  <c:v>1.529305167678352E-2</c:v>
                </c:pt>
                <c:pt idx="1717">
                  <c:v>1.5289301597976035E-2</c:v>
                </c:pt>
                <c:pt idx="1718">
                  <c:v>1.5285570743230892E-2</c:v>
                </c:pt>
                <c:pt idx="1719">
                  <c:v>1.5281859210949378E-2</c:v>
                </c:pt>
                <c:pt idx="1720">
                  <c:v>1.5278167099692652E-2</c:v>
                </c:pt>
                <c:pt idx="1721">
                  <c:v>1.5274494507941938E-2</c:v>
                </c:pt>
                <c:pt idx="1722">
                  <c:v>1.5270841534098523E-2</c:v>
                </c:pt>
                <c:pt idx="1723">
                  <c:v>1.5267208276643629E-2</c:v>
                </c:pt>
                <c:pt idx="1724">
                  <c:v>1.5263594833978544E-2</c:v>
                </c:pt>
                <c:pt idx="1725">
                  <c:v>1.5260001304664428E-2</c:v>
                </c:pt>
                <c:pt idx="1726">
                  <c:v>1.5255918923910983E-2</c:v>
                </c:pt>
                <c:pt idx="1727">
                  <c:v>1.5252368397558058E-2</c:v>
                </c:pt>
                <c:pt idx="1728">
                  <c:v>1.5248838093828709E-2</c:v>
                </c:pt>
                <c:pt idx="1729">
                  <c:v>1.5245328111364032E-2</c:v>
                </c:pt>
                <c:pt idx="1730">
                  <c:v>1.5241838548565312E-2</c:v>
                </c:pt>
                <c:pt idx="1731">
                  <c:v>1.5238369503833837E-2</c:v>
                </c:pt>
                <c:pt idx="1732">
                  <c:v>1.5234921075650831E-2</c:v>
                </c:pt>
                <c:pt idx="1733">
                  <c:v>1.5231493362497517E-2</c:v>
                </c:pt>
                <c:pt idx="1734">
                  <c:v>1.5228086462935053E-2</c:v>
                </c:pt>
                <c:pt idx="1735">
                  <c:v>1.5224700475284791E-2</c:v>
                </c:pt>
                <c:pt idx="1736">
                  <c:v>1.5221335498027955E-2</c:v>
                </c:pt>
                <c:pt idx="1737">
                  <c:v>1.5217991629645766E-2</c:v>
                </c:pt>
                <c:pt idx="1738">
                  <c:v>1.5214668968699385E-2</c:v>
                </c:pt>
                <c:pt idx="1739">
                  <c:v>1.5211367613430227E-2</c:v>
                </c:pt>
                <c:pt idx="1740">
                  <c:v>1.5208087662479386E-2</c:v>
                </c:pt>
                <c:pt idx="1741">
                  <c:v>1.520482921424815E-2</c:v>
                </c:pt>
                <c:pt idx="1742">
                  <c:v>1.5201955701700243E-2</c:v>
                </c:pt>
                <c:pt idx="1743">
                  <c:v>1.5198377219709513E-2</c:v>
                </c:pt>
                <c:pt idx="1744">
                  <c:v>1.5195183870284623E-2</c:v>
                </c:pt>
                <c:pt idx="1745">
                  <c:v>1.519201241750423E-2</c:v>
                </c:pt>
                <c:pt idx="1746">
                  <c:v>1.5188862959689686E-2</c:v>
                </c:pt>
                <c:pt idx="1747">
                  <c:v>1.5185735595322214E-2</c:v>
                </c:pt>
                <c:pt idx="1748">
                  <c:v>1.5182630422962973E-2</c:v>
                </c:pt>
                <c:pt idx="1749">
                  <c:v>1.5179547540933314E-2</c:v>
                </c:pt>
                <c:pt idx="1750">
                  <c:v>1.517648704771446E-2</c:v>
                </c:pt>
                <c:pt idx="1751">
                  <c:v>1.517344904186757E-2</c:v>
                </c:pt>
                <c:pt idx="1752">
                  <c:v>1.5170433621873869E-2</c:v>
                </c:pt>
                <c:pt idx="1753">
                  <c:v>1.5167440885894834E-2</c:v>
                </c:pt>
                <c:pt idx="1754">
                  <c:v>1.5164470932731433E-2</c:v>
                </c:pt>
                <c:pt idx="1755">
                  <c:v>1.5161523860784953E-2</c:v>
                </c:pt>
                <c:pt idx="1756">
                  <c:v>1.515859976829681E-2</c:v>
                </c:pt>
                <c:pt idx="1757">
                  <c:v>1.5155698753828162E-2</c:v>
                </c:pt>
                <c:pt idx="1758">
                  <c:v>1.5152820916020104E-2</c:v>
                </c:pt>
                <c:pt idx="1759">
                  <c:v>1.5149966353114053E-2</c:v>
                </c:pt>
                <c:pt idx="1760">
                  <c:v>1.5147135163671166E-2</c:v>
                </c:pt>
                <c:pt idx="1761">
                  <c:v>1.5144327446172667E-2</c:v>
                </c:pt>
                <c:pt idx="1762">
                  <c:v>1.5141543298939908E-2</c:v>
                </c:pt>
                <c:pt idx="1763">
                  <c:v>1.5138782820613983E-2</c:v>
                </c:pt>
                <c:pt idx="1764">
                  <c:v>1.513604610959618E-2</c:v>
                </c:pt>
                <c:pt idx="1765">
                  <c:v>1.5133333264287785E-2</c:v>
                </c:pt>
                <c:pt idx="1766">
                  <c:v>1.5130644383090086E-2</c:v>
                </c:pt>
                <c:pt idx="1767">
                  <c:v>1.5127979564644178E-2</c:v>
                </c:pt>
                <c:pt idx="1768">
                  <c:v>1.5125338907271413E-2</c:v>
                </c:pt>
                <c:pt idx="1769">
                  <c:v>1.5122722509532949E-2</c:v>
                </c:pt>
                <c:pt idx="1770">
                  <c:v>1.5120130469750137E-2</c:v>
                </c:pt>
                <c:pt idx="1771">
                  <c:v>1.5117562886484137E-2</c:v>
                </c:pt>
                <c:pt idx="1772">
                  <c:v>1.5115019858216172E-2</c:v>
                </c:pt>
                <c:pt idx="1773">
                  <c:v>1.5112501483347529E-2</c:v>
                </c:pt>
                <c:pt idx="1774">
                  <c:v>1.5110007860359431E-2</c:v>
                </c:pt>
                <c:pt idx="1775">
                  <c:v>1.5107539087653166E-2</c:v>
                </c:pt>
                <c:pt idx="1776">
                  <c:v>1.5105095263789892E-2</c:v>
                </c:pt>
                <c:pt idx="1777">
                  <c:v>1.5102676487170896E-2</c:v>
                </c:pt>
                <c:pt idx="1778">
                  <c:v>1.5100237102716463E-2</c:v>
                </c:pt>
                <c:pt idx="1779">
                  <c:v>1.5097875749283673E-2</c:v>
                </c:pt>
                <c:pt idx="1780">
                  <c:v>1.5095539768807953E-2</c:v>
                </c:pt>
                <c:pt idx="1781">
                  <c:v>1.5093229259637297E-2</c:v>
                </c:pt>
                <c:pt idx="1782">
                  <c:v>1.5090944320412802E-2</c:v>
                </c:pt>
                <c:pt idx="1783">
                  <c:v>1.5088685049429174E-2</c:v>
                </c:pt>
                <c:pt idx="1784">
                  <c:v>1.5086451545300861E-2</c:v>
                </c:pt>
                <c:pt idx="1785">
                  <c:v>1.5084243906402506E-2</c:v>
                </c:pt>
                <c:pt idx="1786">
                  <c:v>1.5082062231188686E-2</c:v>
                </c:pt>
                <c:pt idx="1787">
                  <c:v>1.5079906618220562E-2</c:v>
                </c:pt>
                <c:pt idx="1788">
                  <c:v>1.5077777165872774E-2</c:v>
                </c:pt>
                <c:pt idx="1789">
                  <c:v>1.5075673972653192E-2</c:v>
                </c:pt>
                <c:pt idx="1790">
                  <c:v>1.5073597137016392E-2</c:v>
                </c:pt>
                <c:pt idx="1791">
                  <c:v>1.5071546757443599E-2</c:v>
                </c:pt>
                <c:pt idx="1792">
                  <c:v>1.5068032859444358E-2</c:v>
                </c:pt>
                <c:pt idx="1793">
                  <c:v>1.5066047305722918E-2</c:v>
                </c:pt>
                <c:pt idx="1794">
                  <c:v>1.5064088543530474E-2</c:v>
                </c:pt>
                <c:pt idx="1795">
                  <c:v>1.5062156671028504E-2</c:v>
                </c:pt>
                <c:pt idx="1796">
                  <c:v>1.5060251786938039E-2</c:v>
                </c:pt>
                <c:pt idx="1797">
                  <c:v>1.5058373989580431E-2</c:v>
                </c:pt>
                <c:pt idx="1798">
                  <c:v>1.5056523377516839E-2</c:v>
                </c:pt>
                <c:pt idx="1799">
                  <c:v>1.5054700048988678E-2</c:v>
                </c:pt>
                <c:pt idx="1800">
                  <c:v>1.505290410271698E-2</c:v>
                </c:pt>
                <c:pt idx="1801">
                  <c:v>1.505113563710303E-2</c:v>
                </c:pt>
                <c:pt idx="1802">
                  <c:v>1.5049394750388245E-2</c:v>
                </c:pt>
                <c:pt idx="1803">
                  <c:v>1.5047681541373592E-2</c:v>
                </c:pt>
                <c:pt idx="1804">
                  <c:v>1.5045996108300486E-2</c:v>
                </c:pt>
                <c:pt idx="1805">
                  <c:v>1.5044338549650149E-2</c:v>
                </c:pt>
                <c:pt idx="1806">
                  <c:v>1.504270896382387E-2</c:v>
                </c:pt>
                <c:pt idx="1807">
                  <c:v>1.5041107449542679E-2</c:v>
                </c:pt>
                <c:pt idx="1808">
                  <c:v>1.5039534105047991E-2</c:v>
                </c:pt>
                <c:pt idx="1809">
                  <c:v>1.5037989028741094E-2</c:v>
                </c:pt>
                <c:pt idx="1810">
                  <c:v>1.5036472319263083E-2</c:v>
                </c:pt>
                <c:pt idx="1811">
                  <c:v>1.5034984074775437E-2</c:v>
                </c:pt>
                <c:pt idx="1812">
                  <c:v>1.5033524394238995E-2</c:v>
                </c:pt>
                <c:pt idx="1813">
                  <c:v>1.5032093375655364E-2</c:v>
                </c:pt>
                <c:pt idx="1814">
                  <c:v>1.5030691117745576E-2</c:v>
                </c:pt>
                <c:pt idx="1815">
                  <c:v>1.5029317718751045E-2</c:v>
                </c:pt>
                <c:pt idx="1816">
                  <c:v>1.5027973277392803E-2</c:v>
                </c:pt>
                <c:pt idx="1817">
                  <c:v>1.5026657891992201E-2</c:v>
                </c:pt>
                <c:pt idx="1818">
                  <c:v>1.502537166087059E-2</c:v>
                </c:pt>
                <c:pt idx="1819">
                  <c:v>1.5024114682828937E-2</c:v>
                </c:pt>
                <c:pt idx="1820">
                  <c:v>1.5022887056108658E-2</c:v>
                </c:pt>
                <c:pt idx="1821">
                  <c:v>1.5021688879031103E-2</c:v>
                </c:pt>
                <c:pt idx="1822">
                  <c:v>1.5020520250237368E-2</c:v>
                </c:pt>
                <c:pt idx="1823">
                  <c:v>1.5019381268288612E-2</c:v>
                </c:pt>
                <c:pt idx="1824">
                  <c:v>1.5018272031346314E-2</c:v>
                </c:pt>
                <c:pt idx="1825">
                  <c:v>1.5017192638211441E-2</c:v>
                </c:pt>
                <c:pt idx="1826">
                  <c:v>1.5016143187045472E-2</c:v>
                </c:pt>
                <c:pt idx="1827">
                  <c:v>1.5015123776569439E-2</c:v>
                </c:pt>
                <c:pt idx="1828">
                  <c:v>1.5014134505024757E-2</c:v>
                </c:pt>
                <c:pt idx="1829">
                  <c:v>1.5013175470892648E-2</c:v>
                </c:pt>
                <c:pt idx="1830">
                  <c:v>1.5012246772814208E-2</c:v>
                </c:pt>
                <c:pt idx="1831">
                  <c:v>1.5011348509110789E-2</c:v>
                </c:pt>
                <c:pt idx="1832">
                  <c:v>1.5010480778263613E-2</c:v>
                </c:pt>
                <c:pt idx="1833">
                  <c:v>1.5009643678753903E-2</c:v>
                </c:pt>
                <c:pt idx="1834">
                  <c:v>1.5008837308982947E-2</c:v>
                </c:pt>
                <c:pt idx="1835">
                  <c:v>1.5008061767511904E-2</c:v>
                </c:pt>
                <c:pt idx="1836">
                  <c:v>1.5007317152582189E-2</c:v>
                </c:pt>
                <c:pt idx="1837">
                  <c:v>1.5006603562994769E-2</c:v>
                </c:pt>
                <c:pt idx="1838">
                  <c:v>1.5005921096831187E-2</c:v>
                </c:pt>
                <c:pt idx="1839">
                  <c:v>1.5005269852812475E-2</c:v>
                </c:pt>
                <c:pt idx="1840">
                  <c:v>1.5004649929339919E-2</c:v>
                </c:pt>
                <c:pt idx="1841">
                  <c:v>1.5004061424894743E-2</c:v>
                </c:pt>
                <c:pt idx="1842">
                  <c:v>1.5003504437878235E-2</c:v>
                </c:pt>
                <c:pt idx="1843">
                  <c:v>1.5002979066771616E-2</c:v>
                </c:pt>
                <c:pt idx="1844">
                  <c:v>1.5002485410136046E-2</c:v>
                </c:pt>
                <c:pt idx="1845">
                  <c:v>1.5002023566133005E-2</c:v>
                </c:pt>
                <c:pt idx="1846">
                  <c:v>1.5001593633563459E-2</c:v>
                </c:pt>
                <c:pt idx="1847">
                  <c:v>1.500119571074876E-2</c:v>
                </c:pt>
                <c:pt idx="1848">
                  <c:v>1.5000829896170131E-2</c:v>
                </c:pt>
                <c:pt idx="1849">
                  <c:v>1.5000496288148923E-2</c:v>
                </c:pt>
                <c:pt idx="1850">
                  <c:v>1.5000194985326232E-2</c:v>
                </c:pt>
                <c:pt idx="1851">
                  <c:v>1.4999926086023407E-2</c:v>
                </c:pt>
                <c:pt idx="1852">
                  <c:v>1.4999689688961482E-2</c:v>
                </c:pt>
                <c:pt idx="1853">
                  <c:v>1.4999485892301934E-2</c:v>
                </c:pt>
                <c:pt idx="1854">
                  <c:v>1.4999314794605922E-2</c:v>
                </c:pt>
                <c:pt idx="1855">
                  <c:v>1.4999176494354671E-2</c:v>
                </c:pt>
                <c:pt idx="1856">
                  <c:v>1.4999071089949467E-2</c:v>
                </c:pt>
                <c:pt idx="1857">
                  <c:v>1.4998998680031406E-2</c:v>
                </c:pt>
                <c:pt idx="1858">
                  <c:v>1.4998959362761966E-2</c:v>
                </c:pt>
                <c:pt idx="1859">
                  <c:v>1.4998953236782242E-2</c:v>
                </c:pt>
                <c:pt idx="1860">
                  <c:v>1.4998980400573458E-2</c:v>
                </c:pt>
                <c:pt idx="1861">
                  <c:v>1.4999040952616838E-2</c:v>
                </c:pt>
                <c:pt idx="1862">
                  <c:v>1.4999134991233731E-2</c:v>
                </c:pt>
                <c:pt idx="1863">
                  <c:v>1.4999262614985298E-2</c:v>
                </c:pt>
                <c:pt idx="1864">
                  <c:v>1.4999423922352761E-2</c:v>
                </c:pt>
                <c:pt idx="1865">
                  <c:v>1.4999619011657472E-2</c:v>
                </c:pt>
                <c:pt idx="1866">
                  <c:v>1.4999847981540526E-2</c:v>
                </c:pt>
                <c:pt idx="1867">
                  <c:v>1.5000110930323274E-2</c:v>
                </c:pt>
                <c:pt idx="1868">
                  <c:v>1.5000407956486939E-2</c:v>
                </c:pt>
                <c:pt idx="1869">
                  <c:v>1.5000739158672616E-2</c:v>
                </c:pt>
                <c:pt idx="1870">
                  <c:v>1.5001104634961848E-2</c:v>
                </c:pt>
                <c:pt idx="1871">
                  <c:v>1.5001504484235539E-2</c:v>
                </c:pt>
                <c:pt idx="1872">
                  <c:v>1.5001938804655168E-2</c:v>
                </c:pt>
                <c:pt idx="1873">
                  <c:v>1.500240769486183E-2</c:v>
                </c:pt>
                <c:pt idx="1874">
                  <c:v>1.5002911253176876E-2</c:v>
                </c:pt>
                <c:pt idx="1875">
                  <c:v>1.5003449578161465E-2</c:v>
                </c:pt>
                <c:pt idx="1876">
                  <c:v>1.5004022768296821E-2</c:v>
                </c:pt>
                <c:pt idx="1877">
                  <c:v>1.5004630921904294E-2</c:v>
                </c:pt>
                <c:pt idx="1878">
                  <c:v>1.5005274137545044E-2</c:v>
                </c:pt>
                <c:pt idx="1879">
                  <c:v>1.5005952513540421E-2</c:v>
                </c:pt>
                <c:pt idx="1880">
                  <c:v>1.5006666148611458E-2</c:v>
                </c:pt>
                <c:pt idx="1881">
                  <c:v>1.5007415140999569E-2</c:v>
                </c:pt>
                <c:pt idx="1882">
                  <c:v>1.5008199589265914E-2</c:v>
                </c:pt>
                <c:pt idx="1883">
                  <c:v>1.5009019591811779E-2</c:v>
                </c:pt>
                <c:pt idx="1884">
                  <c:v>1.5009875247198323E-2</c:v>
                </c:pt>
                <c:pt idx="1885">
                  <c:v>1.5010766653826835E-2</c:v>
                </c:pt>
                <c:pt idx="1886">
                  <c:v>1.5011693910178536E-2</c:v>
                </c:pt>
                <c:pt idx="1887">
                  <c:v>1.5012657114494843E-2</c:v>
                </c:pt>
                <c:pt idx="1888">
                  <c:v>1.5013656365656658E-2</c:v>
                </c:pt>
                <c:pt idx="1889">
                  <c:v>1.5014691761825461E-2</c:v>
                </c:pt>
                <c:pt idx="1890">
                  <c:v>1.5015763401402538E-2</c:v>
                </c:pt>
                <c:pt idx="1891">
                  <c:v>1.5016871383108921E-2</c:v>
                </c:pt>
                <c:pt idx="1892">
                  <c:v>1.5018015805186025E-2</c:v>
                </c:pt>
                <c:pt idx="1893">
                  <c:v>1.5019196766274945E-2</c:v>
                </c:pt>
                <c:pt idx="1894">
                  <c:v>1.5020414364617096E-2</c:v>
                </c:pt>
                <c:pt idx="1895">
                  <c:v>1.5021668698853574E-2</c:v>
                </c:pt>
                <c:pt idx="1896">
                  <c:v>1.5022959867465602E-2</c:v>
                </c:pt>
                <c:pt idx="1897">
                  <c:v>1.5024287968694594E-2</c:v>
                </c:pt>
                <c:pt idx="1898">
                  <c:v>1.5025653101261582E-2</c:v>
                </c:pt>
                <c:pt idx="1899">
                  <c:v>1.5027055363407982E-2</c:v>
                </c:pt>
                <c:pt idx="1900">
                  <c:v>1.5028494853774887E-2</c:v>
                </c:pt>
                <c:pt idx="1901">
                  <c:v>1.5029971670683651E-2</c:v>
                </c:pt>
                <c:pt idx="1902">
                  <c:v>1.503148591269543E-2</c:v>
                </c:pt>
                <c:pt idx="1903">
                  <c:v>1.5033037678131578E-2</c:v>
                </c:pt>
                <c:pt idx="1904">
                  <c:v>1.5034627065633188E-2</c:v>
                </c:pt>
                <c:pt idx="1905">
                  <c:v>1.5036254173441677E-2</c:v>
                </c:pt>
                <c:pt idx="1906">
                  <c:v>1.503791910035801E-2</c:v>
                </c:pt>
                <c:pt idx="1907">
                  <c:v>1.5039621944463732E-2</c:v>
                </c:pt>
                <c:pt idx="1908">
                  <c:v>1.504136280455981E-2</c:v>
                </c:pt>
                <c:pt idx="1909">
                  <c:v>1.5043141778807723E-2</c:v>
                </c:pt>
                <c:pt idx="1910">
                  <c:v>1.5044958965848565E-2</c:v>
                </c:pt>
                <c:pt idx="1911">
                  <c:v>1.5046814464083624E-2</c:v>
                </c:pt>
                <c:pt idx="1912">
                  <c:v>1.5048708371994124E-2</c:v>
                </c:pt>
                <c:pt idx="1913">
                  <c:v>1.5050640787981351E-2</c:v>
                </c:pt>
                <c:pt idx="1914">
                  <c:v>1.5052611810526528E-2</c:v>
                </c:pt>
                <c:pt idx="1915">
                  <c:v>1.5054621538270752E-2</c:v>
                </c:pt>
                <c:pt idx="1916">
                  <c:v>1.50566700693755E-2</c:v>
                </c:pt>
                <c:pt idx="1917">
                  <c:v>1.5058757502481868E-2</c:v>
                </c:pt>
                <c:pt idx="1918">
                  <c:v>1.5060883935991143E-2</c:v>
                </c:pt>
                <c:pt idx="1919">
                  <c:v>1.5063049468544421E-2</c:v>
                </c:pt>
                <c:pt idx="1920">
                  <c:v>1.5065254198223244E-2</c:v>
                </c:pt>
                <c:pt idx="1921">
                  <c:v>1.5067498223828579E-2</c:v>
                </c:pt>
                <c:pt idx="1922">
                  <c:v>1.5069781643681779E-2</c:v>
                </c:pt>
                <c:pt idx="1923">
                  <c:v>1.5072104556264065E-2</c:v>
                </c:pt>
                <c:pt idx="1924">
                  <c:v>1.5074467060056662E-2</c:v>
                </c:pt>
                <c:pt idx="1925">
                  <c:v>1.5076869253540792E-2</c:v>
                </c:pt>
                <c:pt idx="1926">
                  <c:v>1.5079311234957871E-2</c:v>
                </c:pt>
                <c:pt idx="1927">
                  <c:v>1.5081793103108865E-2</c:v>
                </c:pt>
                <c:pt idx="1928">
                  <c:v>1.5084314956315126E-2</c:v>
                </c:pt>
                <c:pt idx="1929">
                  <c:v>1.5086876892898005E-2</c:v>
                </c:pt>
                <c:pt idx="1930">
                  <c:v>1.5089479011578533E-2</c:v>
                </c:pt>
                <c:pt idx="1931">
                  <c:v>1.5092121410598125E-2</c:v>
                </c:pt>
                <c:pt idx="1932">
                  <c:v>1.5094804188438005E-2</c:v>
                </c:pt>
                <c:pt idx="1933">
                  <c:v>1.5097527443659331E-2</c:v>
                </c:pt>
                <c:pt idx="1934">
                  <c:v>1.5100291274663391E-2</c:v>
                </c:pt>
                <c:pt idx="1935">
                  <c:v>1.5103095780011344E-2</c:v>
                </c:pt>
                <c:pt idx="1936">
                  <c:v>1.5105941057944605E-2</c:v>
                </c:pt>
                <c:pt idx="1937">
                  <c:v>1.5108827207264142E-2</c:v>
                </c:pt>
                <c:pt idx="1938">
                  <c:v>1.5111754326051496E-2</c:v>
                </c:pt>
                <c:pt idx="1939">
                  <c:v>1.5114722512947765E-2</c:v>
                </c:pt>
                <c:pt idx="1940">
                  <c:v>1.5117731866514106E-2</c:v>
                </c:pt>
                <c:pt idx="1941">
                  <c:v>1.5120782484991935E-2</c:v>
                </c:pt>
                <c:pt idx="1942">
                  <c:v>1.5123874467022347E-2</c:v>
                </c:pt>
                <c:pt idx="1943">
                  <c:v>1.5127007910926693E-2</c:v>
                </c:pt>
                <c:pt idx="1944">
                  <c:v>1.5130182915346069E-2</c:v>
                </c:pt>
                <c:pt idx="1945">
                  <c:v>1.5133399578601825E-2</c:v>
                </c:pt>
                <c:pt idx="1946">
                  <c:v>1.5136657999175185E-2</c:v>
                </c:pt>
                <c:pt idx="1947">
                  <c:v>1.5139958275547372E-2</c:v>
                </c:pt>
                <c:pt idx="1948">
                  <c:v>1.5143300506119672E-2</c:v>
                </c:pt>
                <c:pt idx="1949">
                  <c:v>1.5146684789533182E-2</c:v>
                </c:pt>
                <c:pt idx="1950">
                  <c:v>1.5150111223949381E-2</c:v>
                </c:pt>
                <c:pt idx="1951">
                  <c:v>1.5153579908169235E-2</c:v>
                </c:pt>
                <c:pt idx="1952">
                  <c:v>1.5157090940354223E-2</c:v>
                </c:pt>
                <c:pt idx="1953">
                  <c:v>1.5160644419225378E-2</c:v>
                </c:pt>
                <c:pt idx="1954">
                  <c:v>1.5164240442944177E-2</c:v>
                </c:pt>
                <c:pt idx="1955">
                  <c:v>1.5167879110311588E-2</c:v>
                </c:pt>
                <c:pt idx="1956">
                  <c:v>1.5171560519489091E-2</c:v>
                </c:pt>
                <c:pt idx="1957">
                  <c:v>1.5175284769197717E-2</c:v>
                </c:pt>
                <c:pt idx="1958">
                  <c:v>1.5179051957758816E-2</c:v>
                </c:pt>
                <c:pt idx="1959">
                  <c:v>1.5182862183573675E-2</c:v>
                </c:pt>
                <c:pt idx="1960">
                  <c:v>1.5186715545123519E-2</c:v>
                </c:pt>
                <c:pt idx="1961">
                  <c:v>1.5190612140969506E-2</c:v>
                </c:pt>
                <c:pt idx="1962">
                  <c:v>1.5194552069592859E-2</c:v>
                </c:pt>
                <c:pt idx="1963">
                  <c:v>1.5198535429394866E-2</c:v>
                </c:pt>
                <c:pt idx="1964">
                  <c:v>1.5202562318776813E-2</c:v>
                </c:pt>
                <c:pt idx="1965">
                  <c:v>1.5206632836219924E-2</c:v>
                </c:pt>
                <c:pt idx="1966">
                  <c:v>1.5210747080365294E-2</c:v>
                </c:pt>
                <c:pt idx="1967">
                  <c:v>1.5214905149454339E-2</c:v>
                </c:pt>
                <c:pt idx="1968">
                  <c:v>1.5219107141888344E-2</c:v>
                </c:pt>
                <c:pt idx="1969">
                  <c:v>1.5223353156468278E-2</c:v>
                </c:pt>
                <c:pt idx="1970">
                  <c:v>1.5227643291355619E-2</c:v>
                </c:pt>
                <c:pt idx="1971">
                  <c:v>1.5231977645111527E-2</c:v>
                </c:pt>
                <c:pt idx="1972">
                  <c:v>1.5236356316137289E-2</c:v>
                </c:pt>
                <c:pt idx="1973">
                  <c:v>1.5240777952634232E-2</c:v>
                </c:pt>
                <c:pt idx="1974">
                  <c:v>1.5245202006317626E-2</c:v>
                </c:pt>
                <c:pt idx="1975">
                  <c:v>1.5249609582062007E-2</c:v>
                </c:pt>
                <c:pt idx="1976">
                  <c:v>1.5254000622952901E-2</c:v>
                </c:pt>
                <c:pt idx="1977">
                  <c:v>1.5258375071676156E-2</c:v>
                </c:pt>
                <c:pt idx="1978">
                  <c:v>1.5262732871237361E-2</c:v>
                </c:pt>
                <c:pt idx="1979">
                  <c:v>1.52670739644023E-2</c:v>
                </c:pt>
                <c:pt idx="1980">
                  <c:v>1.52713982942565E-2</c:v>
                </c:pt>
                <c:pt idx="1981">
                  <c:v>1.5275705803485806E-2</c:v>
                </c:pt>
                <c:pt idx="1982">
                  <c:v>1.5279996435095811E-2</c:v>
                </c:pt>
                <c:pt idx="1983">
                  <c:v>1.5284270131932232E-2</c:v>
                </c:pt>
                <c:pt idx="1984">
                  <c:v>1.5288526836840788E-2</c:v>
                </c:pt>
                <c:pt idx="1985">
                  <c:v>1.529276649282707E-2</c:v>
                </c:pt>
                <c:pt idx="1986">
                  <c:v>1.5297590864449262E-2</c:v>
                </c:pt>
                <c:pt idx="1987">
                  <c:v>1.5301793794453289E-2</c:v>
                </c:pt>
                <c:pt idx="1988">
                  <c:v>1.5305979495998656E-2</c:v>
                </c:pt>
                <c:pt idx="1989">
                  <c:v>1.5310147912011018E-2</c:v>
                </c:pt>
                <c:pt idx="1990">
                  <c:v>1.5314298985176222E-2</c:v>
                </c:pt>
                <c:pt idx="1991">
                  <c:v>1.5318432658579795E-2</c:v>
                </c:pt>
                <c:pt idx="1992">
                  <c:v>1.5322548875067454E-2</c:v>
                </c:pt>
                <c:pt idx="1993">
                  <c:v>1.5326647577245112E-2</c:v>
                </c:pt>
                <c:pt idx="1994">
                  <c:v>1.5330728708438102E-2</c:v>
                </c:pt>
                <c:pt idx="1995">
                  <c:v>1.5334792211332271E-2</c:v>
                </c:pt>
                <c:pt idx="1996">
                  <c:v>1.5338838028773338E-2</c:v>
                </c:pt>
                <c:pt idx="1997">
                  <c:v>1.5342866103686958E-2</c:v>
                </c:pt>
                <c:pt idx="1998">
                  <c:v>1.534687637891885E-2</c:v>
                </c:pt>
                <c:pt idx="1999">
                  <c:v>1.5350868797394668E-2</c:v>
                </c:pt>
                <c:pt idx="2000">
                  <c:v>1.5354843302040067E-2</c:v>
                </c:pt>
                <c:pt idx="2001">
                  <c:v>1.5358799835620829E-2</c:v>
                </c:pt>
                <c:pt idx="2002">
                  <c:v>1.5362738341142546E-2</c:v>
                </c:pt>
                <c:pt idx="2003">
                  <c:v>1.5366658761450935E-2</c:v>
                </c:pt>
                <c:pt idx="2004">
                  <c:v>1.5370561039471653E-2</c:v>
                </c:pt>
                <c:pt idx="2005">
                  <c:v>1.5374445117970481E-2</c:v>
                </c:pt>
                <c:pt idx="2006">
                  <c:v>1.5378310939873074E-2</c:v>
                </c:pt>
                <c:pt idx="2007">
                  <c:v>1.5382158448185024E-2</c:v>
                </c:pt>
                <c:pt idx="2008">
                  <c:v>1.5385987585672112E-2</c:v>
                </c:pt>
                <c:pt idx="2009">
                  <c:v>1.5389798295259993E-2</c:v>
                </c:pt>
                <c:pt idx="2010">
                  <c:v>1.5393590519874323E-2</c:v>
                </c:pt>
                <c:pt idx="2011">
                  <c:v>1.5397364202200947E-2</c:v>
                </c:pt>
                <c:pt idx="2012">
                  <c:v>1.5401119285485265E-2</c:v>
                </c:pt>
                <c:pt idx="2013">
                  <c:v>1.5404855712253251E-2</c:v>
                </c:pt>
                <c:pt idx="2014">
                  <c:v>1.5408573425510497E-2</c:v>
                </c:pt>
                <c:pt idx="2015">
                  <c:v>1.5412272368262592E-2</c:v>
                </c:pt>
                <c:pt idx="2016">
                  <c:v>1.5415952483355255E-2</c:v>
                </c:pt>
                <c:pt idx="2017">
                  <c:v>1.541961371355427E-2</c:v>
                </c:pt>
                <c:pt idx="2018">
                  <c:v>1.5423256001705354E-2</c:v>
                </c:pt>
                <c:pt idx="2019">
                  <c:v>1.5426879290973972E-2</c:v>
                </c:pt>
                <c:pt idx="2020">
                  <c:v>1.5430483523966032E-2</c:v>
                </c:pt>
                <c:pt idx="2021">
                  <c:v>1.5434068643846999E-2</c:v>
                </c:pt>
                <c:pt idx="2022">
                  <c:v>1.5437634593142846E-2</c:v>
                </c:pt>
                <c:pt idx="2023">
                  <c:v>1.5441181315019037E-2</c:v>
                </c:pt>
                <c:pt idx="2024">
                  <c:v>1.5444708752241354E-2</c:v>
                </c:pt>
                <c:pt idx="2025">
                  <c:v>1.5448216847735452E-2</c:v>
                </c:pt>
                <c:pt idx="2026">
                  <c:v>1.545170554434705E-2</c:v>
                </c:pt>
                <c:pt idx="2027">
                  <c:v>1.5455174785081738E-2</c:v>
                </c:pt>
                <c:pt idx="2028">
                  <c:v>1.5458624512625363E-2</c:v>
                </c:pt>
                <c:pt idx="2029">
                  <c:v>1.5462054669983516E-2</c:v>
                </c:pt>
                <c:pt idx="2030">
                  <c:v>1.5465465200001915E-2</c:v>
                </c:pt>
                <c:pt idx="2031">
                  <c:v>1.5468856045766088E-2</c:v>
                </c:pt>
                <c:pt idx="2032">
                  <c:v>1.5472227149722073E-2</c:v>
                </c:pt>
                <c:pt idx="2033">
                  <c:v>1.5475578455275141E-2</c:v>
                </c:pt>
                <c:pt idx="2034">
                  <c:v>1.547890990487133E-2</c:v>
                </c:pt>
                <c:pt idx="2035">
                  <c:v>1.5482221441756039E-2</c:v>
                </c:pt>
                <c:pt idx="2036">
                  <c:v>1.5485513008455243E-2</c:v>
                </c:pt>
                <c:pt idx="2037">
                  <c:v>1.5488784548294277E-2</c:v>
                </c:pt>
                <c:pt idx="2038">
                  <c:v>1.5492498854436931E-2</c:v>
                </c:pt>
                <c:pt idx="2039">
                  <c:v>1.5495727286518601E-2</c:v>
                </c:pt>
                <c:pt idx="2040">
                  <c:v>1.5498935511963907E-2</c:v>
                </c:pt>
                <c:pt idx="2041">
                  <c:v>1.5502123473698504E-2</c:v>
                </c:pt>
                <c:pt idx="2042">
                  <c:v>1.5505291114648045E-2</c:v>
                </c:pt>
                <c:pt idx="2043">
                  <c:v>1.5508438377658251E-2</c:v>
                </c:pt>
                <c:pt idx="2044">
                  <c:v>1.551156520557484E-2</c:v>
                </c:pt>
                <c:pt idx="2045">
                  <c:v>1.551467154124353E-2</c:v>
                </c:pt>
                <c:pt idx="2046">
                  <c:v>1.5517757327589976E-2</c:v>
                </c:pt>
                <c:pt idx="2047">
                  <c:v>1.5520822507539833E-2</c:v>
                </c:pt>
                <c:pt idx="2048">
                  <c:v>1.552386702393882E-2</c:v>
                </c:pt>
                <c:pt idx="2049">
                  <c:v>1.5526890819792527E-2</c:v>
                </c:pt>
                <c:pt idx="2050">
                  <c:v>1.5529893837786801E-2</c:v>
                </c:pt>
                <c:pt idx="2051">
                  <c:v>1.5532876020927233E-2</c:v>
                </c:pt>
                <c:pt idx="2052">
                  <c:v>1.5535837311979606E-2</c:v>
                </c:pt>
                <c:pt idx="2053">
                  <c:v>1.5540955078174434E-2</c:v>
                </c:pt>
                <c:pt idx="2054">
                  <c:v>1.5541696989842535E-2</c:v>
                </c:pt>
                <c:pt idx="2055">
                  <c:v>1.5544595262424465E-2</c:v>
                </c:pt>
                <c:pt idx="2056">
                  <c:v>1.5547472414301211E-2</c:v>
                </c:pt>
                <c:pt idx="2057">
                  <c:v>1.5550328388878043E-2</c:v>
                </c:pt>
                <c:pt idx="2058">
                  <c:v>1.5553163128601E-2</c:v>
                </c:pt>
                <c:pt idx="2059">
                  <c:v>1.555597657671548E-2</c:v>
                </c:pt>
                <c:pt idx="2060">
                  <c:v>1.5558768675747459E-2</c:v>
                </c:pt>
                <c:pt idx="2061">
                  <c:v>1.5561539368782462E-2</c:v>
                </c:pt>
                <c:pt idx="2062">
                  <c:v>1.5564288598746145E-2</c:v>
                </c:pt>
                <c:pt idx="2063">
                  <c:v>1.5567016308404291E-2</c:v>
                </c:pt>
                <c:pt idx="2064">
                  <c:v>1.556972244076249E-2</c:v>
                </c:pt>
                <c:pt idx="2065">
                  <c:v>1.5572406938666461E-2</c:v>
                </c:pt>
                <c:pt idx="2066">
                  <c:v>1.5575069744881986E-2</c:v>
                </c:pt>
                <c:pt idx="2067">
                  <c:v>1.5577710802334721E-2</c:v>
                </c:pt>
                <c:pt idx="2068">
                  <c:v>1.558033005395032E-2</c:v>
                </c:pt>
                <c:pt idx="2069">
                  <c:v>1.5582927442814309E-2</c:v>
                </c:pt>
                <c:pt idx="2070">
                  <c:v>1.55855029115326E-2</c:v>
                </c:pt>
                <c:pt idx="2071">
                  <c:v>1.558805640319072E-2</c:v>
                </c:pt>
                <c:pt idx="2072">
                  <c:v>1.5590587860314642E-2</c:v>
                </c:pt>
                <c:pt idx="2073">
                  <c:v>1.5593097226229702E-2</c:v>
                </c:pt>
                <c:pt idx="2074">
                  <c:v>1.5595584443621746E-2</c:v>
                </c:pt>
                <c:pt idx="2075">
                  <c:v>1.5598049455336493E-2</c:v>
                </c:pt>
                <c:pt idx="2076">
                  <c:v>1.5600492204299599E-2</c:v>
                </c:pt>
                <c:pt idx="2077">
                  <c:v>1.5602912633436716E-2</c:v>
                </c:pt>
                <c:pt idx="2078">
                  <c:v>1.5605310685593565E-2</c:v>
                </c:pt>
                <c:pt idx="2079">
                  <c:v>1.5607686303775736E-2</c:v>
                </c:pt>
                <c:pt idx="2080">
                  <c:v>1.5610039430669076E-2</c:v>
                </c:pt>
                <c:pt idx="2081">
                  <c:v>1.5612370009279175E-2</c:v>
                </c:pt>
                <c:pt idx="2082">
                  <c:v>1.561467798229188E-2</c:v>
                </c:pt>
                <c:pt idx="2083">
                  <c:v>1.561696329295259E-2</c:v>
                </c:pt>
                <c:pt idx="2084">
                  <c:v>1.5619225883947152E-2</c:v>
                </c:pt>
                <c:pt idx="2085">
                  <c:v>1.5621465697961412E-2</c:v>
                </c:pt>
                <c:pt idx="2086">
                  <c:v>1.5623682678320705E-2</c:v>
                </c:pt>
                <c:pt idx="2087">
                  <c:v>1.5625876767710878E-2</c:v>
                </c:pt>
                <c:pt idx="2088">
                  <c:v>1.5628047908897713E-2</c:v>
                </c:pt>
                <c:pt idx="2089">
                  <c:v>1.5630196044726929E-2</c:v>
                </c:pt>
                <c:pt idx="2090">
                  <c:v>1.5633602747247011E-2</c:v>
                </c:pt>
                <c:pt idx="2091">
                  <c:v>1.5635698266978082E-2</c:v>
                </c:pt>
                <c:pt idx="2092">
                  <c:v>1.5637770591823141E-2</c:v>
                </c:pt>
                <c:pt idx="2093">
                  <c:v>1.5639819664654553E-2</c:v>
                </c:pt>
                <c:pt idx="2094">
                  <c:v>1.5641845428371326E-2</c:v>
                </c:pt>
                <c:pt idx="2095">
                  <c:v>1.564384782587247E-2</c:v>
                </c:pt>
                <c:pt idx="2096">
                  <c:v>1.5645826799977058E-2</c:v>
                </c:pt>
                <c:pt idx="2097">
                  <c:v>1.5647782293610746E-2</c:v>
                </c:pt>
                <c:pt idx="2098">
                  <c:v>1.5649714249645896E-2</c:v>
                </c:pt>
                <c:pt idx="2099">
                  <c:v>1.5651622610981519E-2</c:v>
                </c:pt>
                <c:pt idx="2100">
                  <c:v>1.5653507320463333E-2</c:v>
                </c:pt>
                <c:pt idx="2101">
                  <c:v>1.5655368320963703E-2</c:v>
                </c:pt>
                <c:pt idx="2102">
                  <c:v>1.5657205555408282E-2</c:v>
                </c:pt>
                <c:pt idx="2103">
                  <c:v>1.5659018966669436E-2</c:v>
                </c:pt>
                <c:pt idx="2104">
                  <c:v>1.566088698083945E-2</c:v>
                </c:pt>
                <c:pt idx="2105">
                  <c:v>1.5662642145652939E-2</c:v>
                </c:pt>
                <c:pt idx="2106">
                  <c:v>1.5664373293438061E-2</c:v>
                </c:pt>
                <c:pt idx="2107">
                  <c:v>1.5666080367040536E-2</c:v>
                </c:pt>
                <c:pt idx="2108">
                  <c:v>1.5667763309625826E-2</c:v>
                </c:pt>
                <c:pt idx="2109">
                  <c:v>1.5669422063799843E-2</c:v>
                </c:pt>
                <c:pt idx="2110">
                  <c:v>1.5671056572568176E-2</c:v>
                </c:pt>
                <c:pt idx="2111">
                  <c:v>1.5672666778856481E-2</c:v>
                </c:pt>
                <c:pt idx="2112">
                  <c:v>1.5674252625350604E-2</c:v>
                </c:pt>
                <c:pt idx="2113">
                  <c:v>1.5675814055216009E-2</c:v>
                </c:pt>
                <c:pt idx="2114">
                  <c:v>1.5677351010978668E-2</c:v>
                </c:pt>
                <c:pt idx="2115">
                  <c:v>1.5678863436043855E-2</c:v>
                </c:pt>
                <c:pt idx="2116">
                  <c:v>1.5680351272857607E-2</c:v>
                </c:pt>
                <c:pt idx="2117">
                  <c:v>1.5681814464425514E-2</c:v>
                </c:pt>
                <c:pt idx="2118">
                  <c:v>1.5683252953593296E-2</c:v>
                </c:pt>
                <c:pt idx="2119">
                  <c:v>1.568466668344648E-2</c:v>
                </c:pt>
                <c:pt idx="2120">
                  <c:v>1.5686055596670911E-2</c:v>
                </c:pt>
                <c:pt idx="2121">
                  <c:v>1.568741963611231E-2</c:v>
                </c:pt>
                <c:pt idx="2122">
                  <c:v>1.5688758744936138E-2</c:v>
                </c:pt>
                <c:pt idx="2123">
                  <c:v>1.5690072865748306E-2</c:v>
                </c:pt>
                <c:pt idx="2124">
                  <c:v>1.5691361941474469E-2</c:v>
                </c:pt>
                <c:pt idx="2125">
                  <c:v>1.5692625915120217E-2</c:v>
                </c:pt>
                <c:pt idx="2126">
                  <c:v>1.5693864729611207E-2</c:v>
                </c:pt>
                <c:pt idx="2127">
                  <c:v>1.5695078327633283E-2</c:v>
                </c:pt>
                <c:pt idx="2128">
                  <c:v>1.5696266652112101E-2</c:v>
                </c:pt>
                <c:pt idx="2129">
                  <c:v>1.5697429646053251E-2</c:v>
                </c:pt>
                <c:pt idx="2130">
                  <c:v>1.5698567252382389E-2</c:v>
                </c:pt>
                <c:pt idx="2131">
                  <c:v>1.5699679413785361E-2</c:v>
                </c:pt>
                <c:pt idx="2132">
                  <c:v>1.5700766073187822E-2</c:v>
                </c:pt>
                <c:pt idx="2133">
                  <c:v>1.5701827173595362E-2</c:v>
                </c:pt>
                <c:pt idx="2134">
                  <c:v>1.57028626578537E-2</c:v>
                </c:pt>
                <c:pt idx="2135">
                  <c:v>1.5703872468808555E-2</c:v>
                </c:pt>
                <c:pt idx="2136">
                  <c:v>1.5704856549385582E-2</c:v>
                </c:pt>
                <c:pt idx="2137">
                  <c:v>1.5705814842510435E-2</c:v>
                </c:pt>
                <c:pt idx="2138">
                  <c:v>1.5706747290948897E-2</c:v>
                </c:pt>
                <c:pt idx="2139">
                  <c:v>1.5707653837626623E-2</c:v>
                </c:pt>
                <c:pt idx="2140">
                  <c:v>1.5708534425389331E-2</c:v>
                </c:pt>
                <c:pt idx="2141">
                  <c:v>1.5709388997322549E-2</c:v>
                </c:pt>
                <c:pt idx="2142">
                  <c:v>1.5710217496032186E-2</c:v>
                </c:pt>
                <c:pt idx="2143">
                  <c:v>1.5711019864523834E-2</c:v>
                </c:pt>
                <c:pt idx="2144">
                  <c:v>1.571179604588302E-2</c:v>
                </c:pt>
                <c:pt idx="2145">
                  <c:v>1.5712545982795589E-2</c:v>
                </c:pt>
                <c:pt idx="2146">
                  <c:v>1.5713269618027326E-2</c:v>
                </c:pt>
                <c:pt idx="2147">
                  <c:v>1.5713966894663756E-2</c:v>
                </c:pt>
                <c:pt idx="2148">
                  <c:v>1.5714637755630534E-2</c:v>
                </c:pt>
                <c:pt idx="2149">
                  <c:v>1.5715282143533571E-2</c:v>
                </c:pt>
                <c:pt idx="2150">
                  <c:v>1.5715900001618266E-2</c:v>
                </c:pt>
                <c:pt idx="2151">
                  <c:v>1.5716491272410593E-2</c:v>
                </c:pt>
                <c:pt idx="2152">
                  <c:v>1.5717055899155952E-2</c:v>
                </c:pt>
                <c:pt idx="2153">
                  <c:v>1.5717593824460252E-2</c:v>
                </c:pt>
                <c:pt idx="2154">
                  <c:v>1.5718104991329085E-2</c:v>
                </c:pt>
                <c:pt idx="2155">
                  <c:v>1.5718589342608169E-2</c:v>
                </c:pt>
                <c:pt idx="2156">
                  <c:v>1.5719046821303095E-2</c:v>
                </c:pt>
                <c:pt idx="2157">
                  <c:v>1.5719477370019774E-2</c:v>
                </c:pt>
                <c:pt idx="2158">
                  <c:v>1.5719880932003605E-2</c:v>
                </c:pt>
                <c:pt idx="2159">
                  <c:v>1.5720257449860497E-2</c:v>
                </c:pt>
                <c:pt idx="2160">
                  <c:v>1.5720606866675979E-2</c:v>
                </c:pt>
                <c:pt idx="2161">
                  <c:v>1.5720929125135896E-2</c:v>
                </c:pt>
                <c:pt idx="2162">
                  <c:v>1.5721224168325776E-2</c:v>
                </c:pt>
                <c:pt idx="2163">
                  <c:v>1.5721491939011401E-2</c:v>
                </c:pt>
                <c:pt idx="2164">
                  <c:v>1.5721732379958553E-2</c:v>
                </c:pt>
                <c:pt idx="2165">
                  <c:v>1.572194543425276E-2</c:v>
                </c:pt>
                <c:pt idx="2166">
                  <c:v>1.5722131044979548E-2</c:v>
                </c:pt>
                <c:pt idx="2167">
                  <c:v>1.572228915450502E-2</c:v>
                </c:pt>
                <c:pt idx="2168">
                  <c:v>1.5722419706074575E-2</c:v>
                </c:pt>
                <c:pt idx="2169">
                  <c:v>1.5722522642374059E-2</c:v>
                </c:pt>
                <c:pt idx="2170">
                  <c:v>1.5722597906568936E-2</c:v>
                </c:pt>
                <c:pt idx="2171">
                  <c:v>1.5722645441185179E-2</c:v>
                </c:pt>
                <c:pt idx="2172">
                  <c:v>1.5722665189388252E-2</c:v>
                </c:pt>
                <c:pt idx="2173">
                  <c:v>1.5722657093943937E-2</c:v>
                </c:pt>
                <c:pt idx="2174">
                  <c:v>1.5722621097937761E-2</c:v>
                </c:pt>
                <c:pt idx="2175">
                  <c:v>1.5722557143895699E-2</c:v>
                </c:pt>
                <c:pt idx="2176">
                  <c:v>1.5722465174823341E-2</c:v>
                </c:pt>
                <c:pt idx="2177">
                  <c:v>1.5722345133806215E-2</c:v>
                </c:pt>
                <c:pt idx="2178">
                  <c:v>1.5722196963530166E-2</c:v>
                </c:pt>
                <c:pt idx="2179">
                  <c:v>1.5722020607000786E-2</c:v>
                </c:pt>
                <c:pt idx="2180">
                  <c:v>1.5721816007063794E-2</c:v>
                </c:pt>
                <c:pt idx="2181">
                  <c:v>1.5721583106564907E-2</c:v>
                </c:pt>
                <c:pt idx="2182">
                  <c:v>1.5721321848509717E-2</c:v>
                </c:pt>
                <c:pt idx="2183">
                  <c:v>1.5721032175504135E-2</c:v>
                </c:pt>
                <c:pt idx="2184">
                  <c:v>1.5720714030793559E-2</c:v>
                </c:pt>
                <c:pt idx="2185">
                  <c:v>1.5720367356903964E-2</c:v>
                </c:pt>
                <c:pt idx="2186">
                  <c:v>1.5719992097080748E-2</c:v>
                </c:pt>
                <c:pt idx="2187">
                  <c:v>1.5719588194009759E-2</c:v>
                </c:pt>
                <c:pt idx="2188">
                  <c:v>1.5719155590616651E-2</c:v>
                </c:pt>
                <c:pt idx="2189">
                  <c:v>1.5718694229667207E-2</c:v>
                </c:pt>
                <c:pt idx="2190">
                  <c:v>1.5718204054246954E-2</c:v>
                </c:pt>
                <c:pt idx="2191">
                  <c:v>1.5717685007201609E-2</c:v>
                </c:pt>
                <c:pt idx="2192">
                  <c:v>1.5717137031376893E-2</c:v>
                </c:pt>
                <c:pt idx="2193">
                  <c:v>1.5716560069538588E-2</c:v>
                </c:pt>
                <c:pt idx="2194">
                  <c:v>1.571595406477222E-2</c:v>
                </c:pt>
                <c:pt idx="2195">
                  <c:v>1.5715318959843572E-2</c:v>
                </c:pt>
                <c:pt idx="2196">
                  <c:v>1.5714654697678299E-2</c:v>
                </c:pt>
                <c:pt idx="2197">
                  <c:v>1.5713961221122119E-2</c:v>
                </c:pt>
                <c:pt idx="2198">
                  <c:v>1.5713238473100688E-2</c:v>
                </c:pt>
                <c:pt idx="2199">
                  <c:v>1.571248639653966E-2</c:v>
                </c:pt>
                <c:pt idx="2200">
                  <c:v>1.571170493436469E-2</c:v>
                </c:pt>
                <c:pt idx="2201">
                  <c:v>1.5710894029101752E-2</c:v>
                </c:pt>
                <c:pt idx="2202">
                  <c:v>1.5710053624156117E-2</c:v>
                </c:pt>
                <c:pt idx="2203">
                  <c:v>1.5709183662133697E-2</c:v>
                </c:pt>
                <c:pt idx="2204">
                  <c:v>1.5708284085800273E-2</c:v>
                </c:pt>
                <c:pt idx="2205">
                  <c:v>1.5707354838321308E-2</c:v>
                </c:pt>
                <c:pt idx="2206">
                  <c:v>1.5706395862622458E-2</c:v>
                </c:pt>
                <c:pt idx="2207">
                  <c:v>1.570540710114976E-2</c:v>
                </c:pt>
                <c:pt idx="2208">
                  <c:v>1.5704388497308486E-2</c:v>
                </c:pt>
                <c:pt idx="2209">
                  <c:v>1.570333999362461E-2</c:v>
                </c:pt>
                <c:pt idx="2210">
                  <c:v>1.5702261533103723E-2</c:v>
                </c:pt>
                <c:pt idx="2211">
                  <c:v>1.5701153058751416E-2</c:v>
                </c:pt>
                <c:pt idx="2212">
                  <c:v>1.5700014513013727E-2</c:v>
                </c:pt>
                <c:pt idx="2213">
                  <c:v>1.5698845839455799E-2</c:v>
                </c:pt>
                <c:pt idx="2214">
                  <c:v>1.5697646980523672E-2</c:v>
                </c:pt>
                <c:pt idx="2215">
                  <c:v>1.5696417878983127E-2</c:v>
                </c:pt>
                <c:pt idx="2216">
                  <c:v>1.5695158478079563E-2</c:v>
                </c:pt>
                <c:pt idx="2217">
                  <c:v>1.5693868720578763E-2</c:v>
                </c:pt>
                <c:pt idx="2218">
                  <c:v>1.5692548549166574E-2</c:v>
                </c:pt>
                <c:pt idx="2219">
                  <c:v>1.5691197907088394E-2</c:v>
                </c:pt>
                <c:pt idx="2220">
                  <c:v>1.5689816736950135E-2</c:v>
                </c:pt>
                <c:pt idx="2221">
                  <c:v>1.5688404981917259E-2</c:v>
                </c:pt>
                <c:pt idx="2222">
                  <c:v>1.5686962584275932E-2</c:v>
                </c:pt>
                <c:pt idx="2223">
                  <c:v>1.5685489487591298E-2</c:v>
                </c:pt>
                <c:pt idx="2224">
                  <c:v>1.5683985634469266E-2</c:v>
                </c:pt>
                <c:pt idx="2225">
                  <c:v>1.5682450967835493E-2</c:v>
                </c:pt>
                <c:pt idx="2226">
                  <c:v>1.5680885430375824E-2</c:v>
                </c:pt>
                <c:pt idx="2227">
                  <c:v>1.5679288965255722E-2</c:v>
                </c:pt>
                <c:pt idx="2228">
                  <c:v>1.5677661515320906E-2</c:v>
                </c:pt>
                <c:pt idx="2229">
                  <c:v>1.5676003023337159E-2</c:v>
                </c:pt>
                <c:pt idx="2230">
                  <c:v>1.56743134321502E-2</c:v>
                </c:pt>
                <c:pt idx="2231">
                  <c:v>1.567259268492549E-2</c:v>
                </c:pt>
                <c:pt idx="2232">
                  <c:v>1.5670840724268942E-2</c:v>
                </c:pt>
                <c:pt idx="2233">
                  <c:v>1.5669057493106209E-2</c:v>
                </c:pt>
                <c:pt idx="2234">
                  <c:v>1.5667242934442882E-2</c:v>
                </c:pt>
                <c:pt idx="2235">
                  <c:v>1.566539699112468E-2</c:v>
                </c:pt>
                <c:pt idx="2236">
                  <c:v>1.5663519605997323E-2</c:v>
                </c:pt>
                <c:pt idx="2237">
                  <c:v>1.5661610721826591E-2</c:v>
                </c:pt>
                <c:pt idx="2238">
                  <c:v>1.5659670281777949E-2</c:v>
                </c:pt>
                <c:pt idx="2239">
                  <c:v>1.5657698228617178E-2</c:v>
                </c:pt>
                <c:pt idx="2240">
                  <c:v>1.5655694505110063E-2</c:v>
                </c:pt>
                <c:pt idx="2241">
                  <c:v>1.5653659054342128E-2</c:v>
                </c:pt>
                <c:pt idx="2242">
                  <c:v>1.5651591819079158E-2</c:v>
                </c:pt>
                <c:pt idx="2243">
                  <c:v>1.5649492742246807E-2</c:v>
                </c:pt>
                <c:pt idx="2244">
                  <c:v>1.5647361766610857E-2</c:v>
                </c:pt>
                <c:pt idx="2245">
                  <c:v>1.5645198835256835E-2</c:v>
                </c:pt>
                <c:pt idx="2246">
                  <c:v>1.5643003890950524E-2</c:v>
                </c:pt>
                <c:pt idx="2247">
                  <c:v>1.5640776876777451E-2</c:v>
                </c:pt>
                <c:pt idx="2248">
                  <c:v>1.5638517735023783E-2</c:v>
                </c:pt>
                <c:pt idx="2249">
                  <c:v>1.5636226409414533E-2</c:v>
                </c:pt>
                <c:pt idx="2250">
                  <c:v>1.5633902842315806E-2</c:v>
                </c:pt>
                <c:pt idx="2251">
                  <c:v>1.5631546976653254E-2</c:v>
                </c:pt>
                <c:pt idx="2252">
                  <c:v>1.5629158755512407E-2</c:v>
                </c:pt>
                <c:pt idx="2253">
                  <c:v>1.5626738121419237E-2</c:v>
                </c:pt>
                <c:pt idx="2254">
                  <c:v>1.5624285017779016E-2</c:v>
                </c:pt>
                <c:pt idx="2255">
                  <c:v>1.5621799386957846E-2</c:v>
                </c:pt>
                <c:pt idx="2256">
                  <c:v>1.5619281172201127E-2</c:v>
                </c:pt>
                <c:pt idx="2257">
                  <c:v>1.5616730316194705E-2</c:v>
                </c:pt>
                <c:pt idx="2258">
                  <c:v>1.5614146762024106E-2</c:v>
                </c:pt>
                <c:pt idx="2259">
                  <c:v>1.5611530452295241E-2</c:v>
                </c:pt>
                <c:pt idx="2260">
                  <c:v>1.5608881330173574E-2</c:v>
                </c:pt>
                <c:pt idx="2261">
                  <c:v>1.5606199338424886E-2</c:v>
                </c:pt>
                <c:pt idx="2262">
                  <c:v>1.5603484419814961E-2</c:v>
                </c:pt>
                <c:pt idx="2263">
                  <c:v>1.5600736517349389E-2</c:v>
                </c:pt>
                <c:pt idx="2264">
                  <c:v>1.5597955574193634E-2</c:v>
                </c:pt>
                <c:pt idx="2265">
                  <c:v>1.5595141532793733E-2</c:v>
                </c:pt>
                <c:pt idx="2266">
                  <c:v>1.5592294335995405E-2</c:v>
                </c:pt>
                <c:pt idx="2267">
                  <c:v>1.5589413927123985E-2</c:v>
                </c:pt>
                <c:pt idx="2268">
                  <c:v>1.558650024886532E-2</c:v>
                </c:pt>
                <c:pt idx="2269">
                  <c:v>1.5583553243985193E-2</c:v>
                </c:pt>
                <c:pt idx="2270">
                  <c:v>1.5580572855409258E-2</c:v>
                </c:pt>
                <c:pt idx="2271">
                  <c:v>1.5577559026143106E-2</c:v>
                </c:pt>
                <c:pt idx="2272">
                  <c:v>1.557451169895252E-2</c:v>
                </c:pt>
                <c:pt idx="2273">
                  <c:v>1.557143081684309E-2</c:v>
                </c:pt>
                <c:pt idx="2274">
                  <c:v>1.5568316322660536E-2</c:v>
                </c:pt>
                <c:pt idx="2275">
                  <c:v>1.5565168159170639E-2</c:v>
                </c:pt>
                <c:pt idx="2276">
                  <c:v>1.5561986269458927E-2</c:v>
                </c:pt>
                <c:pt idx="2277">
                  <c:v>1.5558770596211247E-2</c:v>
                </c:pt>
                <c:pt idx="2278">
                  <c:v>1.5555521082433188E-2</c:v>
                </c:pt>
                <c:pt idx="2279">
                  <c:v>1.5552237671130342E-2</c:v>
                </c:pt>
                <c:pt idx="2280">
                  <c:v>1.5548920304828684E-2</c:v>
                </c:pt>
                <c:pt idx="2281">
                  <c:v>1.5545568926773612E-2</c:v>
                </c:pt>
                <c:pt idx="2282">
                  <c:v>1.5542183479730909E-2</c:v>
                </c:pt>
                <c:pt idx="2283">
                  <c:v>1.5538763906466357E-2</c:v>
                </c:pt>
                <c:pt idx="2284">
                  <c:v>1.5535310149985548E-2</c:v>
                </c:pt>
                <c:pt idx="2285">
                  <c:v>1.5531822153294073E-2</c:v>
                </c:pt>
                <c:pt idx="2286">
                  <c:v>1.5528299859157713E-2</c:v>
                </c:pt>
                <c:pt idx="2287">
                  <c:v>1.5524743210262315E-2</c:v>
                </c:pt>
                <c:pt idx="2288">
                  <c:v>1.5521152149773343E-2</c:v>
                </c:pt>
                <c:pt idx="2289">
                  <c:v>1.5517526620616451E-2</c:v>
                </c:pt>
                <c:pt idx="2290">
                  <c:v>1.5513866565317613E-2</c:v>
                </c:pt>
                <c:pt idx="2291">
                  <c:v>1.5510171927202165E-2</c:v>
                </c:pt>
                <c:pt idx="2292">
                  <c:v>1.5506442648876018E-2</c:v>
                </c:pt>
                <c:pt idx="2293">
                  <c:v>1.5502678673264825E-2</c:v>
                </c:pt>
                <c:pt idx="2294">
                  <c:v>1.5498879943294241E-2</c:v>
                </c:pt>
                <c:pt idx="2295">
                  <c:v>1.5495046401809986E-2</c:v>
                </c:pt>
                <c:pt idx="2296">
                  <c:v>1.5491177991897587E-2</c:v>
                </c:pt>
                <c:pt idx="2297">
                  <c:v>1.5487274656322825E-2</c:v>
                </c:pt>
                <c:pt idx="2298">
                  <c:v>1.5482770861785511E-2</c:v>
                </c:pt>
                <c:pt idx="2299">
                  <c:v>1.5478792492951143E-2</c:v>
                </c:pt>
                <c:pt idx="2300">
                  <c:v>1.5474779018918028E-2</c:v>
                </c:pt>
                <c:pt idx="2301">
                  <c:v>1.5470730382691755E-2</c:v>
                </c:pt>
                <c:pt idx="2302">
                  <c:v>1.5466646527038108E-2</c:v>
                </c:pt>
                <c:pt idx="2303">
                  <c:v>1.5462527394802805E-2</c:v>
                </c:pt>
                <c:pt idx="2304">
                  <c:v>1.5458372928911501E-2</c:v>
                </c:pt>
                <c:pt idx="2305">
                  <c:v>1.5454183072209915E-2</c:v>
                </c:pt>
                <c:pt idx="2306">
                  <c:v>1.5449957767783573E-2</c:v>
                </c:pt>
                <c:pt idx="2307">
                  <c:v>1.544569695815845E-2</c:v>
                </c:pt>
                <c:pt idx="2308">
                  <c:v>1.5441400586659881E-2</c:v>
                </c:pt>
                <c:pt idx="2309">
                  <c:v>1.5437068595813841E-2</c:v>
                </c:pt>
                <c:pt idx="2310">
                  <c:v>1.5432700928705856E-2</c:v>
                </c:pt>
                <c:pt idx="2311">
                  <c:v>1.5428297528181645E-2</c:v>
                </c:pt>
                <c:pt idx="2312">
                  <c:v>1.5423858337086926E-2</c:v>
                </c:pt>
                <c:pt idx="2313">
                  <c:v>1.5419383298267419E-2</c:v>
                </c:pt>
                <c:pt idx="2314">
                  <c:v>1.5414872354728715E-2</c:v>
                </c:pt>
                <c:pt idx="2315">
                  <c:v>1.5410325449316531E-2</c:v>
                </c:pt>
                <c:pt idx="2316">
                  <c:v>1.5405084877659903E-2</c:v>
                </c:pt>
                <c:pt idx="2317">
                  <c:v>1.5400460718844045E-2</c:v>
                </c:pt>
                <c:pt idx="2318">
                  <c:v>1.5395800418538386E-2</c:v>
                </c:pt>
                <c:pt idx="2319">
                  <c:v>1.5391103919748517E-2</c:v>
                </c:pt>
                <c:pt idx="2320">
                  <c:v>1.5386371165400092E-2</c:v>
                </c:pt>
                <c:pt idx="2321">
                  <c:v>1.5381602098099023E-2</c:v>
                </c:pt>
                <c:pt idx="2322">
                  <c:v>1.537679666125058E-2</c:v>
                </c:pt>
                <c:pt idx="2323">
                  <c:v>1.5371954797300802E-2</c:v>
                </c:pt>
                <c:pt idx="2324">
                  <c:v>1.5367076449415151E-2</c:v>
                </c:pt>
                <c:pt idx="2325">
                  <c:v>1.5362161560199539E-2</c:v>
                </c:pt>
                <c:pt idx="2326">
                  <c:v>1.5357210072739491E-2</c:v>
                </c:pt>
                <c:pt idx="2327">
                  <c:v>1.5352221929880727E-2</c:v>
                </c:pt>
                <c:pt idx="2328">
                  <c:v>1.5347197074708774E-2</c:v>
                </c:pt>
                <c:pt idx="2329">
                  <c:v>1.5342135449749605E-2</c:v>
                </c:pt>
                <c:pt idx="2330">
                  <c:v>1.5337036998008813E-2</c:v>
                </c:pt>
                <c:pt idx="2331">
                  <c:v>1.5331901662571923E-2</c:v>
                </c:pt>
                <c:pt idx="2332">
                  <c:v>1.5326729386044846E-2</c:v>
                </c:pt>
                <c:pt idx="2333">
                  <c:v>1.5321520111513109E-2</c:v>
                </c:pt>
                <c:pt idx="2334">
                  <c:v>1.5316273781822431E-2</c:v>
                </c:pt>
                <c:pt idx="2335">
                  <c:v>1.5310990339658659E-2</c:v>
                </c:pt>
                <c:pt idx="2336">
                  <c:v>1.5305669728347127E-2</c:v>
                </c:pt>
                <c:pt idx="2337">
                  <c:v>1.5300311890413809E-2</c:v>
                </c:pt>
                <c:pt idx="2338">
                  <c:v>1.5294916768784361E-2</c:v>
                </c:pt>
                <c:pt idx="2339">
                  <c:v>1.5289484306624246E-2</c:v>
                </c:pt>
                <c:pt idx="2340">
                  <c:v>1.5284014446299565E-2</c:v>
                </c:pt>
                <c:pt idx="2341">
                  <c:v>1.5278507131055719E-2</c:v>
                </c:pt>
                <c:pt idx="2342">
                  <c:v>1.5272962303978233E-2</c:v>
                </c:pt>
                <c:pt idx="2343">
                  <c:v>1.5267379907593082E-2</c:v>
                </c:pt>
                <c:pt idx="2344">
                  <c:v>1.5261759884825921E-2</c:v>
                </c:pt>
                <c:pt idx="2345">
                  <c:v>1.525610217868234E-2</c:v>
                </c:pt>
                <c:pt idx="2346">
                  <c:v>1.5250406732087995E-2</c:v>
                </c:pt>
                <c:pt idx="2347">
                  <c:v>1.5244673487728733E-2</c:v>
                </c:pt>
                <c:pt idx="2348">
                  <c:v>1.5238902388610143E-2</c:v>
                </c:pt>
                <c:pt idx="2349">
                  <c:v>1.523309337765788E-2</c:v>
                </c:pt>
                <c:pt idx="2350">
                  <c:v>1.522621253925216E-2</c:v>
                </c:pt>
                <c:pt idx="2351">
                  <c:v>1.5220316159147984E-2</c:v>
                </c:pt>
                <c:pt idx="2352">
                  <c:v>1.5214381676509348E-2</c:v>
                </c:pt>
                <c:pt idx="2353">
                  <c:v>1.5208409034181969E-2</c:v>
                </c:pt>
                <c:pt idx="2354">
                  <c:v>1.5202398175118148E-2</c:v>
                </c:pt>
                <c:pt idx="2355">
                  <c:v>1.5196349042163604E-2</c:v>
                </c:pt>
                <c:pt idx="2356">
                  <c:v>1.5190261578217346E-2</c:v>
                </c:pt>
                <c:pt idx="2357">
                  <c:v>1.5184135726151737E-2</c:v>
                </c:pt>
                <c:pt idx="2358">
                  <c:v>1.5177971428839143E-2</c:v>
                </c:pt>
                <c:pt idx="2359">
                  <c:v>1.5171768629231863E-2</c:v>
                </c:pt>
                <c:pt idx="2360">
                  <c:v>1.5165527270122325E-2</c:v>
                </c:pt>
                <c:pt idx="2361">
                  <c:v>1.5159247294489475E-2</c:v>
                </c:pt>
                <c:pt idx="2362">
                  <c:v>1.5152928645152386E-2</c:v>
                </c:pt>
                <c:pt idx="2363">
                  <c:v>1.5146571265010067E-2</c:v>
                </c:pt>
                <c:pt idx="2364">
                  <c:v>1.5136785798866015E-2</c:v>
                </c:pt>
                <c:pt idx="2365">
                  <c:v>1.5130334663320255E-2</c:v>
                </c:pt>
                <c:pt idx="2366">
                  <c:v>1.512384460419014E-2</c:v>
                </c:pt>
                <c:pt idx="2367">
                  <c:v>1.5117315564321387E-2</c:v>
                </c:pt>
                <c:pt idx="2368">
                  <c:v>1.5110747486639653E-2</c:v>
                </c:pt>
                <c:pt idx="2369">
                  <c:v>1.5104140314070591E-2</c:v>
                </c:pt>
                <c:pt idx="2370">
                  <c:v>1.5097493989619792E-2</c:v>
                </c:pt>
                <c:pt idx="2371">
                  <c:v>1.509080845605304E-2</c:v>
                </c:pt>
                <c:pt idx="2372">
                  <c:v>1.5084083656136116E-2</c:v>
                </c:pt>
                <c:pt idx="2373">
                  <c:v>1.5077319532874611E-2</c:v>
                </c:pt>
                <c:pt idx="2374">
                  <c:v>1.5070516029114245E-2</c:v>
                </c:pt>
                <c:pt idx="2375">
                  <c:v>1.5063673087940543E-2</c:v>
                </c:pt>
                <c:pt idx="2376">
                  <c:v>1.5056790651959417E-2</c:v>
                </c:pt>
                <c:pt idx="2377">
                  <c:v>1.5049868664256394E-2</c:v>
                </c:pt>
                <c:pt idx="2378">
                  <c:v>1.5042907067597255E-2</c:v>
                </c:pt>
                <c:pt idx="2379">
                  <c:v>1.5035905804987593E-2</c:v>
                </c:pt>
                <c:pt idx="2380">
                  <c:v>1.5028864819113252E-2</c:v>
                </c:pt>
                <c:pt idx="2381">
                  <c:v>1.5021784053139697E-2</c:v>
                </c:pt>
                <c:pt idx="2382">
                  <c:v>1.501466344983271E-2</c:v>
                </c:pt>
                <c:pt idx="2383">
                  <c:v>1.500750295203801E-2</c:v>
                </c:pt>
                <c:pt idx="2384">
                  <c:v>1.5000302502601315E-2</c:v>
                </c:pt>
                <c:pt idx="2385">
                  <c:v>1.4993062044528216E-2</c:v>
                </c:pt>
                <c:pt idx="2386">
                  <c:v>1.4985781520584496E-2</c:v>
                </c:pt>
                <c:pt idx="2387">
                  <c:v>1.4978460873855681E-2</c:v>
                </c:pt>
                <c:pt idx="2388">
                  <c:v>1.4971100047027619E-2</c:v>
                </c:pt>
                <c:pt idx="2389">
                  <c:v>1.4963698983025964E-2</c:v>
                </c:pt>
                <c:pt idx="2390">
                  <c:v>1.4956257624936242E-2</c:v>
                </c:pt>
                <c:pt idx="2391">
                  <c:v>1.4948775915284429E-2</c:v>
                </c:pt>
                <c:pt idx="2392">
                  <c:v>1.4941253797315923E-2</c:v>
                </c:pt>
                <c:pt idx="2393">
                  <c:v>1.4933691213716571E-2</c:v>
                </c:pt>
                <c:pt idx="2394">
                  <c:v>1.49260881075719E-2</c:v>
                </c:pt>
                <c:pt idx="2395">
                  <c:v>1.4918444421327948E-2</c:v>
                </c:pt>
                <c:pt idx="2396">
                  <c:v>1.4910760098469922E-2</c:v>
                </c:pt>
                <c:pt idx="2397">
                  <c:v>1.4903035081363925E-2</c:v>
                </c:pt>
                <c:pt idx="2398">
                  <c:v>1.4895269313335291E-2</c:v>
                </c:pt>
                <c:pt idx="2399">
                  <c:v>1.4887462736830059E-2</c:v>
                </c:pt>
                <c:pt idx="2400">
                  <c:v>1.4879615295173565E-2</c:v>
                </c:pt>
                <c:pt idx="2401">
                  <c:v>1.4871726930971718E-2</c:v>
                </c:pt>
                <c:pt idx="2402">
                  <c:v>1.486379758723011E-2</c:v>
                </c:pt>
                <c:pt idx="2403">
                  <c:v>1.4855827206634586E-2</c:v>
                </c:pt>
                <c:pt idx="2404">
                  <c:v>1.4847815732430547E-2</c:v>
                </c:pt>
                <c:pt idx="2405">
                  <c:v>1.4839763107223902E-2</c:v>
                </c:pt>
                <c:pt idx="2406">
                  <c:v>1.4831669273940307E-2</c:v>
                </c:pt>
                <c:pt idx="2407">
                  <c:v>1.4823534175665287E-2</c:v>
                </c:pt>
                <c:pt idx="2408">
                  <c:v>1.4815357755004754E-2</c:v>
                </c:pt>
                <c:pt idx="2409">
                  <c:v>1.4807139955044235E-2</c:v>
                </c:pt>
                <c:pt idx="2410">
                  <c:v>1.4798880718709384E-2</c:v>
                </c:pt>
                <c:pt idx="2411">
                  <c:v>1.4790579988765984E-2</c:v>
                </c:pt>
                <c:pt idx="2412">
                  <c:v>1.4782237707979817E-2</c:v>
                </c:pt>
                <c:pt idx="2413">
                  <c:v>1.4773853819516347E-2</c:v>
                </c:pt>
                <c:pt idx="2414">
                  <c:v>1.4765428266141356E-2</c:v>
                </c:pt>
                <c:pt idx="2415">
                  <c:v>1.4756960990780499E-2</c:v>
                </c:pt>
                <c:pt idx="2416">
                  <c:v>1.4748451936199558E-2</c:v>
                </c:pt>
                <c:pt idx="2417">
                  <c:v>1.4739901045324189E-2</c:v>
                </c:pt>
                <c:pt idx="2418">
                  <c:v>1.4731308261239917E-2</c:v>
                </c:pt>
                <c:pt idx="2419">
                  <c:v>1.472267352663259E-2</c:v>
                </c:pt>
                <c:pt idx="2420">
                  <c:v>1.4713996784427863E-2</c:v>
                </c:pt>
                <c:pt idx="2421">
                  <c:v>1.470527797755139E-2</c:v>
                </c:pt>
                <c:pt idx="2422">
                  <c:v>1.4696517048928825E-2</c:v>
                </c:pt>
                <c:pt idx="2423">
                  <c:v>1.4687713941325953E-2</c:v>
                </c:pt>
                <c:pt idx="2424">
                  <c:v>1.4678868597668426E-2</c:v>
                </c:pt>
                <c:pt idx="2425">
                  <c:v>1.4669980960961837E-2</c:v>
                </c:pt>
                <c:pt idx="2426">
                  <c:v>1.4661050973971967E-2</c:v>
                </c:pt>
                <c:pt idx="2427">
                  <c:v>1.4652078579544536E-2</c:v>
                </c:pt>
                <c:pt idx="2428">
                  <c:v>1.464306372076507E-2</c:v>
                </c:pt>
                <c:pt idx="2429">
                  <c:v>1.4634006340479289E-2</c:v>
                </c:pt>
                <c:pt idx="2430">
                  <c:v>1.4624906381452973E-2</c:v>
                </c:pt>
                <c:pt idx="2431">
                  <c:v>1.4615763786531843E-2</c:v>
                </c:pt>
                <c:pt idx="2432">
                  <c:v>1.4606578498881362E-2</c:v>
                </c:pt>
                <c:pt idx="2433">
                  <c:v>1.4597350461027503E-2</c:v>
                </c:pt>
                <c:pt idx="2434">
                  <c:v>1.4588079616055794E-2</c:v>
                </c:pt>
                <c:pt idx="2435">
                  <c:v>1.4578765906891888E-2</c:v>
                </c:pt>
                <c:pt idx="2436">
                  <c:v>1.4569409276541379E-2</c:v>
                </c:pt>
                <c:pt idx="2437">
                  <c:v>1.4560009667610174E-2</c:v>
                </c:pt>
                <c:pt idx="2438">
                  <c:v>1.455056702302393E-2</c:v>
                </c:pt>
                <c:pt idx="2439">
                  <c:v>1.4541081285788238E-2</c:v>
                </c:pt>
                <c:pt idx="2440">
                  <c:v>1.4531552398988623E-2</c:v>
                </c:pt>
                <c:pt idx="2441">
                  <c:v>1.4521980305071125E-2</c:v>
                </c:pt>
                <c:pt idx="2442">
                  <c:v>1.451236494712127E-2</c:v>
                </c:pt>
                <c:pt idx="2443">
                  <c:v>1.4502706268144649E-2</c:v>
                </c:pt>
                <c:pt idx="2444">
                  <c:v>1.4493004210907046E-2</c:v>
                </c:pt>
                <c:pt idx="2445">
                  <c:v>1.4483258718334113E-2</c:v>
                </c:pt>
                <c:pt idx="2446">
                  <c:v>1.4473469733191635E-2</c:v>
                </c:pt>
                <c:pt idx="2447">
                  <c:v>1.446363719872501E-2</c:v>
                </c:pt>
                <c:pt idx="2448">
                  <c:v>1.4453761057380277E-2</c:v>
                </c:pt>
                <c:pt idx="2449">
                  <c:v>1.4443841252322898E-2</c:v>
                </c:pt>
                <c:pt idx="2450">
                  <c:v>1.4433877726318656E-2</c:v>
                </c:pt>
                <c:pt idx="2451">
                  <c:v>1.4423870422453078E-2</c:v>
                </c:pt>
                <c:pt idx="2452">
                  <c:v>1.441381928341201E-2</c:v>
                </c:pt>
                <c:pt idx="2453">
                  <c:v>1.4403724252041172E-2</c:v>
                </c:pt>
                <c:pt idx="2454">
                  <c:v>1.439358527142609E-2</c:v>
                </c:pt>
                <c:pt idx="2455">
                  <c:v>1.4383402284492419E-2</c:v>
                </c:pt>
                <c:pt idx="2456">
                  <c:v>1.4373175233766133E-2</c:v>
                </c:pt>
                <c:pt idx="2457">
                  <c:v>1.4362904062572568E-2</c:v>
                </c:pt>
                <c:pt idx="2458">
                  <c:v>1.4352588713517633E-2</c:v>
                </c:pt>
                <c:pt idx="2459">
                  <c:v>1.4342229129526984E-2</c:v>
                </c:pt>
                <c:pt idx="2460">
                  <c:v>1.4331825253606212E-2</c:v>
                </c:pt>
                <c:pt idx="2461">
                  <c:v>1.4321377028601034E-2</c:v>
                </c:pt>
                <c:pt idx="2462">
                  <c:v>1.4310884397197299E-2</c:v>
                </c:pt>
                <c:pt idx="2463">
                  <c:v>1.430034730272034E-2</c:v>
                </c:pt>
                <c:pt idx="2464">
                  <c:v>1.4289765687696132E-2</c:v>
                </c:pt>
                <c:pt idx="2465">
                  <c:v>1.4279139495210202E-2</c:v>
                </c:pt>
                <c:pt idx="2466">
                  <c:v>1.4268468667948397E-2</c:v>
                </c:pt>
                <c:pt idx="2467">
                  <c:v>1.4257753148916308E-2</c:v>
                </c:pt>
                <c:pt idx="2468">
                  <c:v>1.4246992881199461E-2</c:v>
                </c:pt>
                <c:pt idx="2469">
                  <c:v>1.4236187807403766E-2</c:v>
                </c:pt>
                <c:pt idx="2470">
                  <c:v>1.4225337870454879E-2</c:v>
                </c:pt>
                <c:pt idx="2471">
                  <c:v>1.4214443013358391E-2</c:v>
                </c:pt>
                <c:pt idx="2472">
                  <c:v>1.4203503178880084E-2</c:v>
                </c:pt>
                <c:pt idx="2473">
                  <c:v>1.4192518310025548E-2</c:v>
                </c:pt>
                <c:pt idx="2474">
                  <c:v>1.4181488349640503E-2</c:v>
                </c:pt>
                <c:pt idx="2475">
                  <c:v>1.4170413240650603E-2</c:v>
                </c:pt>
                <c:pt idx="2476">
                  <c:v>1.4159292925821632E-2</c:v>
                </c:pt>
                <c:pt idx="2477">
                  <c:v>1.4148127348239115E-2</c:v>
                </c:pt>
                <c:pt idx="2478">
                  <c:v>1.4136916450588899E-2</c:v>
                </c:pt>
                <c:pt idx="2479">
                  <c:v>1.4125660176036448E-2</c:v>
                </c:pt>
                <c:pt idx="2480">
                  <c:v>1.4114358467107735E-2</c:v>
                </c:pt>
                <c:pt idx="2481">
                  <c:v>1.4103011266968224E-2</c:v>
                </c:pt>
                <c:pt idx="2482">
                  <c:v>1.4091618518303761E-2</c:v>
                </c:pt>
                <c:pt idx="2483">
                  <c:v>1.4080180164199874E-2</c:v>
                </c:pt>
                <c:pt idx="2484">
                  <c:v>1.406869614750228E-2</c:v>
                </c:pt>
                <c:pt idx="2485">
                  <c:v>1.4057166411056699E-2</c:v>
                </c:pt>
                <c:pt idx="2486">
                  <c:v>1.4045590897788784E-2</c:v>
                </c:pt>
                <c:pt idx="2487">
                  <c:v>1.4033969550544256E-2</c:v>
                </c:pt>
                <c:pt idx="2488">
                  <c:v>1.4022302312168833E-2</c:v>
                </c:pt>
                <c:pt idx="2489">
                  <c:v>1.4010589125668105E-2</c:v>
                </c:pt>
                <c:pt idx="2490">
                  <c:v>1.3998829933967727E-2</c:v>
                </c:pt>
                <c:pt idx="2491">
                  <c:v>1.398702467967361E-2</c:v>
                </c:pt>
                <c:pt idx="2492">
                  <c:v>1.3975173306191024E-2</c:v>
                </c:pt>
                <c:pt idx="2493">
                  <c:v>1.3962592276373087E-2</c:v>
                </c:pt>
                <c:pt idx="2494">
                  <c:v>1.3949642509594185E-2</c:v>
                </c:pt>
                <c:pt idx="2495">
                  <c:v>1.3936716327549448E-2</c:v>
                </c:pt>
                <c:pt idx="2496">
                  <c:v>1.3923813809935126E-2</c:v>
                </c:pt>
                <c:pt idx="2497">
                  <c:v>1.3910935036127725E-2</c:v>
                </c:pt>
                <c:pt idx="2498">
                  <c:v>1.3898080085423814E-2</c:v>
                </c:pt>
                <c:pt idx="2499">
                  <c:v>1.3885249037040026E-2</c:v>
                </c:pt>
                <c:pt idx="2500">
                  <c:v>1.3872441970512739E-2</c:v>
                </c:pt>
                <c:pt idx="2501">
                  <c:v>1.3859658965058586E-2</c:v>
                </c:pt>
                <c:pt idx="2502">
                  <c:v>1.3846900099894199E-2</c:v>
                </c:pt>
                <c:pt idx="2503">
                  <c:v>1.3834165454635894E-2</c:v>
                </c:pt>
                <c:pt idx="2504">
                  <c:v>1.382145510834043E-2</c:v>
                </c:pt>
                <c:pt idx="2505">
                  <c:v>1.3808769140783994E-2</c:v>
                </c:pt>
                <c:pt idx="2506">
                  <c:v>1.3796107630943411E-2</c:v>
                </c:pt>
                <c:pt idx="2507">
                  <c:v>1.3783470658115249E-2</c:v>
                </c:pt>
                <c:pt idx="2508">
                  <c:v>1.3770858301915823E-2</c:v>
                </c:pt>
                <c:pt idx="2509">
                  <c:v>1.3758270641481829E-2</c:v>
                </c:pt>
                <c:pt idx="2510">
                  <c:v>1.3745707756189773E-2</c:v>
                </c:pt>
                <c:pt idx="2511">
                  <c:v>1.3733169725496097E-2</c:v>
                </c:pt>
                <c:pt idx="2512">
                  <c:v>1.3720656628617434E-2</c:v>
                </c:pt>
                <c:pt idx="2513">
                  <c:v>1.3708168544930288E-2</c:v>
                </c:pt>
                <c:pt idx="2514">
                  <c:v>1.369570555373123E-2</c:v>
                </c:pt>
                <c:pt idx="2515">
                  <c:v>1.3683267734476701E-2</c:v>
                </c:pt>
                <c:pt idx="2516">
                  <c:v>1.3670855166463269E-2</c:v>
                </c:pt>
                <c:pt idx="2517">
                  <c:v>1.3658467929147378E-2</c:v>
                </c:pt>
                <c:pt idx="2518">
                  <c:v>1.3646106101425914E-2</c:v>
                </c:pt>
                <c:pt idx="2519">
                  <c:v>1.3633769763314874E-2</c:v>
                </c:pt>
                <c:pt idx="2520">
                  <c:v>1.3621458993471336E-2</c:v>
                </c:pt>
                <c:pt idx="2521">
                  <c:v>1.3609173871751423E-2</c:v>
                </c:pt>
                <c:pt idx="2522">
                  <c:v>1.3596914477291833E-2</c:v>
                </c:pt>
                <c:pt idx="2523">
                  <c:v>1.358468088946907E-2</c:v>
                </c:pt>
                <c:pt idx="2524">
                  <c:v>1.3572473187579703E-2</c:v>
                </c:pt>
                <c:pt idx="2525">
                  <c:v>1.3560291451080175E-2</c:v>
                </c:pt>
                <c:pt idx="2526">
                  <c:v>1.3548135759107183E-2</c:v>
                </c:pt>
                <c:pt idx="2527">
                  <c:v>1.3536006191197103E-2</c:v>
                </c:pt>
                <c:pt idx="2528">
                  <c:v>1.352390282656657E-2</c:v>
                </c:pt>
                <c:pt idx="2529">
                  <c:v>1.3511825744592088E-2</c:v>
                </c:pt>
                <c:pt idx="2530">
                  <c:v>1.3499775024810035E-2</c:v>
                </c:pt>
                <c:pt idx="2531">
                  <c:v>1.3487750746277172E-2</c:v>
                </c:pt>
                <c:pt idx="2532">
                  <c:v>1.3475752988210132E-2</c:v>
                </c:pt>
                <c:pt idx="2533">
                  <c:v>1.346378183062491E-2</c:v>
                </c:pt>
                <c:pt idx="2534">
                  <c:v>1.3451837352178586E-2</c:v>
                </c:pt>
                <c:pt idx="2535">
                  <c:v>1.343991963256741E-2</c:v>
                </c:pt>
                <c:pt idx="2536">
                  <c:v>1.3428028751008014E-2</c:v>
                </c:pt>
                <c:pt idx="2537">
                  <c:v>1.3416164786717033E-2</c:v>
                </c:pt>
                <c:pt idx="2538">
                  <c:v>1.340432781931078E-2</c:v>
                </c:pt>
                <c:pt idx="2539">
                  <c:v>1.3392517928005887E-2</c:v>
                </c:pt>
                <c:pt idx="2540">
                  <c:v>1.3380735192018989E-2</c:v>
                </c:pt>
                <c:pt idx="2541">
                  <c:v>1.3368979691046334E-2</c:v>
                </c:pt>
                <c:pt idx="2542">
                  <c:v>1.3357251503984813E-2</c:v>
                </c:pt>
                <c:pt idx="2543">
                  <c:v>1.3345550710450738E-2</c:v>
                </c:pt>
                <c:pt idx="2544">
                  <c:v>1.3333877389740678E-2</c:v>
                </c:pt>
                <c:pt idx="2545">
                  <c:v>1.3322231621151204E-2</c:v>
                </c:pt>
                <c:pt idx="2546">
                  <c:v>1.3310613484138756E-2</c:v>
                </c:pt>
                <c:pt idx="2547">
                  <c:v>1.3299023057919968E-2</c:v>
                </c:pt>
                <c:pt idx="2548">
                  <c:v>1.3287460421711472E-2</c:v>
                </c:pt>
                <c:pt idx="2549">
                  <c:v>1.3275925655289456E-2</c:v>
                </c:pt>
                <c:pt idx="2550">
                  <c:v>1.3264418837550807E-2</c:v>
                </c:pt>
                <c:pt idx="2551">
                  <c:v>1.3252940048111839E-2</c:v>
                </c:pt>
                <c:pt idx="2552">
                  <c:v>1.3241489366109249E-2</c:v>
                </c:pt>
                <c:pt idx="2553">
                  <c:v>1.3230066871159352E-2</c:v>
                </c:pt>
                <c:pt idx="2554">
                  <c:v>1.3218672642238971E-2</c:v>
                </c:pt>
                <c:pt idx="2555">
                  <c:v>1.3207306759124293E-2</c:v>
                </c:pt>
                <c:pt idx="2556">
                  <c:v>1.3195969300632271E-2</c:v>
                </c:pt>
                <c:pt idx="2557">
                  <c:v>1.3184660346698962E-2</c:v>
                </c:pt>
                <c:pt idx="2558">
                  <c:v>1.3171770832762775E-2</c:v>
                </c:pt>
                <c:pt idx="2559">
                  <c:v>1.316052322623662E-2</c:v>
                </c:pt>
                <c:pt idx="2560">
                  <c:v>1.3149304373589743E-2</c:v>
                </c:pt>
                <c:pt idx="2561">
                  <c:v>1.3138114353878905E-2</c:v>
                </c:pt>
                <c:pt idx="2562">
                  <c:v>1.3126953246400674E-2</c:v>
                </c:pt>
                <c:pt idx="2563">
                  <c:v>1.3115821130531558E-2</c:v>
                </c:pt>
                <c:pt idx="2564">
                  <c:v>1.3104718085648059E-2</c:v>
                </c:pt>
                <c:pt idx="2565">
                  <c:v>1.3093644191206621E-2</c:v>
                </c:pt>
                <c:pt idx="2566">
                  <c:v>1.3082599526343941E-2</c:v>
                </c:pt>
                <c:pt idx="2567">
                  <c:v>1.3071584170436523E-2</c:v>
                </c:pt>
                <c:pt idx="2568">
                  <c:v>1.3060598203020746E-2</c:v>
                </c:pt>
                <c:pt idx="2569">
                  <c:v>1.304964170315337E-2</c:v>
                </c:pt>
                <c:pt idx="2570">
                  <c:v>1.3038714750370772E-2</c:v>
                </c:pt>
                <c:pt idx="2571">
                  <c:v>1.3027817423969523E-2</c:v>
                </c:pt>
                <c:pt idx="2572">
                  <c:v>1.3016949803326128E-2</c:v>
                </c:pt>
                <c:pt idx="2573">
                  <c:v>1.3006111967737155E-2</c:v>
                </c:pt>
                <c:pt idx="2574">
                  <c:v>1.2995303996579111E-2</c:v>
                </c:pt>
                <c:pt idx="2575">
                  <c:v>1.2984525969068628E-2</c:v>
                </c:pt>
                <c:pt idx="2576">
                  <c:v>1.2973777964742084E-2</c:v>
                </c:pt>
                <c:pt idx="2577">
                  <c:v>1.2963060062736176E-2</c:v>
                </c:pt>
                <c:pt idx="2578">
                  <c:v>1.2952372342667218E-2</c:v>
                </c:pt>
                <c:pt idx="2579">
                  <c:v>1.2941714883671906E-2</c:v>
                </c:pt>
                <c:pt idx="2580">
                  <c:v>1.2931087765046811E-2</c:v>
                </c:pt>
                <c:pt idx="2581">
                  <c:v>1.2920491066248374E-2</c:v>
                </c:pt>
                <c:pt idx="2582">
                  <c:v>1.2909924866573164E-2</c:v>
                </c:pt>
                <c:pt idx="2583">
                  <c:v>1.2899389245477622E-2</c:v>
                </c:pt>
                <c:pt idx="2584">
                  <c:v>1.2888884282018509E-2</c:v>
                </c:pt>
                <c:pt idx="2585">
                  <c:v>1.2878410055892076E-2</c:v>
                </c:pt>
                <c:pt idx="2586">
                  <c:v>1.2867966646235018E-2</c:v>
                </c:pt>
                <c:pt idx="2587">
                  <c:v>1.2857554132503779E-2</c:v>
                </c:pt>
                <c:pt idx="2588">
                  <c:v>1.2847172593755118E-2</c:v>
                </c:pt>
                <c:pt idx="2589">
                  <c:v>1.2836822109765222E-2</c:v>
                </c:pt>
                <c:pt idx="2590">
                  <c:v>1.2826502759510916E-2</c:v>
                </c:pt>
                <c:pt idx="2591">
                  <c:v>1.2816214622528577E-2</c:v>
                </c:pt>
                <c:pt idx="2592">
                  <c:v>1.2805957778114774E-2</c:v>
                </c:pt>
                <c:pt idx="2593">
                  <c:v>1.2795732305646013E-2</c:v>
                </c:pt>
                <c:pt idx="2594">
                  <c:v>1.2785538284338926E-2</c:v>
                </c:pt>
                <c:pt idx="2595">
                  <c:v>1.2775375793649957E-2</c:v>
                </c:pt>
                <c:pt idx="2596">
                  <c:v>1.2765244912875673E-2</c:v>
                </c:pt>
                <c:pt idx="2597">
                  <c:v>1.2755145721312644E-2</c:v>
                </c:pt>
                <c:pt idx="2598">
                  <c:v>1.2745078298577184E-2</c:v>
                </c:pt>
                <c:pt idx="2599">
                  <c:v>1.2735042723566181E-2</c:v>
                </c:pt>
                <c:pt idx="2600">
                  <c:v>1.2725039075975886E-2</c:v>
                </c:pt>
                <c:pt idx="2601">
                  <c:v>1.2715067434942995E-2</c:v>
                </c:pt>
                <c:pt idx="2602">
                  <c:v>1.2705127879844014E-2</c:v>
                </c:pt>
                <c:pt idx="2603">
                  <c:v>1.269522049021532E-2</c:v>
                </c:pt>
                <c:pt idx="2604">
                  <c:v>1.2685345345273547E-2</c:v>
                </c:pt>
                <c:pt idx="2605">
                  <c:v>1.2675502524315263E-2</c:v>
                </c:pt>
                <c:pt idx="2606">
                  <c:v>1.2665692106557103E-2</c:v>
                </c:pt>
                <c:pt idx="2607">
                  <c:v>1.2655914171615379E-2</c:v>
                </c:pt>
                <c:pt idx="2608">
                  <c:v>1.2646168798706725E-2</c:v>
                </c:pt>
                <c:pt idx="2609">
                  <c:v>1.263645606712771E-2</c:v>
                </c:pt>
                <c:pt idx="2610">
                  <c:v>1.2625395873326895E-2</c:v>
                </c:pt>
                <c:pt idx="2611">
                  <c:v>1.2615753354623394E-2</c:v>
                </c:pt>
                <c:pt idx="2612">
                  <c:v>1.2606143726809904E-2</c:v>
                </c:pt>
                <c:pt idx="2613">
                  <c:v>1.2596567069023124E-2</c:v>
                </c:pt>
                <c:pt idx="2614">
                  <c:v>1.2587023460559621E-2</c:v>
                </c:pt>
                <c:pt idx="2615">
                  <c:v>1.2577512980955774E-2</c:v>
                </c:pt>
                <c:pt idx="2616">
                  <c:v>1.2568035709588088E-2</c:v>
                </c:pt>
                <c:pt idx="2617">
                  <c:v>1.2558591725513324E-2</c:v>
                </c:pt>
                <c:pt idx="2618">
                  <c:v>1.2549181108187923E-2</c:v>
                </c:pt>
                <c:pt idx="2619">
                  <c:v>1.2539803937068328E-2</c:v>
                </c:pt>
                <c:pt idx="2620">
                  <c:v>1.2530460291451107E-2</c:v>
                </c:pt>
                <c:pt idx="2621">
                  <c:v>1.2521150250472957E-2</c:v>
                </c:pt>
                <c:pt idx="2622">
                  <c:v>1.2511873893830128E-2</c:v>
                </c:pt>
                <c:pt idx="2623">
                  <c:v>1.2502631300659317E-2</c:v>
                </c:pt>
                <c:pt idx="2624">
                  <c:v>1.2493422550257094E-2</c:v>
                </c:pt>
                <c:pt idx="2625">
                  <c:v>1.2482498815156617E-2</c:v>
                </c:pt>
                <c:pt idx="2626">
                  <c:v>1.2475106895344368E-2</c:v>
                </c:pt>
                <c:pt idx="2627">
                  <c:v>1.2466000149666812E-2</c:v>
                </c:pt>
                <c:pt idx="2628">
                  <c:v>1.2456927564024056E-2</c:v>
                </c:pt>
                <c:pt idx="2629">
                  <c:v>1.2447889217952479E-2</c:v>
                </c:pt>
                <c:pt idx="2630">
                  <c:v>1.243888519074865E-2</c:v>
                </c:pt>
                <c:pt idx="2631">
                  <c:v>1.2429915561869009E-2</c:v>
                </c:pt>
                <c:pt idx="2632">
                  <c:v>1.2420980410530191E-2</c:v>
                </c:pt>
                <c:pt idx="2633">
                  <c:v>1.2412079816108701E-2</c:v>
                </c:pt>
                <c:pt idx="2634">
                  <c:v>1.2403213857901108E-2</c:v>
                </c:pt>
                <c:pt idx="2635">
                  <c:v>1.2394382615283916E-2</c:v>
                </c:pt>
                <c:pt idx="2636">
                  <c:v>1.2385586167713569E-2</c:v>
                </c:pt>
                <c:pt idx="2637">
                  <c:v>1.2376824594326763E-2</c:v>
                </c:pt>
                <c:pt idx="2638">
                  <c:v>1.2368097974659875E-2</c:v>
                </c:pt>
                <c:pt idx="2639">
                  <c:v>1.2359406388009475E-2</c:v>
                </c:pt>
                <c:pt idx="2640">
                  <c:v>1.235074991351226E-2</c:v>
                </c:pt>
                <c:pt idx="2641">
                  <c:v>1.2342128630624671E-2</c:v>
                </c:pt>
                <c:pt idx="2642">
                  <c:v>1.2333542618963023E-2</c:v>
                </c:pt>
                <c:pt idx="2643">
                  <c:v>1.2324991957504139E-2</c:v>
                </c:pt>
                <c:pt idx="2644">
                  <c:v>1.2316476725704462E-2</c:v>
                </c:pt>
                <c:pt idx="2645">
                  <c:v>1.2307997002940496E-2</c:v>
                </c:pt>
                <c:pt idx="2646">
                  <c:v>1.2299552868668684E-2</c:v>
                </c:pt>
                <c:pt idx="2647">
                  <c:v>1.2291144401945786E-2</c:v>
                </c:pt>
                <c:pt idx="2648">
                  <c:v>1.2282771682228244E-2</c:v>
                </c:pt>
                <c:pt idx="2649">
                  <c:v>1.2274434788972499E-2</c:v>
                </c:pt>
                <c:pt idx="2650">
                  <c:v>1.2266133801555057E-2</c:v>
                </c:pt>
                <c:pt idx="2651">
                  <c:v>1.2257868799032678E-2</c:v>
                </c:pt>
                <c:pt idx="2652">
                  <c:v>1.2249639861101613E-2</c:v>
                </c:pt>
                <c:pt idx="2653">
                  <c:v>1.2241447066818623E-2</c:v>
                </c:pt>
                <c:pt idx="2654">
                  <c:v>1.2233290495640148E-2</c:v>
                </c:pt>
                <c:pt idx="2655">
                  <c:v>1.2225170226862758E-2</c:v>
                </c:pt>
                <c:pt idx="2656">
                  <c:v>1.2217086339862959E-2</c:v>
                </c:pt>
                <c:pt idx="2657">
                  <c:v>1.2209038914177128E-2</c:v>
                </c:pt>
                <c:pt idx="2658">
                  <c:v>1.2201028028862027E-2</c:v>
                </c:pt>
                <c:pt idx="2659">
                  <c:v>1.2193053763134287E-2</c:v>
                </c:pt>
                <c:pt idx="2660">
                  <c:v>1.2185116196770096E-2</c:v>
                </c:pt>
                <c:pt idx="2661">
                  <c:v>1.2177215408986086E-2</c:v>
                </c:pt>
                <c:pt idx="2662">
                  <c:v>1.2167522897046368E-2</c:v>
                </c:pt>
                <c:pt idx="2663">
                  <c:v>1.2159705944547738E-2</c:v>
                </c:pt>
                <c:pt idx="2664">
                  <c:v>1.2151926034098537E-2</c:v>
                </c:pt>
                <c:pt idx="2665">
                  <c:v>1.2144183245048623E-2</c:v>
                </c:pt>
                <c:pt idx="2666">
                  <c:v>1.2136477656694566E-2</c:v>
                </c:pt>
                <c:pt idx="2667">
                  <c:v>1.2128809348359582E-2</c:v>
                </c:pt>
                <c:pt idx="2668">
                  <c:v>1.2121178399446819E-2</c:v>
                </c:pt>
                <c:pt idx="2669">
                  <c:v>1.2113584889306139E-2</c:v>
                </c:pt>
                <c:pt idx="2670">
                  <c:v>1.2106028897207466E-2</c:v>
                </c:pt>
                <c:pt idx="2671">
                  <c:v>1.2098510502580595E-2</c:v>
                </c:pt>
                <c:pt idx="2672">
                  <c:v>1.2091029784695451E-2</c:v>
                </c:pt>
                <c:pt idx="2673">
                  <c:v>1.2083586822928538E-2</c:v>
                </c:pt>
                <c:pt idx="2674">
                  <c:v>1.2076181696683008E-2</c:v>
                </c:pt>
                <c:pt idx="2675">
                  <c:v>1.2065264108995777E-2</c:v>
                </c:pt>
                <c:pt idx="2676">
                  <c:v>1.205795168864654E-2</c:v>
                </c:pt>
                <c:pt idx="2677">
                  <c:v>1.2050677373016683E-2</c:v>
                </c:pt>
                <c:pt idx="2678">
                  <c:v>1.2043441241003094E-2</c:v>
                </c:pt>
                <c:pt idx="2679">
                  <c:v>1.2036243372541833E-2</c:v>
                </c:pt>
                <c:pt idx="2680">
                  <c:v>1.2029083846929467E-2</c:v>
                </c:pt>
                <c:pt idx="2681">
                  <c:v>1.2021962743142822E-2</c:v>
                </c:pt>
                <c:pt idx="2682">
                  <c:v>1.201488014063834E-2</c:v>
                </c:pt>
                <c:pt idx="2683">
                  <c:v>1.2007836118952397E-2</c:v>
                </c:pt>
                <c:pt idx="2684">
                  <c:v>1.2000830757301628E-2</c:v>
                </c:pt>
                <c:pt idx="2685">
                  <c:v>1.1993864134982601E-2</c:v>
                </c:pt>
                <c:pt idx="2686">
                  <c:v>1.1986936331451759E-2</c:v>
                </c:pt>
                <c:pt idx="2687">
                  <c:v>1.1980047425765861E-2</c:v>
                </c:pt>
                <c:pt idx="2688">
                  <c:v>1.1973197497621157E-2</c:v>
                </c:pt>
                <c:pt idx="2689">
                  <c:v>1.1966386626394154E-2</c:v>
                </c:pt>
                <c:pt idx="2690">
                  <c:v>1.195961489098174E-2</c:v>
                </c:pt>
                <c:pt idx="2691">
                  <c:v>1.1952882371160101E-2</c:v>
                </c:pt>
                <c:pt idx="2692">
                  <c:v>1.1946189146145869E-2</c:v>
                </c:pt>
                <c:pt idx="2693">
                  <c:v>1.1939535295155679E-2</c:v>
                </c:pt>
                <c:pt idx="2694">
                  <c:v>1.1932920897645971E-2</c:v>
                </c:pt>
                <c:pt idx="2695">
                  <c:v>1.1926346032913315E-2</c:v>
                </c:pt>
                <c:pt idx="2696">
                  <c:v>1.1919810780414153E-2</c:v>
                </c:pt>
                <c:pt idx="2697">
                  <c:v>1.1913315219285181E-2</c:v>
                </c:pt>
                <c:pt idx="2698">
                  <c:v>1.1906859429062777E-2</c:v>
                </c:pt>
                <c:pt idx="2699">
                  <c:v>1.1900443488963575E-2</c:v>
                </c:pt>
                <c:pt idx="2700">
                  <c:v>1.1894067478523951E-2</c:v>
                </c:pt>
                <c:pt idx="2701">
                  <c:v>1.1887731476720731E-2</c:v>
                </c:pt>
                <c:pt idx="2702">
                  <c:v>1.1881435563330101E-2</c:v>
                </c:pt>
                <c:pt idx="2703">
                  <c:v>1.1875179817328885E-2</c:v>
                </c:pt>
                <c:pt idx="2704">
                  <c:v>1.1868964318253461E-2</c:v>
                </c:pt>
                <c:pt idx="2705">
                  <c:v>1.1862789145400399E-2</c:v>
                </c:pt>
                <c:pt idx="2706">
                  <c:v>1.1856654378066267E-2</c:v>
                </c:pt>
                <c:pt idx="2707">
                  <c:v>1.1850560095627571E-2</c:v>
                </c:pt>
                <c:pt idx="2708">
                  <c:v>1.1844506377620689E-2</c:v>
                </c:pt>
                <c:pt idx="2709">
                  <c:v>1.1838493303102382E-2</c:v>
                </c:pt>
                <c:pt idx="2710">
                  <c:v>1.1832520951449155E-2</c:v>
                </c:pt>
                <c:pt idx="2711">
                  <c:v>1.1826589402117449E-2</c:v>
                </c:pt>
                <c:pt idx="2712">
                  <c:v>1.1820698734403834E-2</c:v>
                </c:pt>
                <c:pt idx="2713">
                  <c:v>1.1814849027764751E-2</c:v>
                </c:pt>
                <c:pt idx="2714">
                  <c:v>1.1809040361256962E-2</c:v>
                </c:pt>
                <c:pt idx="2715">
                  <c:v>1.1803272814416843E-2</c:v>
                </c:pt>
                <c:pt idx="2716">
                  <c:v>1.1797546466780773E-2</c:v>
                </c:pt>
                <c:pt idx="2717">
                  <c:v>1.1791861397325576E-2</c:v>
                </c:pt>
                <c:pt idx="2718">
                  <c:v>1.178621768558763E-2</c:v>
                </c:pt>
                <c:pt idx="2719">
                  <c:v>1.1780615410703632E-2</c:v>
                </c:pt>
                <c:pt idx="2720">
                  <c:v>1.1775054652289896E-2</c:v>
                </c:pt>
                <c:pt idx="2721">
                  <c:v>1.1769535489722927E-2</c:v>
                </c:pt>
                <c:pt idx="2722">
                  <c:v>1.1764058002059485E-2</c:v>
                </c:pt>
                <c:pt idx="2723">
                  <c:v>1.1758622268756014E-2</c:v>
                </c:pt>
                <c:pt idx="2724">
                  <c:v>1.1753228369268953E-2</c:v>
                </c:pt>
                <c:pt idx="2725">
                  <c:v>1.1747876382814937E-2</c:v>
                </c:pt>
                <c:pt idx="2726">
                  <c:v>1.174256638877047E-2</c:v>
                </c:pt>
                <c:pt idx="2727">
                  <c:v>1.1737298466512058E-2</c:v>
                </c:pt>
                <c:pt idx="2728">
                  <c:v>1.1732072695336271E-2</c:v>
                </c:pt>
                <c:pt idx="2729">
                  <c:v>1.1726889154619613E-2</c:v>
                </c:pt>
                <c:pt idx="2730">
                  <c:v>1.1721747923658654E-2</c:v>
                </c:pt>
                <c:pt idx="2731">
                  <c:v>1.1716649081989772E-2</c:v>
                </c:pt>
                <c:pt idx="2732">
                  <c:v>1.1711592708589791E-2</c:v>
                </c:pt>
                <c:pt idx="2733">
                  <c:v>1.1706578883075025E-2</c:v>
                </c:pt>
                <c:pt idx="2734">
                  <c:v>1.1701607684662108E-2</c:v>
                </c:pt>
                <c:pt idx="2735">
                  <c:v>1.1696679192727544E-2</c:v>
                </c:pt>
                <c:pt idx="2736">
                  <c:v>1.1691793486727775E-2</c:v>
                </c:pt>
                <c:pt idx="2737">
                  <c:v>1.1686950645879435E-2</c:v>
                </c:pt>
                <c:pt idx="2738">
                  <c:v>1.1682150749638964E-2</c:v>
                </c:pt>
                <c:pt idx="2739">
                  <c:v>1.1677393877222997E-2</c:v>
                </c:pt>
                <c:pt idx="2740">
                  <c:v>1.1672680108008038E-2</c:v>
                </c:pt>
                <c:pt idx="2741">
                  <c:v>1.1668009521370593E-2</c:v>
                </c:pt>
                <c:pt idx="2742">
                  <c:v>1.166338219660723E-2</c:v>
                </c:pt>
                <c:pt idx="2743">
                  <c:v>1.1658798212934585E-2</c:v>
                </c:pt>
                <c:pt idx="2744">
                  <c:v>1.1654257650048905E-2</c:v>
                </c:pt>
                <c:pt idx="2745">
                  <c:v>1.1649760587086888E-2</c:v>
                </c:pt>
                <c:pt idx="2746">
                  <c:v>1.1645307103345104E-2</c:v>
                </c:pt>
                <c:pt idx="2747">
                  <c:v>1.1640897278200057E-2</c:v>
                </c:pt>
                <c:pt idx="2748">
                  <c:v>1.1636531190948318E-2</c:v>
                </c:pt>
                <c:pt idx="2749">
                  <c:v>1.16322089212062E-2</c:v>
                </c:pt>
                <c:pt idx="2750">
                  <c:v>1.1627930547870591E-2</c:v>
                </c:pt>
                <c:pt idx="2751">
                  <c:v>1.1623696150717677E-2</c:v>
                </c:pt>
                <c:pt idx="2752">
                  <c:v>1.1619505808644348E-2</c:v>
                </c:pt>
                <c:pt idx="2753">
                  <c:v>1.1615359601506725E-2</c:v>
                </c:pt>
                <c:pt idx="2754">
                  <c:v>1.1611257608201697E-2</c:v>
                </c:pt>
                <c:pt idx="2755">
                  <c:v>1.1607199908345578E-2</c:v>
                </c:pt>
                <c:pt idx="2756">
                  <c:v>1.1603186581155001E-2</c:v>
                </c:pt>
                <c:pt idx="2757">
                  <c:v>1.1599217706006471E-2</c:v>
                </c:pt>
                <c:pt idx="2758">
                  <c:v>1.1595293362276493E-2</c:v>
                </c:pt>
                <c:pt idx="2759">
                  <c:v>1.1591413629181702E-2</c:v>
                </c:pt>
                <c:pt idx="2760">
                  <c:v>1.1587578586418346E-2</c:v>
                </c:pt>
                <c:pt idx="2761">
                  <c:v>1.1583788312803378E-2</c:v>
                </c:pt>
                <c:pt idx="2762">
                  <c:v>1.1580042887953113E-2</c:v>
                </c:pt>
                <c:pt idx="2763">
                  <c:v>1.1576342391244054E-2</c:v>
                </c:pt>
                <c:pt idx="2764">
                  <c:v>1.1572686901972773E-2</c:v>
                </c:pt>
                <c:pt idx="2765">
                  <c:v>1.156907649959571E-2</c:v>
                </c:pt>
                <c:pt idx="2766">
                  <c:v>1.1565511263249562E-2</c:v>
                </c:pt>
                <c:pt idx="2767">
                  <c:v>1.156199127239077E-2</c:v>
                </c:pt>
                <c:pt idx="2768">
                  <c:v>1.1558516606235969E-2</c:v>
                </c:pt>
                <c:pt idx="2769">
                  <c:v>1.1555087344481407E-2</c:v>
                </c:pt>
                <c:pt idx="2770">
                  <c:v>1.1551703565944038E-2</c:v>
                </c:pt>
                <c:pt idx="2771">
                  <c:v>1.1548365350479983E-2</c:v>
                </c:pt>
                <c:pt idx="2772">
                  <c:v>1.1545072777066068E-2</c:v>
                </c:pt>
                <c:pt idx="2773">
                  <c:v>1.1541825925158733E-2</c:v>
                </c:pt>
                <c:pt idx="2774">
                  <c:v>1.153862487421442E-2</c:v>
                </c:pt>
                <c:pt idx="2775">
                  <c:v>1.1535469703449763E-2</c:v>
                </c:pt>
                <c:pt idx="2776">
                  <c:v>1.1532360492401139E-2</c:v>
                </c:pt>
                <c:pt idx="2777">
                  <c:v>1.1529297320125309E-2</c:v>
                </c:pt>
                <c:pt idx="2778">
                  <c:v>1.1526280265998778E-2</c:v>
                </c:pt>
                <c:pt idx="2779">
                  <c:v>1.1523309409557925E-2</c:v>
                </c:pt>
                <c:pt idx="2780">
                  <c:v>1.1520384830099317E-2</c:v>
                </c:pt>
                <c:pt idx="2781">
                  <c:v>1.1517506606759653E-2</c:v>
                </c:pt>
                <c:pt idx="2782">
                  <c:v>1.1514674819155246E-2</c:v>
                </c:pt>
                <c:pt idx="2783">
                  <c:v>1.1511889546502729E-2</c:v>
                </c:pt>
                <c:pt idx="2784">
                  <c:v>1.1509150868258544E-2</c:v>
                </c:pt>
                <c:pt idx="2785">
                  <c:v>1.1506458863399516E-2</c:v>
                </c:pt>
                <c:pt idx="2786">
                  <c:v>1.1503813611781766E-2</c:v>
                </c:pt>
                <c:pt idx="2787">
                  <c:v>1.1501215192302183E-2</c:v>
                </c:pt>
                <c:pt idx="2788">
                  <c:v>1.1498663684736954E-2</c:v>
                </c:pt>
                <c:pt idx="2789">
                  <c:v>1.1496159167903031E-2</c:v>
                </c:pt>
                <c:pt idx="2790">
                  <c:v>1.1493701721736471E-2</c:v>
                </c:pt>
                <c:pt idx="2791">
                  <c:v>1.1491291425134165E-2</c:v>
                </c:pt>
                <c:pt idx="2792">
                  <c:v>1.1488928357472616E-2</c:v>
                </c:pt>
                <c:pt idx="2793">
                  <c:v>1.1486612598448076E-2</c:v>
                </c:pt>
                <c:pt idx="2794">
                  <c:v>1.1484344227037369E-2</c:v>
                </c:pt>
                <c:pt idx="2795">
                  <c:v>1.1482123322696935E-2</c:v>
                </c:pt>
                <c:pt idx="2796">
                  <c:v>1.1479949964803282E-2</c:v>
                </c:pt>
                <c:pt idx="2797">
                  <c:v>1.1477824232573042E-2</c:v>
                </c:pt>
                <c:pt idx="2798">
                  <c:v>1.1475746205622528E-2</c:v>
                </c:pt>
                <c:pt idx="2799">
                  <c:v>1.1473715962928566E-2</c:v>
                </c:pt>
                <c:pt idx="2800">
                  <c:v>1.1471733584187405E-2</c:v>
                </c:pt>
                <c:pt idx="2801">
                  <c:v>1.1469799148535742E-2</c:v>
                </c:pt>
                <c:pt idx="2802">
                  <c:v>1.1467912735589891E-2</c:v>
                </c:pt>
                <c:pt idx="2803">
                  <c:v>1.1466074424166806E-2</c:v>
                </c:pt>
                <c:pt idx="2804">
                  <c:v>1.146428429404267E-2</c:v>
                </c:pt>
                <c:pt idx="2805">
                  <c:v>1.1462542424434119E-2</c:v>
                </c:pt>
                <c:pt idx="2806">
                  <c:v>1.1460848894637721E-2</c:v>
                </c:pt>
                <c:pt idx="2807">
                  <c:v>1.1459203784109917E-2</c:v>
                </c:pt>
                <c:pt idx="2808">
                  <c:v>1.1457607172147277E-2</c:v>
                </c:pt>
                <c:pt idx="2809">
                  <c:v>1.1456059137966434E-2</c:v>
                </c:pt>
                <c:pt idx="2810">
                  <c:v>1.1454559761103766E-2</c:v>
                </c:pt>
                <c:pt idx="2811">
                  <c:v>1.1453109120855842E-2</c:v>
                </c:pt>
                <c:pt idx="2812">
                  <c:v>1.1451707296519231E-2</c:v>
                </c:pt>
                <c:pt idx="2813">
                  <c:v>1.1450354367390503E-2</c:v>
                </c:pt>
                <c:pt idx="2814">
                  <c:v>1.1449050412926098E-2</c:v>
                </c:pt>
                <c:pt idx="2815">
                  <c:v>1.1447795512342651E-2</c:v>
                </c:pt>
                <c:pt idx="2816">
                  <c:v>1.1446589745176539E-2</c:v>
                </c:pt>
                <c:pt idx="2817">
                  <c:v>1.1445433190564458E-2</c:v>
                </c:pt>
                <c:pt idx="2818">
                  <c:v>1.1444325928042787E-2</c:v>
                </c:pt>
                <c:pt idx="2819">
                  <c:v>1.1443268036748222E-2</c:v>
                </c:pt>
                <c:pt idx="2820">
                  <c:v>1.1442259596057269E-2</c:v>
                </c:pt>
                <c:pt idx="2821">
                  <c:v>1.1441300685586242E-2</c:v>
                </c:pt>
                <c:pt idx="2822">
                  <c:v>1.1440391384311965E-2</c:v>
                </c:pt>
                <c:pt idx="2823">
                  <c:v>1.1439531771850753E-2</c:v>
                </c:pt>
                <c:pt idx="2824">
                  <c:v>1.1438721927339301E-2</c:v>
                </c:pt>
                <c:pt idx="2825">
                  <c:v>1.1437961930313989E-2</c:v>
                </c:pt>
                <c:pt idx="2826">
                  <c:v>1.1437251860071385E-2</c:v>
                </c:pt>
                <c:pt idx="2827">
                  <c:v>1.1436591795828122E-2</c:v>
                </c:pt>
                <c:pt idx="2828">
                  <c:v>1.1435981816960705E-2</c:v>
                </c:pt>
                <c:pt idx="2829">
                  <c:v>1.1435422003005513E-2</c:v>
                </c:pt>
                <c:pt idx="2830">
                  <c:v>1.1434912433019306E-2</c:v>
                </c:pt>
                <c:pt idx="2831">
                  <c:v>1.1434453186538462E-2</c:v>
                </c:pt>
                <c:pt idx="2832">
                  <c:v>1.1434044342939487E-2</c:v>
                </c:pt>
                <c:pt idx="2833">
                  <c:v>1.1433685981439012E-2</c:v>
                </c:pt>
                <c:pt idx="2834">
                  <c:v>1.1433378181413545E-2</c:v>
                </c:pt>
                <c:pt idx="2835">
                  <c:v>1.1433121022159654E-2</c:v>
                </c:pt>
                <c:pt idx="2836">
                  <c:v>1.1432914583213716E-2</c:v>
                </c:pt>
                <c:pt idx="2837">
                  <c:v>1.1432758943792365E-2</c:v>
                </c:pt>
                <c:pt idx="2838">
                  <c:v>1.143265418319217E-2</c:v>
                </c:pt>
                <c:pt idx="2839">
                  <c:v>1.1432600380789637E-2</c:v>
                </c:pt>
                <c:pt idx="2840">
                  <c:v>1.1432597616041207E-2</c:v>
                </c:pt>
                <c:pt idx="2841">
                  <c:v>1.1432645968083577E-2</c:v>
                </c:pt>
                <c:pt idx="2842">
                  <c:v>1.1432745516453124E-2</c:v>
                </c:pt>
                <c:pt idx="2843">
                  <c:v>1.1432896340366483E-2</c:v>
                </c:pt>
                <c:pt idx="2844">
                  <c:v>1.1433098519120222E-2</c:v>
                </c:pt>
                <c:pt idx="2845">
                  <c:v>1.1433352132330654E-2</c:v>
                </c:pt>
                <c:pt idx="2846">
                  <c:v>1.1433657258894669E-2</c:v>
                </c:pt>
                <c:pt idx="2847">
                  <c:v>1.1434013978748325E-2</c:v>
                </c:pt>
                <c:pt idx="2848">
                  <c:v>1.1434422370708575E-2</c:v>
                </c:pt>
                <c:pt idx="2849">
                  <c:v>1.1434882514471667E-2</c:v>
                </c:pt>
                <c:pt idx="2850">
                  <c:v>1.14353944891743E-2</c:v>
                </c:pt>
                <c:pt idx="2851">
                  <c:v>1.1435958374192978E-2</c:v>
                </c:pt>
                <c:pt idx="2852">
                  <c:v>1.1436574248984144E-2</c:v>
                </c:pt>
                <c:pt idx="2853">
                  <c:v>1.143724219276443E-2</c:v>
                </c:pt>
                <c:pt idx="2854">
                  <c:v>1.1437962284910341E-2</c:v>
                </c:pt>
                <c:pt idx="2855">
                  <c:v>1.1438734604718448E-2</c:v>
                </c:pt>
                <c:pt idx="2856">
                  <c:v>1.1439559231725127E-2</c:v>
                </c:pt>
                <c:pt idx="2857">
                  <c:v>1.1440436245067076E-2</c:v>
                </c:pt>
                <c:pt idx="2858">
                  <c:v>1.14413657241208E-2</c:v>
                </c:pt>
                <c:pt idx="2859">
                  <c:v>1.1442347748422677E-2</c:v>
                </c:pt>
                <c:pt idx="2860">
                  <c:v>1.1443382397029467E-2</c:v>
                </c:pt>
                <c:pt idx="2861">
                  <c:v>1.1444469749477548E-2</c:v>
                </c:pt>
                <c:pt idx="2862">
                  <c:v>1.144560988506349E-2</c:v>
                </c:pt>
                <c:pt idx="2863">
                  <c:v>1.1446802883243734E-2</c:v>
                </c:pt>
                <c:pt idx="2864">
                  <c:v>1.1448048823075041E-2</c:v>
                </c:pt>
                <c:pt idx="2865">
                  <c:v>1.1449347784253661E-2</c:v>
                </c:pt>
                <c:pt idx="2866">
                  <c:v>1.1450699845836354E-2</c:v>
                </c:pt>
                <c:pt idx="2867">
                  <c:v>1.1452105087279563E-2</c:v>
                </c:pt>
                <c:pt idx="2868">
                  <c:v>1.1453563587959792E-2</c:v>
                </c:pt>
                <c:pt idx="2869">
                  <c:v>1.1455075427333483E-2</c:v>
                </c:pt>
                <c:pt idx="2870">
                  <c:v>1.1456868657857555E-2</c:v>
                </c:pt>
                <c:pt idx="2871">
                  <c:v>1.145849506110963E-2</c:v>
                </c:pt>
                <c:pt idx="2872">
                  <c:v>1.1460175052375732E-2</c:v>
                </c:pt>
                <c:pt idx="2873">
                  <c:v>1.1461908710952429E-2</c:v>
                </c:pt>
                <c:pt idx="2874">
                  <c:v>1.1463696116056354E-2</c:v>
                </c:pt>
                <c:pt idx="2875">
                  <c:v>1.146553734714395E-2</c:v>
                </c:pt>
                <c:pt idx="2876">
                  <c:v>1.1467432483511786E-2</c:v>
                </c:pt>
                <c:pt idx="2877">
                  <c:v>1.1469381604616302E-2</c:v>
                </c:pt>
                <c:pt idx="2878">
                  <c:v>1.1471384789594197E-2</c:v>
                </c:pt>
                <c:pt idx="2879">
                  <c:v>1.1473442118061783E-2</c:v>
                </c:pt>
                <c:pt idx="2880">
                  <c:v>1.1475553669155758E-2</c:v>
                </c:pt>
                <c:pt idx="2881">
                  <c:v>1.1477719522252627E-2</c:v>
                </c:pt>
                <c:pt idx="2882">
                  <c:v>1.147993975664896E-2</c:v>
                </c:pt>
                <c:pt idx="2883">
                  <c:v>1.1482214451801198E-2</c:v>
                </c:pt>
                <c:pt idx="2884">
                  <c:v>1.1484543687085846E-2</c:v>
                </c:pt>
                <c:pt idx="2885">
                  <c:v>1.1486927541719538E-2</c:v>
                </c:pt>
                <c:pt idx="2886">
                  <c:v>1.1489366095158715E-2</c:v>
                </c:pt>
                <c:pt idx="2887">
                  <c:v>1.1491859426699946E-2</c:v>
                </c:pt>
                <c:pt idx="2888">
                  <c:v>1.1494407615719737E-2</c:v>
                </c:pt>
                <c:pt idx="2889">
                  <c:v>1.1497010741594593E-2</c:v>
                </c:pt>
                <c:pt idx="2890">
                  <c:v>1.1499668883461212E-2</c:v>
                </c:pt>
                <c:pt idx="2891">
                  <c:v>1.1502382120776034E-2</c:v>
                </c:pt>
                <c:pt idx="2892">
                  <c:v>1.1505150532995501E-2</c:v>
                </c:pt>
                <c:pt idx="2893">
                  <c:v>1.1507974199416182E-2</c:v>
                </c:pt>
                <c:pt idx="2894">
                  <c:v>1.1510853199334647E-2</c:v>
                </c:pt>
                <c:pt idx="2895">
                  <c:v>1.1513787612287274E-2</c:v>
                </c:pt>
                <c:pt idx="2896">
                  <c:v>1.1516777517170951E-2</c:v>
                </c:pt>
                <c:pt idx="2897">
                  <c:v>1.1519822993761863E-2</c:v>
                </c:pt>
                <c:pt idx="2898">
                  <c:v>1.1522924121276645E-2</c:v>
                </c:pt>
                <c:pt idx="2899">
                  <c:v>1.1526080979011866E-2</c:v>
                </c:pt>
                <c:pt idx="2900">
                  <c:v>1.152929364634403E-2</c:v>
                </c:pt>
                <c:pt idx="2901">
                  <c:v>1.1532562202569707E-2</c:v>
                </c:pt>
                <c:pt idx="2902">
                  <c:v>1.1535886727145339E-2</c:v>
                </c:pt>
                <c:pt idx="2903">
                  <c:v>1.1539267299447431E-2</c:v>
                </c:pt>
                <c:pt idx="2904">
                  <c:v>1.154270399861268E-2</c:v>
                </c:pt>
                <c:pt idx="2905">
                  <c:v>1.1546196904017592E-2</c:v>
                </c:pt>
                <c:pt idx="2906">
                  <c:v>1.1549746095198543E-2</c:v>
                </c:pt>
                <c:pt idx="2907">
                  <c:v>1.1553351651372168E-2</c:v>
                </c:pt>
                <c:pt idx="2908">
                  <c:v>1.1557013651914971E-2</c:v>
                </c:pt>
                <c:pt idx="2909">
                  <c:v>1.1560732176203459E-2</c:v>
                </c:pt>
                <c:pt idx="2910">
                  <c:v>1.1564507303614135E-2</c:v>
                </c:pt>
                <c:pt idx="2911">
                  <c:v>1.1568339113283699E-2</c:v>
                </c:pt>
                <c:pt idx="2912">
                  <c:v>1.1572227684588654E-2</c:v>
                </c:pt>
                <c:pt idx="2913">
                  <c:v>1.1576173097385123E-2</c:v>
                </c:pt>
                <c:pt idx="2914">
                  <c:v>1.1580175430410122E-2</c:v>
                </c:pt>
                <c:pt idx="2915">
                  <c:v>1.158423476320003E-2</c:v>
                </c:pt>
                <c:pt idx="2916">
                  <c:v>1.1588351175131351E-2</c:v>
                </c:pt>
                <c:pt idx="2917">
                  <c:v>1.1592524745500654E-2</c:v>
                </c:pt>
                <c:pt idx="2918">
                  <c:v>1.1596755553684446E-2</c:v>
                </c:pt>
                <c:pt idx="2919">
                  <c:v>1.1601043679219103E-2</c:v>
                </c:pt>
                <c:pt idx="2920">
                  <c:v>1.1605389201161387E-2</c:v>
                </c:pt>
                <c:pt idx="2921">
                  <c:v>1.1609792199047675E-2</c:v>
                </c:pt>
                <c:pt idx="2922">
                  <c:v>1.1614894676847953E-2</c:v>
                </c:pt>
                <c:pt idx="2923">
                  <c:v>1.1619421104400729E-2</c:v>
                </c:pt>
                <c:pt idx="2924">
                  <c:v>1.1624005257218073E-2</c:v>
                </c:pt>
                <c:pt idx="2925">
                  <c:v>1.1628647214596555E-2</c:v>
                </c:pt>
                <c:pt idx="2926">
                  <c:v>1.1633347055992616E-2</c:v>
                </c:pt>
                <c:pt idx="2927">
                  <c:v>1.1638104860542953E-2</c:v>
                </c:pt>
                <c:pt idx="2928">
                  <c:v>1.164292070786388E-2</c:v>
                </c:pt>
                <c:pt idx="2929">
                  <c:v>1.1647794677092094E-2</c:v>
                </c:pt>
                <c:pt idx="2930">
                  <c:v>1.16527268476041E-2</c:v>
                </c:pt>
                <c:pt idx="2931">
                  <c:v>1.165771729885634E-2</c:v>
                </c:pt>
                <c:pt idx="2932">
                  <c:v>1.1662766110065448E-2</c:v>
                </c:pt>
                <c:pt idx="2933">
                  <c:v>1.1667873360607928E-2</c:v>
                </c:pt>
                <c:pt idx="2934">
                  <c:v>1.1673039129940221E-2</c:v>
                </c:pt>
                <c:pt idx="2935">
                  <c:v>1.1678263497199026E-2</c:v>
                </c:pt>
                <c:pt idx="2936">
                  <c:v>1.1685826556242063E-2</c:v>
                </c:pt>
                <c:pt idx="2937">
                  <c:v>1.1688888343561743E-2</c:v>
                </c:pt>
                <c:pt idx="2938">
                  <c:v>1.1694288981098921E-2</c:v>
                </c:pt>
                <c:pt idx="2939">
                  <c:v>1.1699748534068632E-2</c:v>
                </c:pt>
                <c:pt idx="2940">
                  <c:v>1.1707235758695589E-2</c:v>
                </c:pt>
                <c:pt idx="2941">
                  <c:v>1.1712830638055394E-2</c:v>
                </c:pt>
                <c:pt idx="2942">
                  <c:v>1.17184846976226E-2</c:v>
                </c:pt>
                <c:pt idx="2943">
                  <c:v>1.1724198016693776E-2</c:v>
                </c:pt>
                <c:pt idx="2944">
                  <c:v>1.172997067469872E-2</c:v>
                </c:pt>
                <c:pt idx="2945">
                  <c:v>1.1735802750933999E-2</c:v>
                </c:pt>
                <c:pt idx="2946">
                  <c:v>1.174169432477612E-2</c:v>
                </c:pt>
                <c:pt idx="2947">
                  <c:v>1.1747645475628232E-2</c:v>
                </c:pt>
                <c:pt idx="2948">
                  <c:v>1.1753656282786906E-2</c:v>
                </c:pt>
                <c:pt idx="2949">
                  <c:v>1.1759726825628647E-2</c:v>
                </c:pt>
                <c:pt idx="2950">
                  <c:v>1.176585718352996E-2</c:v>
                </c:pt>
                <c:pt idx="2951">
                  <c:v>1.1772047435840705E-2</c:v>
                </c:pt>
                <c:pt idx="2952">
                  <c:v>1.1778297661937387E-2</c:v>
                </c:pt>
                <c:pt idx="2953">
                  <c:v>1.1784607941143221E-2</c:v>
                </c:pt>
                <c:pt idx="2954">
                  <c:v>1.1790978352808068E-2</c:v>
                </c:pt>
                <c:pt idx="2955">
                  <c:v>1.1797408976335078E-2</c:v>
                </c:pt>
                <c:pt idx="2956">
                  <c:v>1.1803899891047465E-2</c:v>
                </c:pt>
                <c:pt idx="2957">
                  <c:v>1.1810451176375025E-2</c:v>
                </c:pt>
                <c:pt idx="2958">
                  <c:v>1.1817062911587684E-2</c:v>
                </c:pt>
                <c:pt idx="2959">
                  <c:v>1.1823735176115235E-2</c:v>
                </c:pt>
                <c:pt idx="2960">
                  <c:v>1.183046804925425E-2</c:v>
                </c:pt>
                <c:pt idx="2961">
                  <c:v>1.1837261610407879E-2</c:v>
                </c:pt>
                <c:pt idx="2962">
                  <c:v>1.1844115938925981E-2</c:v>
                </c:pt>
                <c:pt idx="2963">
                  <c:v>1.1851031114131771E-2</c:v>
                </c:pt>
                <c:pt idx="2964">
                  <c:v>1.1858007215428401E-2</c:v>
                </c:pt>
                <c:pt idx="2965">
                  <c:v>1.1865044322219021E-2</c:v>
                </c:pt>
                <c:pt idx="2966">
                  <c:v>1.1872142513746908E-2</c:v>
                </c:pt>
                <c:pt idx="2967">
                  <c:v>1.1879301869468506E-2</c:v>
                </c:pt>
                <c:pt idx="2968">
                  <c:v>1.1886522468707028E-2</c:v>
                </c:pt>
                <c:pt idx="2969">
                  <c:v>1.189380439083898E-2</c:v>
                </c:pt>
                <c:pt idx="2970">
                  <c:v>1.1901147715214222E-2</c:v>
                </c:pt>
                <c:pt idx="2971">
                  <c:v>1.1908552521209259E-2</c:v>
                </c:pt>
                <c:pt idx="2972">
                  <c:v>1.1916018888173951E-2</c:v>
                </c:pt>
                <c:pt idx="2973">
                  <c:v>1.1923546895404868E-2</c:v>
                </c:pt>
                <c:pt idx="2974">
                  <c:v>1.1932920497725874E-2</c:v>
                </c:pt>
                <c:pt idx="2975">
                  <c:v>1.1940589186130168E-2</c:v>
                </c:pt>
                <c:pt idx="2976">
                  <c:v>1.1948319771102334E-2</c:v>
                </c:pt>
                <c:pt idx="2977">
                  <c:v>1.1956112332098812E-2</c:v>
                </c:pt>
                <c:pt idx="2978">
                  <c:v>1.1963966948496108E-2</c:v>
                </c:pt>
                <c:pt idx="2979">
                  <c:v>1.1971883699510855E-2</c:v>
                </c:pt>
                <c:pt idx="2980">
                  <c:v>1.1979862664759366E-2</c:v>
                </c:pt>
                <c:pt idx="2981">
                  <c:v>1.1987903923138532E-2</c:v>
                </c:pt>
                <c:pt idx="2982">
                  <c:v>1.1996007554424537E-2</c:v>
                </c:pt>
                <c:pt idx="2983">
                  <c:v>1.2004173637754079E-2</c:v>
                </c:pt>
                <c:pt idx="2984">
                  <c:v>1.2012402252503662E-2</c:v>
                </c:pt>
                <c:pt idx="2985">
                  <c:v>1.2020693478129729E-2</c:v>
                </c:pt>
                <c:pt idx="2986">
                  <c:v>1.2029047393848913E-2</c:v>
                </c:pt>
                <c:pt idx="2987">
                  <c:v>1.2038671591287908E-2</c:v>
                </c:pt>
                <c:pt idx="2988">
                  <c:v>1.2047160110295607E-2</c:v>
                </c:pt>
                <c:pt idx="2989">
                  <c:v>1.2055711568716987E-2</c:v>
                </c:pt>
                <c:pt idx="2990">
                  <c:v>1.2064326045928553E-2</c:v>
                </c:pt>
                <c:pt idx="2991">
                  <c:v>1.2073003621546619E-2</c:v>
                </c:pt>
                <c:pt idx="2992">
                  <c:v>1.2081744374627945E-2</c:v>
                </c:pt>
                <c:pt idx="2993">
                  <c:v>1.2090548384628974E-2</c:v>
                </c:pt>
                <c:pt idx="2994">
                  <c:v>1.2099415730926211E-2</c:v>
                </c:pt>
                <c:pt idx="2995">
                  <c:v>1.2108346492816224E-2</c:v>
                </c:pt>
                <c:pt idx="2996">
                  <c:v>1.211734074967552E-2</c:v>
                </c:pt>
                <c:pt idx="2997">
                  <c:v>1.2126398580800668E-2</c:v>
                </c:pt>
                <c:pt idx="2998">
                  <c:v>1.2135520065728045E-2</c:v>
                </c:pt>
                <c:pt idx="2999">
                  <c:v>1.2144705283594348E-2</c:v>
                </c:pt>
                <c:pt idx="3000">
                  <c:v>1.2153954313776083E-2</c:v>
                </c:pt>
                <c:pt idx="3001">
                  <c:v>1.2163267235729691E-2</c:v>
                </c:pt>
                <c:pt idx="3002">
                  <c:v>1.2172644128671806E-2</c:v>
                </c:pt>
                <c:pt idx="3003">
                  <c:v>1.2182085072058868E-2</c:v>
                </c:pt>
                <c:pt idx="3004">
                  <c:v>1.2191590145187448E-2</c:v>
                </c:pt>
                <c:pt idx="3005">
                  <c:v>1.2201159427513986E-2</c:v>
                </c:pt>
                <c:pt idx="3006">
                  <c:v>1.2210792998255116E-2</c:v>
                </c:pt>
                <c:pt idx="3007">
                  <c:v>1.2220490936787343E-2</c:v>
                </c:pt>
                <c:pt idx="3008">
                  <c:v>1.2230253322487172E-2</c:v>
                </c:pt>
                <c:pt idx="3009">
                  <c:v>1.2240080234651174E-2</c:v>
                </c:pt>
                <c:pt idx="3010">
                  <c:v>1.2249971752735789E-2</c:v>
                </c:pt>
                <c:pt idx="3011">
                  <c:v>1.225992795595765E-2</c:v>
                </c:pt>
                <c:pt idx="3012">
                  <c:v>1.2269948923853136E-2</c:v>
                </c:pt>
                <c:pt idx="3013">
                  <c:v>1.227628062909325E-2</c:v>
                </c:pt>
                <c:pt idx="3014">
                  <c:v>1.2281590947758048E-2</c:v>
                </c:pt>
                <c:pt idx="3015">
                  <c:v>1.2286896134288128E-2</c:v>
                </c:pt>
                <c:pt idx="3016">
                  <c:v>1.2292196169099157E-2</c:v>
                </c:pt>
                <c:pt idx="3017">
                  <c:v>1.2297491032846608E-2</c:v>
                </c:pt>
                <c:pt idx="3018">
                  <c:v>1.2302780705786276E-2</c:v>
                </c:pt>
                <c:pt idx="3019">
                  <c:v>1.2308065168493698E-2</c:v>
                </c:pt>
                <c:pt idx="3020">
                  <c:v>1.2313344401464477E-2</c:v>
                </c:pt>
                <c:pt idx="3021">
                  <c:v>1.2318618385194213E-2</c:v>
                </c:pt>
                <c:pt idx="3022">
                  <c:v>1.2323887099938702E-2</c:v>
                </c:pt>
                <c:pt idx="3023">
                  <c:v>1.2329150526513288E-2</c:v>
                </c:pt>
                <c:pt idx="3024">
                  <c:v>1.2334408645093831E-2</c:v>
                </c:pt>
                <c:pt idx="3025">
                  <c:v>1.2339661436255867E-2</c:v>
                </c:pt>
                <c:pt idx="3026">
                  <c:v>1.2344908880494998E-2</c:v>
                </c:pt>
                <c:pt idx="3027">
                  <c:v>1.2350150958386763E-2</c:v>
                </c:pt>
                <c:pt idx="3028">
                  <c:v>1.2355387650186955E-2</c:v>
                </c:pt>
                <c:pt idx="3029">
                  <c:v>1.2360618936471113E-2</c:v>
                </c:pt>
                <c:pt idx="3030">
                  <c:v>1.2365844797734837E-2</c:v>
                </c:pt>
                <c:pt idx="3031">
                  <c:v>1.2371065214473731E-2</c:v>
                </c:pt>
                <c:pt idx="3032">
                  <c:v>1.2376280167023523E-2</c:v>
                </c:pt>
                <c:pt idx="3033">
                  <c:v>1.2381489636039689E-2</c:v>
                </c:pt>
                <c:pt idx="3034">
                  <c:v>1.238669360177802E-2</c:v>
                </c:pt>
                <c:pt idx="3035">
                  <c:v>1.2391892044973929E-2</c:v>
                </c:pt>
                <c:pt idx="3036">
                  <c:v>1.2397084945723336E-2</c:v>
                </c:pt>
                <c:pt idx="3037">
                  <c:v>1.2402272285001459E-2</c:v>
                </c:pt>
                <c:pt idx="3038">
                  <c:v>1.240745404290422E-2</c:v>
                </c:pt>
                <c:pt idx="3039">
                  <c:v>1.2412630200007158E-2</c:v>
                </c:pt>
                <c:pt idx="3040">
                  <c:v>1.2417800736805873E-2</c:v>
                </c:pt>
                <c:pt idx="3041">
                  <c:v>1.2422965633716032E-2</c:v>
                </c:pt>
                <c:pt idx="3042">
                  <c:v>1.2428124871313173E-2</c:v>
                </c:pt>
                <c:pt idx="3043">
                  <c:v>1.2433278429933026E-2</c:v>
                </c:pt>
                <c:pt idx="3044">
                  <c:v>1.2438426290231064E-2</c:v>
                </c:pt>
                <c:pt idx="3045">
                  <c:v>1.2443568432543017E-2</c:v>
                </c:pt>
                <c:pt idx="3046">
                  <c:v>1.2448704837364488E-2</c:v>
                </c:pt>
                <c:pt idx="3047">
                  <c:v>1.2453835485031206E-2</c:v>
                </c:pt>
                <c:pt idx="3048">
                  <c:v>1.2458960356358517E-2</c:v>
                </c:pt>
                <c:pt idx="3049">
                  <c:v>1.2464079431522279E-2</c:v>
                </c:pt>
                <c:pt idx="3050">
                  <c:v>1.246919269109803E-2</c:v>
                </c:pt>
                <c:pt idx="3051">
                  <c:v>1.2474300115501435E-2</c:v>
                </c:pt>
                <c:pt idx="3052">
                  <c:v>1.2479401685308034E-2</c:v>
                </c:pt>
                <c:pt idx="3053">
                  <c:v>1.248449738093349E-2</c:v>
                </c:pt>
                <c:pt idx="3054">
                  <c:v>1.2489587182793471E-2</c:v>
                </c:pt>
                <c:pt idx="3055">
                  <c:v>1.2494671071543451E-2</c:v>
                </c:pt>
                <c:pt idx="3056">
                  <c:v>1.2499749027439222E-2</c:v>
                </c:pt>
                <c:pt idx="3057">
                  <c:v>1.2504821031056323E-2</c:v>
                </c:pt>
                <c:pt idx="3058">
                  <c:v>1.2509887062810421E-2</c:v>
                </c:pt>
                <c:pt idx="3059">
                  <c:v>1.2514947103277052E-2</c:v>
                </c:pt>
                <c:pt idx="3060">
                  <c:v>1.2520001132871883E-2</c:v>
                </c:pt>
                <c:pt idx="3061">
                  <c:v>1.2525049132090516E-2</c:v>
                </c:pt>
                <c:pt idx="3062">
                  <c:v>1.2530091081348615E-2</c:v>
                </c:pt>
                <c:pt idx="3063">
                  <c:v>1.2535126961221721E-2</c:v>
                </c:pt>
                <c:pt idx="3064">
                  <c:v>1.2540156751965625E-2</c:v>
                </c:pt>
                <c:pt idx="3065">
                  <c:v>1.2545180434235803E-2</c:v>
                </c:pt>
                <c:pt idx="3066">
                  <c:v>1.2550197988527856E-2</c:v>
                </c:pt>
                <c:pt idx="3067">
                  <c:v>1.255520939525745E-2</c:v>
                </c:pt>
                <c:pt idx="3068">
                  <c:v>1.2560214634920186E-2</c:v>
                </c:pt>
                <c:pt idx="3069">
                  <c:v>1.2565213687851795E-2</c:v>
                </c:pt>
                <c:pt idx="3070">
                  <c:v>1.2570206534627815E-2</c:v>
                </c:pt>
                <c:pt idx="3071">
                  <c:v>1.2575193155823783E-2</c:v>
                </c:pt>
                <c:pt idx="3072">
                  <c:v>1.2580173531775429E-2</c:v>
                </c:pt>
                <c:pt idx="3073">
                  <c:v>1.2585147642978356E-2</c:v>
                </c:pt>
                <c:pt idx="3074">
                  <c:v>1.2590115470008101E-2</c:v>
                </c:pt>
                <c:pt idx="3075">
                  <c:v>1.2595076993200394E-2</c:v>
                </c:pt>
                <c:pt idx="3076">
                  <c:v>1.2600032193050836E-2</c:v>
                </c:pt>
                <c:pt idx="3077">
                  <c:v>1.2604981049975095E-2</c:v>
                </c:pt>
                <c:pt idx="3078">
                  <c:v>1.2609923544708579E-2</c:v>
                </c:pt>
                <c:pt idx="3079">
                  <c:v>1.2614859657507083E-2</c:v>
                </c:pt>
                <c:pt idx="3080">
                  <c:v>1.2619789368706336E-2</c:v>
                </c:pt>
                <c:pt idx="3081">
                  <c:v>1.2624712659121684E-2</c:v>
                </c:pt>
                <c:pt idx="3082">
                  <c:v>1.2629629509088858E-2</c:v>
                </c:pt>
                <c:pt idx="3083">
                  <c:v>1.263453989886365E-2</c:v>
                </c:pt>
                <c:pt idx="3084">
                  <c:v>1.2639443809181472E-2</c:v>
                </c:pt>
                <c:pt idx="3085">
                  <c:v>1.2644341220617861E-2</c:v>
                </c:pt>
                <c:pt idx="3086">
                  <c:v>1.2649232113268738E-2</c:v>
                </c:pt>
                <c:pt idx="3087">
                  <c:v>1.2654116467789578E-2</c:v>
                </c:pt>
                <c:pt idx="3088">
                  <c:v>1.2658994264755918E-2</c:v>
                </c:pt>
                <c:pt idx="3089">
                  <c:v>1.2663865484503489E-2</c:v>
                </c:pt>
                <c:pt idx="3090">
                  <c:v>1.2668730107447956E-2</c:v>
                </c:pt>
                <c:pt idx="3091">
                  <c:v>1.267358811432473E-2</c:v>
                </c:pt>
                <c:pt idx="3092">
                  <c:v>1.2678439485469539E-2</c:v>
                </c:pt>
                <c:pt idx="3093">
                  <c:v>1.2683284201218115E-2</c:v>
                </c:pt>
                <c:pt idx="3094">
                  <c:v>1.268812224222593E-2</c:v>
                </c:pt>
                <c:pt idx="3095">
                  <c:v>1.2692953588828715E-2</c:v>
                </c:pt>
                <c:pt idx="3096">
                  <c:v>1.2697778221602007E-2</c:v>
                </c:pt>
                <c:pt idx="3097">
                  <c:v>1.2702596120961474E-2</c:v>
                </c:pt>
                <c:pt idx="3098">
                  <c:v>1.2707407267402715E-2</c:v>
                </c:pt>
                <c:pt idx="3099">
                  <c:v>1.2712211641341398E-2</c:v>
                </c:pt>
                <c:pt idx="3100">
                  <c:v>1.271700922335306E-2</c:v>
                </c:pt>
                <c:pt idx="3101">
                  <c:v>1.2721799993773431E-2</c:v>
                </c:pt>
                <c:pt idx="3102">
                  <c:v>1.272658393333792E-2</c:v>
                </c:pt>
                <c:pt idx="3103">
                  <c:v>1.2731361022222387E-2</c:v>
                </c:pt>
                <c:pt idx="3104">
                  <c:v>1.2736131241002369E-2</c:v>
                </c:pt>
                <c:pt idx="3105">
                  <c:v>1.2740894570253403E-2</c:v>
                </c:pt>
                <c:pt idx="3106">
                  <c:v>1.2745650990311219E-2</c:v>
                </c:pt>
                <c:pt idx="3107">
                  <c:v>1.275040048167142E-2</c:v>
                </c:pt>
                <c:pt idx="3108">
                  <c:v>1.2755143024829607E-2</c:v>
                </c:pt>
                <c:pt idx="3109">
                  <c:v>1.2759878600281382E-2</c:v>
                </c:pt>
                <c:pt idx="3110">
                  <c:v>1.2764607188602284E-2</c:v>
                </c:pt>
                <c:pt idx="3111">
                  <c:v>1.2769328770048105E-2</c:v>
                </c:pt>
                <c:pt idx="3112">
                  <c:v>1.2774043325114448E-2</c:v>
                </c:pt>
                <c:pt idx="3113">
                  <c:v>1.2778750834376851E-2</c:v>
                </c:pt>
                <c:pt idx="3114">
                  <c:v>1.2783451278330915E-2</c:v>
                </c:pt>
                <c:pt idx="3115">
                  <c:v>1.2788144637312371E-2</c:v>
                </c:pt>
                <c:pt idx="3116">
                  <c:v>1.2792830891896756E-2</c:v>
                </c:pt>
                <c:pt idx="3117">
                  <c:v>1.2797510022499736E-2</c:v>
                </c:pt>
                <c:pt idx="3118">
                  <c:v>1.280218200969685E-2</c:v>
                </c:pt>
                <c:pt idx="3119">
                  <c:v>1.2806846833823826E-2</c:v>
                </c:pt>
                <c:pt idx="3120">
                  <c:v>1.2811504475456204E-2</c:v>
                </c:pt>
                <c:pt idx="3121">
                  <c:v>1.2816154915089584E-2</c:v>
                </c:pt>
                <c:pt idx="3122">
                  <c:v>1.282079813297976E-2</c:v>
                </c:pt>
                <c:pt idx="3123">
                  <c:v>1.2825434109862144E-2</c:v>
                </c:pt>
                <c:pt idx="3124">
                  <c:v>1.28300628261524E-2</c:v>
                </c:pt>
                <c:pt idx="3125">
                  <c:v>1.2834684262186258E-2</c:v>
                </c:pt>
                <c:pt idx="3126">
                  <c:v>1.283929839845932E-2</c:v>
                </c:pt>
                <c:pt idx="3127">
                  <c:v>1.2843905215706997E-2</c:v>
                </c:pt>
                <c:pt idx="3128">
                  <c:v>1.2848504694105145E-2</c:v>
                </c:pt>
                <c:pt idx="3129">
                  <c:v>1.2853096814149367E-2</c:v>
                </c:pt>
                <c:pt idx="3130">
                  <c:v>1.2857681556415201E-2</c:v>
                </c:pt>
                <c:pt idx="3131">
                  <c:v>1.2862258901398249E-2</c:v>
                </c:pt>
                <c:pt idx="3132">
                  <c:v>1.2866828829514176E-2</c:v>
                </c:pt>
                <c:pt idx="3133">
                  <c:v>1.2871391321178649E-2</c:v>
                </c:pt>
                <c:pt idx="3134">
                  <c:v>1.2875946356967205E-2</c:v>
                </c:pt>
                <c:pt idx="3135">
                  <c:v>1.288049391729551E-2</c:v>
                </c:pt>
                <c:pt idx="3136">
                  <c:v>1.2885033982659166E-2</c:v>
                </c:pt>
                <c:pt idx="3137">
                  <c:v>1.288956653347384E-2</c:v>
                </c:pt>
                <c:pt idx="3138">
                  <c:v>1.2894091550315068E-2</c:v>
                </c:pt>
                <c:pt idx="3139">
                  <c:v>1.2898609013598517E-2</c:v>
                </c:pt>
                <c:pt idx="3140">
                  <c:v>1.2903118903819788E-2</c:v>
                </c:pt>
                <c:pt idx="3141">
                  <c:v>1.2907621201394548E-2</c:v>
                </c:pt>
                <c:pt idx="3142">
                  <c:v>1.2912115886818398E-2</c:v>
                </c:pt>
                <c:pt idx="3143">
                  <c:v>1.2916602940586941E-2</c:v>
                </c:pt>
                <c:pt idx="3144">
                  <c:v>1.2921082343195778E-2</c:v>
                </c:pt>
                <c:pt idx="3145">
                  <c:v>1.2925554074980639E-2</c:v>
                </c:pt>
                <c:pt idx="3146">
                  <c:v>1.2930018116596997E-2</c:v>
                </c:pt>
                <c:pt idx="3147">
                  <c:v>1.2934474448380584E-2</c:v>
                </c:pt>
                <c:pt idx="3148">
                  <c:v>1.2939557933453472E-2</c:v>
                </c:pt>
                <c:pt idx="3149">
                  <c:v>1.294399767850507E-2</c:v>
                </c:pt>
                <c:pt idx="3150">
                  <c:v>1.2948429652492877E-2</c:v>
                </c:pt>
                <c:pt idx="3151">
                  <c:v>1.2952853835832556E-2</c:v>
                </c:pt>
                <c:pt idx="3152">
                  <c:v>1.2957270208939775E-2</c:v>
                </c:pt>
                <c:pt idx="3153">
                  <c:v>1.2961678752150263E-2</c:v>
                </c:pt>
                <c:pt idx="3154">
                  <c:v>1.296607944619943E-2</c:v>
                </c:pt>
                <c:pt idx="3155">
                  <c:v>1.2970472271502942E-2</c:v>
                </c:pt>
                <c:pt idx="3156">
                  <c:v>1.2974857208396529E-2</c:v>
                </c:pt>
                <c:pt idx="3157">
                  <c:v>1.2979234237535664E-2</c:v>
                </c:pt>
                <c:pt idx="3158">
                  <c:v>1.2983603339256078E-2</c:v>
                </c:pt>
                <c:pt idx="3159">
                  <c:v>1.2987964494133308E-2</c:v>
                </c:pt>
                <c:pt idx="3160">
                  <c:v>1.2992317682503085E-2</c:v>
                </c:pt>
                <c:pt idx="3161">
                  <c:v>1.2996662884940946E-2</c:v>
                </c:pt>
                <c:pt idx="3162">
                  <c:v>1.3001000082022429E-2</c:v>
                </c:pt>
                <c:pt idx="3163">
                  <c:v>1.3005329253923392E-2</c:v>
                </c:pt>
                <c:pt idx="3164">
                  <c:v>1.3009650381299309E-2</c:v>
                </c:pt>
                <c:pt idx="3165">
                  <c:v>1.3013963444725718E-2</c:v>
                </c:pt>
                <c:pt idx="3166">
                  <c:v>1.3018268424458412E-2</c:v>
                </c:pt>
                <c:pt idx="3167">
                  <c:v>1.302256530107293E-2</c:v>
                </c:pt>
                <c:pt idx="3168">
                  <c:v>1.3026854055064874E-2</c:v>
                </c:pt>
                <c:pt idx="3169">
                  <c:v>1.3031134666849908E-2</c:v>
                </c:pt>
                <c:pt idx="3170">
                  <c:v>1.3035407117083508E-2</c:v>
                </c:pt>
                <c:pt idx="3171">
                  <c:v>1.3039671385861595E-2</c:v>
                </c:pt>
                <c:pt idx="3172">
                  <c:v>1.3043927453919579E-2</c:v>
                </c:pt>
                <c:pt idx="3173">
                  <c:v>1.3048175301753062E-2</c:v>
                </c:pt>
                <c:pt idx="3174">
                  <c:v>1.305241490977771E-2</c:v>
                </c:pt>
                <c:pt idx="3175">
                  <c:v>1.3056646258489124E-2</c:v>
                </c:pt>
                <c:pt idx="3176">
                  <c:v>1.3060869328223035E-2</c:v>
                </c:pt>
                <c:pt idx="3177">
                  <c:v>1.3065084099634916E-2</c:v>
                </c:pt>
                <c:pt idx="3178">
                  <c:v>1.3069290553140434E-2</c:v>
                </c:pt>
                <c:pt idx="3179">
                  <c:v>1.3073488668995381E-2</c:v>
                </c:pt>
                <c:pt idx="3180">
                  <c:v>1.3077678428174977E-2</c:v>
                </c:pt>
                <c:pt idx="3181">
                  <c:v>1.3081859810615271E-2</c:v>
                </c:pt>
                <c:pt idx="3182">
                  <c:v>1.3086628251457455E-2</c:v>
                </c:pt>
                <c:pt idx="3183">
                  <c:v>1.3090791618548536E-2</c:v>
                </c:pt>
                <c:pt idx="3184">
                  <c:v>1.3094946547749231E-2</c:v>
                </c:pt>
                <c:pt idx="3185">
                  <c:v>1.3099093019635077E-2</c:v>
                </c:pt>
                <c:pt idx="3186">
                  <c:v>1.3103231014461869E-2</c:v>
                </c:pt>
                <c:pt idx="3187">
                  <c:v>1.3107360512805144E-2</c:v>
                </c:pt>
                <c:pt idx="3188">
                  <c:v>1.311148149524044E-2</c:v>
                </c:pt>
                <c:pt idx="3189">
                  <c:v>1.3115593942103487E-2</c:v>
                </c:pt>
                <c:pt idx="3190">
                  <c:v>1.3119697833969823E-2</c:v>
                </c:pt>
                <c:pt idx="3191">
                  <c:v>1.3123793151255114E-2</c:v>
                </c:pt>
                <c:pt idx="3192">
                  <c:v>1.312787987429509E-2</c:v>
                </c:pt>
                <c:pt idx="3193">
                  <c:v>1.3131957983905096E-2</c:v>
                </c:pt>
                <c:pt idx="3194">
                  <c:v>1.3136027460181054E-2</c:v>
                </c:pt>
                <c:pt idx="3195">
                  <c:v>1.3140088283858375E-2</c:v>
                </c:pt>
                <c:pt idx="3196">
                  <c:v>1.3144140435352725E-2</c:v>
                </c:pt>
                <c:pt idx="3197">
                  <c:v>1.3150298011034067E-2</c:v>
                </c:pt>
                <c:pt idx="3198">
                  <c:v>1.3152218643535107E-2</c:v>
                </c:pt>
                <c:pt idx="3199">
                  <c:v>1.3156244661134409E-2</c:v>
                </c:pt>
                <c:pt idx="3200">
                  <c:v>1.316026192845321E-2</c:v>
                </c:pt>
                <c:pt idx="3201">
                  <c:v>1.3164270425987112E-2</c:v>
                </c:pt>
                <c:pt idx="3202">
                  <c:v>1.3168270133991911E-2</c:v>
                </c:pt>
                <c:pt idx="3203">
                  <c:v>1.3172261033203014E-2</c:v>
                </c:pt>
                <c:pt idx="3204">
                  <c:v>1.3176243103956153E-2</c:v>
                </c:pt>
                <c:pt idx="3205">
                  <c:v>1.3180216326587058E-2</c:v>
                </c:pt>
                <c:pt idx="3206">
                  <c:v>1.3184180681991009E-2</c:v>
                </c:pt>
                <c:pt idx="3207">
                  <c:v>1.3188136150263929E-2</c:v>
                </c:pt>
                <c:pt idx="3208">
                  <c:v>1.3192082711981357E-2</c:v>
                </c:pt>
                <c:pt idx="3209">
                  <c:v>1.3196020347558957E-2</c:v>
                </c:pt>
                <c:pt idx="3210">
                  <c:v>1.3199949037652203E-2</c:v>
                </c:pt>
                <c:pt idx="3211">
                  <c:v>1.320386876251689E-2</c:v>
                </c:pt>
                <c:pt idx="3212">
                  <c:v>1.3207779502808492E-2</c:v>
                </c:pt>
                <c:pt idx="3213">
                  <c:v>1.3211681238782802E-2</c:v>
                </c:pt>
                <c:pt idx="3214">
                  <c:v>1.3215573951095294E-2</c:v>
                </c:pt>
                <c:pt idx="3215">
                  <c:v>1.3219457620321506E-2</c:v>
                </c:pt>
                <c:pt idx="3216">
                  <c:v>1.3223332226637297E-2</c:v>
                </c:pt>
                <c:pt idx="3217">
                  <c:v>1.3227197750618203E-2</c:v>
                </c:pt>
                <c:pt idx="3218">
                  <c:v>1.3231054172919698E-2</c:v>
                </c:pt>
                <c:pt idx="3219">
                  <c:v>1.3234901473717642E-2</c:v>
                </c:pt>
                <c:pt idx="3220">
                  <c:v>1.3238739633667507E-2</c:v>
                </c:pt>
                <c:pt idx="3221">
                  <c:v>1.3242568633264895E-2</c:v>
                </c:pt>
                <c:pt idx="3222">
                  <c:v>1.3246388452925473E-2</c:v>
                </c:pt>
                <c:pt idx="3223">
                  <c:v>1.3250199073064906E-2</c:v>
                </c:pt>
                <c:pt idx="3224">
                  <c:v>1.3254000474178795E-2</c:v>
                </c:pt>
                <c:pt idx="3225">
                  <c:v>1.3257792636922616E-2</c:v>
                </c:pt>
                <c:pt idx="3226">
                  <c:v>1.3261575541472226E-2</c:v>
                </c:pt>
                <c:pt idx="3227">
                  <c:v>1.3265349168563034E-2</c:v>
                </c:pt>
                <c:pt idx="3228">
                  <c:v>1.3269113498530771E-2</c:v>
                </c:pt>
                <c:pt idx="3229">
                  <c:v>1.3272868511871039E-2</c:v>
                </c:pt>
                <c:pt idx="3230">
                  <c:v>1.3276614188999503E-2</c:v>
                </c:pt>
                <c:pt idx="3231">
                  <c:v>1.3280350510411765E-2</c:v>
                </c:pt>
                <c:pt idx="3232">
                  <c:v>1.3284077456683363E-2</c:v>
                </c:pt>
                <c:pt idx="3233">
                  <c:v>1.3287795008150027E-2</c:v>
                </c:pt>
                <c:pt idx="3234">
                  <c:v>1.3293051634777342E-2</c:v>
                </c:pt>
                <c:pt idx="3235">
                  <c:v>1.3296747912114881E-2</c:v>
                </c:pt>
                <c:pt idx="3236">
                  <c:v>1.330043472995257E-2</c:v>
                </c:pt>
                <c:pt idx="3237">
                  <c:v>1.3304112068706075E-2</c:v>
                </c:pt>
                <c:pt idx="3238">
                  <c:v>1.3307779908897643E-2</c:v>
                </c:pt>
                <c:pt idx="3239">
                  <c:v>1.3311438230916295E-2</c:v>
                </c:pt>
                <c:pt idx="3240">
                  <c:v>1.3315087015364213E-2</c:v>
                </c:pt>
                <c:pt idx="3241">
                  <c:v>1.3318726242630419E-2</c:v>
                </c:pt>
                <c:pt idx="3242">
                  <c:v>1.3322355893157223E-2</c:v>
                </c:pt>
                <c:pt idx="3243">
                  <c:v>1.3325975947466873E-2</c:v>
                </c:pt>
                <c:pt idx="3244">
                  <c:v>1.3329586386028325E-2</c:v>
                </c:pt>
                <c:pt idx="3245">
                  <c:v>1.3333187189257245E-2</c:v>
                </c:pt>
                <c:pt idx="3246">
                  <c:v>1.3336778337675881E-2</c:v>
                </c:pt>
                <c:pt idx="3247">
                  <c:v>1.3341397398036747E-2</c:v>
                </c:pt>
                <c:pt idx="3248">
                  <c:v>1.3344964753407851E-2</c:v>
                </c:pt>
                <c:pt idx="3249">
                  <c:v>1.3348522387595096E-2</c:v>
                </c:pt>
                <c:pt idx="3250">
                  <c:v>1.3352070281333894E-2</c:v>
                </c:pt>
                <c:pt idx="3251">
                  <c:v>1.335560841464023E-2</c:v>
                </c:pt>
                <c:pt idx="3252">
                  <c:v>1.3359136768329449E-2</c:v>
                </c:pt>
                <c:pt idx="3253">
                  <c:v>1.3362655322817218E-2</c:v>
                </c:pt>
                <c:pt idx="3254">
                  <c:v>1.3366164058439267E-2</c:v>
                </c:pt>
                <c:pt idx="3255">
                  <c:v>1.3369662955771133E-2</c:v>
                </c:pt>
                <c:pt idx="3256">
                  <c:v>1.3373151995308419E-2</c:v>
                </c:pt>
                <c:pt idx="3257">
                  <c:v>1.3376631157626662E-2</c:v>
                </c:pt>
                <c:pt idx="3258">
                  <c:v>1.338010042290172E-2</c:v>
                </c:pt>
                <c:pt idx="3259">
                  <c:v>1.338355977170913E-2</c:v>
                </c:pt>
                <c:pt idx="3260">
                  <c:v>1.3387009184704368E-2</c:v>
                </c:pt>
                <c:pt idx="3261">
                  <c:v>1.3390448642223163E-2</c:v>
                </c:pt>
                <c:pt idx="3262">
                  <c:v>1.3393878124761116E-2</c:v>
                </c:pt>
                <c:pt idx="3263">
                  <c:v>1.3397297612653958E-2</c:v>
                </c:pt>
                <c:pt idx="3264">
                  <c:v>1.3400707086717034E-2</c:v>
                </c:pt>
                <c:pt idx="3265">
                  <c:v>1.3404106527046267E-2</c:v>
                </c:pt>
                <c:pt idx="3266">
                  <c:v>1.3407495914217193E-2</c:v>
                </c:pt>
                <c:pt idx="3267">
                  <c:v>1.3410875228885288E-2</c:v>
                </c:pt>
                <c:pt idx="3268">
                  <c:v>1.3414244451466217E-2</c:v>
                </c:pt>
                <c:pt idx="3269">
                  <c:v>1.3417603562215774E-2</c:v>
                </c:pt>
                <c:pt idx="3270">
                  <c:v>1.3420952541709497E-2</c:v>
                </c:pt>
                <c:pt idx="3271">
                  <c:v>1.3424291370602859E-2</c:v>
                </c:pt>
                <c:pt idx="3272">
                  <c:v>1.3427620029231591E-2</c:v>
                </c:pt>
                <c:pt idx="3273">
                  <c:v>1.3430938497931422E-2</c:v>
                </c:pt>
                <c:pt idx="3274">
                  <c:v>1.3434246757357826E-2</c:v>
                </c:pt>
                <c:pt idx="3275">
                  <c:v>1.3437544788006406E-2</c:v>
                </c:pt>
                <c:pt idx="3276">
                  <c:v>1.3440832570212891E-2</c:v>
                </c:pt>
                <c:pt idx="3277">
                  <c:v>1.3444110084472882E-2</c:v>
                </c:pt>
                <c:pt idx="3278">
                  <c:v>1.3447377311281983E-2</c:v>
                </c:pt>
                <c:pt idx="3279">
                  <c:v>1.3450634231295666E-2</c:v>
                </c:pt>
                <c:pt idx="3280">
                  <c:v>1.345388082468979E-2</c:v>
                </c:pt>
                <c:pt idx="3281">
                  <c:v>1.3457117072039892E-2</c:v>
                </c:pt>
                <c:pt idx="3282">
                  <c:v>1.3460342953921511E-2</c:v>
                </c:pt>
                <c:pt idx="3283">
                  <c:v>1.346355845059044E-2</c:v>
                </c:pt>
                <c:pt idx="3284">
                  <c:v>1.346676354278209E-2</c:v>
                </c:pt>
                <c:pt idx="3285">
                  <c:v>1.3469958210832189E-2</c:v>
                </c:pt>
                <c:pt idx="3286">
                  <c:v>1.347314243523634E-2</c:v>
                </c:pt>
                <c:pt idx="3287">
                  <c:v>1.3476316196490146E-2</c:v>
                </c:pt>
                <c:pt idx="3288">
                  <c:v>1.3479479474929335E-2</c:v>
                </c:pt>
                <c:pt idx="3289">
                  <c:v>1.3482632251129445E-2</c:v>
                </c:pt>
                <c:pt idx="3290">
                  <c:v>1.3485774505666015E-2</c:v>
                </c:pt>
                <c:pt idx="3291">
                  <c:v>1.3488906218874774E-2</c:v>
                </c:pt>
                <c:pt idx="3292">
                  <c:v>1.3492027371171389E-2</c:v>
                </c:pt>
                <c:pt idx="3293">
                  <c:v>1.3495137943291269E-2</c:v>
                </c:pt>
                <c:pt idx="3294">
                  <c:v>1.3498237915330336E-2</c:v>
                </c:pt>
                <c:pt idx="3295">
                  <c:v>1.3501327268023999E-2</c:v>
                </c:pt>
                <c:pt idx="3296">
                  <c:v>1.3504405981867862E-2</c:v>
                </c:pt>
                <c:pt idx="3297">
                  <c:v>1.3507474037277589E-2</c:v>
                </c:pt>
                <c:pt idx="3298">
                  <c:v>1.3510531414508975E-2</c:v>
                </c:pt>
                <c:pt idx="3299">
                  <c:v>1.3513578094297429E-2</c:v>
                </c:pt>
                <c:pt idx="3300">
                  <c:v>1.351661405721849E-2</c:v>
                </c:pt>
                <c:pt idx="3301">
                  <c:v>1.3519639283368079E-2</c:v>
                </c:pt>
                <c:pt idx="3302">
                  <c:v>1.3522653753481606E-2</c:v>
                </c:pt>
                <c:pt idx="3303">
                  <c:v>1.3525657447974737E-2</c:v>
                </c:pt>
                <c:pt idx="3304">
                  <c:v>1.3528650347263138E-2</c:v>
                </c:pt>
                <c:pt idx="3305">
                  <c:v>1.3531632431922347E-2</c:v>
                </c:pt>
                <c:pt idx="3306">
                  <c:v>1.3534603682208157E-2</c:v>
                </c:pt>
                <c:pt idx="3307">
                  <c:v>1.3537564078935915E-2</c:v>
                </c:pt>
                <c:pt idx="3308">
                  <c:v>1.3540513602521287E-2</c:v>
                </c:pt>
                <c:pt idx="3309">
                  <c:v>1.3543452233060194E-2</c:v>
                </c:pt>
                <c:pt idx="3310">
                  <c:v>1.3546379951367982E-2</c:v>
                </c:pt>
                <c:pt idx="3311">
                  <c:v>1.3549296737860317E-2</c:v>
                </c:pt>
                <c:pt idx="3312">
                  <c:v>1.3552202572952865E-2</c:v>
                </c:pt>
                <c:pt idx="3313">
                  <c:v>1.3555097437061292E-2</c:v>
                </c:pt>
                <c:pt idx="3314">
                  <c:v>1.3557981310761136E-2</c:v>
                </c:pt>
                <c:pt idx="3315">
                  <c:v>1.3560854174627934E-2</c:v>
                </c:pt>
                <c:pt idx="3316">
                  <c:v>1.3563716008917481E-2</c:v>
                </c:pt>
                <c:pt idx="3317">
                  <c:v>1.3566566794045443E-2</c:v>
                </c:pt>
                <c:pt idx="3318">
                  <c:v>1.35694065109071E-2</c:v>
                </c:pt>
                <c:pt idx="3319">
                  <c:v>1.357223513951844E-2</c:v>
                </c:pt>
                <c:pt idx="3320">
                  <c:v>1.3575052660694809E-2</c:v>
                </c:pt>
                <c:pt idx="3321">
                  <c:v>1.3577859054532126E-2</c:v>
                </c:pt>
                <c:pt idx="3322">
                  <c:v>1.358065430184574E-2</c:v>
                </c:pt>
                <c:pt idx="3323">
                  <c:v>1.3583438383051316E-2</c:v>
                </c:pt>
                <c:pt idx="3324">
                  <c:v>1.3586211278404647E-2</c:v>
                </c:pt>
                <c:pt idx="3325">
                  <c:v>1.3588972968481272E-2</c:v>
                </c:pt>
                <c:pt idx="3326">
                  <c:v>1.3591723433856728E-2</c:v>
                </c:pt>
                <c:pt idx="3327">
                  <c:v>1.3594462655026618E-2</c:v>
                </c:pt>
                <c:pt idx="3328">
                  <c:v>1.3597190612246735E-2</c:v>
                </c:pt>
                <c:pt idx="3329">
                  <c:v>1.3599907286172552E-2</c:v>
                </c:pt>
                <c:pt idx="3330">
                  <c:v>1.3602612657219737E-2</c:v>
                </c:pt>
                <c:pt idx="3331">
                  <c:v>1.3605306705883891E-2</c:v>
                </c:pt>
                <c:pt idx="3332">
                  <c:v>1.3607989412660615E-2</c:v>
                </c:pt>
                <c:pt idx="3333">
                  <c:v>1.3610660757965576E-2</c:v>
                </c:pt>
                <c:pt idx="3334">
                  <c:v>1.3613320722134503E-2</c:v>
                </c:pt>
                <c:pt idx="3335">
                  <c:v>1.3615969285902807E-2</c:v>
                </c:pt>
                <c:pt idx="3336">
                  <c:v>1.3618606429606217E-2</c:v>
                </c:pt>
                <c:pt idx="3337">
                  <c:v>1.3621232133740335E-2</c:v>
                </c:pt>
                <c:pt idx="3338">
                  <c:v>1.36238463788807E-2</c:v>
                </c:pt>
                <c:pt idx="3339">
                  <c:v>1.3626449145283104E-2</c:v>
                </c:pt>
                <c:pt idx="3340">
                  <c:v>1.3629040413523086E-2</c:v>
                </c:pt>
                <c:pt idx="3341">
                  <c:v>1.3631620164176184E-2</c:v>
                </c:pt>
                <c:pt idx="3342">
                  <c:v>1.3634188377498191E-2</c:v>
                </c:pt>
                <c:pt idx="3343">
                  <c:v>1.3636745034144582E-2</c:v>
                </c:pt>
                <c:pt idx="3344">
                  <c:v>1.3639290114531022E-2</c:v>
                </c:pt>
                <c:pt idx="3345">
                  <c:v>1.3641823599233049E-2</c:v>
                </c:pt>
                <c:pt idx="3346">
                  <c:v>1.3644345468506458E-2</c:v>
                </c:pt>
                <c:pt idx="3347">
                  <c:v>1.364685570284685E-2</c:v>
                </c:pt>
                <c:pt idx="3348">
                  <c:v>1.3649354282989634E-2</c:v>
                </c:pt>
                <c:pt idx="3349">
                  <c:v>1.3651841189110669E-2</c:v>
                </c:pt>
                <c:pt idx="3350">
                  <c:v>1.3654316401785493E-2</c:v>
                </c:pt>
                <c:pt idx="3351">
                  <c:v>1.365677990166958E-2</c:v>
                </c:pt>
                <c:pt idx="3352">
                  <c:v>1.3659231668938787E-2</c:v>
                </c:pt>
                <c:pt idx="3353">
                  <c:v>1.3661671684168653E-2</c:v>
                </c:pt>
                <c:pt idx="3354">
                  <c:v>1.3664099927854778E-2</c:v>
                </c:pt>
                <c:pt idx="3355">
                  <c:v>1.3666516380572702E-2</c:v>
                </c:pt>
                <c:pt idx="3356">
                  <c:v>1.3668921022658154E-2</c:v>
                </c:pt>
                <c:pt idx="3357">
                  <c:v>1.3671313834446863E-2</c:v>
                </c:pt>
                <c:pt idx="3358">
                  <c:v>1.3673694796834113E-2</c:v>
                </c:pt>
                <c:pt idx="3359">
                  <c:v>1.3676063889915824E-2</c:v>
                </c:pt>
                <c:pt idx="3360">
                  <c:v>1.367842109434747E-2</c:v>
                </c:pt>
                <c:pt idx="3361">
                  <c:v>1.3680766390464782E-2</c:v>
                </c:pt>
                <c:pt idx="3362">
                  <c:v>1.368309975900317E-2</c:v>
                </c:pt>
                <c:pt idx="3363">
                  <c:v>1.3685421180058555E-2</c:v>
                </c:pt>
                <c:pt idx="3364">
                  <c:v>1.3687730634366346E-2</c:v>
                </c:pt>
                <c:pt idx="3365">
                  <c:v>1.3690028102422147E-2</c:v>
                </c:pt>
                <c:pt idx="3366">
                  <c:v>1.3692313564481751E-2</c:v>
                </c:pt>
                <c:pt idx="3367">
                  <c:v>1.3694587001120695E-2</c:v>
                </c:pt>
                <c:pt idx="3368">
                  <c:v>1.3696848392914518E-2</c:v>
                </c:pt>
                <c:pt idx="3369">
                  <c:v>1.3699097720278886E-2</c:v>
                </c:pt>
                <c:pt idx="3370">
                  <c:v>1.3701334963629463E-2</c:v>
                </c:pt>
                <c:pt idx="3371">
                  <c:v>1.3703560103461854E-2</c:v>
                </c:pt>
                <c:pt idx="3372">
                  <c:v>1.3705773120191722E-2</c:v>
                </c:pt>
                <c:pt idx="3373">
                  <c:v>1.3707973994394607E-2</c:v>
                </c:pt>
                <c:pt idx="3374">
                  <c:v>1.3710162706566109E-2</c:v>
                </c:pt>
                <c:pt idx="3375">
                  <c:v>1.3712339236962023E-2</c:v>
                </c:pt>
                <c:pt idx="3376">
                  <c:v>1.3714503566317759E-2</c:v>
                </c:pt>
                <c:pt idx="3377">
                  <c:v>1.3716655675048983E-2</c:v>
                </c:pt>
                <c:pt idx="3378">
                  <c:v>1.3718795543491424E-2</c:v>
                </c:pt>
                <c:pt idx="3379">
                  <c:v>1.3720923152220621E-2</c:v>
                </c:pt>
                <c:pt idx="3380">
                  <c:v>1.3723038481732175E-2</c:v>
                </c:pt>
                <c:pt idx="3381">
                  <c:v>1.3725141512441752E-2</c:v>
                </c:pt>
                <c:pt idx="3382">
                  <c:v>1.3727232224765018E-2</c:v>
                </c:pt>
                <c:pt idx="3383">
                  <c:v>1.3729310599357447E-2</c:v>
                </c:pt>
                <c:pt idx="3384">
                  <c:v>1.3731376616474833E-2</c:v>
                </c:pt>
                <c:pt idx="3385">
                  <c:v>1.373343025677265E-2</c:v>
                </c:pt>
                <c:pt idx="3386">
                  <c:v>1.3735471500586627E-2</c:v>
                </c:pt>
                <c:pt idx="3387">
                  <c:v>1.3737500328572239E-2</c:v>
                </c:pt>
                <c:pt idx="3388">
                  <c:v>1.3739516720905343E-2</c:v>
                </c:pt>
                <c:pt idx="3389">
                  <c:v>1.3741520658321349E-2</c:v>
                </c:pt>
                <c:pt idx="3390">
                  <c:v>1.3743512121155987E-2</c:v>
                </c:pt>
                <c:pt idx="3391">
                  <c:v>1.3745491089984796E-2</c:v>
                </c:pt>
                <c:pt idx="3392">
                  <c:v>1.374745754522344E-2</c:v>
                </c:pt>
                <c:pt idx="3393">
                  <c:v>1.3749411467287587E-2</c:v>
                </c:pt>
                <c:pt idx="3394">
                  <c:v>1.3751352836832709E-2</c:v>
                </c:pt>
                <c:pt idx="3395">
                  <c:v>1.37532816341146E-2</c:v>
                </c:pt>
                <c:pt idx="3396">
                  <c:v>1.3755197839548927E-2</c:v>
                </c:pt>
                <c:pt idx="3397">
                  <c:v>1.3757101433951036E-2</c:v>
                </c:pt>
                <c:pt idx="3398">
                  <c:v>1.3758992397576719E-2</c:v>
                </c:pt>
                <c:pt idx="3399">
                  <c:v>1.3760870710841644E-2</c:v>
                </c:pt>
                <c:pt idx="3400">
                  <c:v>1.3762736354241412E-2</c:v>
                </c:pt>
                <c:pt idx="3401">
                  <c:v>1.3764589308431496E-2</c:v>
                </c:pt>
                <c:pt idx="3402">
                  <c:v>1.3766429553747628E-2</c:v>
                </c:pt>
                <c:pt idx="3403">
                  <c:v>1.3768257070685408E-2</c:v>
                </c:pt>
                <c:pt idx="3404">
                  <c:v>1.3770071839580567E-2</c:v>
                </c:pt>
                <c:pt idx="3405">
                  <c:v>1.3771873841168514E-2</c:v>
                </c:pt>
                <c:pt idx="3406">
                  <c:v>1.3773663055625107E-2</c:v>
                </c:pt>
                <c:pt idx="3407">
                  <c:v>1.3775439463605821E-2</c:v>
                </c:pt>
                <c:pt idx="3408">
                  <c:v>1.3777203045606257E-2</c:v>
                </c:pt>
                <c:pt idx="3409">
                  <c:v>1.3778953782122016E-2</c:v>
                </c:pt>
                <c:pt idx="3410">
                  <c:v>1.378069165348883E-2</c:v>
                </c:pt>
                <c:pt idx="3411">
                  <c:v>1.37824166402023E-2</c:v>
                </c:pt>
                <c:pt idx="3412">
                  <c:v>1.3784128722758027E-2</c:v>
                </c:pt>
                <c:pt idx="3413">
                  <c:v>1.3785827881731549E-2</c:v>
                </c:pt>
                <c:pt idx="3414">
                  <c:v>1.3787514097458597E-2</c:v>
                </c:pt>
                <c:pt idx="3415">
                  <c:v>1.3789187350354837E-2</c:v>
                </c:pt>
                <c:pt idx="3416">
                  <c:v>1.3790847621155677E-2</c:v>
                </c:pt>
                <c:pt idx="3417">
                  <c:v>1.3792494890036977E-2</c:v>
                </c:pt>
                <c:pt idx="3418">
                  <c:v>1.379412913765421E-2</c:v>
                </c:pt>
                <c:pt idx="3419">
                  <c:v>1.3795750344502977E-2</c:v>
                </c:pt>
                <c:pt idx="3420">
                  <c:v>1.3797358490998946E-2</c:v>
                </c:pt>
                <c:pt idx="3421">
                  <c:v>1.379895355755778E-2</c:v>
                </c:pt>
                <c:pt idx="3422">
                  <c:v>1.3800535524595148E-2</c:v>
                </c:pt>
                <c:pt idx="3423">
                  <c:v>1.3802104372846458E-2</c:v>
                </c:pt>
                <c:pt idx="3424">
                  <c:v>1.3803660082487568E-2</c:v>
                </c:pt>
                <c:pt idx="3425">
                  <c:v>1.3805202634173952E-2</c:v>
                </c:pt>
                <c:pt idx="3426">
                  <c:v>1.3806732008401212E-2</c:v>
                </c:pt>
                <c:pt idx="3427">
                  <c:v>1.3808248185505079E-2</c:v>
                </c:pt>
                <c:pt idx="3428">
                  <c:v>1.3809751146061089E-2</c:v>
                </c:pt>
                <c:pt idx="3429">
                  <c:v>1.3811240870404973E-2</c:v>
                </c:pt>
                <c:pt idx="3430">
                  <c:v>1.3812717339192204E-2</c:v>
                </c:pt>
                <c:pt idx="3431">
                  <c:v>1.3814180532838449E-2</c:v>
                </c:pt>
                <c:pt idx="3432">
                  <c:v>1.3815630431759374E-2</c:v>
                </c:pt>
                <c:pt idx="3433">
                  <c:v>1.3817067016370643E-2</c:v>
                </c:pt>
                <c:pt idx="3434">
                  <c:v>1.3818490267407668E-2</c:v>
                </c:pt>
                <c:pt idx="3435">
                  <c:v>1.3819900165046306E-2</c:v>
                </c:pt>
                <c:pt idx="3436">
                  <c:v>1.3821296689862095E-2</c:v>
                </c:pt>
                <c:pt idx="3437">
                  <c:v>1.3822679822350636E-2</c:v>
                </c:pt>
                <c:pt idx="3438">
                  <c:v>1.3824049543007533E-2</c:v>
                </c:pt>
                <c:pt idx="3439">
                  <c:v>1.382540583224845E-2</c:v>
                </c:pt>
                <c:pt idx="3440">
                  <c:v>1.3826748670648925E-2</c:v>
                </c:pt>
                <c:pt idx="3441">
                  <c:v>1.3828078038544689E-2</c:v>
                </c:pt>
                <c:pt idx="3442">
                  <c:v>1.3829580796622665E-2</c:v>
                </c:pt>
                <c:pt idx="3443">
                  <c:v>1.3830881233580783E-2</c:v>
                </c:pt>
                <c:pt idx="3444">
                  <c:v>1.3832168138723233E-2</c:v>
                </c:pt>
                <c:pt idx="3445">
                  <c:v>1.3833441492385745E-2</c:v>
                </c:pt>
                <c:pt idx="3446">
                  <c:v>1.3834701275303729E-2</c:v>
                </c:pt>
                <c:pt idx="3447">
                  <c:v>1.3835947467812915E-2</c:v>
                </c:pt>
                <c:pt idx="3448">
                  <c:v>1.3837180050328968E-2</c:v>
                </c:pt>
                <c:pt idx="3449">
                  <c:v>1.3838399003267554E-2</c:v>
                </c:pt>
                <c:pt idx="3450">
                  <c:v>1.3839604307523956E-2</c:v>
                </c:pt>
                <c:pt idx="3451">
                  <c:v>1.3840795943114159E-2</c:v>
                </c:pt>
                <c:pt idx="3452">
                  <c:v>1.3841973890693637E-2</c:v>
                </c:pt>
                <c:pt idx="3453">
                  <c:v>1.3843138130678057E-2</c:v>
                </c:pt>
                <c:pt idx="3454">
                  <c:v>1.3844288643563019E-2</c:v>
                </c:pt>
                <c:pt idx="3455">
                  <c:v>1.3845425409844125E-2</c:v>
                </c:pt>
                <c:pt idx="3456">
                  <c:v>1.3846548409937043E-2</c:v>
                </c:pt>
                <c:pt idx="3457">
                  <c:v>1.3847657624417309E-2</c:v>
                </c:pt>
                <c:pt idx="3458">
                  <c:v>1.3848753033780525E-2</c:v>
                </c:pt>
                <c:pt idx="3459">
                  <c:v>1.3849834618282486E-2</c:v>
                </c:pt>
                <c:pt idx="3460">
                  <c:v>1.3850902358418793E-2</c:v>
                </c:pt>
                <c:pt idx="3461">
                  <c:v>1.3851956235004792E-2</c:v>
                </c:pt>
                <c:pt idx="3462">
                  <c:v>1.3852996228136405E-2</c:v>
                </c:pt>
                <c:pt idx="3463">
                  <c:v>1.3854022318469106E-2</c:v>
                </c:pt>
                <c:pt idx="3464">
                  <c:v>1.385503448641856E-2</c:v>
                </c:pt>
                <c:pt idx="3465">
                  <c:v>1.3856032712480371E-2</c:v>
                </c:pt>
                <c:pt idx="3466">
                  <c:v>1.3857016977230074E-2</c:v>
                </c:pt>
                <c:pt idx="3467">
                  <c:v>1.3857987260843529E-2</c:v>
                </c:pt>
                <c:pt idx="3468">
                  <c:v>1.385894354397621E-2</c:v>
                </c:pt>
                <c:pt idx="3469">
                  <c:v>1.3859885807203653E-2</c:v>
                </c:pt>
                <c:pt idx="3470">
                  <c:v>1.386081403086159E-2</c:v>
                </c:pt>
                <c:pt idx="3471">
                  <c:v>1.3861728195525558E-2</c:v>
                </c:pt>
                <c:pt idx="3472">
                  <c:v>1.3862628281531286E-2</c:v>
                </c:pt>
                <c:pt idx="3473">
                  <c:v>1.3863514269374377E-2</c:v>
                </c:pt>
                <c:pt idx="3474">
                  <c:v>1.3864386139710305E-2</c:v>
                </c:pt>
                <c:pt idx="3475">
                  <c:v>1.3865243872794863E-2</c:v>
                </c:pt>
                <c:pt idx="3476">
                  <c:v>1.3866087449123654E-2</c:v>
                </c:pt>
                <c:pt idx="3477">
                  <c:v>1.3866916849272215E-2</c:v>
                </c:pt>
                <c:pt idx="3478">
                  <c:v>1.3867732053736148E-2</c:v>
                </c:pt>
                <c:pt idx="3479">
                  <c:v>1.3868533042851183E-2</c:v>
                </c:pt>
                <c:pt idx="3480">
                  <c:v>1.3869319797112922E-2</c:v>
                </c:pt>
                <c:pt idx="3481">
                  <c:v>1.3870092297096903E-2</c:v>
                </c:pt>
                <c:pt idx="3482">
                  <c:v>1.3870850523218792E-2</c:v>
                </c:pt>
                <c:pt idx="3483">
                  <c:v>1.387159445597419E-2</c:v>
                </c:pt>
                <c:pt idx="3484">
                  <c:v>1.3872324075698828E-2</c:v>
                </c:pt>
                <c:pt idx="3485">
                  <c:v>1.3873039363048179E-2</c:v>
                </c:pt>
                <c:pt idx="3486">
                  <c:v>1.3873740298517845E-2</c:v>
                </c:pt>
                <c:pt idx="3487">
                  <c:v>1.3874426862443556E-2</c:v>
                </c:pt>
                <c:pt idx="3488">
                  <c:v>1.3875099035081107E-2</c:v>
                </c:pt>
                <c:pt idx="3489">
                  <c:v>1.3875756797405714E-2</c:v>
                </c:pt>
                <c:pt idx="3490">
                  <c:v>1.3876400129753108E-2</c:v>
                </c:pt>
                <c:pt idx="3491">
                  <c:v>1.3877029012299147E-2</c:v>
                </c:pt>
                <c:pt idx="3492">
                  <c:v>1.3877643425699304E-2</c:v>
                </c:pt>
                <c:pt idx="3493">
                  <c:v>1.3878243350529118E-2</c:v>
                </c:pt>
                <c:pt idx="3494">
                  <c:v>1.3878911212614753E-2</c:v>
                </c:pt>
                <c:pt idx="3495">
                  <c:v>1.3879480024492352E-2</c:v>
                </c:pt>
                <c:pt idx="3496">
                  <c:v>1.388003428632878E-2</c:v>
                </c:pt>
                <c:pt idx="3497">
                  <c:v>1.3880573978539701E-2</c:v>
                </c:pt>
                <c:pt idx="3498">
                  <c:v>1.388109908178059E-2</c:v>
                </c:pt>
                <c:pt idx="3499">
                  <c:v>1.3881609576307241E-2</c:v>
                </c:pt>
                <c:pt idx="3500">
                  <c:v>1.3882105442775128E-2</c:v>
                </c:pt>
                <c:pt idx="3501">
                  <c:v>1.388258666151998E-2</c:v>
                </c:pt>
                <c:pt idx="3502">
                  <c:v>1.3883053212957464E-2</c:v>
                </c:pt>
                <c:pt idx="3503">
                  <c:v>1.3883505077822988E-2</c:v>
                </c:pt>
                <c:pt idx="3504">
                  <c:v>1.3883942236372349E-2</c:v>
                </c:pt>
                <c:pt idx="3505">
                  <c:v>1.3884364669101146E-2</c:v>
                </c:pt>
                <c:pt idx="3506">
                  <c:v>1.3884772356584918E-2</c:v>
                </c:pt>
                <c:pt idx="3507">
                  <c:v>1.3885165279159395E-2</c:v>
                </c:pt>
                <c:pt idx="3508">
                  <c:v>1.3886719651246437E-2</c:v>
                </c:pt>
                <c:pt idx="3509">
                  <c:v>1.3885906751722743E-2</c:v>
                </c:pt>
                <c:pt idx="3510">
                  <c:v>1.3886255262622882E-2</c:v>
                </c:pt>
                <c:pt idx="3511">
                  <c:v>1.3886588930516197E-2</c:v>
                </c:pt>
                <c:pt idx="3512">
                  <c:v>1.3886907735978227E-2</c:v>
                </c:pt>
                <c:pt idx="3513">
                  <c:v>1.3887211659424636E-2</c:v>
                </c:pt>
                <c:pt idx="3514">
                  <c:v>1.3887500681430964E-2</c:v>
                </c:pt>
                <c:pt idx="3515">
                  <c:v>1.3887774782253004E-2</c:v>
                </c:pt>
                <c:pt idx="3516">
                  <c:v>1.3888033942626166E-2</c:v>
                </c:pt>
                <c:pt idx="3517">
                  <c:v>1.3888278142726307E-2</c:v>
                </c:pt>
                <c:pt idx="3518">
                  <c:v>1.3888507363288838E-2</c:v>
                </c:pt>
                <c:pt idx="3519">
                  <c:v>1.3888721584729424E-2</c:v>
                </c:pt>
                <c:pt idx="3520">
                  <c:v>1.3888920787223924E-2</c:v>
                </c:pt>
                <c:pt idx="3521">
                  <c:v>1.3889104951747555E-2</c:v>
                </c:pt>
                <c:pt idx="3522">
                  <c:v>1.3889274058316303E-2</c:v>
                </c:pt>
                <c:pt idx="3523">
                  <c:v>1.3889428087745515E-2</c:v>
                </c:pt>
                <c:pt idx="3524">
                  <c:v>1.3889567020370919E-2</c:v>
                </c:pt>
                <c:pt idx="3525">
                  <c:v>1.3889690836608182E-2</c:v>
                </c:pt>
                <c:pt idx="3526">
                  <c:v>1.3889799516872969E-2</c:v>
                </c:pt>
                <c:pt idx="3527">
                  <c:v>1.3889893041900692E-2</c:v>
                </c:pt>
                <c:pt idx="3528">
                  <c:v>1.3889971392027078E-2</c:v>
                </c:pt>
                <c:pt idx="3529">
                  <c:v>1.3890034547587859E-2</c:v>
                </c:pt>
                <c:pt idx="3530">
                  <c:v>1.3890082489158573E-2</c:v>
                </c:pt>
                <c:pt idx="3531">
                  <c:v>1.3890115197394692E-2</c:v>
                </c:pt>
                <c:pt idx="3532">
                  <c:v>1.3890132652552012E-2</c:v>
                </c:pt>
                <c:pt idx="3533">
                  <c:v>1.3890135823055871E-2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6752"/>
        <c:axId val="621948928"/>
      </c:lineChart>
      <c:dateAx>
        <c:axId val="621946752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9489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1948928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194675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-1.0299999998883425E-3</c:v>
                </c:pt>
                <c:pt idx="1">
                  <c:v>-1.0328411736425908E-3</c:v>
                </c:pt>
                <c:pt idx="2">
                  <c:v>-1.0466310327870154E-3</c:v>
                </c:pt>
                <c:pt idx="3">
                  <c:v>-1.0520478914539666E-3</c:v>
                </c:pt>
                <c:pt idx="4">
                  <c:v>-1.057484154966648E-3</c:v>
                </c:pt>
                <c:pt idx="5">
                  <c:v>-1.0656335543392237E-3</c:v>
                </c:pt>
                <c:pt idx="6">
                  <c:v>-1.0691895123092802E-3</c:v>
                </c:pt>
                <c:pt idx="7">
                  <c:v>-1.0783740445833552E-3</c:v>
                </c:pt>
                <c:pt idx="8">
                  <c:v>-1.079967947087531E-3</c:v>
                </c:pt>
                <c:pt idx="9">
                  <c:v>-1.0829278117586616E-3</c:v>
                </c:pt>
                <c:pt idx="10">
                  <c:v>-1.0835113175478028E-3</c:v>
                </c:pt>
                <c:pt idx="11">
                  <c:v>-1.0844392579768152E-3</c:v>
                </c:pt>
                <c:pt idx="12">
                  <c:v>-1.0908020752369869E-3</c:v>
                </c:pt>
                <c:pt idx="13">
                  <c:v>-1.0931985699583649E-3</c:v>
                </c:pt>
                <c:pt idx="14">
                  <c:v>-1.0968747911627669E-3</c:v>
                </c:pt>
                <c:pt idx="15">
                  <c:v>-1.0985892372755712E-3</c:v>
                </c:pt>
                <c:pt idx="16">
                  <c:v>-1.1001976263431475E-3</c:v>
                </c:pt>
                <c:pt idx="17">
                  <c:v>-1.1058467913872873E-3</c:v>
                </c:pt>
                <c:pt idx="18">
                  <c:v>-1.107469967553667E-3</c:v>
                </c:pt>
                <c:pt idx="19">
                  <c:v>-1.1106193550933987E-3</c:v>
                </c:pt>
                <c:pt idx="20">
                  <c:v>-1.1113280697057359E-3</c:v>
                </c:pt>
                <c:pt idx="21">
                  <c:v>-1.1119298906180747E-3</c:v>
                </c:pt>
                <c:pt idx="22">
                  <c:v>-1.1165137268602655E-3</c:v>
                </c:pt>
                <c:pt idx="23">
                  <c:v>-1.1182277371436476E-3</c:v>
                </c:pt>
                <c:pt idx="24">
                  <c:v>-1.1229089435251603E-3</c:v>
                </c:pt>
                <c:pt idx="25">
                  <c:v>-1.1234868292524236E-3</c:v>
                </c:pt>
                <c:pt idx="26">
                  <c:v>-1.1240831075386463E-3</c:v>
                </c:pt>
                <c:pt idx="27">
                  <c:v>-1.1293188098671081E-3</c:v>
                </c:pt>
                <c:pt idx="28">
                  <c:v>-1.1318035960905526E-3</c:v>
                </c:pt>
                <c:pt idx="29">
                  <c:v>-1.1343993762027438E-3</c:v>
                </c:pt>
                <c:pt idx="30">
                  <c:v>-1.1405929092611622E-3</c:v>
                </c:pt>
                <c:pt idx="31">
                  <c:v>-1.1416586122225242E-3</c:v>
                </c:pt>
                <c:pt idx="32">
                  <c:v>-1.1487769894800159E-3</c:v>
                </c:pt>
                <c:pt idx="33">
                  <c:v>-1.1518637027743139E-3</c:v>
                </c:pt>
                <c:pt idx="34">
                  <c:v>-1.1549928580651958E-3</c:v>
                </c:pt>
                <c:pt idx="35">
                  <c:v>-1.161278806515037E-3</c:v>
                </c:pt>
                <c:pt idx="36">
                  <c:v>-1.1628527407405291E-3</c:v>
                </c:pt>
                <c:pt idx="37">
                  <c:v>-1.1707410963359699E-3</c:v>
                </c:pt>
                <c:pt idx="38">
                  <c:v>-1.1737890901226677E-3</c:v>
                </c:pt>
                <c:pt idx="39">
                  <c:v>-1.1767573796821473E-3</c:v>
                </c:pt>
                <c:pt idx="40">
                  <c:v>-1.1814293270197285E-3</c:v>
                </c:pt>
                <c:pt idx="41">
                  <c:v>-1.1831900620411005E-3</c:v>
                </c:pt>
                <c:pt idx="42">
                  <c:v>-1.1896011259766581E-3</c:v>
                </c:pt>
                <c:pt idx="43">
                  <c:v>-1.1915945947134077E-3</c:v>
                </c:pt>
                <c:pt idx="44">
                  <c:v>-1.1933652309682363E-3</c:v>
                </c:pt>
                <c:pt idx="45">
                  <c:v>-1.1946767308261552E-3</c:v>
                </c:pt>
                <c:pt idx="46">
                  <c:v>-1.1959239124784227E-3</c:v>
                </c:pt>
                <c:pt idx="47">
                  <c:v>-1.1980168863320066E-3</c:v>
                </c:pt>
                <c:pt idx="48">
                  <c:v>-1.1966395528837644E-3</c:v>
                </c:pt>
                <c:pt idx="49">
                  <c:v>-1.197225774725636E-3</c:v>
                </c:pt>
                <c:pt idx="50">
                  <c:v>-1.1977292559288422E-3</c:v>
                </c:pt>
                <c:pt idx="51">
                  <c:v>-1.1981476559039519E-3</c:v>
                </c:pt>
                <c:pt idx="52">
                  <c:v>-1.1966727020481264E-3</c:v>
                </c:pt>
                <c:pt idx="53">
                  <c:v>-1.1959569385635153E-3</c:v>
                </c:pt>
                <c:pt idx="54">
                  <c:v>-1.1939646284562435E-3</c:v>
                </c:pt>
                <c:pt idx="55">
                  <c:v>-1.1937065557970916E-3</c:v>
                </c:pt>
                <c:pt idx="56">
                  <c:v>-1.193365007439592E-3</c:v>
                </c:pt>
                <c:pt idx="57">
                  <c:v>-1.1904878525110939E-3</c:v>
                </c:pt>
                <c:pt idx="58">
                  <c:v>-1.189557393788121E-3</c:v>
                </c:pt>
                <c:pt idx="59">
                  <c:v>-1.1885674847885014E-3</c:v>
                </c:pt>
                <c:pt idx="60">
                  <c:v>-1.1878814892142542E-3</c:v>
                </c:pt>
                <c:pt idx="61">
                  <c:v>-1.1871545199965677E-3</c:v>
                </c:pt>
                <c:pt idx="62">
                  <c:v>-1.1858286786243931E-3</c:v>
                </c:pt>
                <c:pt idx="63">
                  <c:v>-1.1857430572460186E-3</c:v>
                </c:pt>
                <c:pt idx="64">
                  <c:v>-1.1877467925167841E-3</c:v>
                </c:pt>
                <c:pt idx="65">
                  <c:v>-1.1873076395689519E-3</c:v>
                </c:pt>
                <c:pt idx="66">
                  <c:v>-1.1906137066897853E-3</c:v>
                </c:pt>
                <c:pt idx="67">
                  <c:v>-1.1923783438191086E-3</c:v>
                </c:pt>
                <c:pt idx="68">
                  <c:v>-1.1925757424204875E-3</c:v>
                </c:pt>
                <c:pt idx="69">
                  <c:v>-1.1928578820845788E-3</c:v>
                </c:pt>
                <c:pt idx="70">
                  <c:v>-1.2078145292225516E-3</c:v>
                </c:pt>
                <c:pt idx="71">
                  <c:v>-1.2110736470265719E-3</c:v>
                </c:pt>
                <c:pt idx="72">
                  <c:v>-1.2189171666591877E-3</c:v>
                </c:pt>
                <c:pt idx="73">
                  <c:v>-1.2202750012982322E-3</c:v>
                </c:pt>
                <c:pt idx="74">
                  <c:v>-1.221731350847978E-3</c:v>
                </c:pt>
                <c:pt idx="75">
                  <c:v>-1.2333540765459864E-3</c:v>
                </c:pt>
                <c:pt idx="76">
                  <c:v>-1.237357706788803E-3</c:v>
                </c:pt>
                <c:pt idx="77">
                  <c:v>-1.2452661085905381E-3</c:v>
                </c:pt>
                <c:pt idx="78">
                  <c:v>-1.2473343647494139E-3</c:v>
                </c:pt>
                <c:pt idx="79">
                  <c:v>-1.2494788543402787E-3</c:v>
                </c:pt>
                <c:pt idx="80">
                  <c:v>-1.2613144371186361E-3</c:v>
                </c:pt>
                <c:pt idx="81">
                  <c:v>-1.2650899014069353E-3</c:v>
                </c:pt>
                <c:pt idx="82">
                  <c:v>-1.2710700319049843E-3</c:v>
                </c:pt>
                <c:pt idx="83">
                  <c:v>-1.2733170470675959E-3</c:v>
                </c:pt>
                <c:pt idx="84">
                  <c:v>-1.2755655658834529E-3</c:v>
                </c:pt>
                <c:pt idx="85">
                  <c:v>-1.2842214018991423E-3</c:v>
                </c:pt>
                <c:pt idx="86">
                  <c:v>-1.2865954257089373E-3</c:v>
                </c:pt>
                <c:pt idx="87">
                  <c:v>-1.2890528741699664E-3</c:v>
                </c:pt>
                <c:pt idx="88">
                  <c:v>-1.2906595008868593E-3</c:v>
                </c:pt>
                <c:pt idx="89">
                  <c:v>-1.2921847804518492E-3</c:v>
                </c:pt>
                <c:pt idx="90">
                  <c:v>-1.2960964286058455E-3</c:v>
                </c:pt>
                <c:pt idx="91">
                  <c:v>-1.296982805013979E-3</c:v>
                </c:pt>
                <c:pt idx="92">
                  <c:v>-1.2976532194193488E-3</c:v>
                </c:pt>
                <c:pt idx="93">
                  <c:v>-1.2981192927854566E-3</c:v>
                </c:pt>
                <c:pt idx="94">
                  <c:v>-1.2974763002251708E-3</c:v>
                </c:pt>
                <c:pt idx="95">
                  <c:v>-1.2981881020030907E-3</c:v>
                </c:pt>
                <c:pt idx="96">
                  <c:v>-1.2978222916569381E-3</c:v>
                </c:pt>
                <c:pt idx="97">
                  <c:v>-1.2973311703574476E-3</c:v>
                </c:pt>
                <c:pt idx="98">
                  <c:v>-1.2967294605416816E-3</c:v>
                </c:pt>
                <c:pt idx="99">
                  <c:v>-1.2950111676561292E-3</c:v>
                </c:pt>
                <c:pt idx="100">
                  <c:v>-1.2935266924137324E-3</c:v>
                </c:pt>
                <c:pt idx="101">
                  <c:v>-1.292608384184274E-3</c:v>
                </c:pt>
                <c:pt idx="102">
                  <c:v>-1.2916771266690342E-3</c:v>
                </c:pt>
                <c:pt idx="103">
                  <c:v>-1.2907507438434116E-3</c:v>
                </c:pt>
                <c:pt idx="104">
                  <c:v>-1.2894641121972926E-3</c:v>
                </c:pt>
                <c:pt idx="105">
                  <c:v>-1.2874659470667612E-3</c:v>
                </c:pt>
                <c:pt idx="106">
                  <c:v>-1.2868468053564466E-3</c:v>
                </c:pt>
                <c:pt idx="107">
                  <c:v>-1.2863487869492437E-3</c:v>
                </c:pt>
                <c:pt idx="108">
                  <c:v>-1.287153666804047E-3</c:v>
                </c:pt>
                <c:pt idx="109">
                  <c:v>-1.2867751816406092E-3</c:v>
                </c:pt>
                <c:pt idx="110">
                  <c:v>-1.2868618200039476E-3</c:v>
                </c:pt>
                <c:pt idx="111">
                  <c:v>-1.2872426455337682E-3</c:v>
                </c:pt>
                <c:pt idx="112">
                  <c:v>-1.2889367135458167E-3</c:v>
                </c:pt>
                <c:pt idx="113">
                  <c:v>-1.2889479543223836E-3</c:v>
                </c:pt>
                <c:pt idx="114">
                  <c:v>-1.2890053094840521E-3</c:v>
                </c:pt>
                <c:pt idx="115">
                  <c:v>-1.2915954269864644E-3</c:v>
                </c:pt>
                <c:pt idx="116">
                  <c:v>-1.2926182978467346E-3</c:v>
                </c:pt>
                <c:pt idx="117">
                  <c:v>-1.2951748624281188E-3</c:v>
                </c:pt>
                <c:pt idx="118">
                  <c:v>-1.2956086191495686E-3</c:v>
                </c:pt>
                <c:pt idx="119">
                  <c:v>-1.2960865287711229E-3</c:v>
                </c:pt>
                <c:pt idx="120">
                  <c:v>-1.3000272679035553E-3</c:v>
                </c:pt>
                <c:pt idx="121">
                  <c:v>-1.3014161155249799E-3</c:v>
                </c:pt>
                <c:pt idx="122">
                  <c:v>-1.3042324428059649E-3</c:v>
                </c:pt>
                <c:pt idx="123">
                  <c:v>-1.3049593796267411E-3</c:v>
                </c:pt>
                <c:pt idx="124">
                  <c:v>-1.3057135243615063E-3</c:v>
                </c:pt>
                <c:pt idx="125">
                  <c:v>-1.3100562214266838E-3</c:v>
                </c:pt>
                <c:pt idx="126">
                  <c:v>-1.3114787636294271E-3</c:v>
                </c:pt>
                <c:pt idx="127">
                  <c:v>-1.3140117573483647E-3</c:v>
                </c:pt>
                <c:pt idx="128">
                  <c:v>-1.314791966525175E-3</c:v>
                </c:pt>
                <c:pt idx="129">
                  <c:v>-1.3204968140107145E-3</c:v>
                </c:pt>
                <c:pt idx="130">
                  <c:v>-1.3211765582914481E-3</c:v>
                </c:pt>
                <c:pt idx="131">
                  <c:v>-1.3218431081996817E-3</c:v>
                </c:pt>
                <c:pt idx="132">
                  <c:v>-1.3240160606248399E-3</c:v>
                </c:pt>
                <c:pt idx="133">
                  <c:v>-1.3269838085814278E-3</c:v>
                </c:pt>
                <c:pt idx="134">
                  <c:v>-1.3281873120556398E-3</c:v>
                </c:pt>
                <c:pt idx="135">
                  <c:v>-1.3294238062186992E-3</c:v>
                </c:pt>
                <c:pt idx="136">
                  <c:v>-1.332273892907937E-3</c:v>
                </c:pt>
                <c:pt idx="137">
                  <c:v>-1.3328492662575875E-3</c:v>
                </c:pt>
                <c:pt idx="138">
                  <c:v>-1.3364009933547472E-3</c:v>
                </c:pt>
                <c:pt idx="139">
                  <c:v>-1.3380173802390871E-3</c:v>
                </c:pt>
                <c:pt idx="140">
                  <c:v>-1.3397287640071198E-3</c:v>
                </c:pt>
                <c:pt idx="141">
                  <c:v>-1.3441743463556144E-3</c:v>
                </c:pt>
                <c:pt idx="142">
                  <c:v>-1.3448469720683629E-3</c:v>
                </c:pt>
                <c:pt idx="143">
                  <c:v>-1.3500461042745826E-3</c:v>
                </c:pt>
                <c:pt idx="144">
                  <c:v>-1.3525307851809387E-3</c:v>
                </c:pt>
                <c:pt idx="145">
                  <c:v>-1.355179591531197E-3</c:v>
                </c:pt>
                <c:pt idx="146">
                  <c:v>-1.3620940095551703E-3</c:v>
                </c:pt>
                <c:pt idx="147">
                  <c:v>-1.3631327034890179E-3</c:v>
                </c:pt>
                <c:pt idx="148">
                  <c:v>-1.3712531742493539E-3</c:v>
                </c:pt>
                <c:pt idx="149">
                  <c:v>-1.3750861356922606E-3</c:v>
                </c:pt>
                <c:pt idx="150">
                  <c:v>-1.379110168059583E-3</c:v>
                </c:pt>
                <c:pt idx="151">
                  <c:v>-1.3886387050143778E-3</c:v>
                </c:pt>
                <c:pt idx="152">
                  <c:v>-1.3930457822587672E-3</c:v>
                </c:pt>
                <c:pt idx="153">
                  <c:v>-1.4041682582883526E-3</c:v>
                </c:pt>
                <c:pt idx="154">
                  <c:v>-1.4089257198266194E-3</c:v>
                </c:pt>
                <c:pt idx="155">
                  <c:v>-1.4187814477201694E-3</c:v>
                </c:pt>
                <c:pt idx="156">
                  <c:v>-1.421053223469998E-3</c:v>
                </c:pt>
                <c:pt idx="157">
                  <c:v>-1.4233904372259573E-3</c:v>
                </c:pt>
                <c:pt idx="158">
                  <c:v>-1.4377209280728416E-3</c:v>
                </c:pt>
                <c:pt idx="159">
                  <c:v>-1.4423709625709417E-3</c:v>
                </c:pt>
                <c:pt idx="160">
                  <c:v>-1.4504660136971381E-3</c:v>
                </c:pt>
                <c:pt idx="161">
                  <c:v>-1.4530351758713922E-3</c:v>
                </c:pt>
                <c:pt idx="162">
                  <c:v>-1.455638418430048E-3</c:v>
                </c:pt>
                <c:pt idx="163">
                  <c:v>-1.4674114763328057E-3</c:v>
                </c:pt>
                <c:pt idx="164">
                  <c:v>-1.4708961726333531E-3</c:v>
                </c:pt>
                <c:pt idx="165">
                  <c:v>-1.4751585959148596E-3</c:v>
                </c:pt>
                <c:pt idx="166">
                  <c:v>-1.477447923522307E-3</c:v>
                </c:pt>
                <c:pt idx="167">
                  <c:v>-1.4796972310251026E-3</c:v>
                </c:pt>
                <c:pt idx="168">
                  <c:v>-1.4855006140701923E-3</c:v>
                </c:pt>
                <c:pt idx="169">
                  <c:v>-1.4866507561176001E-3</c:v>
                </c:pt>
                <c:pt idx="170">
                  <c:v>-1.4853813121326357E-3</c:v>
                </c:pt>
                <c:pt idx="171">
                  <c:v>-1.4865650514186979E-3</c:v>
                </c:pt>
                <c:pt idx="172">
                  <c:v>-1.4876159982786384E-3</c:v>
                </c:pt>
                <c:pt idx="173">
                  <c:v>-1.4853602245224634E-3</c:v>
                </c:pt>
                <c:pt idx="174">
                  <c:v>-1.4856608868729637E-3</c:v>
                </c:pt>
                <c:pt idx="175">
                  <c:v>-1.4841184396550133E-3</c:v>
                </c:pt>
                <c:pt idx="176">
                  <c:v>-1.478942540516226E-3</c:v>
                </c:pt>
                <c:pt idx="177">
                  <c:v>-1.4786126403600814E-3</c:v>
                </c:pt>
                <c:pt idx="178">
                  <c:v>-1.4733411742322566E-3</c:v>
                </c:pt>
                <c:pt idx="179">
                  <c:v>-1.4707870496550868E-3</c:v>
                </c:pt>
                <c:pt idx="180">
                  <c:v>-1.4681737050983301E-3</c:v>
                </c:pt>
                <c:pt idx="181">
                  <c:v>-1.4631135278980745E-3</c:v>
                </c:pt>
                <c:pt idx="182">
                  <c:v>-1.4617638483688064E-3</c:v>
                </c:pt>
                <c:pt idx="183">
                  <c:v>-1.4553738201943389E-3</c:v>
                </c:pt>
                <c:pt idx="184">
                  <c:v>-1.4531049156314424E-3</c:v>
                </c:pt>
                <c:pt idx="185">
                  <c:v>-1.4510144959207771E-3</c:v>
                </c:pt>
                <c:pt idx="186">
                  <c:v>-1.4493963078981986E-3</c:v>
                </c:pt>
                <c:pt idx="187">
                  <c:v>-1.4477936235789089E-3</c:v>
                </c:pt>
                <c:pt idx="188">
                  <c:v>-1.4445116597485708E-3</c:v>
                </c:pt>
                <c:pt idx="189">
                  <c:v>-1.4442620198464873E-3</c:v>
                </c:pt>
                <c:pt idx="190">
                  <c:v>-1.4444519395770961E-3</c:v>
                </c:pt>
                <c:pt idx="191">
                  <c:v>-1.4491827374930877E-3</c:v>
                </c:pt>
                <c:pt idx="192">
                  <c:v>-1.4485341654029006E-3</c:v>
                </c:pt>
                <c:pt idx="193">
                  <c:v>-1.4531832096440489E-3</c:v>
                </c:pt>
                <c:pt idx="194">
                  <c:v>-1.4565216148549887E-3</c:v>
                </c:pt>
                <c:pt idx="195">
                  <c:v>-1.4603310791443391E-3</c:v>
                </c:pt>
                <c:pt idx="196">
                  <c:v>-1.4610913748205026E-3</c:v>
                </c:pt>
                <c:pt idx="197">
                  <c:v>-1.4728824620114898E-3</c:v>
                </c:pt>
                <c:pt idx="198">
                  <c:v>-1.4890931828197777E-3</c:v>
                </c:pt>
                <c:pt idx="199">
                  <c:v>-1.4950237002221028E-3</c:v>
                </c:pt>
                <c:pt idx="200">
                  <c:v>-1.5084656662856977E-3</c:v>
                </c:pt>
                <c:pt idx="201">
                  <c:v>-1.5111028732481269E-3</c:v>
                </c:pt>
                <c:pt idx="202">
                  <c:v>-1.5139078180618824E-3</c:v>
                </c:pt>
                <c:pt idx="203">
                  <c:v>-1.5336726065941623E-3</c:v>
                </c:pt>
                <c:pt idx="204">
                  <c:v>-1.5402835072597654E-3</c:v>
                </c:pt>
                <c:pt idx="205">
                  <c:v>-1.5522958220486934E-3</c:v>
                </c:pt>
                <c:pt idx="206">
                  <c:v>-1.555920431692559E-3</c:v>
                </c:pt>
                <c:pt idx="207">
                  <c:v>-1.5596477369826981E-3</c:v>
                </c:pt>
                <c:pt idx="208">
                  <c:v>-1.5774789016384785E-3</c:v>
                </c:pt>
                <c:pt idx="209">
                  <c:v>-1.5828928355383774E-3</c:v>
                </c:pt>
                <c:pt idx="210">
                  <c:v>-1.5899833190857751E-3</c:v>
                </c:pt>
                <c:pt idx="211">
                  <c:v>-1.5934948273761684E-3</c:v>
                </c:pt>
                <c:pt idx="212">
                  <c:v>-1.5969607686213442E-3</c:v>
                </c:pt>
                <c:pt idx="213">
                  <c:v>-1.606869936726759E-3</c:v>
                </c:pt>
                <c:pt idx="214">
                  <c:v>-1.6090795414904339E-3</c:v>
                </c:pt>
                <c:pt idx="215">
                  <c:v>-1.6088274292126348E-3</c:v>
                </c:pt>
                <c:pt idx="216">
                  <c:v>-1.6107617240324057E-3</c:v>
                </c:pt>
                <c:pt idx="217">
                  <c:v>-1.6097757651993435E-3</c:v>
                </c:pt>
                <c:pt idx="218">
                  <c:v>-1.6115882739354431E-3</c:v>
                </c:pt>
                <c:pt idx="219">
                  <c:v>-1.6104157457189879E-3</c:v>
                </c:pt>
                <c:pt idx="220">
                  <c:v>-1.6047284526786822E-3</c:v>
                </c:pt>
                <c:pt idx="221">
                  <c:v>-1.6047685881373508E-3</c:v>
                </c:pt>
                <c:pt idx="222">
                  <c:v>-1.6046196652698453E-3</c:v>
                </c:pt>
                <c:pt idx="223">
                  <c:v>-1.595898901847479E-3</c:v>
                </c:pt>
                <c:pt idx="224">
                  <c:v>-1.5924546714575539E-3</c:v>
                </c:pt>
                <c:pt idx="225">
                  <c:v>-1.5840775130766943E-3</c:v>
                </c:pt>
                <c:pt idx="226">
                  <c:v>-1.5825481309843237E-3</c:v>
                </c:pt>
                <c:pt idx="227">
                  <c:v>-1.5808593561019283E-3</c:v>
                </c:pt>
                <c:pt idx="228">
                  <c:v>-1.5679112246110597E-3</c:v>
                </c:pt>
                <c:pt idx="229">
                  <c:v>-1.5634178555020085E-3</c:v>
                </c:pt>
                <c:pt idx="230">
                  <c:v>-1.554757972653304E-3</c:v>
                </c:pt>
                <c:pt idx="231">
                  <c:v>-1.5523104664470766E-3</c:v>
                </c:pt>
                <c:pt idx="232">
                  <c:v>-1.5497871177222275E-3</c:v>
                </c:pt>
                <c:pt idx="233">
                  <c:v>-1.5365196182812091E-3</c:v>
                </c:pt>
                <c:pt idx="234">
                  <c:v>-1.5323118196155791E-3</c:v>
                </c:pt>
                <c:pt idx="235">
                  <c:v>-1.5253906165475911E-3</c:v>
                </c:pt>
                <c:pt idx="236">
                  <c:v>-1.5230217513338695E-3</c:v>
                </c:pt>
                <c:pt idx="237">
                  <c:v>-1.5207091904935869E-3</c:v>
                </c:pt>
                <c:pt idx="238">
                  <c:v>-1.5107890646914868E-3</c:v>
                </c:pt>
                <c:pt idx="239">
                  <c:v>-1.507840417951808E-3</c:v>
                </c:pt>
                <c:pt idx="240">
                  <c:v>-1.5059497987421899E-3</c:v>
                </c:pt>
                <c:pt idx="241">
                  <c:v>-1.5016673660263324E-3</c:v>
                </c:pt>
                <c:pt idx="242">
                  <c:v>-1.49999188896122E-3</c:v>
                </c:pt>
                <c:pt idx="243">
                  <c:v>-1.4941031188278053E-3</c:v>
                </c:pt>
                <c:pt idx="244">
                  <c:v>-1.4921786674881865E-3</c:v>
                </c:pt>
                <c:pt idx="245">
                  <c:v>-1.4903880581433882E-3</c:v>
                </c:pt>
                <c:pt idx="246">
                  <c:v>-1.487816238177897E-3</c:v>
                </c:pt>
                <c:pt idx="247">
                  <c:v>-1.4867549175377344E-3</c:v>
                </c:pt>
                <c:pt idx="248">
                  <c:v>-1.4832166198748276E-3</c:v>
                </c:pt>
                <c:pt idx="249">
                  <c:v>-1.4820922191969288E-3</c:v>
                </c:pt>
                <c:pt idx="250">
                  <c:v>-1.4810552258084364E-3</c:v>
                </c:pt>
                <c:pt idx="251">
                  <c:v>-1.4794766262131442E-3</c:v>
                </c:pt>
                <c:pt idx="252">
                  <c:v>-1.4789130882008814E-3</c:v>
                </c:pt>
                <c:pt idx="253">
                  <c:v>-1.4769338148519218E-3</c:v>
                </c:pt>
                <c:pt idx="254">
                  <c:v>-1.4762715028200368E-3</c:v>
                </c:pt>
                <c:pt idx="255">
                  <c:v>-1.4756458570435171E-3</c:v>
                </c:pt>
                <c:pt idx="256">
                  <c:v>-1.4744589620689641E-3</c:v>
                </c:pt>
                <c:pt idx="257">
                  <c:v>-1.4741770054826193E-3</c:v>
                </c:pt>
                <c:pt idx="258">
                  <c:v>-1.4727985374793917E-3</c:v>
                </c:pt>
                <c:pt idx="259">
                  <c:v>-1.4722315593336255E-3</c:v>
                </c:pt>
                <c:pt idx="260">
                  <c:v>-1.4716543364041712E-3</c:v>
                </c:pt>
                <c:pt idx="261">
                  <c:v>-1.470410244971132E-3</c:v>
                </c:pt>
                <c:pt idx="262">
                  <c:v>-1.470137438174866E-3</c:v>
                </c:pt>
                <c:pt idx="263">
                  <c:v>-1.4682675337861172E-3</c:v>
                </c:pt>
                <c:pt idx="264">
                  <c:v>-1.4676237584846626E-3</c:v>
                </c:pt>
                <c:pt idx="265">
                  <c:v>-1.4662449625561665E-3</c:v>
                </c:pt>
                <c:pt idx="266">
                  <c:v>-1.4659397044633482E-3</c:v>
                </c:pt>
                <c:pt idx="267">
                  <c:v>-1.4656310298483671E-3</c:v>
                </c:pt>
                <c:pt idx="268">
                  <c:v>-1.463546225289701E-3</c:v>
                </c:pt>
                <c:pt idx="269">
                  <c:v>-1.4628308353798094E-3</c:v>
                </c:pt>
                <c:pt idx="270">
                  <c:v>-1.4613089286836195E-3</c:v>
                </c:pt>
                <c:pt idx="271">
                  <c:v>-1.4609678308143137E-3</c:v>
                </c:pt>
                <c:pt idx="272">
                  <c:v>-1.4606233192666772E-3</c:v>
                </c:pt>
                <c:pt idx="273">
                  <c:v>-1.4583238117467949E-3</c:v>
                </c:pt>
                <c:pt idx="274">
                  <c:v>-1.4575368729629809E-3</c:v>
                </c:pt>
                <c:pt idx="275">
                  <c:v>-1.455871990875773E-3</c:v>
                </c:pt>
                <c:pt idx="276">
                  <c:v>-1.4554950841309811E-3</c:v>
                </c:pt>
                <c:pt idx="277">
                  <c:v>-1.455114766563663E-3</c:v>
                </c:pt>
                <c:pt idx="278">
                  <c:v>-1.4526007532616118E-3</c:v>
                </c:pt>
                <c:pt idx="279">
                  <c:v>-1.451742331329365E-3</c:v>
                </c:pt>
                <c:pt idx="280">
                  <c:v>-1.4499346091585835E-3</c:v>
                </c:pt>
                <c:pt idx="281">
                  <c:v>-1.4495219244690938E-3</c:v>
                </c:pt>
                <c:pt idx="282">
                  <c:v>-1.4491058318113052E-3</c:v>
                </c:pt>
                <c:pt idx="283">
                  <c:v>-1.4468674354923827E-3</c:v>
                </c:pt>
                <c:pt idx="284">
                  <c:v>-1.4459426880617521E-3</c:v>
                </c:pt>
                <c:pt idx="285">
                  <c:v>-1.4450077427978769E-3</c:v>
                </c:pt>
                <c:pt idx="286">
                  <c:v>-1.4430488118069573E-3</c:v>
                </c:pt>
                <c:pt idx="287">
                  <c:v>-1.4425969750068049E-3</c:v>
                </c:pt>
                <c:pt idx="288">
                  <c:v>-1.4401800958649957E-3</c:v>
                </c:pt>
                <c:pt idx="289">
                  <c:v>-1.4391839917444749E-3</c:v>
                </c:pt>
                <c:pt idx="290">
                  <c:v>-1.4381776991725381E-3</c:v>
                </c:pt>
                <c:pt idx="291">
                  <c:v>-1.4360762060554311E-3</c:v>
                </c:pt>
                <c:pt idx="292">
                  <c:v>-1.4355886560906354E-3</c:v>
                </c:pt>
                <c:pt idx="293">
                  <c:v>-1.4329934565120439E-3</c:v>
                </c:pt>
                <c:pt idx="294">
                  <c:v>-1.431926061402411E-3</c:v>
                </c:pt>
                <c:pt idx="295">
                  <c:v>-1.4308484872311844E-3</c:v>
                </c:pt>
                <c:pt idx="296">
                  <c:v>-1.4286045670704184E-3</c:v>
                </c:pt>
                <c:pt idx="297">
                  <c:v>-1.4280813349426727E-3</c:v>
                </c:pt>
                <c:pt idx="298">
                  <c:v>-1.4253079773229871E-3</c:v>
                </c:pt>
                <c:pt idx="299">
                  <c:v>-1.4241693569156944E-3</c:v>
                </c:pt>
                <c:pt idx="300">
                  <c:v>-1.4230205668326334E-3</c:v>
                </c:pt>
                <c:pt idx="301">
                  <c:v>-1.4200156574412598E-3</c:v>
                </c:pt>
                <c:pt idx="302">
                  <c:v>-1.4194550797926031E-3</c:v>
                </c:pt>
                <c:pt idx="303">
                  <c:v>-1.4171241181180072E-3</c:v>
                </c:pt>
                <c:pt idx="304">
                  <c:v>-1.4159143380978456E-3</c:v>
                </c:pt>
                <c:pt idx="305">
                  <c:v>-1.4146943977837445E-3</c:v>
                </c:pt>
                <c:pt idx="306">
                  <c:v>-1.4121660284675819E-3</c:v>
                </c:pt>
                <c:pt idx="307">
                  <c:v>-1.4115715251304987E-3</c:v>
                </c:pt>
                <c:pt idx="308">
                  <c:v>-1.4077746163740626E-3</c:v>
                </c:pt>
                <c:pt idx="309">
                  <c:v>-1.4064886752321046E-3</c:v>
                </c:pt>
                <c:pt idx="310">
                  <c:v>-1.4038267497868356E-3</c:v>
                </c:pt>
                <c:pt idx="311">
                  <c:v>-1.4032000482243345E-3</c:v>
                </c:pt>
                <c:pt idx="312">
                  <c:v>-1.4025699559075846E-3</c:v>
                </c:pt>
                <c:pt idx="313">
                  <c:v>-1.3985599208629182E-3</c:v>
                </c:pt>
                <c:pt idx="314">
                  <c:v>-1.3972029563827817E-3</c:v>
                </c:pt>
                <c:pt idx="315">
                  <c:v>-1.3943991357967533E-3</c:v>
                </c:pt>
                <c:pt idx="316">
                  <c:v>-1.3937368734942557E-3</c:v>
                </c:pt>
                <c:pt idx="317">
                  <c:v>-1.3930712233225792E-3</c:v>
                </c:pt>
                <c:pt idx="318">
                  <c:v>-1.3888482589521284E-3</c:v>
                </c:pt>
                <c:pt idx="319">
                  <c:v>-1.3874203367922602E-3</c:v>
                </c:pt>
                <c:pt idx="320">
                  <c:v>-1.3844747556850997E-3</c:v>
                </c:pt>
                <c:pt idx="321">
                  <c:v>-1.3837769638022634E-3</c:v>
                </c:pt>
                <c:pt idx="322">
                  <c:v>-1.3830757869407713E-3</c:v>
                </c:pt>
                <c:pt idx="323">
                  <c:v>-1.3771412759794141E-3</c:v>
                </c:pt>
                <c:pt idx="324">
                  <c:v>-1.3740540688795216E-3</c:v>
                </c:pt>
                <c:pt idx="325">
                  <c:v>-1.3733207786133239E-3</c:v>
                </c:pt>
                <c:pt idx="326">
                  <c:v>-1.3717865523747708E-3</c:v>
                </c:pt>
                <c:pt idx="327">
                  <c:v>-1.3679358740277402E-3</c:v>
                </c:pt>
                <c:pt idx="328">
                  <c:v>-1.3663662334154148E-3</c:v>
                </c:pt>
                <c:pt idx="329">
                  <c:v>-1.3631375347374203E-3</c:v>
                </c:pt>
                <c:pt idx="330">
                  <c:v>-1.3623687773224591E-3</c:v>
                </c:pt>
                <c:pt idx="331">
                  <c:v>-1.3615966407307381E-3</c:v>
                </c:pt>
                <c:pt idx="332">
                  <c:v>-1.3567360698958865E-3</c:v>
                </c:pt>
                <c:pt idx="333">
                  <c:v>-1.3550956685005216E-3</c:v>
                </c:pt>
                <c:pt idx="334">
                  <c:v>-1.3517256125471601E-3</c:v>
                </c:pt>
                <c:pt idx="335">
                  <c:v>-1.350921419264739E-3</c:v>
                </c:pt>
                <c:pt idx="336">
                  <c:v>-1.3501138497146361E-3</c:v>
                </c:pt>
                <c:pt idx="337">
                  <c:v>-1.3450411371394809E-3</c:v>
                </c:pt>
                <c:pt idx="338">
                  <c:v>-1.3433300405782658E-3</c:v>
                </c:pt>
                <c:pt idx="339">
                  <c:v>-1.3398187615365487E-3</c:v>
                </c:pt>
                <c:pt idx="340">
                  <c:v>-1.3389791637102855E-3</c:v>
                </c:pt>
                <c:pt idx="341">
                  <c:v>-1.3381361925285564E-3</c:v>
                </c:pt>
                <c:pt idx="342">
                  <c:v>-1.332851535046615E-3</c:v>
                </c:pt>
                <c:pt idx="343">
                  <c:v>-1.3310698089277135E-3</c:v>
                </c:pt>
                <c:pt idx="344">
                  <c:v>-1.3274174408631466E-3</c:v>
                </c:pt>
                <c:pt idx="345">
                  <c:v>-1.3265424698605255E-3</c:v>
                </c:pt>
                <c:pt idx="346">
                  <c:v>-1.3256641284283581E-3</c:v>
                </c:pt>
                <c:pt idx="347">
                  <c:v>-1.3220651796808857E-3</c:v>
                </c:pt>
                <c:pt idx="348">
                  <c:v>-1.321171679715048E-3</c:v>
                </c:pt>
                <c:pt idx="349">
                  <c:v>-1.3193243975206936E-3</c:v>
                </c:pt>
                <c:pt idx="350">
                  <c:v>-1.3174670393648455E-3</c:v>
                </c:pt>
                <c:pt idx="351">
                  <c:v>-1.3155996065835776E-3</c:v>
                </c:pt>
                <c:pt idx="352">
                  <c:v>-1.3099368738951028E-3</c:v>
                </c:pt>
                <c:pt idx="353">
                  <c:v>-1.3080291560114382E-3</c:v>
                </c:pt>
                <c:pt idx="354">
                  <c:v>-1.3061113701998536E-3</c:v>
                </c:pt>
                <c:pt idx="355">
                  <c:v>-1.3041835177992781E-3</c:v>
                </c:pt>
                <c:pt idx="356">
                  <c:v>-1.3022456001443583E-3</c:v>
                </c:pt>
                <c:pt idx="357">
                  <c:v>-1.2963714690685166E-3</c:v>
                </c:pt>
                <c:pt idx="358">
                  <c:v>-1.2943933038012112E-3</c:v>
                </c:pt>
                <c:pt idx="359">
                  <c:v>-1.2924050799756337E-3</c:v>
                </c:pt>
                <c:pt idx="360">
                  <c:v>-1.290406798933568E-3</c:v>
                </c:pt>
                <c:pt idx="361">
                  <c:v>-1.2883984620125155E-3</c:v>
                </c:pt>
                <c:pt idx="362">
                  <c:v>-1.2823131293547363E-3</c:v>
                </c:pt>
                <c:pt idx="363">
                  <c:v>-1.2802645823013175E-3</c:v>
                </c:pt>
                <c:pt idx="364">
                  <c:v>-1.2782059860635567E-3</c:v>
                </c:pt>
                <c:pt idx="365">
                  <c:v>-1.2761373419775282E-3</c:v>
                </c:pt>
                <c:pt idx="366">
                  <c:v>-1.2740586513807336E-3</c:v>
                </c:pt>
                <c:pt idx="367">
                  <c:v>-1.2677623139278893E-3</c:v>
                </c:pt>
                <c:pt idx="368">
                  <c:v>-1.2623656652335153E-3</c:v>
                </c:pt>
                <c:pt idx="369">
                  <c:v>-1.2580098586675607E-3</c:v>
                </c:pt>
                <c:pt idx="370">
                  <c:v>-1.2569584940941292E-3</c:v>
                </c:pt>
                <c:pt idx="371">
                  <c:v>-1.2559037738218801E-3</c:v>
                </c:pt>
                <c:pt idx="372">
                  <c:v>-1.249351578858512E-3</c:v>
                </c:pt>
                <c:pt idx="373">
                  <c:v>-1.2471474526582465E-3</c:v>
                </c:pt>
                <c:pt idx="374">
                  <c:v>-1.2426513587678173E-3</c:v>
                </c:pt>
                <c:pt idx="375">
                  <c:v>-1.2415648103202004E-3</c:v>
                </c:pt>
                <c:pt idx="376">
                  <c:v>-1.2404749091443981E-3</c:v>
                </c:pt>
                <c:pt idx="377">
                  <c:v>-1.2337121463559181E-3</c:v>
                </c:pt>
                <c:pt idx="378">
                  <c:v>-1.2267406647989024E-3</c:v>
                </c:pt>
                <c:pt idx="379">
                  <c:v>-1.225620644666633E-3</c:v>
                </c:pt>
                <c:pt idx="380">
                  <c:v>-1.2244972745876416E-3</c:v>
                </c:pt>
                <c:pt idx="381">
                  <c:v>-1.2233705548779505E-3</c:v>
                </c:pt>
                <c:pt idx="382">
                  <c:v>-1.2175817166310895E-3</c:v>
                </c:pt>
                <c:pt idx="383">
                  <c:v>-1.2152373148719134E-3</c:v>
                </c:pt>
                <c:pt idx="384">
                  <c:v>-1.2104610455637207E-3</c:v>
                </c:pt>
                <c:pt idx="385">
                  <c:v>-1.2093042246760777E-3</c:v>
                </c:pt>
                <c:pt idx="386">
                  <c:v>-1.2081440570314626E-3</c:v>
                </c:pt>
                <c:pt idx="387">
                  <c:v>-1.2009607484319044E-3</c:v>
                </c:pt>
                <c:pt idx="388">
                  <c:v>-1.1985463071888382E-3</c:v>
                </c:pt>
                <c:pt idx="389">
                  <c:v>-1.1973627420798216E-3</c:v>
                </c:pt>
                <c:pt idx="390">
                  <c:v>-1.1961758325520564E-3</c:v>
                </c:pt>
                <c:pt idx="391">
                  <c:v>-1.1949855789166503E-3</c:v>
                </c:pt>
                <c:pt idx="392">
                  <c:v>-1.1851155091466836E-3</c:v>
                </c:pt>
                <c:pt idx="393">
                  <c:v>-1.1826360783526724E-3</c:v>
                </c:pt>
                <c:pt idx="394">
                  <c:v>-1.1801466559417939E-3</c:v>
                </c:pt>
                <c:pt idx="395">
                  <c:v>-1.1750824059722498E-3</c:v>
                </c:pt>
                <c:pt idx="396">
                  <c:v>-1.1738520993953918E-3</c:v>
                </c:pt>
                <c:pt idx="397">
                  <c:v>-1.1675497164516102E-3</c:v>
                </c:pt>
                <c:pt idx="398">
                  <c:v>-1.1650003724250624E-3</c:v>
                </c:pt>
                <c:pt idx="399">
                  <c:v>-1.162441046143492E-3</c:v>
                </c:pt>
                <c:pt idx="400">
                  <c:v>-1.1572371806435611E-3</c:v>
                </c:pt>
                <c:pt idx="401">
                  <c:v>-1.1468755359520522E-3</c:v>
                </c:pt>
                <c:pt idx="402">
                  <c:v>-1.144246371316715E-3</c:v>
                </c:pt>
                <c:pt idx="403">
                  <c:v>-1.138903022633031E-3</c:v>
                </c:pt>
                <c:pt idx="404">
                  <c:v>-1.1376027052058303E-3</c:v>
                </c:pt>
                <c:pt idx="405">
                  <c:v>-1.1309510014609891E-3</c:v>
                </c:pt>
                <c:pt idx="406">
                  <c:v>-1.1282620275148147E-3</c:v>
                </c:pt>
                <c:pt idx="407">
                  <c:v>-1.1255630900306457E-3</c:v>
                </c:pt>
                <c:pt idx="408">
                  <c:v>-1.1200803903402279E-3</c:v>
                </c:pt>
                <c:pt idx="409">
                  <c:v>-1.1159547654929468E-3</c:v>
                </c:pt>
                <c:pt idx="410">
                  <c:v>-1.1077502261325916E-3</c:v>
                </c:pt>
                <c:pt idx="411">
                  <c:v>-1.1021366131324197E-3</c:v>
                </c:pt>
                <c:pt idx="412">
                  <c:v>-1.100769742108515E-3</c:v>
                </c:pt>
                <c:pt idx="413">
                  <c:v>-1.0993995424744784E-3</c:v>
                </c:pt>
                <c:pt idx="414">
                  <c:v>-1.0909593133446825E-3</c:v>
                </c:pt>
                <c:pt idx="415">
                  <c:v>-1.0881260108759124E-3</c:v>
                </c:pt>
                <c:pt idx="416">
                  <c:v>-1.0823733029779511E-3</c:v>
                </c:pt>
                <c:pt idx="417">
                  <c:v>-1.0809715362175565E-3</c:v>
                </c:pt>
                <c:pt idx="418">
                  <c:v>-1.0795664439058614E-3</c:v>
                </c:pt>
                <c:pt idx="419">
                  <c:v>-1.0709174156380858E-3</c:v>
                </c:pt>
                <c:pt idx="420">
                  <c:v>-1.0680145321664209E-3</c:v>
                </c:pt>
                <c:pt idx="421">
                  <c:v>-1.0621228610049631E-3</c:v>
                </c:pt>
                <c:pt idx="422">
                  <c:v>-1.0606862308845666E-3</c:v>
                </c:pt>
                <c:pt idx="423">
                  <c:v>-1.0592462782834584E-3</c:v>
                </c:pt>
                <c:pt idx="424">
                  <c:v>-1.05038864727544E-3</c:v>
                </c:pt>
                <c:pt idx="425">
                  <c:v>-1.0474162482556186E-3</c:v>
                </c:pt>
                <c:pt idx="426">
                  <c:v>-1.0413857452955129E-3</c:v>
                </c:pt>
                <c:pt idx="427">
                  <c:v>-1.0399142842693054E-3</c:v>
                </c:pt>
                <c:pt idx="428">
                  <c:v>-1.0384395038471668E-3</c:v>
                </c:pt>
                <c:pt idx="429">
                  <c:v>-1.0293734664695673E-3</c:v>
                </c:pt>
                <c:pt idx="430">
                  <c:v>-1.0263316173589063E-3</c:v>
                </c:pt>
                <c:pt idx="431">
                  <c:v>-1.02483363263417E-3</c:v>
                </c:pt>
                <c:pt idx="432">
                  <c:v>-1.0186561544740791E-3</c:v>
                </c:pt>
                <c:pt idx="433">
                  <c:v>-1.0171465787801558E-3</c:v>
                </c:pt>
                <c:pt idx="434">
                  <c:v>-1.0094508307498806E-3</c:v>
                </c:pt>
                <c:pt idx="435">
                  <c:v>-1.0063445387675785E-3</c:v>
                </c:pt>
                <c:pt idx="436">
                  <c:v>-1.003228339366391E-3</c:v>
                </c:pt>
                <c:pt idx="437">
                  <c:v>-9.9691229953749461E-4</c:v>
                </c:pt>
                <c:pt idx="438">
                  <c:v>-9.9536796120499693E-4</c:v>
                </c:pt>
                <c:pt idx="439">
                  <c:v>-9.8749877783177453E-4</c:v>
                </c:pt>
                <c:pt idx="440">
                  <c:v>-9.8432316196950254E-4</c:v>
                </c:pt>
                <c:pt idx="441">
                  <c:v>-9.8113764803953174E-4</c:v>
                </c:pt>
                <c:pt idx="442">
                  <c:v>-9.7468317744070498E-4</c:v>
                </c:pt>
                <c:pt idx="443">
                  <c:v>-9.7310410918366637E-4</c:v>
                </c:pt>
                <c:pt idx="444">
                  <c:v>-9.6506165409548927E-4</c:v>
                </c:pt>
                <c:pt idx="445">
                  <c:v>-9.6181677979556568E-4</c:v>
                </c:pt>
                <c:pt idx="446">
                  <c:v>-9.5856201677646524E-4</c:v>
                </c:pt>
                <c:pt idx="447">
                  <c:v>-9.5196924610241318E-4</c:v>
                </c:pt>
                <c:pt idx="448">
                  <c:v>-9.50355480729146E-4</c:v>
                </c:pt>
                <c:pt idx="449">
                  <c:v>-9.4213991761593618E-4</c:v>
                </c:pt>
                <c:pt idx="450">
                  <c:v>-9.3882585031535015E-4</c:v>
                </c:pt>
                <c:pt idx="451">
                  <c:v>-9.3550190364410923E-4</c:v>
                </c:pt>
                <c:pt idx="452">
                  <c:v>-9.2877096338886411E-4</c:v>
                </c:pt>
                <c:pt idx="453">
                  <c:v>-9.2712253378995381E-4</c:v>
                </c:pt>
                <c:pt idx="454">
                  <c:v>-9.170174092463664E-4</c:v>
                </c:pt>
                <c:pt idx="455">
                  <c:v>-9.1362929121636114E-4</c:v>
                </c:pt>
                <c:pt idx="456">
                  <c:v>-9.0676854731882889E-4</c:v>
                </c:pt>
                <c:pt idx="457">
                  <c:v>-9.0508878710385265E-4</c:v>
                </c:pt>
                <c:pt idx="458">
                  <c:v>-9.0340572626432518E-4</c:v>
                </c:pt>
                <c:pt idx="459">
                  <c:v>-8.9309337305683171E-4</c:v>
                </c:pt>
                <c:pt idx="460">
                  <c:v>-8.8963619749036289E-4</c:v>
                </c:pt>
                <c:pt idx="461">
                  <c:v>-8.8263753654984429E-4</c:v>
                </c:pt>
                <c:pt idx="462">
                  <c:v>-8.8092317499746664E-4</c:v>
                </c:pt>
                <c:pt idx="463">
                  <c:v>-8.7920551599247757E-4</c:v>
                </c:pt>
                <c:pt idx="464">
                  <c:v>-8.6868613031381738E-4</c:v>
                </c:pt>
                <c:pt idx="465">
                  <c:v>-8.6515996261147328E-4</c:v>
                </c:pt>
                <c:pt idx="466">
                  <c:v>-8.5802351447960103E-4</c:v>
                </c:pt>
                <c:pt idx="467">
                  <c:v>-8.5627458474485385E-4</c:v>
                </c:pt>
                <c:pt idx="468">
                  <c:v>-8.5452236074758505E-4</c:v>
                </c:pt>
                <c:pt idx="469">
                  <c:v>-8.4379613877631537E-4</c:v>
                </c:pt>
                <c:pt idx="470">
                  <c:v>-8.402010443232128E-4</c:v>
                </c:pt>
                <c:pt idx="471">
                  <c:v>-8.329269386439268E-4</c:v>
                </c:pt>
                <c:pt idx="472">
                  <c:v>-8.3114347398119404E-4</c:v>
                </c:pt>
                <c:pt idx="473">
                  <c:v>-8.2935671825640754E-4</c:v>
                </c:pt>
                <c:pt idx="474">
                  <c:v>-8.1842385614787838E-4</c:v>
                </c:pt>
                <c:pt idx="475">
                  <c:v>-8.1475990032784458E-4</c:v>
                </c:pt>
                <c:pt idx="476">
                  <c:v>-8.0734826652172455E-4</c:v>
                </c:pt>
                <c:pt idx="477">
                  <c:v>-8.0553030028171491E-4</c:v>
                </c:pt>
                <c:pt idx="478">
                  <c:v>-8.0370904619542216E-4</c:v>
                </c:pt>
                <c:pt idx="479">
                  <c:v>-7.9256974006888358E-4</c:v>
                </c:pt>
                <c:pt idx="480">
                  <c:v>-7.8883698825285293E-4</c:v>
                </c:pt>
                <c:pt idx="481">
                  <c:v>-7.8128795551559522E-4</c:v>
                </c:pt>
                <c:pt idx="482">
                  <c:v>-7.7943552114795311E-4</c:v>
                </c:pt>
                <c:pt idx="483">
                  <c:v>-7.7757980216632753E-4</c:v>
                </c:pt>
                <c:pt idx="484">
                  <c:v>-7.6623424812813639E-4</c:v>
                </c:pt>
                <c:pt idx="485">
                  <c:v>-7.624327656844649E-4</c:v>
                </c:pt>
                <c:pt idx="486">
                  <c:v>-7.5474646298817117E-4</c:v>
                </c:pt>
                <c:pt idx="487">
                  <c:v>-7.5285959404522429E-4</c:v>
                </c:pt>
                <c:pt idx="488">
                  <c:v>-7.5096944373343269E-4</c:v>
                </c:pt>
                <c:pt idx="489">
                  <c:v>-7.3941783786029213E-4</c:v>
                </c:pt>
                <c:pt idx="490">
                  <c:v>-7.3554769014702148E-4</c:v>
                </c:pt>
                <c:pt idx="491">
                  <c:v>-7.2772424622941599E-4</c:v>
                </c:pt>
                <c:pt idx="492">
                  <c:v>-7.2580297636890001E-4</c:v>
                </c:pt>
                <c:pt idx="493">
                  <c:v>-7.2387842839658205E-4</c:v>
                </c:pt>
                <c:pt idx="494">
                  <c:v>-7.1212096578275553E-4</c:v>
                </c:pt>
                <c:pt idx="495">
                  <c:v>-7.0818221681964277E-4</c:v>
                </c:pt>
                <c:pt idx="496">
                  <c:v>-7.0623475223241527E-4</c:v>
                </c:pt>
                <c:pt idx="497">
                  <c:v>-7.0428401209310756E-4</c:v>
                </c:pt>
                <c:pt idx="498">
                  <c:v>-6.9630720128615979E-4</c:v>
                </c:pt>
                <c:pt idx="499">
                  <c:v>-6.8636956321199705E-4</c:v>
                </c:pt>
                <c:pt idx="500">
                  <c:v>-6.8236715301006612E-4</c:v>
                </c:pt>
                <c:pt idx="501">
                  <c:v>-6.7835495457657657E-4</c:v>
                </c:pt>
                <c:pt idx="502">
                  <c:v>-6.7024940224799656E-4</c:v>
                </c:pt>
                <c:pt idx="503">
                  <c:v>-6.6825615728500196E-4</c:v>
                </c:pt>
                <c:pt idx="504">
                  <c:v>-6.5814717749423934E-4</c:v>
                </c:pt>
                <c:pt idx="505">
                  <c:v>-6.5407627276758973E-4</c:v>
                </c:pt>
                <c:pt idx="506">
                  <c:v>-6.4999558749523345E-4</c:v>
                </c:pt>
                <c:pt idx="507">
                  <c:v>-6.417532247902924E-4</c:v>
                </c:pt>
                <c:pt idx="508">
                  <c:v>-6.3972567633692695E-4</c:v>
                </c:pt>
                <c:pt idx="509">
                  <c:v>-6.2944549107069037E-4</c:v>
                </c:pt>
                <c:pt idx="510">
                  <c:v>-6.2530614539246798E-4</c:v>
                </c:pt>
                <c:pt idx="511">
                  <c:v>-6.2115702677845164E-4</c:v>
                </c:pt>
                <c:pt idx="512">
                  <c:v>-6.1277796064101997E-4</c:v>
                </c:pt>
                <c:pt idx="513">
                  <c:v>-6.1071613553641941E-4</c:v>
                </c:pt>
                <c:pt idx="514">
                  <c:v>-6.0026487763176206E-4</c:v>
                </c:pt>
                <c:pt idx="515">
                  <c:v>-5.9605714417676481E-4</c:v>
                </c:pt>
                <c:pt idx="516">
                  <c:v>-5.9183964556774882E-4</c:v>
                </c:pt>
                <c:pt idx="517">
                  <c:v>-5.8332398744684322E-4</c:v>
                </c:pt>
                <c:pt idx="518">
                  <c:v>-5.5339171127294362E-4</c:v>
                </c:pt>
                <c:pt idx="519">
                  <c:v>-5.2298157453792293E-4</c:v>
                </c:pt>
                <c:pt idx="520">
                  <c:v>-4.9209402177244344E-4</c:v>
                </c:pt>
                <c:pt idx="521">
                  <c:v>-4.6072949747344438E-4</c:v>
                </c:pt>
                <c:pt idx="522">
                  <c:v>-4.2888844607041898E-4</c:v>
                </c:pt>
                <c:pt idx="523">
                  <c:v>-3.965713119391534E-4</c:v>
                </c:pt>
                <c:pt idx="524">
                  <c:v>-3.6377853940172677E-4</c:v>
                </c:pt>
                <c:pt idx="525">
                  <c:v>-3.2566567610284151E-4</c:v>
                </c:pt>
                <c:pt idx="526">
                  <c:v>-3.0411257425828084E-4</c:v>
                </c:pt>
                <c:pt idx="527">
                  <c:v>-2.6255083374018828E-4</c:v>
                </c:pt>
                <c:pt idx="528">
                  <c:v>-2.2785994969229395E-4</c:v>
                </c:pt>
                <c:pt idx="529">
                  <c:v>-1.9269564802179562E-4</c:v>
                </c:pt>
                <c:pt idx="530">
                  <c:v>-1.4933418445222719E-4</c:v>
                </c:pt>
                <c:pt idx="531">
                  <c:v>-1.1837652795160426E-4</c:v>
                </c:pt>
                <c:pt idx="532">
                  <c:v>-8.1760899606782151E-5</c:v>
                </c:pt>
                <c:pt idx="533">
                  <c:v>-4.4673664656579331E-5</c:v>
                </c:pt>
                <c:pt idx="534">
                  <c:v>-7.1152670194461706E-6</c:v>
                </c:pt>
                <c:pt idx="535">
                  <c:v>2.265436969160563E-5</c:v>
                </c:pt>
                <c:pt idx="536">
                  <c:v>6.105307915512828E-5</c:v>
                </c:pt>
                <c:pt idx="537">
                  <c:v>9.9921702266644476E-5</c:v>
                </c:pt>
                <c:pt idx="538">
                  <c:v>1.3925979483004572E-4</c:v>
                </c:pt>
                <c:pt idx="539">
                  <c:v>1.9062223951815671E-4</c:v>
                </c:pt>
                <c:pt idx="540">
                  <c:v>2.2810468213382392E-4</c:v>
                </c:pt>
                <c:pt idx="541">
                  <c:v>2.6894879310720537E-4</c:v>
                </c:pt>
                <c:pt idx="542">
                  <c:v>3.1026051724683984E-4</c:v>
                </c:pt>
                <c:pt idx="543">
                  <c:v>3.7307952479093132E-4</c:v>
                </c:pt>
                <c:pt idx="544">
                  <c:v>3.9428503121795972E-4</c:v>
                </c:pt>
                <c:pt idx="545">
                  <c:v>4.3699693427234182E-4</c:v>
                </c:pt>
                <c:pt idx="546">
                  <c:v>4.8017467694134872E-4</c:v>
                </c:pt>
                <c:pt idx="547">
                  <c:v>5.2381781596148999E-4</c:v>
                </c:pt>
                <c:pt idx="548">
                  <c:v>5.6792590811568979E-4</c:v>
                </c:pt>
                <c:pt idx="549">
                  <c:v>6.1249851023586501E-4</c:v>
                </c:pt>
                <c:pt idx="550">
                  <c:v>6.5753517921066183E-4</c:v>
                </c:pt>
                <c:pt idx="551">
                  <c:v>7.0303547196998346E-4</c:v>
                </c:pt>
                <c:pt idx="552">
                  <c:v>7.4899894549530462E-4</c:v>
                </c:pt>
                <c:pt idx="553">
                  <c:v>7.9542515680935781E-4</c:v>
                </c:pt>
                <c:pt idx="554">
                  <c:v>8.4231366299676103E-4</c:v>
                </c:pt>
                <c:pt idx="555">
                  <c:v>8.8966402118338987E-4</c:v>
                </c:pt>
                <c:pt idx="556">
                  <c:v>9.4093447093879234E-4</c:v>
                </c:pt>
                <c:pt idx="557">
                  <c:v>9.8574852227958465E-4</c:v>
                </c:pt>
                <c:pt idx="558">
                  <c:v>1.03448177968071E-3</c:v>
                </c:pt>
                <c:pt idx="559">
                  <c:v>1.0836751180512863E-3</c:v>
                </c:pt>
                <c:pt idx="560">
                  <c:v>1.1333280947621548E-3</c:v>
                </c:pt>
                <c:pt idx="561">
                  <c:v>1.1834402672150992E-3</c:v>
                </c:pt>
                <c:pt idx="562">
                  <c:v>1.2340111928737893E-3</c:v>
                </c:pt>
                <c:pt idx="563">
                  <c:v>1.2850404292328382E-3</c:v>
                </c:pt>
                <c:pt idx="564">
                  <c:v>1.3365275338435871E-3</c:v>
                </c:pt>
                <c:pt idx="565">
                  <c:v>1.3772241421466142E-3</c:v>
                </c:pt>
                <c:pt idx="566">
                  <c:v>1.4408031180290055E-3</c:v>
                </c:pt>
                <c:pt idx="567">
                  <c:v>1.4934923293713307E-3</c:v>
                </c:pt>
                <c:pt idx="568">
                  <c:v>1.5464749909068335E-3</c:v>
                </c:pt>
                <c:pt idx="569">
                  <c:v>1.6073452182550278E-3</c:v>
                </c:pt>
                <c:pt idx="570">
                  <c:v>1.6531242579218993E-3</c:v>
                </c:pt>
                <c:pt idx="571">
                  <c:v>1.7067544076520755E-3</c:v>
                </c:pt>
                <c:pt idx="572">
                  <c:v>1.7605795415968324E-3</c:v>
                </c:pt>
                <c:pt idx="573">
                  <c:v>1.8145933103345365E-3</c:v>
                </c:pt>
                <c:pt idx="574">
                  <c:v>1.868789364350725E-3</c:v>
                </c:pt>
                <c:pt idx="575">
                  <c:v>1.9231613540020064E-3</c:v>
                </c:pt>
                <c:pt idx="576">
                  <c:v>1.9777029295521597E-3</c:v>
                </c:pt>
                <c:pt idx="577">
                  <c:v>2.0324077411515069E-3</c:v>
                </c:pt>
                <c:pt idx="578">
                  <c:v>2.0872694388214407E-3</c:v>
                </c:pt>
                <c:pt idx="579">
                  <c:v>2.1422816724827884E-3</c:v>
                </c:pt>
                <c:pt idx="580">
                  <c:v>2.1974380919454993E-3</c:v>
                </c:pt>
                <c:pt idx="581">
                  <c:v>2.2527323468957499E-3</c:v>
                </c:pt>
                <c:pt idx="582">
                  <c:v>2.3319506522641534E-3</c:v>
                </c:pt>
                <c:pt idx="583">
                  <c:v>2.3875532117962677E-3</c:v>
                </c:pt>
                <c:pt idx="584">
                  <c:v>2.4432718334405617E-3</c:v>
                </c:pt>
                <c:pt idx="585">
                  <c:v>2.4991001663623377E-3</c:v>
                </c:pt>
                <c:pt idx="586">
                  <c:v>2.5550318596160196E-3</c:v>
                </c:pt>
                <c:pt idx="587">
                  <c:v>2.5990046107431703E-3</c:v>
                </c:pt>
                <c:pt idx="588">
                  <c:v>2.655104807302815E-3</c:v>
                </c:pt>
                <c:pt idx="589">
                  <c:v>2.7112906434807143E-3</c:v>
                </c:pt>
                <c:pt idx="590">
                  <c:v>2.7675557679088642E-3</c:v>
                </c:pt>
                <c:pt idx="591">
                  <c:v>2.8360184392688609E-3</c:v>
                </c:pt>
                <c:pt idx="592">
                  <c:v>2.8924369178700577E-3</c:v>
                </c:pt>
                <c:pt idx="593">
                  <c:v>2.9489142967907152E-3</c:v>
                </c:pt>
                <c:pt idx="594">
                  <c:v>3.0054442241131316E-3</c:v>
                </c:pt>
                <c:pt idx="595">
                  <c:v>3.0620203477958337E-3</c:v>
                </c:pt>
                <c:pt idx="596">
                  <c:v>3.1145759136617102E-3</c:v>
                </c:pt>
                <c:pt idx="597">
                  <c:v>3.1712230268805541E-3</c:v>
                </c:pt>
                <c:pt idx="598">
                  <c:v>3.2440946723397701E-3</c:v>
                </c:pt>
                <c:pt idx="599">
                  <c:v>3.2845936531087361E-3</c:v>
                </c:pt>
                <c:pt idx="600">
                  <c:v>3.3453715815908473E-3</c:v>
                </c:pt>
                <c:pt idx="601">
                  <c:v>3.4020914836872403E-3</c:v>
                </c:pt>
                <c:pt idx="602">
                  <c:v>3.458813114398304E-3</c:v>
                </c:pt>
                <c:pt idx="603">
                  <c:v>3.515530120700125E-3</c:v>
                </c:pt>
                <c:pt idx="604">
                  <c:v>3.5681694266811448E-3</c:v>
                </c:pt>
                <c:pt idx="605">
                  <c:v>3.6248593364689441E-3</c:v>
                </c:pt>
                <c:pt idx="606">
                  <c:v>3.6815260071421108E-3</c:v>
                </c:pt>
                <c:pt idx="607">
                  <c:v>3.738163085268198E-3</c:v>
                </c:pt>
                <c:pt idx="608">
                  <c:v>3.7988234213039915E-3</c:v>
                </c:pt>
                <c:pt idx="609">
                  <c:v>3.8553792605622306E-3</c:v>
                </c:pt>
                <c:pt idx="610">
                  <c:v>3.9118860007266469E-3</c:v>
                </c:pt>
                <c:pt idx="611">
                  <c:v>3.9683372877754152E-3</c:v>
                </c:pt>
                <c:pt idx="612">
                  <c:v>4.0247267675758329E-3</c:v>
                </c:pt>
                <c:pt idx="613">
                  <c:v>4.0810480858533725E-3</c:v>
                </c:pt>
                <c:pt idx="614">
                  <c:v>4.1372948882226288E-3</c:v>
                </c:pt>
                <c:pt idx="615">
                  <c:v>4.1934608201770057E-3</c:v>
                </c:pt>
                <c:pt idx="616">
                  <c:v>4.2495397677194497E-3</c:v>
                </c:pt>
                <c:pt idx="617">
                  <c:v>4.3015244130453212E-3</c:v>
                </c:pt>
                <c:pt idx="618">
                  <c:v>4.3575064662570995E-3</c:v>
                </c:pt>
                <c:pt idx="619">
                  <c:v>4.4135224742225532E-3</c:v>
                </c:pt>
                <c:pt idx="620">
                  <c:v>4.4696331990410343E-3</c:v>
                </c:pt>
                <c:pt idx="621">
                  <c:v>4.5299558446046835E-3</c:v>
                </c:pt>
                <c:pt idx="622">
                  <c:v>4.5863934943711805E-3</c:v>
                </c:pt>
                <c:pt idx="623">
                  <c:v>4.6429945827886785E-3</c:v>
                </c:pt>
                <c:pt idx="624">
                  <c:v>4.6997580055018586E-3</c:v>
                </c:pt>
                <c:pt idx="625">
                  <c:v>4.7566826581321988E-3</c:v>
                </c:pt>
                <c:pt idx="626">
                  <c:v>4.8096443027718649E-3</c:v>
                </c:pt>
                <c:pt idx="627">
                  <c:v>4.8668760683678869E-3</c:v>
                </c:pt>
                <c:pt idx="628">
                  <c:v>4.9242658183041854E-3</c:v>
                </c:pt>
                <c:pt idx="629">
                  <c:v>4.9901316764969228E-3</c:v>
                </c:pt>
                <c:pt idx="630">
                  <c:v>5.0436857158594941E-3</c:v>
                </c:pt>
                <c:pt idx="631">
                  <c:v>5.1015545552702069E-3</c:v>
                </c:pt>
                <c:pt idx="632">
                  <c:v>5.1595768935461519E-3</c:v>
                </c:pt>
                <c:pt idx="633">
                  <c:v>5.2177516261850323E-3</c:v>
                </c:pt>
                <c:pt idx="634">
                  <c:v>5.2844222233906111E-3</c:v>
                </c:pt>
                <c:pt idx="635">
                  <c:v>5.342919796080957E-3</c:v>
                </c:pt>
                <c:pt idx="636">
                  <c:v>5.4015662917484795E-3</c:v>
                </c:pt>
                <c:pt idx="637">
                  <c:v>5.4603606058238382E-3</c:v>
                </c:pt>
                <c:pt idx="638">
                  <c:v>5.5193016337273804E-3</c:v>
                </c:pt>
                <c:pt idx="639">
                  <c:v>5.5698375557041591E-3</c:v>
                </c:pt>
                <c:pt idx="640">
                  <c:v>5.6290463929441438E-3</c:v>
                </c:pt>
                <c:pt idx="641">
                  <c:v>5.6883987639620949E-3</c:v>
                </c:pt>
                <c:pt idx="642">
                  <c:v>5.7478935640031042E-3</c:v>
                </c:pt>
                <c:pt idx="643">
                  <c:v>5.8161688190442569E-3</c:v>
                </c:pt>
                <c:pt idx="644">
                  <c:v>5.8933016521679959E-3</c:v>
                </c:pt>
                <c:pt idx="645">
                  <c:v>5.9359040276258006E-3</c:v>
                </c:pt>
                <c:pt idx="646">
                  <c:v>5.9959789990877482E-3</c:v>
                </c:pt>
                <c:pt idx="647">
                  <c:v>6.0518275070107208E-3</c:v>
                </c:pt>
                <c:pt idx="648">
                  <c:v>6.1121643017205685E-3</c:v>
                </c:pt>
                <c:pt idx="649">
                  <c:v>6.1987136981631052E-3</c:v>
                </c:pt>
                <c:pt idx="650">
                  <c:v>6.2593775139363483E-3</c:v>
                </c:pt>
                <c:pt idx="651">
                  <c:v>6.3069485125528523E-3</c:v>
                </c:pt>
                <c:pt idx="652">
                  <c:v>6.3810999525099055E-3</c:v>
                </c:pt>
                <c:pt idx="653">
                  <c:v>6.4421563657127145E-3</c:v>
                </c:pt>
                <c:pt idx="654">
                  <c:v>6.5033414350912366E-3</c:v>
                </c:pt>
                <c:pt idx="655">
                  <c:v>6.5646540557942612E-3</c:v>
                </c:pt>
                <c:pt idx="656">
                  <c:v>6.6260931229530917E-3</c:v>
                </c:pt>
                <c:pt idx="657">
                  <c:v>6.6876575316765496E-3</c:v>
                </c:pt>
                <c:pt idx="658">
                  <c:v>6.7493461770584684E-3</c:v>
                </c:pt>
                <c:pt idx="659">
                  <c:v>6.8111579541627054E-3</c:v>
                </c:pt>
                <c:pt idx="660">
                  <c:v>6.8730917580456241E-3</c:v>
                </c:pt>
                <c:pt idx="661">
                  <c:v>6.9351464837336119E-3</c:v>
                </c:pt>
                <c:pt idx="662">
                  <c:v>6.9973210262405661E-3</c:v>
                </c:pt>
                <c:pt idx="663">
                  <c:v>7.0596142805454121E-3</c:v>
                </c:pt>
                <c:pt idx="664">
                  <c:v>7.1220251416245772E-3</c:v>
                </c:pt>
                <c:pt idx="665">
                  <c:v>7.1845525044220149E-3</c:v>
                </c:pt>
                <c:pt idx="666">
                  <c:v>7.2471952638616943E-3</c:v>
                </c:pt>
                <c:pt idx="667">
                  <c:v>7.3099523148550949E-3</c:v>
                </c:pt>
                <c:pt idx="668">
                  <c:v>7.3728219089458369E-3</c:v>
                </c:pt>
                <c:pt idx="669">
                  <c:v>7.4357914404898917E-3</c:v>
                </c:pt>
                <c:pt idx="670">
                  <c:v>7.498839093375842E-3</c:v>
                </c:pt>
                <c:pt idx="671">
                  <c:v>7.5619424642869859E-3</c:v>
                </c:pt>
                <c:pt idx="672">
                  <c:v>7.6250788330350927E-3</c:v>
                </c:pt>
                <c:pt idx="673">
                  <c:v>7.6882286161703006E-3</c:v>
                </c:pt>
                <c:pt idx="674">
                  <c:v>7.7513858333763674E-3</c:v>
                </c:pt>
                <c:pt idx="675">
                  <c:v>7.8145479314631339E-3</c:v>
                </c:pt>
                <c:pt idx="676">
                  <c:v>7.8777123571979746E-3</c:v>
                </c:pt>
                <c:pt idx="677">
                  <c:v>7.9408765572858142E-3</c:v>
                </c:pt>
                <c:pt idx="678">
                  <c:v>8.0040379783691273E-3</c:v>
                </c:pt>
                <c:pt idx="679">
                  <c:v>8.0671940670404285E-3</c:v>
                </c:pt>
                <c:pt idx="680">
                  <c:v>8.1303422698347783E-3</c:v>
                </c:pt>
                <c:pt idx="681">
                  <c:v>8.193480033227285E-3</c:v>
                </c:pt>
                <c:pt idx="682">
                  <c:v>8.2566048036331052E-3</c:v>
                </c:pt>
                <c:pt idx="683">
                  <c:v>8.3197140274149373E-3</c:v>
                </c:pt>
                <c:pt idx="684">
                  <c:v>8.3828051508730295E-3</c:v>
                </c:pt>
                <c:pt idx="685">
                  <c:v>8.4458756202601681E-3</c:v>
                </c:pt>
                <c:pt idx="686">
                  <c:v>8.4951181801101536E-3</c:v>
                </c:pt>
                <c:pt idx="687">
                  <c:v>8.5719443815079899E-3</c:v>
                </c:pt>
                <c:pt idx="688">
                  <c:v>8.6349375655794813E-3</c:v>
                </c:pt>
                <c:pt idx="689">
                  <c:v>8.697899879989146E-3</c:v>
                </c:pt>
                <c:pt idx="690">
                  <c:v>8.7470337911960318E-3</c:v>
                </c:pt>
                <c:pt idx="691">
                  <c:v>8.8053332268835296E-3</c:v>
                </c:pt>
                <c:pt idx="692">
                  <c:v>8.8681932286245012E-3</c:v>
                </c:pt>
                <c:pt idx="693">
                  <c:v>8.9310128341219784E-3</c:v>
                </c:pt>
                <c:pt idx="694">
                  <c:v>8.9937894894731585E-3</c:v>
                </c:pt>
                <c:pt idx="695">
                  <c:v>9.0794726244942062E-3</c:v>
                </c:pt>
                <c:pt idx="696">
                  <c:v>9.1375571840399128E-3</c:v>
                </c:pt>
                <c:pt idx="697">
                  <c:v>9.2001805910324475E-3</c:v>
                </c:pt>
                <c:pt idx="698">
                  <c:v>9.2627501399819567E-3</c:v>
                </c:pt>
                <c:pt idx="699">
                  <c:v>9.3252632763418664E-3</c:v>
                </c:pt>
                <c:pt idx="700">
                  <c:v>9.387717445510646E-3</c:v>
                </c:pt>
                <c:pt idx="701">
                  <c:v>9.4501100928293114E-3</c:v>
                </c:pt>
                <c:pt idx="702">
                  <c:v>9.512438663583922E-3</c:v>
                </c:pt>
                <c:pt idx="703">
                  <c:v>9.5747006030055815E-3</c:v>
                </c:pt>
                <c:pt idx="704">
                  <c:v>9.6368933562679393E-3</c:v>
                </c:pt>
                <c:pt idx="705">
                  <c:v>9.699014368494685E-3</c:v>
                </c:pt>
                <c:pt idx="706">
                  <c:v>9.761061084749556E-3</c:v>
                </c:pt>
                <c:pt idx="707">
                  <c:v>9.8230309500438318E-3</c:v>
                </c:pt>
                <c:pt idx="708">
                  <c:v>9.8849214093313376E-3</c:v>
                </c:pt>
                <c:pt idx="709">
                  <c:v>9.9467299075159388E-3</c:v>
                </c:pt>
                <c:pt idx="710">
                  <c:v>1.0008453889441549E-2</c:v>
                </c:pt>
                <c:pt idx="711">
                  <c:v>1.0070090799902121E-2</c:v>
                </c:pt>
                <c:pt idx="712">
                  <c:v>1.0131638083636652E-2</c:v>
                </c:pt>
                <c:pt idx="713">
                  <c:v>1.0193093185334179E-2</c:v>
                </c:pt>
                <c:pt idx="714">
                  <c:v>1.0254453549616294E-2</c:v>
                </c:pt>
                <c:pt idx="715">
                  <c:v>1.0315716621072113E-2</c:v>
                </c:pt>
                <c:pt idx="716">
                  <c:v>1.037687984422081E-2</c:v>
                </c:pt>
                <c:pt idx="717">
                  <c:v>1.0437940663536593E-2</c:v>
                </c:pt>
                <c:pt idx="718">
                  <c:v>1.0498896523438717E-2</c:v>
                </c:pt>
                <c:pt idx="719">
                  <c:v>1.0559744868293974E-2</c:v>
                </c:pt>
                <c:pt idx="720">
                  <c:v>1.0620482959732835E-2</c:v>
                </c:pt>
                <c:pt idx="721">
                  <c:v>1.0681102002340903E-2</c:v>
                </c:pt>
                <c:pt idx="722">
                  <c:v>1.0741585801155307E-2</c:v>
                </c:pt>
                <c:pt idx="723">
                  <c:v>1.0801917551575835E-2</c:v>
                </c:pt>
                <c:pt idx="724">
                  <c:v>1.0862080271019647E-2</c:v>
                </c:pt>
                <c:pt idx="725">
                  <c:v>1.0908755877822526E-2</c:v>
                </c:pt>
                <c:pt idx="726">
                  <c:v>1.0981844730079682E-2</c:v>
                </c:pt>
                <c:pt idx="727">
                  <c:v>1.1041436298064866E-2</c:v>
                </c:pt>
                <c:pt idx="728">
                  <c:v>1.1100829597208706E-2</c:v>
                </c:pt>
                <c:pt idx="729">
                  <c:v>1.1160021258258823E-2</c:v>
                </c:pt>
                <c:pt idx="730">
                  <c:v>1.1219007911910384E-2</c:v>
                </c:pt>
                <c:pt idx="731">
                  <c:v>1.1277786188793604E-2</c:v>
                </c:pt>
                <c:pt idx="732">
                  <c:v>1.1336352719481246E-2</c:v>
                </c:pt>
                <c:pt idx="733">
                  <c:v>1.1394704134486122E-2</c:v>
                </c:pt>
                <c:pt idx="734">
                  <c:v>1.145283706427358E-2</c:v>
                </c:pt>
                <c:pt idx="735">
                  <c:v>1.1510748139236526E-2</c:v>
                </c:pt>
                <c:pt idx="736">
                  <c:v>1.1568433989722904E-2</c:v>
                </c:pt>
                <c:pt idx="737">
                  <c:v>1.1625891246023201E-2</c:v>
                </c:pt>
                <c:pt idx="738">
                  <c:v>1.1683116538365457E-2</c:v>
                </c:pt>
                <c:pt idx="739">
                  <c:v>1.1740106496935243E-2</c:v>
                </c:pt>
                <c:pt idx="740">
                  <c:v>1.1796857751858181E-2</c:v>
                </c:pt>
                <c:pt idx="741">
                  <c:v>1.1853366933202436E-2</c:v>
                </c:pt>
                <c:pt idx="742">
                  <c:v>1.1909630670996207E-2</c:v>
                </c:pt>
                <c:pt idx="743">
                  <c:v>1.1948925249090081E-2</c:v>
                </c:pt>
                <c:pt idx="744">
                  <c:v>1.2004753646809148E-2</c:v>
                </c:pt>
                <c:pt idx="745">
                  <c:v>1.206032745313739E-2</c:v>
                </c:pt>
                <c:pt idx="746">
                  <c:v>1.2115643298835632E-2</c:v>
                </c:pt>
                <c:pt idx="747">
                  <c:v>1.2187149753835336E-2</c:v>
                </c:pt>
                <c:pt idx="748">
                  <c:v>1.2241870057925763E-2</c:v>
                </c:pt>
                <c:pt idx="749">
                  <c:v>1.2300395292837895E-2</c:v>
                </c:pt>
                <c:pt idx="750">
                  <c:v>1.2350500191329328E-2</c:v>
                </c:pt>
                <c:pt idx="751">
                  <c:v>1.2392279690561283E-2</c:v>
                </c:pt>
                <c:pt idx="752">
                  <c:v>1.245802722235595E-2</c:v>
                </c:pt>
                <c:pt idx="753">
                  <c:v>1.251136864830471E-2</c:v>
                </c:pt>
                <c:pt idx="754">
                  <c:v>1.2564424187166967E-2</c:v>
                </c:pt>
                <c:pt idx="755">
                  <c:v>1.261719046835641E-2</c:v>
                </c:pt>
                <c:pt idx="756">
                  <c:v>1.2669664121241764E-2</c:v>
                </c:pt>
                <c:pt idx="757">
                  <c:v>1.2721841775164278E-2</c:v>
                </c:pt>
                <c:pt idx="758">
                  <c:v>1.2773720059407745E-2</c:v>
                </c:pt>
                <c:pt idx="759">
                  <c:v>1.2825295603235976E-2</c:v>
                </c:pt>
                <c:pt idx="760">
                  <c:v>1.2876565035862819E-2</c:v>
                </c:pt>
                <c:pt idx="761">
                  <c:v>1.2927524986469652E-2</c:v>
                </c:pt>
                <c:pt idx="762">
                  <c:v>1.2978172084202877E-2</c:v>
                </c:pt>
                <c:pt idx="763">
                  <c:v>1.3028502958173926E-2</c:v>
                </c:pt>
                <c:pt idx="764">
                  <c:v>1.3067163549940655E-2</c:v>
                </c:pt>
                <c:pt idx="765">
                  <c:v>1.3128202551102863E-2</c:v>
                </c:pt>
                <c:pt idx="766">
                  <c:v>1.3177564528121244E-2</c:v>
                </c:pt>
                <c:pt idx="767">
                  <c:v>1.3226596797490942E-2</c:v>
                </c:pt>
                <c:pt idx="768">
                  <c:v>1.3275295988168512E-2</c:v>
                </c:pt>
                <c:pt idx="769">
                  <c:v>1.3323658729075538E-2</c:v>
                </c:pt>
                <c:pt idx="770">
                  <c:v>1.3371681649106126E-2</c:v>
                </c:pt>
                <c:pt idx="771">
                  <c:v>1.3419361377129402E-2</c:v>
                </c:pt>
                <c:pt idx="772">
                  <c:v>1.346669454198951E-2</c:v>
                </c:pt>
                <c:pt idx="773">
                  <c:v>1.3513686506783917E-2</c:v>
                </c:pt>
                <c:pt idx="774">
                  <c:v>1.35603777626081E-2</c:v>
                </c:pt>
                <c:pt idx="775">
                  <c:v>1.3606818059815895E-2</c:v>
                </c:pt>
                <c:pt idx="776">
                  <c:v>1.3653057721448036E-2</c:v>
                </c:pt>
                <c:pt idx="777">
                  <c:v>1.3699146956766273E-2</c:v>
                </c:pt>
                <c:pt idx="778">
                  <c:v>1.3745113798968867E-2</c:v>
                </c:pt>
                <c:pt idx="779">
                  <c:v>1.3790959116651014E-2</c:v>
                </c:pt>
                <c:pt idx="780">
                  <c:v>1.3836682155660973E-2</c:v>
                </c:pt>
                <c:pt idx="781">
                  <c:v>1.3882282161824522E-2</c:v>
                </c:pt>
                <c:pt idx="782">
                  <c:v>1.3927758380964939E-2</c:v>
                </c:pt>
                <c:pt idx="783">
                  <c:v>1.3973110058898008E-2</c:v>
                </c:pt>
                <c:pt idx="784">
                  <c:v>1.4018336441424528E-2</c:v>
                </c:pt>
                <c:pt idx="785">
                  <c:v>1.4066921071103685E-2</c:v>
                </c:pt>
                <c:pt idx="786">
                  <c:v>1.4108410303456109E-2</c:v>
                </c:pt>
                <c:pt idx="787">
                  <c:v>1.4153256274535286E-2</c:v>
                </c:pt>
                <c:pt idx="788">
                  <c:v>1.4197973933356145E-2</c:v>
                </c:pt>
                <c:pt idx="789">
                  <c:v>1.4242562525687008E-2</c:v>
                </c:pt>
                <c:pt idx="790">
                  <c:v>1.4287021297291203E-2</c:v>
                </c:pt>
                <c:pt idx="791">
                  <c:v>1.4331349493919565E-2</c:v>
                </c:pt>
                <c:pt idx="792">
                  <c:v>1.4375546361315439E-2</c:v>
                </c:pt>
                <c:pt idx="793">
                  <c:v>1.441961114521717E-2</c:v>
                </c:pt>
                <c:pt idx="794">
                  <c:v>1.4463543091358111E-2</c:v>
                </c:pt>
                <c:pt idx="795">
                  <c:v>1.4493702048748842E-2</c:v>
                </c:pt>
                <c:pt idx="796">
                  <c:v>1.453739762789809E-2</c:v>
                </c:pt>
                <c:pt idx="797">
                  <c:v>1.4580958322598012E-2</c:v>
                </c:pt>
                <c:pt idx="798">
                  <c:v>1.4624383378868875E-2</c:v>
                </c:pt>
                <c:pt idx="799">
                  <c:v>1.4681183855716207E-2</c:v>
                </c:pt>
                <c:pt idx="800">
                  <c:v>1.4727671063557487E-2</c:v>
                </c:pt>
                <c:pt idx="801">
                  <c:v>1.4767283896925387E-2</c:v>
                </c:pt>
                <c:pt idx="802">
                  <c:v>1.4810125986448874E-2</c:v>
                </c:pt>
                <c:pt idx="803">
                  <c:v>1.4842793934330429E-2</c:v>
                </c:pt>
                <c:pt idx="804">
                  <c:v>1.4895390531685648E-2</c:v>
                </c:pt>
                <c:pt idx="805">
                  <c:v>1.4937811478720753E-2</c:v>
                </c:pt>
                <c:pt idx="806">
                  <c:v>1.4980090536238222E-2</c:v>
                </c:pt>
                <c:pt idx="807">
                  <c:v>1.5022226949886475E-2</c:v>
                </c:pt>
                <c:pt idx="808">
                  <c:v>1.506421996530144E-2</c:v>
                </c:pt>
                <c:pt idx="809">
                  <c:v>1.5106068828121544E-2</c:v>
                </c:pt>
                <c:pt idx="810">
                  <c:v>1.5147772783975222E-2</c:v>
                </c:pt>
                <c:pt idx="811">
                  <c:v>1.5189331078483415E-2</c:v>
                </c:pt>
                <c:pt idx="812">
                  <c:v>1.5230742957264565E-2</c:v>
                </c:pt>
                <c:pt idx="813">
                  <c:v>1.5272007665934617E-2</c:v>
                </c:pt>
                <c:pt idx="814">
                  <c:v>1.5313124450097026E-2</c:v>
                </c:pt>
                <c:pt idx="815">
                  <c:v>1.535409255535275E-2</c:v>
                </c:pt>
                <c:pt idx="816">
                  <c:v>1.5394911227300245E-2</c:v>
                </c:pt>
                <c:pt idx="817">
                  <c:v>1.5435579711535474E-2</c:v>
                </c:pt>
                <c:pt idx="818">
                  <c:v>1.5476097253636911E-2</c:v>
                </c:pt>
                <c:pt idx="819">
                  <c:v>1.5516463099195521E-2</c:v>
                </c:pt>
                <c:pt idx="820">
                  <c:v>1.5556676493782284E-2</c:v>
                </c:pt>
                <c:pt idx="821">
                  <c:v>1.5596736682973178E-2</c:v>
                </c:pt>
                <c:pt idx="822">
                  <c:v>1.5636642912336685E-2</c:v>
                </c:pt>
                <c:pt idx="823">
                  <c:v>1.5676394427436291E-2</c:v>
                </c:pt>
                <c:pt idx="824">
                  <c:v>1.5715990473832986E-2</c:v>
                </c:pt>
                <c:pt idx="825">
                  <c:v>1.5745983209584358E-2</c:v>
                </c:pt>
                <c:pt idx="826">
                  <c:v>1.5794688396226775E-2</c:v>
                </c:pt>
                <c:pt idx="827">
                  <c:v>1.5833754537531164E-2</c:v>
                </c:pt>
                <c:pt idx="828">
                  <c:v>1.587260596632778E-2</c:v>
                </c:pt>
                <c:pt idx="829">
                  <c:v>1.5911223079275172E-2</c:v>
                </c:pt>
                <c:pt idx="830">
                  <c:v>1.5949594131710598E-2</c:v>
                </c:pt>
                <c:pt idx="831">
                  <c:v>1.598771698576168E-2</c:v>
                </c:pt>
                <c:pt idx="832">
                  <c:v>1.602559007719967E-2</c:v>
                </c:pt>
                <c:pt idx="833">
                  <c:v>1.6063211841783331E-2</c:v>
                </c:pt>
                <c:pt idx="834">
                  <c:v>1.6100580715271429E-2</c:v>
                </c:pt>
                <c:pt idx="835">
                  <c:v>1.6137695133417729E-2</c:v>
                </c:pt>
                <c:pt idx="836">
                  <c:v>1.6174553531971003E-2</c:v>
                </c:pt>
                <c:pt idx="837">
                  <c:v>1.621706293155507E-2</c:v>
                </c:pt>
                <c:pt idx="838">
                  <c:v>1.6238672645989011E-2</c:v>
                </c:pt>
                <c:pt idx="839">
                  <c:v>1.6283576967545399E-2</c:v>
                </c:pt>
                <c:pt idx="840">
                  <c:v>1.6319395645181811E-2</c:v>
                </c:pt>
                <c:pt idx="841">
                  <c:v>1.6354950481944075E-2</c:v>
                </c:pt>
                <c:pt idx="842">
                  <c:v>1.6398125751654034E-2</c:v>
                </c:pt>
                <c:pt idx="843">
                  <c:v>1.6427393487113938E-2</c:v>
                </c:pt>
                <c:pt idx="844">
                  <c:v>1.6462126673020702E-2</c:v>
                </c:pt>
                <c:pt idx="845">
                  <c:v>1.6496589658288829E-2</c:v>
                </c:pt>
                <c:pt idx="846">
                  <c:v>1.6530780878804319E-2</c:v>
                </c:pt>
                <c:pt idx="847">
                  <c:v>1.6564698770458328E-2</c:v>
                </c:pt>
                <c:pt idx="848">
                  <c:v>1.6598341769129124E-2</c:v>
                </c:pt>
                <c:pt idx="849">
                  <c:v>1.6631708310715598E-2</c:v>
                </c:pt>
                <c:pt idx="850">
                  <c:v>1.6664796831098592E-2</c:v>
                </c:pt>
                <c:pt idx="851">
                  <c:v>1.6700310613439462E-2</c:v>
                </c:pt>
                <c:pt idx="852">
                  <c:v>1.6730133551841983E-2</c:v>
                </c:pt>
                <c:pt idx="853">
                  <c:v>1.6762378623992432E-2</c:v>
                </c:pt>
                <c:pt idx="854">
                  <c:v>1.6794339418532395E-2</c:v>
                </c:pt>
                <c:pt idx="855">
                  <c:v>1.6841365366530248E-2</c:v>
                </c:pt>
                <c:pt idx="856">
                  <c:v>1.685740191838676E-2</c:v>
                </c:pt>
                <c:pt idx="857">
                  <c:v>1.6888500495527307E-2</c:v>
                </c:pt>
                <c:pt idx="858">
                  <c:v>1.6919308538696786E-2</c:v>
                </c:pt>
                <c:pt idx="859">
                  <c:v>1.6949824483819865E-2</c:v>
                </c:pt>
                <c:pt idx="860">
                  <c:v>1.6992908889661571E-2</c:v>
                </c:pt>
                <c:pt idx="861">
                  <c:v>1.7022708942180099E-2</c:v>
                </c:pt>
                <c:pt idx="862">
                  <c:v>1.7052211534141798E-2</c:v>
                </c:pt>
                <c:pt idx="863">
                  <c:v>1.7081415101502285E-2</c:v>
                </c:pt>
                <c:pt idx="864">
                  <c:v>1.7107872941922508E-2</c:v>
                </c:pt>
                <c:pt idx="865">
                  <c:v>1.7136494122878432E-2</c:v>
                </c:pt>
                <c:pt idx="866">
                  <c:v>1.7164811711035455E-2</c:v>
                </c:pt>
                <c:pt idx="867">
                  <c:v>1.7192824142521879E-2</c:v>
                </c:pt>
                <c:pt idx="868">
                  <c:v>1.7222892828050524E-2</c:v>
                </c:pt>
                <c:pt idx="869">
                  <c:v>1.7250269403183829E-2</c:v>
                </c:pt>
                <c:pt idx="870">
                  <c:v>1.7277336005596094E-2</c:v>
                </c:pt>
                <c:pt idx="871">
                  <c:v>1.7304091071302249E-2</c:v>
                </c:pt>
                <c:pt idx="872">
                  <c:v>1.7330533036335274E-2</c:v>
                </c:pt>
                <c:pt idx="873">
                  <c:v>1.7356660336733307E-2</c:v>
                </c:pt>
                <c:pt idx="874">
                  <c:v>1.7382471408557688E-2</c:v>
                </c:pt>
                <c:pt idx="875">
                  <c:v>1.740796468786461E-2</c:v>
                </c:pt>
                <c:pt idx="876">
                  <c:v>1.7433138895612679E-2</c:v>
                </c:pt>
                <c:pt idx="877">
                  <c:v>1.7455839668360618E-2</c:v>
                </c:pt>
                <c:pt idx="878">
                  <c:v>1.748049796286022E-2</c:v>
                </c:pt>
                <c:pt idx="879">
                  <c:v>1.7504996034500842E-2</c:v>
                </c:pt>
                <c:pt idx="880">
                  <c:v>1.7529409701245058E-2</c:v>
                </c:pt>
                <c:pt idx="881">
                  <c:v>1.755597836310608E-2</c:v>
                </c:pt>
                <c:pt idx="882">
                  <c:v>1.7580381687468637E-2</c:v>
                </c:pt>
                <c:pt idx="883">
                  <c:v>1.7604790308765696E-2</c:v>
                </c:pt>
                <c:pt idx="884">
                  <c:v>1.7629205427275845E-2</c:v>
                </c:pt>
                <c:pt idx="885">
                  <c:v>1.7653628243300877E-2</c:v>
                </c:pt>
                <c:pt idx="886">
                  <c:v>1.7675880263257504E-2</c:v>
                </c:pt>
                <c:pt idx="887">
                  <c:v>1.770032005190636E-2</c:v>
                </c:pt>
                <c:pt idx="888">
                  <c:v>1.7724771051067734E-2</c:v>
                </c:pt>
                <c:pt idx="889">
                  <c:v>1.7753606805353261E-2</c:v>
                </c:pt>
                <c:pt idx="890">
                  <c:v>1.7775899797119483E-2</c:v>
                </c:pt>
                <c:pt idx="891">
                  <c:v>1.7800394004968582E-2</c:v>
                </c:pt>
                <c:pt idx="892">
                  <c:v>1.782490431267977E-2</c:v>
                </c:pt>
                <c:pt idx="893">
                  <c:v>1.7849431920619302E-2</c:v>
                </c:pt>
                <c:pt idx="894">
                  <c:v>1.7877486196370813E-2</c:v>
                </c:pt>
                <c:pt idx="895">
                  <c:v>1.7902054918374755E-2</c:v>
                </c:pt>
                <c:pt idx="896">
                  <c:v>1.7926644713287282E-2</c:v>
                </c:pt>
                <c:pt idx="897">
                  <c:v>1.7951256781531373E-2</c:v>
                </c:pt>
                <c:pt idx="898">
                  <c:v>1.7975892323532593E-2</c:v>
                </c:pt>
                <c:pt idx="899">
                  <c:v>1.7993913696910786E-2</c:v>
                </c:pt>
                <c:pt idx="900">
                  <c:v>1.8018590261005749E-2</c:v>
                </c:pt>
                <c:pt idx="901">
                  <c:v>1.8043293633867346E-2</c:v>
                </c:pt>
                <c:pt idx="902">
                  <c:v>1.8068025015766889E-2</c:v>
                </c:pt>
                <c:pt idx="903">
                  <c:v>1.8099464155620772E-2</c:v>
                </c:pt>
                <c:pt idx="904">
                  <c:v>1.8124265749746304E-2</c:v>
                </c:pt>
                <c:pt idx="905">
                  <c:v>1.8158038558510978E-2</c:v>
                </c:pt>
                <c:pt idx="906">
                  <c:v>1.8173965769649737E-2</c:v>
                </c:pt>
                <c:pt idx="907">
                  <c:v>1.8198866596461853E-2</c:v>
                </c:pt>
                <c:pt idx="908">
                  <c:v>1.8221557719081183E-2</c:v>
                </c:pt>
                <c:pt idx="909">
                  <c:v>1.824652671789373E-2</c:v>
                </c:pt>
                <c:pt idx="910">
                  <c:v>1.828319473658413E-2</c:v>
                </c:pt>
                <c:pt idx="911">
                  <c:v>1.8309584646745935E-2</c:v>
                </c:pt>
                <c:pt idx="912">
                  <c:v>1.8333366509787619E-2</c:v>
                </c:pt>
                <c:pt idx="913">
                  <c:v>1.8358514667216608E-2</c:v>
                </c:pt>
                <c:pt idx="914">
                  <c:v>1.8383705939424844E-2</c:v>
                </c:pt>
                <c:pt idx="915">
                  <c:v>1.8408941527091882E-2</c:v>
                </c:pt>
                <c:pt idx="916">
                  <c:v>1.8434222630912267E-2</c:v>
                </c:pt>
                <c:pt idx="917">
                  <c:v>1.8459550451588036E-2</c:v>
                </c:pt>
                <c:pt idx="918">
                  <c:v>1.8484926189841211E-2</c:v>
                </c:pt>
                <c:pt idx="919">
                  <c:v>1.8510351046393814E-2</c:v>
                </c:pt>
                <c:pt idx="920">
                  <c:v>1.853582622198785E-2</c:v>
                </c:pt>
                <c:pt idx="921">
                  <c:v>1.8561352917370322E-2</c:v>
                </c:pt>
                <c:pt idx="922">
                  <c:v>1.8586932333310713E-2</c:v>
                </c:pt>
                <c:pt idx="923">
                  <c:v>1.8612565670576009E-2</c:v>
                </c:pt>
                <c:pt idx="924">
                  <c:v>1.8631290338354034E-2</c:v>
                </c:pt>
                <c:pt idx="925">
                  <c:v>1.8663998912239188E-2</c:v>
                </c:pt>
                <c:pt idx="926">
                  <c:v>1.8689801218245983E-2</c:v>
                </c:pt>
                <c:pt idx="927">
                  <c:v>1.871566224879051E-2</c:v>
                </c:pt>
                <c:pt idx="928">
                  <c:v>1.874158022166339E-2</c:v>
                </c:pt>
                <c:pt idx="929">
                  <c:v>1.8767523970187883E-2</c:v>
                </c:pt>
                <c:pt idx="930">
                  <c:v>1.8793445383046559E-2</c:v>
                </c:pt>
                <c:pt idx="931">
                  <c:v>1.8819295781992984E-2</c:v>
                </c:pt>
                <c:pt idx="932">
                  <c:v>1.8845026136230236E-2</c:v>
                </c:pt>
                <c:pt idx="933">
                  <c:v>1.8870599171959268E-2</c:v>
                </c:pt>
                <c:pt idx="934">
                  <c:v>1.8896009230701394E-2</c:v>
                </c:pt>
                <c:pt idx="935">
                  <c:v>1.892125579323195E-2</c:v>
                </c:pt>
                <c:pt idx="936">
                  <c:v>1.8946338340316282E-2</c:v>
                </c:pt>
                <c:pt idx="937">
                  <c:v>1.8964458470576075E-2</c:v>
                </c:pt>
                <c:pt idx="938">
                  <c:v>1.8996009311255113E-2</c:v>
                </c:pt>
                <c:pt idx="939">
                  <c:v>1.9020596696665282E-2</c:v>
                </c:pt>
                <c:pt idx="940">
                  <c:v>1.9045017989743063E-2</c:v>
                </c:pt>
                <c:pt idx="941">
                  <c:v>1.9069272671276283E-2</c:v>
                </c:pt>
                <c:pt idx="942">
                  <c:v>1.9093360222052769E-2</c:v>
                </c:pt>
                <c:pt idx="943">
                  <c:v>1.9117280122860347E-2</c:v>
                </c:pt>
                <c:pt idx="944">
                  <c:v>1.9141031854496837E-2</c:v>
                </c:pt>
                <c:pt idx="945">
                  <c:v>1.9175841639654981E-2</c:v>
                </c:pt>
                <c:pt idx="946">
                  <c:v>1.9189192607472726E-2</c:v>
                </c:pt>
                <c:pt idx="947">
                  <c:v>1.9211272842357963E-2</c:v>
                </c:pt>
                <c:pt idx="948">
                  <c:v>1.9234346705305772E-2</c:v>
                </c:pt>
                <c:pt idx="949">
                  <c:v>1.9257249803101562E-2</c:v>
                </c:pt>
                <c:pt idx="950">
                  <c:v>1.9273604601891037E-2</c:v>
                </c:pt>
                <c:pt idx="951">
                  <c:v>1.9294081383660937E-2</c:v>
                </c:pt>
                <c:pt idx="952">
                  <c:v>1.9316513656037718E-2</c:v>
                </c:pt>
                <c:pt idx="953">
                  <c:v>1.9338773266369839E-2</c:v>
                </c:pt>
                <c:pt idx="954">
                  <c:v>1.9360859695723827E-2</c:v>
                </c:pt>
                <c:pt idx="955">
                  <c:v>1.9393120941083485E-2</c:v>
                </c:pt>
                <c:pt idx="956">
                  <c:v>1.9412746452213414E-2</c:v>
                </c:pt>
                <c:pt idx="957">
                  <c:v>1.9434264738401319E-2</c:v>
                </c:pt>
                <c:pt idx="958">
                  <c:v>1.9455607586894852E-2</c:v>
                </c:pt>
                <c:pt idx="959">
                  <c:v>1.9476774478549286E-2</c:v>
                </c:pt>
                <c:pt idx="960">
                  <c:v>1.9497764894219893E-2</c:v>
                </c:pt>
                <c:pt idx="961">
                  <c:v>1.9518578314756951E-2</c:v>
                </c:pt>
                <c:pt idx="962">
                  <c:v>1.9539214221030721E-2</c:v>
                </c:pt>
                <c:pt idx="963">
                  <c:v>1.9553738680735244E-2</c:v>
                </c:pt>
                <c:pt idx="964">
                  <c:v>1.957995141425195E-2</c:v>
                </c:pt>
                <c:pt idx="965">
                  <c:v>1.9600051662949924E-2</c:v>
                </c:pt>
                <c:pt idx="966">
                  <c:v>1.9619972320880641E-2</c:v>
                </c:pt>
                <c:pt idx="967">
                  <c:v>1.9639712868926851E-2</c:v>
                </c:pt>
                <c:pt idx="968">
                  <c:v>1.9659272787981297E-2</c:v>
                </c:pt>
                <c:pt idx="969">
                  <c:v>1.9678651558944216E-2</c:v>
                </c:pt>
                <c:pt idx="970">
                  <c:v>1.9697848662713346E-2</c:v>
                </c:pt>
                <c:pt idx="971">
                  <c:v>1.9716863580193922E-2</c:v>
                </c:pt>
                <c:pt idx="972">
                  <c:v>1.9735695792306163E-2</c:v>
                </c:pt>
                <c:pt idx="973">
                  <c:v>1.97543447799578E-2</c:v>
                </c:pt>
                <c:pt idx="974">
                  <c:v>1.9772810024079046E-2</c:v>
                </c:pt>
                <c:pt idx="975">
                  <c:v>1.9791091005595118E-2</c:v>
                </c:pt>
                <c:pt idx="976">
                  <c:v>1.9809187205441225E-2</c:v>
                </c:pt>
                <c:pt idx="977">
                  <c:v>1.982709810456007E-2</c:v>
                </c:pt>
                <c:pt idx="978">
                  <c:v>1.9844823183891858E-2</c:v>
                </c:pt>
                <c:pt idx="979">
                  <c:v>1.986236192439178E-2</c:v>
                </c:pt>
                <c:pt idx="980">
                  <c:v>1.9879713807017529E-2</c:v>
                </c:pt>
                <c:pt idx="981">
                  <c:v>1.989687831273429E-2</c:v>
                </c:pt>
                <c:pt idx="982">
                  <c:v>1.9913854922509744E-2</c:v>
                </c:pt>
                <c:pt idx="983">
                  <c:v>1.9930643117319069E-2</c:v>
                </c:pt>
                <c:pt idx="984">
                  <c:v>1.994724237815243E-2</c:v>
                </c:pt>
                <c:pt idx="985">
                  <c:v>1.996365218599E-2</c:v>
                </c:pt>
                <c:pt idx="986">
                  <c:v>1.9979872021829437E-2</c:v>
                </c:pt>
                <c:pt idx="987">
                  <c:v>1.9995901366675894E-2</c:v>
                </c:pt>
                <c:pt idx="988">
                  <c:v>2.0011739701537024E-2</c:v>
                </c:pt>
                <c:pt idx="989">
                  <c:v>2.0027386507430467E-2</c:v>
                </c:pt>
                <c:pt idx="990">
                  <c:v>2.0042841265373867E-2</c:v>
                </c:pt>
                <c:pt idx="991">
                  <c:v>2.0058103456399856E-2</c:v>
                </c:pt>
                <c:pt idx="992">
                  <c:v>2.007317256154606E-2</c:v>
                </c:pt>
                <c:pt idx="993">
                  <c:v>2.0088048061855102E-2</c:v>
                </c:pt>
                <c:pt idx="994">
                  <c:v>2.01027294383746E-2</c:v>
                </c:pt>
                <c:pt idx="995">
                  <c:v>2.0117216172169661E-2</c:v>
                </c:pt>
                <c:pt idx="996">
                  <c:v>2.0131507744300392E-2</c:v>
                </c:pt>
                <c:pt idx="997">
                  <c:v>2.0145603635841891E-2</c:v>
                </c:pt>
                <c:pt idx="998">
                  <c:v>2.0154880203017259E-2</c:v>
                </c:pt>
                <c:pt idx="999">
                  <c:v>2.0173206301487556E-2</c:v>
                </c:pt>
                <c:pt idx="1000">
                  <c:v>2.0186712037776888E-2</c:v>
                </c:pt>
                <c:pt idx="1001">
                  <c:v>2.0200020017844822E-2</c:v>
                </c:pt>
                <c:pt idx="1002">
                  <c:v>2.0208667338901788E-2</c:v>
                </c:pt>
                <c:pt idx="1003">
                  <c:v>2.0220142374163887E-2</c:v>
                </c:pt>
                <c:pt idx="1004">
                  <c:v>2.0232908210500482E-2</c:v>
                </c:pt>
                <c:pt idx="1005">
                  <c:v>2.0245474406427162E-2</c:v>
                </c:pt>
                <c:pt idx="1006">
                  <c:v>2.0257840443295941E-2</c:v>
                </c:pt>
                <c:pt idx="1007">
                  <c:v>2.0275685960473855E-2</c:v>
                </c:pt>
                <c:pt idx="1008">
                  <c:v>2.0287595118593515E-2</c:v>
                </c:pt>
                <c:pt idx="1009">
                  <c:v>2.0299302369619632E-2</c:v>
                </c:pt>
                <c:pt idx="1010">
                  <c:v>2.0310807194729719E-2</c:v>
                </c:pt>
                <c:pt idx="1011">
                  <c:v>2.0322109075111283E-2</c:v>
                </c:pt>
                <c:pt idx="1012">
                  <c:v>2.0333207491961824E-2</c:v>
                </c:pt>
                <c:pt idx="1013">
                  <c:v>2.0344101926486335E-2</c:v>
                </c:pt>
                <c:pt idx="1014">
                  <c:v>2.0354791859899801E-2</c:v>
                </c:pt>
                <c:pt idx="1015">
                  <c:v>2.0365276773424701E-2</c:v>
                </c:pt>
                <c:pt idx="1016">
                  <c:v>2.0375556148296003E-2</c:v>
                </c:pt>
                <c:pt idx="1017">
                  <c:v>2.0385629465753674E-2</c:v>
                </c:pt>
                <c:pt idx="1018">
                  <c:v>2.0395496207050168E-2</c:v>
                </c:pt>
                <c:pt idx="1019">
                  <c:v>2.0405155853445434E-2</c:v>
                </c:pt>
                <c:pt idx="1020">
                  <c:v>2.0414607886211911E-2</c:v>
                </c:pt>
                <c:pt idx="1021">
                  <c:v>2.042385178663203E-2</c:v>
                </c:pt>
                <c:pt idx="1022">
                  <c:v>2.0432887035990721E-2</c:v>
                </c:pt>
                <c:pt idx="1023">
                  <c:v>2.0441713115592897E-2</c:v>
                </c:pt>
                <c:pt idx="1024">
                  <c:v>2.0450329506745968E-2</c:v>
                </c:pt>
                <c:pt idx="1025">
                  <c:v>2.0458735690772334E-2</c:v>
                </c:pt>
                <c:pt idx="1026">
                  <c:v>2.046693114899939E-2</c:v>
                </c:pt>
                <c:pt idx="1027">
                  <c:v>2.0474915362772017E-2</c:v>
                </c:pt>
                <c:pt idx="1028">
                  <c:v>2.0482687813437594E-2</c:v>
                </c:pt>
                <c:pt idx="1029">
                  <c:v>2.0490247982360987E-2</c:v>
                </c:pt>
                <c:pt idx="1030">
                  <c:v>2.0497595350912057E-2</c:v>
                </c:pt>
                <c:pt idx="1031">
                  <c:v>2.050472940047815E-2</c:v>
                </c:pt>
                <c:pt idx="1032">
                  <c:v>2.0511649970065549E-2</c:v>
                </c:pt>
                <c:pt idx="1033">
                  <c:v>2.0518368734555315E-2</c:v>
                </c:pt>
                <c:pt idx="1034">
                  <c:v>2.0524911730610274E-2</c:v>
                </c:pt>
                <c:pt idx="1035">
                  <c:v>2.0531306015319495E-2</c:v>
                </c:pt>
                <c:pt idx="1036">
                  <c:v>2.0537578819860292E-2</c:v>
                </c:pt>
                <c:pt idx="1037">
                  <c:v>2.0540695739565042E-2</c:v>
                </c:pt>
                <c:pt idx="1038">
                  <c:v>2.0549840617437587E-2</c:v>
                </c:pt>
                <c:pt idx="1039">
                  <c:v>2.0555836902865776E-2</c:v>
                </c:pt>
                <c:pt idx="1040">
                  <c:v>2.0561743820023681E-2</c:v>
                </c:pt>
                <c:pt idx="1041">
                  <c:v>2.0567561646072097E-2</c:v>
                </c:pt>
                <c:pt idx="1042">
                  <c:v>2.0573290658184307E-2</c:v>
                </c:pt>
                <c:pt idx="1043">
                  <c:v>2.0578931133536094E-2</c:v>
                </c:pt>
                <c:pt idx="1044">
                  <c:v>2.0584483349300742E-2</c:v>
                </c:pt>
                <c:pt idx="1045">
                  <c:v>2.0589947582656531E-2</c:v>
                </c:pt>
                <c:pt idx="1046">
                  <c:v>2.0595324110784241E-2</c:v>
                </c:pt>
                <c:pt idx="1047">
                  <c:v>2.0600613210872143E-2</c:v>
                </c:pt>
                <c:pt idx="1048">
                  <c:v>2.0605815160103513E-2</c:v>
                </c:pt>
                <c:pt idx="1049">
                  <c:v>2.0610930235666625E-2</c:v>
                </c:pt>
                <c:pt idx="1050">
                  <c:v>2.0615958714752247E-2</c:v>
                </c:pt>
                <c:pt idx="1051">
                  <c:v>2.0620900874558645E-2</c:v>
                </c:pt>
                <c:pt idx="1052">
                  <c:v>2.0625756992274091E-2</c:v>
                </c:pt>
                <c:pt idx="1053">
                  <c:v>2.0630527345106842E-2</c:v>
                </c:pt>
                <c:pt idx="1054">
                  <c:v>2.0635212210252663E-2</c:v>
                </c:pt>
                <c:pt idx="1055">
                  <c:v>2.0637072954606778E-2</c:v>
                </c:pt>
                <c:pt idx="1056">
                  <c:v>2.0641605030587484E-2</c:v>
                </c:pt>
                <c:pt idx="1057">
                  <c:v>2.0646052405486181E-2</c:v>
                </c:pt>
                <c:pt idx="1058">
                  <c:v>2.0650415356482529E-2</c:v>
                </c:pt>
                <c:pt idx="1059">
                  <c:v>2.0657363922909344E-2</c:v>
                </c:pt>
                <c:pt idx="1060">
                  <c:v>2.0661541683301976E-2</c:v>
                </c:pt>
                <c:pt idx="1061">
                  <c:v>2.0666513364652903E-2</c:v>
                </c:pt>
                <c:pt idx="1062">
                  <c:v>2.0669646839673039E-2</c:v>
                </c:pt>
                <c:pt idx="1063">
                  <c:v>2.0670973454029594E-2</c:v>
                </c:pt>
                <c:pt idx="1064">
                  <c:v>2.0677420024975968E-2</c:v>
                </c:pt>
                <c:pt idx="1065">
                  <c:v>2.0681182821537802E-2</c:v>
                </c:pt>
                <c:pt idx="1066">
                  <c:v>2.0684863457011704E-2</c:v>
                </c:pt>
                <c:pt idx="1067">
                  <c:v>2.0688462208628411E-2</c:v>
                </c:pt>
                <c:pt idx="1068">
                  <c:v>2.0691979353621159E-2</c:v>
                </c:pt>
                <c:pt idx="1069">
                  <c:v>2.0695415169223186E-2</c:v>
                </c:pt>
                <c:pt idx="1070">
                  <c:v>2.0698769932677719E-2</c:v>
                </c:pt>
                <c:pt idx="1071">
                  <c:v>2.0702043921217994E-2</c:v>
                </c:pt>
                <c:pt idx="1072">
                  <c:v>2.0705237412089739E-2</c:v>
                </c:pt>
                <c:pt idx="1073">
                  <c:v>2.0708350682531185E-2</c:v>
                </c:pt>
                <c:pt idx="1074">
                  <c:v>2.0711384009793055E-2</c:v>
                </c:pt>
                <c:pt idx="1075">
                  <c:v>2.0714337671118577E-2</c:v>
                </c:pt>
                <c:pt idx="1076">
                  <c:v>2.0717211943763469E-2</c:v>
                </c:pt>
                <c:pt idx="1077">
                  <c:v>2.0720007104973459E-2</c:v>
                </c:pt>
                <c:pt idx="1078">
                  <c:v>2.0722723432006762E-2</c:v>
                </c:pt>
                <c:pt idx="1079">
                  <c:v>2.0725361202114101E-2</c:v>
                </c:pt>
                <c:pt idx="1080">
                  <c:v>2.072792069255619E-2</c:v>
                </c:pt>
                <c:pt idx="1081">
                  <c:v>2.0730402180591245E-2</c:v>
                </c:pt>
                <c:pt idx="1082">
                  <c:v>2.0732805943479982E-2</c:v>
                </c:pt>
                <c:pt idx="1083">
                  <c:v>2.0735132258483113E-2</c:v>
                </c:pt>
                <c:pt idx="1084">
                  <c:v>2.0737381402868849E-2</c:v>
                </c:pt>
                <c:pt idx="1085">
                  <c:v>2.0737315638594822E-2</c:v>
                </c:pt>
                <c:pt idx="1086">
                  <c:v>2.0741649288855968E-2</c:v>
                </c:pt>
                <c:pt idx="1087">
                  <c:v>2.0743668584991271E-2</c:v>
                </c:pt>
                <c:pt idx="1088">
                  <c:v>2.0745611819589505E-2</c:v>
                </c:pt>
                <c:pt idx="1089">
                  <c:v>2.074747926991638E-2</c:v>
                </c:pt>
                <c:pt idx="1090">
                  <c:v>2.0749271213250098E-2</c:v>
                </c:pt>
                <c:pt idx="1091">
                  <c:v>2.0750987926868858E-2</c:v>
                </c:pt>
                <c:pt idx="1092">
                  <c:v>2.0752629688050861E-2</c:v>
                </c:pt>
                <c:pt idx="1093">
                  <c:v>2.0754196774076805E-2</c:v>
                </c:pt>
                <c:pt idx="1094">
                  <c:v>2.0755689462227389E-2</c:v>
                </c:pt>
                <c:pt idx="1095">
                  <c:v>2.0757108029788307E-2</c:v>
                </c:pt>
                <c:pt idx="1096">
                  <c:v>2.0758452754042755E-2</c:v>
                </c:pt>
                <c:pt idx="1097">
                  <c:v>2.0761087752961229E-2</c:v>
                </c:pt>
                <c:pt idx="1098">
                  <c:v>2.0758887971009013E-2</c:v>
                </c:pt>
                <c:pt idx="1099">
                  <c:v>2.0762046639844212E-2</c:v>
                </c:pt>
                <c:pt idx="1100">
                  <c:v>2.0763098763759702E-2</c:v>
                </c:pt>
                <c:pt idx="1101">
                  <c:v>2.0764078430817179E-2</c:v>
                </c:pt>
                <c:pt idx="1102">
                  <c:v>2.0765765566305466E-2</c:v>
                </c:pt>
                <c:pt idx="1103">
                  <c:v>2.0765283740571117E-2</c:v>
                </c:pt>
                <c:pt idx="1104">
                  <c:v>2.0766042536786659E-2</c:v>
                </c:pt>
                <c:pt idx="1105">
                  <c:v>2.0766730009250129E-2</c:v>
                </c:pt>
                <c:pt idx="1106">
                  <c:v>2.0767346435246827E-2</c:v>
                </c:pt>
                <c:pt idx="1107">
                  <c:v>2.0765995813626845E-2</c:v>
                </c:pt>
                <c:pt idx="1108">
                  <c:v>2.0766485934116754E-2</c:v>
                </c:pt>
                <c:pt idx="1109">
                  <c:v>2.0766905792733197E-2</c:v>
                </c:pt>
                <c:pt idx="1110">
                  <c:v>2.0767255666714415E-2</c:v>
                </c:pt>
                <c:pt idx="1111">
                  <c:v>2.0769983928930202E-2</c:v>
                </c:pt>
                <c:pt idx="1112">
                  <c:v>2.0769568543509385E-2</c:v>
                </c:pt>
                <c:pt idx="1113">
                  <c:v>2.076969540831192E-2</c:v>
                </c:pt>
                <c:pt idx="1114">
                  <c:v>2.0769753444976426E-2</c:v>
                </c:pt>
                <c:pt idx="1115">
                  <c:v>2.0769116815976929E-2</c:v>
                </c:pt>
                <c:pt idx="1116">
                  <c:v>2.0769664143063464E-2</c:v>
                </c:pt>
                <c:pt idx="1117">
                  <c:v>2.0769517359082366E-2</c:v>
                </c:pt>
                <c:pt idx="1118">
                  <c:v>2.0769302856153398E-2</c:v>
                </c:pt>
                <c:pt idx="1119">
                  <c:v>2.0769020911579904E-2</c:v>
                </c:pt>
                <c:pt idx="1120">
                  <c:v>2.0768671802660066E-2</c:v>
                </c:pt>
                <c:pt idx="1121">
                  <c:v>2.0768255806697229E-2</c:v>
                </c:pt>
                <c:pt idx="1122">
                  <c:v>2.0767773200997309E-2</c:v>
                </c:pt>
                <c:pt idx="1123">
                  <c:v>2.076722426286623E-2</c:v>
                </c:pt>
                <c:pt idx="1124">
                  <c:v>2.0766609269609909E-2</c:v>
                </c:pt>
                <c:pt idx="1125">
                  <c:v>2.0765928498539424E-2</c:v>
                </c:pt>
                <c:pt idx="1126">
                  <c:v>2.0765182226960697E-2</c:v>
                </c:pt>
                <c:pt idx="1127">
                  <c:v>2.0764370732184807E-2</c:v>
                </c:pt>
                <c:pt idx="1128">
                  <c:v>2.0764024179958374E-2</c:v>
                </c:pt>
                <c:pt idx="1129">
                  <c:v>2.0762553182283254E-2</c:v>
                </c:pt>
                <c:pt idx="1130">
                  <c:v>2.0761547681784908E-2</c:v>
                </c:pt>
                <c:pt idx="1131">
                  <c:v>2.0760478067336281E-2</c:v>
                </c:pt>
                <c:pt idx="1132">
                  <c:v>2.0759344616258769E-2</c:v>
                </c:pt>
                <c:pt idx="1133">
                  <c:v>2.0758147605863451E-2</c:v>
                </c:pt>
                <c:pt idx="1134">
                  <c:v>2.0756887313469134E-2</c:v>
                </c:pt>
                <c:pt idx="1135">
                  <c:v>2.0755564016392059E-2</c:v>
                </c:pt>
                <c:pt idx="1136">
                  <c:v>2.075417799195103E-2</c:v>
                </c:pt>
                <c:pt idx="1137">
                  <c:v>2.0751261147542444E-2</c:v>
                </c:pt>
                <c:pt idx="1138">
                  <c:v>2.0751218870257545E-2</c:v>
                </c:pt>
                <c:pt idx="1139">
                  <c:v>2.0749646327647867E-2</c:v>
                </c:pt>
                <c:pt idx="1140">
                  <c:v>2.0748012166959807E-2</c:v>
                </c:pt>
                <c:pt idx="1141">
                  <c:v>2.074725770539132E-2</c:v>
                </c:pt>
                <c:pt idx="1142">
                  <c:v>2.0744560100631533E-2</c:v>
                </c:pt>
                <c:pt idx="1143">
                  <c:v>2.0742742749644414E-2</c:v>
                </c:pt>
                <c:pt idx="1144">
                  <c:v>2.0740864889872219E-2</c:v>
                </c:pt>
                <c:pt idx="1145">
                  <c:v>2.0738926798644069E-2</c:v>
                </c:pt>
                <c:pt idx="1146">
                  <c:v>2.0736928753283937E-2</c:v>
                </c:pt>
                <c:pt idx="1147">
                  <c:v>2.0734871031120952E-2</c:v>
                </c:pt>
                <c:pt idx="1148">
                  <c:v>2.0732753909481663E-2</c:v>
                </c:pt>
                <c:pt idx="1149">
                  <c:v>2.0730577665700349E-2</c:v>
                </c:pt>
                <c:pt idx="1150">
                  <c:v>2.0728342577100989E-2</c:v>
                </c:pt>
                <c:pt idx="1151">
                  <c:v>2.0726048921015282E-2</c:v>
                </c:pt>
                <c:pt idx="1152">
                  <c:v>2.0723696974777515E-2</c:v>
                </c:pt>
                <c:pt idx="1153">
                  <c:v>2.0721287015716818E-2</c:v>
                </c:pt>
                <c:pt idx="1154">
                  <c:v>2.0717744132383014E-2</c:v>
                </c:pt>
                <c:pt idx="1155">
                  <c:v>2.0715194439647359E-2</c:v>
                </c:pt>
                <c:pt idx="1156">
                  <c:v>2.0712587684943655E-2</c:v>
                </c:pt>
                <c:pt idx="1157">
                  <c:v>2.0709924145608759E-2</c:v>
                </c:pt>
                <c:pt idx="1158">
                  <c:v>2.0707204098982111E-2</c:v>
                </c:pt>
                <c:pt idx="1159">
                  <c:v>2.0703250808472413E-2</c:v>
                </c:pt>
                <c:pt idx="1160">
                  <c:v>2.070043099013073E-2</c:v>
                </c:pt>
                <c:pt idx="1161">
                  <c:v>2.069755544661029E-2</c:v>
                </c:pt>
                <c:pt idx="1162">
                  <c:v>2.0694624455197857E-2</c:v>
                </c:pt>
                <c:pt idx="1163">
                  <c:v>2.0692765963144243E-2</c:v>
                </c:pt>
                <c:pt idx="1164">
                  <c:v>2.0689712696799971E-2</c:v>
                </c:pt>
                <c:pt idx="1165">
                  <c:v>2.0686604864519415E-2</c:v>
                </c:pt>
                <c:pt idx="1166">
                  <c:v>2.0683442743639435E-2</c:v>
                </c:pt>
                <c:pt idx="1167">
                  <c:v>2.0680226611504631E-2</c:v>
                </c:pt>
                <c:pt idx="1168">
                  <c:v>2.0676601406353079E-2</c:v>
                </c:pt>
                <c:pt idx="1169">
                  <c:v>2.0673282068937482E-2</c:v>
                </c:pt>
                <c:pt idx="1170">
                  <c:v>2.0668936222633327E-2</c:v>
                </c:pt>
                <c:pt idx="1171">
                  <c:v>2.0666484083365688E-2</c:v>
                </c:pt>
                <c:pt idx="1172">
                  <c:v>2.066334548888615E-2</c:v>
                </c:pt>
                <c:pt idx="1173">
                  <c:v>2.0659811113363576E-2</c:v>
                </c:pt>
                <c:pt idx="1174">
                  <c:v>2.0656224667972584E-2</c:v>
                </c:pt>
                <c:pt idx="1175">
                  <c:v>2.0652586430055197E-2</c:v>
                </c:pt>
                <c:pt idx="1176">
                  <c:v>2.0648572748529048E-2</c:v>
                </c:pt>
                <c:pt idx="1177">
                  <c:v>2.0644835608012002E-2</c:v>
                </c:pt>
                <c:pt idx="1178">
                  <c:v>2.0641047490070008E-2</c:v>
                </c:pt>
                <c:pt idx="1179">
                  <c:v>2.063720867203056E-2</c:v>
                </c:pt>
                <c:pt idx="1180">
                  <c:v>2.0633628059622957E-2</c:v>
                </c:pt>
                <c:pt idx="1181">
                  <c:v>2.062968489077345E-2</c:v>
                </c:pt>
                <c:pt idx="1182">
                  <c:v>2.062569187081232E-2</c:v>
                </c:pt>
                <c:pt idx="1183">
                  <c:v>2.0621649277076427E-2</c:v>
                </c:pt>
                <c:pt idx="1184">
                  <c:v>2.0617557386918103E-2</c:v>
                </c:pt>
                <c:pt idx="1185">
                  <c:v>2.0613416477679374E-2</c:v>
                </c:pt>
                <c:pt idx="1186">
                  <c:v>2.0609226826704838E-2</c:v>
                </c:pt>
                <c:pt idx="1187">
                  <c:v>2.0604988711349404E-2</c:v>
                </c:pt>
                <c:pt idx="1188">
                  <c:v>2.0600702395278295E-2</c:v>
                </c:pt>
                <c:pt idx="1189">
                  <c:v>2.059609209338209E-2</c:v>
                </c:pt>
                <c:pt idx="1190">
                  <c:v>2.0591708809520881E-2</c:v>
                </c:pt>
                <c:pt idx="1191">
                  <c:v>2.0587270325362006E-2</c:v>
                </c:pt>
                <c:pt idx="1192">
                  <c:v>2.058277323665525E-2</c:v>
                </c:pt>
                <c:pt idx="1193">
                  <c:v>2.0578471056431052E-2</c:v>
                </c:pt>
                <c:pt idx="1194">
                  <c:v>2.0573845277396394E-2</c:v>
                </c:pt>
                <c:pt idx="1195">
                  <c:v>2.0569157360041446E-2</c:v>
                </c:pt>
                <c:pt idx="1196">
                  <c:v>2.0564407502166683E-2</c:v>
                </c:pt>
                <c:pt idx="1197">
                  <c:v>2.0559595901577753E-2</c:v>
                </c:pt>
                <c:pt idx="1198">
                  <c:v>2.0554489593707537E-2</c:v>
                </c:pt>
                <c:pt idx="1199">
                  <c:v>2.0549559747434998E-2</c:v>
                </c:pt>
                <c:pt idx="1200">
                  <c:v>2.0544568741157399E-2</c:v>
                </c:pt>
                <c:pt idx="1201">
                  <c:v>2.0539954852411002E-2</c:v>
                </c:pt>
                <c:pt idx="1202">
                  <c:v>2.0534618681151622E-2</c:v>
                </c:pt>
                <c:pt idx="1203">
                  <c:v>2.0529440778227135E-2</c:v>
                </c:pt>
                <c:pt idx="1204">
                  <c:v>2.052420251724087E-2</c:v>
                </c:pt>
                <c:pt idx="1205">
                  <c:v>2.0518904096003633E-2</c:v>
                </c:pt>
                <c:pt idx="1206">
                  <c:v>2.0512775345588076E-2</c:v>
                </c:pt>
                <c:pt idx="1207">
                  <c:v>2.0507348675628229E-2</c:v>
                </c:pt>
                <c:pt idx="1208">
                  <c:v>2.050186246711623E-2</c:v>
                </c:pt>
                <c:pt idx="1209">
                  <c:v>2.049631691785514E-2</c:v>
                </c:pt>
                <c:pt idx="1210">
                  <c:v>2.0490712225666077E-2</c:v>
                </c:pt>
                <c:pt idx="1211">
                  <c:v>2.0484528454915045E-2</c:v>
                </c:pt>
                <c:pt idx="1212">
                  <c:v>2.0478819586297208E-2</c:v>
                </c:pt>
                <c:pt idx="1213">
                  <c:v>2.0473052135514536E-2</c:v>
                </c:pt>
                <c:pt idx="1214">
                  <c:v>2.0467226300345968E-2</c:v>
                </c:pt>
                <c:pt idx="1215">
                  <c:v>2.0461808544243607E-2</c:v>
                </c:pt>
                <c:pt idx="1216">
                  <c:v>2.0456451133247962E-2</c:v>
                </c:pt>
                <c:pt idx="1217">
                  <c:v>2.0449839994667676E-2</c:v>
                </c:pt>
                <c:pt idx="1218">
                  <c:v>2.0443769280357075E-2</c:v>
                </c:pt>
                <c:pt idx="1219">
                  <c:v>2.0437641203456956E-2</c:v>
                </c:pt>
                <c:pt idx="1220">
                  <c:v>2.043132315360463E-2</c:v>
                </c:pt>
                <c:pt idx="1221">
                  <c:v>2.0423546561099681E-2</c:v>
                </c:pt>
                <c:pt idx="1222">
                  <c:v>2.0417227009045524E-2</c:v>
                </c:pt>
                <c:pt idx="1223">
                  <c:v>2.040981815082352E-2</c:v>
                </c:pt>
                <c:pt idx="1224">
                  <c:v>2.0404418591498941E-2</c:v>
                </c:pt>
                <c:pt idx="1225">
                  <c:v>2.0397930121672514E-2</c:v>
                </c:pt>
                <c:pt idx="1226">
                  <c:v>2.0391385741589663E-2</c:v>
                </c:pt>
                <c:pt idx="1227">
                  <c:v>2.0384785649089632E-2</c:v>
                </c:pt>
                <c:pt idx="1228">
                  <c:v>2.0378130042001674E-2</c:v>
                </c:pt>
                <c:pt idx="1229">
                  <c:v>2.0371419118165035E-2</c:v>
                </c:pt>
                <c:pt idx="1230">
                  <c:v>2.0364653075416461E-2</c:v>
                </c:pt>
                <c:pt idx="1231">
                  <c:v>2.03578321115927E-2</c:v>
                </c:pt>
                <c:pt idx="1232">
                  <c:v>2.0350956424523003E-2</c:v>
                </c:pt>
                <c:pt idx="1233">
                  <c:v>2.0344026212054112E-2</c:v>
                </c:pt>
                <c:pt idx="1234">
                  <c:v>2.0337041672017775E-2</c:v>
                </c:pt>
                <c:pt idx="1235">
                  <c:v>2.0330003002253239E-2</c:v>
                </c:pt>
                <c:pt idx="1236">
                  <c:v>2.0322723096534729E-2</c:v>
                </c:pt>
                <c:pt idx="1237">
                  <c:v>2.0315764064889053E-2</c:v>
                </c:pt>
                <c:pt idx="1238">
                  <c:v>2.0308564192967893E-2</c:v>
                </c:pt>
                <c:pt idx="1239">
                  <c:v>2.0301310982670517E-2</c:v>
                </c:pt>
                <c:pt idx="1240">
                  <c:v>2.0294004631836171E-2</c:v>
                </c:pt>
                <c:pt idx="1241">
                  <c:v>2.0286645338304099E-2</c:v>
                </c:pt>
                <c:pt idx="1242">
                  <c:v>2.0279233299916044E-2</c:v>
                </c:pt>
                <c:pt idx="1243">
                  <c:v>2.0271768714508753E-2</c:v>
                </c:pt>
                <c:pt idx="1244">
                  <c:v>2.026425177992397E-2</c:v>
                </c:pt>
                <c:pt idx="1245">
                  <c:v>2.0256682694000938E-2</c:v>
                </c:pt>
                <c:pt idx="1246">
                  <c:v>2.0249061654576406E-2</c:v>
                </c:pt>
                <c:pt idx="1247">
                  <c:v>2.0241388859497111E-2</c:v>
                </c:pt>
                <c:pt idx="1248">
                  <c:v>2.02336645066023E-2</c:v>
                </c:pt>
                <c:pt idx="1249">
                  <c:v>2.0225863606726666E-2</c:v>
                </c:pt>
                <c:pt idx="1250">
                  <c:v>2.0218061918720609E-2</c:v>
                </c:pt>
                <c:pt idx="1251">
                  <c:v>2.0210184079417215E-2</c:v>
                </c:pt>
                <c:pt idx="1252">
                  <c:v>2.020225547366028E-2</c:v>
                </c:pt>
                <c:pt idx="1253">
                  <c:v>2.0194276299294045E-2</c:v>
                </c:pt>
                <c:pt idx="1254">
                  <c:v>2.0186246754155257E-2</c:v>
                </c:pt>
                <c:pt idx="1255">
                  <c:v>2.0178167036088157E-2</c:v>
                </c:pt>
                <c:pt idx="1256">
                  <c:v>2.0170037342936986E-2</c:v>
                </c:pt>
                <c:pt idx="1257">
                  <c:v>2.0157188176918063E-2</c:v>
                </c:pt>
                <c:pt idx="1258">
                  <c:v>2.0152478043166649E-2</c:v>
                </c:pt>
                <c:pt idx="1259">
                  <c:v>2.0145350391373995E-2</c:v>
                </c:pt>
                <c:pt idx="1260">
                  <c:v>2.0137022776288982E-2</c:v>
                </c:pt>
                <c:pt idx="1261">
                  <c:v>2.0128646175331111E-2</c:v>
                </c:pt>
                <c:pt idx="1262">
                  <c:v>2.0120351923628498E-2</c:v>
                </c:pt>
                <c:pt idx="1263">
                  <c:v>2.011188972672116E-2</c:v>
                </c:pt>
                <c:pt idx="1264">
                  <c:v>2.0103379102579186E-2</c:v>
                </c:pt>
                <c:pt idx="1265">
                  <c:v>2.0094820248997461E-2</c:v>
                </c:pt>
                <c:pt idx="1266">
                  <c:v>2.0085975210548668E-2</c:v>
                </c:pt>
                <c:pt idx="1267">
                  <c:v>2.0077368945311536E-2</c:v>
                </c:pt>
                <c:pt idx="1268">
                  <c:v>2.0068654982792478E-2</c:v>
                </c:pt>
                <c:pt idx="1269">
                  <c:v>2.0059893617134505E-2</c:v>
                </c:pt>
                <c:pt idx="1270">
                  <c:v>2.0051085046179362E-2</c:v>
                </c:pt>
                <c:pt idx="1271">
                  <c:v>2.0042229467771289E-2</c:v>
                </c:pt>
                <c:pt idx="1272">
                  <c:v>2.0033327079747032E-2</c:v>
                </c:pt>
                <c:pt idx="1273">
                  <c:v>2.0024378079953331E-2</c:v>
                </c:pt>
                <c:pt idx="1274">
                  <c:v>2.0015382666229431E-2</c:v>
                </c:pt>
                <c:pt idx="1275">
                  <c:v>2.0006341036422071E-2</c:v>
                </c:pt>
                <c:pt idx="1276">
                  <c:v>1.9997253388367997E-2</c:v>
                </c:pt>
                <c:pt idx="1277">
                  <c:v>1.9988119919911451E-2</c:v>
                </c:pt>
                <c:pt idx="1278">
                  <c:v>1.9978940828896674E-2</c:v>
                </c:pt>
                <c:pt idx="1279">
                  <c:v>1.9969716313162911E-2</c:v>
                </c:pt>
                <c:pt idx="1280">
                  <c:v>1.9960446570549406E-2</c:v>
                </c:pt>
                <c:pt idx="1281">
                  <c:v>1.9951131798900401E-2</c:v>
                </c:pt>
                <c:pt idx="1282">
                  <c:v>1.9941772196057639E-2</c:v>
                </c:pt>
                <c:pt idx="1283">
                  <c:v>1.993236795986536E-2</c:v>
                </c:pt>
                <c:pt idx="1284">
                  <c:v>1.9922919288157814E-2</c:v>
                </c:pt>
                <c:pt idx="1285">
                  <c:v>1.9913426378779242E-2</c:v>
                </c:pt>
                <c:pt idx="1286">
                  <c:v>1.9903889429571386E-2</c:v>
                </c:pt>
                <c:pt idx="1287">
                  <c:v>1.9894308638373492E-2</c:v>
                </c:pt>
                <c:pt idx="1288">
                  <c:v>1.9884684203029801E-2</c:v>
                </c:pt>
                <c:pt idx="1289">
                  <c:v>1.9875016321374561E-2</c:v>
                </c:pt>
                <c:pt idx="1290">
                  <c:v>1.9865305191252014E-2</c:v>
                </c:pt>
                <c:pt idx="1291">
                  <c:v>1.9855551010503902E-2</c:v>
                </c:pt>
                <c:pt idx="1292">
                  <c:v>1.9845753976966973E-2</c:v>
                </c:pt>
                <c:pt idx="1293">
                  <c:v>1.9835914288480472E-2</c:v>
                </c:pt>
                <c:pt idx="1294">
                  <c:v>1.9826032142888639E-2</c:v>
                </c:pt>
                <c:pt idx="1295">
                  <c:v>1.9816107738023225E-2</c:v>
                </c:pt>
                <c:pt idx="1296">
                  <c:v>1.980614127173097E-2</c:v>
                </c:pt>
                <c:pt idx="1297">
                  <c:v>1.9796655419426289E-2</c:v>
                </c:pt>
                <c:pt idx="1298">
                  <c:v>1.978608294620543E-2</c:v>
                </c:pt>
                <c:pt idx="1299">
                  <c:v>1.9775991482653132E-2</c:v>
                </c:pt>
                <c:pt idx="1300">
                  <c:v>1.9765858749023479E-2</c:v>
                </c:pt>
                <c:pt idx="1301">
                  <c:v>1.9755684943155716E-2</c:v>
                </c:pt>
                <c:pt idx="1302">
                  <c:v>1.9745470262886589E-2</c:v>
                </c:pt>
                <c:pt idx="1303">
                  <c:v>1.9735214906052845E-2</c:v>
                </c:pt>
                <c:pt idx="1304">
                  <c:v>1.9724919070491231E-2</c:v>
                </c:pt>
                <c:pt idx="1305">
                  <c:v>1.9714582954040993E-2</c:v>
                </c:pt>
                <c:pt idx="1306">
                  <c:v>1.9704206754541376E-2</c:v>
                </c:pt>
                <c:pt idx="1307">
                  <c:v>1.9693790669816635E-2</c:v>
                </c:pt>
                <c:pt idx="1308">
                  <c:v>1.9683334897716009E-2</c:v>
                </c:pt>
                <c:pt idx="1309">
                  <c:v>1.9672839636066253E-2</c:v>
                </c:pt>
                <c:pt idx="1310">
                  <c:v>1.966230508270661E-2</c:v>
                </c:pt>
                <c:pt idx="1311">
                  <c:v>1.9651731435468833E-2</c:v>
                </c:pt>
                <c:pt idx="1312">
                  <c:v>1.9641118892192166E-2</c:v>
                </c:pt>
                <c:pt idx="1313">
                  <c:v>1.9630467650708361E-2</c:v>
                </c:pt>
                <c:pt idx="1314">
                  <c:v>1.9619777908851666E-2</c:v>
                </c:pt>
                <c:pt idx="1315">
                  <c:v>1.9609991238664914E-2</c:v>
                </c:pt>
                <c:pt idx="1316">
                  <c:v>1.959923825685423E-2</c:v>
                </c:pt>
                <c:pt idx="1317">
                  <c:v>1.9588447318622686E-2</c:v>
                </c:pt>
                <c:pt idx="1318">
                  <c:v>1.9577618621740647E-2</c:v>
                </c:pt>
                <c:pt idx="1319">
                  <c:v>1.9565758618121099E-2</c:v>
                </c:pt>
                <c:pt idx="1320">
                  <c:v>1.9554842028513819E-2</c:v>
                </c:pt>
                <c:pt idx="1321">
                  <c:v>1.9543632625489013E-2</c:v>
                </c:pt>
                <c:pt idx="1322">
                  <c:v>1.9532897700486607E-2</c:v>
                </c:pt>
                <c:pt idx="1323">
                  <c:v>1.9522654819881705E-2</c:v>
                </c:pt>
                <c:pt idx="1324">
                  <c:v>1.951080649292336E-2</c:v>
                </c:pt>
                <c:pt idx="1325">
                  <c:v>1.9499706303885422E-2</c:v>
                </c:pt>
                <c:pt idx="1326">
                  <c:v>1.9488569988455606E-2</c:v>
                </c:pt>
                <c:pt idx="1327">
                  <c:v>1.9477397744453173E-2</c:v>
                </c:pt>
                <c:pt idx="1328">
                  <c:v>1.9466189769712372E-2</c:v>
                </c:pt>
                <c:pt idx="1329">
                  <c:v>1.9454946262062456E-2</c:v>
                </c:pt>
                <c:pt idx="1330">
                  <c:v>1.9443667419325183E-2</c:v>
                </c:pt>
                <c:pt idx="1331">
                  <c:v>1.9432353439332306E-2</c:v>
                </c:pt>
                <c:pt idx="1332">
                  <c:v>1.9421004519908081E-2</c:v>
                </c:pt>
                <c:pt idx="1333">
                  <c:v>1.9409620858876764E-2</c:v>
                </c:pt>
                <c:pt idx="1334">
                  <c:v>1.9398202654070107E-2</c:v>
                </c:pt>
                <c:pt idx="1335">
                  <c:v>1.9386750103307371E-2</c:v>
                </c:pt>
                <c:pt idx="1336">
                  <c:v>1.9376169408935683E-2</c:v>
                </c:pt>
                <c:pt idx="1337">
                  <c:v>1.9363742755218183E-2</c:v>
                </c:pt>
                <c:pt idx="1338">
                  <c:v>1.9352188353537747E-2</c:v>
                </c:pt>
                <c:pt idx="1339">
                  <c:v>1.934060039719826E-2</c:v>
                </c:pt>
                <c:pt idx="1340">
                  <c:v>1.9328979084023978E-2</c:v>
                </c:pt>
                <c:pt idx="1341">
                  <c:v>1.9317324611836661E-2</c:v>
                </c:pt>
                <c:pt idx="1342">
                  <c:v>1.9305637178453072E-2</c:v>
                </c:pt>
                <c:pt idx="1343">
                  <c:v>1.9293916981699966E-2</c:v>
                </c:pt>
                <c:pt idx="1344">
                  <c:v>1.9282164219394105E-2</c:v>
                </c:pt>
                <c:pt idx="1345">
                  <c:v>1.927037908935475E-2</c:v>
                </c:pt>
                <c:pt idx="1346">
                  <c:v>1.9258561789406159E-2</c:v>
                </c:pt>
                <c:pt idx="1347">
                  <c:v>1.9246712517362596E-2</c:v>
                </c:pt>
                <c:pt idx="1348">
                  <c:v>1.9234831471045821E-2</c:v>
                </c:pt>
                <c:pt idx="1349">
                  <c:v>1.9222918848270099E-2</c:v>
                </c:pt>
                <c:pt idx="1350">
                  <c:v>1.9210974846854689E-2</c:v>
                </c:pt>
                <c:pt idx="1351">
                  <c:v>1.9198999664613858E-2</c:v>
                </c:pt>
                <c:pt idx="1352">
                  <c:v>1.9186993499366867E-2</c:v>
                </c:pt>
                <c:pt idx="1353">
                  <c:v>1.9174956548927979E-2</c:v>
                </c:pt>
                <c:pt idx="1354">
                  <c:v>1.9162889011111461E-2</c:v>
                </c:pt>
                <c:pt idx="1355">
                  <c:v>1.915079108372908E-2</c:v>
                </c:pt>
                <c:pt idx="1356">
                  <c:v>1.9138662964600095E-2</c:v>
                </c:pt>
                <c:pt idx="1357">
                  <c:v>1.9126141388346504E-2</c:v>
                </c:pt>
                <c:pt idx="1358">
                  <c:v>1.9114316942339393E-2</c:v>
                </c:pt>
                <c:pt idx="1359">
                  <c:v>1.9102099434833708E-2</c:v>
                </c:pt>
                <c:pt idx="1360">
                  <c:v>1.908985252682599E-2</c:v>
                </c:pt>
                <c:pt idx="1361">
                  <c:v>1.9077576416128006E-2</c:v>
                </c:pt>
                <c:pt idx="1362">
                  <c:v>1.9065271300546527E-2</c:v>
                </c:pt>
                <c:pt idx="1363">
                  <c:v>1.9052937377895818E-2</c:v>
                </c:pt>
                <c:pt idx="1364">
                  <c:v>1.9040574845980152E-2</c:v>
                </c:pt>
                <c:pt idx="1365">
                  <c:v>1.9028183902608797E-2</c:v>
                </c:pt>
                <c:pt idx="1366">
                  <c:v>1.9015764745588526E-2</c:v>
                </c:pt>
                <c:pt idx="1367">
                  <c:v>1.9004876708196124E-2</c:v>
                </c:pt>
                <c:pt idx="1368">
                  <c:v>1.8992412234303098E-2</c:v>
                </c:pt>
                <c:pt idx="1369">
                  <c:v>1.8979920087777317E-2</c:v>
                </c:pt>
                <c:pt idx="1370">
                  <c:v>1.8967400466360598E-2</c:v>
                </c:pt>
                <c:pt idx="1371">
                  <c:v>1.8953252678975407E-2</c:v>
                </c:pt>
                <c:pt idx="1372">
                  <c:v>1.8940264948959559E-2</c:v>
                </c:pt>
                <c:pt idx="1373">
                  <c:v>1.8928057279968269E-2</c:v>
                </c:pt>
                <c:pt idx="1374">
                  <c:v>1.8915419534742961E-2</c:v>
                </c:pt>
                <c:pt idx="1375">
                  <c:v>1.8903987089531414E-2</c:v>
                </c:pt>
                <c:pt idx="1376">
                  <c:v>1.8890064941852747E-2</c:v>
                </c:pt>
                <c:pt idx="1377">
                  <c:v>1.8877348489788892E-2</c:v>
                </c:pt>
                <c:pt idx="1378">
                  <c:v>1.8864606197712408E-2</c:v>
                </c:pt>
                <c:pt idx="1379">
                  <c:v>1.8851838263417575E-2</c:v>
                </c:pt>
                <c:pt idx="1380">
                  <c:v>1.8839044884706169E-2</c:v>
                </c:pt>
                <c:pt idx="1381">
                  <c:v>1.8826226259374967E-2</c:v>
                </c:pt>
                <c:pt idx="1382">
                  <c:v>1.8813382585218252E-2</c:v>
                </c:pt>
                <c:pt idx="1383">
                  <c:v>1.8800514060030304E-2</c:v>
                </c:pt>
                <c:pt idx="1384">
                  <c:v>1.8787620881607903E-2</c:v>
                </c:pt>
                <c:pt idx="1385">
                  <c:v>1.8774703247745328E-2</c:v>
                </c:pt>
                <c:pt idx="1386">
                  <c:v>1.8761761356236861E-2</c:v>
                </c:pt>
                <c:pt idx="1387">
                  <c:v>1.8748795404871788E-2</c:v>
                </c:pt>
                <c:pt idx="1388">
                  <c:v>1.873580559144189E-2</c:v>
                </c:pt>
                <c:pt idx="1389">
                  <c:v>1.8722792113738951E-2</c:v>
                </c:pt>
                <c:pt idx="1390">
                  <c:v>1.8709755169554754E-2</c:v>
                </c:pt>
                <c:pt idx="1391">
                  <c:v>1.8696694956678583E-2</c:v>
                </c:pt>
                <c:pt idx="1392">
                  <c:v>1.8683611672897227E-2</c:v>
                </c:pt>
                <c:pt idx="1393">
                  <c:v>1.8670505515999969E-2</c:v>
                </c:pt>
                <c:pt idx="1394">
                  <c:v>1.8657376683776095E-2</c:v>
                </c:pt>
                <c:pt idx="1395">
                  <c:v>1.8644225374002399E-2</c:v>
                </c:pt>
                <c:pt idx="1396">
                  <c:v>1.8631051784475661E-2</c:v>
                </c:pt>
                <c:pt idx="1397">
                  <c:v>1.8619245182818975E-2</c:v>
                </c:pt>
                <c:pt idx="1398">
                  <c:v>1.8604638557285225E-2</c:v>
                </c:pt>
                <c:pt idx="1399">
                  <c:v>1.8591399315190105E-2</c:v>
                </c:pt>
                <c:pt idx="1400">
                  <c:v>1.8578138584471604E-2</c:v>
                </c:pt>
                <c:pt idx="1401">
                  <c:v>1.8564856562909016E-2</c:v>
                </c:pt>
                <c:pt idx="1402">
                  <c:v>1.8551553448289126E-2</c:v>
                </c:pt>
                <c:pt idx="1403">
                  <c:v>1.8538229438383735E-2</c:v>
                </c:pt>
                <c:pt idx="1404">
                  <c:v>1.8524884730977131E-2</c:v>
                </c:pt>
                <c:pt idx="1405">
                  <c:v>1.8511519523846109E-2</c:v>
                </c:pt>
                <c:pt idx="1406">
                  <c:v>1.8498134014769962E-2</c:v>
                </c:pt>
                <c:pt idx="1407">
                  <c:v>1.8484728401522987E-2</c:v>
                </c:pt>
                <c:pt idx="1408">
                  <c:v>1.8471302881881979E-2</c:v>
                </c:pt>
                <c:pt idx="1409">
                  <c:v>1.8456878806825117E-2</c:v>
                </c:pt>
                <c:pt idx="1410">
                  <c:v>1.8445865783713725E-2</c:v>
                </c:pt>
                <c:pt idx="1411">
                  <c:v>1.8430908862335227E-2</c:v>
                </c:pt>
                <c:pt idx="1412">
                  <c:v>1.8417405694856059E-2</c:v>
                </c:pt>
                <c:pt idx="1413">
                  <c:v>1.8403883609849347E-2</c:v>
                </c:pt>
                <c:pt idx="1414">
                  <c:v>1.8387907098003291E-2</c:v>
                </c:pt>
                <c:pt idx="1415">
                  <c:v>1.8375346509429045E-2</c:v>
                </c:pt>
                <c:pt idx="1416">
                  <c:v>1.8361768238846301E-2</c:v>
                </c:pt>
                <c:pt idx="1417">
                  <c:v>1.834817185635159E-2</c:v>
                </c:pt>
                <c:pt idx="1418">
                  <c:v>1.8334557559696398E-2</c:v>
                </c:pt>
                <c:pt idx="1419">
                  <c:v>1.8322452611087479E-2</c:v>
                </c:pt>
                <c:pt idx="1420">
                  <c:v>1.8308808868094939E-2</c:v>
                </c:pt>
                <c:pt idx="1421">
                  <c:v>1.8295147762927844E-2</c:v>
                </c:pt>
                <c:pt idx="1422">
                  <c:v>1.827941002284672E-2</c:v>
                </c:pt>
                <c:pt idx="1423">
                  <c:v>1.8266224285421247E-2</c:v>
                </c:pt>
                <c:pt idx="1424">
                  <c:v>1.8252506656628371E-2</c:v>
                </c:pt>
                <c:pt idx="1425">
                  <c:v>1.8238772497935467E-2</c:v>
                </c:pt>
                <c:pt idx="1426">
                  <c:v>1.8217157327061643E-2</c:v>
                </c:pt>
                <c:pt idx="1427">
                  <c:v>1.8211255381855539E-2</c:v>
                </c:pt>
                <c:pt idx="1428">
                  <c:v>1.8197472819966344E-2</c:v>
                </c:pt>
                <c:pt idx="1429">
                  <c:v>1.8183674519162463E-2</c:v>
                </c:pt>
                <c:pt idx="1430">
                  <c:v>1.8169860677195386E-2</c:v>
                </c:pt>
                <c:pt idx="1431">
                  <c:v>1.8156031491811449E-2</c:v>
                </c:pt>
                <c:pt idx="1432">
                  <c:v>1.8142187160746674E-2</c:v>
                </c:pt>
                <c:pt idx="1433">
                  <c:v>1.8128327881747397E-2</c:v>
                </c:pt>
                <c:pt idx="1434">
                  <c:v>1.8114453852557371E-2</c:v>
                </c:pt>
                <c:pt idx="1435">
                  <c:v>1.8100565270912621E-2</c:v>
                </c:pt>
                <c:pt idx="1436">
                  <c:v>1.8086662334551744E-2</c:v>
                </c:pt>
                <c:pt idx="1437">
                  <c:v>1.8072745241221079E-2</c:v>
                </c:pt>
                <c:pt idx="1438">
                  <c:v>1.8058814188648912E-2</c:v>
                </c:pt>
                <c:pt idx="1439">
                  <c:v>1.8044869374578991E-2</c:v>
                </c:pt>
                <c:pt idx="1440">
                  <c:v>1.803036401070629E-2</c:v>
                </c:pt>
                <c:pt idx="1441">
                  <c:v>1.8016939252874526E-2</c:v>
                </c:pt>
                <c:pt idx="1442">
                  <c:v>1.80029543407146E-2</c:v>
                </c:pt>
                <c:pt idx="1443">
                  <c:v>1.7988956457988117E-2</c:v>
                </c:pt>
                <c:pt idx="1444">
                  <c:v>1.7974945802433674E-2</c:v>
                </c:pt>
                <c:pt idx="1445">
                  <c:v>1.7960922571779565E-2</c:v>
                </c:pt>
                <c:pt idx="1446">
                  <c:v>1.7946886963759224E-2</c:v>
                </c:pt>
                <c:pt idx="1447">
                  <c:v>1.7932839176098361E-2</c:v>
                </c:pt>
                <c:pt idx="1448">
                  <c:v>1.7918779406527842E-2</c:v>
                </c:pt>
                <c:pt idx="1449">
                  <c:v>1.7906390632249317E-2</c:v>
                </c:pt>
                <c:pt idx="1450">
                  <c:v>1.7890630656593017E-2</c:v>
                </c:pt>
                <c:pt idx="1451">
                  <c:v>1.7876550263880592E-2</c:v>
                </c:pt>
                <c:pt idx="1452">
                  <c:v>1.7862472106742477E-2</c:v>
                </c:pt>
                <c:pt idx="1453">
                  <c:v>1.7847276566141029E-2</c:v>
                </c:pt>
                <c:pt idx="1454">
                  <c:v>1.7834338461597328E-2</c:v>
                </c:pt>
                <c:pt idx="1455">
                  <c:v>1.7820285562327266E-2</c:v>
                </c:pt>
                <c:pt idx="1456">
                  <c:v>1.7806242328945936E-2</c:v>
                </c:pt>
                <c:pt idx="1457">
                  <c:v>1.7792209034628376E-2</c:v>
                </c:pt>
                <c:pt idx="1458">
                  <c:v>1.7778185952552188E-2</c:v>
                </c:pt>
                <c:pt idx="1459">
                  <c:v>1.776417335588467E-2</c:v>
                </c:pt>
                <c:pt idx="1460">
                  <c:v>1.7750171517798275E-2</c:v>
                </c:pt>
                <c:pt idx="1461">
                  <c:v>1.7736180711468034E-2</c:v>
                </c:pt>
                <c:pt idx="1462">
                  <c:v>1.7722201210056087E-2</c:v>
                </c:pt>
                <c:pt idx="1463">
                  <c:v>1.7708233286734883E-2</c:v>
                </c:pt>
                <c:pt idx="1464">
                  <c:v>1.7694277214669138E-2</c:v>
                </c:pt>
                <c:pt idx="1465">
                  <c:v>1.7680333267026151E-2</c:v>
                </c:pt>
                <c:pt idx="1466">
                  <c:v>1.7660434915528024E-2</c:v>
                </c:pt>
                <c:pt idx="1467">
                  <c:v>1.7646521550157234E-2</c:v>
                </c:pt>
                <c:pt idx="1468">
                  <c:v>1.7632621245763262E-2</c:v>
                </c:pt>
                <c:pt idx="1469">
                  <c:v>1.7618734275505664E-2</c:v>
                </c:pt>
                <c:pt idx="1470">
                  <c:v>1.7604860912541424E-2</c:v>
                </c:pt>
                <c:pt idx="1471">
                  <c:v>1.7592119761074686E-2</c:v>
                </c:pt>
                <c:pt idx="1472">
                  <c:v>1.7578273717430645E-2</c:v>
                </c:pt>
                <c:pt idx="1473">
                  <c:v>1.756444205906578E-2</c:v>
                </c:pt>
                <c:pt idx="1474">
                  <c:v>1.75506250591023E-2</c:v>
                </c:pt>
                <c:pt idx="1475">
                  <c:v>1.7535707767609744E-2</c:v>
                </c:pt>
                <c:pt idx="1476">
                  <c:v>1.7521921784668722E-2</c:v>
                </c:pt>
                <c:pt idx="1477">
                  <c:v>1.7508151321099293E-2</c:v>
                </c:pt>
                <c:pt idx="1478">
                  <c:v>1.7494396650042966E-2</c:v>
                </c:pt>
                <c:pt idx="1479">
                  <c:v>1.7481213753937297E-2</c:v>
                </c:pt>
                <c:pt idx="1480">
                  <c:v>1.7467490962700616E-2</c:v>
                </c:pt>
                <c:pt idx="1481">
                  <c:v>1.7449871790973681E-2</c:v>
                </c:pt>
                <c:pt idx="1482">
                  <c:v>1.7440095426711544E-2</c:v>
                </c:pt>
                <c:pt idx="1483">
                  <c:v>1.7426423228220855E-2</c:v>
                </c:pt>
                <c:pt idx="1484">
                  <c:v>1.7410266404459994E-2</c:v>
                </c:pt>
                <c:pt idx="1485">
                  <c:v>1.7396632480575928E-2</c:v>
                </c:pt>
                <c:pt idx="1486">
                  <c:v>1.7383016573371626E-2</c:v>
                </c:pt>
                <c:pt idx="1487">
                  <c:v>1.7369418955986014E-2</c:v>
                </c:pt>
                <c:pt idx="1488">
                  <c:v>1.7356390037395641E-2</c:v>
                </c:pt>
                <c:pt idx="1489">
                  <c:v>1.7342829103470514E-2</c:v>
                </c:pt>
                <c:pt idx="1490">
                  <c:v>1.7329287257831005E-2</c:v>
                </c:pt>
                <c:pt idx="1491">
                  <c:v>1.7315764773594644E-2</c:v>
                </c:pt>
                <c:pt idx="1492">
                  <c:v>1.730171477598947E-2</c:v>
                </c:pt>
                <c:pt idx="1493">
                  <c:v>1.7288232633304625E-2</c:v>
                </c:pt>
                <c:pt idx="1494">
                  <c:v>1.7274770692364577E-2</c:v>
                </c:pt>
                <c:pt idx="1495">
                  <c:v>1.7261329226292779E-2</c:v>
                </c:pt>
                <c:pt idx="1496">
                  <c:v>1.7247908508217853E-2</c:v>
                </c:pt>
                <c:pt idx="1497">
                  <c:v>1.7234508811265831E-2</c:v>
                </c:pt>
                <c:pt idx="1498">
                  <c:v>1.7221130408560176E-2</c:v>
                </c:pt>
                <c:pt idx="1499">
                  <c:v>1.7207773573221768E-2</c:v>
                </c:pt>
                <c:pt idx="1500">
                  <c:v>1.7194438578379222E-2</c:v>
                </c:pt>
                <c:pt idx="1501">
                  <c:v>1.7181664894321713E-2</c:v>
                </c:pt>
                <c:pt idx="1502">
                  <c:v>1.7168373411218241E-2</c:v>
                </c:pt>
                <c:pt idx="1503">
                  <c:v>1.7155104566888291E-2</c:v>
                </c:pt>
                <c:pt idx="1504">
                  <c:v>1.7141858634444063E-2</c:v>
                </c:pt>
                <c:pt idx="1505">
                  <c:v>1.7128100770719242E-2</c:v>
                </c:pt>
                <c:pt idx="1506">
                  <c:v>1.7114902554323332E-2</c:v>
                </c:pt>
                <c:pt idx="1507">
                  <c:v>1.7101728090243663E-2</c:v>
                </c:pt>
                <c:pt idx="1508">
                  <c:v>1.7088577651590803E-2</c:v>
                </c:pt>
                <c:pt idx="1509">
                  <c:v>1.7075451511475319E-2</c:v>
                </c:pt>
                <c:pt idx="1510">
                  <c:v>1.7062879483139781E-2</c:v>
                </c:pt>
                <c:pt idx="1511">
                  <c:v>1.7049801580776069E-2</c:v>
                </c:pt>
                <c:pt idx="1512">
                  <c:v>1.7036748775110411E-2</c:v>
                </c:pt>
                <c:pt idx="1513">
                  <c:v>1.7021618187111898E-2</c:v>
                </c:pt>
                <c:pt idx="1514">
                  <c:v>1.7010194847851573E-2</c:v>
                </c:pt>
                <c:pt idx="1515">
                  <c:v>1.6997220234269344E-2</c:v>
                </c:pt>
                <c:pt idx="1516">
                  <c:v>1.698427183097783E-2</c:v>
                </c:pt>
                <c:pt idx="1517">
                  <c:v>1.6971349911090172E-2</c:v>
                </c:pt>
                <c:pt idx="1518">
                  <c:v>1.6957134107843608E-2</c:v>
                </c:pt>
                <c:pt idx="1519">
                  <c:v>1.694271492493581E-2</c:v>
                </c:pt>
                <c:pt idx="1520">
                  <c:v>1.692988076793563E-2</c:v>
                </c:pt>
                <c:pt idx="1521">
                  <c:v>1.6917074268273685E-2</c:v>
                </c:pt>
                <c:pt idx="1522">
                  <c:v>1.6905836717177714E-2</c:v>
                </c:pt>
                <c:pt idx="1523">
                  <c:v>1.6894107117086308E-2</c:v>
                </c:pt>
                <c:pt idx="1524">
                  <c:v>1.6881377939745548E-2</c:v>
                </c:pt>
                <c:pt idx="1525">
                  <c:v>1.6868677405712518E-2</c:v>
                </c:pt>
                <c:pt idx="1526">
                  <c:v>1.6856005788057349E-2</c:v>
                </c:pt>
                <c:pt idx="1527">
                  <c:v>1.6840325364306144E-2</c:v>
                </c:pt>
                <c:pt idx="1528">
                  <c:v>1.6828226117955519E-2</c:v>
                </c:pt>
                <c:pt idx="1529">
                  <c:v>1.6815650709170914E-2</c:v>
                </c:pt>
                <c:pt idx="1530">
                  <c:v>1.6803105415755904E-2</c:v>
                </c:pt>
                <c:pt idx="1531">
                  <c:v>1.679059051081324E-2</c:v>
                </c:pt>
                <c:pt idx="1532">
                  <c:v>1.6776823275098385E-2</c:v>
                </c:pt>
                <c:pt idx="1533">
                  <c:v>1.6764372750984191E-2</c:v>
                </c:pt>
                <c:pt idx="1534">
                  <c:v>1.6751953452282253E-2</c:v>
                </c:pt>
                <c:pt idx="1535">
                  <c:v>1.6741045292051223E-2</c:v>
                </c:pt>
                <c:pt idx="1536">
                  <c:v>1.6727209623518813E-2</c:v>
                </c:pt>
                <c:pt idx="1537">
                  <c:v>1.6714885639642907E-2</c:v>
                </c:pt>
                <c:pt idx="1538">
                  <c:v>1.6702593973555446E-2</c:v>
                </c:pt>
                <c:pt idx="1539">
                  <c:v>1.6690334898352976E-2</c:v>
                </c:pt>
                <c:pt idx="1540">
                  <c:v>1.6678108687127047E-2</c:v>
                </c:pt>
                <c:pt idx="1541">
                  <c:v>1.6665915612964211E-2</c:v>
                </c:pt>
                <c:pt idx="1542">
                  <c:v>1.6653755948951021E-2</c:v>
                </c:pt>
                <c:pt idx="1543">
                  <c:v>1.6641629968184024E-2</c:v>
                </c:pt>
                <c:pt idx="1544">
                  <c:v>1.6629537943737283E-2</c:v>
                </c:pt>
                <c:pt idx="1545">
                  <c:v>1.6617480148707342E-2</c:v>
                </c:pt>
                <c:pt idx="1546">
                  <c:v>1.660545685617576E-2</c:v>
                </c:pt>
                <c:pt idx="1547">
                  <c:v>1.6593468339229089E-2</c:v>
                </c:pt>
                <c:pt idx="1548">
                  <c:v>1.658151487094639E-2</c:v>
                </c:pt>
                <c:pt idx="1549">
                  <c:v>1.6569596724414215E-2</c:v>
                </c:pt>
                <c:pt idx="1550">
                  <c:v>1.6557714172711624E-2</c:v>
                </c:pt>
                <c:pt idx="1551">
                  <c:v>1.6545867488922672E-2</c:v>
                </c:pt>
                <c:pt idx="1552">
                  <c:v>1.6534056946123921E-2</c:v>
                </c:pt>
                <c:pt idx="1553">
                  <c:v>1.6522282817396927E-2</c:v>
                </c:pt>
                <c:pt idx="1554">
                  <c:v>1.6510545375823249E-2</c:v>
                </c:pt>
                <c:pt idx="1555">
                  <c:v>1.6498844894474451E-2</c:v>
                </c:pt>
                <c:pt idx="1556">
                  <c:v>1.6487181646432092E-2</c:v>
                </c:pt>
                <c:pt idx="1557">
                  <c:v>1.6475555904770234E-2</c:v>
                </c:pt>
                <c:pt idx="1558">
                  <c:v>1.6463967942565438E-2</c:v>
                </c:pt>
                <c:pt idx="1559">
                  <c:v>1.6452418032891769E-2</c:v>
                </c:pt>
                <c:pt idx="1560">
                  <c:v>1.6440906448825787E-2</c:v>
                </c:pt>
                <c:pt idx="1561">
                  <c:v>1.642943346343656E-2</c:v>
                </c:pt>
                <c:pt idx="1562">
                  <c:v>1.6417999349800649E-2</c:v>
                </c:pt>
                <c:pt idx="1563">
                  <c:v>1.6406604380987122E-2</c:v>
                </c:pt>
                <c:pt idx="1564">
                  <c:v>1.6395248830070042E-2</c:v>
                </c:pt>
                <c:pt idx="1565">
                  <c:v>1.6383932970118475E-2</c:v>
                </c:pt>
                <c:pt idx="1566">
                  <c:v>1.6372657074198993E-2</c:v>
                </c:pt>
                <c:pt idx="1567">
                  <c:v>1.6361421415388155E-2</c:v>
                </c:pt>
                <c:pt idx="1568">
                  <c:v>1.6350226266747536E-2</c:v>
                </c:pt>
                <c:pt idx="1569">
                  <c:v>1.6339071901348701E-2</c:v>
                </c:pt>
                <c:pt idx="1570">
                  <c:v>1.6329219547397487E-2</c:v>
                </c:pt>
                <c:pt idx="1571">
                  <c:v>1.6316886612542658E-2</c:v>
                </c:pt>
                <c:pt idx="1572">
                  <c:v>1.6305856235266092E-2</c:v>
                </c:pt>
                <c:pt idx="1573">
                  <c:v>1.6294867733495089E-2</c:v>
                </c:pt>
                <c:pt idx="1574">
                  <c:v>1.6285152282123405E-2</c:v>
                </c:pt>
                <c:pt idx="1575">
                  <c:v>1.6274648882061982E-2</c:v>
                </c:pt>
                <c:pt idx="1576">
                  <c:v>1.6263777327277001E-2</c:v>
                </c:pt>
                <c:pt idx="1577">
                  <c:v>1.6252948653182449E-2</c:v>
                </c:pt>
                <c:pt idx="1578">
                  <c:v>1.6242163132814205E-2</c:v>
                </c:pt>
                <c:pt idx="1579">
                  <c:v>1.6229831400086381E-2</c:v>
                </c:pt>
                <c:pt idx="1580">
                  <c:v>1.6219143672640823E-2</c:v>
                </c:pt>
                <c:pt idx="1581">
                  <c:v>1.620850000520091E-2</c:v>
                </c:pt>
                <c:pt idx="1582">
                  <c:v>1.6197511947530042E-2</c:v>
                </c:pt>
                <c:pt idx="1583">
                  <c:v>1.6187345942586806E-2</c:v>
                </c:pt>
                <c:pt idx="1584">
                  <c:v>1.6176836093530766E-2</c:v>
                </c:pt>
                <c:pt idx="1585">
                  <c:v>1.6166371396721668E-2</c:v>
                </c:pt>
                <c:pt idx="1586">
                  <c:v>1.6155952125216089E-2</c:v>
                </c:pt>
                <c:pt idx="1587">
                  <c:v>1.6145578552075601E-2</c:v>
                </c:pt>
                <c:pt idx="1588">
                  <c:v>1.6135250950354285E-2</c:v>
                </c:pt>
                <c:pt idx="1589">
                  <c:v>1.612496959310622E-2</c:v>
                </c:pt>
                <c:pt idx="1590">
                  <c:v>1.6114734753395477E-2</c:v>
                </c:pt>
                <c:pt idx="1591">
                  <c:v>1.6104546704273637E-2</c:v>
                </c:pt>
                <c:pt idx="1592">
                  <c:v>1.6094405718799776E-2</c:v>
                </c:pt>
                <c:pt idx="1593">
                  <c:v>1.6084312070022977E-2</c:v>
                </c:pt>
                <c:pt idx="1594">
                  <c:v>1.6074266031002316E-2</c:v>
                </c:pt>
                <c:pt idx="1595">
                  <c:v>1.6064267874794369E-2</c:v>
                </c:pt>
                <c:pt idx="1596">
                  <c:v>1.6054317874450719E-2</c:v>
                </c:pt>
                <c:pt idx="1597">
                  <c:v>1.6044416303022946E-2</c:v>
                </c:pt>
                <c:pt idx="1598">
                  <c:v>1.6034563433570126E-2</c:v>
                </c:pt>
                <c:pt idx="1599">
                  <c:v>1.6024759539141342E-2</c:v>
                </c:pt>
                <c:pt idx="1600">
                  <c:v>1.6015004892788176E-2</c:v>
                </c:pt>
                <c:pt idx="1601">
                  <c:v>1.6005299767569703E-2</c:v>
                </c:pt>
                <c:pt idx="1602">
                  <c:v>1.5995644436532508E-2</c:v>
                </c:pt>
                <c:pt idx="1603">
                  <c:v>1.5986039172733169E-2</c:v>
                </c:pt>
                <c:pt idx="1604">
                  <c:v>1.5976484249215772E-2</c:v>
                </c:pt>
                <c:pt idx="1605">
                  <c:v>1.5966979939039394E-2</c:v>
                </c:pt>
                <c:pt idx="1606">
                  <c:v>1.5957526515253118E-2</c:v>
                </c:pt>
                <c:pt idx="1607">
                  <c:v>1.5948124250906026E-2</c:v>
                </c:pt>
                <c:pt idx="1608">
                  <c:v>1.5938773419049701E-2</c:v>
                </c:pt>
                <c:pt idx="1609">
                  <c:v>1.5930397516766566E-2</c:v>
                </c:pt>
                <c:pt idx="1610">
                  <c:v>1.5920227145018173E-2</c:v>
                </c:pt>
                <c:pt idx="1611">
                  <c:v>1.5911032248943635E-2</c:v>
                </c:pt>
                <c:pt idx="1612">
                  <c:v>1.5901889877556197E-2</c:v>
                </c:pt>
                <c:pt idx="1613">
                  <c:v>1.5892800303914933E-2</c:v>
                </c:pt>
                <c:pt idx="1614">
                  <c:v>1.5883763801068929E-2</c:v>
                </c:pt>
                <c:pt idx="1615">
                  <c:v>1.5874780642059771E-2</c:v>
                </c:pt>
                <c:pt idx="1616">
                  <c:v>1.5865851099944039E-2</c:v>
                </c:pt>
                <c:pt idx="1617">
                  <c:v>1.5856975447770816E-2</c:v>
                </c:pt>
                <c:pt idx="1618">
                  <c:v>1.5848153958586686E-2</c:v>
                </c:pt>
                <c:pt idx="1619">
                  <c:v>1.5839386905440733E-2</c:v>
                </c:pt>
                <c:pt idx="1620">
                  <c:v>1.5830674561387037E-2</c:v>
                </c:pt>
                <c:pt idx="1621">
                  <c:v>1.5822017199469685E-2</c:v>
                </c:pt>
                <c:pt idx="1622">
                  <c:v>1.5813415092740257E-2</c:v>
                </c:pt>
                <c:pt idx="1623">
                  <c:v>1.5804868514247838E-2</c:v>
                </c:pt>
                <c:pt idx="1624">
                  <c:v>1.5796377737039013E-2</c:v>
                </c:pt>
                <c:pt idx="1625">
                  <c:v>1.5787943034165364E-2</c:v>
                </c:pt>
                <c:pt idx="1626">
                  <c:v>1.5779564678675972E-2</c:v>
                </c:pt>
                <c:pt idx="1627">
                  <c:v>1.5772221662524771E-2</c:v>
                </c:pt>
                <c:pt idx="1628">
                  <c:v>1.576394193192078E-2</c:v>
                </c:pt>
                <c:pt idx="1629">
                  <c:v>1.5755719279082162E-2</c:v>
                </c:pt>
                <c:pt idx="1630">
                  <c:v>1.5747553977033375E-2</c:v>
                </c:pt>
                <c:pt idx="1631">
                  <c:v>1.5738527668700819E-2</c:v>
                </c:pt>
                <c:pt idx="1632">
                  <c:v>1.5730268181396345E-2</c:v>
                </c:pt>
                <c:pt idx="1633">
                  <c:v>1.5722516853119983E-2</c:v>
                </c:pt>
                <c:pt idx="1634">
                  <c:v>1.5714599106471661E-2</c:v>
                </c:pt>
                <c:pt idx="1635">
                  <c:v>1.5707382456970745E-2</c:v>
                </c:pt>
                <c:pt idx="1636">
                  <c:v>1.5698940300709618E-2</c:v>
                </c:pt>
                <c:pt idx="1637">
                  <c:v>1.5691199787699062E-2</c:v>
                </c:pt>
                <c:pt idx="1638">
                  <c:v>1.568351889866676E-2</c:v>
                </c:pt>
                <c:pt idx="1639">
                  <c:v>1.5675897906659297E-2</c:v>
                </c:pt>
                <c:pt idx="1640">
                  <c:v>1.5668337084738249E-2</c:v>
                </c:pt>
                <c:pt idx="1641">
                  <c:v>1.5660836705945202E-2</c:v>
                </c:pt>
                <c:pt idx="1642">
                  <c:v>1.5653397043336736E-2</c:v>
                </c:pt>
                <c:pt idx="1643">
                  <c:v>1.5646018369961934E-2</c:v>
                </c:pt>
                <c:pt idx="1644">
                  <c:v>1.5638700958869878E-2</c:v>
                </c:pt>
                <c:pt idx="1645">
                  <c:v>1.5631445083119644E-2</c:v>
                </c:pt>
                <c:pt idx="1646">
                  <c:v>1.5624251015760315E-2</c:v>
                </c:pt>
                <c:pt idx="1647">
                  <c:v>1.5617119029843474E-2</c:v>
                </c:pt>
                <c:pt idx="1648">
                  <c:v>1.5610534332137847E-2</c:v>
                </c:pt>
                <c:pt idx="1649">
                  <c:v>1.5603042394548572E-2</c:v>
                </c:pt>
                <c:pt idx="1650">
                  <c:v>1.5596098291278671E-2</c:v>
                </c:pt>
                <c:pt idx="1651">
                  <c:v>1.5589217361670071E-2</c:v>
                </c:pt>
                <c:pt idx="1652">
                  <c:v>1.5582399878771858E-2</c:v>
                </c:pt>
                <c:pt idx="1653">
                  <c:v>1.5575646115635611E-2</c:v>
                </c:pt>
                <c:pt idx="1654">
                  <c:v>1.5568956345322904E-2</c:v>
                </c:pt>
                <c:pt idx="1655">
                  <c:v>1.5562330840890315E-2</c:v>
                </c:pt>
                <c:pt idx="1656">
                  <c:v>1.5555769875391923E-2</c:v>
                </c:pt>
                <c:pt idx="1657">
                  <c:v>1.5549273721884305E-2</c:v>
                </c:pt>
                <c:pt idx="1658">
                  <c:v>1.5542842653424038E-2</c:v>
                </c:pt>
                <c:pt idx="1659">
                  <c:v>1.5536476943067701E-2</c:v>
                </c:pt>
                <c:pt idx="1660">
                  <c:v>1.5530176863874368E-2</c:v>
                </c:pt>
                <c:pt idx="1661">
                  <c:v>1.552394268890811E-2</c:v>
                </c:pt>
                <c:pt idx="1662">
                  <c:v>1.5517774691220509E-2</c:v>
                </c:pt>
                <c:pt idx="1663">
                  <c:v>1.5511673143875637E-2</c:v>
                </c:pt>
                <c:pt idx="1664">
                  <c:v>1.5505638319932569E-2</c:v>
                </c:pt>
                <c:pt idx="1665">
                  <c:v>1.5499670492452877E-2</c:v>
                </c:pt>
                <c:pt idx="1666">
                  <c:v>1.5493769934498136E-2</c:v>
                </c:pt>
                <c:pt idx="1667">
                  <c:v>1.5487936919129919E-2</c:v>
                </c:pt>
                <c:pt idx="1668">
                  <c:v>1.5482171719412297E-2</c:v>
                </c:pt>
                <c:pt idx="1669">
                  <c:v>1.5476406567513319E-2</c:v>
                </c:pt>
                <c:pt idx="1670">
                  <c:v>1.5470845859180127E-2</c:v>
                </c:pt>
                <c:pt idx="1671">
                  <c:v>1.5465285744793722E-2</c:v>
                </c:pt>
                <c:pt idx="1672">
                  <c:v>1.5459794538319194E-2</c:v>
                </c:pt>
                <c:pt idx="1673">
                  <c:v>1.5454372512815617E-2</c:v>
                </c:pt>
                <c:pt idx="1674">
                  <c:v>1.5449019941357056E-2</c:v>
                </c:pt>
                <c:pt idx="1675">
                  <c:v>1.5443737097007582E-2</c:v>
                </c:pt>
                <c:pt idx="1676">
                  <c:v>1.5438524252836261E-2</c:v>
                </c:pt>
                <c:pt idx="1677">
                  <c:v>1.5433381681912162E-2</c:v>
                </c:pt>
                <c:pt idx="1678">
                  <c:v>1.5428309657309347E-2</c:v>
                </c:pt>
                <c:pt idx="1679">
                  <c:v>1.5423372309416402E-2</c:v>
                </c:pt>
                <c:pt idx="1680">
                  <c:v>1.5418427532155646E-2</c:v>
                </c:pt>
                <c:pt idx="1681">
                  <c:v>1.5413554052560594E-2</c:v>
                </c:pt>
                <c:pt idx="1682">
                  <c:v>1.5408752143673522E-2</c:v>
                </c:pt>
                <c:pt idx="1683">
                  <c:v>1.5404016637533244E-2</c:v>
                </c:pt>
                <c:pt idx="1684">
                  <c:v>1.5399374274399635E-2</c:v>
                </c:pt>
                <c:pt idx="1685">
                  <c:v>1.5394803720059635E-2</c:v>
                </c:pt>
                <c:pt idx="1686">
                  <c:v>1.5390305896635925E-2</c:v>
                </c:pt>
                <c:pt idx="1687">
                  <c:v>1.538588107720007E-2</c:v>
                </c:pt>
                <c:pt idx="1688">
                  <c:v>1.5381529534831129E-2</c:v>
                </c:pt>
                <c:pt idx="1689">
                  <c:v>1.5377251542615655E-2</c:v>
                </c:pt>
                <c:pt idx="1690">
                  <c:v>1.5373047373630211E-2</c:v>
                </c:pt>
                <c:pt idx="1691">
                  <c:v>1.5368917300956353E-2</c:v>
                </c:pt>
                <c:pt idx="1692">
                  <c:v>1.536424303667459E-2</c:v>
                </c:pt>
                <c:pt idx="1693">
                  <c:v>1.5360267472842904E-2</c:v>
                </c:pt>
                <c:pt idx="1694">
                  <c:v>1.5356366840850016E-2</c:v>
                </c:pt>
                <c:pt idx="1695">
                  <c:v>1.5352541413767814E-2</c:v>
                </c:pt>
                <c:pt idx="1696">
                  <c:v>1.5348791464678501E-2</c:v>
                </c:pt>
                <c:pt idx="1697">
                  <c:v>1.534511726665912E-2</c:v>
                </c:pt>
                <c:pt idx="1698">
                  <c:v>1.5341519092797032E-2</c:v>
                </c:pt>
                <c:pt idx="1699">
                  <c:v>1.5337997216166702E-2</c:v>
                </c:pt>
                <c:pt idx="1700">
                  <c:v>1.5334639317262366E-2</c:v>
                </c:pt>
                <c:pt idx="1701">
                  <c:v>1.5331183446943017E-2</c:v>
                </c:pt>
                <c:pt idx="1702">
                  <c:v>1.5327892100519224E-2</c:v>
                </c:pt>
                <c:pt idx="1703">
                  <c:v>1.5324678143674048E-2</c:v>
                </c:pt>
                <c:pt idx="1704">
                  <c:v>1.5321541849492267E-2</c:v>
                </c:pt>
                <c:pt idx="1705">
                  <c:v>1.5318483491058667E-2</c:v>
                </c:pt>
                <c:pt idx="1706">
                  <c:v>1.5315503341470915E-2</c:v>
                </c:pt>
                <c:pt idx="1707">
                  <c:v>1.5312601673818954E-2</c:v>
                </c:pt>
                <c:pt idx="1708">
                  <c:v>1.5309778761195297E-2</c:v>
                </c:pt>
                <c:pt idx="1709">
                  <c:v>1.5306627874381069E-2</c:v>
                </c:pt>
                <c:pt idx="1710">
                  <c:v>1.5304350532224464E-2</c:v>
                </c:pt>
                <c:pt idx="1711">
                  <c:v>1.5301718539402065E-2</c:v>
                </c:pt>
                <c:pt idx="1712">
                  <c:v>1.5299121791457652E-2</c:v>
                </c:pt>
                <c:pt idx="1713">
                  <c:v>1.5296830513348394E-2</c:v>
                </c:pt>
                <c:pt idx="1714">
                  <c:v>1.5293984831511204E-2</c:v>
                </c:pt>
                <c:pt idx="1715">
                  <c:v>1.5291437969380978E-2</c:v>
                </c:pt>
                <c:pt idx="1716">
                  <c:v>1.5288905550721689E-2</c:v>
                </c:pt>
                <c:pt idx="1717">
                  <c:v>1.5286387647736223E-2</c:v>
                </c:pt>
                <c:pt idx="1718">
                  <c:v>1.528388433263005E-2</c:v>
                </c:pt>
                <c:pt idx="1719">
                  <c:v>1.5281395677603478E-2</c:v>
                </c:pt>
                <c:pt idx="1720">
                  <c:v>1.5278921754859396E-2</c:v>
                </c:pt>
                <c:pt idx="1721">
                  <c:v>1.5276462636605852E-2</c:v>
                </c:pt>
                <c:pt idx="1722">
                  <c:v>1.5274018395037997E-2</c:v>
                </c:pt>
                <c:pt idx="1723">
                  <c:v>1.5271589102366458E-2</c:v>
                </c:pt>
                <c:pt idx="1724">
                  <c:v>1.5269174830786384E-2</c:v>
                </c:pt>
                <c:pt idx="1725">
                  <c:v>1.5266775652510983E-2</c:v>
                </c:pt>
                <c:pt idx="1726">
                  <c:v>1.5263374580369644E-2</c:v>
                </c:pt>
                <c:pt idx="1727">
                  <c:v>1.526101235784625E-2</c:v>
                </c:pt>
                <c:pt idx="1728">
                  <c:v>1.5258665476176603E-2</c:v>
                </c:pt>
                <c:pt idx="1729">
                  <c:v>1.5256334007561016E-2</c:v>
                </c:pt>
                <c:pt idx="1730">
                  <c:v>1.5254018024202376E-2</c:v>
                </c:pt>
                <c:pt idx="1731">
                  <c:v>1.5251238057587864E-2</c:v>
                </c:pt>
                <c:pt idx="1732">
                  <c:v>1.5248950185795846E-2</c:v>
                </c:pt>
                <c:pt idx="1733">
                  <c:v>1.5246677998360499E-2</c:v>
                </c:pt>
                <c:pt idx="1734">
                  <c:v>1.5244421567481212E-2</c:v>
                </c:pt>
                <c:pt idx="1735">
                  <c:v>1.5242672913403178E-2</c:v>
                </c:pt>
                <c:pt idx="1736">
                  <c:v>1.5240451357859782E-2</c:v>
                </c:pt>
                <c:pt idx="1737">
                  <c:v>1.5238245792998713E-2</c:v>
                </c:pt>
                <c:pt idx="1738">
                  <c:v>1.523605629102028E-2</c:v>
                </c:pt>
                <c:pt idx="1739">
                  <c:v>1.5233882924127374E-2</c:v>
                </c:pt>
                <c:pt idx="1740">
                  <c:v>1.5231556373235478E-2</c:v>
                </c:pt>
                <c:pt idx="1741">
                  <c:v>1.5229414414728915E-2</c:v>
                </c:pt>
                <c:pt idx="1742">
                  <c:v>1.5226684496549403E-2</c:v>
                </c:pt>
                <c:pt idx="1743">
                  <c:v>1.522517960741876E-2</c:v>
                </c:pt>
                <c:pt idx="1744">
                  <c:v>1.5223260643062309E-2</c:v>
                </c:pt>
                <c:pt idx="1745">
                  <c:v>1.5221185602953538E-2</c:v>
                </c:pt>
                <c:pt idx="1746">
                  <c:v>1.5219127203350512E-2</c:v>
                </c:pt>
                <c:pt idx="1747">
                  <c:v>1.5217085516461282E-2</c:v>
                </c:pt>
                <c:pt idx="1748">
                  <c:v>1.5214882431762611E-2</c:v>
                </c:pt>
                <c:pt idx="1749">
                  <c:v>1.5212873261540416E-2</c:v>
                </c:pt>
                <c:pt idx="1750">
                  <c:v>1.5210881014759536E-2</c:v>
                </c:pt>
                <c:pt idx="1751">
                  <c:v>1.5208905763615554E-2</c:v>
                </c:pt>
                <c:pt idx="1752">
                  <c:v>1.5207130299797353E-2</c:v>
                </c:pt>
                <c:pt idx="1753">
                  <c:v>1.520519040544897E-2</c:v>
                </c:pt>
                <c:pt idx="1754">
                  <c:v>1.5203267729232023E-2</c:v>
                </c:pt>
                <c:pt idx="1755">
                  <c:v>1.520136234335456E-2</c:v>
                </c:pt>
                <c:pt idx="1756">
                  <c:v>1.5199474320019467E-2</c:v>
                </c:pt>
                <c:pt idx="1757">
                  <c:v>1.5197603731427057E-2</c:v>
                </c:pt>
                <c:pt idx="1758">
                  <c:v>1.5195750649787954E-2</c:v>
                </c:pt>
                <c:pt idx="1759">
                  <c:v>1.5193915147299888E-2</c:v>
                </c:pt>
                <c:pt idx="1760">
                  <c:v>1.5192097296168328E-2</c:v>
                </c:pt>
                <c:pt idx="1761">
                  <c:v>1.5190103896469687E-2</c:v>
                </c:pt>
                <c:pt idx="1762">
                  <c:v>1.5188320362602425E-2</c:v>
                </c:pt>
                <c:pt idx="1763">
                  <c:v>1.5186554690777676E-2</c:v>
                </c:pt>
                <c:pt idx="1764">
                  <c:v>1.5184806953207008E-2</c:v>
                </c:pt>
                <c:pt idx="1765">
                  <c:v>1.5183275337974689E-2</c:v>
                </c:pt>
                <c:pt idx="1766">
                  <c:v>1.51815649112583E-2</c:v>
                </c:pt>
                <c:pt idx="1767">
                  <c:v>1.5179872641323793E-2</c:v>
                </c:pt>
                <c:pt idx="1768">
                  <c:v>1.517819860037406E-2</c:v>
                </c:pt>
                <c:pt idx="1769">
                  <c:v>1.5176542860614569E-2</c:v>
                </c:pt>
                <c:pt idx="1770">
                  <c:v>1.5174701190255213E-2</c:v>
                </c:pt>
                <c:pt idx="1771">
                  <c:v>1.5173081014054013E-2</c:v>
                </c:pt>
                <c:pt idx="1772">
                  <c:v>1.5171479349711525E-2</c:v>
                </c:pt>
                <c:pt idx="1773">
                  <c:v>1.517031257279311E-2</c:v>
                </c:pt>
                <c:pt idx="1774">
                  <c:v>1.516854120682082E-2</c:v>
                </c:pt>
                <c:pt idx="1775">
                  <c:v>1.5166996790491803E-2</c:v>
                </c:pt>
                <c:pt idx="1776">
                  <c:v>1.5165471180778404E-2</c:v>
                </c:pt>
                <c:pt idx="1777">
                  <c:v>1.5163964449893827E-2</c:v>
                </c:pt>
                <c:pt idx="1778">
                  <c:v>1.5162265681286754E-2</c:v>
                </c:pt>
                <c:pt idx="1779">
                  <c:v>1.51607996481596E-2</c:v>
                </c:pt>
                <c:pt idx="1780">
                  <c:v>1.5159352720784267E-2</c:v>
                </c:pt>
                <c:pt idx="1781">
                  <c:v>1.515792497136364E-2</c:v>
                </c:pt>
                <c:pt idx="1782">
                  <c:v>1.5156516472105768E-2</c:v>
                </c:pt>
                <c:pt idx="1783">
                  <c:v>1.5154463857103284E-2</c:v>
                </c:pt>
                <c:pt idx="1784">
                  <c:v>1.5153090075249294E-2</c:v>
                </c:pt>
                <c:pt idx="1785">
                  <c:v>1.5151735742229278E-2</c:v>
                </c:pt>
                <c:pt idx="1786">
                  <c:v>1.5150400930236911E-2</c:v>
                </c:pt>
                <c:pt idx="1787">
                  <c:v>1.5150673213382655E-2</c:v>
                </c:pt>
                <c:pt idx="1788">
                  <c:v>1.5148473773418086E-2</c:v>
                </c:pt>
                <c:pt idx="1789">
                  <c:v>1.5147202047026794E-2</c:v>
                </c:pt>
                <c:pt idx="1790">
                  <c:v>1.5145950148431682E-2</c:v>
                </c:pt>
                <c:pt idx="1791">
                  <c:v>1.5144718149848531E-2</c:v>
                </c:pt>
                <c:pt idx="1792">
                  <c:v>1.514339754222882E-2</c:v>
                </c:pt>
                <c:pt idx="1793">
                  <c:v>1.5142212690552048E-2</c:v>
                </c:pt>
                <c:pt idx="1794">
                  <c:v>1.5141047982139832E-2</c:v>
                </c:pt>
                <c:pt idx="1795">
                  <c:v>1.5139503222171745E-2</c:v>
                </c:pt>
                <c:pt idx="1796">
                  <c:v>1.5138779283923043E-2</c:v>
                </c:pt>
                <c:pt idx="1797">
                  <c:v>1.5137675438540443E-2</c:v>
                </c:pt>
                <c:pt idx="1798">
                  <c:v>1.5136592025253859E-2</c:v>
                </c:pt>
                <c:pt idx="1799">
                  <c:v>1.5135529116268032E-2</c:v>
                </c:pt>
                <c:pt idx="1800">
                  <c:v>1.5134486783795198E-2</c:v>
                </c:pt>
                <c:pt idx="1801">
                  <c:v>1.5133465100042598E-2</c:v>
                </c:pt>
                <c:pt idx="1802">
                  <c:v>1.5132464137222468E-2</c:v>
                </c:pt>
                <c:pt idx="1803">
                  <c:v>1.5131483967537052E-2</c:v>
                </c:pt>
                <c:pt idx="1804">
                  <c:v>1.5130524663201084E-2</c:v>
                </c:pt>
                <c:pt idx="1805">
                  <c:v>1.5129586296421804E-2</c:v>
                </c:pt>
                <c:pt idx="1806">
                  <c:v>1.5128668939408951E-2</c:v>
                </c:pt>
                <c:pt idx="1807">
                  <c:v>1.5127772664374761E-2</c:v>
                </c:pt>
                <c:pt idx="1808">
                  <c:v>1.5126126999089424E-2</c:v>
                </c:pt>
                <c:pt idx="1809">
                  <c:v>1.5126043649066334E-2</c:v>
                </c:pt>
                <c:pt idx="1810">
                  <c:v>1.512521105321657E-2</c:v>
                </c:pt>
                <c:pt idx="1811">
                  <c:v>1.5124399828181923E-2</c:v>
                </c:pt>
                <c:pt idx="1812">
                  <c:v>1.5123610046169633E-2</c:v>
                </c:pt>
                <c:pt idx="1813">
                  <c:v>1.5122841779394436E-2</c:v>
                </c:pt>
                <c:pt idx="1814">
                  <c:v>1.5122095100061073E-2</c:v>
                </c:pt>
                <c:pt idx="1815">
                  <c:v>1.5121370080384278E-2</c:v>
                </c:pt>
                <c:pt idx="1816">
                  <c:v>1.5120666792573789E-2</c:v>
                </c:pt>
                <c:pt idx="1817">
                  <c:v>1.5119985308839345E-2</c:v>
                </c:pt>
                <c:pt idx="1818">
                  <c:v>1.5119325701390685E-2</c:v>
                </c:pt>
                <c:pt idx="1819">
                  <c:v>1.5118688042435047E-2</c:v>
                </c:pt>
                <c:pt idx="1820">
                  <c:v>1.5118072404192162E-2</c:v>
                </c:pt>
                <c:pt idx="1821">
                  <c:v>1.5116648945404078E-2</c:v>
                </c:pt>
                <c:pt idx="1822">
                  <c:v>1.5116907478668618E-2</c:v>
                </c:pt>
                <c:pt idx="1823">
                  <c:v>1.5116358335814928E-2</c:v>
                </c:pt>
                <c:pt idx="1824">
                  <c:v>1.5115831502510446E-2</c:v>
                </c:pt>
                <c:pt idx="1825">
                  <c:v>1.5115327050969907E-2</c:v>
                </c:pt>
                <c:pt idx="1826">
                  <c:v>1.5114845053403048E-2</c:v>
                </c:pt>
                <c:pt idx="1827">
                  <c:v>1.5114385582024603E-2</c:v>
                </c:pt>
                <c:pt idx="1828">
                  <c:v>1.5113948709044311E-2</c:v>
                </c:pt>
                <c:pt idx="1829">
                  <c:v>1.5113017615516791E-2</c:v>
                </c:pt>
                <c:pt idx="1830">
                  <c:v>1.5112797650899948E-2</c:v>
                </c:pt>
                <c:pt idx="1831">
                  <c:v>1.5112774402612217E-2</c:v>
                </c:pt>
                <c:pt idx="1832">
                  <c:v>1.5112428645341902E-2</c:v>
                </c:pt>
                <c:pt idx="1833">
                  <c:v>1.5112105847530921E-2</c:v>
                </c:pt>
                <c:pt idx="1834">
                  <c:v>1.5110913712084095E-2</c:v>
                </c:pt>
                <c:pt idx="1835">
                  <c:v>1.5110333347319673E-2</c:v>
                </c:pt>
                <c:pt idx="1836">
                  <c:v>1.5110073260955799E-2</c:v>
                </c:pt>
                <c:pt idx="1837">
                  <c:v>1.5109836398377676E-2</c:v>
                </c:pt>
                <c:pt idx="1838">
                  <c:v>1.5109622831767564E-2</c:v>
                </c:pt>
                <c:pt idx="1839">
                  <c:v>1.5110655253213756E-2</c:v>
                </c:pt>
                <c:pt idx="1840">
                  <c:v>1.5110495193570717E-2</c:v>
                </c:pt>
                <c:pt idx="1841">
                  <c:v>1.5110358671089896E-2</c:v>
                </c:pt>
                <c:pt idx="1842">
                  <c:v>1.5110245757988527E-2</c:v>
                </c:pt>
                <c:pt idx="1843">
                  <c:v>1.511015652647385E-2</c:v>
                </c:pt>
                <c:pt idx="1844">
                  <c:v>1.5110091048760599E-2</c:v>
                </c:pt>
                <c:pt idx="1845">
                  <c:v>1.5110049397068503E-2</c:v>
                </c:pt>
                <c:pt idx="1846">
                  <c:v>1.5110031643607302E-2</c:v>
                </c:pt>
                <c:pt idx="1847">
                  <c:v>1.51090799291324E-2</c:v>
                </c:pt>
                <c:pt idx="1848">
                  <c:v>1.5110068120239017E-2</c:v>
                </c:pt>
                <c:pt idx="1849">
                  <c:v>1.5110122494758904E-2</c:v>
                </c:pt>
                <c:pt idx="1850">
                  <c:v>1.511020105637112E-2</c:v>
                </c:pt>
                <c:pt idx="1851">
                  <c:v>1.5110303877285403E-2</c:v>
                </c:pt>
                <c:pt idx="1852">
                  <c:v>1.5110431029721483E-2</c:v>
                </c:pt>
                <c:pt idx="1853">
                  <c:v>1.5110582585891597E-2</c:v>
                </c:pt>
                <c:pt idx="1854">
                  <c:v>1.5110758618015474E-2</c:v>
                </c:pt>
                <c:pt idx="1855">
                  <c:v>1.5110959198302854E-2</c:v>
                </c:pt>
                <c:pt idx="1856">
                  <c:v>1.5111184398973465E-2</c:v>
                </c:pt>
                <c:pt idx="1857">
                  <c:v>1.5111434292244541E-2</c:v>
                </c:pt>
                <c:pt idx="1858">
                  <c:v>1.511170895032582E-2</c:v>
                </c:pt>
                <c:pt idx="1859">
                  <c:v>1.5112008445439529E-2</c:v>
                </c:pt>
                <c:pt idx="1860">
                  <c:v>1.5112332849800403E-2</c:v>
                </c:pt>
                <c:pt idx="1861">
                  <c:v>1.5112682235625674E-2</c:v>
                </c:pt>
                <c:pt idx="1862">
                  <c:v>1.5113056675127579E-2</c:v>
                </c:pt>
                <c:pt idx="1863">
                  <c:v>1.5113456240533341E-2</c:v>
                </c:pt>
                <c:pt idx="1864">
                  <c:v>1.51138810040502E-2</c:v>
                </c:pt>
                <c:pt idx="1865">
                  <c:v>1.5114331037897888E-2</c:v>
                </c:pt>
                <c:pt idx="1866">
                  <c:v>1.5114806414296134E-2</c:v>
                </c:pt>
                <c:pt idx="1867">
                  <c:v>1.5115307205459672E-2</c:v>
                </c:pt>
                <c:pt idx="1868">
                  <c:v>1.5115833483608232E-2</c:v>
                </c:pt>
                <c:pt idx="1869">
                  <c:v>1.5116385320961545E-2</c:v>
                </c:pt>
                <c:pt idx="1870">
                  <c:v>1.5116962789736843E-2</c:v>
                </c:pt>
                <c:pt idx="1871">
                  <c:v>1.5117565962151358E-2</c:v>
                </c:pt>
                <c:pt idx="1872">
                  <c:v>1.5118194910422322E-2</c:v>
                </c:pt>
                <c:pt idx="1873">
                  <c:v>1.5118849706771964E-2</c:v>
                </c:pt>
                <c:pt idx="1874">
                  <c:v>1.5119530423417515E-2</c:v>
                </c:pt>
                <c:pt idx="1875">
                  <c:v>1.5120237132578707E-2</c:v>
                </c:pt>
                <c:pt idx="1876">
                  <c:v>1.5120969906470272E-2</c:v>
                </c:pt>
                <c:pt idx="1877">
                  <c:v>1.5121728817321933E-2</c:v>
                </c:pt>
                <c:pt idx="1878">
                  <c:v>1.5122513937345927E-2</c:v>
                </c:pt>
                <c:pt idx="1879">
                  <c:v>1.5123325338764482E-2</c:v>
                </c:pt>
                <c:pt idx="1880">
                  <c:v>1.5124163093797327E-2</c:v>
                </c:pt>
                <c:pt idx="1881">
                  <c:v>1.5125027274664193E-2</c:v>
                </c:pt>
                <c:pt idx="1882">
                  <c:v>1.5124767913260718E-2</c:v>
                </c:pt>
                <c:pt idx="1883">
                  <c:v>1.5126835202783906E-2</c:v>
                </c:pt>
                <c:pt idx="1884">
                  <c:v>1.5127779094481208E-2</c:v>
                </c:pt>
                <c:pt idx="1885">
                  <c:v>1.5128749700896449E-2</c:v>
                </c:pt>
                <c:pt idx="1886">
                  <c:v>1.5129747094251855E-2</c:v>
                </c:pt>
                <c:pt idx="1887">
                  <c:v>1.5129591989155328E-2</c:v>
                </c:pt>
                <c:pt idx="1888">
                  <c:v>1.5130637253005976E-2</c:v>
                </c:pt>
                <c:pt idx="1889">
                  <c:v>1.5131709501580043E-2</c:v>
                </c:pt>
                <c:pt idx="1890">
                  <c:v>1.5132808807081845E-2</c:v>
                </c:pt>
                <c:pt idx="1891">
                  <c:v>1.5135138392899372E-2</c:v>
                </c:pt>
                <c:pt idx="1892">
                  <c:v>1.5136298024557571E-2</c:v>
                </c:pt>
                <c:pt idx="1893">
                  <c:v>1.5137890408329309E-2</c:v>
                </c:pt>
                <c:pt idx="1894">
                  <c:v>1.5138699237588482E-2</c:v>
                </c:pt>
                <c:pt idx="1895">
                  <c:v>1.5138713716043641E-2</c:v>
                </c:pt>
                <c:pt idx="1896">
                  <c:v>1.5141210198395261E-2</c:v>
                </c:pt>
                <c:pt idx="1897">
                  <c:v>1.5142507014774542E-2</c:v>
                </c:pt>
                <c:pt idx="1898">
                  <c:v>1.5143831484765724E-2</c:v>
                </c:pt>
                <c:pt idx="1899">
                  <c:v>1.5145183680598528E-2</c:v>
                </c:pt>
                <c:pt idx="1900">
                  <c:v>1.5146563674495184E-2</c:v>
                </c:pt>
                <c:pt idx="1901">
                  <c:v>1.5147971538682914E-2</c:v>
                </c:pt>
                <c:pt idx="1902">
                  <c:v>1.5149407345383947E-2</c:v>
                </c:pt>
                <c:pt idx="1903">
                  <c:v>1.515087116682301E-2</c:v>
                </c:pt>
                <c:pt idx="1904">
                  <c:v>1.5152363075229824E-2</c:v>
                </c:pt>
                <c:pt idx="1905">
                  <c:v>1.5153883142824121E-2</c:v>
                </c:pt>
                <c:pt idx="1906">
                  <c:v>1.5155431441840617E-2</c:v>
                </c:pt>
                <c:pt idx="1907">
                  <c:v>1.5157008044499043E-2</c:v>
                </c:pt>
                <c:pt idx="1908">
                  <c:v>1.5157305365052909E-2</c:v>
                </c:pt>
                <c:pt idx="1909">
                  <c:v>1.5160246449653081E-2</c:v>
                </c:pt>
                <c:pt idx="1910">
                  <c:v>1.5161908396605639E-2</c:v>
                </c:pt>
                <c:pt idx="1911">
                  <c:v>1.5163598936109024E-2</c:v>
                </c:pt>
                <c:pt idx="1912">
                  <c:v>1.5165318140392958E-2</c:v>
                </c:pt>
                <c:pt idx="1913">
                  <c:v>1.5167066081684666E-2</c:v>
                </c:pt>
                <c:pt idx="1914">
                  <c:v>1.5168842832208873E-2</c:v>
                </c:pt>
                <c:pt idx="1915">
                  <c:v>1.5170648464200298E-2</c:v>
                </c:pt>
                <c:pt idx="1916">
                  <c:v>1.5172483049883667E-2</c:v>
                </c:pt>
                <c:pt idx="1917">
                  <c:v>1.5174346661488702E-2</c:v>
                </c:pt>
                <c:pt idx="1918">
                  <c:v>1.5176239371247624E-2</c:v>
                </c:pt>
                <c:pt idx="1919">
                  <c:v>1.5178161251385158E-2</c:v>
                </c:pt>
                <c:pt idx="1920">
                  <c:v>1.5180112374133525E-2</c:v>
                </c:pt>
                <c:pt idx="1921">
                  <c:v>1.5182092811722447E-2</c:v>
                </c:pt>
                <c:pt idx="1922">
                  <c:v>1.5184102636381647E-2</c:v>
                </c:pt>
                <c:pt idx="1923">
                  <c:v>1.5186141920343343E-2</c:v>
                </c:pt>
                <c:pt idx="1924">
                  <c:v>1.5188210735839758E-2</c:v>
                </c:pt>
                <c:pt idx="1925">
                  <c:v>1.5190309155098114E-2</c:v>
                </c:pt>
                <c:pt idx="1926">
                  <c:v>1.519243725035313E-2</c:v>
                </c:pt>
                <c:pt idx="1927">
                  <c:v>1.5194595093837027E-2</c:v>
                </c:pt>
                <c:pt idx="1928">
                  <c:v>1.5196782757777028E-2</c:v>
                </c:pt>
                <c:pt idx="1929">
                  <c:v>1.5199482227162327E-2</c:v>
                </c:pt>
                <c:pt idx="1930">
                  <c:v>1.5201247835969212E-2</c:v>
                </c:pt>
                <c:pt idx="1931">
                  <c:v>1.5203525394683337E-2</c:v>
                </c:pt>
                <c:pt idx="1932">
                  <c:v>1.5205833062789942E-2</c:v>
                </c:pt>
                <c:pt idx="1933">
                  <c:v>1.5208170912521246E-2</c:v>
                </c:pt>
                <c:pt idx="1934">
                  <c:v>1.521053901610947E-2</c:v>
                </c:pt>
                <c:pt idx="1935">
                  <c:v>1.521293744579183E-2</c:v>
                </c:pt>
                <c:pt idx="1936">
                  <c:v>1.5215366273798048E-2</c:v>
                </c:pt>
                <c:pt idx="1937">
                  <c:v>1.5217825572367838E-2</c:v>
                </c:pt>
                <c:pt idx="1938">
                  <c:v>1.5220315413738417E-2</c:v>
                </c:pt>
                <c:pt idx="1939">
                  <c:v>1.5220819714080973E-2</c:v>
                </c:pt>
                <c:pt idx="1940">
                  <c:v>1.5223361638137929E-2</c:v>
                </c:pt>
                <c:pt idx="1941">
                  <c:v>1.5225934295793411E-2</c:v>
                </c:pt>
                <c:pt idx="1942">
                  <c:v>1.5228537759266787E-2</c:v>
                </c:pt>
                <c:pt idx="1943">
                  <c:v>1.5233225290778307E-2</c:v>
                </c:pt>
                <c:pt idx="1944">
                  <c:v>1.5236416127154036E-2</c:v>
                </c:pt>
                <c:pt idx="1945">
                  <c:v>1.5238605569435903E-2</c:v>
                </c:pt>
                <c:pt idx="1946">
                  <c:v>1.5241342353680132E-2</c:v>
                </c:pt>
                <c:pt idx="1947">
                  <c:v>1.5242541992770265E-2</c:v>
                </c:pt>
                <c:pt idx="1948">
                  <c:v>1.5246909573188028E-2</c:v>
                </c:pt>
                <c:pt idx="1949">
                  <c:v>1.5249740152926128E-2</c:v>
                </c:pt>
                <c:pt idx="1950">
                  <c:v>1.5252602142311611E-2</c:v>
                </c:pt>
                <c:pt idx="1951">
                  <c:v>1.5255495613579195E-2</c:v>
                </c:pt>
                <c:pt idx="1952">
                  <c:v>1.5258420638968595E-2</c:v>
                </c:pt>
                <c:pt idx="1953">
                  <c:v>1.5261377290719524E-2</c:v>
                </c:pt>
                <c:pt idx="1954">
                  <c:v>1.5264365641071698E-2</c:v>
                </c:pt>
                <c:pt idx="1955">
                  <c:v>1.5267385762264829E-2</c:v>
                </c:pt>
                <c:pt idx="1956">
                  <c:v>1.5270437726548625E-2</c:v>
                </c:pt>
                <c:pt idx="1957">
                  <c:v>1.5273521606152807E-2</c:v>
                </c:pt>
                <c:pt idx="1958">
                  <c:v>1.5276637473327082E-2</c:v>
                </c:pt>
                <c:pt idx="1959">
                  <c:v>1.5279785400308665E-2</c:v>
                </c:pt>
                <c:pt idx="1960">
                  <c:v>1.5282965459342268E-2</c:v>
                </c:pt>
                <c:pt idx="1961">
                  <c:v>1.52861777226726E-2</c:v>
                </c:pt>
                <c:pt idx="1962">
                  <c:v>1.5289422262539376E-2</c:v>
                </c:pt>
                <c:pt idx="1963">
                  <c:v>1.5292699151184808E-2</c:v>
                </c:pt>
                <c:pt idx="1964">
                  <c:v>1.5296008460858601E-2</c:v>
                </c:pt>
                <c:pt idx="1965">
                  <c:v>1.5299350263800471E-2</c:v>
                </c:pt>
                <c:pt idx="1966">
                  <c:v>1.5302724632255127E-2</c:v>
                </c:pt>
                <c:pt idx="1967">
                  <c:v>1.5306131638472276E-2</c:v>
                </c:pt>
                <c:pt idx="1968">
                  <c:v>1.5309571354689133E-2</c:v>
                </c:pt>
                <c:pt idx="1969">
                  <c:v>1.531131505020125E-2</c:v>
                </c:pt>
                <c:pt idx="1970">
                  <c:v>1.5316535032183776E-2</c:v>
                </c:pt>
                <c:pt idx="1971">
                  <c:v>1.5320039618245129E-2</c:v>
                </c:pt>
                <c:pt idx="1972">
                  <c:v>1.5323545228247415E-2</c:v>
                </c:pt>
                <c:pt idx="1973">
                  <c:v>1.5327041361895E-2</c:v>
                </c:pt>
                <c:pt idx="1974">
                  <c:v>1.5330522097981858E-2</c:v>
                </c:pt>
                <c:pt idx="1975">
                  <c:v>1.533398705466843E-2</c:v>
                </c:pt>
                <c:pt idx="1976">
                  <c:v>1.5337436180148656E-2</c:v>
                </c:pt>
                <c:pt idx="1977">
                  <c:v>1.5340869422621473E-2</c:v>
                </c:pt>
                <c:pt idx="1978">
                  <c:v>1.5344286730280821E-2</c:v>
                </c:pt>
                <c:pt idx="1979">
                  <c:v>1.5347688051328134E-2</c:v>
                </c:pt>
                <c:pt idx="1980">
                  <c:v>1.5351073333952359E-2</c:v>
                </c:pt>
                <c:pt idx="1981">
                  <c:v>1.5355575357731428E-2</c:v>
                </c:pt>
                <c:pt idx="1982">
                  <c:v>1.5356098768135288E-2</c:v>
                </c:pt>
                <c:pt idx="1983">
                  <c:v>1.5361132433298341E-2</c:v>
                </c:pt>
                <c:pt idx="1984">
                  <c:v>1.5364453044219573E-2</c:v>
                </c:pt>
                <c:pt idx="1985">
                  <c:v>1.5367757357712397E-2</c:v>
                </c:pt>
                <c:pt idx="1986">
                  <c:v>1.5372074883191126E-2</c:v>
                </c:pt>
                <c:pt idx="1987">
                  <c:v>1.5374222673951148E-2</c:v>
                </c:pt>
                <c:pt idx="1988">
                  <c:v>1.5377476471030662E-2</c:v>
                </c:pt>
                <c:pt idx="1989">
                  <c:v>1.5380713760437528E-2</c:v>
                </c:pt>
                <c:pt idx="1990">
                  <c:v>1.5383934490375759E-2</c:v>
                </c:pt>
                <c:pt idx="1991">
                  <c:v>1.5385469967812109E-2</c:v>
                </c:pt>
                <c:pt idx="1992">
                  <c:v>1.5388660597321278E-2</c:v>
                </c:pt>
                <c:pt idx="1993">
                  <c:v>1.5391834525113295E-2</c:v>
                </c:pt>
                <c:pt idx="1994">
                  <c:v>1.539720363356506E-2</c:v>
                </c:pt>
                <c:pt idx="1995">
                  <c:v>1.5399787934992189E-2</c:v>
                </c:pt>
                <c:pt idx="1996">
                  <c:v>1.5402908220299744E-2</c:v>
                </c:pt>
                <c:pt idx="1997">
                  <c:v>1.5406011583535811E-2</c:v>
                </c:pt>
                <c:pt idx="1998">
                  <c:v>1.5410853983101011E-2</c:v>
                </c:pt>
                <c:pt idx="1999">
                  <c:v>1.5412167336583753E-2</c:v>
                </c:pt>
                <c:pt idx="2000">
                  <c:v>1.5415219622798499E-2</c:v>
                </c:pt>
                <c:pt idx="2001">
                  <c:v>1.541825477973976E-2</c:v>
                </c:pt>
                <c:pt idx="2002">
                  <c:v>1.5421272755608973E-2</c:v>
                </c:pt>
                <c:pt idx="2003">
                  <c:v>1.5424273498602415E-2</c:v>
                </c:pt>
                <c:pt idx="2004">
                  <c:v>1.542725695692152E-2</c:v>
                </c:pt>
                <c:pt idx="2005">
                  <c:v>1.5430223078767721E-2</c:v>
                </c:pt>
                <c:pt idx="2006">
                  <c:v>1.5433171812342454E-2</c:v>
                </c:pt>
                <c:pt idx="2007">
                  <c:v>1.5436103105841998E-2</c:v>
                </c:pt>
                <c:pt idx="2008">
                  <c:v>1.5439016907465207E-2</c:v>
                </c:pt>
                <c:pt idx="2009">
                  <c:v>1.5441913165416096E-2</c:v>
                </c:pt>
                <c:pt idx="2010">
                  <c:v>1.5444791827893519E-2</c:v>
                </c:pt>
                <c:pt idx="2011">
                  <c:v>1.5447652843096332E-2</c:v>
                </c:pt>
                <c:pt idx="2012">
                  <c:v>1.5451029042412578E-2</c:v>
                </c:pt>
                <c:pt idx="2013">
                  <c:v>1.5453321724483868E-2</c:v>
                </c:pt>
                <c:pt idx="2014">
                  <c:v>1.5456129487068881E-2</c:v>
                </c:pt>
                <c:pt idx="2015">
                  <c:v>1.5458919395174709E-2</c:v>
                </c:pt>
                <c:pt idx="2016">
                  <c:v>1.5461691397013101E-2</c:v>
                </c:pt>
                <c:pt idx="2017">
                  <c:v>1.5464445440777755E-2</c:v>
                </c:pt>
                <c:pt idx="2018">
                  <c:v>1.5467181474667527E-2</c:v>
                </c:pt>
                <c:pt idx="2019">
                  <c:v>1.5469899446889011E-2</c:v>
                </c:pt>
                <c:pt idx="2020">
                  <c:v>1.547259930563848E-2</c:v>
                </c:pt>
                <c:pt idx="2021">
                  <c:v>1.5473713330563323E-2</c:v>
                </c:pt>
                <c:pt idx="2022">
                  <c:v>1.547794447552454E-2</c:v>
                </c:pt>
                <c:pt idx="2023">
                  <c:v>1.5480589683058843E-2</c:v>
                </c:pt>
                <c:pt idx="2024">
                  <c:v>1.5483216569926872E-2</c:v>
                </c:pt>
                <c:pt idx="2025">
                  <c:v>1.5486860116163051E-2</c:v>
                </c:pt>
                <c:pt idx="2026">
                  <c:v>1.5488415174454375E-2</c:v>
                </c:pt>
                <c:pt idx="2027">
                  <c:v>1.5490986788514138E-2</c:v>
                </c:pt>
                <c:pt idx="2028">
                  <c:v>1.5493539874710787E-2</c:v>
                </c:pt>
                <c:pt idx="2029">
                  <c:v>1.5496074381240598E-2</c:v>
                </c:pt>
                <c:pt idx="2030">
                  <c:v>1.5498590256302429E-2</c:v>
                </c:pt>
                <c:pt idx="2031">
                  <c:v>1.550108744810029E-2</c:v>
                </c:pt>
                <c:pt idx="2032">
                  <c:v>1.5503565904833039E-2</c:v>
                </c:pt>
                <c:pt idx="2033">
                  <c:v>1.550602557470469E-2</c:v>
                </c:pt>
                <c:pt idx="2034">
                  <c:v>1.5508466405914096E-2</c:v>
                </c:pt>
                <c:pt idx="2035">
                  <c:v>1.5510888346662696E-2</c:v>
                </c:pt>
                <c:pt idx="2036">
                  <c:v>1.5513291345149342E-2</c:v>
                </c:pt>
                <c:pt idx="2037">
                  <c:v>1.5515675349578048E-2</c:v>
                </c:pt>
                <c:pt idx="2038">
                  <c:v>1.5519048018622738E-2</c:v>
                </c:pt>
                <c:pt idx="2039">
                  <c:v>1.5521385678971903E-2</c:v>
                </c:pt>
                <c:pt idx="2040">
                  <c:v>1.5523704167665837E-2</c:v>
                </c:pt>
                <c:pt idx="2041">
                  <c:v>1.5526003432905975E-2</c:v>
                </c:pt>
                <c:pt idx="2042">
                  <c:v>1.552828342289375E-2</c:v>
                </c:pt>
                <c:pt idx="2043">
                  <c:v>1.5529059765038791E-2</c:v>
                </c:pt>
                <c:pt idx="2044">
                  <c:v>1.5531304923483662E-2</c:v>
                </c:pt>
                <c:pt idx="2045">
                  <c:v>1.5533530664854871E-2</c:v>
                </c:pt>
                <c:pt idx="2046">
                  <c:v>1.5535736937353852E-2</c:v>
                </c:pt>
                <c:pt idx="2047">
                  <c:v>1.5539392431112881E-2</c:v>
                </c:pt>
                <c:pt idx="2048">
                  <c:v>1.5541555681824346E-2</c:v>
                </c:pt>
                <c:pt idx="2049">
                  <c:v>1.5543699294693491E-2</c:v>
                </c:pt>
                <c:pt idx="2050">
                  <c:v>1.554582321792175E-2</c:v>
                </c:pt>
                <c:pt idx="2051">
                  <c:v>1.5547927399715717E-2</c:v>
                </c:pt>
                <c:pt idx="2052">
                  <c:v>1.55495289137626E-2</c:v>
                </c:pt>
                <c:pt idx="2053">
                  <c:v>1.5552181388954089E-2</c:v>
                </c:pt>
                <c:pt idx="2054">
                  <c:v>1.5553640773982913E-2</c:v>
                </c:pt>
                <c:pt idx="2055">
                  <c:v>1.5555666813868108E-2</c:v>
                </c:pt>
                <c:pt idx="2056">
                  <c:v>1.555815037420588E-2</c:v>
                </c:pt>
                <c:pt idx="2057">
                  <c:v>1.5560135019624209E-2</c:v>
                </c:pt>
                <c:pt idx="2058">
                  <c:v>1.5562099561018287E-2</c:v>
                </c:pt>
                <c:pt idx="2059">
                  <c:v>1.5564043946597283E-2</c:v>
                </c:pt>
                <c:pt idx="2060">
                  <c:v>1.556549603929902E-2</c:v>
                </c:pt>
                <c:pt idx="2061">
                  <c:v>1.5567401327018615E-2</c:v>
                </c:pt>
                <c:pt idx="2062">
                  <c:v>1.5569286308091179E-2</c:v>
                </c:pt>
                <c:pt idx="2063">
                  <c:v>1.5571150930726141E-2</c:v>
                </c:pt>
                <c:pt idx="2064">
                  <c:v>1.5573461724285309E-2</c:v>
                </c:pt>
                <c:pt idx="2065">
                  <c:v>1.5575284087203942E-2</c:v>
                </c:pt>
                <c:pt idx="2066">
                  <c:v>1.5577085931720115E-2</c:v>
                </c:pt>
                <c:pt idx="2067">
                  <c:v>1.5578867206040417E-2</c:v>
                </c:pt>
                <c:pt idx="2068">
                  <c:v>1.5580627858368865E-2</c:v>
                </c:pt>
                <c:pt idx="2069">
                  <c:v>1.5582367836904311E-2</c:v>
                </c:pt>
                <c:pt idx="2070">
                  <c:v>1.558408708985335E-2</c:v>
                </c:pt>
                <c:pt idx="2071">
                  <c:v>1.5585785565422571E-2</c:v>
                </c:pt>
                <c:pt idx="2072">
                  <c:v>1.5587463211805675E-2</c:v>
                </c:pt>
                <c:pt idx="2073">
                  <c:v>1.5588666048178546E-2</c:v>
                </c:pt>
                <c:pt idx="2074">
                  <c:v>1.5590303309561016E-2</c:v>
                </c:pt>
                <c:pt idx="2075">
                  <c:v>1.559191959097106E-2</c:v>
                </c:pt>
                <c:pt idx="2076">
                  <c:v>1.5593514840623435E-2</c:v>
                </c:pt>
                <c:pt idx="2077">
                  <c:v>1.5595537193149824E-2</c:v>
                </c:pt>
                <c:pt idx="2078">
                  <c:v>1.5597088776728862E-2</c:v>
                </c:pt>
                <c:pt idx="2079">
                  <c:v>1.559861916855503E-2</c:v>
                </c:pt>
                <c:pt idx="2080">
                  <c:v>1.5600128316827186E-2</c:v>
                </c:pt>
                <c:pt idx="2081">
                  <c:v>1.5601616169759656E-2</c:v>
                </c:pt>
                <c:pt idx="2082">
                  <c:v>1.5602641771050862E-2</c:v>
                </c:pt>
                <c:pt idx="2083">
                  <c:v>1.5604088348143641E-2</c:v>
                </c:pt>
                <c:pt idx="2084">
                  <c:v>1.5605513479124866E-2</c:v>
                </c:pt>
                <c:pt idx="2085">
                  <c:v>1.5607789943265227E-2</c:v>
                </c:pt>
                <c:pt idx="2086">
                  <c:v>1.560873419136663E-2</c:v>
                </c:pt>
                <c:pt idx="2087">
                  <c:v>1.56100931845169E-2</c:v>
                </c:pt>
                <c:pt idx="2088">
                  <c:v>1.5611430519747843E-2</c:v>
                </c:pt>
                <c:pt idx="2089">
                  <c:v>1.5612746145273785E-2</c:v>
                </c:pt>
                <c:pt idx="2090">
                  <c:v>1.5614223067543429E-2</c:v>
                </c:pt>
                <c:pt idx="2091">
                  <c:v>1.5615491997848776E-2</c:v>
                </c:pt>
                <c:pt idx="2092">
                  <c:v>1.5616739055665787E-2</c:v>
                </c:pt>
                <c:pt idx="2093">
                  <c:v>1.5617964189193317E-2</c:v>
                </c:pt>
                <c:pt idx="2094">
                  <c:v>1.5619167346640537E-2</c:v>
                </c:pt>
                <c:pt idx="2095">
                  <c:v>1.5619505919208338E-2</c:v>
                </c:pt>
                <c:pt idx="2096">
                  <c:v>1.5620668031013744E-2</c:v>
                </c:pt>
                <c:pt idx="2097">
                  <c:v>1.562180802066401E-2</c:v>
                </c:pt>
                <c:pt idx="2098">
                  <c:v>1.5622925836377104E-2</c:v>
                </c:pt>
                <c:pt idx="2099">
                  <c:v>1.5626510559148495E-2</c:v>
                </c:pt>
                <c:pt idx="2100">
                  <c:v>1.5625921893116224E-2</c:v>
                </c:pt>
                <c:pt idx="2101">
                  <c:v>1.5626969767752321E-2</c:v>
                </c:pt>
                <c:pt idx="2102">
                  <c:v>1.5627995251950525E-2</c:v>
                </c:pt>
                <c:pt idx="2103">
                  <c:v>1.5628589462289177E-2</c:v>
                </c:pt>
                <c:pt idx="2104">
                  <c:v>1.5630661535567802E-2</c:v>
                </c:pt>
                <c:pt idx="2105">
                  <c:v>1.5631611511523202E-2</c:v>
                </c:pt>
                <c:pt idx="2106">
                  <c:v>1.56325388703904E-2</c:v>
                </c:pt>
                <c:pt idx="2107">
                  <c:v>1.5632237330846375E-2</c:v>
                </c:pt>
                <c:pt idx="2108">
                  <c:v>1.5634325529688409E-2</c:v>
                </c:pt>
                <c:pt idx="2109">
                  <c:v>1.5635184726529583E-2</c:v>
                </c:pt>
                <c:pt idx="2110">
                  <c:v>1.5636021099103281E-2</c:v>
                </c:pt>
                <c:pt idx="2111">
                  <c:v>1.5636834595618432E-2</c:v>
                </c:pt>
                <c:pt idx="2112">
                  <c:v>1.5637625164281466E-2</c:v>
                </c:pt>
                <c:pt idx="2113">
                  <c:v>1.5638392753288821E-2</c:v>
                </c:pt>
                <c:pt idx="2114">
                  <c:v>1.5639137310851925E-2</c:v>
                </c:pt>
                <c:pt idx="2115">
                  <c:v>1.563985878517471E-2</c:v>
                </c:pt>
                <c:pt idx="2116">
                  <c:v>1.5640557124466103E-2</c:v>
                </c:pt>
                <c:pt idx="2117">
                  <c:v>1.5641232276930039E-2</c:v>
                </c:pt>
                <c:pt idx="2118">
                  <c:v>1.5641884190767952E-2</c:v>
                </c:pt>
                <c:pt idx="2119">
                  <c:v>1.5642512814191267E-2</c:v>
                </c:pt>
                <c:pt idx="2120">
                  <c:v>1.5643118095406416E-2</c:v>
                </c:pt>
                <c:pt idx="2121">
                  <c:v>1.5643699982612336E-2</c:v>
                </c:pt>
                <c:pt idx="2122">
                  <c:v>1.5644258424025448E-2</c:v>
                </c:pt>
                <c:pt idx="2123">
                  <c:v>1.5644793367849685E-2</c:v>
                </c:pt>
                <c:pt idx="2124">
                  <c:v>1.5645304762283985E-2</c:v>
                </c:pt>
                <c:pt idx="2125">
                  <c:v>1.5645792555542271E-2</c:v>
                </c:pt>
                <c:pt idx="2126">
                  <c:v>1.5646256695830973E-2</c:v>
                </c:pt>
                <c:pt idx="2127">
                  <c:v>1.5646697131359022E-2</c:v>
                </c:pt>
                <c:pt idx="2128">
                  <c:v>1.5647113810327851E-2</c:v>
                </c:pt>
                <c:pt idx="2129">
                  <c:v>1.5647506680946388E-2</c:v>
                </c:pt>
                <c:pt idx="2130">
                  <c:v>1.5647875691426061E-2</c:v>
                </c:pt>
                <c:pt idx="2131">
                  <c:v>1.5648220789973299E-2</c:v>
                </c:pt>
                <c:pt idx="2132">
                  <c:v>1.5648541924794535E-2</c:v>
                </c:pt>
                <c:pt idx="2133">
                  <c:v>1.5648839044093699E-2</c:v>
                </c:pt>
                <c:pt idx="2134">
                  <c:v>1.5649112096087214E-2</c:v>
                </c:pt>
                <c:pt idx="2135">
                  <c:v>1.5649361028979014E-2</c:v>
                </c:pt>
                <c:pt idx="2136">
                  <c:v>1.5649585790975529E-2</c:v>
                </c:pt>
                <c:pt idx="2137">
                  <c:v>1.5649786330290683E-2</c:v>
                </c:pt>
                <c:pt idx="2138">
                  <c:v>1.5649962595128408E-2</c:v>
                </c:pt>
                <c:pt idx="2139">
                  <c:v>1.5650114533697634E-2</c:v>
                </c:pt>
                <c:pt idx="2140">
                  <c:v>1.5650242094209788E-2</c:v>
                </c:pt>
                <c:pt idx="2141">
                  <c:v>1.5650345224878792E-2</c:v>
                </c:pt>
                <c:pt idx="2142">
                  <c:v>1.5649392853040935E-2</c:v>
                </c:pt>
                <c:pt idx="2143">
                  <c:v>1.5650477989498091E-2</c:v>
                </c:pt>
                <c:pt idx="2144">
                  <c:v>1.5650507519873735E-2</c:v>
                </c:pt>
                <c:pt idx="2145">
                  <c:v>1.5650512413239448E-2</c:v>
                </c:pt>
                <c:pt idx="2146">
                  <c:v>1.5649482730142557E-2</c:v>
                </c:pt>
                <c:pt idx="2147">
                  <c:v>1.5649108337932711E-2</c:v>
                </c:pt>
                <c:pt idx="2148">
                  <c:v>1.5649046119727839E-2</c:v>
                </c:pt>
                <c:pt idx="2149">
                  <c:v>1.5648959076466667E-2</c:v>
                </c:pt>
                <c:pt idx="2150">
                  <c:v>1.5648847156370618E-2</c:v>
                </c:pt>
                <c:pt idx="2151">
                  <c:v>1.5650021495977606E-2</c:v>
                </c:pt>
                <c:pt idx="2152">
                  <c:v>1.5649852480163762E-2</c:v>
                </c:pt>
                <c:pt idx="2153">
                  <c:v>1.5649982205298715E-2</c:v>
                </c:pt>
                <c:pt idx="2154">
                  <c:v>1.5649439242756968E-2</c:v>
                </c:pt>
                <c:pt idx="2155">
                  <c:v>1.5649194917594367E-2</c:v>
                </c:pt>
                <c:pt idx="2156">
                  <c:v>1.5648925385737533E-2</c:v>
                </c:pt>
                <c:pt idx="2157">
                  <c:v>1.5648630595405388E-2</c:v>
                </c:pt>
                <c:pt idx="2158">
                  <c:v>1.5648310494804363E-2</c:v>
                </c:pt>
                <c:pt idx="2159">
                  <c:v>1.5647965032145883E-2</c:v>
                </c:pt>
                <c:pt idx="2160">
                  <c:v>1.5647594155643874E-2</c:v>
                </c:pt>
                <c:pt idx="2161">
                  <c:v>1.5647197813514757E-2</c:v>
                </c:pt>
                <c:pt idx="2162">
                  <c:v>1.5646775953962466E-2</c:v>
                </c:pt>
                <c:pt idx="2163">
                  <c:v>1.5646328525210917E-2</c:v>
                </c:pt>
                <c:pt idx="2164">
                  <c:v>1.5645855475464043E-2</c:v>
                </c:pt>
                <c:pt idx="2165">
                  <c:v>1.5645356752940764E-2</c:v>
                </c:pt>
                <c:pt idx="2166">
                  <c:v>1.5644832305847511E-2</c:v>
                </c:pt>
                <c:pt idx="2167">
                  <c:v>1.5644282082408201E-2</c:v>
                </c:pt>
                <c:pt idx="2168">
                  <c:v>1.5643706030826765E-2</c:v>
                </c:pt>
                <c:pt idx="2169">
                  <c:v>1.5643104099324623E-2</c:v>
                </c:pt>
                <c:pt idx="2170">
                  <c:v>1.5642476236113201E-2</c:v>
                </c:pt>
                <c:pt idx="2171">
                  <c:v>1.5641822389406423E-2</c:v>
                </c:pt>
                <c:pt idx="2172">
                  <c:v>1.5641142507410721E-2</c:v>
                </c:pt>
                <c:pt idx="2173">
                  <c:v>1.5640436538360003E-2</c:v>
                </c:pt>
                <c:pt idx="2174">
                  <c:v>1.5639704430455703E-2</c:v>
                </c:pt>
                <c:pt idx="2175">
                  <c:v>1.5638946131911746E-2</c:v>
                </c:pt>
                <c:pt idx="2176">
                  <c:v>1.5638161590949551E-2</c:v>
                </c:pt>
                <c:pt idx="2177">
                  <c:v>1.5637350755780544E-2</c:v>
                </c:pt>
                <c:pt idx="2178">
                  <c:v>1.5636513574628641E-2</c:v>
                </c:pt>
                <c:pt idx="2179">
                  <c:v>1.5635649995697776E-2</c:v>
                </c:pt>
                <c:pt idx="2180">
                  <c:v>1.5634759967206868E-2</c:v>
                </c:pt>
                <c:pt idx="2181">
                  <c:v>1.5633028285268333E-2</c:v>
                </c:pt>
                <c:pt idx="2182">
                  <c:v>1.5632900354433099E-2</c:v>
                </c:pt>
                <c:pt idx="2183">
                  <c:v>1.5631930666570593E-2</c:v>
                </c:pt>
                <c:pt idx="2184">
                  <c:v>1.5630934322021228E-2</c:v>
                </c:pt>
                <c:pt idx="2185">
                  <c:v>1.5629911269001429E-2</c:v>
                </c:pt>
                <c:pt idx="2186">
                  <c:v>1.562886145572262E-2</c:v>
                </c:pt>
                <c:pt idx="2187">
                  <c:v>1.5627784830406222E-2</c:v>
                </c:pt>
                <c:pt idx="2188">
                  <c:v>1.5626681341266158E-2</c:v>
                </c:pt>
                <c:pt idx="2189">
                  <c:v>1.5625550936528843E-2</c:v>
                </c:pt>
                <c:pt idx="2190">
                  <c:v>1.5624393564403205E-2</c:v>
                </c:pt>
                <c:pt idx="2191">
                  <c:v>1.562320917311566E-2</c:v>
                </c:pt>
                <c:pt idx="2192">
                  <c:v>1.5621997710877633E-2</c:v>
                </c:pt>
                <c:pt idx="2193">
                  <c:v>1.5620759125910544E-2</c:v>
                </c:pt>
                <c:pt idx="2194">
                  <c:v>1.5619493366438308E-2</c:v>
                </c:pt>
                <c:pt idx="2195">
                  <c:v>1.561820038067735E-2</c:v>
                </c:pt>
                <c:pt idx="2196">
                  <c:v>1.5616880116839094E-2</c:v>
                </c:pt>
                <c:pt idx="2197">
                  <c:v>1.5615532523152453E-2</c:v>
                </c:pt>
                <c:pt idx="2198">
                  <c:v>1.5614157547838847E-2</c:v>
                </c:pt>
                <c:pt idx="2199">
                  <c:v>1.5611810657445753E-2</c:v>
                </c:pt>
                <c:pt idx="2200">
                  <c:v>1.561038887878238E-2</c:v>
                </c:pt>
                <c:pt idx="2201">
                  <c:v>1.5608939582690669E-2</c:v>
                </c:pt>
                <c:pt idx="2202">
                  <c:v>1.5607462717400607E-2</c:v>
                </c:pt>
                <c:pt idx="2203">
                  <c:v>1.5606870134518558E-2</c:v>
                </c:pt>
                <c:pt idx="2204">
                  <c:v>1.5605555236877032E-2</c:v>
                </c:pt>
                <c:pt idx="2205">
                  <c:v>1.5603761685500372E-2</c:v>
                </c:pt>
                <c:pt idx="2206">
                  <c:v>1.5602165793084655E-2</c:v>
                </c:pt>
                <c:pt idx="2207">
                  <c:v>1.5599883079816331E-2</c:v>
                </c:pt>
                <c:pt idx="2208">
                  <c:v>1.5598890413557054E-2</c:v>
                </c:pt>
                <c:pt idx="2209">
                  <c:v>1.5597210822890506E-2</c:v>
                </c:pt>
                <c:pt idx="2210">
                  <c:v>1.5595503229249019E-2</c:v>
                </c:pt>
                <c:pt idx="2211">
                  <c:v>1.5593767580859008E-2</c:v>
                </c:pt>
                <c:pt idx="2212">
                  <c:v>1.5592003825939393E-2</c:v>
                </c:pt>
                <c:pt idx="2213">
                  <c:v>1.5590211912721585E-2</c:v>
                </c:pt>
                <c:pt idx="2214">
                  <c:v>1.5588391789419509E-2</c:v>
                </c:pt>
                <c:pt idx="2215">
                  <c:v>1.5586543404264575E-2</c:v>
                </c:pt>
                <c:pt idx="2216">
                  <c:v>1.5584666705475703E-2</c:v>
                </c:pt>
                <c:pt idx="2217">
                  <c:v>1.5582761641281806E-2</c:v>
                </c:pt>
                <c:pt idx="2218">
                  <c:v>1.5580828159906801E-2</c:v>
                </c:pt>
                <c:pt idx="2219">
                  <c:v>1.5578866209572106E-2</c:v>
                </c:pt>
                <c:pt idx="2220">
                  <c:v>1.5576298573857112E-2</c:v>
                </c:pt>
                <c:pt idx="2221">
                  <c:v>1.5574856694936801E-2</c:v>
                </c:pt>
                <c:pt idx="2222">
                  <c:v>1.5572809027081524E-2</c:v>
                </c:pt>
                <c:pt idx="2223">
                  <c:v>1.5570732683174715E-2</c:v>
                </c:pt>
                <c:pt idx="2224">
                  <c:v>1.5568627611442787E-2</c:v>
                </c:pt>
                <c:pt idx="2225">
                  <c:v>1.5566493760102162E-2</c:v>
                </c:pt>
                <c:pt idx="2226">
                  <c:v>1.5564331077389248E-2</c:v>
                </c:pt>
                <c:pt idx="2227">
                  <c:v>1.5562139511527961E-2</c:v>
                </c:pt>
                <c:pt idx="2228">
                  <c:v>1.5559919010747214E-2</c:v>
                </c:pt>
                <c:pt idx="2229">
                  <c:v>1.5557669523270923E-2</c:v>
                </c:pt>
                <c:pt idx="2230">
                  <c:v>1.5555390997328E-2</c:v>
                </c:pt>
                <c:pt idx="2231">
                  <c:v>1.5553083381152355E-2</c:v>
                </c:pt>
                <c:pt idx="2232">
                  <c:v>1.5550746622962908E-2</c:v>
                </c:pt>
                <c:pt idx="2233">
                  <c:v>1.5548380670993567E-2</c:v>
                </c:pt>
                <c:pt idx="2234">
                  <c:v>1.5545985473473245E-2</c:v>
                </c:pt>
                <c:pt idx="2235">
                  <c:v>1.5543560978630855E-2</c:v>
                </c:pt>
                <c:pt idx="2236">
                  <c:v>1.5541107134695309E-2</c:v>
                </c:pt>
                <c:pt idx="2237">
                  <c:v>1.553862388989552E-2</c:v>
                </c:pt>
                <c:pt idx="2238">
                  <c:v>1.5536111192462898E-2</c:v>
                </c:pt>
                <c:pt idx="2239">
                  <c:v>1.5533568990628854E-2</c:v>
                </c:pt>
                <c:pt idx="2240">
                  <c:v>1.5530997232617305E-2</c:v>
                </c:pt>
                <c:pt idx="2241">
                  <c:v>1.5528542027869465E-2</c:v>
                </c:pt>
                <c:pt idx="2242">
                  <c:v>1.5525764841004819E-2</c:v>
                </c:pt>
                <c:pt idx="2243">
                  <c:v>1.5523104103869201E-2</c:v>
                </c:pt>
                <c:pt idx="2244">
                  <c:v>1.5520413603474226E-2</c:v>
                </c:pt>
                <c:pt idx="2245">
                  <c:v>1.551769328806879E-2</c:v>
                </c:pt>
                <c:pt idx="2246">
                  <c:v>1.5514943105884305E-2</c:v>
                </c:pt>
                <c:pt idx="2247">
                  <c:v>1.5512163005147184E-2</c:v>
                </c:pt>
                <c:pt idx="2248">
                  <c:v>1.550935293408634E-2</c:v>
                </c:pt>
                <c:pt idx="2249">
                  <c:v>1.5506512840948172E-2</c:v>
                </c:pt>
                <c:pt idx="2250">
                  <c:v>1.5503642673951601E-2</c:v>
                </c:pt>
                <c:pt idx="2251">
                  <c:v>1.5500245964133543E-2</c:v>
                </c:pt>
                <c:pt idx="2252">
                  <c:v>1.5497324634920722E-2</c:v>
                </c:pt>
                <c:pt idx="2253">
                  <c:v>1.5494373096444239E-2</c:v>
                </c:pt>
                <c:pt idx="2254">
                  <c:v>1.5491391296954062E-2</c:v>
                </c:pt>
                <c:pt idx="2255">
                  <c:v>1.5488953312368508E-2</c:v>
                </c:pt>
                <c:pt idx="2256">
                  <c:v>1.548578722220445E-2</c:v>
                </c:pt>
                <c:pt idx="2257">
                  <c:v>1.5482705088810944E-2</c:v>
                </c:pt>
                <c:pt idx="2258">
                  <c:v>1.5479592467440295E-2</c:v>
                </c:pt>
                <c:pt idx="2259">
                  <c:v>1.5476132583645915E-2</c:v>
                </c:pt>
                <c:pt idx="2260">
                  <c:v>1.5473275553718191E-2</c:v>
                </c:pt>
                <c:pt idx="2261">
                  <c:v>1.5470071157844545E-2</c:v>
                </c:pt>
                <c:pt idx="2262">
                  <c:v>1.546683606694188E-2</c:v>
                </c:pt>
                <c:pt idx="2263">
                  <c:v>1.5463570229246604E-2</c:v>
                </c:pt>
                <c:pt idx="2264">
                  <c:v>1.5460273593002616E-2</c:v>
                </c:pt>
                <c:pt idx="2265">
                  <c:v>1.5456946106441327E-2</c:v>
                </c:pt>
                <c:pt idx="2266">
                  <c:v>1.5453587717799144E-2</c:v>
                </c:pt>
                <c:pt idx="2267">
                  <c:v>1.5450198375324964E-2</c:v>
                </c:pt>
                <c:pt idx="2268">
                  <c:v>1.5446778027247698E-2</c:v>
                </c:pt>
                <c:pt idx="2269">
                  <c:v>1.5443326621811249E-2</c:v>
                </c:pt>
                <c:pt idx="2270">
                  <c:v>1.5439844107254519E-2</c:v>
                </c:pt>
                <c:pt idx="2271">
                  <c:v>1.5436330431818912E-2</c:v>
                </c:pt>
                <c:pt idx="2272">
                  <c:v>1.5432785543740835E-2</c:v>
                </c:pt>
                <c:pt idx="2273">
                  <c:v>1.5429209391261689E-2</c:v>
                </c:pt>
                <c:pt idx="2274">
                  <c:v>1.5425601922622878E-2</c:v>
                </c:pt>
                <c:pt idx="2275">
                  <c:v>1.54219630860708E-2</c:v>
                </c:pt>
                <c:pt idx="2276">
                  <c:v>1.5418292829839364E-2</c:v>
                </c:pt>
                <c:pt idx="2277">
                  <c:v>1.5414591102169972E-2</c:v>
                </c:pt>
                <c:pt idx="2278">
                  <c:v>1.5410857851311521E-2</c:v>
                </c:pt>
                <c:pt idx="2279">
                  <c:v>1.5407093025500418E-2</c:v>
                </c:pt>
                <c:pt idx="2280">
                  <c:v>1.5403296572983061E-2</c:v>
                </c:pt>
                <c:pt idx="2281">
                  <c:v>1.5399308649419357E-2</c:v>
                </c:pt>
                <c:pt idx="2282">
                  <c:v>1.5395608580800191E-2</c:v>
                </c:pt>
                <c:pt idx="2283">
                  <c:v>1.5391716937619981E-2</c:v>
                </c:pt>
                <c:pt idx="2284">
                  <c:v>1.5387793460706622E-2</c:v>
                </c:pt>
                <c:pt idx="2285">
                  <c:v>1.5383838098306513E-2</c:v>
                </c:pt>
                <c:pt idx="2286">
                  <c:v>1.5379850798663552E-2</c:v>
                </c:pt>
                <c:pt idx="2287">
                  <c:v>1.5375831510021643E-2</c:v>
                </c:pt>
                <c:pt idx="2288">
                  <c:v>1.5371780180622185E-2</c:v>
                </c:pt>
                <c:pt idx="2289">
                  <c:v>1.5367696758721572E-2</c:v>
                </c:pt>
                <c:pt idx="2290">
                  <c:v>1.5363581192558706E-2</c:v>
                </c:pt>
                <c:pt idx="2291">
                  <c:v>1.5359433430379987E-2</c:v>
                </c:pt>
                <c:pt idx="2292">
                  <c:v>1.535525342043681E-2</c:v>
                </c:pt>
                <c:pt idx="2293">
                  <c:v>1.5351087345454317E-2</c:v>
                </c:pt>
                <c:pt idx="2294">
                  <c:v>1.5346732807085806E-2</c:v>
                </c:pt>
                <c:pt idx="2295">
                  <c:v>1.534251938647202E-2</c:v>
                </c:pt>
                <c:pt idx="2296">
                  <c:v>1.5338209867937491E-2</c:v>
                </c:pt>
                <c:pt idx="2297">
                  <c:v>1.5333867842872995E-2</c:v>
                </c:pt>
                <c:pt idx="2298">
                  <c:v>1.5328876000821688E-2</c:v>
                </c:pt>
                <c:pt idx="2299">
                  <c:v>1.5324445741437239E-2</c:v>
                </c:pt>
                <c:pt idx="2300">
                  <c:v>1.5320003743034586E-2</c:v>
                </c:pt>
                <c:pt idx="2301">
                  <c:v>1.5315529028740001E-2</c:v>
                </c:pt>
                <c:pt idx="2302">
                  <c:v>1.5311021546814229E-2</c:v>
                </c:pt>
                <c:pt idx="2303">
                  <c:v>1.5306481245494802E-2</c:v>
                </c:pt>
                <c:pt idx="2304">
                  <c:v>1.5301908073047618E-2</c:v>
                </c:pt>
                <c:pt idx="2305">
                  <c:v>1.5297301977720531E-2</c:v>
                </c:pt>
                <c:pt idx="2306">
                  <c:v>1.5292662907761384E-2</c:v>
                </c:pt>
                <c:pt idx="2307">
                  <c:v>1.5287990811430924E-2</c:v>
                </c:pt>
                <c:pt idx="2308">
                  <c:v>1.5283285636979574E-2</c:v>
                </c:pt>
                <c:pt idx="2309">
                  <c:v>1.5278547332660345E-2</c:v>
                </c:pt>
                <c:pt idx="2310">
                  <c:v>1.5273755834044889E-2</c:v>
                </c:pt>
                <c:pt idx="2311">
                  <c:v>1.5268948532400628E-2</c:v>
                </c:pt>
                <c:pt idx="2312">
                  <c:v>1.5264133123051214E-2</c:v>
                </c:pt>
                <c:pt idx="2313">
                  <c:v>1.525926178181115E-2</c:v>
                </c:pt>
                <c:pt idx="2314">
                  <c:v>1.5251570948406012E-2</c:v>
                </c:pt>
                <c:pt idx="2315">
                  <c:v>1.524941888182447E-2</c:v>
                </c:pt>
                <c:pt idx="2316">
                  <c:v>1.5242306241693409E-2</c:v>
                </c:pt>
                <c:pt idx="2317">
                  <c:v>1.5237286643872139E-2</c:v>
                </c:pt>
                <c:pt idx="2318">
                  <c:v>1.5232233428304863E-2</c:v>
                </c:pt>
                <c:pt idx="2319">
                  <c:v>1.5227146543265216E-2</c:v>
                </c:pt>
                <c:pt idx="2320">
                  <c:v>1.5222072875680226E-2</c:v>
                </c:pt>
                <c:pt idx="2321">
                  <c:v>1.5216921130870809E-2</c:v>
                </c:pt>
                <c:pt idx="2322">
                  <c:v>1.5211735566404982E-2</c:v>
                </c:pt>
                <c:pt idx="2323">
                  <c:v>1.5206516130548131E-2</c:v>
                </c:pt>
                <c:pt idx="2324">
                  <c:v>1.5201205264890775E-2</c:v>
                </c:pt>
                <c:pt idx="2325">
                  <c:v>1.5195915276404808E-2</c:v>
                </c:pt>
                <c:pt idx="2326">
                  <c:v>1.5190591256251036E-2</c:v>
                </c:pt>
                <c:pt idx="2327">
                  <c:v>1.5185233152697934E-2</c:v>
                </c:pt>
                <c:pt idx="2328">
                  <c:v>1.5179840913998509E-2</c:v>
                </c:pt>
                <c:pt idx="2329">
                  <c:v>1.5174414488423819E-2</c:v>
                </c:pt>
                <c:pt idx="2330">
                  <c:v>1.5168953824229447E-2</c:v>
                </c:pt>
                <c:pt idx="2331">
                  <c:v>1.5163458869678716E-2</c:v>
                </c:pt>
                <c:pt idx="2332">
                  <c:v>1.5157929573037521E-2</c:v>
                </c:pt>
                <c:pt idx="2333">
                  <c:v>1.5152447462818408E-2</c:v>
                </c:pt>
                <c:pt idx="2334">
                  <c:v>1.514685202690913E-2</c:v>
                </c:pt>
                <c:pt idx="2335">
                  <c:v>1.5141222098758789E-2</c:v>
                </c:pt>
                <c:pt idx="2336">
                  <c:v>1.5135557626630103E-2</c:v>
                </c:pt>
                <c:pt idx="2337">
                  <c:v>1.5129766147696001E-2</c:v>
                </c:pt>
                <c:pt idx="2338">
                  <c:v>1.5124029712052081E-2</c:v>
                </c:pt>
                <c:pt idx="2339">
                  <c:v>1.5118258572168681E-2</c:v>
                </c:pt>
                <c:pt idx="2340">
                  <c:v>1.5112452676311698E-2</c:v>
                </c:pt>
                <c:pt idx="2341">
                  <c:v>1.5106611972752187E-2</c:v>
                </c:pt>
                <c:pt idx="2342">
                  <c:v>1.5100842473262155E-2</c:v>
                </c:pt>
                <c:pt idx="2343">
                  <c:v>1.5094934744758426E-2</c:v>
                </c:pt>
                <c:pt idx="2344">
                  <c:v>1.5088992058412742E-2</c:v>
                </c:pt>
                <c:pt idx="2345">
                  <c:v>1.5082785464941573E-2</c:v>
                </c:pt>
                <c:pt idx="2346">
                  <c:v>1.5076884528723201E-2</c:v>
                </c:pt>
                <c:pt idx="2347">
                  <c:v>1.5070833892553041E-2</c:v>
                </c:pt>
                <c:pt idx="2348">
                  <c:v>1.5064748086554541E-2</c:v>
                </c:pt>
                <c:pt idx="2349">
                  <c:v>1.5058627058998755E-2</c:v>
                </c:pt>
                <c:pt idx="2350">
                  <c:v>1.5051588404142375E-2</c:v>
                </c:pt>
                <c:pt idx="2351">
                  <c:v>1.5045391727631103E-2</c:v>
                </c:pt>
                <c:pt idx="2352">
                  <c:v>1.5039159666988079E-2</c:v>
                </c:pt>
                <c:pt idx="2353">
                  <c:v>1.5032892170481777E-2</c:v>
                </c:pt>
                <c:pt idx="2354">
                  <c:v>1.5026589186385836E-2</c:v>
                </c:pt>
                <c:pt idx="2355">
                  <c:v>1.5020677508301081E-2</c:v>
                </c:pt>
                <c:pt idx="2356">
                  <c:v>1.5014311828868936E-2</c:v>
                </c:pt>
                <c:pt idx="2357">
                  <c:v>1.5007910521864469E-2</c:v>
                </c:pt>
                <c:pt idx="2358">
                  <c:v>1.5001473535569052E-2</c:v>
                </c:pt>
                <c:pt idx="2359">
                  <c:v>1.4993922068993573E-2</c:v>
                </c:pt>
                <c:pt idx="2360">
                  <c:v>1.4988023145748696E-2</c:v>
                </c:pt>
                <c:pt idx="2361">
                  <c:v>1.4981470300189622E-2</c:v>
                </c:pt>
                <c:pt idx="2362">
                  <c:v>1.4974881553235141E-2</c:v>
                </c:pt>
                <c:pt idx="2363">
                  <c:v>1.4968256853164049E-2</c:v>
                </c:pt>
                <c:pt idx="2364">
                  <c:v>1.4959517330281891E-2</c:v>
                </c:pt>
                <c:pt idx="2365">
                  <c:v>1.4952807397577428E-2</c:v>
                </c:pt>
                <c:pt idx="2366">
                  <c:v>1.494606133673998E-2</c:v>
                </c:pt>
                <c:pt idx="2367">
                  <c:v>1.4938485392267494E-2</c:v>
                </c:pt>
                <c:pt idx="2368">
                  <c:v>1.4932460623784116E-2</c:v>
                </c:pt>
                <c:pt idx="2369">
                  <c:v>1.4925605868223446E-2</c:v>
                </c:pt>
                <c:pt idx="2370">
                  <c:v>1.4918714777640285E-2</c:v>
                </c:pt>
                <c:pt idx="2371">
                  <c:v>1.4911787300325996E-2</c:v>
                </c:pt>
                <c:pt idx="2372">
                  <c:v>1.4904823384549459E-2</c:v>
                </c:pt>
                <c:pt idx="2373">
                  <c:v>1.4897822978594544E-2</c:v>
                </c:pt>
                <c:pt idx="2374">
                  <c:v>1.4890786030747616E-2</c:v>
                </c:pt>
                <c:pt idx="2375">
                  <c:v>1.488371248929754E-2</c:v>
                </c:pt>
                <c:pt idx="2376">
                  <c:v>1.4876602302508202E-2</c:v>
                </c:pt>
                <c:pt idx="2377">
                  <c:v>1.4869455418675959E-2</c:v>
                </c:pt>
                <c:pt idx="2378">
                  <c:v>1.4862271786077186E-2</c:v>
                </c:pt>
                <c:pt idx="2379">
                  <c:v>1.4855051353003246E-2</c:v>
                </c:pt>
                <c:pt idx="2380">
                  <c:v>1.4848439724461007E-2</c:v>
                </c:pt>
                <c:pt idx="2381">
                  <c:v>1.4840499878550351E-2</c:v>
                </c:pt>
                <c:pt idx="2382">
                  <c:v>1.4833168733749125E-2</c:v>
                </c:pt>
                <c:pt idx="2383">
                  <c:v>1.4825800581605708E-2</c:v>
                </c:pt>
                <c:pt idx="2384">
                  <c:v>1.4818395370411463E-2</c:v>
                </c:pt>
                <c:pt idx="2385">
                  <c:v>1.4810953048452757E-2</c:v>
                </c:pt>
                <c:pt idx="2386">
                  <c:v>1.4803473564013458E-2</c:v>
                </c:pt>
                <c:pt idx="2387">
                  <c:v>1.4795956865387427E-2</c:v>
                </c:pt>
                <c:pt idx="2388">
                  <c:v>1.4788402900861031E-2</c:v>
                </c:pt>
                <c:pt idx="2389">
                  <c:v>1.4780811618720635E-2</c:v>
                </c:pt>
                <c:pt idx="2390">
                  <c:v>1.4773182967257603E-2</c:v>
                </c:pt>
                <c:pt idx="2391">
                  <c:v>1.4765516894765796E-2</c:v>
                </c:pt>
                <c:pt idx="2392">
                  <c:v>1.4757813349526583E-2</c:v>
                </c:pt>
                <c:pt idx="2393">
                  <c:v>1.4750833797299636E-2</c:v>
                </c:pt>
                <c:pt idx="2394">
                  <c:v>1.4742293633991377E-2</c:v>
                </c:pt>
                <c:pt idx="2395">
                  <c:v>1.4734477360275611E-2</c:v>
                </c:pt>
                <c:pt idx="2396">
                  <c:v>1.4726623406985384E-2</c:v>
                </c:pt>
                <c:pt idx="2397">
                  <c:v>1.4718731722414558E-2</c:v>
                </c:pt>
                <c:pt idx="2398">
                  <c:v>1.471080225485949E-2</c:v>
                </c:pt>
                <c:pt idx="2399">
                  <c:v>1.4702834952601551E-2</c:v>
                </c:pt>
                <c:pt idx="2400">
                  <c:v>1.4694829763952089E-2</c:v>
                </c:pt>
                <c:pt idx="2401">
                  <c:v>1.4682453580822635E-2</c:v>
                </c:pt>
                <c:pt idx="2402">
                  <c:v>1.467782978293097E-2</c:v>
                </c:pt>
                <c:pt idx="2403">
                  <c:v>1.4670586362553195E-2</c:v>
                </c:pt>
                <c:pt idx="2404">
                  <c:v>1.4662429111263753E-2</c:v>
                </c:pt>
                <c:pt idx="2405">
                  <c:v>1.465423371505209E-2</c:v>
                </c:pt>
                <c:pt idx="2406">
                  <c:v>1.4646880068234837E-2</c:v>
                </c:pt>
                <c:pt idx="2407">
                  <c:v>1.4638913228583699E-2</c:v>
                </c:pt>
                <c:pt idx="2408">
                  <c:v>1.4630615394749365E-2</c:v>
                </c:pt>
                <c:pt idx="2409">
                  <c:v>1.4622279229428476E-2</c:v>
                </c:pt>
                <c:pt idx="2410">
                  <c:v>1.4613904680913821E-2</c:v>
                </c:pt>
                <c:pt idx="2411">
                  <c:v>1.4604257399236376E-2</c:v>
                </c:pt>
                <c:pt idx="2412">
                  <c:v>1.459579354097712E-2</c:v>
                </c:pt>
                <c:pt idx="2413">
                  <c:v>1.4587291124191493E-2</c:v>
                </c:pt>
                <c:pt idx="2414">
                  <c:v>1.4578750097193338E-2</c:v>
                </c:pt>
                <c:pt idx="2415">
                  <c:v>1.4570170408274019E-2</c:v>
                </c:pt>
                <c:pt idx="2416">
                  <c:v>1.4561552005752376E-2</c:v>
                </c:pt>
                <c:pt idx="2417">
                  <c:v>1.4552894837914776E-2</c:v>
                </c:pt>
                <c:pt idx="2418">
                  <c:v>1.4544198853082557E-2</c:v>
                </c:pt>
                <c:pt idx="2419">
                  <c:v>1.4536464938960676E-2</c:v>
                </c:pt>
                <c:pt idx="2420">
                  <c:v>1.4526690225622196E-2</c:v>
                </c:pt>
                <c:pt idx="2421">
                  <c:v>1.4517877479611752E-2</c:v>
                </c:pt>
                <c:pt idx="2422">
                  <c:v>1.4509025709822099E-2</c:v>
                </c:pt>
                <c:pt idx="2423">
                  <c:v>1.4500134864559588E-2</c:v>
                </c:pt>
                <c:pt idx="2424">
                  <c:v>1.4491204892133069E-2</c:v>
                </c:pt>
                <c:pt idx="2425">
                  <c:v>1.4482235740848892E-2</c:v>
                </c:pt>
                <c:pt idx="2426">
                  <c:v>1.44732273590234E-2</c:v>
                </c:pt>
                <c:pt idx="2427">
                  <c:v>1.4464179694955448E-2</c:v>
                </c:pt>
                <c:pt idx="2428">
                  <c:v>1.4455092696963878E-2</c:v>
                </c:pt>
                <c:pt idx="2429">
                  <c:v>1.4445966313355041E-2</c:v>
                </c:pt>
                <c:pt idx="2430">
                  <c:v>1.4436800492442781E-2</c:v>
                </c:pt>
                <c:pt idx="2431">
                  <c:v>1.4427595182535946E-2</c:v>
                </c:pt>
                <c:pt idx="2432">
                  <c:v>1.441835033195088E-2</c:v>
                </c:pt>
                <c:pt idx="2433">
                  <c:v>1.4409065888996431E-2</c:v>
                </c:pt>
                <c:pt idx="2434">
                  <c:v>1.4399741801991439E-2</c:v>
                </c:pt>
                <c:pt idx="2435">
                  <c:v>1.4390378019244754E-2</c:v>
                </c:pt>
                <c:pt idx="2436">
                  <c:v>1.4380974489072718E-2</c:v>
                </c:pt>
                <c:pt idx="2437">
                  <c:v>1.4371531159796669E-2</c:v>
                </c:pt>
                <c:pt idx="2438">
                  <c:v>1.436204797972046E-2</c:v>
                </c:pt>
                <c:pt idx="2439">
                  <c:v>1.4352524897172925E-2</c:v>
                </c:pt>
                <c:pt idx="2440">
                  <c:v>1.4342961860465409E-2</c:v>
                </c:pt>
                <c:pt idx="2441">
                  <c:v>1.4333358817914255E-2</c:v>
                </c:pt>
                <c:pt idx="2442">
                  <c:v>1.4323715717843299E-2</c:v>
                </c:pt>
                <c:pt idx="2443">
                  <c:v>1.4314032508566388E-2</c:v>
                </c:pt>
                <c:pt idx="2444">
                  <c:v>1.4304309138407356E-2</c:v>
                </c:pt>
                <c:pt idx="2445">
                  <c:v>1.4294545555682547E-2</c:v>
                </c:pt>
                <c:pt idx="2446">
                  <c:v>1.4284741708715798E-2</c:v>
                </c:pt>
                <c:pt idx="2447">
                  <c:v>1.4274897545830945E-2</c:v>
                </c:pt>
                <c:pt idx="2448">
                  <c:v>1.4265013015341832E-2</c:v>
                </c:pt>
                <c:pt idx="2449">
                  <c:v>1.4255088065574795E-2</c:v>
                </c:pt>
                <c:pt idx="2450">
                  <c:v>1.4245122644856167E-2</c:v>
                </c:pt>
                <c:pt idx="2451">
                  <c:v>1.4235116701509787E-2</c:v>
                </c:pt>
                <c:pt idx="2452">
                  <c:v>1.422507018385949E-2</c:v>
                </c:pt>
                <c:pt idx="2453">
                  <c:v>1.4214983040226614E-2</c:v>
                </c:pt>
                <c:pt idx="2454">
                  <c:v>1.4206194618596695E-2</c:v>
                </c:pt>
                <c:pt idx="2455">
                  <c:v>1.4194686668325962E-2</c:v>
                </c:pt>
                <c:pt idx="2456">
                  <c:v>1.4184477336708357E-2</c:v>
                </c:pt>
                <c:pt idx="2457">
                  <c:v>1.4174227172421006E-2</c:v>
                </c:pt>
                <c:pt idx="2458">
                  <c:v>1.4165315380395291E-2</c:v>
                </c:pt>
                <c:pt idx="2459">
                  <c:v>1.4155455823505747E-2</c:v>
                </c:pt>
                <c:pt idx="2460">
                  <c:v>1.414509620579921E-2</c:v>
                </c:pt>
                <c:pt idx="2461">
                  <c:v>1.4134695568750466E-2</c:v>
                </c:pt>
                <c:pt idx="2462">
                  <c:v>1.4124253860675142E-2</c:v>
                </c:pt>
                <c:pt idx="2463">
                  <c:v>1.4111865807006907E-2</c:v>
                </c:pt>
                <c:pt idx="2464">
                  <c:v>1.4101328367236154E-2</c:v>
                </c:pt>
                <c:pt idx="2465">
                  <c:v>1.4090265819642799E-2</c:v>
                </c:pt>
                <c:pt idx="2466">
                  <c:v>1.4080129697951194E-2</c:v>
                </c:pt>
                <c:pt idx="2467">
                  <c:v>1.4069468365097149E-2</c:v>
                </c:pt>
                <c:pt idx="2468">
                  <c:v>1.4058765631222991E-2</c:v>
                </c:pt>
                <c:pt idx="2469">
                  <c:v>1.4048021444655057E-2</c:v>
                </c:pt>
                <c:pt idx="2470">
                  <c:v>1.4037235753732169E-2</c:v>
                </c:pt>
                <c:pt idx="2471">
                  <c:v>1.4026408506790655E-2</c:v>
                </c:pt>
                <c:pt idx="2472">
                  <c:v>1.4015539652171838E-2</c:v>
                </c:pt>
                <c:pt idx="2473">
                  <c:v>1.4004629138209546E-2</c:v>
                </c:pt>
                <c:pt idx="2474">
                  <c:v>1.3993676913240105E-2</c:v>
                </c:pt>
                <c:pt idx="2475">
                  <c:v>1.3982682925609835E-2</c:v>
                </c:pt>
                <c:pt idx="2476">
                  <c:v>1.397164712365756E-2</c:v>
                </c:pt>
                <c:pt idx="2477">
                  <c:v>1.3960569455717109E-2</c:v>
                </c:pt>
                <c:pt idx="2478">
                  <c:v>1.3949449870132302E-2</c:v>
                </c:pt>
                <c:pt idx="2479">
                  <c:v>1.3938288315254455E-2</c:v>
                </c:pt>
                <c:pt idx="2480">
                  <c:v>1.3927084739417395E-2</c:v>
                </c:pt>
                <c:pt idx="2481">
                  <c:v>1.3915839090962445E-2</c:v>
                </c:pt>
                <c:pt idx="2482">
                  <c:v>1.3904551318238423E-2</c:v>
                </c:pt>
                <c:pt idx="2483">
                  <c:v>1.3893221369591646E-2</c:v>
                </c:pt>
                <c:pt idx="2484">
                  <c:v>1.3881849193365936E-2</c:v>
                </c:pt>
                <c:pt idx="2485">
                  <c:v>1.3870434737905113E-2</c:v>
                </c:pt>
                <c:pt idx="2486">
                  <c:v>1.3858977951555496E-2</c:v>
                </c:pt>
                <c:pt idx="2487">
                  <c:v>1.3847478782665901E-2</c:v>
                </c:pt>
                <c:pt idx="2488">
                  <c:v>1.3835934256121174E-2</c:v>
                </c:pt>
                <c:pt idx="2489">
                  <c:v>1.3824325224555123E-2</c:v>
                </c:pt>
                <c:pt idx="2490">
                  <c:v>1.3812659286714379E-2</c:v>
                </c:pt>
                <c:pt idx="2491">
                  <c:v>1.3800950002629542E-2</c:v>
                </c:pt>
                <c:pt idx="2492">
                  <c:v>1.3789210958355391E-2</c:v>
                </c:pt>
                <c:pt idx="2493">
                  <c:v>1.3779187893812049E-2</c:v>
                </c:pt>
                <c:pt idx="2494">
                  <c:v>1.3765741810922438E-2</c:v>
                </c:pt>
                <c:pt idx="2495">
                  <c:v>1.375403656666857E-2</c:v>
                </c:pt>
                <c:pt idx="2496">
                  <c:v>1.3742351082315918E-2</c:v>
                </c:pt>
                <c:pt idx="2497">
                  <c:v>1.3730685425255573E-2</c:v>
                </c:pt>
                <c:pt idx="2498">
                  <c:v>1.3719039662881127E-2</c:v>
                </c:pt>
                <c:pt idx="2499">
                  <c:v>1.3707413862588669E-2</c:v>
                </c:pt>
                <c:pt idx="2500">
                  <c:v>1.369580809176929E-2</c:v>
                </c:pt>
                <c:pt idx="2501">
                  <c:v>1.3684222417824077E-2</c:v>
                </c:pt>
                <c:pt idx="2502">
                  <c:v>1.3672656908139125E-2</c:v>
                </c:pt>
                <c:pt idx="2503">
                  <c:v>1.3661111630108025E-2</c:v>
                </c:pt>
                <c:pt idx="2504">
                  <c:v>1.3649586651129364E-2</c:v>
                </c:pt>
                <c:pt idx="2505">
                  <c:v>1.3638082038591737E-2</c:v>
                </c:pt>
                <c:pt idx="2506">
                  <c:v>1.3626597859891232E-2</c:v>
                </c:pt>
                <c:pt idx="2507">
                  <c:v>1.3615134182411448E-2</c:v>
                </c:pt>
                <c:pt idx="2508">
                  <c:v>1.3603691073558466E-2</c:v>
                </c:pt>
                <c:pt idx="2509">
                  <c:v>1.3592268600715884E-2</c:v>
                </c:pt>
                <c:pt idx="2510">
                  <c:v>1.3580866831279792E-2</c:v>
                </c:pt>
                <c:pt idx="2511">
                  <c:v>1.3571152477318547E-2</c:v>
                </c:pt>
                <c:pt idx="2512">
                  <c:v>1.355978911932605E-2</c:v>
                </c:pt>
                <c:pt idx="2513">
                  <c:v>1.3548446649038912E-2</c:v>
                </c:pt>
                <c:pt idx="2514">
                  <c:v>1.3537125133843227E-2</c:v>
                </c:pt>
                <c:pt idx="2515">
                  <c:v>1.352361982470947E-2</c:v>
                </c:pt>
                <c:pt idx="2516">
                  <c:v>1.35128947601032E-2</c:v>
                </c:pt>
                <c:pt idx="2517">
                  <c:v>1.3501639801468124E-2</c:v>
                </c:pt>
                <c:pt idx="2518">
                  <c:v>1.3490406085370776E-2</c:v>
                </c:pt>
                <c:pt idx="2519">
                  <c:v>1.348083424298707E-2</c:v>
                </c:pt>
                <c:pt idx="2520">
                  <c:v>1.3468002650348643E-2</c:v>
                </c:pt>
                <c:pt idx="2521">
                  <c:v>1.3456833066206042E-2</c:v>
                </c:pt>
                <c:pt idx="2522">
                  <c:v>1.3445684994160545E-2</c:v>
                </c:pt>
                <c:pt idx="2523">
                  <c:v>1.343455850160824E-2</c:v>
                </c:pt>
                <c:pt idx="2524">
                  <c:v>1.3423453655935225E-2</c:v>
                </c:pt>
                <c:pt idx="2525">
                  <c:v>1.3412370524532591E-2</c:v>
                </c:pt>
                <c:pt idx="2526">
                  <c:v>1.3401309174786435E-2</c:v>
                </c:pt>
                <c:pt idx="2527">
                  <c:v>1.3390269674090349E-2</c:v>
                </c:pt>
                <c:pt idx="2528">
                  <c:v>1.3379252089832927E-2</c:v>
                </c:pt>
                <c:pt idx="2529">
                  <c:v>1.3368256489402763E-2</c:v>
                </c:pt>
                <c:pt idx="2530">
                  <c:v>1.3357282940193449E-2</c:v>
                </c:pt>
                <c:pt idx="2531">
                  <c:v>1.3346331509583587E-2</c:v>
                </c:pt>
                <c:pt idx="2532">
                  <c:v>1.3335402264976759E-2</c:v>
                </c:pt>
                <c:pt idx="2533">
                  <c:v>1.3324495273749071E-2</c:v>
                </c:pt>
                <c:pt idx="2534">
                  <c:v>1.3313610603296611E-2</c:v>
                </c:pt>
                <c:pt idx="2535">
                  <c:v>1.3302748321007973E-2</c:v>
                </c:pt>
                <c:pt idx="2536">
                  <c:v>1.329190849426426E-2</c:v>
                </c:pt>
                <c:pt idx="2537">
                  <c:v>1.3281091190464056E-2</c:v>
                </c:pt>
                <c:pt idx="2538">
                  <c:v>1.3270296476988463E-2</c:v>
                </c:pt>
                <c:pt idx="2539">
                  <c:v>1.3259524421226077E-2</c:v>
                </c:pt>
                <c:pt idx="2540">
                  <c:v>1.3248775090567988E-2</c:v>
                </c:pt>
                <c:pt idx="2541">
                  <c:v>1.3239611489590136E-2</c:v>
                </c:pt>
                <c:pt idx="2542">
                  <c:v>1.3227344874111591E-2</c:v>
                </c:pt>
                <c:pt idx="2543">
                  <c:v>1.3216664123092969E-2</c:v>
                </c:pt>
                <c:pt idx="2544">
                  <c:v>1.3206006366720535E-2</c:v>
                </c:pt>
                <c:pt idx="2545">
                  <c:v>1.3195371672390377E-2</c:v>
                </c:pt>
                <c:pt idx="2546">
                  <c:v>1.3184760107491089E-2</c:v>
                </c:pt>
                <c:pt idx="2547">
                  <c:v>1.3174171739408769E-2</c:v>
                </c:pt>
                <c:pt idx="2548">
                  <c:v>1.3163606635527014E-2</c:v>
                </c:pt>
                <c:pt idx="2549">
                  <c:v>1.315306486323442E-2</c:v>
                </c:pt>
                <c:pt idx="2550">
                  <c:v>1.3142546489917084E-2</c:v>
                </c:pt>
                <c:pt idx="2551">
                  <c:v>1.31320515829636E-2</c:v>
                </c:pt>
                <c:pt idx="2552">
                  <c:v>1.3121580209762562E-2</c:v>
                </c:pt>
                <c:pt idx="2553">
                  <c:v>1.3110121708907496E-2</c:v>
                </c:pt>
                <c:pt idx="2554">
                  <c:v>1.310222132621713E-2</c:v>
                </c:pt>
                <c:pt idx="2555">
                  <c:v>1.3090307966512615E-2</c:v>
                </c:pt>
                <c:pt idx="2556">
                  <c:v>1.3079931402174838E-2</c:v>
                </c:pt>
                <c:pt idx="2557">
                  <c:v>1.3069578708517493E-2</c:v>
                </c:pt>
                <c:pt idx="2558">
                  <c:v>1.3057277793991805E-2</c:v>
                </c:pt>
                <c:pt idx="2559">
                  <c:v>1.304797240809248E-2</c:v>
                </c:pt>
                <c:pt idx="2560">
                  <c:v>1.3037693821442278E-2</c:v>
                </c:pt>
                <c:pt idx="2561">
                  <c:v>1.3027439378658339E-2</c:v>
                </c:pt>
                <c:pt idx="2562">
                  <c:v>1.301720914713707E-2</c:v>
                </c:pt>
                <c:pt idx="2563">
                  <c:v>1.300847960273664E-2</c:v>
                </c:pt>
                <c:pt idx="2564">
                  <c:v>1.2998293866302342E-2</c:v>
                </c:pt>
                <c:pt idx="2565">
                  <c:v>1.2988132525336545E-2</c:v>
                </c:pt>
                <c:pt idx="2566">
                  <c:v>1.2977995647222493E-2</c:v>
                </c:pt>
                <c:pt idx="2567">
                  <c:v>1.2966423516860425E-2</c:v>
                </c:pt>
                <c:pt idx="2568">
                  <c:v>1.2956339967966491E-2</c:v>
                </c:pt>
                <c:pt idx="2569">
                  <c:v>1.2946281102022436E-2</c:v>
                </c:pt>
                <c:pt idx="2570">
                  <c:v>1.2935764858591769E-2</c:v>
                </c:pt>
                <c:pt idx="2571">
                  <c:v>1.2926237688533501E-2</c:v>
                </c:pt>
                <c:pt idx="2572">
                  <c:v>1.2916253275755659E-2</c:v>
                </c:pt>
                <c:pt idx="2573">
                  <c:v>1.2906293815464343E-2</c:v>
                </c:pt>
                <c:pt idx="2574">
                  <c:v>1.2891169526921153E-2</c:v>
                </c:pt>
                <c:pt idx="2575">
                  <c:v>1.2886450021893424E-2</c:v>
                </c:pt>
                <c:pt idx="2576">
                  <c:v>1.2876565823383432E-2</c:v>
                </c:pt>
                <c:pt idx="2577">
                  <c:v>1.2866706846896621E-2</c:v>
                </c:pt>
                <c:pt idx="2578">
                  <c:v>1.2856873159816507E-2</c:v>
                </c:pt>
                <c:pt idx="2579">
                  <c:v>1.2847064829536924E-2</c:v>
                </c:pt>
                <c:pt idx="2580">
                  <c:v>1.2837281923436233E-2</c:v>
                </c:pt>
                <c:pt idx="2581">
                  <c:v>1.282752450889537E-2</c:v>
                </c:pt>
                <c:pt idx="2582">
                  <c:v>1.2817792653303016E-2</c:v>
                </c:pt>
                <c:pt idx="2583">
                  <c:v>1.2808086424040107E-2</c:v>
                </c:pt>
                <c:pt idx="2584">
                  <c:v>1.2797944180072129E-2</c:v>
                </c:pt>
                <c:pt idx="2585">
                  <c:v>1.2788751114044431E-2</c:v>
                </c:pt>
                <c:pt idx="2586">
                  <c:v>1.2779122168076125E-2</c:v>
                </c:pt>
                <c:pt idx="2587">
                  <c:v>1.2769519117968756E-2</c:v>
                </c:pt>
                <c:pt idx="2588">
                  <c:v>1.2759942031113582E-2</c:v>
                </c:pt>
                <c:pt idx="2589">
                  <c:v>1.2750390974891541E-2</c:v>
                </c:pt>
                <c:pt idx="2590">
                  <c:v>1.2740866016683571E-2</c:v>
                </c:pt>
                <c:pt idx="2591">
                  <c:v>1.2731367223870615E-2</c:v>
                </c:pt>
                <c:pt idx="2592">
                  <c:v>1.2721894663843923E-2</c:v>
                </c:pt>
                <c:pt idx="2593">
                  <c:v>1.2713793115732841E-2</c:v>
                </c:pt>
                <c:pt idx="2594">
                  <c:v>1.2703028511667939E-2</c:v>
                </c:pt>
                <c:pt idx="2595">
                  <c:v>1.2693635054283104E-2</c:v>
                </c:pt>
                <c:pt idx="2596">
                  <c:v>1.2684268099218608E-2</c:v>
                </c:pt>
                <c:pt idx="2597">
                  <c:v>1.2674044460657573E-2</c:v>
                </c:pt>
                <c:pt idx="2598">
                  <c:v>1.2665613965558915E-2</c:v>
                </c:pt>
                <c:pt idx="2599">
                  <c:v>1.2656326921733334E-2</c:v>
                </c:pt>
                <c:pt idx="2600">
                  <c:v>1.2647066649757007E-2</c:v>
                </c:pt>
                <c:pt idx="2601">
                  <c:v>1.2637833217008294E-2</c:v>
                </c:pt>
                <c:pt idx="2602">
                  <c:v>1.2628626690873293E-2</c:v>
                </c:pt>
                <c:pt idx="2603">
                  <c:v>1.2619447138735522E-2</c:v>
                </c:pt>
                <c:pt idx="2604">
                  <c:v>1.2610294627978498E-2</c:v>
                </c:pt>
                <c:pt idx="2605">
                  <c:v>1.2601169225980582E-2</c:v>
                </c:pt>
                <c:pt idx="2606">
                  <c:v>1.2592071000127871E-2</c:v>
                </c:pt>
                <c:pt idx="2607">
                  <c:v>1.2583000017801306E-2</c:v>
                </c:pt>
                <c:pt idx="2608">
                  <c:v>1.2573956346386981E-2</c:v>
                </c:pt>
                <c:pt idx="2609">
                  <c:v>1.2564940053265838E-2</c:v>
                </c:pt>
                <c:pt idx="2610">
                  <c:v>1.2552107261061478E-2</c:v>
                </c:pt>
                <c:pt idx="2611">
                  <c:v>1.2543157738614485E-2</c:v>
                </c:pt>
                <c:pt idx="2612">
                  <c:v>1.2534235825486194E-2</c:v>
                </c:pt>
                <c:pt idx="2613">
                  <c:v>1.2525341589057546E-2</c:v>
                </c:pt>
                <c:pt idx="2614">
                  <c:v>1.2516475096714637E-2</c:v>
                </c:pt>
                <c:pt idx="2615">
                  <c:v>1.2508872103893509E-2</c:v>
                </c:pt>
                <c:pt idx="2616">
                  <c:v>1.2500056230259547E-2</c:v>
                </c:pt>
                <c:pt idx="2617">
                  <c:v>1.2491268284865305E-2</c:v>
                </c:pt>
                <c:pt idx="2618">
                  <c:v>1.2482508335099736E-2</c:v>
                </c:pt>
                <c:pt idx="2619">
                  <c:v>1.2472561154680933E-2</c:v>
                </c:pt>
                <c:pt idx="2620">
                  <c:v>1.2463862541890863E-2</c:v>
                </c:pt>
                <c:pt idx="2621">
                  <c:v>1.2455192144863422E-2</c:v>
                </c:pt>
                <c:pt idx="2622">
                  <c:v>1.2446550030982129E-2</c:v>
                </c:pt>
                <c:pt idx="2623">
                  <c:v>1.2437936267633081E-2</c:v>
                </c:pt>
                <c:pt idx="2624">
                  <c:v>1.2429747230480181E-2</c:v>
                </c:pt>
                <c:pt idx="2625">
                  <c:v>1.2418748549719361E-2</c:v>
                </c:pt>
                <c:pt idx="2626">
                  <c:v>1.2412658566588242E-2</c:v>
                </c:pt>
                <c:pt idx="2627">
                  <c:v>1.2404157122039905E-2</c:v>
                </c:pt>
                <c:pt idx="2628">
                  <c:v>1.2395295067214703E-2</c:v>
                </c:pt>
                <c:pt idx="2629">
                  <c:v>1.2386852822079479E-2</c:v>
                </c:pt>
                <c:pt idx="2630">
                  <c:v>1.2378439399153392E-2</c:v>
                </c:pt>
                <c:pt idx="2631">
                  <c:v>1.2370054865819958E-2</c:v>
                </c:pt>
                <c:pt idx="2632">
                  <c:v>1.2362081468598518E-2</c:v>
                </c:pt>
                <c:pt idx="2633">
                  <c:v>1.2353753123443667E-2</c:v>
                </c:pt>
                <c:pt idx="2634">
                  <c:v>1.2345453864033296E-2</c:v>
                </c:pt>
                <c:pt idx="2635">
                  <c:v>1.2337183757737513E-2</c:v>
                </c:pt>
                <c:pt idx="2636">
                  <c:v>1.2328567901432205E-2</c:v>
                </c:pt>
                <c:pt idx="2637">
                  <c:v>1.2320358120693101E-2</c:v>
                </c:pt>
                <c:pt idx="2638">
                  <c:v>1.2312177701226121E-2</c:v>
                </c:pt>
                <c:pt idx="2639">
                  <c:v>1.2304026710409626E-2</c:v>
                </c:pt>
                <c:pt idx="2640">
                  <c:v>1.2295905215634869E-2</c:v>
                </c:pt>
                <c:pt idx="2641">
                  <c:v>1.2287813284285366E-2</c:v>
                </c:pt>
                <c:pt idx="2642">
                  <c:v>1.2279750983736903E-2</c:v>
                </c:pt>
                <c:pt idx="2643">
                  <c:v>1.2271718381380733E-2</c:v>
                </c:pt>
                <c:pt idx="2644">
                  <c:v>1.2263715544587481E-2</c:v>
                </c:pt>
                <c:pt idx="2645">
                  <c:v>1.2256100940644998E-2</c:v>
                </c:pt>
                <c:pt idx="2646">
                  <c:v>1.2248155965942864E-2</c:v>
                </c:pt>
                <c:pt idx="2647">
                  <c:v>1.2240240952956505E-2</c:v>
                </c:pt>
                <c:pt idx="2648">
                  <c:v>1.2232355969066688E-2</c:v>
                </c:pt>
                <c:pt idx="2649">
                  <c:v>1.2224150202632516E-2</c:v>
                </c:pt>
                <c:pt idx="2650">
                  <c:v>1.2216327374322222E-2</c:v>
                </c:pt>
                <c:pt idx="2651">
                  <c:v>1.2208534783269786E-2</c:v>
                </c:pt>
                <c:pt idx="2652">
                  <c:v>1.2200772496850991E-2</c:v>
                </c:pt>
                <c:pt idx="2653">
                  <c:v>1.2193040582459671E-2</c:v>
                </c:pt>
                <c:pt idx="2654">
                  <c:v>1.218568045024071E-2</c:v>
                </c:pt>
                <c:pt idx="2655">
                  <c:v>1.2178007556768122E-2</c:v>
                </c:pt>
                <c:pt idx="2656">
                  <c:v>1.2170365231459535E-2</c:v>
                </c:pt>
                <c:pt idx="2657">
                  <c:v>1.2162082621378079E-2</c:v>
                </c:pt>
                <c:pt idx="2658">
                  <c:v>1.2154838949263528E-2</c:v>
                </c:pt>
                <c:pt idx="2659">
                  <c:v>1.2147290682067722E-2</c:v>
                </c:pt>
                <c:pt idx="2660">
                  <c:v>1.2139773258576281E-2</c:v>
                </c:pt>
                <c:pt idx="2661">
                  <c:v>1.2132286746185616E-2</c:v>
                </c:pt>
                <c:pt idx="2662">
                  <c:v>1.2123768668778319E-2</c:v>
                </c:pt>
                <c:pt idx="2663">
                  <c:v>1.2116348621352798E-2</c:v>
                </c:pt>
                <c:pt idx="2664">
                  <c:v>1.210895969679672E-2</c:v>
                </c:pt>
                <c:pt idx="2665">
                  <c:v>1.2101601962501339E-2</c:v>
                </c:pt>
                <c:pt idx="2666">
                  <c:v>1.2094275485845017E-2</c:v>
                </c:pt>
                <c:pt idx="2667">
                  <c:v>1.2087927563857142E-2</c:v>
                </c:pt>
                <c:pt idx="2668">
                  <c:v>1.2080657793657031E-2</c:v>
                </c:pt>
                <c:pt idx="2669">
                  <c:v>1.207341946520327E-2</c:v>
                </c:pt>
                <c:pt idx="2670">
                  <c:v>1.2066212645893375E-2</c:v>
                </c:pt>
                <c:pt idx="2671">
                  <c:v>1.2058114325680703E-2</c:v>
                </c:pt>
                <c:pt idx="2672">
                  <c:v>1.2050976809961599E-2</c:v>
                </c:pt>
                <c:pt idx="2673">
                  <c:v>1.2043871023584231E-2</c:v>
                </c:pt>
                <c:pt idx="2674">
                  <c:v>1.2036797033926959E-2</c:v>
                </c:pt>
                <c:pt idx="2675">
                  <c:v>1.2027450152469754E-2</c:v>
                </c:pt>
                <c:pt idx="2676">
                  <c:v>1.2020451148825606E-2</c:v>
                </c:pt>
                <c:pt idx="2677">
                  <c:v>1.2013484169324795E-2</c:v>
                </c:pt>
                <c:pt idx="2678">
                  <c:v>1.200654928136341E-2</c:v>
                </c:pt>
                <c:pt idx="2679">
                  <c:v>1.1998953107671012E-2</c:v>
                </c:pt>
                <c:pt idx="2680">
                  <c:v>1.1992776049590814E-2</c:v>
                </c:pt>
                <c:pt idx="2681">
                  <c:v>1.1985937840554295E-2</c:v>
                </c:pt>
                <c:pt idx="2682">
                  <c:v>1.197913199259909E-2</c:v>
                </c:pt>
                <c:pt idx="2683">
                  <c:v>1.1972358573103803E-2</c:v>
                </c:pt>
                <c:pt idx="2684">
                  <c:v>1.1965617649469518E-2</c:v>
                </c:pt>
                <c:pt idx="2685">
                  <c:v>1.1958909289074837E-2</c:v>
                </c:pt>
                <c:pt idx="2686">
                  <c:v>1.1952233559310854E-2</c:v>
                </c:pt>
                <c:pt idx="2687">
                  <c:v>1.1945590527561167E-2</c:v>
                </c:pt>
                <c:pt idx="2688">
                  <c:v>1.1938980261211873E-2</c:v>
                </c:pt>
                <c:pt idx="2689">
                  <c:v>1.1932402827656563E-2</c:v>
                </c:pt>
                <c:pt idx="2690">
                  <c:v>1.1925858294273839E-2</c:v>
                </c:pt>
                <c:pt idx="2691">
                  <c:v>1.1919346728454794E-2</c:v>
                </c:pt>
                <c:pt idx="2692">
                  <c:v>1.1913657294274205E-2</c:v>
                </c:pt>
                <c:pt idx="2693">
                  <c:v>1.1906422769072111E-2</c:v>
                </c:pt>
                <c:pt idx="2694">
                  <c:v>1.1900010510280667E-2</c:v>
                </c:pt>
                <c:pt idx="2695">
                  <c:v>1.1893631488604783E-2</c:v>
                </c:pt>
                <c:pt idx="2696">
                  <c:v>1.188728577143805E-2</c:v>
                </c:pt>
                <c:pt idx="2697">
                  <c:v>1.1880973426164065E-2</c:v>
                </c:pt>
                <c:pt idx="2698">
                  <c:v>1.1874694520168927E-2</c:v>
                </c:pt>
                <c:pt idx="2699">
                  <c:v>1.1868449120848723E-2</c:v>
                </c:pt>
                <c:pt idx="2700">
                  <c:v>1.1862237295592049E-2</c:v>
                </c:pt>
                <c:pt idx="2701">
                  <c:v>1.1856059111777506E-2</c:v>
                </c:pt>
                <c:pt idx="2702">
                  <c:v>1.1849914636808678E-2</c:v>
                </c:pt>
                <c:pt idx="2703">
                  <c:v>1.1843803938064168E-2</c:v>
                </c:pt>
                <c:pt idx="2704">
                  <c:v>1.1837727082935068E-2</c:v>
                </c:pt>
                <c:pt idx="2705">
                  <c:v>1.1832387722845832E-2</c:v>
                </c:pt>
                <c:pt idx="2706">
                  <c:v>1.1825675173097461E-2</c:v>
                </c:pt>
                <c:pt idx="2707">
                  <c:v>1.1819700253163645E-2</c:v>
                </c:pt>
                <c:pt idx="2708">
                  <c:v>1.1813759446404615E-2</c:v>
                </c:pt>
                <c:pt idx="2709">
                  <c:v>1.180785282021396E-2</c:v>
                </c:pt>
                <c:pt idx="2710">
                  <c:v>1.1801980441985271E-2</c:v>
                </c:pt>
                <c:pt idx="2711">
                  <c:v>1.1796142379104646E-2</c:v>
                </c:pt>
                <c:pt idx="2712">
                  <c:v>1.1790338698965674E-2</c:v>
                </c:pt>
                <c:pt idx="2713">
                  <c:v>1.1781503222989256E-2</c:v>
                </c:pt>
                <c:pt idx="2714">
                  <c:v>1.1778231990852473E-2</c:v>
                </c:pt>
                <c:pt idx="2715">
                  <c:v>1.1773134628894621E-2</c:v>
                </c:pt>
                <c:pt idx="2716">
                  <c:v>1.1767469153628196E-2</c:v>
                </c:pt>
                <c:pt idx="2717">
                  <c:v>1.176183839805639E-2</c:v>
                </c:pt>
                <c:pt idx="2718">
                  <c:v>1.1756857443554173E-2</c:v>
                </c:pt>
                <c:pt idx="2719">
                  <c:v>1.1751289389732023E-2</c:v>
                </c:pt>
                <c:pt idx="2720">
                  <c:v>1.1745756239669752E-2</c:v>
                </c:pt>
                <c:pt idx="2721">
                  <c:v>1.1740258060758976E-2</c:v>
                </c:pt>
                <c:pt idx="2722">
                  <c:v>1.1734794920388543E-2</c:v>
                </c:pt>
                <c:pt idx="2723">
                  <c:v>1.1728786752231157E-2</c:v>
                </c:pt>
                <c:pt idx="2724">
                  <c:v>1.172340092152474E-2</c:v>
                </c:pt>
                <c:pt idx="2725">
                  <c:v>1.1717862105254637E-2</c:v>
                </c:pt>
                <c:pt idx="2726">
                  <c:v>1.1712735104023042E-2</c:v>
                </c:pt>
                <c:pt idx="2727">
                  <c:v>1.1707455252012444E-2</c:v>
                </c:pt>
                <c:pt idx="2728">
                  <c:v>1.1702210861020967E-2</c:v>
                </c:pt>
                <c:pt idx="2729">
                  <c:v>1.16970019984447E-2</c:v>
                </c:pt>
                <c:pt idx="2730">
                  <c:v>1.1691828731674736E-2</c:v>
                </c:pt>
                <c:pt idx="2731">
                  <c:v>1.1686691128107163E-2</c:v>
                </c:pt>
                <c:pt idx="2732">
                  <c:v>1.168158925513807E-2</c:v>
                </c:pt>
                <c:pt idx="2733">
                  <c:v>1.1676523180163545E-2</c:v>
                </c:pt>
                <c:pt idx="2734">
                  <c:v>1.1671492970569686E-2</c:v>
                </c:pt>
                <c:pt idx="2735">
                  <c:v>1.1666498693767569E-2</c:v>
                </c:pt>
                <c:pt idx="2736">
                  <c:v>1.1661540417140792E-2</c:v>
                </c:pt>
                <c:pt idx="2737">
                  <c:v>1.1656618208085445E-2</c:v>
                </c:pt>
                <c:pt idx="2738">
                  <c:v>1.1651732134002613E-2</c:v>
                </c:pt>
                <c:pt idx="2739">
                  <c:v>1.1646882262285885E-2</c:v>
                </c:pt>
                <c:pt idx="2740">
                  <c:v>1.1642068660333849E-2</c:v>
                </c:pt>
                <c:pt idx="2741">
                  <c:v>1.1637291395540095E-2</c:v>
                </c:pt>
                <c:pt idx="2742">
                  <c:v>1.1632550535308206E-2</c:v>
                </c:pt>
                <c:pt idx="2743">
                  <c:v>1.1627846147029275E-2</c:v>
                </c:pt>
                <c:pt idx="2744">
                  <c:v>1.162317829809939E-2</c:v>
                </c:pt>
                <c:pt idx="2745">
                  <c:v>1.1618547055922135E-2</c:v>
                </c:pt>
                <c:pt idx="2746">
                  <c:v>1.1613952487893597E-2</c:v>
                </c:pt>
                <c:pt idx="2747">
                  <c:v>1.1609394661412364E-2</c:v>
                </c:pt>
                <c:pt idx="2748">
                  <c:v>1.1604873643872027E-2</c:v>
                </c:pt>
                <c:pt idx="2749">
                  <c:v>1.1600389502681163E-2</c:v>
                </c:pt>
                <c:pt idx="2750">
                  <c:v>1.1595942305228368E-2</c:v>
                </c:pt>
                <c:pt idx="2751">
                  <c:v>1.1591532118914727E-2</c:v>
                </c:pt>
                <c:pt idx="2752">
                  <c:v>1.1587159011148818E-2</c:v>
                </c:pt>
                <c:pt idx="2753">
                  <c:v>1.1583184378684112E-2</c:v>
                </c:pt>
                <c:pt idx="2754">
                  <c:v>1.1578524300842052E-2</c:v>
                </c:pt>
                <c:pt idx="2755">
                  <c:v>1.1574262833093374E-2</c:v>
                </c:pt>
                <c:pt idx="2756">
                  <c:v>1.1570038713494268E-2</c:v>
                </c:pt>
                <c:pt idx="2757">
                  <c:v>1.1565852009435829E-2</c:v>
                </c:pt>
                <c:pt idx="2758">
                  <c:v>1.1561702788321637E-2</c:v>
                </c:pt>
                <c:pt idx="2759">
                  <c:v>1.1557591117557775E-2</c:v>
                </c:pt>
                <c:pt idx="2760">
                  <c:v>1.1553517064535335E-2</c:v>
                </c:pt>
                <c:pt idx="2761">
                  <c:v>1.1549480696665393E-2</c:v>
                </c:pt>
                <c:pt idx="2762">
                  <c:v>1.1545482081349034E-2</c:v>
                </c:pt>
                <c:pt idx="2763">
                  <c:v>1.1541521285982348E-2</c:v>
                </c:pt>
                <c:pt idx="2764">
                  <c:v>1.1537598377978908E-2</c:v>
                </c:pt>
                <c:pt idx="2765">
                  <c:v>1.1533713424729808E-2</c:v>
                </c:pt>
                <c:pt idx="2766">
                  <c:v>1.1529866493643626E-2</c:v>
                </c:pt>
                <c:pt idx="2767">
                  <c:v>1.152605765212894E-2</c:v>
                </c:pt>
                <c:pt idx="2768">
                  <c:v>1.1522286967586837E-2</c:v>
                </c:pt>
                <c:pt idx="2769">
                  <c:v>1.1518554507418399E-2</c:v>
                </c:pt>
                <c:pt idx="2770">
                  <c:v>1.1514860339027211E-2</c:v>
                </c:pt>
                <c:pt idx="2771">
                  <c:v>1.1511501286301597E-2</c:v>
                </c:pt>
                <c:pt idx="2772">
                  <c:v>1.150787336779884E-2</c:v>
                </c:pt>
                <c:pt idx="2773">
                  <c:v>1.1504283918974956E-2</c:v>
                </c:pt>
                <c:pt idx="2774">
                  <c:v>1.1500733007227457E-2</c:v>
                </c:pt>
                <c:pt idx="2775">
                  <c:v>1.1496966232965311E-2</c:v>
                </c:pt>
                <c:pt idx="2776">
                  <c:v>1.1493442903535661E-2</c:v>
                </c:pt>
                <c:pt idx="2777">
                  <c:v>1.1490078992200115E-2</c:v>
                </c:pt>
                <c:pt idx="2778">
                  <c:v>1.1486693584655816E-2</c:v>
                </c:pt>
                <c:pt idx="2779">
                  <c:v>1.1483505535239977E-2</c:v>
                </c:pt>
                <c:pt idx="2780">
                  <c:v>1.1480039532279218E-2</c:v>
                </c:pt>
                <c:pt idx="2781">
                  <c:v>1.1476771022264076E-2</c:v>
                </c:pt>
                <c:pt idx="2782">
                  <c:v>1.1473541612906646E-2</c:v>
                </c:pt>
                <c:pt idx="2783">
                  <c:v>1.1470351371620502E-2</c:v>
                </c:pt>
                <c:pt idx="2784">
                  <c:v>1.1467200365809227E-2</c:v>
                </c:pt>
                <c:pt idx="2785">
                  <c:v>1.1464088662883898E-2</c:v>
                </c:pt>
                <c:pt idx="2786">
                  <c:v>1.1461016330255591E-2</c:v>
                </c:pt>
                <c:pt idx="2787">
                  <c:v>1.1457983435335384E-2</c:v>
                </c:pt>
                <c:pt idx="2788">
                  <c:v>1.1454990045529356E-2</c:v>
                </c:pt>
                <c:pt idx="2789">
                  <c:v>1.1452036228251083E-2</c:v>
                </c:pt>
                <c:pt idx="2790">
                  <c:v>1.144912205091414E-2</c:v>
                </c:pt>
                <c:pt idx="2791">
                  <c:v>1.1446247580922109E-2</c:v>
                </c:pt>
                <c:pt idx="2792">
                  <c:v>1.1443465284227261E-2</c:v>
                </c:pt>
                <c:pt idx="2793">
                  <c:v>1.1440618032642069E-2</c:v>
                </c:pt>
                <c:pt idx="2794">
                  <c:v>1.1437863089173717E-2</c:v>
                </c:pt>
                <c:pt idx="2795">
                  <c:v>1.1435148122702077E-2</c:v>
                </c:pt>
                <c:pt idx="2796">
                  <c:v>1.1432473200645721E-2</c:v>
                </c:pt>
                <c:pt idx="2797">
                  <c:v>1.1429838390415725E-2</c:v>
                </c:pt>
                <c:pt idx="2798">
                  <c:v>1.1427243759423167E-2</c:v>
                </c:pt>
                <c:pt idx="2799">
                  <c:v>1.1424689375084118E-2</c:v>
                </c:pt>
                <c:pt idx="2800">
                  <c:v>1.142217530481715E-2</c:v>
                </c:pt>
                <c:pt idx="2801">
                  <c:v>1.1419701616030842E-2</c:v>
                </c:pt>
                <c:pt idx="2802">
                  <c:v>1.1417268376146261E-2</c:v>
                </c:pt>
                <c:pt idx="2803">
                  <c:v>1.1414875652574485E-2</c:v>
                </c:pt>
                <c:pt idx="2804">
                  <c:v>1.1412523512736583E-2</c:v>
                </c:pt>
                <c:pt idx="2805">
                  <c:v>1.1410212024041133E-2</c:v>
                </c:pt>
                <c:pt idx="2806">
                  <c:v>1.1407941253909204E-2</c:v>
                </c:pt>
                <c:pt idx="2807">
                  <c:v>1.1405711269766861E-2</c:v>
                </c:pt>
                <c:pt idx="2808">
                  <c:v>1.1403522139020184E-2</c:v>
                </c:pt>
                <c:pt idx="2809">
                  <c:v>1.1401373929087744E-2</c:v>
                </c:pt>
                <c:pt idx="2810">
                  <c:v>1.1399266707395606E-2</c:v>
                </c:pt>
                <c:pt idx="2811">
                  <c:v>1.1397200541354846E-2</c:v>
                </c:pt>
                <c:pt idx="2812">
                  <c:v>1.139517549839153E-2</c:v>
                </c:pt>
                <c:pt idx="2813">
                  <c:v>1.1393234021955094E-2</c:v>
                </c:pt>
                <c:pt idx="2814">
                  <c:v>1.1391249051361518E-2</c:v>
                </c:pt>
                <c:pt idx="2815">
                  <c:v>1.1389347782139458E-2</c:v>
                </c:pt>
                <c:pt idx="2816">
                  <c:v>1.1387487905674121E-2</c:v>
                </c:pt>
                <c:pt idx="2817">
                  <c:v>1.138566948937908E-2</c:v>
                </c:pt>
                <c:pt idx="2818">
                  <c:v>1.1383892600690393E-2</c:v>
                </c:pt>
                <c:pt idx="2819">
                  <c:v>1.1382157307016638E-2</c:v>
                </c:pt>
                <c:pt idx="2820">
                  <c:v>1.1380463675788877E-2</c:v>
                </c:pt>
                <c:pt idx="2821">
                  <c:v>1.1378811774423181E-2</c:v>
                </c:pt>
                <c:pt idx="2822">
                  <c:v>1.1377201670350612E-2</c:v>
                </c:pt>
                <c:pt idx="2823">
                  <c:v>1.1375349970545694E-2</c:v>
                </c:pt>
                <c:pt idx="2824">
                  <c:v>1.1373811856389653E-2</c:v>
                </c:pt>
                <c:pt idx="2825">
                  <c:v>1.1372315717205681E-2</c:v>
                </c:pt>
                <c:pt idx="2826">
                  <c:v>1.137086162040557E-2</c:v>
                </c:pt>
                <c:pt idx="2827">
                  <c:v>1.1369780469177027E-2</c:v>
                </c:pt>
                <c:pt idx="2828">
                  <c:v>1.1368422564753122E-2</c:v>
                </c:pt>
                <c:pt idx="2829">
                  <c:v>1.13671069296023E-2</c:v>
                </c:pt>
                <c:pt idx="2830">
                  <c:v>1.1365833631135636E-2</c:v>
                </c:pt>
                <c:pt idx="2831">
                  <c:v>1.136431835153677E-2</c:v>
                </c:pt>
                <c:pt idx="2832">
                  <c:v>1.1363414313996512E-2</c:v>
                </c:pt>
                <c:pt idx="2833">
                  <c:v>1.1362268430176181E-2</c:v>
                </c:pt>
                <c:pt idx="2834">
                  <c:v>1.1361165152761754E-2</c:v>
                </c:pt>
                <c:pt idx="2835">
                  <c:v>1.1360104549176797E-2</c:v>
                </c:pt>
                <c:pt idx="2836">
                  <c:v>1.1359086686857367E-2</c:v>
                </c:pt>
                <c:pt idx="2837">
                  <c:v>1.1358111633232026E-2</c:v>
                </c:pt>
                <c:pt idx="2838">
                  <c:v>1.135717945572684E-2</c:v>
                </c:pt>
                <c:pt idx="2839">
                  <c:v>1.1356290221777865E-2</c:v>
                </c:pt>
                <c:pt idx="2840">
                  <c:v>1.1355443998816162E-2</c:v>
                </c:pt>
                <c:pt idx="2841">
                  <c:v>1.1354640854275289E-2</c:v>
                </c:pt>
                <c:pt idx="2842">
                  <c:v>1.1353880855581311E-2</c:v>
                </c:pt>
                <c:pt idx="2843">
                  <c:v>1.1353164070170285E-2</c:v>
                </c:pt>
                <c:pt idx="2844">
                  <c:v>1.135249056547577E-2</c:v>
                </c:pt>
                <c:pt idx="2845">
                  <c:v>1.1351860408933823E-2</c:v>
                </c:pt>
                <c:pt idx="2846">
                  <c:v>1.1351273667975503E-2</c:v>
                </c:pt>
                <c:pt idx="2847">
                  <c:v>1.1350730410036869E-2</c:v>
                </c:pt>
                <c:pt idx="2848">
                  <c:v>1.1350230702553976E-2</c:v>
                </c:pt>
                <c:pt idx="2849">
                  <c:v>1.1349774612960384E-2</c:v>
                </c:pt>
                <c:pt idx="2850">
                  <c:v>1.1349362208694647E-2</c:v>
                </c:pt>
                <c:pt idx="2851">
                  <c:v>1.1348993557195319E-2</c:v>
                </c:pt>
                <c:pt idx="2852">
                  <c:v>1.1348668725893463E-2</c:v>
                </c:pt>
                <c:pt idx="2853">
                  <c:v>1.134790103335599E-2</c:v>
                </c:pt>
                <c:pt idx="2854">
                  <c:v>1.1348150793651368E-2</c:v>
                </c:pt>
                <c:pt idx="2855">
                  <c:v>1.1347957827583244E-2</c:v>
                </c:pt>
                <c:pt idx="2856">
                  <c:v>1.1347808951471805E-2</c:v>
                </c:pt>
                <c:pt idx="2857">
                  <c:v>1.1347704232755607E-2</c:v>
                </c:pt>
                <c:pt idx="2858">
                  <c:v>1.1347643738878199E-2</c:v>
                </c:pt>
                <c:pt idx="2859">
                  <c:v>1.134762753727564E-2</c:v>
                </c:pt>
                <c:pt idx="2860">
                  <c:v>1.1347655695386483E-2</c:v>
                </c:pt>
                <c:pt idx="2861">
                  <c:v>1.1347728280661773E-2</c:v>
                </c:pt>
                <c:pt idx="2862">
                  <c:v>1.1347845360540065E-2</c:v>
                </c:pt>
                <c:pt idx="2863">
                  <c:v>1.1348007002462412E-2</c:v>
                </c:pt>
                <c:pt idx="2864">
                  <c:v>1.1348213273869867E-2</c:v>
                </c:pt>
                <c:pt idx="2865">
                  <c:v>1.1348866406686963E-2</c:v>
                </c:pt>
                <c:pt idx="2866">
                  <c:v>1.1348149418833694E-2</c:v>
                </c:pt>
                <c:pt idx="2867">
                  <c:v>1.1349100539483348E-2</c:v>
                </c:pt>
                <c:pt idx="2868">
                  <c:v>1.1349486003296716E-2</c:v>
                </c:pt>
                <c:pt idx="2869">
                  <c:v>1.1349916433825435E-2</c:v>
                </c:pt>
                <c:pt idx="2870">
                  <c:v>1.1350681020677298E-2</c:v>
                </c:pt>
                <c:pt idx="2871">
                  <c:v>1.1350770067673077E-2</c:v>
                </c:pt>
                <c:pt idx="2872">
                  <c:v>1.1351339010424052E-2</c:v>
                </c:pt>
                <c:pt idx="2873">
                  <c:v>1.1351953193074596E-2</c:v>
                </c:pt>
                <c:pt idx="2874">
                  <c:v>1.1352612683064957E-2</c:v>
                </c:pt>
                <c:pt idx="2875">
                  <c:v>1.1352618977763358E-2</c:v>
                </c:pt>
                <c:pt idx="2876">
                  <c:v>1.1353359461303558E-2</c:v>
                </c:pt>
                <c:pt idx="2877">
                  <c:v>1.135414543576907E-2</c:v>
                </c:pt>
                <c:pt idx="2878">
                  <c:v>1.1354976968600232E-2</c:v>
                </c:pt>
                <c:pt idx="2879">
                  <c:v>1.1356592103832058E-2</c:v>
                </c:pt>
                <c:pt idx="2880">
                  <c:v>1.1357524854289576E-2</c:v>
                </c:pt>
                <c:pt idx="2881">
                  <c:v>1.1358756623273403E-2</c:v>
                </c:pt>
                <c:pt idx="2882">
                  <c:v>1.1359527761108039E-2</c:v>
                </c:pt>
                <c:pt idx="2883">
                  <c:v>1.1360598052375265E-2</c:v>
                </c:pt>
                <c:pt idx="2884">
                  <c:v>1.1361714325477605E-2</c:v>
                </c:pt>
                <c:pt idx="2885">
                  <c:v>1.1363293419987208E-2</c:v>
                </c:pt>
                <c:pt idx="2886">
                  <c:v>1.1364085087018236E-2</c:v>
                </c:pt>
                <c:pt idx="2887">
                  <c:v>1.1365339710365385E-2</c:v>
                </c:pt>
                <c:pt idx="2888">
                  <c:v>1.1366640585362785E-2</c:v>
                </c:pt>
                <c:pt idx="2889">
                  <c:v>1.1367987779468734E-2</c:v>
                </c:pt>
                <c:pt idx="2890">
                  <c:v>1.1369381360144107E-2</c:v>
                </c:pt>
                <c:pt idx="2891">
                  <c:v>1.1370821394836889E-2</c:v>
                </c:pt>
                <c:pt idx="2892">
                  <c:v>1.1372307951007951E-2</c:v>
                </c:pt>
                <c:pt idx="2893">
                  <c:v>1.1373841096115594E-2</c:v>
                </c:pt>
                <c:pt idx="2894">
                  <c:v>1.1375420897618112E-2</c:v>
                </c:pt>
                <c:pt idx="2895">
                  <c:v>1.1377047422973805E-2</c:v>
                </c:pt>
                <c:pt idx="2896">
                  <c:v>1.1379024338949162E-2</c:v>
                </c:pt>
                <c:pt idx="2897">
                  <c:v>1.1380440915080479E-2</c:v>
                </c:pt>
                <c:pt idx="2898">
                  <c:v>1.1382208016748052E-2</c:v>
                </c:pt>
                <c:pt idx="2899">
                  <c:v>1.1384022112109723E-2</c:v>
                </c:pt>
                <c:pt idx="2900">
                  <c:v>1.1385883268628947E-2</c:v>
                </c:pt>
                <c:pt idx="2901">
                  <c:v>1.1387791553766598E-2</c:v>
                </c:pt>
                <c:pt idx="2902">
                  <c:v>1.1389747034978394E-2</c:v>
                </c:pt>
                <c:pt idx="2903">
                  <c:v>1.1391749779740681E-2</c:v>
                </c:pt>
                <c:pt idx="2904">
                  <c:v>1.1393799855509182E-2</c:v>
                </c:pt>
                <c:pt idx="2905">
                  <c:v>1.1394895862978847E-2</c:v>
                </c:pt>
                <c:pt idx="2906">
                  <c:v>1.1398042269926367E-2</c:v>
                </c:pt>
                <c:pt idx="2907">
                  <c:v>1.1400234743509697E-2</c:v>
                </c:pt>
                <c:pt idx="2908">
                  <c:v>1.140247481796079E-2</c:v>
                </c:pt>
                <c:pt idx="2909">
                  <c:v>1.1405459685486332E-2</c:v>
                </c:pt>
                <c:pt idx="2910">
                  <c:v>1.1407098039351027E-2</c:v>
                </c:pt>
                <c:pt idx="2911">
                  <c:v>1.1409481321224815E-2</c:v>
                </c:pt>
                <c:pt idx="2912">
                  <c:v>1.1411912473838232E-2</c:v>
                </c:pt>
                <c:pt idx="2913">
                  <c:v>1.1414391564667628E-2</c:v>
                </c:pt>
                <c:pt idx="2914">
                  <c:v>1.1416918661184192E-2</c:v>
                </c:pt>
                <c:pt idx="2915">
                  <c:v>1.1419493830853954E-2</c:v>
                </c:pt>
                <c:pt idx="2916">
                  <c:v>1.1422117141150687E-2</c:v>
                </c:pt>
                <c:pt idx="2917">
                  <c:v>1.1424788659548156E-2</c:v>
                </c:pt>
                <c:pt idx="2918">
                  <c:v>1.1427508453517551E-2</c:v>
                </c:pt>
                <c:pt idx="2919">
                  <c:v>1.1430276590535223E-2</c:v>
                </c:pt>
                <c:pt idx="2920">
                  <c:v>1.1433093138072356E-2</c:v>
                </c:pt>
                <c:pt idx="2921">
                  <c:v>1.143595816361046E-2</c:v>
                </c:pt>
                <c:pt idx="2922">
                  <c:v>1.1440135285484659E-2</c:v>
                </c:pt>
                <c:pt idx="2923">
                  <c:v>1.1443118324219397E-2</c:v>
                </c:pt>
                <c:pt idx="2924">
                  <c:v>1.1446150072300368E-2</c:v>
                </c:pt>
                <c:pt idx="2925">
                  <c:v>1.144923059720134E-2</c:v>
                </c:pt>
                <c:pt idx="2926">
                  <c:v>1.14523599664064E-2</c:v>
                </c:pt>
                <c:pt idx="2927">
                  <c:v>1.1454711844211252E-2</c:v>
                </c:pt>
                <c:pt idx="2928">
                  <c:v>1.1457931891554501E-2</c:v>
                </c:pt>
                <c:pt idx="2929">
                  <c:v>1.1461200972819502E-2</c:v>
                </c:pt>
                <c:pt idx="2930">
                  <c:v>1.146451915548331E-2</c:v>
                </c:pt>
                <c:pt idx="2931">
                  <c:v>1.146874183877342E-2</c:v>
                </c:pt>
                <c:pt idx="2932">
                  <c:v>1.1472165690886214E-2</c:v>
                </c:pt>
                <c:pt idx="2933">
                  <c:v>1.1475638859671046E-2</c:v>
                </c:pt>
                <c:pt idx="2934">
                  <c:v>1.1479161412614574E-2</c:v>
                </c:pt>
                <c:pt idx="2935">
                  <c:v>1.1482291005457945E-2</c:v>
                </c:pt>
                <c:pt idx="2936">
                  <c:v>1.148695165047986E-2</c:v>
                </c:pt>
                <c:pt idx="2937">
                  <c:v>1.1489576316718875E-2</c:v>
                </c:pt>
                <c:pt idx="2938">
                  <c:v>1.1493293410098637E-2</c:v>
                </c:pt>
                <c:pt idx="2939">
                  <c:v>1.1497060218622401E-2</c:v>
                </c:pt>
                <c:pt idx="2940">
                  <c:v>1.1501887398752686E-2</c:v>
                </c:pt>
                <c:pt idx="2941">
                  <c:v>1.1505764658306106E-2</c:v>
                </c:pt>
                <c:pt idx="2942">
                  <c:v>1.1509691851557992E-2</c:v>
                </c:pt>
                <c:pt idx="2943">
                  <c:v>1.1513669046002742E-2</c:v>
                </c:pt>
                <c:pt idx="2944">
                  <c:v>1.1517220211212376E-2</c:v>
                </c:pt>
                <c:pt idx="2945">
                  <c:v>1.1521293893334672E-2</c:v>
                </c:pt>
                <c:pt idx="2946">
                  <c:v>1.1525417772652702E-2</c:v>
                </c:pt>
                <c:pt idx="2947">
                  <c:v>1.1529591916656479E-2</c:v>
                </c:pt>
                <c:pt idx="2948">
                  <c:v>1.153430739834083E-2</c:v>
                </c:pt>
                <c:pt idx="2949">
                  <c:v>1.1538586017289002E-2</c:v>
                </c:pt>
                <c:pt idx="2950">
                  <c:v>1.1542915109890816E-2</c:v>
                </c:pt>
                <c:pt idx="2951">
                  <c:v>1.1547294743635516E-2</c:v>
                </c:pt>
                <c:pt idx="2952">
                  <c:v>1.1551724986027809E-2</c:v>
                </c:pt>
                <c:pt idx="2953">
                  <c:v>1.1556205904562095E-2</c:v>
                </c:pt>
                <c:pt idx="2954">
                  <c:v>1.1560737566737929E-2</c:v>
                </c:pt>
                <c:pt idx="2955">
                  <c:v>1.1565320040057442E-2</c:v>
                </c:pt>
                <c:pt idx="2956">
                  <c:v>1.156995339202019E-2</c:v>
                </c:pt>
                <c:pt idx="2957">
                  <c:v>1.1574112762780864E-2</c:v>
                </c:pt>
                <c:pt idx="2958">
                  <c:v>1.1578844272887245E-2</c:v>
                </c:pt>
                <c:pt idx="2959">
                  <c:v>1.1583626857620821E-2</c:v>
                </c:pt>
                <c:pt idx="2960">
                  <c:v>1.1588460584474269E-2</c:v>
                </c:pt>
                <c:pt idx="2961">
                  <c:v>1.1593885694077714E-2</c:v>
                </c:pt>
                <c:pt idx="2962">
                  <c:v>1.1598825735462706E-2</c:v>
                </c:pt>
                <c:pt idx="2963">
                  <c:v>1.1603817128018756E-2</c:v>
                </c:pt>
                <c:pt idx="2964">
                  <c:v>1.1608859939255731E-2</c:v>
                </c:pt>
                <c:pt idx="2965">
                  <c:v>1.1613954236678343E-2</c:v>
                </c:pt>
                <c:pt idx="2966">
                  <c:v>1.161854071028845E-2</c:v>
                </c:pt>
                <c:pt idx="2967">
                  <c:v>1.162373432206909E-2</c:v>
                </c:pt>
                <c:pt idx="2968">
                  <c:v>1.1628979615996293E-2</c:v>
                </c:pt>
                <c:pt idx="2969">
                  <c:v>1.1636562866401167E-2</c:v>
                </c:pt>
                <c:pt idx="2970">
                  <c:v>1.164020037942395E-2</c:v>
                </c:pt>
                <c:pt idx="2971">
                  <c:v>1.1645605011677945E-2</c:v>
                </c:pt>
                <c:pt idx="2972">
                  <c:v>1.1651061602691814E-2</c:v>
                </c:pt>
                <c:pt idx="2973">
                  <c:v>1.1656570219990899E-2</c:v>
                </c:pt>
                <c:pt idx="2974">
                  <c:v>1.1662338570296527E-2</c:v>
                </c:pt>
                <c:pt idx="2975">
                  <c:v>1.1669740900696562E-2</c:v>
                </c:pt>
                <c:pt idx="2976">
                  <c:v>1.1675421312345498E-2</c:v>
                </c:pt>
                <c:pt idx="2977">
                  <c:v>1.168115404320037E-2</c:v>
                </c:pt>
                <c:pt idx="2978">
                  <c:v>1.1685117893121877E-2</c:v>
                </c:pt>
                <c:pt idx="2979">
                  <c:v>1.1689723525456814E-2</c:v>
                </c:pt>
                <c:pt idx="2980">
                  <c:v>1.169559388309966E-2</c:v>
                </c:pt>
                <c:pt idx="2981">
                  <c:v>1.1701516796927627E-2</c:v>
                </c:pt>
                <c:pt idx="2982">
                  <c:v>1.1707492334458129E-2</c:v>
                </c:pt>
                <c:pt idx="2983">
                  <c:v>1.1716652913358935E-2</c:v>
                </c:pt>
                <c:pt idx="2984">
                  <c:v>1.1722753769511323E-2</c:v>
                </c:pt>
                <c:pt idx="2985">
                  <c:v>1.1728907485125976E-2</c:v>
                </c:pt>
                <c:pt idx="2986">
                  <c:v>1.1735114127734324E-2</c:v>
                </c:pt>
                <c:pt idx="2987">
                  <c:v>1.1741628562698669E-2</c:v>
                </c:pt>
                <c:pt idx="2988">
                  <c:v>1.1747944844948399E-2</c:v>
                </c:pt>
                <c:pt idx="2989">
                  <c:v>1.175431425978396E-2</c:v>
                </c:pt>
                <c:pt idx="2990">
                  <c:v>1.1760736874741329E-2</c:v>
                </c:pt>
                <c:pt idx="2991">
                  <c:v>1.1765235693868385E-2</c:v>
                </c:pt>
                <c:pt idx="2992">
                  <c:v>1.1773741975157903E-2</c:v>
                </c:pt>
                <c:pt idx="2993">
                  <c:v>1.1780324595689062E-2</c:v>
                </c:pt>
                <c:pt idx="2994">
                  <c:v>1.1786960686488435E-2</c:v>
                </c:pt>
                <c:pt idx="2995">
                  <c:v>1.1793650315091997E-2</c:v>
                </c:pt>
                <c:pt idx="2996">
                  <c:v>1.1800393549040722E-2</c:v>
                </c:pt>
                <c:pt idx="2997">
                  <c:v>1.1807190455875582E-2</c:v>
                </c:pt>
                <c:pt idx="2998">
                  <c:v>1.1814041103137551E-2</c:v>
                </c:pt>
                <c:pt idx="2999">
                  <c:v>1.18209455583701E-2</c:v>
                </c:pt>
                <c:pt idx="3000">
                  <c:v>1.1827903889111702E-2</c:v>
                </c:pt>
                <c:pt idx="3001">
                  <c:v>1.1834916162913323E-2</c:v>
                </c:pt>
                <c:pt idx="3002">
                  <c:v>1.1841982447318433E-2</c:v>
                </c:pt>
                <c:pt idx="3003">
                  <c:v>1.1849102809870504E-2</c:v>
                </c:pt>
                <c:pt idx="3004">
                  <c:v>1.1856277318120501E-2</c:v>
                </c:pt>
                <c:pt idx="3005">
                  <c:v>1.1863506039611893E-2</c:v>
                </c:pt>
                <c:pt idx="3006">
                  <c:v>1.1870789041900642E-2</c:v>
                </c:pt>
                <c:pt idx="3007">
                  <c:v>1.1878126392530219E-2</c:v>
                </c:pt>
                <c:pt idx="3008">
                  <c:v>1.1885493621499599E-2</c:v>
                </c:pt>
                <c:pt idx="3009">
                  <c:v>1.1892773334049866E-2</c:v>
                </c:pt>
                <c:pt idx="3010">
                  <c:v>1.189993880671758E-2</c:v>
                </c:pt>
                <c:pt idx="3011">
                  <c:v>1.1906976688644821E-2</c:v>
                </c:pt>
                <c:pt idx="3012">
                  <c:v>1.191387360869739E-2</c:v>
                </c:pt>
                <c:pt idx="3013">
                  <c:v>1.1920692277959111E-2</c:v>
                </c:pt>
                <c:pt idx="3014">
                  <c:v>1.1927504315001058E-2</c:v>
                </c:pt>
                <c:pt idx="3015">
                  <c:v>1.1934309694690837E-2</c:v>
                </c:pt>
                <c:pt idx="3016">
                  <c:v>1.1941108391911037E-2</c:v>
                </c:pt>
                <c:pt idx="3017">
                  <c:v>1.1947900381531762E-2</c:v>
                </c:pt>
                <c:pt idx="3018">
                  <c:v>1.1954685638423113E-2</c:v>
                </c:pt>
                <c:pt idx="3019">
                  <c:v>1.1961464137462685E-2</c:v>
                </c:pt>
                <c:pt idx="3020">
                  <c:v>1.1968235853528075E-2</c:v>
                </c:pt>
                <c:pt idx="3021">
                  <c:v>1.1975000761486887E-2</c:v>
                </c:pt>
                <c:pt idx="3022">
                  <c:v>1.198175883621172E-2</c:v>
                </c:pt>
                <c:pt idx="3023">
                  <c:v>1.1988510052582668E-2</c:v>
                </c:pt>
                <c:pt idx="3024">
                  <c:v>1.1995254385469833E-2</c:v>
                </c:pt>
                <c:pt idx="3025">
                  <c:v>1.2001991809745816E-2</c:v>
                </c:pt>
                <c:pt idx="3026">
                  <c:v>1.200668122518557E-2</c:v>
                </c:pt>
                <c:pt idx="3027">
                  <c:v>1.2015445831962124E-2</c:v>
                </c:pt>
                <c:pt idx="3028">
                  <c:v>1.2022162379650148E-2</c:v>
                </c:pt>
                <c:pt idx="3029">
                  <c:v>1.2028871918219886E-2</c:v>
                </c:pt>
                <c:pt idx="3030">
                  <c:v>1.2033536679710586E-2</c:v>
                </c:pt>
                <c:pt idx="3031">
                  <c:v>1.203955398300189E-2</c:v>
                </c:pt>
                <c:pt idx="3032">
                  <c:v>1.2046243480534942E-2</c:v>
                </c:pt>
                <c:pt idx="3033">
                  <c:v>1.2052925876074712E-2</c:v>
                </c:pt>
                <c:pt idx="3034">
                  <c:v>1.2059601144504153E-2</c:v>
                </c:pt>
                <c:pt idx="3035">
                  <c:v>1.2068980551104835E-2</c:v>
                </c:pt>
                <c:pt idx="3036">
                  <c:v>1.2076317820871294E-2</c:v>
                </c:pt>
                <c:pt idx="3037">
                  <c:v>1.2082292883386359E-2</c:v>
                </c:pt>
                <c:pt idx="3038">
                  <c:v>1.2088938209205979E-2</c:v>
                </c:pt>
                <c:pt idx="3039">
                  <c:v>1.2095576274635811E-2</c:v>
                </c:pt>
                <c:pt idx="3040">
                  <c:v>1.2102207054555947E-2</c:v>
                </c:pt>
                <c:pt idx="3041">
                  <c:v>1.2108830523836489E-2</c:v>
                </c:pt>
                <c:pt idx="3042">
                  <c:v>1.2115446657350037E-2</c:v>
                </c:pt>
                <c:pt idx="3043">
                  <c:v>1.2122055429969192E-2</c:v>
                </c:pt>
                <c:pt idx="3044">
                  <c:v>1.212865681656905E-2</c:v>
                </c:pt>
                <c:pt idx="3045">
                  <c:v>1.2135250792019714E-2</c:v>
                </c:pt>
                <c:pt idx="3046">
                  <c:v>1.2141837331193783E-2</c:v>
                </c:pt>
                <c:pt idx="3047">
                  <c:v>1.214841640896136E-2</c:v>
                </c:pt>
                <c:pt idx="3048">
                  <c:v>1.215498800020004E-2</c:v>
                </c:pt>
                <c:pt idx="3049">
                  <c:v>1.2161552079779925E-2</c:v>
                </c:pt>
                <c:pt idx="3050">
                  <c:v>1.2168108622573615E-2</c:v>
                </c:pt>
                <c:pt idx="3051">
                  <c:v>1.2174657603451211E-2</c:v>
                </c:pt>
                <c:pt idx="3052">
                  <c:v>1.2181198997292808E-2</c:v>
                </c:pt>
                <c:pt idx="3053">
                  <c:v>1.2187732778961013E-2</c:v>
                </c:pt>
                <c:pt idx="3054">
                  <c:v>1.2194258923333423E-2</c:v>
                </c:pt>
                <c:pt idx="3055">
                  <c:v>1.2200777405282637E-2</c:v>
                </c:pt>
                <c:pt idx="3056">
                  <c:v>1.2207288199676258E-2</c:v>
                </c:pt>
                <c:pt idx="3057">
                  <c:v>1.2213791281391884E-2</c:v>
                </c:pt>
                <c:pt idx="3058">
                  <c:v>1.2220286625297117E-2</c:v>
                </c:pt>
                <c:pt idx="3059">
                  <c:v>1.2226774206267055E-2</c:v>
                </c:pt>
                <c:pt idx="3060">
                  <c:v>1.22332539991718E-2</c:v>
                </c:pt>
                <c:pt idx="3061">
                  <c:v>1.2239725978883953E-2</c:v>
                </c:pt>
                <c:pt idx="3062">
                  <c:v>1.2246190120276113E-2</c:v>
                </c:pt>
                <c:pt idx="3063">
                  <c:v>1.2252646398220879E-2</c:v>
                </c:pt>
                <c:pt idx="3064">
                  <c:v>1.2259094787588354E-2</c:v>
                </c:pt>
                <c:pt idx="3065">
                  <c:v>1.2263530606389419E-2</c:v>
                </c:pt>
                <c:pt idx="3066">
                  <c:v>1.2271967800076833E-2</c:v>
                </c:pt>
                <c:pt idx="3067">
                  <c:v>1.2278392372943037E-2</c:v>
                </c:pt>
                <c:pt idx="3068">
                  <c:v>1.228480895671985E-2</c:v>
                </c:pt>
                <c:pt idx="3069">
                  <c:v>1.2291217526277376E-2</c:v>
                </c:pt>
                <c:pt idx="3070">
                  <c:v>1.2297618056490711E-2</c:v>
                </c:pt>
                <c:pt idx="3071">
                  <c:v>1.230401052222746E-2</c:v>
                </c:pt>
                <c:pt idx="3072">
                  <c:v>1.2310394898357724E-2</c:v>
                </c:pt>
                <c:pt idx="3073">
                  <c:v>1.2316771159759099E-2</c:v>
                </c:pt>
                <c:pt idx="3074">
                  <c:v>1.2323139281299189E-2</c:v>
                </c:pt>
                <c:pt idx="3075">
                  <c:v>1.2329499237850594E-2</c:v>
                </c:pt>
                <c:pt idx="3076">
                  <c:v>1.2335851004280918E-2</c:v>
                </c:pt>
                <c:pt idx="3077">
                  <c:v>1.2342194555467756E-2</c:v>
                </c:pt>
                <c:pt idx="3078">
                  <c:v>1.2348529866273716E-2</c:v>
                </c:pt>
                <c:pt idx="3079">
                  <c:v>1.2354856911581391E-2</c:v>
                </c:pt>
                <c:pt idx="3080">
                  <c:v>1.2361175666253388E-2</c:v>
                </c:pt>
                <c:pt idx="3081">
                  <c:v>1.2367486105162306E-2</c:v>
                </c:pt>
                <c:pt idx="3082">
                  <c:v>1.2373788203183245E-2</c:v>
                </c:pt>
                <c:pt idx="3083">
                  <c:v>1.2377435410758482E-2</c:v>
                </c:pt>
                <c:pt idx="3084">
                  <c:v>1.2383722292290995E-2</c:v>
                </c:pt>
                <c:pt idx="3085">
                  <c:v>1.23900007654438E-2</c:v>
                </c:pt>
                <c:pt idx="3086">
                  <c:v>1.2396270805096992E-2</c:v>
                </c:pt>
                <c:pt idx="3087">
                  <c:v>1.2405832723236608E-2</c:v>
                </c:pt>
                <c:pt idx="3088">
                  <c:v>1.2411424225367007E-2</c:v>
                </c:pt>
                <c:pt idx="3089">
                  <c:v>1.2417667233542429E-2</c:v>
                </c:pt>
                <c:pt idx="3090">
                  <c:v>1.2423901699785689E-2</c:v>
                </c:pt>
                <c:pt idx="3091">
                  <c:v>1.2428152150377696E-2</c:v>
                </c:pt>
                <c:pt idx="3092">
                  <c:v>1.24363449059961E-2</c:v>
                </c:pt>
                <c:pt idx="3093">
                  <c:v>1.2442553595700956E-2</c:v>
                </c:pt>
                <c:pt idx="3094">
                  <c:v>1.2448753642961552E-2</c:v>
                </c:pt>
                <c:pt idx="3095">
                  <c:v>1.2454945022655484E-2</c:v>
                </c:pt>
                <c:pt idx="3096">
                  <c:v>1.2461127709650355E-2</c:v>
                </c:pt>
                <c:pt idx="3097">
                  <c:v>1.2467301678813769E-2</c:v>
                </c:pt>
                <c:pt idx="3098">
                  <c:v>1.2473466905020825E-2</c:v>
                </c:pt>
                <c:pt idx="3099">
                  <c:v>1.2479623363141623E-2</c:v>
                </c:pt>
                <c:pt idx="3100">
                  <c:v>1.248577102804127E-2</c:v>
                </c:pt>
                <c:pt idx="3101">
                  <c:v>1.2491909874597362E-2</c:v>
                </c:pt>
                <c:pt idx="3102">
                  <c:v>1.2498039877677503E-2</c:v>
                </c:pt>
                <c:pt idx="3103">
                  <c:v>1.2504161012154291E-2</c:v>
                </c:pt>
                <c:pt idx="3104">
                  <c:v>1.2508313912772597E-2</c:v>
                </c:pt>
                <c:pt idx="3105">
                  <c:v>1.2516376574763233E-2</c:v>
                </c:pt>
                <c:pt idx="3106">
                  <c:v>1.2522470952643083E-2</c:v>
                </c:pt>
                <c:pt idx="3107">
                  <c:v>1.2528556361394994E-2</c:v>
                </c:pt>
                <c:pt idx="3108">
                  <c:v>1.2534632775894061E-2</c:v>
                </c:pt>
                <c:pt idx="3109">
                  <c:v>1.2540700171005392E-2</c:v>
                </c:pt>
                <c:pt idx="3110">
                  <c:v>1.2546758521606582E-2</c:v>
                </c:pt>
                <c:pt idx="3111">
                  <c:v>1.2552807802562738E-2</c:v>
                </c:pt>
                <c:pt idx="3112">
                  <c:v>1.255884798874396E-2</c:v>
                </c:pt>
                <c:pt idx="3113">
                  <c:v>1.256487905502035E-2</c:v>
                </c:pt>
                <c:pt idx="3114">
                  <c:v>1.257090097626451E-2</c:v>
                </c:pt>
                <c:pt idx="3115">
                  <c:v>1.2576913727344041E-2</c:v>
                </c:pt>
                <c:pt idx="3116">
                  <c:v>1.2582917283126549E-2</c:v>
                </c:pt>
                <c:pt idx="3117">
                  <c:v>1.2588911618492127E-2</c:v>
                </c:pt>
                <c:pt idx="3118">
                  <c:v>1.2594896708298386E-2</c:v>
                </c:pt>
                <c:pt idx="3119">
                  <c:v>1.2600872527417928E-2</c:v>
                </c:pt>
                <c:pt idx="3120">
                  <c:v>1.2606839050728347E-2</c:v>
                </c:pt>
                <c:pt idx="3121">
                  <c:v>1.2612796253087255E-2</c:v>
                </c:pt>
                <c:pt idx="3122">
                  <c:v>1.2618744109377245E-2</c:v>
                </c:pt>
                <c:pt idx="3123">
                  <c:v>1.2624682594458425E-2</c:v>
                </c:pt>
                <c:pt idx="3124">
                  <c:v>1.2630611683203397E-2</c:v>
                </c:pt>
                <c:pt idx="3125">
                  <c:v>1.2637175015134294E-2</c:v>
                </c:pt>
                <c:pt idx="3126">
                  <c:v>1.2642441571170115E-2</c:v>
                </c:pt>
                <c:pt idx="3127">
                  <c:v>1.2648342320124573E-2</c:v>
                </c:pt>
                <c:pt idx="3128">
                  <c:v>1.2654233572225726E-2</c:v>
                </c:pt>
                <c:pt idx="3129">
                  <c:v>1.2660115302336183E-2</c:v>
                </c:pt>
                <c:pt idx="3130">
                  <c:v>1.2665987485328545E-2</c:v>
                </c:pt>
                <c:pt idx="3131">
                  <c:v>1.267185009607541E-2</c:v>
                </c:pt>
                <c:pt idx="3132">
                  <c:v>1.2677703109439387E-2</c:v>
                </c:pt>
                <c:pt idx="3133">
                  <c:v>1.2683546500298071E-2</c:v>
                </c:pt>
                <c:pt idx="3134">
                  <c:v>1.2689380243511572E-2</c:v>
                </c:pt>
                <c:pt idx="3135">
                  <c:v>1.2693287496750716E-2</c:v>
                </c:pt>
                <c:pt idx="3136">
                  <c:v>1.2699103338393474E-2</c:v>
                </c:pt>
                <c:pt idx="3137">
                  <c:v>1.2704909463138601E-2</c:v>
                </c:pt>
                <c:pt idx="3138">
                  <c:v>1.271070584585861E-2</c:v>
                </c:pt>
                <c:pt idx="3139">
                  <c:v>1.2718403365414854E-2</c:v>
                </c:pt>
                <c:pt idx="3140">
                  <c:v>1.2724178695041888E-2</c:v>
                </c:pt>
                <c:pt idx="3141">
                  <c:v>1.2729944201114451E-2</c:v>
                </c:pt>
                <c:pt idx="3142">
                  <c:v>1.2736335260620539E-2</c:v>
                </c:pt>
                <c:pt idx="3143">
                  <c:v>1.2741445642076576E-2</c:v>
                </c:pt>
                <c:pt idx="3144">
                  <c:v>1.2747181526698848E-2</c:v>
                </c:pt>
                <c:pt idx="3145">
                  <c:v>1.2752907487244558E-2</c:v>
                </c:pt>
                <c:pt idx="3146">
                  <c:v>1.2758623498578814E-2</c:v>
                </c:pt>
                <c:pt idx="3147">
                  <c:v>1.2764329535574215E-2</c:v>
                </c:pt>
                <c:pt idx="3148">
                  <c:v>1.2770206169757121E-2</c:v>
                </c:pt>
                <c:pt idx="3149">
                  <c:v>1.2775891265418452E-2</c:v>
                </c:pt>
                <c:pt idx="3150">
                  <c:v>1.2781566309814156E-2</c:v>
                </c:pt>
                <c:pt idx="3151">
                  <c:v>1.2787231277821106E-2</c:v>
                </c:pt>
                <c:pt idx="3152">
                  <c:v>1.2792886144305855E-2</c:v>
                </c:pt>
                <c:pt idx="3153">
                  <c:v>1.2798530884142697E-2</c:v>
                </c:pt>
                <c:pt idx="3154">
                  <c:v>1.280416547219561E-2</c:v>
                </c:pt>
                <c:pt idx="3155">
                  <c:v>1.2809789883341464E-2</c:v>
                </c:pt>
                <c:pt idx="3156">
                  <c:v>1.2816032204875094E-2</c:v>
                </c:pt>
                <c:pt idx="3157">
                  <c:v>1.2821008074383376E-2</c:v>
                </c:pt>
                <c:pt idx="3158">
                  <c:v>1.2826601804020284E-2</c:v>
                </c:pt>
                <c:pt idx="3159">
                  <c:v>1.2832185256229251E-2</c:v>
                </c:pt>
                <c:pt idx="3160">
                  <c:v>1.2837758405876832E-2</c:v>
                </c:pt>
                <c:pt idx="3161">
                  <c:v>1.2843321227834744E-2</c:v>
                </c:pt>
                <c:pt idx="3162">
                  <c:v>1.2848873696977275E-2</c:v>
                </c:pt>
                <c:pt idx="3163">
                  <c:v>1.2854415788170983E-2</c:v>
                </c:pt>
                <c:pt idx="3164">
                  <c:v>1.2859947476285003E-2</c:v>
                </c:pt>
                <c:pt idx="3165">
                  <c:v>1.2863598798942595E-2</c:v>
                </c:pt>
                <c:pt idx="3166">
                  <c:v>1.2870979542755677E-2</c:v>
                </c:pt>
                <c:pt idx="3167">
                  <c:v>1.2876479870853177E-2</c:v>
                </c:pt>
                <c:pt idx="3168">
                  <c:v>1.2881969695352689E-2</c:v>
                </c:pt>
                <c:pt idx="3169">
                  <c:v>1.2888690984575004E-2</c:v>
                </c:pt>
                <c:pt idx="3170">
                  <c:v>1.2892917733036852E-2</c:v>
                </c:pt>
                <c:pt idx="3171">
                  <c:v>1.2898375895962355E-2</c:v>
                </c:pt>
                <c:pt idx="3172">
                  <c:v>1.2903823454768983E-2</c:v>
                </c:pt>
                <c:pt idx="3173">
                  <c:v>1.2909260384325874E-2</c:v>
                </c:pt>
                <c:pt idx="3174">
                  <c:v>1.2914686659502161E-2</c:v>
                </c:pt>
                <c:pt idx="3175">
                  <c:v>1.2920102255172136E-2</c:v>
                </c:pt>
                <c:pt idx="3176">
                  <c:v>1.2925507146197199E-2</c:v>
                </c:pt>
                <c:pt idx="3177">
                  <c:v>1.2930901307456798E-2</c:v>
                </c:pt>
                <c:pt idx="3178">
                  <c:v>1.2936284713817491E-2</c:v>
                </c:pt>
                <c:pt idx="3179">
                  <c:v>1.2941657340148412E-2</c:v>
                </c:pt>
                <c:pt idx="3180">
                  <c:v>1.2947019161316117E-2</c:v>
                </c:pt>
                <c:pt idx="3181">
                  <c:v>1.2952370152197476E-2</c:v>
                </c:pt>
                <c:pt idx="3182">
                  <c:v>1.2959995587822348E-2</c:v>
                </c:pt>
                <c:pt idx="3183">
                  <c:v>1.296532017194048E-2</c:v>
                </c:pt>
                <c:pt idx="3184">
                  <c:v>1.2970633839614091E-2</c:v>
                </c:pt>
                <c:pt idx="3185">
                  <c:v>1.2975936565701998E-2</c:v>
                </c:pt>
                <c:pt idx="3186">
                  <c:v>1.2981228325075917E-2</c:v>
                </c:pt>
                <c:pt idx="3187">
                  <c:v>1.2984677787192414E-2</c:v>
                </c:pt>
                <c:pt idx="3188">
                  <c:v>1.2989949334162785E-2</c:v>
                </c:pt>
                <c:pt idx="3189">
                  <c:v>1.2995209845375135E-2</c:v>
                </c:pt>
                <c:pt idx="3190">
                  <c:v>1.3000459295706701E-2</c:v>
                </c:pt>
                <c:pt idx="3191">
                  <c:v>1.3007521741719869E-2</c:v>
                </c:pt>
                <c:pt idx="3192">
                  <c:v>1.3012747173087475E-2</c:v>
                </c:pt>
                <c:pt idx="3193">
                  <c:v>1.3017961461830194E-2</c:v>
                </c:pt>
                <c:pt idx="3194">
                  <c:v>1.3023164582817159E-2</c:v>
                </c:pt>
                <c:pt idx="3195">
                  <c:v>1.3028356510920087E-2</c:v>
                </c:pt>
                <c:pt idx="3196">
                  <c:v>1.3032932295631738E-2</c:v>
                </c:pt>
                <c:pt idx="3197">
                  <c:v>1.3039577479642794E-2</c:v>
                </c:pt>
                <c:pt idx="3198">
                  <c:v>1.3043261199577216E-2</c:v>
                </c:pt>
                <c:pt idx="3199">
                  <c:v>1.3048408727200034E-2</c:v>
                </c:pt>
                <c:pt idx="3200">
                  <c:v>1.3054147378580966E-2</c:v>
                </c:pt>
                <c:pt idx="3201">
                  <c:v>1.3059271621628912E-2</c:v>
                </c:pt>
                <c:pt idx="3202">
                  <c:v>1.3064384495881922E-2</c:v>
                </c:pt>
                <c:pt idx="3203">
                  <c:v>1.3069485976201393E-2</c:v>
                </c:pt>
                <c:pt idx="3204">
                  <c:v>1.3073976116640296E-2</c:v>
                </c:pt>
                <c:pt idx="3205">
                  <c:v>1.3079055368885761E-2</c:v>
                </c:pt>
                <c:pt idx="3206">
                  <c:v>1.3084123153954685E-2</c:v>
                </c:pt>
                <c:pt idx="3207">
                  <c:v>1.3089179446712507E-2</c:v>
                </c:pt>
                <c:pt idx="3208">
                  <c:v>1.3094821589287589E-2</c:v>
                </c:pt>
                <c:pt idx="3209">
                  <c:v>1.3099854178288604E-2</c:v>
                </c:pt>
                <c:pt idx="3210">
                  <c:v>1.3104875197442601E-2</c:v>
                </c:pt>
                <c:pt idx="3211">
                  <c:v>1.3109884621626454E-2</c:v>
                </c:pt>
                <c:pt idx="3212">
                  <c:v>1.311488242570414E-2</c:v>
                </c:pt>
                <c:pt idx="3213">
                  <c:v>1.3119868584547372E-2</c:v>
                </c:pt>
                <c:pt idx="3214">
                  <c:v>1.3124843073022705E-2</c:v>
                </c:pt>
                <c:pt idx="3215">
                  <c:v>1.3129805866001855E-2</c:v>
                </c:pt>
                <c:pt idx="3216">
                  <c:v>1.3134756938353954E-2</c:v>
                </c:pt>
                <c:pt idx="3217">
                  <c:v>1.3139104768770338E-2</c:v>
                </c:pt>
                <c:pt idx="3218">
                  <c:v>1.3144032987584708E-2</c:v>
                </c:pt>
                <c:pt idx="3219">
                  <c:v>1.3148949412531863E-2</c:v>
                </c:pt>
                <c:pt idx="3220">
                  <c:v>1.3153854018493227E-2</c:v>
                </c:pt>
                <c:pt idx="3221">
                  <c:v>1.3159335611125851E-2</c:v>
                </c:pt>
                <c:pt idx="3222">
                  <c:v>1.3164215831964907E-2</c:v>
                </c:pt>
                <c:pt idx="3223">
                  <c:v>1.3169084156266013E-2</c:v>
                </c:pt>
                <c:pt idx="3224">
                  <c:v>1.3173940558893151E-2</c:v>
                </c:pt>
                <c:pt idx="3225">
                  <c:v>1.3178785014715453E-2</c:v>
                </c:pt>
                <c:pt idx="3226">
                  <c:v>1.3183032048213583E-2</c:v>
                </c:pt>
                <c:pt idx="3227">
                  <c:v>1.3187853217615952E-2</c:v>
                </c:pt>
                <c:pt idx="3228">
                  <c:v>1.3192662366993346E-2</c:v>
                </c:pt>
                <c:pt idx="3229">
                  <c:v>1.3198626212098108E-2</c:v>
                </c:pt>
                <c:pt idx="3230">
                  <c:v>1.3202827212192193E-2</c:v>
                </c:pt>
                <c:pt idx="3231">
                  <c:v>1.3207599459450206E-2</c:v>
                </c:pt>
                <c:pt idx="3232">
                  <c:v>1.3212359583982168E-2</c:v>
                </c:pt>
                <c:pt idx="3233">
                  <c:v>1.3217107560667532E-2</c:v>
                </c:pt>
                <c:pt idx="3234">
                  <c:v>1.3222518912583773E-2</c:v>
                </c:pt>
                <c:pt idx="3235">
                  <c:v>1.3227240773537624E-2</c:v>
                </c:pt>
                <c:pt idx="3236">
                  <c:v>1.3231950407660314E-2</c:v>
                </c:pt>
                <c:pt idx="3237">
                  <c:v>1.3236647789818401E-2</c:v>
                </c:pt>
                <c:pt idx="3238">
                  <c:v>1.3241332894881016E-2</c:v>
                </c:pt>
                <c:pt idx="3239">
                  <c:v>1.3244276619968394E-2</c:v>
                </c:pt>
                <c:pt idx="3240">
                  <c:v>1.3248939228467689E-2</c:v>
                </c:pt>
                <c:pt idx="3241">
                  <c:v>1.3253589491045555E-2</c:v>
                </c:pt>
                <c:pt idx="3242">
                  <c:v>1.3258227382579233E-2</c:v>
                </c:pt>
                <c:pt idx="3243">
                  <c:v>1.3264573384233355E-2</c:v>
                </c:pt>
                <c:pt idx="3244">
                  <c:v>1.3269184298990461E-2</c:v>
                </c:pt>
                <c:pt idx="3245">
                  <c:v>1.3273782760741197E-2</c:v>
                </c:pt>
                <c:pt idx="3246">
                  <c:v>1.3278368744349544E-2</c:v>
                </c:pt>
                <c:pt idx="3247">
                  <c:v>1.3284816924367948E-2</c:v>
                </c:pt>
                <c:pt idx="3248">
                  <c:v>1.3289373562519746E-2</c:v>
                </c:pt>
                <c:pt idx="3249">
                  <c:v>1.3293917637753339E-2</c:v>
                </c:pt>
                <c:pt idx="3250">
                  <c:v>1.3298449124943823E-2</c:v>
                </c:pt>
                <c:pt idx="3251">
                  <c:v>1.330304526730617E-2</c:v>
                </c:pt>
                <c:pt idx="3252">
                  <c:v>1.3307474234655892E-2</c:v>
                </c:pt>
                <c:pt idx="3253">
                  <c:v>1.3311967806915181E-2</c:v>
                </c:pt>
                <c:pt idx="3254">
                  <c:v>1.3316448690601779E-2</c:v>
                </c:pt>
                <c:pt idx="3255">
                  <c:v>1.3320916860578291E-2</c:v>
                </c:pt>
                <c:pt idx="3256">
                  <c:v>1.3325372291717319E-2</c:v>
                </c:pt>
                <c:pt idx="3257">
                  <c:v>1.3329814958888964E-2</c:v>
                </c:pt>
                <c:pt idx="3258">
                  <c:v>1.3334244836953335E-2</c:v>
                </c:pt>
                <c:pt idx="3259">
                  <c:v>1.3338661900783033E-2</c:v>
                </c:pt>
                <c:pt idx="3260">
                  <c:v>1.334306612524816E-2</c:v>
                </c:pt>
                <c:pt idx="3261">
                  <c:v>1.3347457485213821E-2</c:v>
                </c:pt>
                <c:pt idx="3262">
                  <c:v>1.335183595554762E-2</c:v>
                </c:pt>
                <c:pt idx="3263">
                  <c:v>1.3356201511114663E-2</c:v>
                </c:pt>
                <c:pt idx="3264">
                  <c:v>1.3358881187862314E-2</c:v>
                </c:pt>
                <c:pt idx="3265">
                  <c:v>1.3364893777433884E-2</c:v>
                </c:pt>
                <c:pt idx="3266">
                  <c:v>1.3369220437918772E-2</c:v>
                </c:pt>
                <c:pt idx="3267">
                  <c:v>1.3373534083112315E-2</c:v>
                </c:pt>
                <c:pt idx="3268">
                  <c:v>1.3377834687882117E-2</c:v>
                </c:pt>
                <c:pt idx="3269">
                  <c:v>1.3382122227095783E-2</c:v>
                </c:pt>
                <c:pt idx="3270">
                  <c:v>1.3386396675620915E-2</c:v>
                </c:pt>
                <c:pt idx="3271">
                  <c:v>1.339065800832262E-2</c:v>
                </c:pt>
                <c:pt idx="3272">
                  <c:v>1.3394906200078494E-2</c:v>
                </c:pt>
                <c:pt idx="3273">
                  <c:v>1.3399141225743649E-2</c:v>
                </c:pt>
                <c:pt idx="3274">
                  <c:v>1.3403363060193185E-2</c:v>
                </c:pt>
                <c:pt idx="3275">
                  <c:v>1.3407571678297203E-2</c:v>
                </c:pt>
                <c:pt idx="3276">
                  <c:v>1.3411767054918311E-2</c:v>
                </c:pt>
                <c:pt idx="3277">
                  <c:v>1.3414306661253882E-2</c:v>
                </c:pt>
                <c:pt idx="3278">
                  <c:v>1.3420117983189706E-2</c:v>
                </c:pt>
                <c:pt idx="3279">
                  <c:v>1.3424273484577698E-2</c:v>
                </c:pt>
                <c:pt idx="3280">
                  <c:v>1.3428415643958191E-2</c:v>
                </c:pt>
                <c:pt idx="3281">
                  <c:v>1.3432544436193794E-2</c:v>
                </c:pt>
                <c:pt idx="3282">
                  <c:v>1.3436659836159603E-2</c:v>
                </c:pt>
                <c:pt idx="3283">
                  <c:v>1.3440761818718228E-2</c:v>
                </c:pt>
                <c:pt idx="3284">
                  <c:v>1.3444850358744764E-2</c:v>
                </c:pt>
                <c:pt idx="3285">
                  <c:v>1.3450707446554038E-2</c:v>
                </c:pt>
                <c:pt idx="3286">
                  <c:v>1.3453026058197365E-2</c:v>
                </c:pt>
                <c:pt idx="3287">
                  <c:v>1.3457035072275414E-2</c:v>
                </c:pt>
                <c:pt idx="3288">
                  <c:v>1.3461069590832153E-2</c:v>
                </c:pt>
                <c:pt idx="3289">
                  <c:v>1.3465090541194824E-2</c:v>
                </c:pt>
                <c:pt idx="3290">
                  <c:v>1.346748696624667E-2</c:v>
                </c:pt>
                <c:pt idx="3291">
                  <c:v>1.347094689789869E-2</c:v>
                </c:pt>
                <c:pt idx="3292">
                  <c:v>1.347493030269328E-2</c:v>
                </c:pt>
                <c:pt idx="3293">
                  <c:v>1.3478900047817328E-2</c:v>
                </c:pt>
                <c:pt idx="3294">
                  <c:v>1.3482856108136661E-2</c:v>
                </c:pt>
                <c:pt idx="3295">
                  <c:v>1.3488929903861246E-2</c:v>
                </c:pt>
                <c:pt idx="3296">
                  <c:v>1.3492855173158347E-2</c:v>
                </c:pt>
                <c:pt idx="3297">
                  <c:v>1.3497297692124379E-2</c:v>
                </c:pt>
                <c:pt idx="3298">
                  <c:v>1.3500664378867933E-2</c:v>
                </c:pt>
                <c:pt idx="3299">
                  <c:v>1.3504548265015626E-2</c:v>
                </c:pt>
                <c:pt idx="3300">
                  <c:v>1.3508418306517889E-2</c:v>
                </c:pt>
                <c:pt idx="3301">
                  <c:v>1.3512274478247321E-2</c:v>
                </c:pt>
                <c:pt idx="3302">
                  <c:v>1.3516116755061536E-2</c:v>
                </c:pt>
                <c:pt idx="3303">
                  <c:v>1.3518366897168918E-2</c:v>
                </c:pt>
                <c:pt idx="3304">
                  <c:v>1.3523759523437207E-2</c:v>
                </c:pt>
                <c:pt idx="3305">
                  <c:v>1.3527559964733871E-2</c:v>
                </c:pt>
                <c:pt idx="3306">
                  <c:v>1.3531346410595724E-2</c:v>
                </c:pt>
                <c:pt idx="3307">
                  <c:v>1.3535118835887872E-2</c:v>
                </c:pt>
                <c:pt idx="3308">
                  <c:v>1.3538877215485412E-2</c:v>
                </c:pt>
                <c:pt idx="3309">
                  <c:v>1.3542621524245957E-2</c:v>
                </c:pt>
                <c:pt idx="3310">
                  <c:v>1.3546351737047102E-2</c:v>
                </c:pt>
                <c:pt idx="3311">
                  <c:v>1.3550067828756451E-2</c:v>
                </c:pt>
                <c:pt idx="3312">
                  <c:v>1.3553769774236613E-2</c:v>
                </c:pt>
                <c:pt idx="3313">
                  <c:v>1.3557457548360186E-2</c:v>
                </c:pt>
                <c:pt idx="3314">
                  <c:v>1.3561131125997272E-2</c:v>
                </c:pt>
                <c:pt idx="3315">
                  <c:v>1.3564790482012978E-2</c:v>
                </c:pt>
                <c:pt idx="3316">
                  <c:v>1.3568435591277406E-2</c:v>
                </c:pt>
                <c:pt idx="3317">
                  <c:v>1.3572066428660656E-2</c:v>
                </c:pt>
                <c:pt idx="3318">
                  <c:v>1.3575682969027836E-2</c:v>
                </c:pt>
                <c:pt idx="3319">
                  <c:v>1.3579285187254042E-2</c:v>
                </c:pt>
                <c:pt idx="3320">
                  <c:v>1.3582873058199385E-2</c:v>
                </c:pt>
                <c:pt idx="3321">
                  <c:v>1.3586446556736465E-2</c:v>
                </c:pt>
                <c:pt idx="3322">
                  <c:v>1.3590005657735382E-2</c:v>
                </c:pt>
                <c:pt idx="3323">
                  <c:v>1.3593550336061244E-2</c:v>
                </c:pt>
                <c:pt idx="3324">
                  <c:v>1.359708056658665E-2</c:v>
                </c:pt>
                <c:pt idx="3325">
                  <c:v>1.3600596324179204E-2</c:v>
                </c:pt>
                <c:pt idx="3326">
                  <c:v>1.3604097583711505E-2</c:v>
                </c:pt>
                <c:pt idx="3327">
                  <c:v>1.3607584320043664E-2</c:v>
                </c:pt>
                <c:pt idx="3328">
                  <c:v>1.3611056508045782E-2</c:v>
                </c:pt>
                <c:pt idx="3329">
                  <c:v>1.3614514122595456E-2</c:v>
                </c:pt>
                <c:pt idx="3330">
                  <c:v>1.361795713855779E-2</c:v>
                </c:pt>
                <c:pt idx="3331">
                  <c:v>1.3621385530795393E-2</c:v>
                </c:pt>
                <c:pt idx="3332">
                  <c:v>1.3624799274183363E-2</c:v>
                </c:pt>
                <c:pt idx="3333">
                  <c:v>1.3628198343591802E-2</c:v>
                </c:pt>
                <c:pt idx="3334">
                  <c:v>1.3631582713885815E-2</c:v>
                </c:pt>
                <c:pt idx="3335">
                  <c:v>1.3634952359933006E-2</c:v>
                </c:pt>
                <c:pt idx="3336">
                  <c:v>1.3638307256605975E-2</c:v>
                </c:pt>
                <c:pt idx="3337">
                  <c:v>1.3641647378777322E-2</c:v>
                </c:pt>
                <c:pt idx="3338">
                  <c:v>1.3643488336965541E-2</c:v>
                </c:pt>
                <c:pt idx="3339">
                  <c:v>1.3648283199073075E-2</c:v>
                </c:pt>
                <c:pt idx="3340">
                  <c:v>1.3651578846937684E-2</c:v>
                </c:pt>
                <c:pt idx="3341">
                  <c:v>1.3654859619776083E-2</c:v>
                </c:pt>
                <c:pt idx="3342">
                  <c:v>1.3658125492450879E-2</c:v>
                </c:pt>
                <c:pt idx="3343">
                  <c:v>1.3659906176307366E-2</c:v>
                </c:pt>
                <c:pt idx="3344">
                  <c:v>1.3663145014409909E-2</c:v>
                </c:pt>
                <c:pt idx="3345">
                  <c:v>1.366636888396467E-2</c:v>
                </c:pt>
                <c:pt idx="3346">
                  <c:v>1.3669577759841409E-2</c:v>
                </c:pt>
                <c:pt idx="3347">
                  <c:v>1.367423047385935E-2</c:v>
                </c:pt>
                <c:pt idx="3348">
                  <c:v>1.3677891589015769E-2</c:v>
                </c:pt>
                <c:pt idx="3349">
                  <c:v>1.3680567285732081E-2</c:v>
                </c:pt>
                <c:pt idx="3350">
                  <c:v>1.3683713052424218E-2</c:v>
                </c:pt>
                <c:pt idx="3351">
                  <c:v>1.3685396354642347E-2</c:v>
                </c:pt>
                <c:pt idx="3352">
                  <c:v>1.3689959181673039E-2</c:v>
                </c:pt>
                <c:pt idx="3353">
                  <c:v>1.369305949396743E-2</c:v>
                </c:pt>
                <c:pt idx="3354">
                  <c:v>1.3696144604534444E-2</c:v>
                </c:pt>
                <c:pt idx="3355">
                  <c:v>1.3699214488249178E-2</c:v>
                </c:pt>
                <c:pt idx="3356">
                  <c:v>1.3702269119974242E-2</c:v>
                </c:pt>
                <c:pt idx="3357">
                  <c:v>1.3705308474577238E-2</c:v>
                </c:pt>
                <c:pt idx="3358">
                  <c:v>1.3708332526935763E-2</c:v>
                </c:pt>
                <c:pt idx="3359">
                  <c:v>1.3711341251917419E-2</c:v>
                </c:pt>
                <c:pt idx="3360">
                  <c:v>1.3714334624387314E-2</c:v>
                </c:pt>
                <c:pt idx="3361">
                  <c:v>1.3717312619220545E-2</c:v>
                </c:pt>
                <c:pt idx="3362">
                  <c:v>1.3720275211284716E-2</c:v>
                </c:pt>
                <c:pt idx="3363">
                  <c:v>1.3723222375452426E-2</c:v>
                </c:pt>
                <c:pt idx="3364">
                  <c:v>1.3724744962721793E-2</c:v>
                </c:pt>
                <c:pt idx="3365">
                  <c:v>1.3729070319568881E-2</c:v>
                </c:pt>
                <c:pt idx="3366">
                  <c:v>1.3731971049260328E-2</c:v>
                </c:pt>
                <c:pt idx="3367">
                  <c:v>1.3734856250530725E-2</c:v>
                </c:pt>
                <c:pt idx="3368">
                  <c:v>1.3737725898255171E-2</c:v>
                </c:pt>
                <c:pt idx="3369">
                  <c:v>1.3740579967298772E-2</c:v>
                </c:pt>
                <c:pt idx="3370">
                  <c:v>1.3743418432536625E-2</c:v>
                </c:pt>
                <c:pt idx="3371">
                  <c:v>1.3746241268833836E-2</c:v>
                </c:pt>
                <c:pt idx="3372">
                  <c:v>1.3749048451065504E-2</c:v>
                </c:pt>
                <c:pt idx="3373">
                  <c:v>1.375183995410173E-2</c:v>
                </c:pt>
                <c:pt idx="3374">
                  <c:v>1.375461575280762E-2</c:v>
                </c:pt>
                <c:pt idx="3375">
                  <c:v>1.3757375822058271E-2</c:v>
                </c:pt>
                <c:pt idx="3376">
                  <c:v>1.3760120136723786E-2</c:v>
                </c:pt>
                <c:pt idx="3377">
                  <c:v>1.3762848671674266E-2</c:v>
                </c:pt>
                <c:pt idx="3378">
                  <c:v>1.3765561401779813E-2</c:v>
                </c:pt>
                <c:pt idx="3379">
                  <c:v>1.3768258301908032E-2</c:v>
                </c:pt>
                <c:pt idx="3380">
                  <c:v>1.3770939346936517E-2</c:v>
                </c:pt>
                <c:pt idx="3381">
                  <c:v>1.3773604511727877E-2</c:v>
                </c:pt>
                <c:pt idx="3382">
                  <c:v>1.3776253771159708E-2</c:v>
                </c:pt>
                <c:pt idx="3383">
                  <c:v>1.3778887100099613E-2</c:v>
                </c:pt>
                <c:pt idx="3384">
                  <c:v>1.3781504473420192E-2</c:v>
                </c:pt>
                <c:pt idx="3385">
                  <c:v>1.3784553976539307E-2</c:v>
                </c:pt>
                <c:pt idx="3386">
                  <c:v>1.3786691252673788E-2</c:v>
                </c:pt>
                <c:pt idx="3387">
                  <c:v>1.3789260608354503E-2</c:v>
                </c:pt>
                <c:pt idx="3388">
                  <c:v>1.37918139078963E-2</c:v>
                </c:pt>
                <c:pt idx="3389">
                  <c:v>1.3794351126174276E-2</c:v>
                </c:pt>
                <c:pt idx="3390">
                  <c:v>1.3796872238056035E-2</c:v>
                </c:pt>
                <c:pt idx="3391">
                  <c:v>1.3799377218414177E-2</c:v>
                </c:pt>
                <c:pt idx="3392">
                  <c:v>1.3801866042116306E-2</c:v>
                </c:pt>
                <c:pt idx="3393">
                  <c:v>1.380433868403752E-2</c:v>
                </c:pt>
                <c:pt idx="3394">
                  <c:v>1.3806795119050419E-2</c:v>
                </c:pt>
                <c:pt idx="3395">
                  <c:v>1.380748427232094E-2</c:v>
                </c:pt>
                <c:pt idx="3396">
                  <c:v>1.3809912498329777E-2</c:v>
                </c:pt>
                <c:pt idx="3397">
                  <c:v>1.381232445165256E-2</c:v>
                </c:pt>
                <c:pt idx="3398">
                  <c:v>1.3814720107166525E-2</c:v>
                </c:pt>
                <c:pt idx="3399">
                  <c:v>1.3818833310946244E-2</c:v>
                </c:pt>
                <c:pt idx="3400">
                  <c:v>1.3821191976796376E-2</c:v>
                </c:pt>
                <c:pt idx="3401">
                  <c:v>1.3823534259831405E-2</c:v>
                </c:pt>
                <c:pt idx="3402">
                  <c:v>1.3825860134926427E-2</c:v>
                </c:pt>
                <c:pt idx="3403">
                  <c:v>1.3826882312055831E-2</c:v>
                </c:pt>
                <c:pt idx="3404">
                  <c:v>1.3830462560791845E-2</c:v>
                </c:pt>
                <c:pt idx="3405">
                  <c:v>1.3832739061304944E-2</c:v>
                </c:pt>
                <c:pt idx="3406">
                  <c:v>1.3834999053365937E-2</c:v>
                </c:pt>
                <c:pt idx="3407">
                  <c:v>1.3837242511842429E-2</c:v>
                </c:pt>
                <c:pt idx="3408">
                  <c:v>1.3839469411614513E-2</c:v>
                </c:pt>
                <c:pt idx="3409">
                  <c:v>1.3841679727549794E-2</c:v>
                </c:pt>
                <c:pt idx="3410">
                  <c:v>1.384387343452087E-2</c:v>
                </c:pt>
                <c:pt idx="3411">
                  <c:v>1.3846050507400343E-2</c:v>
                </c:pt>
                <c:pt idx="3412">
                  <c:v>1.3848210921058313E-2</c:v>
                </c:pt>
                <c:pt idx="3413">
                  <c:v>1.3850354650372376E-2</c:v>
                </c:pt>
                <c:pt idx="3414">
                  <c:v>1.3852481670210137E-2</c:v>
                </c:pt>
                <c:pt idx="3415">
                  <c:v>1.3854591955444195E-2</c:v>
                </c:pt>
                <c:pt idx="3416">
                  <c:v>1.3856685480949649E-2</c:v>
                </c:pt>
                <c:pt idx="3417">
                  <c:v>1.3858762221594101E-2</c:v>
                </c:pt>
                <c:pt idx="3418">
                  <c:v>1.3860822152255148E-2</c:v>
                </c:pt>
                <c:pt idx="3419">
                  <c:v>1.3862865247802891E-2</c:v>
                </c:pt>
                <c:pt idx="3420">
                  <c:v>1.3864891483109931E-2</c:v>
                </c:pt>
                <c:pt idx="3421">
                  <c:v>1.3866900833051365E-2</c:v>
                </c:pt>
                <c:pt idx="3422">
                  <c:v>1.3868893272494798E-2</c:v>
                </c:pt>
                <c:pt idx="3423">
                  <c:v>1.3870868776315326E-2</c:v>
                </c:pt>
                <c:pt idx="3424">
                  <c:v>1.3872827319390546E-2</c:v>
                </c:pt>
                <c:pt idx="3425">
                  <c:v>1.3873555192465978E-2</c:v>
                </c:pt>
                <c:pt idx="3426">
                  <c:v>1.3876693422780473E-2</c:v>
                </c:pt>
                <c:pt idx="3427">
                  <c:v>1.3878600932842877E-2</c:v>
                </c:pt>
                <c:pt idx="3428">
                  <c:v>1.3880491381650373E-2</c:v>
                </c:pt>
                <c:pt idx="3429">
                  <c:v>1.3882364744068065E-2</c:v>
                </c:pt>
                <c:pt idx="3430">
                  <c:v>1.3884220994981045E-2</c:v>
                </c:pt>
                <c:pt idx="3431">
                  <c:v>1.3886060109251919E-2</c:v>
                </c:pt>
                <c:pt idx="3432">
                  <c:v>1.3887882061760781E-2</c:v>
                </c:pt>
                <c:pt idx="3433">
                  <c:v>1.3889686827375236E-2</c:v>
                </c:pt>
                <c:pt idx="3434">
                  <c:v>1.3891474380977875E-2</c:v>
                </c:pt>
                <c:pt idx="3435">
                  <c:v>1.3893244697431306E-2</c:v>
                </c:pt>
                <c:pt idx="3436">
                  <c:v>1.3894997751615623E-2</c:v>
                </c:pt>
                <c:pt idx="3437">
                  <c:v>1.3897514382880182E-2</c:v>
                </c:pt>
                <c:pt idx="3438">
                  <c:v>1.3897283430375676E-2</c:v>
                </c:pt>
                <c:pt idx="3439">
                  <c:v>1.3900153089284883E-2</c:v>
                </c:pt>
                <c:pt idx="3440">
                  <c:v>1.3901836843126236E-2</c:v>
                </c:pt>
                <c:pt idx="3441">
                  <c:v>1.3903503209058976E-2</c:v>
                </c:pt>
                <c:pt idx="3442">
                  <c:v>1.3905770729574421E-2</c:v>
                </c:pt>
                <c:pt idx="3443">
                  <c:v>1.3906631981546682E-2</c:v>
                </c:pt>
                <c:pt idx="3444">
                  <c:v>1.390824472376774E-2</c:v>
                </c:pt>
                <c:pt idx="3445">
                  <c:v>1.3909839976448662E-2</c:v>
                </c:pt>
                <c:pt idx="3446">
                  <c:v>1.3911417714479207E-2</c:v>
                </c:pt>
                <c:pt idx="3447">
                  <c:v>1.3911841550933803E-2</c:v>
                </c:pt>
                <c:pt idx="3448">
                  <c:v>1.3913387774902666E-2</c:v>
                </c:pt>
                <c:pt idx="3449">
                  <c:v>1.391491641623618E-2</c:v>
                </c:pt>
                <c:pt idx="3450">
                  <c:v>1.3916427449825859E-2</c:v>
                </c:pt>
                <c:pt idx="3451">
                  <c:v>1.3919042805419796E-2</c:v>
                </c:pt>
                <c:pt idx="3452">
                  <c:v>1.392051492789791E-2</c:v>
                </c:pt>
                <c:pt idx="3453">
                  <c:v>1.3922340717154869E-2</c:v>
                </c:pt>
                <c:pt idx="3454">
                  <c:v>1.3923406076150327E-2</c:v>
                </c:pt>
                <c:pt idx="3455">
                  <c:v>1.3924825051675794E-2</c:v>
                </c:pt>
                <c:pt idx="3456">
                  <c:v>1.3926226261306698E-2</c:v>
                </c:pt>
                <c:pt idx="3457">
                  <c:v>1.3928026304792063E-2</c:v>
                </c:pt>
                <c:pt idx="3458">
                  <c:v>1.392897528236652E-2</c:v>
                </c:pt>
                <c:pt idx="3459">
                  <c:v>1.3930323043559492E-2</c:v>
                </c:pt>
                <c:pt idx="3460">
                  <c:v>1.393165293835507E-2</c:v>
                </c:pt>
                <c:pt idx="3461">
                  <c:v>1.3932964941632703E-2</c:v>
                </c:pt>
                <c:pt idx="3462">
                  <c:v>1.393425902827442E-2</c:v>
                </c:pt>
                <c:pt idx="3463">
                  <c:v>1.3935535173149355E-2</c:v>
                </c:pt>
                <c:pt idx="3464">
                  <c:v>1.3936793351134378E-2</c:v>
                </c:pt>
                <c:pt idx="3465">
                  <c:v>1.3938033537114095E-2</c:v>
                </c:pt>
                <c:pt idx="3466">
                  <c:v>1.3939255705960222E-2</c:v>
                </c:pt>
                <c:pt idx="3467">
                  <c:v>1.3940459832547049E-2</c:v>
                </c:pt>
                <c:pt idx="3468">
                  <c:v>1.3941998805264699E-2</c:v>
                </c:pt>
                <c:pt idx="3469">
                  <c:v>1.3942813858460601E-2</c:v>
                </c:pt>
                <c:pt idx="3470">
                  <c:v>1.3943963707541069E-2</c:v>
                </c:pt>
                <c:pt idx="3471">
                  <c:v>1.3945095413872297E-2</c:v>
                </c:pt>
                <c:pt idx="3472">
                  <c:v>1.3946208952333736E-2</c:v>
                </c:pt>
                <c:pt idx="3473">
                  <c:v>1.3947304297799678E-2</c:v>
                </c:pt>
                <c:pt idx="3474">
                  <c:v>1.3948381425152151E-2</c:v>
                </c:pt>
                <c:pt idx="3475">
                  <c:v>1.3949440309265445E-2</c:v>
                </c:pt>
                <c:pt idx="3476">
                  <c:v>1.3950480925016434E-2</c:v>
                </c:pt>
                <c:pt idx="3477">
                  <c:v>1.3950477838266131E-2</c:v>
                </c:pt>
                <c:pt idx="3478">
                  <c:v>1.3952507250944131E-2</c:v>
                </c:pt>
                <c:pt idx="3479">
                  <c:v>1.3953492910877158E-2</c:v>
                </c:pt>
                <c:pt idx="3480">
                  <c:v>1.3954460201960518E-2</c:v>
                </c:pt>
                <c:pt idx="3481">
                  <c:v>1.3956081937004877E-2</c:v>
                </c:pt>
                <c:pt idx="3482">
                  <c:v>1.3956339577088299E-2</c:v>
                </c:pt>
                <c:pt idx="3483">
                  <c:v>1.3957251610889039E-2</c:v>
                </c:pt>
                <c:pt idx="3484">
                  <c:v>1.3958145175355329E-2</c:v>
                </c:pt>
                <c:pt idx="3485">
                  <c:v>1.3959020245358885E-2</c:v>
                </c:pt>
                <c:pt idx="3486">
                  <c:v>1.3959876795779154E-2</c:v>
                </c:pt>
                <c:pt idx="3487">
                  <c:v>1.3960714801498166E-2</c:v>
                </c:pt>
                <c:pt idx="3488">
                  <c:v>1.3961534237390209E-2</c:v>
                </c:pt>
                <c:pt idx="3489">
                  <c:v>1.3962335078342472E-2</c:v>
                </c:pt>
                <c:pt idx="3490">
                  <c:v>1.3963117299226667E-2</c:v>
                </c:pt>
                <c:pt idx="3491">
                  <c:v>1.3963880874919664E-2</c:v>
                </c:pt>
                <c:pt idx="3492">
                  <c:v>1.3964625780306069E-2</c:v>
                </c:pt>
                <c:pt idx="3493">
                  <c:v>1.3965351990260177E-2</c:v>
                </c:pt>
                <c:pt idx="3494">
                  <c:v>1.3966356952402068E-2</c:v>
                </c:pt>
                <c:pt idx="3495">
                  <c:v>1.3967037654583141E-2</c:v>
                </c:pt>
                <c:pt idx="3496">
                  <c:v>1.3967699575204681E-2</c:v>
                </c:pt>
                <c:pt idx="3497">
                  <c:v>1.3968342689148715E-2</c:v>
                </c:pt>
                <c:pt idx="3498">
                  <c:v>1.3968966971286958E-2</c:v>
                </c:pt>
                <c:pt idx="3499">
                  <c:v>1.3968634343685274E-2</c:v>
                </c:pt>
                <c:pt idx="3500">
                  <c:v>1.3969224870198678E-2</c:v>
                </c:pt>
                <c:pt idx="3501">
                  <c:v>1.3969796497135891E-2</c:v>
                </c:pt>
                <c:pt idx="3502">
                  <c:v>1.3970349199368444E-2</c:v>
                </c:pt>
                <c:pt idx="3503">
                  <c:v>1.3971805025772572E-2</c:v>
                </c:pt>
                <c:pt idx="3504">
                  <c:v>1.3972315789585752E-2</c:v>
                </c:pt>
                <c:pt idx="3505">
                  <c:v>1.397280754575444E-2</c:v>
                </c:pt>
                <c:pt idx="3506">
                  <c:v>1.3973280269160667E-2</c:v>
                </c:pt>
                <c:pt idx="3507">
                  <c:v>1.3973733934683879E-2</c:v>
                </c:pt>
                <c:pt idx="3508">
                  <c:v>1.3973989038400525E-2</c:v>
                </c:pt>
                <c:pt idx="3509">
                  <c:v>1.3974284820061023E-2</c:v>
                </c:pt>
                <c:pt idx="3510">
                  <c:v>1.3974682514588999E-2</c:v>
                </c:pt>
                <c:pt idx="3511">
                  <c:v>1.3975061053290716E-2</c:v>
                </c:pt>
                <c:pt idx="3512">
                  <c:v>1.397571551488961E-2</c:v>
                </c:pt>
                <c:pt idx="3513">
                  <c:v>1.3976054305608958E-2</c:v>
                </c:pt>
                <c:pt idx="3514">
                  <c:v>1.3976373862614333E-2</c:v>
                </c:pt>
                <c:pt idx="3515">
                  <c:v>1.3976674160777443E-2</c:v>
                </c:pt>
                <c:pt idx="3516">
                  <c:v>1.3976665530321952E-2</c:v>
                </c:pt>
                <c:pt idx="3517">
                  <c:v>1.3976928606605377E-2</c:v>
                </c:pt>
                <c:pt idx="3518">
                  <c:v>1.397717235123519E-2</c:v>
                </c:pt>
                <c:pt idx="3519">
                  <c:v>1.3977396739100811E-2</c:v>
                </c:pt>
                <c:pt idx="3520">
                  <c:v>1.3977885889886752E-2</c:v>
                </c:pt>
                <c:pt idx="3521">
                  <c:v>1.3978070107531762E-2</c:v>
                </c:pt>
                <c:pt idx="3522">
                  <c:v>1.3978234890508702E-2</c:v>
                </c:pt>
                <c:pt idx="3523">
                  <c:v>1.3978380213702181E-2</c:v>
                </c:pt>
                <c:pt idx="3524">
                  <c:v>1.397850605198649E-2</c:v>
                </c:pt>
                <c:pt idx="3525">
                  <c:v>1.3978612380253972E-2</c:v>
                </c:pt>
                <c:pt idx="3526">
                  <c:v>1.3978699173371181E-2</c:v>
                </c:pt>
                <c:pt idx="3527">
                  <c:v>1.3978766406238196E-2</c:v>
                </c:pt>
                <c:pt idx="3528">
                  <c:v>1.3978814070980027E-2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789952"/>
        <c:axId val="621791488"/>
      </c:lineChart>
      <c:dateAx>
        <c:axId val="621789952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7914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1791488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178995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-9.4200739480854168E-4</c:v>
                </c:pt>
                <c:pt idx="1">
                  <c:v>-9.4200739472860562E-4</c:v>
                </c:pt>
                <c:pt idx="2">
                  <c:v>-9.4200739480854168E-4</c:v>
                </c:pt>
                <c:pt idx="3">
                  <c:v>-9.5548682809809549E-4</c:v>
                </c:pt>
                <c:pt idx="4">
                  <c:v>-1.0120848856587372E-3</c:v>
                </c:pt>
                <c:pt idx="5">
                  <c:v>-1.0582495903577183E-3</c:v>
                </c:pt>
                <c:pt idx="6">
                  <c:v>-1.0678351996640245E-3</c:v>
                </c:pt>
                <c:pt idx="7">
                  <c:v>-1.0643581371061472E-3</c:v>
                </c:pt>
                <c:pt idx="8">
                  <c:v>-1.0548436679735929E-3</c:v>
                </c:pt>
                <c:pt idx="9">
                  <c:v>-1.0448272780960721E-3</c:v>
                </c:pt>
                <c:pt idx="10">
                  <c:v>-1.0383001541347525E-3</c:v>
                </c:pt>
                <c:pt idx="11">
                  <c:v>-1.0385942143908977E-3</c:v>
                </c:pt>
                <c:pt idx="12">
                  <c:v>-1.0421142805094874E-3</c:v>
                </c:pt>
                <c:pt idx="13">
                  <c:v>-1.0488285413767784E-3</c:v>
                </c:pt>
                <c:pt idx="14">
                  <c:v>-1.0631993683718477E-3</c:v>
                </c:pt>
                <c:pt idx="15">
                  <c:v>-1.0766382599847191E-3</c:v>
                </c:pt>
                <c:pt idx="16">
                  <c:v>-1.0826350401771379E-3</c:v>
                </c:pt>
                <c:pt idx="17">
                  <c:v>-1.0880479700015044E-3</c:v>
                </c:pt>
                <c:pt idx="18">
                  <c:v>-1.0927762542456421E-3</c:v>
                </c:pt>
                <c:pt idx="19">
                  <c:v>-1.0994433369848622E-3</c:v>
                </c:pt>
                <c:pt idx="20">
                  <c:v>-1.1029938958584395E-3</c:v>
                </c:pt>
                <c:pt idx="21">
                  <c:v>-1.1038286659514895E-3</c:v>
                </c:pt>
                <c:pt idx="22">
                  <c:v>-1.1045269043785666E-3</c:v>
                </c:pt>
                <c:pt idx="23">
                  <c:v>-1.1051091726121953E-3</c:v>
                </c:pt>
                <c:pt idx="24">
                  <c:v>-1.1059865485840703E-3</c:v>
                </c:pt>
                <c:pt idx="25">
                  <c:v>-1.1066897632705519E-3</c:v>
                </c:pt>
                <c:pt idx="26">
                  <c:v>-1.1070005960700513E-3</c:v>
                </c:pt>
                <c:pt idx="27">
                  <c:v>-1.1073188250732002E-3</c:v>
                </c:pt>
                <c:pt idx="28">
                  <c:v>-1.1076650114727471E-3</c:v>
                </c:pt>
                <c:pt idx="29">
                  <c:v>-1.1085499673280097E-3</c:v>
                </c:pt>
                <c:pt idx="30">
                  <c:v>-1.1097405526516724E-3</c:v>
                </c:pt>
                <c:pt idx="31">
                  <c:v>-1.1105349424056499E-3</c:v>
                </c:pt>
                <c:pt idx="32">
                  <c:v>-1.1114806561929313E-3</c:v>
                </c:pt>
                <c:pt idx="33">
                  <c:v>-1.1125982550463931E-3</c:v>
                </c:pt>
                <c:pt idx="34">
                  <c:v>-1.1155057520895184E-3</c:v>
                </c:pt>
                <c:pt idx="35">
                  <c:v>-1.1191987235381617E-3</c:v>
                </c:pt>
                <c:pt idx="36">
                  <c:v>-1.1214841646145501E-3</c:v>
                </c:pt>
                <c:pt idx="37">
                  <c:v>-1.1240648571542167E-3</c:v>
                </c:pt>
                <c:pt idx="38">
                  <c:v>-1.126961362709622E-3</c:v>
                </c:pt>
                <c:pt idx="39">
                  <c:v>-1.1339063170145991E-3</c:v>
                </c:pt>
                <c:pt idx="40">
                  <c:v>-1.1421167347869243E-3</c:v>
                </c:pt>
                <c:pt idx="41">
                  <c:v>-1.1468159453675852E-3</c:v>
                </c:pt>
                <c:pt idx="42">
                  <c:v>-1.1515195193778638E-3</c:v>
                </c:pt>
                <c:pt idx="43">
                  <c:v>-1.1561331608866965E-3</c:v>
                </c:pt>
                <c:pt idx="44">
                  <c:v>-1.1649956229309311E-3</c:v>
                </c:pt>
                <c:pt idx="45">
                  <c:v>-1.1734432981302945E-3</c:v>
                </c:pt>
                <c:pt idx="46">
                  <c:v>-1.1774234492190061E-3</c:v>
                </c:pt>
                <c:pt idx="47">
                  <c:v>-1.181240136745032E-3</c:v>
                </c:pt>
                <c:pt idx="48">
                  <c:v>-1.1848811054315789E-3</c:v>
                </c:pt>
                <c:pt idx="49">
                  <c:v>-1.1915120937766588E-3</c:v>
                </c:pt>
                <c:pt idx="50">
                  <c:v>-1.1974426881256051E-3</c:v>
                </c:pt>
                <c:pt idx="51">
                  <c:v>-1.2000212348617367E-3</c:v>
                </c:pt>
                <c:pt idx="52">
                  <c:v>-1.2023505316571814E-3</c:v>
                </c:pt>
                <c:pt idx="53">
                  <c:v>-1.2044183232751138E-3</c:v>
                </c:pt>
                <c:pt idx="54">
                  <c:v>-1.2076168958685685E-3</c:v>
                </c:pt>
                <c:pt idx="55">
                  <c:v>-1.2098293347539979E-3</c:v>
                </c:pt>
                <c:pt idx="56">
                  <c:v>-1.210405772971157E-3</c:v>
                </c:pt>
                <c:pt idx="57">
                  <c:v>-1.2106471747497238E-3</c:v>
                </c:pt>
                <c:pt idx="58">
                  <c:v>-1.2105412851726172E-3</c:v>
                </c:pt>
                <c:pt idx="59">
                  <c:v>-1.2091065309371984E-3</c:v>
                </c:pt>
                <c:pt idx="60">
                  <c:v>-1.2063997084510447E-3</c:v>
                </c:pt>
                <c:pt idx="61">
                  <c:v>-1.2043735337430306E-3</c:v>
                </c:pt>
                <c:pt idx="62">
                  <c:v>-1.2019265362983589E-3</c:v>
                </c:pt>
                <c:pt idx="63">
                  <c:v>-1.1950949907990616E-3</c:v>
                </c:pt>
                <c:pt idx="64">
                  <c:v>-1.188805022622752E-3</c:v>
                </c:pt>
                <c:pt idx="65">
                  <c:v>-1.1865743090888614E-3</c:v>
                </c:pt>
                <c:pt idx="66">
                  <c:v>-1.1845075130345606E-3</c:v>
                </c:pt>
                <c:pt idx="67">
                  <c:v>-1.1802547586159395E-3</c:v>
                </c:pt>
                <c:pt idx="68">
                  <c:v>-1.1770341048622512E-3</c:v>
                </c:pt>
                <c:pt idx="69">
                  <c:v>-1.1761918995567555E-3</c:v>
                </c:pt>
                <c:pt idx="70">
                  <c:v>-1.1755939736080023E-3</c:v>
                </c:pt>
                <c:pt idx="71">
                  <c:v>-1.1752518071928009E-3</c:v>
                </c:pt>
                <c:pt idx="72">
                  <c:v>-1.1754735696944962E-3</c:v>
                </c:pt>
                <c:pt idx="73">
                  <c:v>-1.17667034316149E-3</c:v>
                </c:pt>
                <c:pt idx="74">
                  <c:v>-1.1777791789446823E-3</c:v>
                </c:pt>
                <c:pt idx="75">
                  <c:v>-1.1792126557219618E-3</c:v>
                </c:pt>
                <c:pt idx="76">
                  <c:v>-1.1809822540298498E-3</c:v>
                </c:pt>
                <c:pt idx="77">
                  <c:v>-1.1856953514488566E-3</c:v>
                </c:pt>
                <c:pt idx="78">
                  <c:v>-1.1916514666232558E-3</c:v>
                </c:pt>
                <c:pt idx="79">
                  <c:v>-1.195273875915781E-3</c:v>
                </c:pt>
                <c:pt idx="80">
                  <c:v>-1.1993012881195142E-3</c:v>
                </c:pt>
                <c:pt idx="81">
                  <c:v>-1.2037451835711366E-3</c:v>
                </c:pt>
                <c:pt idx="82">
                  <c:v>-1.2140745584865442E-3</c:v>
                </c:pt>
                <c:pt idx="83">
                  <c:v>-1.2258111920315784E-3</c:v>
                </c:pt>
                <c:pt idx="84">
                  <c:v>-1.2318789372978145E-3</c:v>
                </c:pt>
                <c:pt idx="85">
                  <c:v>-1.2377828242371436E-3</c:v>
                </c:pt>
                <c:pt idx="86">
                  <c:v>-1.2435142020494894E-3</c:v>
                </c:pt>
                <c:pt idx="87">
                  <c:v>-1.254354303452665E-3</c:v>
                </c:pt>
                <c:pt idx="88">
                  <c:v>-1.2645416089052119E-3</c:v>
                </c:pt>
                <c:pt idx="89">
                  <c:v>-1.2692806812397706E-3</c:v>
                </c:pt>
                <c:pt idx="90">
                  <c:v>-1.2737953402464086E-3</c:v>
                </c:pt>
                <c:pt idx="91">
                  <c:v>-1.2780769355646981E-3</c:v>
                </c:pt>
                <c:pt idx="92">
                  <c:v>-1.2858154006201161E-3</c:v>
                </c:pt>
                <c:pt idx="93">
                  <c:v>-1.2926996645923339E-3</c:v>
                </c:pt>
                <c:pt idx="94">
                  <c:v>-1.2956861805069053E-3</c:v>
                </c:pt>
                <c:pt idx="95">
                  <c:v>-1.2983877284522549E-3</c:v>
                </c:pt>
                <c:pt idx="96">
                  <c:v>-1.3007956577881785E-3</c:v>
                </c:pt>
                <c:pt idx="97">
                  <c:v>-1.3045848068893307E-3</c:v>
                </c:pt>
                <c:pt idx="98">
                  <c:v>-1.3073181757539132E-3</c:v>
                </c:pt>
                <c:pt idx="99">
                  <c:v>-1.3081282519200599E-3</c:v>
                </c:pt>
                <c:pt idx="100">
                  <c:v>-1.3085928053957474E-3</c:v>
                </c:pt>
                <c:pt idx="101">
                  <c:v>-1.3087031855008036E-3</c:v>
                </c:pt>
                <c:pt idx="102">
                  <c:v>-1.3076953641411038E-3</c:v>
                </c:pt>
                <c:pt idx="103">
                  <c:v>-1.3054299582915263E-3</c:v>
                </c:pt>
                <c:pt idx="104">
                  <c:v>-1.3036397113408427E-3</c:v>
                </c:pt>
                <c:pt idx="105">
                  <c:v>-1.3015258439796895E-3</c:v>
                </c:pt>
                <c:pt idx="106">
                  <c:v>-1.2994138189847959E-3</c:v>
                </c:pt>
                <c:pt idx="107">
                  <c:v>-1.2954835352196881E-3</c:v>
                </c:pt>
                <c:pt idx="108">
                  <c:v>-1.2918820025342725E-3</c:v>
                </c:pt>
                <c:pt idx="109">
                  <c:v>-1.2902491184663134E-3</c:v>
                </c:pt>
                <c:pt idx="110">
                  <c:v>-1.2887246619452952E-3</c:v>
                </c:pt>
                <c:pt idx="111">
                  <c:v>-1.2873128330115335E-3</c:v>
                </c:pt>
                <c:pt idx="112">
                  <c:v>-1.2848810128929244E-3</c:v>
                </c:pt>
                <c:pt idx="113">
                  <c:v>-1.282875787680382E-3</c:v>
                </c:pt>
                <c:pt idx="114">
                  <c:v>-1.2820900931709289E-3</c:v>
                </c:pt>
                <c:pt idx="115">
                  <c:v>-1.2814422249318724E-3</c:v>
                </c:pt>
                <c:pt idx="116">
                  <c:v>-1.28093638296356E-3</c:v>
                </c:pt>
                <c:pt idx="117">
                  <c:v>-1.28041456432193E-3</c:v>
                </c:pt>
                <c:pt idx="118">
                  <c:v>-1.2804172726488261E-3</c:v>
                </c:pt>
                <c:pt idx="119">
                  <c:v>-1.2806845586021964E-3</c:v>
                </c:pt>
                <c:pt idx="120">
                  <c:v>-1.2811190697092911E-3</c:v>
                </c:pt>
                <c:pt idx="121">
                  <c:v>-1.2817250054508733E-3</c:v>
                </c:pt>
                <c:pt idx="122">
                  <c:v>-1.283524716391149E-3</c:v>
                </c:pt>
                <c:pt idx="123">
                  <c:v>-1.2859469940096346E-3</c:v>
                </c:pt>
                <c:pt idx="124">
                  <c:v>-1.2874730514500499E-3</c:v>
                </c:pt>
                <c:pt idx="125">
                  <c:v>-1.2891957325278369E-3</c:v>
                </c:pt>
                <c:pt idx="126">
                  <c:v>-1.2947998626717805E-3</c:v>
                </c:pt>
                <c:pt idx="127">
                  <c:v>-1.3002476403567442E-3</c:v>
                </c:pt>
                <c:pt idx="128">
                  <c:v>-1.3019852486939598E-3</c:v>
                </c:pt>
                <c:pt idx="129">
                  <c:v>-1.3036888599859964E-3</c:v>
                </c:pt>
                <c:pt idx="130">
                  <c:v>-1.3069736085791206E-3</c:v>
                </c:pt>
                <c:pt idx="131">
                  <c:v>-1.310145711199695E-3</c:v>
                </c:pt>
                <c:pt idx="132">
                  <c:v>-1.3116661188794509E-3</c:v>
                </c:pt>
                <c:pt idx="133">
                  <c:v>-1.3131472416638701E-3</c:v>
                </c:pt>
                <c:pt idx="134">
                  <c:v>-1.3145881984577557E-3</c:v>
                </c:pt>
                <c:pt idx="135">
                  <c:v>-1.3173269983246527E-3</c:v>
                </c:pt>
                <c:pt idx="136">
                  <c:v>-1.3199327389878945E-3</c:v>
                </c:pt>
                <c:pt idx="137">
                  <c:v>-1.3211596457640695E-3</c:v>
                </c:pt>
                <c:pt idx="138">
                  <c:v>-1.3223410986595852E-3</c:v>
                </c:pt>
                <c:pt idx="139">
                  <c:v>-1.3234762160996283E-3</c:v>
                </c:pt>
                <c:pt idx="140">
                  <c:v>-1.3255827126501529E-3</c:v>
                </c:pt>
                <c:pt idx="141">
                  <c:v>-1.3275357071229621E-3</c:v>
                </c:pt>
                <c:pt idx="142">
                  <c:v>-1.3284259283796729E-3</c:v>
                </c:pt>
                <c:pt idx="143">
                  <c:v>-1.3292645264506575E-3</c:v>
                </c:pt>
                <c:pt idx="144">
                  <c:v>-1.3300506201208151E-3</c:v>
                </c:pt>
                <c:pt idx="145">
                  <c:v>-1.3314384611629038E-3</c:v>
                </c:pt>
                <c:pt idx="146">
                  <c:v>-1.33269139288128E-3</c:v>
                </c:pt>
                <c:pt idx="147">
                  <c:v>-1.3334376197216002E-3</c:v>
                </c:pt>
                <c:pt idx="148">
                  <c:v>-1.3343659275921738E-3</c:v>
                </c:pt>
                <c:pt idx="149">
                  <c:v>-1.3354797967890519E-3</c:v>
                </c:pt>
                <c:pt idx="150">
                  <c:v>-1.3383384969456458E-3</c:v>
                </c:pt>
                <c:pt idx="151">
                  <c:v>-1.3418604852866167E-3</c:v>
                </c:pt>
                <c:pt idx="152">
                  <c:v>-1.3439543605997528E-3</c:v>
                </c:pt>
                <c:pt idx="153">
                  <c:v>-1.3462546770171002E-3</c:v>
                </c:pt>
                <c:pt idx="154">
                  <c:v>-1.3487649147947423E-3</c:v>
                </c:pt>
                <c:pt idx="155">
                  <c:v>-1.3544974316159752E-3</c:v>
                </c:pt>
                <c:pt idx="156">
                  <c:v>-1.3609746787546229E-3</c:v>
                </c:pt>
                <c:pt idx="157">
                  <c:v>-1.3645867230183129E-3</c:v>
                </c:pt>
                <c:pt idx="158">
                  <c:v>-1.3684295686600123E-3</c:v>
                </c:pt>
                <c:pt idx="159">
                  <c:v>-1.3725066956560283E-3</c:v>
                </c:pt>
                <c:pt idx="160">
                  <c:v>-1.3814539863510333E-3</c:v>
                </c:pt>
                <c:pt idx="161">
                  <c:v>-1.3912276173089211E-3</c:v>
                </c:pt>
                <c:pt idx="162">
                  <c:v>-1.3965283512007431E-3</c:v>
                </c:pt>
                <c:pt idx="163">
                  <c:v>-1.4020842464246286E-3</c:v>
                </c:pt>
                <c:pt idx="164">
                  <c:v>-1.4078987830767886E-3</c:v>
                </c:pt>
                <c:pt idx="165">
                  <c:v>-1.4204017901464638E-3</c:v>
                </c:pt>
                <c:pt idx="166">
                  <c:v>-1.4338129438140612E-3</c:v>
                </c:pt>
                <c:pt idx="167">
                  <c:v>-1.4408705951174383E-3</c:v>
                </c:pt>
                <c:pt idx="168">
                  <c:v>-1.4476929518369985E-3</c:v>
                </c:pt>
                <c:pt idx="169">
                  <c:v>-1.4541719785521323E-3</c:v>
                </c:pt>
                <c:pt idx="170">
                  <c:v>-1.4659467216393551E-3</c:v>
                </c:pt>
                <c:pt idx="171">
                  <c:v>-1.4765231550617486E-3</c:v>
                </c:pt>
                <c:pt idx="172">
                  <c:v>-1.4811868090047753E-3</c:v>
                </c:pt>
                <c:pt idx="173">
                  <c:v>-1.4854676438513792E-3</c:v>
                </c:pt>
                <c:pt idx="174">
                  <c:v>-1.4893590779863075E-3</c:v>
                </c:pt>
                <c:pt idx="175">
                  <c:v>-1.4958048215385489E-3</c:v>
                </c:pt>
                <c:pt idx="176">
                  <c:v>-1.500899178021875E-3</c:v>
                </c:pt>
                <c:pt idx="177">
                  <c:v>-1.5027448862481307E-3</c:v>
                </c:pt>
                <c:pt idx="178">
                  <c:v>-1.5041617045907785E-3</c:v>
                </c:pt>
                <c:pt idx="179">
                  <c:v>-1.5051430518342457E-3</c:v>
                </c:pt>
                <c:pt idx="180">
                  <c:v>-1.505614970551683E-3</c:v>
                </c:pt>
                <c:pt idx="181">
                  <c:v>-1.5045820967918289E-3</c:v>
                </c:pt>
                <c:pt idx="182">
                  <c:v>-1.5032873645504097E-3</c:v>
                </c:pt>
                <c:pt idx="183">
                  <c:v>-1.5015176717581014E-3</c:v>
                </c:pt>
                <c:pt idx="184">
                  <c:v>-1.4992664369994912E-3</c:v>
                </c:pt>
                <c:pt idx="185">
                  <c:v>-1.4931197266987439E-3</c:v>
                </c:pt>
                <c:pt idx="186">
                  <c:v>-1.4853144465165613E-3</c:v>
                </c:pt>
                <c:pt idx="187">
                  <c:v>-1.4805567784170748E-3</c:v>
                </c:pt>
                <c:pt idx="188">
                  <c:v>-1.4752780789395459E-3</c:v>
                </c:pt>
                <c:pt idx="189">
                  <c:v>-1.4694717666685619E-3</c:v>
                </c:pt>
                <c:pt idx="190">
                  <c:v>-1.4575480134704222E-3</c:v>
                </c:pt>
                <c:pt idx="191">
                  <c:v>-1.4469876308353946E-3</c:v>
                </c:pt>
                <c:pt idx="192">
                  <c:v>-1.4424809773849745E-3</c:v>
                </c:pt>
                <c:pt idx="193">
                  <c:v>-1.438451808946084E-3</c:v>
                </c:pt>
                <c:pt idx="194">
                  <c:v>-1.4349078532571724E-3</c:v>
                </c:pt>
                <c:pt idx="195">
                  <c:v>-1.4294702815442761E-3</c:v>
                </c:pt>
                <c:pt idx="196">
                  <c:v>-1.4257387170868441E-3</c:v>
                </c:pt>
                <c:pt idx="197">
                  <c:v>-1.4247367441022618E-3</c:v>
                </c:pt>
                <c:pt idx="198">
                  <c:v>-1.424266351337522E-3</c:v>
                </c:pt>
                <c:pt idx="199">
                  <c:v>-1.4243352664911058E-3</c:v>
                </c:pt>
                <c:pt idx="200">
                  <c:v>-1.4263037789108424E-3</c:v>
                </c:pt>
                <c:pt idx="201">
                  <c:v>-1.4301585655340787E-3</c:v>
                </c:pt>
                <c:pt idx="202">
                  <c:v>-1.4330399391937476E-3</c:v>
                </c:pt>
                <c:pt idx="203">
                  <c:v>-1.4365069881616677E-3</c:v>
                </c:pt>
                <c:pt idx="204">
                  <c:v>-1.440567440216256E-3</c:v>
                </c:pt>
                <c:pt idx="205">
                  <c:v>-1.4506991483020926E-3</c:v>
                </c:pt>
                <c:pt idx="206">
                  <c:v>-1.4628978371877821E-3</c:v>
                </c:pt>
                <c:pt idx="207">
                  <c:v>-1.4700412229107229E-3</c:v>
                </c:pt>
                <c:pt idx="208">
                  <c:v>-1.4778243787105794E-3</c:v>
                </c:pt>
                <c:pt idx="209">
                  <c:v>-1.4862550327254809E-3</c:v>
                </c:pt>
                <c:pt idx="210">
                  <c:v>-1.505307012505952E-3</c:v>
                </c:pt>
                <c:pt idx="211">
                  <c:v>-1.5264130555525668E-3</c:v>
                </c:pt>
                <c:pt idx="212">
                  <c:v>-1.537027259748136E-3</c:v>
                </c:pt>
                <c:pt idx="213">
                  <c:v>-1.5471515143028469E-3</c:v>
                </c:pt>
                <c:pt idx="214">
                  <c:v>-1.5567783211745123E-3</c:v>
                </c:pt>
                <c:pt idx="215">
                  <c:v>-1.5743294017900311E-3</c:v>
                </c:pt>
                <c:pt idx="216">
                  <c:v>-1.5901611132251858E-3</c:v>
                </c:pt>
                <c:pt idx="217">
                  <c:v>-1.5971882122478576E-3</c:v>
                </c:pt>
                <c:pt idx="218">
                  <c:v>-1.6036728756940732E-3</c:v>
                </c:pt>
                <c:pt idx="219">
                  <c:v>-1.6096076054816777E-3</c:v>
                </c:pt>
                <c:pt idx="220">
                  <c:v>-1.6195991767853357E-3</c:v>
                </c:pt>
                <c:pt idx="221">
                  <c:v>-1.6276972287210256E-3</c:v>
                </c:pt>
                <c:pt idx="222">
                  <c:v>-1.6307698205419996E-3</c:v>
                </c:pt>
                <c:pt idx="223">
                  <c:v>-1.6332474904912075E-3</c:v>
                </c:pt>
                <c:pt idx="224">
                  <c:v>-1.6351227408861746E-3</c:v>
                </c:pt>
                <c:pt idx="225">
                  <c:v>-1.6368202435312895E-3</c:v>
                </c:pt>
                <c:pt idx="226">
                  <c:v>-1.6364495846410421E-3</c:v>
                </c:pt>
                <c:pt idx="227">
                  <c:v>-1.6352002661124132E-3</c:v>
                </c:pt>
                <c:pt idx="228">
                  <c:v>-1.6333035396165485E-3</c:v>
                </c:pt>
                <c:pt idx="229">
                  <c:v>-1.6307519071112608E-3</c:v>
                </c:pt>
                <c:pt idx="230">
                  <c:v>-1.6234208114207505E-3</c:v>
                </c:pt>
                <c:pt idx="231">
                  <c:v>-1.6138463569914663E-3</c:v>
                </c:pt>
                <c:pt idx="232">
                  <c:v>-1.6079077240860329E-3</c:v>
                </c:pt>
                <c:pt idx="233">
                  <c:v>-1.6014111019657662E-3</c:v>
                </c:pt>
                <c:pt idx="234">
                  <c:v>-1.5949199920761714E-3</c:v>
                </c:pt>
                <c:pt idx="235">
                  <c:v>-1.5824325823166063E-3</c:v>
                </c:pt>
                <c:pt idx="236">
                  <c:v>-1.5704740402533446E-3</c:v>
                </c:pt>
                <c:pt idx="237">
                  <c:v>-1.5647553644804191E-3</c:v>
                </c:pt>
                <c:pt idx="238">
                  <c:v>-1.5591990898000674E-3</c:v>
                </c:pt>
                <c:pt idx="239">
                  <c:v>-1.553807854142164E-3</c:v>
                </c:pt>
                <c:pt idx="240">
                  <c:v>-1.5435820846843029E-3</c:v>
                </c:pt>
                <c:pt idx="241">
                  <c:v>-1.5339460629704149E-3</c:v>
                </c:pt>
                <c:pt idx="242">
                  <c:v>-1.5294195934112409E-3</c:v>
                </c:pt>
                <c:pt idx="243">
                  <c:v>-1.525073991173187E-3</c:v>
                </c:pt>
                <c:pt idx="244">
                  <c:v>-1.5209118944659039E-3</c:v>
                </c:pt>
                <c:pt idx="245">
                  <c:v>-1.5132062155043258E-3</c:v>
                </c:pt>
                <c:pt idx="246">
                  <c:v>-1.5061513230207879E-3</c:v>
                </c:pt>
                <c:pt idx="247">
                  <c:v>-1.5029463243942942E-3</c:v>
                </c:pt>
                <c:pt idx="248">
                  <c:v>-1.4999406593574349E-3</c:v>
                </c:pt>
                <c:pt idx="249">
                  <c:v>-1.4971369662397649E-3</c:v>
                </c:pt>
                <c:pt idx="250">
                  <c:v>-1.4922098244385396E-3</c:v>
                </c:pt>
                <c:pt idx="251">
                  <c:v>-1.4879946731571891E-3</c:v>
                </c:pt>
                <c:pt idx="252">
                  <c:v>-1.4862404099424964E-3</c:v>
                </c:pt>
                <c:pt idx="253">
                  <c:v>-1.4847039468657286E-3</c:v>
                </c:pt>
                <c:pt idx="254">
                  <c:v>-1.4833879219766644E-3</c:v>
                </c:pt>
                <c:pt idx="255">
                  <c:v>-1.4814977597099599E-3</c:v>
                </c:pt>
                <c:pt idx="256">
                  <c:v>-1.4803404261609643E-3</c:v>
                </c:pt>
                <c:pt idx="257">
                  <c:v>-1.4799220480288255E-3</c:v>
                </c:pt>
                <c:pt idx="258">
                  <c:v>-1.4794934045481156E-3</c:v>
                </c:pt>
                <c:pt idx="259">
                  <c:v>-1.4790544967979713E-3</c:v>
                </c:pt>
                <c:pt idx="260">
                  <c:v>-1.4781364052884882E-3</c:v>
                </c:pt>
                <c:pt idx="261">
                  <c:v>-1.4771962518800308E-3</c:v>
                </c:pt>
                <c:pt idx="262">
                  <c:v>-1.4767060437659296E-3</c:v>
                </c:pt>
                <c:pt idx="263">
                  <c:v>-1.476205579655776E-3</c:v>
                </c:pt>
                <c:pt idx="264">
                  <c:v>-1.4756948607086429E-3</c:v>
                </c:pt>
                <c:pt idx="265">
                  <c:v>-1.4746332069837109E-3</c:v>
                </c:pt>
                <c:pt idx="266">
                  <c:v>-1.473549465167423E-3</c:v>
                </c:pt>
                <c:pt idx="267">
                  <c:v>-1.472987492938671E-3</c:v>
                </c:pt>
                <c:pt idx="268">
                  <c:v>-1.4724152739464813E-3</c:v>
                </c:pt>
                <c:pt idx="269">
                  <c:v>-1.471832809869511E-3</c:v>
                </c:pt>
                <c:pt idx="270">
                  <c:v>-1.4706277294607162E-3</c:v>
                </c:pt>
                <c:pt idx="271">
                  <c:v>-1.4694005268944821E-3</c:v>
                </c:pt>
                <c:pt idx="272">
                  <c:v>-1.4687668562984868E-3</c:v>
                </c:pt>
                <c:pt idx="273">
                  <c:v>-1.4681229485313807E-3</c:v>
                </c:pt>
                <c:pt idx="274">
                  <c:v>-1.4674688048321727E-3</c:v>
                </c:pt>
                <c:pt idx="275">
                  <c:v>-1.4661204335375544E-3</c:v>
                </c:pt>
                <c:pt idx="276">
                  <c:v>-1.464749897892581E-3</c:v>
                </c:pt>
                <c:pt idx="277">
                  <c:v>-1.4640445948366221E-3</c:v>
                </c:pt>
                <c:pt idx="278">
                  <c:v>-1.463329063882135E-3</c:v>
                </c:pt>
                <c:pt idx="279">
                  <c:v>-1.4626033065479049E-3</c:v>
                </c:pt>
                <c:pt idx="280">
                  <c:v>-1.4611117799923079E-3</c:v>
                </c:pt>
                <c:pt idx="281">
                  <c:v>-1.4595980389531249E-3</c:v>
                </c:pt>
                <c:pt idx="282">
                  <c:v>-1.4588211691446418E-3</c:v>
                </c:pt>
                <c:pt idx="283">
                  <c:v>-1.4580340810699255E-3</c:v>
                </c:pt>
                <c:pt idx="284">
                  <c:v>-1.4572367758480809E-3</c:v>
                </c:pt>
                <c:pt idx="285">
                  <c:v>-1.455602229563091E-3</c:v>
                </c:pt>
                <c:pt idx="286">
                  <c:v>-1.4539454108275507E-3</c:v>
                </c:pt>
                <c:pt idx="287">
                  <c:v>-1.4530970403336951E-3</c:v>
                </c:pt>
                <c:pt idx="288">
                  <c:v>-1.4522384607662531E-3</c:v>
                </c:pt>
                <c:pt idx="289">
                  <c:v>-1.4513696734841375E-3</c:v>
                </c:pt>
                <c:pt idx="290">
                  <c:v>-1.4495922430413088E-3</c:v>
                </c:pt>
                <c:pt idx="291">
                  <c:v>-1.4477924744671355E-3</c:v>
                </c:pt>
                <c:pt idx="292">
                  <c:v>-1.446872668875443E-3</c:v>
                </c:pt>
                <c:pt idx="293">
                  <c:v>-1.4459426638024908E-3</c:v>
                </c:pt>
                <c:pt idx="294">
                  <c:v>-1.4450024602874478E-3</c:v>
                </c:pt>
                <c:pt idx="295">
                  <c:v>-1.4430822811650756E-3</c:v>
                </c:pt>
                <c:pt idx="296">
                  <c:v>-1.4411396906632845E-3</c:v>
                </c:pt>
                <c:pt idx="297">
                  <c:v>-1.4401485158410665E-3</c:v>
                </c:pt>
                <c:pt idx="298">
                  <c:v>-1.4391471510100118E-3</c:v>
                </c:pt>
                <c:pt idx="299">
                  <c:v>-1.4381355972092891E-3</c:v>
                </c:pt>
                <c:pt idx="300">
                  <c:v>-1.4360728046725058E-3</c:v>
                </c:pt>
                <c:pt idx="301">
                  <c:v>-1.4339875200475305E-3</c:v>
                </c:pt>
                <c:pt idx="302">
                  <c:v>-1.4329250419820028E-3</c:v>
                </c:pt>
                <c:pt idx="303">
                  <c:v>-1.431852383140253E-3</c:v>
                </c:pt>
                <c:pt idx="304">
                  <c:v>-1.4307695448012581E-3</c:v>
                </c:pt>
                <c:pt idx="305">
                  <c:v>-1.4285642743550042E-3</c:v>
                </c:pt>
                <c:pt idx="306">
                  <c:v>-1.4263364236111187E-3</c:v>
                </c:pt>
                <c:pt idx="307">
                  <c:v>-1.4252027080097207E-3</c:v>
                </c:pt>
                <c:pt idx="308">
                  <c:v>-1.4240588210645555E-3</c:v>
                </c:pt>
                <c:pt idx="309">
                  <c:v>-1.422904764014632E-3</c:v>
                </c:pt>
                <c:pt idx="310">
                  <c:v>-1.4205571509107173E-3</c:v>
                </c:pt>
                <c:pt idx="311">
                  <c:v>-1.4181868621454541E-3</c:v>
                </c:pt>
                <c:pt idx="312">
                  <c:v>-1.4169819748355295E-3</c:v>
                </c:pt>
                <c:pt idx="313">
                  <c:v>-1.4157669256142924E-3</c:v>
                </c:pt>
                <c:pt idx="314">
                  <c:v>-1.4145417157207518E-3</c:v>
                </c:pt>
                <c:pt idx="315">
                  <c:v>-1.4120518950644367E-3</c:v>
                </c:pt>
                <c:pt idx="316">
                  <c:v>-1.4095392962820696E-3</c:v>
                </c:pt>
                <c:pt idx="317">
                  <c:v>-1.408263303250834E-3</c:v>
                </c:pt>
                <c:pt idx="318">
                  <c:v>-1.4069771575009327E-3</c:v>
                </c:pt>
                <c:pt idx="319">
                  <c:v>-1.4056808605511506E-3</c:v>
                </c:pt>
                <c:pt idx="320">
                  <c:v>-1.4023811790631058E-3</c:v>
                </c:pt>
                <c:pt idx="321">
                  <c:v>-1.3990471538871674E-3</c:v>
                </c:pt>
                <c:pt idx="322">
                  <c:v>-1.3976899775158813E-3</c:v>
                </c:pt>
                <c:pt idx="323">
                  <c:v>-1.3963226594171374E-3</c:v>
                </c:pt>
                <c:pt idx="324">
                  <c:v>-1.3935488291716425E-3</c:v>
                </c:pt>
                <c:pt idx="325">
                  <c:v>-1.3907519950873137E-3</c:v>
                </c:pt>
                <c:pt idx="326">
                  <c:v>-1.3893339876958066E-3</c:v>
                </c:pt>
                <c:pt idx="327">
                  <c:v>-1.3879058466104155E-3</c:v>
                </c:pt>
                <c:pt idx="328">
                  <c:v>-1.3864675730701492E-3</c:v>
                </c:pt>
                <c:pt idx="329">
                  <c:v>-1.3835519405347441E-3</c:v>
                </c:pt>
                <c:pt idx="330">
                  <c:v>-1.3806131812588163E-3</c:v>
                </c:pt>
                <c:pt idx="331">
                  <c:v>-1.3791242654681568E-3</c:v>
                </c:pt>
                <c:pt idx="332">
                  <c:v>-1.3776252254560362E-3</c:v>
                </c:pt>
                <c:pt idx="333">
                  <c:v>-1.3761160623415591E-3</c:v>
                </c:pt>
                <c:pt idx="334">
                  <c:v>-1.3730587623816959E-3</c:v>
                </c:pt>
                <c:pt idx="335">
                  <c:v>-1.3699782062781551E-3</c:v>
                </c:pt>
                <c:pt idx="336">
                  <c:v>-1.368418447995623E-3</c:v>
                </c:pt>
                <c:pt idx="337">
                  <c:v>-1.3668485748041803E-3</c:v>
                </c:pt>
                <c:pt idx="338">
                  <c:v>-1.3652685880227722E-3</c:v>
                </c:pt>
                <c:pt idx="339">
                  <c:v>-1.3620697554106442E-3</c:v>
                </c:pt>
                <c:pt idx="340">
                  <c:v>-1.3588475310166714E-3</c:v>
                </c:pt>
                <c:pt idx="341">
                  <c:v>-1.3572169961095781E-3</c:v>
                </c:pt>
                <c:pt idx="342">
                  <c:v>-1.3555763555661571E-3</c:v>
                </c:pt>
                <c:pt idx="343">
                  <c:v>-1.3539256108252573E-3</c:v>
                </c:pt>
                <c:pt idx="344">
                  <c:v>-1.3505853802930901E-3</c:v>
                </c:pt>
                <c:pt idx="345">
                  <c:v>-1.3472216162657702E-3</c:v>
                </c:pt>
                <c:pt idx="346">
                  <c:v>-1.3455203704815233E-3</c:v>
                </c:pt>
                <c:pt idx="347">
                  <c:v>-1.3438090284534354E-3</c:v>
                </c:pt>
                <c:pt idx="348">
                  <c:v>-1.3420875916603237E-3</c:v>
                </c:pt>
                <c:pt idx="349">
                  <c:v>-1.338606097793793E-3</c:v>
                </c:pt>
                <c:pt idx="350">
                  <c:v>-1.3351009228568245E-3</c:v>
                </c:pt>
                <c:pt idx="351">
                  <c:v>-1.3333290319028634E-3</c:v>
                </c:pt>
                <c:pt idx="352">
                  <c:v>-1.3315470542174523E-3</c:v>
                </c:pt>
                <c:pt idx="353">
                  <c:v>-1.3297549912394402E-3</c:v>
                </c:pt>
                <c:pt idx="354">
                  <c:v>-1.3261323685309634E-3</c:v>
                </c:pt>
                <c:pt idx="355">
                  <c:v>-1.3224859114213672E-3</c:v>
                </c:pt>
                <c:pt idx="356">
                  <c:v>-1.3206434412849077E-3</c:v>
                </c:pt>
                <c:pt idx="357">
                  <c:v>-1.318790893769517E-3</c:v>
                </c:pt>
                <c:pt idx="358">
                  <c:v>-1.3169282703140439E-3</c:v>
                </c:pt>
                <c:pt idx="359">
                  <c:v>-1.3131646532160701E-3</c:v>
                </c:pt>
                <c:pt idx="360">
                  <c:v>-1.3093770428307394E-3</c:v>
                </c:pt>
                <c:pt idx="361">
                  <c:v>-1.3074640593391251E-3</c:v>
                </c:pt>
                <c:pt idx="362">
                  <c:v>-1.3055410078210983E-3</c:v>
                </c:pt>
                <c:pt idx="363">
                  <c:v>-1.303607889795444E-3</c:v>
                </c:pt>
                <c:pt idx="364">
                  <c:v>-1.2997034124673235E-3</c:v>
                </c:pt>
                <c:pt idx="365">
                  <c:v>-1.2957747779562823E-3</c:v>
                </c:pt>
                <c:pt idx="366">
                  <c:v>-1.2937913468169526E-3</c:v>
                </c:pt>
                <c:pt idx="367">
                  <c:v>-1.2917978571236333E-3</c:v>
                </c:pt>
                <c:pt idx="368">
                  <c:v>-1.2897943102352372E-3</c:v>
                </c:pt>
                <c:pt idx="369">
                  <c:v>-1.2857491070494831E-3</c:v>
                </c:pt>
                <c:pt idx="370">
                  <c:v>-1.2816795774694967E-3</c:v>
                </c:pt>
                <c:pt idx="371">
                  <c:v>-1.2796257645097953E-3</c:v>
                </c:pt>
                <c:pt idx="372">
                  <c:v>-1.277561902508495E-3</c:v>
                </c:pt>
                <c:pt idx="373">
                  <c:v>-1.2754879927046048E-3</c:v>
                </c:pt>
                <c:pt idx="374">
                  <c:v>-1.2713021975274685E-3</c:v>
                </c:pt>
                <c:pt idx="375">
                  <c:v>-1.2670919020818516E-3</c:v>
                </c:pt>
                <c:pt idx="376">
                  <c:v>-1.2649677732090581E-3</c:v>
                </c:pt>
                <c:pt idx="377">
                  <c:v>-1.2628336047670885E-3</c:v>
                </c:pt>
                <c:pt idx="378">
                  <c:v>-1.2606893977951117E-3</c:v>
                </c:pt>
                <c:pt idx="379">
                  <c:v>-1.2563631445994261E-3</c:v>
                </c:pt>
                <c:pt idx="380">
                  <c:v>-1.2520122126247202E-3</c:v>
                </c:pt>
                <c:pt idx="381">
                  <c:v>-1.2498178338260502E-3</c:v>
                </c:pt>
                <c:pt idx="382">
                  <c:v>-1.2476134245309467E-3</c:v>
                </c:pt>
                <c:pt idx="383">
                  <c:v>-1.2453989862981629E-3</c:v>
                </c:pt>
                <c:pt idx="384">
                  <c:v>-1.2409324089102114E-3</c:v>
                </c:pt>
                <c:pt idx="385">
                  <c:v>-1.2364409700893475E-3</c:v>
                </c:pt>
                <c:pt idx="386">
                  <c:v>-1.2341764068324323E-3</c:v>
                </c:pt>
                <c:pt idx="387">
                  <c:v>-1.2319018227513467E-3</c:v>
                </c:pt>
                <c:pt idx="388">
                  <c:v>-1.2296172190451315E-3</c:v>
                </c:pt>
                <c:pt idx="389">
                  <c:v>-1.2250104510913573E-3</c:v>
                </c:pt>
                <c:pt idx="390">
                  <c:v>-1.2203786349074264E-3</c:v>
                </c:pt>
                <c:pt idx="391">
                  <c:v>-1.2180439532594178E-3</c:v>
                </c:pt>
                <c:pt idx="392">
                  <c:v>-1.2156992600997896E-3</c:v>
                </c:pt>
                <c:pt idx="393">
                  <c:v>-1.2133445567874546E-3</c:v>
                </c:pt>
                <c:pt idx="394">
                  <c:v>-1.2085977317877195E-3</c:v>
                </c:pt>
                <c:pt idx="395">
                  <c:v>-1.203825668070202E-3</c:v>
                </c:pt>
                <c:pt idx="396">
                  <c:v>-1.2014209337785076E-3</c:v>
                </c:pt>
                <c:pt idx="397">
                  <c:v>-1.1990061973676802E-3</c:v>
                </c:pt>
                <c:pt idx="398">
                  <c:v>-1.191684102437307E-3</c:v>
                </c:pt>
                <c:pt idx="399">
                  <c:v>-1.1843078091811066E-3</c:v>
                </c:pt>
                <c:pt idx="400">
                  <c:v>-1.1818230953464237E-3</c:v>
                </c:pt>
                <c:pt idx="401">
                  <c:v>-1.1793283901440077E-3</c:v>
                </c:pt>
                <c:pt idx="402">
                  <c:v>-1.1743018513188375E-3</c:v>
                </c:pt>
                <c:pt idx="403">
                  <c:v>-1.1692496822357512E-3</c:v>
                </c:pt>
                <c:pt idx="404">
                  <c:v>-1.1667050401387158E-3</c:v>
                </c:pt>
                <c:pt idx="405">
                  <c:v>-1.1641504148673931E-3</c:v>
                </c:pt>
                <c:pt idx="406">
                  <c:v>-1.1615858073810159E-3</c:v>
                </c:pt>
                <c:pt idx="407">
                  <c:v>-1.1551188311464955E-3</c:v>
                </c:pt>
                <c:pt idx="408">
                  <c:v>-1.1486130876026124E-3</c:v>
                </c:pt>
                <c:pt idx="409">
                  <c:v>-1.1459886165221533E-3</c:v>
                </c:pt>
                <c:pt idx="410">
                  <c:v>-1.1433541726990626E-3</c:v>
                </c:pt>
                <c:pt idx="411">
                  <c:v>-1.1380484523426659E-3</c:v>
                </c:pt>
                <c:pt idx="412">
                  <c:v>-1.1327166987573634E-3</c:v>
                </c:pt>
                <c:pt idx="413">
                  <c:v>-1.1300324121643612E-3</c:v>
                </c:pt>
                <c:pt idx="414">
                  <c:v>-1.1273381611420774E-3</c:v>
                </c:pt>
                <c:pt idx="415">
                  <c:v>-1.1246339468495847E-3</c:v>
                </c:pt>
                <c:pt idx="416">
                  <c:v>-1.1191888350081669E-3</c:v>
                </c:pt>
                <c:pt idx="417">
                  <c:v>-1.1137174847153375E-3</c:v>
                </c:pt>
                <c:pt idx="418">
                  <c:v>-1.1109634747752395E-3</c:v>
                </c:pt>
                <c:pt idx="419">
                  <c:v>-1.1081995094786024E-3</c:v>
                </c:pt>
                <c:pt idx="420">
                  <c:v>-1.1054255905440513E-3</c:v>
                </c:pt>
                <c:pt idx="421">
                  <c:v>-1.0998412198581775E-3</c:v>
                </c:pt>
                <c:pt idx="422">
                  <c:v>-1.0942304036465345E-3</c:v>
                </c:pt>
                <c:pt idx="423">
                  <c:v>-1.0914067358669399E-3</c:v>
                </c:pt>
                <c:pt idx="424">
                  <c:v>-1.0885731224030692E-3</c:v>
                </c:pt>
                <c:pt idx="425">
                  <c:v>-1.0857295645738674E-3</c:v>
                </c:pt>
                <c:pt idx="426">
                  <c:v>-1.080006067550876E-3</c:v>
                </c:pt>
                <c:pt idx="427">
                  <c:v>-1.0742559161425191E-3</c:v>
                </c:pt>
                <c:pt idx="428">
                  <c:v>-1.0713626564706757E-3</c:v>
                </c:pt>
                <c:pt idx="429">
                  <c:v>-1.068459460586979E-3</c:v>
                </c:pt>
                <c:pt idx="430">
                  <c:v>-1.0655463296505019E-3</c:v>
                </c:pt>
                <c:pt idx="431">
                  <c:v>-1.0596838386245366E-3</c:v>
                </c:pt>
                <c:pt idx="432">
                  <c:v>-1.0537944829946966E-3</c:v>
                </c:pt>
                <c:pt idx="433">
                  <c:v>-1.0508316972979159E-3</c:v>
                </c:pt>
                <c:pt idx="434">
                  <c:v>-1.0478589847418007E-3</c:v>
                </c:pt>
                <c:pt idx="435">
                  <c:v>-1.0448763465653599E-3</c:v>
                </c:pt>
                <c:pt idx="436">
                  <c:v>-1.0388749937373376E-3</c:v>
                </c:pt>
                <c:pt idx="437">
                  <c:v>-1.0328465649944718E-3</c:v>
                </c:pt>
                <c:pt idx="438">
                  <c:v>-1.0298143190201614E-3</c:v>
                </c:pt>
                <c:pt idx="439">
                  <c:v>-1.0267721556589393E-3</c:v>
                </c:pt>
                <c:pt idx="440">
                  <c:v>-1.0237200761098464E-3</c:v>
                </c:pt>
                <c:pt idx="441">
                  <c:v>-1.0175799933742624E-3</c:v>
                </c:pt>
                <c:pt idx="442">
                  <c:v>-1.0114126228533138E-3</c:v>
                </c:pt>
                <c:pt idx="443">
                  <c:v>-1.0083109825087533E-3</c:v>
                </c:pt>
                <c:pt idx="444">
                  <c:v>-1.0051994340898318E-3</c:v>
                </c:pt>
                <c:pt idx="445">
                  <c:v>-1.0020779789154943E-3</c:v>
                </c:pt>
                <c:pt idx="446">
                  <c:v>-9.9579929816684398E-4</c:v>
                </c:pt>
                <c:pt idx="447">
                  <c:v>-9.894931174025956E-4</c:v>
                </c:pt>
                <c:pt idx="448">
                  <c:v>-9.8632214835525645E-4</c:v>
                </c:pt>
                <c:pt idx="449">
                  <c:v>-9.8314128086585129E-4</c:v>
                </c:pt>
                <c:pt idx="450">
                  <c:v>-9.7995051581367676E-4</c:v>
                </c:pt>
                <c:pt idx="451">
                  <c:v>-9.7353336871996987E-4</c:v>
                </c:pt>
                <c:pt idx="452">
                  <c:v>-9.6708850915394606E-4</c:v>
                </c:pt>
                <c:pt idx="453">
                  <c:v>-9.6384827751094804E-4</c:v>
                </c:pt>
                <c:pt idx="454">
                  <c:v>-9.6059815657856262E-4</c:v>
                </c:pt>
                <c:pt idx="455">
                  <c:v>-9.5733814759579872E-4</c:v>
                </c:pt>
                <c:pt idx="456">
                  <c:v>-9.5078266551862356E-4</c:v>
                </c:pt>
                <c:pt idx="457">
                  <c:v>-9.4419925909861036E-4</c:v>
                </c:pt>
                <c:pt idx="458">
                  <c:v>-9.4088983048745689E-4</c:v>
                </c:pt>
                <c:pt idx="459">
                  <c:v>-9.3757052201937086E-4</c:v>
                </c:pt>
                <c:pt idx="460">
                  <c:v>-9.3424133497332917E-4</c:v>
                </c:pt>
                <c:pt idx="461">
                  <c:v>-9.2754764918101529E-4</c:v>
                </c:pt>
                <c:pt idx="462">
                  <c:v>-9.2082582790808942E-4</c:v>
                </c:pt>
                <c:pt idx="463">
                  <c:v>-9.1744726823606015E-4</c:v>
                </c:pt>
                <c:pt idx="464">
                  <c:v>-9.1405883801964904E-4</c:v>
                </c:pt>
                <c:pt idx="465">
                  <c:v>-9.1066053861776908E-4</c:v>
                </c:pt>
                <c:pt idx="466">
                  <c:v>-9.0382878019212853E-4</c:v>
                </c:pt>
                <c:pt idx="467">
                  <c:v>-8.9696867641375633E-4</c:v>
                </c:pt>
                <c:pt idx="468">
                  <c:v>-8.9352105134832271E-4</c:v>
                </c:pt>
                <c:pt idx="469">
                  <c:v>-8.9006356525089814E-4</c:v>
                </c:pt>
                <c:pt idx="470">
                  <c:v>-8.8659621932052346E-4</c:v>
                </c:pt>
                <c:pt idx="471">
                  <c:v>-8.7962651914352818E-4</c:v>
                </c:pt>
                <c:pt idx="472">
                  <c:v>-8.7262826516720793E-4</c:v>
                </c:pt>
                <c:pt idx="473">
                  <c:v>-8.6911164061564961E-4</c:v>
                </c:pt>
                <c:pt idx="474">
                  <c:v>-8.6558516446455513E-4</c:v>
                </c:pt>
                <c:pt idx="475">
                  <c:v>-8.6204883787299735E-4</c:v>
                </c:pt>
                <c:pt idx="476">
                  <c:v>-8.5494132661345645E-4</c:v>
                </c:pt>
                <c:pt idx="477">
                  <c:v>-8.4780505499981729E-4</c:v>
                </c:pt>
                <c:pt idx="478">
                  <c:v>-8.4421949682944586E-4</c:v>
                </c:pt>
                <c:pt idx="479">
                  <c:v>-8.4062409637208901E-4</c:v>
                </c:pt>
                <c:pt idx="480">
                  <c:v>-8.3701885490672367E-4</c:v>
                </c:pt>
                <c:pt idx="481">
                  <c:v>-8.2977366311354217E-4</c:v>
                </c:pt>
                <c:pt idx="482">
                  <c:v>-8.2249950662305338E-4</c:v>
                </c:pt>
                <c:pt idx="483">
                  <c:v>-8.1884508066121242E-4</c:v>
                </c:pt>
                <c:pt idx="484">
                  <c:v>-8.1518082172493678E-4</c:v>
                </c:pt>
                <c:pt idx="485">
                  <c:v>-8.1150673129304352E-4</c:v>
                </c:pt>
                <c:pt idx="486">
                  <c:v>-8.0412398911544614E-4</c:v>
                </c:pt>
                <c:pt idx="487">
                  <c:v>-7.9671208086828926E-4</c:v>
                </c:pt>
                <c:pt idx="488">
                  <c:v>-7.9298885282241827E-4</c:v>
                </c:pt>
                <c:pt idx="489">
                  <c:v>-7.892558012345674E-4</c:v>
                </c:pt>
                <c:pt idx="490">
                  <c:v>-7.8551292762352176E-4</c:v>
                </c:pt>
                <c:pt idx="491">
                  <c:v>-7.7799276521073324E-4</c:v>
                </c:pt>
                <c:pt idx="492">
                  <c:v>-7.7044323836705786E-4</c:v>
                </c:pt>
                <c:pt idx="493">
                  <c:v>-7.6665127410446843E-4</c:v>
                </c:pt>
                <c:pt idx="494">
                  <c:v>-7.6284949577232197E-4</c:v>
                </c:pt>
                <c:pt idx="495">
                  <c:v>-7.5903790476949951E-4</c:v>
                </c:pt>
                <c:pt idx="496">
                  <c:v>-7.5138045188438696E-4</c:v>
                </c:pt>
                <c:pt idx="497">
                  <c:v>-7.4369343979086011E-4</c:v>
                </c:pt>
                <c:pt idx="498">
                  <c:v>-7.3983280525879991E-4</c:v>
                </c:pt>
                <c:pt idx="499">
                  <c:v>-7.3596236588979735E-4</c:v>
                </c:pt>
                <c:pt idx="500">
                  <c:v>-7.3208212324260558E-4</c:v>
                </c:pt>
                <c:pt idx="501">
                  <c:v>-7.2428750967468147E-4</c:v>
                </c:pt>
                <c:pt idx="502">
                  <c:v>-7.1646314617090923E-4</c:v>
                </c:pt>
                <c:pt idx="503">
                  <c:v>-7.1253390691694563E-4</c:v>
                </c:pt>
                <c:pt idx="504">
                  <c:v>-7.0859487241836661E-4</c:v>
                </c:pt>
                <c:pt idx="505">
                  <c:v>-7.0464604399411712E-4</c:v>
                </c:pt>
                <c:pt idx="506">
                  <c:v>-6.9671439909324562E-4</c:v>
                </c:pt>
                <c:pt idx="507">
                  <c:v>-6.8875281781899389E-4</c:v>
                </c:pt>
                <c:pt idx="508">
                  <c:v>-6.8475503991027864E-4</c:v>
                </c:pt>
                <c:pt idx="509">
                  <c:v>-6.8074747602953067E-4</c:v>
                </c:pt>
                <c:pt idx="510">
                  <c:v>-6.7673012773550312E-4</c:v>
                </c:pt>
                <c:pt idx="511">
                  <c:v>-6.6866158059841752E-4</c:v>
                </c:pt>
                <c:pt idx="512">
                  <c:v>-6.6056291468719053E-4</c:v>
                </c:pt>
                <c:pt idx="513">
                  <c:v>-6.5649665715650229E-4</c:v>
                </c:pt>
                <c:pt idx="514">
                  <c:v>-6.5242061641157534E-4</c:v>
                </c:pt>
                <c:pt idx="515">
                  <c:v>-6.4833479397119476E-4</c:v>
                </c:pt>
                <c:pt idx="516">
                  <c:v>-6.4012941115798583E-4</c:v>
                </c:pt>
                <c:pt idx="517">
                  <c:v>-6.3189371171556985E-4</c:v>
                </c:pt>
                <c:pt idx="518">
                  <c:v>-6.0274551901606799E-4</c:v>
                </c:pt>
                <c:pt idx="519">
                  <c:v>-5.731187848301289E-4</c:v>
                </c:pt>
                <c:pt idx="520">
                  <c:v>-5.4301395751910064E-4</c:v>
                </c:pt>
                <c:pt idx="521">
                  <c:v>-5.1243148524449111E-4</c:v>
                </c:pt>
                <c:pt idx="522">
                  <c:v>-4.8137181672736062E-4</c:v>
                </c:pt>
                <c:pt idx="523">
                  <c:v>-4.4983539980947285E-4</c:v>
                </c:pt>
                <c:pt idx="524">
                  <c:v>-4.17822683091984E-4</c:v>
                </c:pt>
                <c:pt idx="525">
                  <c:v>-3.85334114736402E-4</c:v>
                </c:pt>
                <c:pt idx="526">
                  <c:v>-3.5237014314404291E-4</c:v>
                </c:pt>
                <c:pt idx="527">
                  <c:v>-3.1893121655635071E-4</c:v>
                </c:pt>
                <c:pt idx="528">
                  <c:v>-2.850177832947054E-4</c:v>
                </c:pt>
                <c:pt idx="529">
                  <c:v>-2.4071828494509617E-4</c:v>
                </c:pt>
                <c:pt idx="530">
                  <c:v>-2.0572194855628112E-4</c:v>
                </c:pt>
                <c:pt idx="531">
                  <c:v>-1.7534857561951611E-4</c:v>
                </c:pt>
                <c:pt idx="532">
                  <c:v>-1.3947410498538204E-4</c:v>
                </c:pt>
                <c:pt idx="533">
                  <c:v>-1.0312743315310513E-4</c:v>
                </c:pt>
                <c:pt idx="534">
                  <c:v>-6.6309008524001456E-5</c:v>
                </c:pt>
                <c:pt idx="535">
                  <c:v>-2.901927937948301E-5</c:v>
                </c:pt>
                <c:pt idx="536">
                  <c:v>8.7413059191021603E-6</c:v>
                </c:pt>
                <c:pt idx="537">
                  <c:v>4.697229917027812E-5</c:v>
                </c:pt>
                <c:pt idx="538">
                  <c:v>8.5673252092632879E-5</c:v>
                </c:pt>
                <c:pt idx="539">
                  <c:v>1.2484371640475445E-4</c:v>
                </c:pt>
                <c:pt idx="540">
                  <c:v>1.6448324382523083E-4</c:v>
                </c:pt>
                <c:pt idx="541">
                  <c:v>2.0459138591277792E-4</c:v>
                </c:pt>
                <c:pt idx="542">
                  <c:v>2.4516769462579191E-4</c:v>
                </c:pt>
                <c:pt idx="543">
                  <c:v>2.9802443105353404E-4</c:v>
                </c:pt>
                <c:pt idx="544">
                  <c:v>3.2772301832295625E-4</c:v>
                </c:pt>
                <c:pt idx="545">
                  <c:v>3.6970113690415474E-4</c:v>
                </c:pt>
                <c:pt idx="546">
                  <c:v>4.1214562882530004E-4</c:v>
                </c:pt>
                <c:pt idx="547">
                  <c:v>4.612241140211637E-4</c:v>
                </c:pt>
                <c:pt idx="548">
                  <c:v>4.9843193972165523E-4</c:v>
                </c:pt>
                <c:pt idx="549">
                  <c:v>5.4227286221397719E-4</c:v>
                </c:pt>
                <c:pt idx="550">
                  <c:v>5.8657836492059801E-4</c:v>
                </c:pt>
                <c:pt idx="551">
                  <c:v>6.3134799979991385E-4</c:v>
                </c:pt>
                <c:pt idx="552">
                  <c:v>6.7658131833070456E-4</c:v>
                </c:pt>
                <c:pt idx="553">
                  <c:v>7.2227787255130238E-4</c:v>
                </c:pt>
                <c:pt idx="554">
                  <c:v>7.6843721386055108E-4</c:v>
                </c:pt>
                <c:pt idx="555">
                  <c:v>8.1505889421684685E-4</c:v>
                </c:pt>
                <c:pt idx="556">
                  <c:v>8.6214246525884164E-4</c:v>
                </c:pt>
                <c:pt idx="557">
                  <c:v>9.0968747886499557E-4</c:v>
                </c:pt>
                <c:pt idx="558">
                  <c:v>9.5769348667396059E-4</c:v>
                </c:pt>
                <c:pt idx="559">
                  <c:v>1.0061600403243887E-3</c:v>
                </c:pt>
                <c:pt idx="560">
                  <c:v>1.055086691854612E-3</c:v>
                </c:pt>
                <c:pt idx="561">
                  <c:v>1.1044729926634744E-3</c:v>
                </c:pt>
                <c:pt idx="562">
                  <c:v>1.1543184947893081E-3</c:v>
                </c:pt>
                <c:pt idx="563">
                  <c:v>1.2046227497908291E-3</c:v>
                </c:pt>
                <c:pt idx="564">
                  <c:v>1.2553853094665612E-3</c:v>
                </c:pt>
                <c:pt idx="565">
                  <c:v>1.3066057257749009E-3</c:v>
                </c:pt>
                <c:pt idx="566">
                  <c:v>1.3582835501946278E-3</c:v>
                </c:pt>
                <c:pt idx="567">
                  <c:v>1.4104183346042021E-3</c:v>
                </c:pt>
                <c:pt idx="568">
                  <c:v>1.4630041188112841E-3</c:v>
                </c:pt>
                <c:pt idx="569">
                  <c:v>1.5158846864959941E-3</c:v>
                </c:pt>
                <c:pt idx="570">
                  <c:v>1.5689826525999706E-3</c:v>
                </c:pt>
                <c:pt idx="571">
                  <c:v>1.6222916660435516E-3</c:v>
                </c:pt>
                <c:pt idx="572">
                  <c:v>1.6758053756671387E-3</c:v>
                </c:pt>
                <c:pt idx="573">
                  <c:v>1.7295174304710059E-3</c:v>
                </c:pt>
                <c:pt idx="574">
                  <c:v>1.7834214794554271E-3</c:v>
                </c:pt>
                <c:pt idx="575">
                  <c:v>1.8375111714608039E-3</c:v>
                </c:pt>
                <c:pt idx="576">
                  <c:v>1.8917801553275382E-3</c:v>
                </c:pt>
                <c:pt idx="577">
                  <c:v>1.9462220802157759E-3</c:v>
                </c:pt>
                <c:pt idx="578">
                  <c:v>2.0008305947261107E-3</c:v>
                </c:pt>
                <c:pt idx="579">
                  <c:v>2.0555993480986245E-3</c:v>
                </c:pt>
                <c:pt idx="580">
                  <c:v>2.1105219889339111E-3</c:v>
                </c:pt>
                <c:pt idx="581">
                  <c:v>2.1813527124603382E-3</c:v>
                </c:pt>
                <c:pt idx="582">
                  <c:v>2.236603247327551E-3</c:v>
                </c:pt>
                <c:pt idx="583">
                  <c:v>2.2840669622858911E-3</c:v>
                </c:pt>
                <c:pt idx="584">
                  <c:v>2.3395594787078977E-3</c:v>
                </c:pt>
                <c:pt idx="585">
                  <c:v>2.3951732200000464E-3</c:v>
                </c:pt>
                <c:pt idx="586">
                  <c:v>2.4509018350027389E-3</c:v>
                </c:pt>
                <c:pt idx="587">
                  <c:v>2.5067389724764411E-3</c:v>
                </c:pt>
                <c:pt idx="588">
                  <c:v>2.5626782813414906E-3</c:v>
                </c:pt>
                <c:pt idx="589">
                  <c:v>2.6187134105182253E-3</c:v>
                </c:pt>
                <c:pt idx="590">
                  <c:v>2.6748380088470469E-3</c:v>
                </c:pt>
                <c:pt idx="591">
                  <c:v>2.7310457250884212E-3</c:v>
                </c:pt>
                <c:pt idx="592">
                  <c:v>2.7873302082426221E-3</c:v>
                </c:pt>
                <c:pt idx="593">
                  <c:v>2.8436851071500513E-3</c:v>
                </c:pt>
                <c:pt idx="594">
                  <c:v>2.9001040706511105E-3</c:v>
                </c:pt>
                <c:pt idx="595">
                  <c:v>2.9565807474263295E-3</c:v>
                </c:pt>
                <c:pt idx="596">
                  <c:v>3.0131087866358541E-3</c:v>
                </c:pt>
                <c:pt idx="597">
                  <c:v>3.0696818368802781E-3</c:v>
                </c:pt>
                <c:pt idx="598">
                  <c:v>3.1505937429887609E-3</c:v>
                </c:pt>
                <c:pt idx="599">
                  <c:v>3.191031835729774E-3</c:v>
                </c:pt>
                <c:pt idx="600">
                  <c:v>3.2396075425467075E-3</c:v>
                </c:pt>
                <c:pt idx="601">
                  <c:v>3.2962971254146822E-3</c:v>
                </c:pt>
                <c:pt idx="602">
                  <c:v>3.3529999636794372E-3</c:v>
                </c:pt>
                <c:pt idx="603">
                  <c:v>3.409709705941566E-3</c:v>
                </c:pt>
                <c:pt idx="604">
                  <c:v>3.4664200010414703E-3</c:v>
                </c:pt>
                <c:pt idx="605">
                  <c:v>3.523124497899488E-3</c:v>
                </c:pt>
                <c:pt idx="606">
                  <c:v>3.5798168451961487E-3</c:v>
                </c:pt>
                <c:pt idx="607">
                  <c:v>3.6364906917718542E-3</c:v>
                </c:pt>
                <c:pt idx="608">
                  <c:v>3.6931396864670063E-3</c:v>
                </c:pt>
                <c:pt idx="609">
                  <c:v>3.7497574778821985E-3</c:v>
                </c:pt>
                <c:pt idx="610">
                  <c:v>3.8063377150976407E-3</c:v>
                </c:pt>
                <c:pt idx="611">
                  <c:v>3.8628740467139266E-3</c:v>
                </c:pt>
                <c:pt idx="612">
                  <c:v>3.9193601214915219E-3</c:v>
                </c:pt>
                <c:pt idx="613">
                  <c:v>3.9757895883507643E-3</c:v>
                </c:pt>
                <c:pt idx="614">
                  <c:v>4.0321560959721836E-3</c:v>
                </c:pt>
                <c:pt idx="615">
                  <c:v>4.0884532930363093E-3</c:v>
                </c:pt>
                <c:pt idx="616">
                  <c:v>4.1446748284634793E-3</c:v>
                </c:pt>
                <c:pt idx="617">
                  <c:v>4.2008143510141593E-3</c:v>
                </c:pt>
                <c:pt idx="618">
                  <c:v>4.2568655092889429E-3</c:v>
                </c:pt>
                <c:pt idx="619">
                  <c:v>4.3128219521282318E-3</c:v>
                </c:pt>
                <c:pt idx="620">
                  <c:v>4.3686838538725681E-3</c:v>
                </c:pt>
                <c:pt idx="621">
                  <c:v>4.4246288525062738E-3</c:v>
                </c:pt>
                <c:pt idx="622">
                  <c:v>4.4807401220570142E-3</c:v>
                </c:pt>
                <c:pt idx="623">
                  <c:v>4.5370165562097498E-3</c:v>
                </c:pt>
                <c:pt idx="624">
                  <c:v>4.5934570488093129E-3</c:v>
                </c:pt>
                <c:pt idx="625">
                  <c:v>4.6500604936206003E-3</c:v>
                </c:pt>
                <c:pt idx="626">
                  <c:v>4.7068257843285721E-3</c:v>
                </c:pt>
                <c:pt idx="627">
                  <c:v>4.763751814698125E-3</c:v>
                </c:pt>
                <c:pt idx="628">
                  <c:v>4.8208374786540276E-3</c:v>
                </c:pt>
                <c:pt idx="629">
                  <c:v>4.8780816698013041E-3</c:v>
                </c:pt>
                <c:pt idx="630">
                  <c:v>4.9354832819048511E-3</c:v>
                </c:pt>
                <c:pt idx="631">
                  <c:v>4.9930412088095011E-3</c:v>
                </c:pt>
                <c:pt idx="632">
                  <c:v>5.0507543442002145E-3</c:v>
                </c:pt>
                <c:pt idx="633">
                  <c:v>5.13354296586499E-3</c:v>
                </c:pt>
                <c:pt idx="634">
                  <c:v>5.1916300890830769E-3</c:v>
                </c:pt>
                <c:pt idx="635">
                  <c:v>5.2331365771163263E-3</c:v>
                </c:pt>
                <c:pt idx="636">
                  <c:v>5.2914809343818092E-3</c:v>
                </c:pt>
                <c:pt idx="637">
                  <c:v>5.3499748108443157E-3</c:v>
                </c:pt>
                <c:pt idx="638">
                  <c:v>5.4086171004286143E-3</c:v>
                </c:pt>
                <c:pt idx="639">
                  <c:v>5.4674066968196655E-3</c:v>
                </c:pt>
                <c:pt idx="640">
                  <c:v>5.5263424937823658E-3</c:v>
                </c:pt>
                <c:pt idx="641">
                  <c:v>5.5854233849217394E-3</c:v>
                </c:pt>
                <c:pt idx="642">
                  <c:v>5.6446482642424911E-3</c:v>
                </c:pt>
                <c:pt idx="643">
                  <c:v>5.7040160252697092E-3</c:v>
                </c:pt>
                <c:pt idx="644">
                  <c:v>5.7635255619281622E-3</c:v>
                </c:pt>
                <c:pt idx="645">
                  <c:v>5.8231757679028107E-3</c:v>
                </c:pt>
                <c:pt idx="646">
                  <c:v>5.882965536958551E-3</c:v>
                </c:pt>
                <c:pt idx="647">
                  <c:v>5.9428937627803435E-3</c:v>
                </c:pt>
                <c:pt idx="648">
                  <c:v>6.0203501281179683E-3</c:v>
                </c:pt>
                <c:pt idx="649">
                  <c:v>6.0976229456866093E-3</c:v>
                </c:pt>
                <c:pt idx="650">
                  <c:v>6.1580366296620781E-3</c:v>
                </c:pt>
                <c:pt idx="651">
                  <c:v>6.2272441218791386E-3</c:v>
                </c:pt>
                <c:pt idx="652">
                  <c:v>6.27926309029192E-3</c:v>
                </c:pt>
                <c:pt idx="653">
                  <c:v>6.3400736545560221E-3</c:v>
                </c:pt>
                <c:pt idx="654">
                  <c:v>6.401014299726171E-3</c:v>
                </c:pt>
                <c:pt idx="655">
                  <c:v>6.462083919567263E-3</c:v>
                </c:pt>
                <c:pt idx="656">
                  <c:v>6.5232814079241308E-3</c:v>
                </c:pt>
                <c:pt idx="657">
                  <c:v>6.5846056583218626E-3</c:v>
                </c:pt>
                <c:pt idx="658">
                  <c:v>6.6460555646852271E-3</c:v>
                </c:pt>
                <c:pt idx="659">
                  <c:v>6.7076300207791206E-3</c:v>
                </c:pt>
                <c:pt idx="660">
                  <c:v>6.7693279202085677E-3</c:v>
                </c:pt>
                <c:pt idx="661">
                  <c:v>6.8311481567384646E-3</c:v>
                </c:pt>
                <c:pt idx="662">
                  <c:v>6.8930896242935802E-3</c:v>
                </c:pt>
                <c:pt idx="663">
                  <c:v>6.9551512163990026E-3</c:v>
                </c:pt>
                <c:pt idx="664">
                  <c:v>7.0173318268995644E-3</c:v>
                </c:pt>
                <c:pt idx="665">
                  <c:v>7.079630349560162E-3</c:v>
                </c:pt>
                <c:pt idx="666">
                  <c:v>7.142045678065756E-3</c:v>
                </c:pt>
                <c:pt idx="667">
                  <c:v>7.2045767061812427E-3</c:v>
                </c:pt>
                <c:pt idx="668">
                  <c:v>7.2672223275915826E-3</c:v>
                </c:pt>
                <c:pt idx="669">
                  <c:v>7.3299814360616722E-3</c:v>
                </c:pt>
                <c:pt idx="670">
                  <c:v>7.392852925436344E-3</c:v>
                </c:pt>
                <c:pt idx="671">
                  <c:v>7.4558356892406863E-3</c:v>
                </c:pt>
                <c:pt idx="672">
                  <c:v>7.5189089903826556E-3</c:v>
                </c:pt>
                <c:pt idx="673">
                  <c:v>7.5820022039962964E-3</c:v>
                </c:pt>
                <c:pt idx="674">
                  <c:v>7.6451066957883285E-3</c:v>
                </c:pt>
                <c:pt idx="675">
                  <c:v>7.7082199139599794E-3</c:v>
                </c:pt>
                <c:pt idx="676">
                  <c:v>7.7713393071121573E-3</c:v>
                </c:pt>
                <c:pt idx="677">
                  <c:v>7.8344623235260258E-3</c:v>
                </c:pt>
                <c:pt idx="678">
                  <c:v>7.8975864116426209E-3</c:v>
                </c:pt>
                <c:pt idx="679">
                  <c:v>7.9607090199029784E-3</c:v>
                </c:pt>
                <c:pt idx="680">
                  <c:v>8.0238275967481343E-3</c:v>
                </c:pt>
                <c:pt idx="681">
                  <c:v>8.0869395904592523E-3</c:v>
                </c:pt>
                <c:pt idx="682">
                  <c:v>8.1500424497171764E-3</c:v>
                </c:pt>
                <c:pt idx="683">
                  <c:v>8.2131336226431984E-3</c:v>
                </c:pt>
                <c:pt idx="684">
                  <c:v>8.276210557678354E-3</c:v>
                </c:pt>
                <c:pt idx="685">
                  <c:v>8.348277776271118E-3</c:v>
                </c:pt>
                <c:pt idx="686">
                  <c:v>8.4113156097043174E-3</c:v>
                </c:pt>
                <c:pt idx="687">
                  <c:v>8.4653304201687263E-3</c:v>
                </c:pt>
                <c:pt idx="688">
                  <c:v>8.5283248879708395E-3</c:v>
                </c:pt>
                <c:pt idx="689">
                  <c:v>8.5912923600073299E-3</c:v>
                </c:pt>
                <c:pt idx="690">
                  <c:v>8.6542302846392971E-3</c:v>
                </c:pt>
                <c:pt idx="691">
                  <c:v>8.7171361103077771E-3</c:v>
                </c:pt>
                <c:pt idx="692">
                  <c:v>8.7800072852139976E-3</c:v>
                </c:pt>
                <c:pt idx="693">
                  <c:v>8.8428412578789306E-3</c:v>
                </c:pt>
                <c:pt idx="694">
                  <c:v>8.9056354768235479E-3</c:v>
                </c:pt>
                <c:pt idx="695">
                  <c:v>8.9683873901691413E-3</c:v>
                </c:pt>
                <c:pt idx="696">
                  <c:v>9.0310944464366827E-3</c:v>
                </c:pt>
                <c:pt idx="697">
                  <c:v>9.0937540939872719E-3</c:v>
                </c:pt>
                <c:pt idx="698">
                  <c:v>9.1563637812619447E-3</c:v>
                </c:pt>
                <c:pt idx="699">
                  <c:v>9.2367844330798476E-3</c:v>
                </c:pt>
                <c:pt idx="700">
                  <c:v>9.2814230682680687E-3</c:v>
                </c:pt>
                <c:pt idx="701">
                  <c:v>9.3438675648016556E-3</c:v>
                </c:pt>
                <c:pt idx="702">
                  <c:v>9.4062518945037255E-3</c:v>
                </c:pt>
                <c:pt idx="703">
                  <c:v>9.4685735058153142E-3</c:v>
                </c:pt>
                <c:pt idx="704">
                  <c:v>9.5308298469376496E-3</c:v>
                </c:pt>
                <c:pt idx="705">
                  <c:v>9.5930183664716395E-3</c:v>
                </c:pt>
                <c:pt idx="706">
                  <c:v>9.6551365126185118E-3</c:v>
                </c:pt>
                <c:pt idx="707">
                  <c:v>9.7171817337393662E-3</c:v>
                </c:pt>
                <c:pt idx="708">
                  <c:v>9.7791514783551747E-3</c:v>
                </c:pt>
                <c:pt idx="709">
                  <c:v>9.841043194587229E-3</c:v>
                </c:pt>
                <c:pt idx="710">
                  <c:v>9.9028543309565009E-3</c:v>
                </c:pt>
                <c:pt idx="711">
                  <c:v>9.9645823358240904E-3</c:v>
                </c:pt>
                <c:pt idx="712">
                  <c:v>1.0026224657471161E-2</c:v>
                </c:pt>
                <c:pt idx="713">
                  <c:v>1.0087778744338749E-2</c:v>
                </c:pt>
                <c:pt idx="714">
                  <c:v>1.0149242044708018E-2</c:v>
                </c:pt>
                <c:pt idx="715">
                  <c:v>1.0210612006940067E-2</c:v>
                </c:pt>
                <c:pt idx="716">
                  <c:v>1.0271886079475934E-2</c:v>
                </c:pt>
                <c:pt idx="717">
                  <c:v>1.0333061710516844E-2</c:v>
                </c:pt>
                <c:pt idx="718">
                  <c:v>1.0394136348503835E-2</c:v>
                </c:pt>
                <c:pt idx="719">
                  <c:v>1.045510744171807E-2</c:v>
                </c:pt>
                <c:pt idx="720">
                  <c:v>1.0515972438600585E-2</c:v>
                </c:pt>
                <c:pt idx="721">
                  <c:v>1.0576728787352607E-2</c:v>
                </c:pt>
                <c:pt idx="722">
                  <c:v>1.0637373936575045E-2</c:v>
                </c:pt>
                <c:pt idx="723">
                  <c:v>1.0697905334229318E-2</c:v>
                </c:pt>
                <c:pt idx="724">
                  <c:v>1.0758312418923666E-2</c:v>
                </c:pt>
                <c:pt idx="725">
                  <c:v>1.0818544708239841E-2</c:v>
                </c:pt>
                <c:pt idx="726">
                  <c:v>1.087859086364773E-2</c:v>
                </c:pt>
                <c:pt idx="727">
                  <c:v>1.0938447522157446E-2</c:v>
                </c:pt>
                <c:pt idx="728">
                  <c:v>1.0998111320938975E-2</c:v>
                </c:pt>
                <c:pt idx="729">
                  <c:v>1.1057578896922493E-2</c:v>
                </c:pt>
                <c:pt idx="730">
                  <c:v>1.1116846887118115E-2</c:v>
                </c:pt>
                <c:pt idx="731">
                  <c:v>1.1175911928535953E-2</c:v>
                </c:pt>
                <c:pt idx="732">
                  <c:v>1.1234770658266058E-2</c:v>
                </c:pt>
                <c:pt idx="733">
                  <c:v>1.1293419713318542E-2</c:v>
                </c:pt>
                <c:pt idx="734">
                  <c:v>1.1351855730623583E-2</c:v>
                </c:pt>
                <c:pt idx="735">
                  <c:v>1.1410075347271231E-2</c:v>
                </c:pt>
                <c:pt idx="736">
                  <c:v>1.1468075200431471E-2</c:v>
                </c:pt>
                <c:pt idx="737">
                  <c:v>1.1525851926874608E-2</c:v>
                </c:pt>
                <c:pt idx="738">
                  <c:v>1.1583402163610756E-2</c:v>
                </c:pt>
                <c:pt idx="739">
                  <c:v>1.1640722547889837E-2</c:v>
                </c:pt>
                <c:pt idx="740">
                  <c:v>1.1697809716482155E-2</c:v>
                </c:pt>
                <c:pt idx="741">
                  <c:v>1.175466030647776E-2</c:v>
                </c:pt>
                <c:pt idx="742">
                  <c:v>1.1811270954966702E-2</c:v>
                </c:pt>
                <c:pt idx="743">
                  <c:v>1.1867638298719285E-2</c:v>
                </c:pt>
                <c:pt idx="744">
                  <c:v>1.1923758975065368E-2</c:v>
                </c:pt>
                <c:pt idx="745">
                  <c:v>1.1979629620775256E-2</c:v>
                </c:pt>
                <c:pt idx="746">
                  <c:v>1.2035246872938998E-2</c:v>
                </c:pt>
                <c:pt idx="747">
                  <c:v>1.2090607368486772E-2</c:v>
                </c:pt>
                <c:pt idx="748">
                  <c:v>1.2145707744428691E-2</c:v>
                </c:pt>
                <c:pt idx="749">
                  <c:v>1.2200544637854804E-2</c:v>
                </c:pt>
                <c:pt idx="750">
                  <c:v>1.2255114685615354E-2</c:v>
                </c:pt>
                <c:pt idx="751">
                  <c:v>1.2309414524800388E-2</c:v>
                </c:pt>
                <c:pt idx="752">
                  <c:v>1.2363440792420022E-2</c:v>
                </c:pt>
                <c:pt idx="753">
                  <c:v>1.2432495741458993E-2</c:v>
                </c:pt>
                <c:pt idx="754">
                  <c:v>1.2470659160683795E-2</c:v>
                </c:pt>
                <c:pt idx="755">
                  <c:v>1.2523844535348161E-2</c:v>
                </c:pt>
                <c:pt idx="756">
                  <c:v>1.2576742886327708E-2</c:v>
                </c:pt>
                <c:pt idx="757">
                  <c:v>1.2629350850712484E-2</c:v>
                </c:pt>
                <c:pt idx="758">
                  <c:v>1.2681665065272796E-2</c:v>
                </c:pt>
                <c:pt idx="759">
                  <c:v>1.2733682167178628E-2</c:v>
                </c:pt>
                <c:pt idx="760">
                  <c:v>1.2785398793280223E-2</c:v>
                </c:pt>
                <c:pt idx="761">
                  <c:v>1.2836811580747565E-2</c:v>
                </c:pt>
                <c:pt idx="762">
                  <c:v>1.288791716635096E-2</c:v>
                </c:pt>
                <c:pt idx="763">
                  <c:v>1.2938712187180457E-2</c:v>
                </c:pt>
                <c:pt idx="764">
                  <c:v>1.2989193280166234E-2</c:v>
                </c:pt>
                <c:pt idx="765">
                  <c:v>1.3039357082318404E-2</c:v>
                </c:pt>
                <c:pt idx="766">
                  <c:v>1.3089200230487208E-2</c:v>
                </c:pt>
                <c:pt idx="767">
                  <c:v>1.3138719361842632E-2</c:v>
                </c:pt>
                <c:pt idx="768">
                  <c:v>1.3187911113234918E-2</c:v>
                </c:pt>
                <c:pt idx="769">
                  <c:v>1.3236772121674178E-2</c:v>
                </c:pt>
                <c:pt idx="770">
                  <c:v>1.3285299024090591E-2</c:v>
                </c:pt>
                <c:pt idx="771">
                  <c:v>1.3333488457494269E-2</c:v>
                </c:pt>
                <c:pt idx="772">
                  <c:v>1.3381337058735454E-2</c:v>
                </c:pt>
                <c:pt idx="773">
                  <c:v>1.3428841464984131E-2</c:v>
                </c:pt>
                <c:pt idx="774">
                  <c:v>1.3475998313090543E-2</c:v>
                </c:pt>
                <c:pt idx="775">
                  <c:v>1.3522804240064801E-2</c:v>
                </c:pt>
                <c:pt idx="776">
                  <c:v>1.3569256694827558E-2</c:v>
                </c:pt>
                <c:pt idx="777">
                  <c:v>1.3615487591938091E-2</c:v>
                </c:pt>
                <c:pt idx="778">
                  <c:v>1.3661598914218587E-2</c:v>
                </c:pt>
                <c:pt idx="779">
                  <c:v>1.3707589909790485E-2</c:v>
                </c:pt>
                <c:pt idx="780">
                  <c:v>1.3753459826775227E-2</c:v>
                </c:pt>
                <c:pt idx="781">
                  <c:v>1.3799207913294254E-2</c:v>
                </c:pt>
                <c:pt idx="782">
                  <c:v>1.3844833417628877E-2</c:v>
                </c:pt>
                <c:pt idx="783">
                  <c:v>1.3890335587980474E-2</c:v>
                </c:pt>
                <c:pt idx="784">
                  <c:v>1.3935713672390548E-2</c:v>
                </c:pt>
                <c:pt idx="785">
                  <c:v>1.3980966919140414E-2</c:v>
                </c:pt>
                <c:pt idx="786">
                  <c:v>1.4026094576351511E-2</c:v>
                </c:pt>
                <c:pt idx="787">
                  <c:v>1.4071095892225216E-2</c:v>
                </c:pt>
                <c:pt idx="788">
                  <c:v>1.411597011488297E-2</c:v>
                </c:pt>
                <c:pt idx="789">
                  <c:v>1.4167098352046992E-2</c:v>
                </c:pt>
                <c:pt idx="790">
                  <c:v>1.4205334273436065E-2</c:v>
                </c:pt>
                <c:pt idx="791">
                  <c:v>1.4249822705494353E-2</c:v>
                </c:pt>
                <c:pt idx="792">
                  <c:v>1.4294181037222131E-2</c:v>
                </c:pt>
                <c:pt idx="793">
                  <c:v>1.4338408516501033E-2</c:v>
                </c:pt>
                <c:pt idx="794">
                  <c:v>1.4382504391692308E-2</c:v>
                </c:pt>
                <c:pt idx="795">
                  <c:v>1.4426467910837459E-2</c:v>
                </c:pt>
                <c:pt idx="796">
                  <c:v>1.4470298322217801E-2</c:v>
                </c:pt>
                <c:pt idx="797">
                  <c:v>1.4513994873954772E-2</c:v>
                </c:pt>
                <c:pt idx="798">
                  <c:v>1.4557556814169814E-2</c:v>
                </c:pt>
                <c:pt idx="799">
                  <c:v>1.4600983391064304E-2</c:v>
                </c:pt>
                <c:pt idx="800">
                  <c:v>1.4644273852839618E-2</c:v>
                </c:pt>
                <c:pt idx="801">
                  <c:v>1.4687427447697132E-2</c:v>
                </c:pt>
                <c:pt idx="802">
                  <c:v>1.4730443423758288E-2</c:v>
                </c:pt>
                <c:pt idx="803">
                  <c:v>1.4773321029144526E-2</c:v>
                </c:pt>
                <c:pt idx="804">
                  <c:v>1.4828244848796857E-2</c:v>
                </c:pt>
                <c:pt idx="805">
                  <c:v>1.4858658120697754E-2</c:v>
                </c:pt>
                <c:pt idx="806">
                  <c:v>1.4901116103187562E-2</c:v>
                </c:pt>
                <c:pt idx="807">
                  <c:v>1.4949466352032204E-2</c:v>
                </c:pt>
                <c:pt idx="808">
                  <c:v>1.4985607182440575E-2</c:v>
                </c:pt>
                <c:pt idx="809">
                  <c:v>1.5027638775606533E-2</c:v>
                </c:pt>
                <c:pt idx="810">
                  <c:v>1.5069526735267402E-2</c:v>
                </c:pt>
                <c:pt idx="811">
                  <c:v>1.5111270309624558E-2</c:v>
                </c:pt>
                <c:pt idx="812">
                  <c:v>1.5152868746879378E-2</c:v>
                </c:pt>
                <c:pt idx="813">
                  <c:v>1.5194321295153301E-2</c:v>
                </c:pt>
                <c:pt idx="814">
                  <c:v>1.5235627202647706E-2</c:v>
                </c:pt>
                <c:pt idx="815">
                  <c:v>1.5276785717563968E-2</c:v>
                </c:pt>
                <c:pt idx="816">
                  <c:v>1.5317796087943591E-2</c:v>
                </c:pt>
                <c:pt idx="817">
                  <c:v>1.5358657562147826E-2</c:v>
                </c:pt>
                <c:pt idx="818">
                  <c:v>1.5399369388058304E-2</c:v>
                </c:pt>
                <c:pt idx="819">
                  <c:v>1.5439930814116209E-2</c:v>
                </c:pt>
                <c:pt idx="820">
                  <c:v>1.5480341088363048E-2</c:v>
                </c:pt>
                <c:pt idx="821">
                  <c:v>1.5520599459000195E-2</c:v>
                </c:pt>
                <c:pt idx="822">
                  <c:v>1.5560705174149092E-2</c:v>
                </c:pt>
                <c:pt idx="823">
                  <c:v>1.5600657482011115E-2</c:v>
                </c:pt>
                <c:pt idx="824">
                  <c:v>1.5640455630707706E-2</c:v>
                </c:pt>
                <c:pt idx="825">
                  <c:v>1.5680098868520176E-2</c:v>
                </c:pt>
                <c:pt idx="826">
                  <c:v>1.571958644349003E-2</c:v>
                </c:pt>
                <c:pt idx="827">
                  <c:v>1.5758917603738709E-2</c:v>
                </c:pt>
                <c:pt idx="828">
                  <c:v>1.579809131073695E-2</c:v>
                </c:pt>
                <c:pt idx="829">
                  <c:v>1.5837059033625422E-2</c:v>
                </c:pt>
                <c:pt idx="830">
                  <c:v>1.5875782894942958E-2</c:v>
                </c:pt>
                <c:pt idx="831">
                  <c:v>1.5914261334897262E-2</c:v>
                </c:pt>
                <c:pt idx="832">
                  <c:v>1.5952492793935846E-2</c:v>
                </c:pt>
                <c:pt idx="833">
                  <c:v>1.5990475712346353E-2</c:v>
                </c:pt>
                <c:pt idx="834">
                  <c:v>1.6028208530496357E-2</c:v>
                </c:pt>
                <c:pt idx="835">
                  <c:v>1.6065689688833373E-2</c:v>
                </c:pt>
                <c:pt idx="836">
                  <c:v>1.6102917627565105E-2</c:v>
                </c:pt>
                <c:pt idx="837">
                  <c:v>1.6139890787219002E-2</c:v>
                </c:pt>
                <c:pt idx="838">
                  <c:v>1.6176607608082705E-2</c:v>
                </c:pt>
                <c:pt idx="839">
                  <c:v>1.6213066530363918E-2</c:v>
                </c:pt>
                <c:pt idx="840">
                  <c:v>1.6249265994670026E-2</c:v>
                </c:pt>
                <c:pt idx="841">
                  <c:v>1.6295424408481196E-2</c:v>
                </c:pt>
                <c:pt idx="842">
                  <c:v>1.6331024969140628E-2</c:v>
                </c:pt>
                <c:pt idx="843">
                  <c:v>1.636132920833866E-2</c:v>
                </c:pt>
                <c:pt idx="844">
                  <c:v>1.6396437159844623E-2</c:v>
                </c:pt>
                <c:pt idx="845">
                  <c:v>1.6431277632271701E-2</c:v>
                </c:pt>
                <c:pt idx="846">
                  <c:v>1.6465849066067406E-2</c:v>
                </c:pt>
                <c:pt idx="847">
                  <c:v>1.6500149901439443E-2</c:v>
                </c:pt>
                <c:pt idx="848">
                  <c:v>1.6534178578755387E-2</c:v>
                </c:pt>
                <c:pt idx="849">
                  <c:v>1.6567933538382817E-2</c:v>
                </c:pt>
                <c:pt idx="850">
                  <c:v>1.6601413220769246E-2</c:v>
                </c:pt>
                <c:pt idx="851">
                  <c:v>1.6634616066282248E-2</c:v>
                </c:pt>
                <c:pt idx="852">
                  <c:v>1.6667540515129531E-2</c:v>
                </c:pt>
                <c:pt idx="853">
                  <c:v>1.6700185007838542E-2</c:v>
                </c:pt>
                <c:pt idx="854">
                  <c:v>1.6732547984616986E-2</c:v>
                </c:pt>
                <c:pt idx="855">
                  <c:v>1.6773741360287531E-2</c:v>
                </c:pt>
                <c:pt idx="856">
                  <c:v>1.6796423152092288E-2</c:v>
                </c:pt>
                <c:pt idx="857">
                  <c:v>1.6827932223444364E-2</c:v>
                </c:pt>
                <c:pt idx="858">
                  <c:v>1.6859153540416116E-2</c:v>
                </c:pt>
                <c:pt idx="859">
                  <c:v>1.6892679436315561E-2</c:v>
                </c:pt>
                <c:pt idx="860">
                  <c:v>1.6925080140994808E-2</c:v>
                </c:pt>
                <c:pt idx="861">
                  <c:v>1.6955386933350525E-2</c:v>
                </c:pt>
                <c:pt idx="862">
                  <c:v>1.6985399509934496E-2</c:v>
                </c:pt>
                <c:pt idx="863">
                  <c:v>1.7015116311194234E-2</c:v>
                </c:pt>
                <c:pt idx="864">
                  <c:v>1.7044535777257508E-2</c:v>
                </c:pt>
                <c:pt idx="865">
                  <c:v>1.7073656348651767E-2</c:v>
                </c:pt>
                <c:pt idx="866">
                  <c:v>1.7102476465744587E-2</c:v>
                </c:pt>
                <c:pt idx="867">
                  <c:v>1.713099456882361E-2</c:v>
                </c:pt>
                <c:pt idx="868">
                  <c:v>1.7159209098336348E-2</c:v>
                </c:pt>
                <c:pt idx="869">
                  <c:v>1.7187118494570441E-2</c:v>
                </c:pt>
                <c:pt idx="870">
                  <c:v>1.7214721197973404E-2</c:v>
                </c:pt>
                <c:pt idx="871">
                  <c:v>1.724201564875294E-2</c:v>
                </c:pt>
                <c:pt idx="872">
                  <c:v>1.7269000287436498E-2</c:v>
                </c:pt>
                <c:pt idx="873">
                  <c:v>1.7295673554311719E-2</c:v>
                </c:pt>
                <c:pt idx="874">
                  <c:v>1.7322033889826116E-2</c:v>
                </c:pt>
                <c:pt idx="875">
                  <c:v>1.7348079734187394E-2</c:v>
                </c:pt>
                <c:pt idx="876">
                  <c:v>1.7373809527843065E-2</c:v>
                </c:pt>
                <c:pt idx="877">
                  <c:v>1.7399221711160706E-2</c:v>
                </c:pt>
                <c:pt idx="878">
                  <c:v>1.7424314724507894E-2</c:v>
                </c:pt>
                <c:pt idx="879">
                  <c:v>1.7449087008252206E-2</c:v>
                </c:pt>
                <c:pt idx="880">
                  <c:v>1.7473544719148748E-2</c:v>
                </c:pt>
                <c:pt idx="881">
                  <c:v>1.7497903024761285E-2</c:v>
                </c:pt>
                <c:pt idx="882">
                  <c:v>1.7522263145881567E-2</c:v>
                </c:pt>
                <c:pt idx="883">
                  <c:v>1.7546626280910971E-2</c:v>
                </c:pt>
                <c:pt idx="884">
                  <c:v>1.7570993628250875E-2</c:v>
                </c:pt>
                <c:pt idx="885">
                  <c:v>1.7595366386622402E-2</c:v>
                </c:pt>
                <c:pt idx="886">
                  <c:v>1.7619745754346994E-2</c:v>
                </c:pt>
                <c:pt idx="887">
                  <c:v>1.7644132929905965E-2</c:v>
                </c:pt>
                <c:pt idx="888">
                  <c:v>1.7668529111940501E-2</c:v>
                </c:pt>
                <c:pt idx="889">
                  <c:v>1.7692935498772044E-2</c:v>
                </c:pt>
                <c:pt idx="890">
                  <c:v>1.7717353289041782E-2</c:v>
                </c:pt>
                <c:pt idx="891">
                  <c:v>1.7741783681151091E-2</c:v>
                </c:pt>
                <c:pt idx="892">
                  <c:v>1.7766227873581286E-2</c:v>
                </c:pt>
                <c:pt idx="893">
                  <c:v>1.7802054819444635E-2</c:v>
                </c:pt>
                <c:pt idx="894">
                  <c:v>1.7826539947796149E-2</c:v>
                </c:pt>
                <c:pt idx="895">
                  <c:v>1.7843155697292445E-2</c:v>
                </c:pt>
                <c:pt idx="896">
                  <c:v>1.7867669830256006E-2</c:v>
                </c:pt>
                <c:pt idx="897">
                  <c:v>1.789220392732993E-2</c:v>
                </c:pt>
                <c:pt idx="898">
                  <c:v>1.7916759186915598E-2</c:v>
                </c:pt>
                <c:pt idx="899">
                  <c:v>1.794133680757426E-2</c:v>
                </c:pt>
                <c:pt idx="900">
                  <c:v>1.7965937987707292E-2</c:v>
                </c:pt>
                <c:pt idx="901">
                  <c:v>1.7990563925955882E-2</c:v>
                </c:pt>
                <c:pt idx="902">
                  <c:v>1.8015215820721409E-2</c:v>
                </c:pt>
                <c:pt idx="903">
                  <c:v>1.8039894870405249E-2</c:v>
                </c:pt>
                <c:pt idx="904">
                  <c:v>1.8064602273728525E-2</c:v>
                </c:pt>
                <c:pt idx="905">
                  <c:v>1.808933922901268E-2</c:v>
                </c:pt>
                <c:pt idx="906">
                  <c:v>1.8114106934898899E-2</c:v>
                </c:pt>
                <c:pt idx="907">
                  <c:v>1.8138906589708625E-2</c:v>
                </c:pt>
                <c:pt idx="908">
                  <c:v>1.8163739392083045E-2</c:v>
                </c:pt>
                <c:pt idx="909">
                  <c:v>1.8197558098030697E-2</c:v>
                </c:pt>
                <c:pt idx="910">
                  <c:v>1.8227755763646769E-2</c:v>
                </c:pt>
                <c:pt idx="911">
                  <c:v>1.8256285711730769E-2</c:v>
                </c:pt>
                <c:pt idx="912">
                  <c:v>1.8277716330130644E-2</c:v>
                </c:pt>
                <c:pt idx="913">
                  <c:v>1.8302755751387068E-2</c:v>
                </c:pt>
                <c:pt idx="914">
                  <c:v>1.8327836196068148E-2</c:v>
                </c:pt>
                <c:pt idx="915">
                  <c:v>1.83529588626552E-2</c:v>
                </c:pt>
                <c:pt idx="916">
                  <c:v>1.8378124949549601E-2</c:v>
                </c:pt>
                <c:pt idx="917">
                  <c:v>1.8403335655472475E-2</c:v>
                </c:pt>
                <c:pt idx="918">
                  <c:v>1.8428592178665326E-2</c:v>
                </c:pt>
                <c:pt idx="919">
                  <c:v>1.8453895717849278E-2</c:v>
                </c:pt>
                <c:pt idx="920">
                  <c:v>1.8479247471345772E-2</c:v>
                </c:pt>
                <c:pt idx="921">
                  <c:v>1.8504648637795995E-2</c:v>
                </c:pt>
                <c:pt idx="922">
                  <c:v>1.8530100415601325E-2</c:v>
                </c:pt>
                <c:pt idx="923">
                  <c:v>1.8555604003402948E-2</c:v>
                </c:pt>
                <c:pt idx="924">
                  <c:v>1.8581160599522306E-2</c:v>
                </c:pt>
                <c:pt idx="925">
                  <c:v>1.8606771402600586E-2</c:v>
                </c:pt>
                <c:pt idx="926">
                  <c:v>1.8632437611119101E-2</c:v>
                </c:pt>
                <c:pt idx="927">
                  <c:v>1.8658160423559167E-2</c:v>
                </c:pt>
                <c:pt idx="928">
                  <c:v>1.8683941038482033E-2</c:v>
                </c:pt>
                <c:pt idx="929">
                  <c:v>1.8709780654369013E-2</c:v>
                </c:pt>
                <c:pt idx="930">
                  <c:v>1.8735680469701421E-2</c:v>
                </c:pt>
                <c:pt idx="931">
                  <c:v>1.8761641682880636E-2</c:v>
                </c:pt>
                <c:pt idx="932">
                  <c:v>1.8787596066482948E-2</c:v>
                </c:pt>
                <c:pt idx="933">
                  <c:v>1.8813394375571946E-2</c:v>
                </c:pt>
                <c:pt idx="934">
                  <c:v>1.8839030766022447E-2</c:v>
                </c:pt>
                <c:pt idx="935">
                  <c:v>1.8864504720808029E-2</c:v>
                </c:pt>
                <c:pt idx="936">
                  <c:v>1.888981572250259E-2</c:v>
                </c:pt>
                <c:pt idx="937">
                  <c:v>1.8914963253680028E-2</c:v>
                </c:pt>
                <c:pt idx="938">
                  <c:v>1.8939946797074114E-2</c:v>
                </c:pt>
                <c:pt idx="939">
                  <c:v>1.8964765835418618E-2</c:v>
                </c:pt>
                <c:pt idx="940">
                  <c:v>1.8989419851367373E-2</c:v>
                </c:pt>
                <c:pt idx="941">
                  <c:v>1.901390832765415E-2</c:v>
                </c:pt>
                <c:pt idx="942">
                  <c:v>1.9038230746852847E-2</c:v>
                </c:pt>
                <c:pt idx="943">
                  <c:v>1.9062386591697233E-2</c:v>
                </c:pt>
                <c:pt idx="944">
                  <c:v>1.9086375344841144E-2</c:v>
                </c:pt>
                <c:pt idx="945">
                  <c:v>1.9119170564381172E-2</c:v>
                </c:pt>
                <c:pt idx="946">
                  <c:v>1.9137214754723075E-2</c:v>
                </c:pt>
                <c:pt idx="947">
                  <c:v>1.9157333881167915E-2</c:v>
                </c:pt>
                <c:pt idx="948">
                  <c:v>1.9180649094447944E-2</c:v>
                </c:pt>
                <c:pt idx="949">
                  <c:v>1.9203794629536475E-2</c:v>
                </c:pt>
                <c:pt idx="950">
                  <c:v>1.9226769969007407E-2</c:v>
                </c:pt>
                <c:pt idx="951">
                  <c:v>1.9249574595514574E-2</c:v>
                </c:pt>
                <c:pt idx="952">
                  <c:v>1.9272207991871682E-2</c:v>
                </c:pt>
                <c:pt idx="953">
                  <c:v>1.9294669640652629E-2</c:v>
                </c:pt>
                <c:pt idx="954">
                  <c:v>1.9316959024511249E-2</c:v>
                </c:pt>
                <c:pt idx="955">
                  <c:v>1.9339075626261248E-2</c:v>
                </c:pt>
                <c:pt idx="956">
                  <c:v>1.9361018928556462E-2</c:v>
                </c:pt>
                <c:pt idx="957">
                  <c:v>1.9382788413970786E-2</c:v>
                </c:pt>
                <c:pt idx="958">
                  <c:v>1.9404383565237993E-2</c:v>
                </c:pt>
                <c:pt idx="959">
                  <c:v>1.943189176287774E-2</c:v>
                </c:pt>
                <c:pt idx="960">
                  <c:v>1.9447048796266131E-2</c:v>
                </c:pt>
                <c:pt idx="961">
                  <c:v>1.9468117841334731E-2</c:v>
                </c:pt>
                <c:pt idx="962">
                  <c:v>1.9489010482951485E-2</c:v>
                </c:pt>
                <c:pt idx="963">
                  <c:v>1.9512671119841229E-2</c:v>
                </c:pt>
                <c:pt idx="964">
                  <c:v>1.9530264486684601E-2</c:v>
                </c:pt>
                <c:pt idx="965">
                  <c:v>1.9550624814268502E-2</c:v>
                </c:pt>
                <c:pt idx="966">
                  <c:v>1.957080666909583E-2</c:v>
                </c:pt>
                <c:pt idx="967">
                  <c:v>1.9590809533980291E-2</c:v>
                </c:pt>
                <c:pt idx="968">
                  <c:v>1.9610632891575719E-2</c:v>
                </c:pt>
                <c:pt idx="969">
                  <c:v>1.9630276224615884E-2</c:v>
                </c:pt>
                <c:pt idx="970">
                  <c:v>1.9649739015594747E-2</c:v>
                </c:pt>
                <c:pt idx="971">
                  <c:v>1.9669020747405952E-2</c:v>
                </c:pt>
                <c:pt idx="972">
                  <c:v>1.9688120902703332E-2</c:v>
                </c:pt>
                <c:pt idx="973">
                  <c:v>1.970703896398085E-2</c:v>
                </c:pt>
                <c:pt idx="974">
                  <c:v>1.9725774414292019E-2</c:v>
                </c:pt>
                <c:pt idx="975">
                  <c:v>1.974432673597093E-2</c:v>
                </c:pt>
                <c:pt idx="976">
                  <c:v>1.9762695411831288E-2</c:v>
                </c:pt>
                <c:pt idx="977">
                  <c:v>1.9780879924526928E-2</c:v>
                </c:pt>
                <c:pt idx="978">
                  <c:v>1.9798879756791621E-2</c:v>
                </c:pt>
                <c:pt idx="979">
                  <c:v>1.9816694391279199E-2</c:v>
                </c:pt>
                <c:pt idx="980">
                  <c:v>1.9834323310723434E-2</c:v>
                </c:pt>
                <c:pt idx="981">
                  <c:v>1.9851765997778159E-2</c:v>
                </c:pt>
                <c:pt idx="982">
                  <c:v>1.9869021935097209E-2</c:v>
                </c:pt>
                <c:pt idx="983">
                  <c:v>1.9886090605414353E-2</c:v>
                </c:pt>
                <c:pt idx="984">
                  <c:v>1.9902971491463362E-2</c:v>
                </c:pt>
                <c:pt idx="985">
                  <c:v>1.9919664075818133E-2</c:v>
                </c:pt>
                <c:pt idx="986">
                  <c:v>1.9936167841212438E-2</c:v>
                </c:pt>
                <c:pt idx="987">
                  <c:v>1.9952482270300109E-2</c:v>
                </c:pt>
                <c:pt idx="988">
                  <c:v>1.9968606845814918E-2</c:v>
                </c:pt>
                <c:pt idx="989">
                  <c:v>1.9984541050490634E-2</c:v>
                </c:pt>
                <c:pt idx="990">
                  <c:v>2.0000284366981091E-2</c:v>
                </c:pt>
                <c:pt idx="991">
                  <c:v>2.0015836277860188E-2</c:v>
                </c:pt>
                <c:pt idx="992">
                  <c:v>2.0031196265941631E-2</c:v>
                </c:pt>
                <c:pt idx="993">
                  <c:v>2.0046363813879253E-2</c:v>
                </c:pt>
                <c:pt idx="994">
                  <c:v>2.0061338404326889E-2</c:v>
                </c:pt>
                <c:pt idx="995">
                  <c:v>2.0076119520098246E-2</c:v>
                </c:pt>
                <c:pt idx="996">
                  <c:v>2.009070664376722E-2</c:v>
                </c:pt>
                <c:pt idx="997">
                  <c:v>2.0107139437293142E-2</c:v>
                </c:pt>
                <c:pt idx="998">
                  <c:v>2.0121309121678976E-2</c:v>
                </c:pt>
                <c:pt idx="999">
                  <c:v>2.0133298889177809E-2</c:v>
                </c:pt>
                <c:pt idx="1000">
                  <c:v>2.0147104871375277E-2</c:v>
                </c:pt>
                <c:pt idx="1001">
                  <c:v>2.0160714274979341E-2</c:v>
                </c:pt>
                <c:pt idx="1002">
                  <c:v>2.0174126582723773E-2</c:v>
                </c:pt>
                <c:pt idx="1003">
                  <c:v>2.0187341277182469E-2</c:v>
                </c:pt>
                <c:pt idx="1004">
                  <c:v>2.02003578410892E-2</c:v>
                </c:pt>
                <c:pt idx="1005">
                  <c:v>2.0213175757097801E-2</c:v>
                </c:pt>
                <c:pt idx="1006">
                  <c:v>2.0225794507942041E-2</c:v>
                </c:pt>
                <c:pt idx="1007">
                  <c:v>2.0238213576275754E-2</c:v>
                </c:pt>
                <c:pt idx="1008">
                  <c:v>2.0250432444912647E-2</c:v>
                </c:pt>
                <c:pt idx="1009">
                  <c:v>2.0262450596426618E-2</c:v>
                </c:pt>
                <c:pt idx="1010">
                  <c:v>2.0277606741725407E-2</c:v>
                </c:pt>
                <c:pt idx="1011">
                  <c:v>2.0285882678940936E-2</c:v>
                </c:pt>
                <c:pt idx="1012">
                  <c:v>2.0297295575328889E-2</c:v>
                </c:pt>
                <c:pt idx="1013">
                  <c:v>2.0308505685369127E-2</c:v>
                </c:pt>
                <c:pt idx="1014">
                  <c:v>2.0319512491795422E-2</c:v>
                </c:pt>
                <c:pt idx="1015">
                  <c:v>2.0330315477261607E-2</c:v>
                </c:pt>
                <c:pt idx="1016">
                  <c:v>2.0340914124501452E-2</c:v>
                </c:pt>
                <c:pt idx="1017">
                  <c:v>2.0351307916248729E-2</c:v>
                </c:pt>
                <c:pt idx="1018">
                  <c:v>2.0361496335077334E-2</c:v>
                </c:pt>
                <c:pt idx="1019">
                  <c:v>2.0371478863800974E-2</c:v>
                </c:pt>
                <c:pt idx="1020">
                  <c:v>2.0381254985073483E-2</c:v>
                </c:pt>
                <c:pt idx="1021">
                  <c:v>2.0390824181548695E-2</c:v>
                </c:pt>
                <c:pt idx="1022">
                  <c:v>2.0400185936040316E-2</c:v>
                </c:pt>
                <c:pt idx="1023">
                  <c:v>2.0409339731042309E-2</c:v>
                </c:pt>
                <c:pt idx="1024">
                  <c:v>2.0418285049448315E-2</c:v>
                </c:pt>
                <c:pt idx="1025">
                  <c:v>2.0427021373832233E-2</c:v>
                </c:pt>
                <c:pt idx="1026">
                  <c:v>2.0435548186927832E-2</c:v>
                </c:pt>
                <c:pt idx="1027">
                  <c:v>2.0443864971468884E-2</c:v>
                </c:pt>
                <c:pt idx="1028">
                  <c:v>2.0451971210109221E-2</c:v>
                </c:pt>
                <c:pt idx="1029">
                  <c:v>2.0459866385582615E-2</c:v>
                </c:pt>
                <c:pt idx="1030">
                  <c:v>2.0467549980622834E-2</c:v>
                </c:pt>
                <c:pt idx="1031">
                  <c:v>2.0475021477803779E-2</c:v>
                </c:pt>
                <c:pt idx="1032">
                  <c:v>2.0482280359939153E-2</c:v>
                </c:pt>
                <c:pt idx="1033">
                  <c:v>2.0489326109602857E-2</c:v>
                </c:pt>
                <c:pt idx="1034">
                  <c:v>2.0496158209608595E-2</c:v>
                </c:pt>
                <c:pt idx="1035">
                  <c:v>2.0502776142690138E-2</c:v>
                </c:pt>
                <c:pt idx="1036">
                  <c:v>2.0509195052254015E-2</c:v>
                </c:pt>
                <c:pt idx="1037">
                  <c:v>2.0515507836149638E-2</c:v>
                </c:pt>
                <c:pt idx="1038">
                  <c:v>2.052173039829519E-2</c:v>
                </c:pt>
                <c:pt idx="1039">
                  <c:v>2.0527863015429304E-2</c:v>
                </c:pt>
                <c:pt idx="1040">
                  <c:v>2.0533905964290611E-2</c:v>
                </c:pt>
                <c:pt idx="1041">
                  <c:v>2.0539859521937487E-2</c:v>
                </c:pt>
                <c:pt idx="1042">
                  <c:v>2.0545723964868756E-2</c:v>
                </c:pt>
                <c:pt idx="1043">
                  <c:v>2.0551499570222731E-2</c:v>
                </c:pt>
                <c:pt idx="1044">
                  <c:v>2.0557186614578171E-2</c:v>
                </c:pt>
                <c:pt idx="1045">
                  <c:v>2.0562785374833581E-2</c:v>
                </c:pt>
                <c:pt idx="1046">
                  <c:v>2.0568296127887464E-2</c:v>
                </c:pt>
                <c:pt idx="1047">
                  <c:v>2.0573719150318581E-2</c:v>
                </c:pt>
                <c:pt idx="1048">
                  <c:v>2.0579054719185308E-2</c:v>
                </c:pt>
                <c:pt idx="1049">
                  <c:v>2.0584303111226276E-2</c:v>
                </c:pt>
                <c:pt idx="1050">
                  <c:v>2.0589464603180119E-2</c:v>
                </c:pt>
                <c:pt idx="1051">
                  <c:v>2.0594539471945339E-2</c:v>
                </c:pt>
                <c:pt idx="1052">
                  <c:v>2.0599527994260569E-2</c:v>
                </c:pt>
                <c:pt idx="1053">
                  <c:v>2.0604430447024313E-2</c:v>
                </c:pt>
                <c:pt idx="1054">
                  <c:v>2.0609247106975204E-2</c:v>
                </c:pt>
                <c:pt idx="1055">
                  <c:v>2.0613978251011744E-2</c:v>
                </c:pt>
                <c:pt idx="1056">
                  <c:v>2.0618624155872567E-2</c:v>
                </c:pt>
                <c:pt idx="1057">
                  <c:v>2.0623185098456176E-2</c:v>
                </c:pt>
                <c:pt idx="1058">
                  <c:v>2.0627661355501203E-2</c:v>
                </c:pt>
                <c:pt idx="1059">
                  <c:v>2.0632053203826217E-2</c:v>
                </c:pt>
                <c:pt idx="1060">
                  <c:v>2.0636360920249786E-2</c:v>
                </c:pt>
                <c:pt idx="1061">
                  <c:v>2.0640584781670412E-2</c:v>
                </c:pt>
                <c:pt idx="1062">
                  <c:v>2.064472506482673E-2</c:v>
                </c:pt>
                <c:pt idx="1063">
                  <c:v>2.064878204645737E-2</c:v>
                </c:pt>
                <c:pt idx="1064">
                  <c:v>2.0652756003540773E-2</c:v>
                </c:pt>
                <c:pt idx="1065">
                  <c:v>2.0657743827054986E-2</c:v>
                </c:pt>
                <c:pt idx="1066">
                  <c:v>2.0660455951100332E-2</c:v>
                </c:pt>
                <c:pt idx="1067">
                  <c:v>2.066470816504129E-2</c:v>
                </c:pt>
                <c:pt idx="1068">
                  <c:v>2.0667827121974014E-2</c:v>
                </c:pt>
                <c:pt idx="1069">
                  <c:v>2.0671390108120136E-2</c:v>
                </c:pt>
                <c:pt idx="1070">
                  <c:v>2.0674871730630429E-2</c:v>
                </c:pt>
                <c:pt idx="1071">
                  <c:v>2.0678272266163589E-2</c:v>
                </c:pt>
                <c:pt idx="1072">
                  <c:v>2.068159199161812E-2</c:v>
                </c:pt>
                <c:pt idx="1073">
                  <c:v>2.0684831183812591E-2</c:v>
                </c:pt>
                <c:pt idx="1074">
                  <c:v>2.0687990119485633E-2</c:v>
                </c:pt>
                <c:pt idx="1075">
                  <c:v>2.0691069075535751E-2</c:v>
                </c:pt>
                <c:pt idx="1076">
                  <c:v>2.0694068328781512E-2</c:v>
                </c:pt>
                <c:pt idx="1077">
                  <c:v>2.0696988156041485E-2</c:v>
                </c:pt>
                <c:pt idx="1078">
                  <c:v>2.0699828834054301E-2</c:v>
                </c:pt>
                <c:pt idx="1079">
                  <c:v>2.0702590639718466E-2</c:v>
                </c:pt>
                <c:pt idx="1080">
                  <c:v>2.070527384977261E-2</c:v>
                </c:pt>
                <c:pt idx="1081">
                  <c:v>2.0707878741115238E-2</c:v>
                </c:pt>
                <c:pt idx="1082">
                  <c:v>2.0710405590564918E-2</c:v>
                </c:pt>
                <c:pt idx="1083">
                  <c:v>2.0712854674860282E-2</c:v>
                </c:pt>
                <c:pt idx="1084">
                  <c:v>2.0715226270819898E-2</c:v>
                </c:pt>
                <c:pt idx="1085">
                  <c:v>2.071752065534227E-2</c:v>
                </c:pt>
                <c:pt idx="1086">
                  <c:v>2.071973810516603E-2</c:v>
                </c:pt>
                <c:pt idx="1087">
                  <c:v>2.0721878897189683E-2</c:v>
                </c:pt>
                <c:pt idx="1088">
                  <c:v>2.072394330815186E-2</c:v>
                </c:pt>
                <c:pt idx="1089">
                  <c:v>2.0725931614871129E-2</c:v>
                </c:pt>
                <c:pt idx="1090">
                  <c:v>2.0727844094245995E-2</c:v>
                </c:pt>
                <c:pt idx="1091">
                  <c:v>2.0729681023095026E-2</c:v>
                </c:pt>
                <c:pt idx="1092">
                  <c:v>2.0731442678076917E-2</c:v>
                </c:pt>
                <c:pt idx="1093">
                  <c:v>2.0733129336170109E-2</c:v>
                </c:pt>
                <c:pt idx="1094">
                  <c:v>2.0734741274113233E-2</c:v>
                </c:pt>
                <c:pt idx="1095">
                  <c:v>2.0736278768724858E-2</c:v>
                </c:pt>
                <c:pt idx="1096">
                  <c:v>2.0737742096903489E-2</c:v>
                </c:pt>
                <c:pt idx="1097">
                  <c:v>2.0739131535387756E-2</c:v>
                </c:pt>
                <c:pt idx="1098">
                  <c:v>2.0740447360996228E-2</c:v>
                </c:pt>
                <c:pt idx="1099">
                  <c:v>2.0741689850547473E-2</c:v>
                </c:pt>
                <c:pt idx="1100">
                  <c:v>2.0742859280939996E-2</c:v>
                </c:pt>
                <c:pt idx="1101">
                  <c:v>2.0744255927418465E-2</c:v>
                </c:pt>
                <c:pt idx="1102">
                  <c:v>2.0745259404799654E-2</c:v>
                </c:pt>
                <c:pt idx="1103">
                  <c:v>2.0746062092396045E-2</c:v>
                </c:pt>
                <c:pt idx="1104">
                  <c:v>2.074693179782372E-2</c:v>
                </c:pt>
                <c:pt idx="1105">
                  <c:v>2.0747729867673925E-2</c:v>
                </c:pt>
                <c:pt idx="1106">
                  <c:v>2.0748456578605357E-2</c:v>
                </c:pt>
                <c:pt idx="1107">
                  <c:v>2.0749112207756326E-2</c:v>
                </c:pt>
                <c:pt idx="1108">
                  <c:v>2.0749697031705594E-2</c:v>
                </c:pt>
                <c:pt idx="1109">
                  <c:v>2.0750211327351664E-2</c:v>
                </c:pt>
                <c:pt idx="1110">
                  <c:v>2.0750655371513105E-2</c:v>
                </c:pt>
                <c:pt idx="1111">
                  <c:v>2.0751029440928548E-2</c:v>
                </c:pt>
                <c:pt idx="1112">
                  <c:v>2.0751333812576434E-2</c:v>
                </c:pt>
                <c:pt idx="1113">
                  <c:v>2.0751568763115458E-2</c:v>
                </c:pt>
                <c:pt idx="1114">
                  <c:v>2.0751734569444125E-2</c:v>
                </c:pt>
                <c:pt idx="1115">
                  <c:v>2.0751846594873058E-2</c:v>
                </c:pt>
                <c:pt idx="1116">
                  <c:v>2.0751859856744659E-2</c:v>
                </c:pt>
                <c:pt idx="1117">
                  <c:v>2.0751819891273726E-2</c:v>
                </c:pt>
                <c:pt idx="1118">
                  <c:v>2.0751711888946645E-2</c:v>
                </c:pt>
                <c:pt idx="1119">
                  <c:v>2.0751505502198953E-2</c:v>
                </c:pt>
                <c:pt idx="1120">
                  <c:v>2.0751292880598626E-2</c:v>
                </c:pt>
                <c:pt idx="1121">
                  <c:v>2.0750982428294762E-2</c:v>
                </c:pt>
                <c:pt idx="1122">
                  <c:v>2.0750605046329085E-2</c:v>
                </c:pt>
                <c:pt idx="1123">
                  <c:v>2.0750161011440227E-2</c:v>
                </c:pt>
                <c:pt idx="1124">
                  <c:v>2.0749650600606628E-2</c:v>
                </c:pt>
                <c:pt idx="1125">
                  <c:v>2.0749074090486985E-2</c:v>
                </c:pt>
                <c:pt idx="1126">
                  <c:v>2.0748431757899866E-2</c:v>
                </c:pt>
                <c:pt idx="1127">
                  <c:v>2.074772387982371E-2</c:v>
                </c:pt>
                <c:pt idx="1128">
                  <c:v>2.0746950732997149E-2</c:v>
                </c:pt>
                <c:pt idx="1129">
                  <c:v>2.0746112594158816E-2</c:v>
                </c:pt>
                <c:pt idx="1130">
                  <c:v>2.0745209740287152E-2</c:v>
                </c:pt>
                <c:pt idx="1131">
                  <c:v>2.074424244804085E-2</c:v>
                </c:pt>
                <c:pt idx="1132">
                  <c:v>2.0743210994318417E-2</c:v>
                </c:pt>
                <c:pt idx="1133">
                  <c:v>2.074211565593842E-2</c:v>
                </c:pt>
                <c:pt idx="1134">
                  <c:v>2.0740956709639491E-2</c:v>
                </c:pt>
                <c:pt idx="1135">
                  <c:v>2.073973443240007E-2</c:v>
                </c:pt>
                <c:pt idx="1136">
                  <c:v>2.0738449100878853E-2</c:v>
                </c:pt>
                <c:pt idx="1137">
                  <c:v>2.073710099205428E-2</c:v>
                </c:pt>
                <c:pt idx="1138">
                  <c:v>2.0735690382585048E-2</c:v>
                </c:pt>
                <c:pt idx="1139">
                  <c:v>2.0734217549289724E-2</c:v>
                </c:pt>
                <c:pt idx="1140">
                  <c:v>2.0732682769226685E-2</c:v>
                </c:pt>
                <c:pt idx="1141">
                  <c:v>2.073108631897469E-2</c:v>
                </c:pt>
                <c:pt idx="1142">
                  <c:v>2.0729428475352307E-2</c:v>
                </c:pt>
                <c:pt idx="1143">
                  <c:v>2.0727709515337978E-2</c:v>
                </c:pt>
                <c:pt idx="1144">
                  <c:v>2.0725929715670333E-2</c:v>
                </c:pt>
                <c:pt idx="1145">
                  <c:v>2.0724089353088004E-2</c:v>
                </c:pt>
                <c:pt idx="1146">
                  <c:v>2.0722188704569433E-2</c:v>
                </c:pt>
                <c:pt idx="1147">
                  <c:v>2.0720228046773315E-2</c:v>
                </c:pt>
                <c:pt idx="1148">
                  <c:v>2.0718207656598153E-2</c:v>
                </c:pt>
                <c:pt idx="1149">
                  <c:v>2.0716127810942453E-2</c:v>
                </c:pt>
                <c:pt idx="1150">
                  <c:v>2.071398878646491E-2</c:v>
                </c:pt>
                <c:pt idx="1151">
                  <c:v>2.0711790860143964E-2</c:v>
                </c:pt>
                <c:pt idx="1152">
                  <c:v>2.0709534308638311E-2</c:v>
                </c:pt>
                <c:pt idx="1153">
                  <c:v>2.0706547330693326E-2</c:v>
                </c:pt>
                <c:pt idx="1154">
                  <c:v>2.0704157818425273E-2</c:v>
                </c:pt>
                <c:pt idx="1155">
                  <c:v>2.070206371777239E-2</c:v>
                </c:pt>
                <c:pt idx="1156">
                  <c:v>2.0699567239788053E-2</c:v>
                </c:pt>
                <c:pt idx="1157">
                  <c:v>2.069701356044007E-2</c:v>
                </c:pt>
                <c:pt idx="1158">
                  <c:v>2.0694402956387137E-2</c:v>
                </c:pt>
                <c:pt idx="1159">
                  <c:v>2.0691735704527758E-2</c:v>
                </c:pt>
                <c:pt idx="1160">
                  <c:v>2.0689012081680502E-2</c:v>
                </c:pt>
                <c:pt idx="1161">
                  <c:v>2.0686232364584001E-2</c:v>
                </c:pt>
                <c:pt idx="1162">
                  <c:v>2.0683396830216694E-2</c:v>
                </c:pt>
                <c:pt idx="1163">
                  <c:v>2.0680505755237277E-2</c:v>
                </c:pt>
                <c:pt idx="1164">
                  <c:v>2.0677559416544256E-2</c:v>
                </c:pt>
                <c:pt idx="1165">
                  <c:v>2.0674558091036133E-2</c:v>
                </c:pt>
                <c:pt idx="1166">
                  <c:v>2.0671502055371604E-2</c:v>
                </c:pt>
                <c:pt idx="1167">
                  <c:v>2.0668391586529111E-2</c:v>
                </c:pt>
                <c:pt idx="1168">
                  <c:v>2.0665226961087413E-2</c:v>
                </c:pt>
                <c:pt idx="1169">
                  <c:v>2.0662008456104886E-2</c:v>
                </c:pt>
                <c:pt idx="1170">
                  <c:v>2.0658502683259528E-2</c:v>
                </c:pt>
                <c:pt idx="1171">
                  <c:v>2.0654931515551311E-2</c:v>
                </c:pt>
                <c:pt idx="1172">
                  <c:v>2.0652032431538458E-2</c:v>
                </c:pt>
                <c:pt idx="1173">
                  <c:v>2.0648601176338488E-2</c:v>
                </c:pt>
                <c:pt idx="1174">
                  <c:v>2.0645117425450721E-2</c:v>
                </c:pt>
                <c:pt idx="1175">
                  <c:v>2.0641581456013469E-2</c:v>
                </c:pt>
                <c:pt idx="1176">
                  <c:v>2.0637993544605493E-2</c:v>
                </c:pt>
                <c:pt idx="1177">
                  <c:v>2.0634353968125296E-2</c:v>
                </c:pt>
                <c:pt idx="1178">
                  <c:v>2.0630663003391447E-2</c:v>
                </c:pt>
                <c:pt idx="1179">
                  <c:v>2.0626920927222514E-2</c:v>
                </c:pt>
                <c:pt idx="1180">
                  <c:v>2.0623128016517001E-2</c:v>
                </c:pt>
                <c:pt idx="1181">
                  <c:v>2.0619284548013539E-2</c:v>
                </c:pt>
                <c:pt idx="1182">
                  <c:v>2.0615390798450761E-2</c:v>
                </c:pt>
                <c:pt idx="1183">
                  <c:v>2.0611447044887043E-2</c:v>
                </c:pt>
                <c:pt idx="1184">
                  <c:v>2.0607453563901146E-2</c:v>
                </c:pt>
                <c:pt idx="1185">
                  <c:v>2.0603410632391572E-2</c:v>
                </c:pt>
                <c:pt idx="1186">
                  <c:v>2.0599318527256827E-2</c:v>
                </c:pt>
                <c:pt idx="1187">
                  <c:v>2.0595177525155606E-2</c:v>
                </c:pt>
                <c:pt idx="1188">
                  <c:v>2.0590987903146285E-2</c:v>
                </c:pt>
                <c:pt idx="1189">
                  <c:v>2.0586749937807625E-2</c:v>
                </c:pt>
                <c:pt idx="1190">
                  <c:v>2.0582463906118065E-2</c:v>
                </c:pt>
                <c:pt idx="1191">
                  <c:v>2.0578130084816237E-2</c:v>
                </c:pt>
                <c:pt idx="1192">
                  <c:v>2.0573748380536827E-2</c:v>
                </c:pt>
                <c:pt idx="1193">
                  <c:v>2.0569308685365328E-2</c:v>
                </c:pt>
                <c:pt idx="1194">
                  <c:v>2.0564806392346924E-2</c:v>
                </c:pt>
                <c:pt idx="1195">
                  <c:v>2.0560241699083548E-2</c:v>
                </c:pt>
                <c:pt idx="1196">
                  <c:v>2.0555614802777455E-2</c:v>
                </c:pt>
                <c:pt idx="1197">
                  <c:v>2.0550925900950645E-2</c:v>
                </c:pt>
                <c:pt idx="1198">
                  <c:v>2.0546175190805371E-2</c:v>
                </c:pt>
                <c:pt idx="1199">
                  <c:v>2.0541362869943569E-2</c:v>
                </c:pt>
                <c:pt idx="1200">
                  <c:v>2.0536489135807301E-2</c:v>
                </c:pt>
                <c:pt idx="1201">
                  <c:v>2.0531554185518885E-2</c:v>
                </c:pt>
                <c:pt idx="1202">
                  <c:v>2.0526558216680257E-2</c:v>
                </c:pt>
                <c:pt idx="1203">
                  <c:v>2.0521501426653543E-2</c:v>
                </c:pt>
                <c:pt idx="1204">
                  <c:v>2.0516384012720934E-2</c:v>
                </c:pt>
                <c:pt idx="1205">
                  <c:v>2.0510136644817933E-2</c:v>
                </c:pt>
                <c:pt idx="1206">
                  <c:v>2.0504872225117765E-2</c:v>
                </c:pt>
                <c:pt idx="1207">
                  <c:v>2.049990824157355E-2</c:v>
                </c:pt>
                <c:pt idx="1208">
                  <c:v>2.0494541774622732E-2</c:v>
                </c:pt>
                <c:pt idx="1209">
                  <c:v>2.0489115699193761E-2</c:v>
                </c:pt>
                <c:pt idx="1210">
                  <c:v>2.0483630212408954E-2</c:v>
                </c:pt>
                <c:pt idx="1211">
                  <c:v>2.0478085511710375E-2</c:v>
                </c:pt>
                <c:pt idx="1212">
                  <c:v>2.0472481794699959E-2</c:v>
                </c:pt>
                <c:pt idx="1213">
                  <c:v>2.0466819258500024E-2</c:v>
                </c:pt>
                <c:pt idx="1214">
                  <c:v>2.0461098100632569E-2</c:v>
                </c:pt>
                <c:pt idx="1215">
                  <c:v>2.045531851845972E-2</c:v>
                </c:pt>
                <c:pt idx="1216">
                  <c:v>2.044948070942354E-2</c:v>
                </c:pt>
                <c:pt idx="1217">
                  <c:v>2.0443584870966092E-2</c:v>
                </c:pt>
                <c:pt idx="1218">
                  <c:v>2.043763120028963E-2</c:v>
                </c:pt>
                <c:pt idx="1219">
                  <c:v>2.0431619894916153E-2</c:v>
                </c:pt>
                <c:pt idx="1220">
                  <c:v>2.0426123067139201E-2</c:v>
                </c:pt>
                <c:pt idx="1221">
                  <c:v>2.0415898984502689E-2</c:v>
                </c:pt>
                <c:pt idx="1222">
                  <c:v>2.0409683452253802E-2</c:v>
                </c:pt>
                <c:pt idx="1223">
                  <c:v>2.0402510530077578E-2</c:v>
                </c:pt>
                <c:pt idx="1224">
                  <c:v>2.0397082388141641E-2</c:v>
                </c:pt>
                <c:pt idx="1225">
                  <c:v>2.0390697251002621E-2</c:v>
                </c:pt>
                <c:pt idx="1226">
                  <c:v>2.0384255973810994E-2</c:v>
                </c:pt>
                <c:pt idx="1227">
                  <c:v>2.0377758753769015E-2</c:v>
                </c:pt>
                <c:pt idx="1228">
                  <c:v>2.0371205788398683E-2</c:v>
                </c:pt>
                <c:pt idx="1229">
                  <c:v>2.0364597275062124E-2</c:v>
                </c:pt>
                <c:pt idx="1230">
                  <c:v>2.0357933411121465E-2</c:v>
                </c:pt>
                <c:pt idx="1231">
                  <c:v>2.0351214393938832E-2</c:v>
                </c:pt>
                <c:pt idx="1232">
                  <c:v>2.0344440421036225E-2</c:v>
                </c:pt>
                <c:pt idx="1233">
                  <c:v>2.0337611689695834E-2</c:v>
                </c:pt>
                <c:pt idx="1234">
                  <c:v>2.0330728397359721E-2</c:v>
                </c:pt>
                <c:pt idx="1235">
                  <c:v>2.0323790741390013E-2</c:v>
                </c:pt>
                <c:pt idx="1236">
                  <c:v>2.031679891930871E-2</c:v>
                </c:pt>
                <c:pt idx="1237">
                  <c:v>2.0309753128318064E-2</c:v>
                </c:pt>
                <c:pt idx="1238">
                  <c:v>2.0302653565940076E-2</c:v>
                </c:pt>
                <c:pt idx="1239">
                  <c:v>2.0295500429456936E-2</c:v>
                </c:pt>
                <c:pt idx="1240">
                  <c:v>2.0288293916310707E-2</c:v>
                </c:pt>
                <c:pt idx="1241">
                  <c:v>2.0281034224023387E-2</c:v>
                </c:pt>
                <c:pt idx="1242">
                  <c:v>2.027372154979723E-2</c:v>
                </c:pt>
                <c:pt idx="1243">
                  <c:v>2.0266356091314108E-2</c:v>
                </c:pt>
                <c:pt idx="1244">
                  <c:v>2.0258938045536468E-2</c:v>
                </c:pt>
                <c:pt idx="1245">
                  <c:v>2.0251467610146179E-2</c:v>
                </c:pt>
                <c:pt idx="1246">
                  <c:v>2.0243944982505369E-2</c:v>
                </c:pt>
                <c:pt idx="1247">
                  <c:v>2.0236370359976164E-2</c:v>
                </c:pt>
                <c:pt idx="1248">
                  <c:v>2.022874393992069E-2</c:v>
                </c:pt>
                <c:pt idx="1249">
                  <c:v>2.0221065919860948E-2</c:v>
                </c:pt>
                <c:pt idx="1250">
                  <c:v>2.0213336497079126E-2</c:v>
                </c:pt>
                <c:pt idx="1251">
                  <c:v>2.0205555868937353E-2</c:v>
                </c:pt>
                <c:pt idx="1252">
                  <c:v>2.019772423287769E-2</c:v>
                </c:pt>
                <c:pt idx="1253">
                  <c:v>2.01898417863422E-2</c:v>
                </c:pt>
                <c:pt idx="1254">
                  <c:v>2.0181908726772946E-2</c:v>
                </c:pt>
                <c:pt idx="1255">
                  <c:v>2.0173925251372182E-2</c:v>
                </c:pt>
                <c:pt idx="1256">
                  <c:v>2.0165891557661908E-2</c:v>
                </c:pt>
                <c:pt idx="1257">
                  <c:v>2.0155472785177153E-2</c:v>
                </c:pt>
                <c:pt idx="1258">
                  <c:v>2.0148508315056546E-2</c:v>
                </c:pt>
                <c:pt idx="1259">
                  <c:v>2.0141491140455159E-2</c:v>
                </c:pt>
                <c:pt idx="1260">
                  <c:v>2.0133258547367916E-2</c:v>
                </c:pt>
                <c:pt idx="1261">
                  <c:v>2.0124976722861732E-2</c:v>
                </c:pt>
                <c:pt idx="1262">
                  <c:v>2.0116645864458604E-2</c:v>
                </c:pt>
                <c:pt idx="1263">
                  <c:v>2.0108266169520661E-2</c:v>
                </c:pt>
                <c:pt idx="1264">
                  <c:v>2.0099837835330092E-2</c:v>
                </c:pt>
                <c:pt idx="1265">
                  <c:v>2.009136105932896E-2</c:v>
                </c:pt>
                <c:pt idx="1266">
                  <c:v>2.0082836039039265E-2</c:v>
                </c:pt>
                <c:pt idx="1267">
                  <c:v>2.0074262971663259E-2</c:v>
                </c:pt>
                <c:pt idx="1268">
                  <c:v>2.0065642054722943E-2</c:v>
                </c:pt>
                <c:pt idx="1269">
                  <c:v>2.0056973485580443E-2</c:v>
                </c:pt>
                <c:pt idx="1270">
                  <c:v>2.0045758480415898E-2</c:v>
                </c:pt>
                <c:pt idx="1271">
                  <c:v>2.0039494180297268E-2</c:v>
                </c:pt>
                <c:pt idx="1272">
                  <c:v>2.0030683838880847E-2</c:v>
                </c:pt>
                <c:pt idx="1273">
                  <c:v>2.0021826634790685E-2</c:v>
                </c:pt>
                <c:pt idx="1274">
                  <c:v>2.001292276554878E-2</c:v>
                </c:pt>
                <c:pt idx="1275">
                  <c:v>2.0003972428437322E-2</c:v>
                </c:pt>
                <c:pt idx="1276">
                  <c:v>1.9994975820898375E-2</c:v>
                </c:pt>
                <c:pt idx="1277">
                  <c:v>1.9985933140294065E-2</c:v>
                </c:pt>
                <c:pt idx="1278">
                  <c:v>1.9976844583986519E-2</c:v>
                </c:pt>
                <c:pt idx="1279">
                  <c:v>1.9967710349497736E-2</c:v>
                </c:pt>
                <c:pt idx="1280">
                  <c:v>1.9958530634109906E-2</c:v>
                </c:pt>
                <c:pt idx="1281">
                  <c:v>1.9949305635345027E-2</c:v>
                </c:pt>
                <c:pt idx="1282">
                  <c:v>1.9940035550325419E-2</c:v>
                </c:pt>
                <c:pt idx="1283">
                  <c:v>1.9930720576653016E-2</c:v>
                </c:pt>
                <c:pt idx="1284">
                  <c:v>1.9921360911769881E-2</c:v>
                </c:pt>
                <c:pt idx="1285">
                  <c:v>1.9911956752958204E-2</c:v>
                </c:pt>
                <c:pt idx="1286">
                  <c:v>1.9902508297660049E-2</c:v>
                </c:pt>
                <c:pt idx="1287">
                  <c:v>1.9893015743157605E-2</c:v>
                </c:pt>
                <c:pt idx="1288">
                  <c:v>1.9883479287052808E-2</c:v>
                </c:pt>
                <c:pt idx="1289">
                  <c:v>1.9873899126627848E-2</c:v>
                </c:pt>
                <c:pt idx="1290">
                  <c:v>1.9864275459244851E-2</c:v>
                </c:pt>
                <c:pt idx="1291">
                  <c:v>1.9854608482265945E-2</c:v>
                </c:pt>
                <c:pt idx="1292">
                  <c:v>1.9844898393213128E-2</c:v>
                </c:pt>
                <c:pt idx="1293">
                  <c:v>1.9835145389448527E-2</c:v>
                </c:pt>
                <c:pt idx="1294">
                  <c:v>1.9825349668334269E-2</c:v>
                </c:pt>
                <c:pt idx="1295">
                  <c:v>1.9815511427152543E-2</c:v>
                </c:pt>
                <c:pt idx="1296">
                  <c:v>1.9805630863585222E-2</c:v>
                </c:pt>
                <c:pt idx="1297">
                  <c:v>1.9795708174754623E-2</c:v>
                </c:pt>
                <c:pt idx="1298">
                  <c:v>1.9785743558102808E-2</c:v>
                </c:pt>
                <c:pt idx="1299">
                  <c:v>1.9775737211151778E-2</c:v>
                </c:pt>
                <c:pt idx="1300">
                  <c:v>1.9765689331103786E-2</c:v>
                </c:pt>
                <c:pt idx="1301">
                  <c:v>1.9755600115640704E-2</c:v>
                </c:pt>
                <c:pt idx="1302">
                  <c:v>1.9745469761884848E-2</c:v>
                </c:pt>
                <c:pt idx="1303">
                  <c:v>1.9735298467278284E-2</c:v>
                </c:pt>
                <c:pt idx="1304">
                  <c:v>1.9725086429422944E-2</c:v>
                </c:pt>
                <c:pt idx="1305">
                  <c:v>1.9714833845441149E-2</c:v>
                </c:pt>
                <c:pt idx="1306">
                  <c:v>1.9704540912854895E-2</c:v>
                </c:pt>
                <c:pt idx="1307">
                  <c:v>1.9694207829026311E-2</c:v>
                </c:pt>
                <c:pt idx="1308">
                  <c:v>1.9683834791477395E-2</c:v>
                </c:pt>
                <c:pt idx="1309">
                  <c:v>1.9673421997410401E-2</c:v>
                </c:pt>
                <c:pt idx="1310">
                  <c:v>1.9662969644187456E-2</c:v>
                </c:pt>
                <c:pt idx="1311">
                  <c:v>1.9652477929490431E-2</c:v>
                </c:pt>
                <c:pt idx="1312">
                  <c:v>1.9641947050441644E-2</c:v>
                </c:pt>
                <c:pt idx="1313">
                  <c:v>1.9631377204563094E-2</c:v>
                </c:pt>
                <c:pt idx="1314">
                  <c:v>1.9620768589216908E-2</c:v>
                </c:pt>
                <c:pt idx="1315">
                  <c:v>1.9610121401845149E-2</c:v>
                </c:pt>
                <c:pt idx="1316">
                  <c:v>1.9599435839730006E-2</c:v>
                </c:pt>
                <c:pt idx="1317">
                  <c:v>1.9588712100393479E-2</c:v>
                </c:pt>
                <c:pt idx="1318">
                  <c:v>1.9577950381117759E-2</c:v>
                </c:pt>
                <c:pt idx="1319">
                  <c:v>1.9567150879424844E-2</c:v>
                </c:pt>
                <c:pt idx="1320">
                  <c:v>1.9556313792516988E-2</c:v>
                </c:pt>
                <c:pt idx="1321">
                  <c:v>1.9545439317996127E-2</c:v>
                </c:pt>
                <c:pt idx="1322">
                  <c:v>1.9534527653144451E-2</c:v>
                </c:pt>
                <c:pt idx="1323">
                  <c:v>1.9523578995324087E-2</c:v>
                </c:pt>
                <c:pt idx="1324">
                  <c:v>1.9512593541977097E-2</c:v>
                </c:pt>
                <c:pt idx="1325">
                  <c:v>1.9498415638565803E-2</c:v>
                </c:pt>
                <c:pt idx="1326">
                  <c:v>1.9490513038391555E-2</c:v>
                </c:pt>
                <c:pt idx="1327">
                  <c:v>1.9479418382877256E-2</c:v>
                </c:pt>
                <c:pt idx="1328">
                  <c:v>1.9468287721364774E-2</c:v>
                </c:pt>
                <c:pt idx="1329">
                  <c:v>1.9457121251376108E-2</c:v>
                </c:pt>
                <c:pt idx="1330">
                  <c:v>1.9445919170113513E-2</c:v>
                </c:pt>
                <c:pt idx="1331">
                  <c:v>1.9434681675178922E-2</c:v>
                </c:pt>
                <c:pt idx="1332">
                  <c:v>1.9423408963934463E-2</c:v>
                </c:pt>
                <c:pt idx="1333">
                  <c:v>1.9412101233502455E-2</c:v>
                </c:pt>
                <c:pt idx="1334">
                  <c:v>1.9400758681644703E-2</c:v>
                </c:pt>
                <c:pt idx="1335">
                  <c:v>1.9389381505563463E-2</c:v>
                </c:pt>
                <c:pt idx="1336">
                  <c:v>1.9377969902620862E-2</c:v>
                </c:pt>
                <c:pt idx="1337">
                  <c:v>1.9366524070418834E-2</c:v>
                </c:pt>
                <c:pt idx="1338">
                  <c:v>1.9355044206079697E-2</c:v>
                </c:pt>
                <c:pt idx="1339">
                  <c:v>1.934353050712545E-2</c:v>
                </c:pt>
                <c:pt idx="1340">
                  <c:v>1.9331983170998157E-2</c:v>
                </c:pt>
                <c:pt idx="1341">
                  <c:v>1.9320402395059944E-2</c:v>
                </c:pt>
                <c:pt idx="1342">
                  <c:v>1.9308788376593E-2</c:v>
                </c:pt>
                <c:pt idx="1343">
                  <c:v>1.9297141313199262E-2</c:v>
                </c:pt>
                <c:pt idx="1344">
                  <c:v>1.9285461402080983E-2</c:v>
                </c:pt>
                <c:pt idx="1345">
                  <c:v>1.9273748840680227E-2</c:v>
                </c:pt>
                <c:pt idx="1346">
                  <c:v>1.9262003826518992E-2</c:v>
                </c:pt>
                <c:pt idx="1347">
                  <c:v>1.9250226556799532E-2</c:v>
                </c:pt>
                <c:pt idx="1348">
                  <c:v>1.9238417229043847E-2</c:v>
                </c:pt>
                <c:pt idx="1349">
                  <c:v>1.9226576040614063E-2</c:v>
                </c:pt>
                <c:pt idx="1350">
                  <c:v>1.9214703188872306E-2</c:v>
                </c:pt>
                <c:pt idx="1351">
                  <c:v>1.9202798871180704E-2</c:v>
                </c:pt>
                <c:pt idx="1352">
                  <c:v>1.9190863285141191E-2</c:v>
                </c:pt>
                <c:pt idx="1353">
                  <c:v>1.9178896627956021E-2</c:v>
                </c:pt>
                <c:pt idx="1354">
                  <c:v>1.9166899096907386E-2</c:v>
                </c:pt>
                <c:pt idx="1355">
                  <c:v>1.9154870889757092E-2</c:v>
                </c:pt>
                <c:pt idx="1356">
                  <c:v>1.9142812203547521E-2</c:v>
                </c:pt>
                <c:pt idx="1357">
                  <c:v>1.9130723235800673E-2</c:v>
                </c:pt>
                <c:pt idx="1358">
                  <c:v>1.9118604183878674E-2</c:v>
                </c:pt>
                <c:pt idx="1359">
                  <c:v>1.9106455245303522E-2</c:v>
                </c:pt>
                <c:pt idx="1360">
                  <c:v>1.9094276617437345E-2</c:v>
                </c:pt>
                <c:pt idx="1361">
                  <c:v>1.9080322084388257E-2</c:v>
                </c:pt>
                <c:pt idx="1362">
                  <c:v>1.9069831082960675E-2</c:v>
                </c:pt>
                <c:pt idx="1363">
                  <c:v>1.9057564571314245E-2</c:v>
                </c:pt>
                <c:pt idx="1364">
                  <c:v>1.9045269159985168E-2</c:v>
                </c:pt>
                <c:pt idx="1365">
                  <c:v>1.9032945046095762E-2</c:v>
                </c:pt>
                <c:pt idx="1366">
                  <c:v>1.9020592427327898E-2</c:v>
                </c:pt>
                <c:pt idx="1367">
                  <c:v>1.9008211500963768E-2</c:v>
                </c:pt>
                <c:pt idx="1368">
                  <c:v>1.8995802464285561E-2</c:v>
                </c:pt>
                <c:pt idx="1369">
                  <c:v>1.8983365514895212E-2</c:v>
                </c:pt>
                <c:pt idx="1370">
                  <c:v>1.8970900850074912E-2</c:v>
                </c:pt>
                <c:pt idx="1371">
                  <c:v>1.8958408667186788E-2</c:v>
                </c:pt>
                <c:pt idx="1372">
                  <c:v>1.8945889163672902E-2</c:v>
                </c:pt>
                <c:pt idx="1373">
                  <c:v>1.8933342536975317E-2</c:v>
                </c:pt>
                <c:pt idx="1374">
                  <c:v>1.8920768984376224E-2</c:v>
                </c:pt>
                <c:pt idx="1375">
                  <c:v>1.8908168703237749E-2</c:v>
                </c:pt>
                <c:pt idx="1376">
                  <c:v>1.8891929385187467E-2</c:v>
                </c:pt>
                <c:pt idx="1377">
                  <c:v>1.8882888745430648E-2</c:v>
                </c:pt>
                <c:pt idx="1378">
                  <c:v>1.887020946340634E-2</c:v>
                </c:pt>
                <c:pt idx="1379">
                  <c:v>1.8855687104890606E-2</c:v>
                </c:pt>
                <c:pt idx="1380">
                  <c:v>1.8844773280006777E-2</c:v>
                </c:pt>
                <c:pt idx="1381">
                  <c:v>1.8832016773515647E-2</c:v>
                </c:pt>
                <c:pt idx="1382">
                  <c:v>1.8819234920339767E-2</c:v>
                </c:pt>
                <c:pt idx="1383">
                  <c:v>1.8806427917761326E-2</c:v>
                </c:pt>
                <c:pt idx="1384">
                  <c:v>1.8793595963302323E-2</c:v>
                </c:pt>
                <c:pt idx="1385">
                  <c:v>1.8780739254404821E-2</c:v>
                </c:pt>
                <c:pt idx="1386">
                  <c:v>1.8767857988271075E-2</c:v>
                </c:pt>
                <c:pt idx="1387">
                  <c:v>1.8754952362423083E-2</c:v>
                </c:pt>
                <c:pt idx="1388">
                  <c:v>1.8742022574302908E-2</c:v>
                </c:pt>
                <c:pt idx="1389">
                  <c:v>1.8729068821112804E-2</c:v>
                </c:pt>
                <c:pt idx="1390">
                  <c:v>1.8716091300454707E-2</c:v>
                </c:pt>
                <c:pt idx="1391">
                  <c:v>1.8703090209610806E-2</c:v>
                </c:pt>
                <c:pt idx="1392">
                  <c:v>1.8690065745863294E-2</c:v>
                </c:pt>
                <c:pt idx="1393">
                  <c:v>1.8677018106973975E-2</c:v>
                </c:pt>
                <c:pt idx="1394">
                  <c:v>1.8663947489905297E-2</c:v>
                </c:pt>
                <c:pt idx="1395">
                  <c:v>1.8650854092339131E-2</c:v>
                </c:pt>
                <c:pt idx="1396">
                  <c:v>1.8637738111477731E-2</c:v>
                </c:pt>
                <c:pt idx="1397">
                  <c:v>1.8624599744843096E-2</c:v>
                </c:pt>
                <c:pt idx="1398">
                  <c:v>1.8611439189797352E-2</c:v>
                </c:pt>
                <c:pt idx="1399">
                  <c:v>1.8598256643782562E-2</c:v>
                </c:pt>
                <c:pt idx="1400">
                  <c:v>1.8585052304080918E-2</c:v>
                </c:pt>
                <c:pt idx="1401">
                  <c:v>1.8571826368134481E-2</c:v>
                </c:pt>
                <c:pt idx="1402">
                  <c:v>1.8558579033385314E-2</c:v>
                </c:pt>
                <c:pt idx="1403">
                  <c:v>1.8545310497115608E-2</c:v>
                </c:pt>
                <c:pt idx="1404">
                  <c:v>1.8532020956767425E-2</c:v>
                </c:pt>
                <c:pt idx="1405">
                  <c:v>1.8518710609782829E-2</c:v>
                </c:pt>
                <c:pt idx="1406">
                  <c:v>1.8505379653523946E-2</c:v>
                </c:pt>
                <c:pt idx="1407">
                  <c:v>1.8492028285352902E-2</c:v>
                </c:pt>
                <c:pt idx="1408">
                  <c:v>1.847865670271176E-2</c:v>
                </c:pt>
                <c:pt idx="1409">
                  <c:v>1.8465265102962647E-2</c:v>
                </c:pt>
                <c:pt idx="1410">
                  <c:v>1.8451853683547625E-2</c:v>
                </c:pt>
                <c:pt idx="1411">
                  <c:v>1.8438422641748886E-2</c:v>
                </c:pt>
                <c:pt idx="1412">
                  <c:v>1.8424972175008492E-2</c:v>
                </c:pt>
                <c:pt idx="1413">
                  <c:v>1.8407650492759942E-2</c:v>
                </c:pt>
                <c:pt idx="1414">
                  <c:v>1.8394156367502745E-2</c:v>
                </c:pt>
                <c:pt idx="1415">
                  <c:v>1.83825750224198E-2</c:v>
                </c:pt>
                <c:pt idx="1416">
                  <c:v>1.8369046183890347E-2</c:v>
                </c:pt>
                <c:pt idx="1417">
                  <c:v>1.8355498935527237E-2</c:v>
                </c:pt>
                <c:pt idx="1418">
                  <c:v>1.8341933474772532E-2</c:v>
                </c:pt>
                <c:pt idx="1419">
                  <c:v>1.832834999914823E-2</c:v>
                </c:pt>
                <c:pt idx="1420">
                  <c:v>1.8314748705856587E-2</c:v>
                </c:pt>
                <c:pt idx="1421">
                  <c:v>1.8301129792339665E-2</c:v>
                </c:pt>
                <c:pt idx="1422">
                  <c:v>1.8287493456119464E-2</c:v>
                </c:pt>
                <c:pt idx="1423">
                  <c:v>1.8273839894398236E-2</c:v>
                </c:pt>
                <c:pt idx="1424">
                  <c:v>1.8260169304618046E-2</c:v>
                </c:pt>
                <c:pt idx="1425">
                  <c:v>1.8246481884300891E-2</c:v>
                </c:pt>
                <c:pt idx="1426">
                  <c:v>1.8228859359341598E-2</c:v>
                </c:pt>
                <c:pt idx="1427">
                  <c:v>1.8219057341264389E-2</c:v>
                </c:pt>
                <c:pt idx="1428">
                  <c:v>1.820532061334923E-2</c:v>
                </c:pt>
                <c:pt idx="1429">
                  <c:v>1.8191567844345613E-2</c:v>
                </c:pt>
                <c:pt idx="1430">
                  <c:v>1.8177799231695602E-2</c:v>
                </c:pt>
                <c:pt idx="1431">
                  <c:v>1.8162044527274546E-2</c:v>
                </c:pt>
                <c:pt idx="1432">
                  <c:v>1.8150215264984837E-2</c:v>
                </c:pt>
                <c:pt idx="1433">
                  <c:v>1.8136400305728273E-2</c:v>
                </c:pt>
                <c:pt idx="1434">
                  <c:v>1.8122570292273821E-2</c:v>
                </c:pt>
                <c:pt idx="1435">
                  <c:v>1.8108725422143479E-2</c:v>
                </c:pt>
                <c:pt idx="1436">
                  <c:v>1.8094865892699374E-2</c:v>
                </c:pt>
                <c:pt idx="1437">
                  <c:v>1.808099190138357E-2</c:v>
                </c:pt>
                <c:pt idx="1438">
                  <c:v>1.8067103645398319E-2</c:v>
                </c:pt>
                <c:pt idx="1439">
                  <c:v>1.8053201322345558E-2</c:v>
                </c:pt>
                <c:pt idx="1440">
                  <c:v>1.8039285129587412E-2</c:v>
                </c:pt>
                <c:pt idx="1441">
                  <c:v>1.8025355264326137E-2</c:v>
                </c:pt>
                <c:pt idx="1442">
                  <c:v>1.8011411924163667E-2</c:v>
                </c:pt>
                <c:pt idx="1443">
                  <c:v>1.7997455306462129E-2</c:v>
                </c:pt>
                <c:pt idx="1444">
                  <c:v>1.7983485608503713E-2</c:v>
                </c:pt>
                <c:pt idx="1445">
                  <c:v>1.7969503027810418E-2</c:v>
                </c:pt>
                <c:pt idx="1446">
                  <c:v>1.7955507761664435E-2</c:v>
                </c:pt>
                <c:pt idx="1447">
                  <c:v>1.7941500007427891E-2</c:v>
                </c:pt>
                <c:pt idx="1448">
                  <c:v>1.7927479962622783E-2</c:v>
                </c:pt>
                <c:pt idx="1449">
                  <c:v>1.7913447824611239E-2</c:v>
                </c:pt>
                <c:pt idx="1450">
                  <c:v>1.7899403790755386E-2</c:v>
                </c:pt>
                <c:pt idx="1451">
                  <c:v>1.788534805841735E-2</c:v>
                </c:pt>
                <c:pt idx="1452">
                  <c:v>1.7871281293624364E-2</c:v>
                </c:pt>
                <c:pt idx="1453">
                  <c:v>1.7857216832988243E-2</c:v>
                </c:pt>
                <c:pt idx="1454">
                  <c:v>1.784316103326411E-2</c:v>
                </c:pt>
                <c:pt idx="1455">
                  <c:v>1.7829114167113858E-2</c:v>
                </c:pt>
                <c:pt idx="1456">
                  <c:v>1.7815076507439187E-2</c:v>
                </c:pt>
                <c:pt idx="1457">
                  <c:v>1.7801048327061864E-2</c:v>
                </c:pt>
                <c:pt idx="1458">
                  <c:v>1.7787029898723716E-2</c:v>
                </c:pt>
                <c:pt idx="1459">
                  <c:v>1.7773021495326446E-2</c:v>
                </c:pt>
                <c:pt idx="1460">
                  <c:v>1.7759023389531947E-2</c:v>
                </c:pt>
                <c:pt idx="1461">
                  <c:v>1.7745035854321856E-2</c:v>
                </c:pt>
                <c:pt idx="1462">
                  <c:v>1.7731059162358065E-2</c:v>
                </c:pt>
                <c:pt idx="1463">
                  <c:v>1.7717093586542276E-2</c:v>
                </c:pt>
                <c:pt idx="1464">
                  <c:v>1.7703139399536383E-2</c:v>
                </c:pt>
                <c:pt idx="1465">
                  <c:v>1.7685215475831129E-2</c:v>
                </c:pt>
                <c:pt idx="1466">
                  <c:v>1.7671288345022518E-2</c:v>
                </c:pt>
                <c:pt idx="1467">
                  <c:v>1.7659360572093163E-2</c:v>
                </c:pt>
                <c:pt idx="1468">
                  <c:v>1.7645456473980303E-2</c:v>
                </c:pt>
                <c:pt idx="1469">
                  <c:v>1.7631565167715024E-2</c:v>
                </c:pt>
                <c:pt idx="1470">
                  <c:v>1.7617686926199028E-2</c:v>
                </c:pt>
                <c:pt idx="1471">
                  <c:v>1.7603822022174143E-2</c:v>
                </c:pt>
                <c:pt idx="1472">
                  <c:v>1.7589970728382198E-2</c:v>
                </c:pt>
                <c:pt idx="1473">
                  <c:v>1.7576133317804832E-2</c:v>
                </c:pt>
                <c:pt idx="1474">
                  <c:v>1.7562310063103936E-2</c:v>
                </c:pt>
                <c:pt idx="1475">
                  <c:v>1.7548501237101277E-2</c:v>
                </c:pt>
                <c:pt idx="1476">
                  <c:v>1.7534707112698555E-2</c:v>
                </c:pt>
                <c:pt idx="1477">
                  <c:v>1.7520927962557664E-2</c:v>
                </c:pt>
                <c:pt idx="1478">
                  <c:v>1.7507164059580305E-2</c:v>
                </c:pt>
                <c:pt idx="1479">
                  <c:v>1.7493415676668178E-2</c:v>
                </c:pt>
                <c:pt idx="1480">
                  <c:v>1.7479683086243369E-2</c:v>
                </c:pt>
                <c:pt idx="1481">
                  <c:v>1.7460939981255308E-2</c:v>
                </c:pt>
                <c:pt idx="1482">
                  <c:v>1.7452266375181935E-2</c:v>
                </c:pt>
                <c:pt idx="1483">
                  <c:v>1.7438028407257278E-2</c:v>
                </c:pt>
                <c:pt idx="1484">
                  <c:v>1.7422965118401024E-2</c:v>
                </c:pt>
                <c:pt idx="1485">
                  <c:v>1.7409318057080014E-2</c:v>
                </c:pt>
                <c:pt idx="1486">
                  <c:v>1.7395688464345582E-2</c:v>
                </c:pt>
                <c:pt idx="1487">
                  <c:v>1.738207661285962E-2</c:v>
                </c:pt>
                <c:pt idx="1488">
                  <c:v>1.7368482775763638E-2</c:v>
                </c:pt>
                <c:pt idx="1489">
                  <c:v>1.7354907225399785E-2</c:v>
                </c:pt>
                <c:pt idx="1490">
                  <c:v>1.7341350234829633E-2</c:v>
                </c:pt>
                <c:pt idx="1491">
                  <c:v>1.7327812076874949E-2</c:v>
                </c:pt>
                <c:pt idx="1492">
                  <c:v>1.7314293024117688E-2</c:v>
                </c:pt>
                <c:pt idx="1493">
                  <c:v>1.7300793349699362E-2</c:v>
                </c:pt>
                <c:pt idx="1494">
                  <c:v>1.7287313326201925E-2</c:v>
                </c:pt>
                <c:pt idx="1495">
                  <c:v>1.7273853226447144E-2</c:v>
                </c:pt>
                <c:pt idx="1496">
                  <c:v>1.7260413323256785E-2</c:v>
                </c:pt>
                <c:pt idx="1497">
                  <c:v>1.7246993889452611E-2</c:v>
                </c:pt>
                <c:pt idx="1498">
                  <c:v>1.7233595197856388E-2</c:v>
                </c:pt>
                <c:pt idx="1499">
                  <c:v>1.7220217521209946E-2</c:v>
                </c:pt>
                <c:pt idx="1500">
                  <c:v>1.7206861132414986E-2</c:v>
                </c:pt>
                <c:pt idx="1501">
                  <c:v>1.71935263041334E-2</c:v>
                </c:pt>
                <c:pt idx="1502">
                  <c:v>1.718021330926689E-2</c:v>
                </c:pt>
                <c:pt idx="1503">
                  <c:v>1.7166922420477349E-2</c:v>
                </c:pt>
                <c:pt idx="1504">
                  <c:v>1.715365391082635E-2</c:v>
                </c:pt>
                <c:pt idx="1505">
                  <c:v>1.7140408052975786E-2</c:v>
                </c:pt>
                <c:pt idx="1506">
                  <c:v>1.7127185119667487E-2</c:v>
                </c:pt>
                <c:pt idx="1507">
                  <c:v>1.7113985383723218E-2</c:v>
                </c:pt>
                <c:pt idx="1508">
                  <c:v>1.710080911804468E-2</c:v>
                </c:pt>
                <c:pt idx="1509">
                  <c:v>1.7087656595453637E-2</c:v>
                </c:pt>
                <c:pt idx="1510">
                  <c:v>1.7074528088532048E-2</c:v>
                </c:pt>
                <c:pt idx="1511">
                  <c:v>1.7061423870341486E-2</c:v>
                </c:pt>
                <c:pt idx="1512">
                  <c:v>1.7048344213543842E-2</c:v>
                </c:pt>
                <c:pt idx="1513">
                  <c:v>1.7035289390960884E-2</c:v>
                </c:pt>
                <c:pt idx="1514">
                  <c:v>1.7022259675334439E-2</c:v>
                </c:pt>
                <c:pt idx="1515">
                  <c:v>1.7009255339646145E-2</c:v>
                </c:pt>
                <c:pt idx="1516">
                  <c:v>1.699627665647796E-2</c:v>
                </c:pt>
                <c:pt idx="1517">
                  <c:v>1.6975934067984255E-2</c:v>
                </c:pt>
                <c:pt idx="1518">
                  <c:v>1.696302260144833E-2</c:v>
                </c:pt>
                <c:pt idx="1519">
                  <c:v>1.695461502857043E-2</c:v>
                </c:pt>
                <c:pt idx="1520">
                  <c:v>1.6941748165688608E-2</c:v>
                </c:pt>
                <c:pt idx="1521">
                  <c:v>1.6928908400890563E-2</c:v>
                </c:pt>
                <c:pt idx="1522">
                  <c:v>1.691609600694477E-2</c:v>
                </c:pt>
                <c:pt idx="1523">
                  <c:v>1.6903311256699638E-2</c:v>
                </c:pt>
                <c:pt idx="1524">
                  <c:v>1.6890554422976933E-2</c:v>
                </c:pt>
                <c:pt idx="1525">
                  <c:v>1.6877825778625066E-2</c:v>
                </c:pt>
                <c:pt idx="1526">
                  <c:v>1.6865125596385866E-2</c:v>
                </c:pt>
                <c:pt idx="1527">
                  <c:v>1.6852454149134388E-2</c:v>
                </c:pt>
                <c:pt idx="1528">
                  <c:v>1.6839811709719044E-2</c:v>
                </c:pt>
                <c:pt idx="1529">
                  <c:v>1.6827198550908307E-2</c:v>
                </c:pt>
                <c:pt idx="1530">
                  <c:v>1.6814614945550588E-2</c:v>
                </c:pt>
                <c:pt idx="1531">
                  <c:v>1.6795906337820909E-2</c:v>
                </c:pt>
                <c:pt idx="1532">
                  <c:v>1.6785182021825662E-2</c:v>
                </c:pt>
                <c:pt idx="1533">
                  <c:v>1.6772698603526592E-2</c:v>
                </c:pt>
                <c:pt idx="1534">
                  <c:v>1.67602459039351E-2</c:v>
                </c:pt>
                <c:pt idx="1535">
                  <c:v>1.6746052212353035E-2</c:v>
                </c:pt>
                <c:pt idx="1536">
                  <c:v>1.6735433753041207E-2</c:v>
                </c:pt>
                <c:pt idx="1537">
                  <c:v>1.6723074847222463E-2</c:v>
                </c:pt>
                <c:pt idx="1538">
                  <c:v>1.671074775155823E-2</c:v>
                </c:pt>
                <c:pt idx="1539">
                  <c:v>1.6698452738870273E-2</c:v>
                </c:pt>
                <c:pt idx="1540">
                  <c:v>1.6686190081980357E-2</c:v>
                </c:pt>
                <c:pt idx="1541">
                  <c:v>1.6673960053550374E-2</c:v>
                </c:pt>
                <c:pt idx="1542">
                  <c:v>1.6661762926641899E-2</c:v>
                </c:pt>
                <c:pt idx="1543">
                  <c:v>1.6649598973836888E-2</c:v>
                </c:pt>
                <c:pt idx="1544">
                  <c:v>1.6637468467957106E-2</c:v>
                </c:pt>
                <c:pt idx="1545">
                  <c:v>1.6625371681984191E-2</c:v>
                </c:pt>
                <c:pt idx="1546">
                  <c:v>1.66133088885001E-2</c:v>
                </c:pt>
                <c:pt idx="1547">
                  <c:v>1.6601280360326598E-2</c:v>
                </c:pt>
                <c:pt idx="1548">
                  <c:v>1.6589286370445322E-2</c:v>
                </c:pt>
                <c:pt idx="1549">
                  <c:v>1.6577327191518165E-2</c:v>
                </c:pt>
                <c:pt idx="1550">
                  <c:v>1.6565403096366893E-2</c:v>
                </c:pt>
                <c:pt idx="1551">
                  <c:v>1.655351435781327E-2</c:v>
                </c:pt>
                <c:pt idx="1552">
                  <c:v>1.6541661248599127E-2</c:v>
                </c:pt>
                <c:pt idx="1553">
                  <c:v>1.6529844041546227E-2</c:v>
                </c:pt>
                <c:pt idx="1554">
                  <c:v>1.6518063009556272E-2</c:v>
                </c:pt>
                <c:pt idx="1555">
                  <c:v>1.6506318425291155E-2</c:v>
                </c:pt>
                <c:pt idx="1556">
                  <c:v>1.6494610561732514E-2</c:v>
                </c:pt>
                <c:pt idx="1557">
                  <c:v>1.6482939691542242E-2</c:v>
                </c:pt>
                <c:pt idx="1558">
                  <c:v>1.6471306087462168E-2</c:v>
                </c:pt>
                <c:pt idx="1559">
                  <c:v>1.6459710022393992E-2</c:v>
                </c:pt>
                <c:pt idx="1560">
                  <c:v>1.644815176915948E-2</c:v>
                </c:pt>
                <c:pt idx="1561">
                  <c:v>1.6436631600500462E-2</c:v>
                </c:pt>
                <c:pt idx="1562">
                  <c:v>1.6425149789318638E-2</c:v>
                </c:pt>
                <c:pt idx="1563">
                  <c:v>1.6413706608195966E-2</c:v>
                </c:pt>
                <c:pt idx="1564">
                  <c:v>1.6402302330114082E-2</c:v>
                </c:pt>
                <c:pt idx="1565">
                  <c:v>1.6390937227974689E-2</c:v>
                </c:pt>
                <c:pt idx="1566">
                  <c:v>1.6379611574279807E-2</c:v>
                </c:pt>
                <c:pt idx="1567">
                  <c:v>1.6368325642011072E-2</c:v>
                </c:pt>
                <c:pt idx="1568">
                  <c:v>1.6357079704070188E-2</c:v>
                </c:pt>
                <c:pt idx="1569">
                  <c:v>1.6344276525872559E-2</c:v>
                </c:pt>
                <c:pt idx="1570">
                  <c:v>1.6333117208322534E-2</c:v>
                </c:pt>
                <c:pt idx="1571">
                  <c:v>1.6323584583153306E-2</c:v>
                </c:pt>
                <c:pt idx="1572">
                  <c:v>1.6312501350022046E-2</c:v>
                </c:pt>
                <c:pt idx="1573">
                  <c:v>1.6301459475007718E-2</c:v>
                </c:pt>
                <c:pt idx="1574">
                  <c:v>1.6290459231012022E-2</c:v>
                </c:pt>
                <c:pt idx="1575">
                  <c:v>1.6279500890856724E-2</c:v>
                </c:pt>
                <c:pt idx="1576">
                  <c:v>1.6268584727363589E-2</c:v>
                </c:pt>
                <c:pt idx="1577">
                  <c:v>1.6257711013194509E-2</c:v>
                </c:pt>
                <c:pt idx="1578">
                  <c:v>1.6246880021251187E-2</c:v>
                </c:pt>
                <c:pt idx="1579">
                  <c:v>1.6236092024355386E-2</c:v>
                </c:pt>
                <c:pt idx="1580">
                  <c:v>1.6225347295328874E-2</c:v>
                </c:pt>
                <c:pt idx="1581">
                  <c:v>1.6214646106833541E-2</c:v>
                </c:pt>
                <c:pt idx="1582">
                  <c:v>1.6203988731771091E-2</c:v>
                </c:pt>
                <c:pt idx="1583">
                  <c:v>1.6193375443043223E-2</c:v>
                </c:pt>
                <c:pt idx="1584">
                  <c:v>1.6182806513151959E-2</c:v>
                </c:pt>
                <c:pt idx="1585">
                  <c:v>1.6172282215158873E-2</c:v>
                </c:pt>
                <c:pt idx="1586">
                  <c:v>1.6158816995419656E-2</c:v>
                </c:pt>
                <c:pt idx="1587">
                  <c:v>1.6151368605914485E-2</c:v>
                </c:pt>
                <c:pt idx="1588">
                  <c:v>1.6140979840146841E-2</c:v>
                </c:pt>
                <c:pt idx="1589">
                  <c:v>1.6130636797484499E-2</c:v>
                </c:pt>
                <c:pt idx="1590">
                  <c:v>1.6120339750589352E-2</c:v>
                </c:pt>
                <c:pt idx="1591">
                  <c:v>1.6110088972363101E-2</c:v>
                </c:pt>
                <c:pt idx="1592">
                  <c:v>1.6099884735547576E-2</c:v>
                </c:pt>
                <c:pt idx="1593">
                  <c:v>1.6089727312964541E-2</c:v>
                </c:pt>
                <c:pt idx="1594">
                  <c:v>1.6079616977435762E-2</c:v>
                </c:pt>
                <c:pt idx="1595">
                  <c:v>1.6069554001703068E-2</c:v>
                </c:pt>
                <c:pt idx="1596">
                  <c:v>1.6059538658588224E-2</c:v>
                </c:pt>
                <c:pt idx="1597">
                  <c:v>1.6049571220912995E-2</c:v>
                </c:pt>
                <c:pt idx="1598">
                  <c:v>1.6039651961499146E-2</c:v>
                </c:pt>
                <c:pt idx="1599">
                  <c:v>1.6029781153008571E-2</c:v>
                </c:pt>
                <c:pt idx="1600">
                  <c:v>1.6019959068502843E-2</c:v>
                </c:pt>
                <c:pt idx="1601">
                  <c:v>1.6010185980483982E-2</c:v>
                </c:pt>
                <c:pt idx="1602">
                  <c:v>1.6000462162013562E-2</c:v>
                </c:pt>
                <c:pt idx="1603">
                  <c:v>1.5990787885673541E-2</c:v>
                </c:pt>
                <c:pt idx="1604">
                  <c:v>1.5981163424445555E-2</c:v>
                </c:pt>
                <c:pt idx="1605">
                  <c:v>1.5971589050991497E-2</c:v>
                </c:pt>
                <c:pt idx="1606">
                  <c:v>1.5962065038213069E-2</c:v>
                </c:pt>
                <c:pt idx="1607">
                  <c:v>1.5952591658932036E-2</c:v>
                </c:pt>
                <c:pt idx="1608">
                  <c:v>1.5943169185810291E-2</c:v>
                </c:pt>
                <c:pt idx="1609">
                  <c:v>1.5933797891669599E-2</c:v>
                </c:pt>
                <c:pt idx="1610">
                  <c:v>1.5924478049491597E-2</c:v>
                </c:pt>
                <c:pt idx="1611">
                  <c:v>1.5915209931858243E-2</c:v>
                </c:pt>
                <c:pt idx="1612">
                  <c:v>1.5905993811751173E-2</c:v>
                </c:pt>
                <c:pt idx="1613">
                  <c:v>1.589682996167241E-2</c:v>
                </c:pt>
                <c:pt idx="1614">
                  <c:v>1.5887718654843397E-2</c:v>
                </c:pt>
                <c:pt idx="1615">
                  <c:v>1.5878660163766156E-2</c:v>
                </c:pt>
                <c:pt idx="1616">
                  <c:v>1.5869654761422325E-2</c:v>
                </c:pt>
                <c:pt idx="1617">
                  <c:v>1.5860702720313924E-2</c:v>
                </c:pt>
                <c:pt idx="1618">
                  <c:v>1.5851804313582463E-2</c:v>
                </c:pt>
                <c:pt idx="1619">
                  <c:v>1.5842959813889834E-2</c:v>
                </c:pt>
                <c:pt idx="1620">
                  <c:v>1.583416949413774E-2</c:v>
                </c:pt>
                <c:pt idx="1621">
                  <c:v>1.5825433626908136E-2</c:v>
                </c:pt>
                <c:pt idx="1622">
                  <c:v>1.5816752485022789E-2</c:v>
                </c:pt>
                <c:pt idx="1623">
                  <c:v>1.5808126341623208E-2</c:v>
                </c:pt>
                <c:pt idx="1624">
                  <c:v>1.5799555469051541E-2</c:v>
                </c:pt>
                <c:pt idx="1625">
                  <c:v>1.5791040140369361E-2</c:v>
                </c:pt>
                <c:pt idx="1626">
                  <c:v>1.5782580628398435E-2</c:v>
                </c:pt>
                <c:pt idx="1627">
                  <c:v>1.5774177205880591E-2</c:v>
                </c:pt>
                <c:pt idx="1628">
                  <c:v>1.5765830145557658E-2</c:v>
                </c:pt>
                <c:pt idx="1629">
                  <c:v>1.5757539720251401E-2</c:v>
                </c:pt>
                <c:pt idx="1630">
                  <c:v>1.5749306202863522E-2</c:v>
                </c:pt>
                <c:pt idx="1631">
                  <c:v>1.5741129865975978E-2</c:v>
                </c:pt>
                <c:pt idx="1632">
                  <c:v>1.5733010982730278E-2</c:v>
                </c:pt>
                <c:pt idx="1633">
                  <c:v>1.5724949825548507E-2</c:v>
                </c:pt>
                <c:pt idx="1634">
                  <c:v>1.5716946667572174E-2</c:v>
                </c:pt>
                <c:pt idx="1635">
                  <c:v>1.57090017813033E-2</c:v>
                </c:pt>
                <c:pt idx="1636">
                  <c:v>1.5698872990617119E-2</c:v>
                </c:pt>
                <c:pt idx="1637">
                  <c:v>1.5693287915734544E-2</c:v>
                </c:pt>
                <c:pt idx="1638">
                  <c:v>1.5685519481838384E-2</c:v>
                </c:pt>
                <c:pt idx="1639">
                  <c:v>1.5677810411016679E-2</c:v>
                </c:pt>
                <c:pt idx="1640">
                  <c:v>1.5670160976091196E-2</c:v>
                </c:pt>
                <c:pt idx="1641">
                  <c:v>1.5662571449723828E-2</c:v>
                </c:pt>
                <c:pt idx="1642">
                  <c:v>1.5655042104816275E-2</c:v>
                </c:pt>
                <c:pt idx="1643">
                  <c:v>1.5647573214350174E-2</c:v>
                </c:pt>
                <c:pt idx="1644">
                  <c:v>1.5640165050747612E-2</c:v>
                </c:pt>
                <c:pt idx="1645">
                  <c:v>1.5632817887070161E-2</c:v>
                </c:pt>
                <c:pt idx="1646">
                  <c:v>1.5625531995979713E-2</c:v>
                </c:pt>
                <c:pt idx="1647">
                  <c:v>1.5618307650377972E-2</c:v>
                </c:pt>
                <c:pt idx="1648">
                  <c:v>1.56111451230867E-2</c:v>
                </c:pt>
                <c:pt idx="1649">
                  <c:v>1.5604044686767793E-2</c:v>
                </c:pt>
                <c:pt idx="1650">
                  <c:v>1.559700661432295E-2</c:v>
                </c:pt>
                <c:pt idx="1651">
                  <c:v>1.5590031178573938E-2</c:v>
                </c:pt>
                <c:pt idx="1652">
                  <c:v>1.5583118652182648E-2</c:v>
                </c:pt>
                <c:pt idx="1653">
                  <c:v>1.5576269308130719E-2</c:v>
                </c:pt>
                <c:pt idx="1654">
                  <c:v>1.556948341915998E-2</c:v>
                </c:pt>
                <c:pt idx="1655">
                  <c:v>1.5562761258012259E-2</c:v>
                </c:pt>
                <c:pt idx="1656">
                  <c:v>1.5556103097429386E-2</c:v>
                </c:pt>
                <c:pt idx="1657">
                  <c:v>1.5549509210392998E-2</c:v>
                </c:pt>
                <c:pt idx="1658">
                  <c:v>1.5542979869644924E-2</c:v>
                </c:pt>
                <c:pt idx="1659">
                  <c:v>1.5536515347926994E-2</c:v>
                </c:pt>
                <c:pt idx="1660">
                  <c:v>1.5530115918060972E-2</c:v>
                </c:pt>
                <c:pt idx="1661">
                  <c:v>1.5523781852868623E-2</c:v>
                </c:pt>
                <c:pt idx="1662">
                  <c:v>1.5517513425091778E-2</c:v>
                </c:pt>
                <c:pt idx="1663">
                  <c:v>1.5511310907712073E-2</c:v>
                </c:pt>
                <c:pt idx="1664">
                  <c:v>1.5505174573231528E-2</c:v>
                </c:pt>
                <c:pt idx="1665">
                  <c:v>1.5499104694711718E-2</c:v>
                </c:pt>
                <c:pt idx="1666">
                  <c:v>1.5493101544814536E-2</c:v>
                </c:pt>
                <c:pt idx="1667">
                  <c:v>1.5487165396361746E-2</c:v>
                </c:pt>
                <c:pt idx="1668">
                  <c:v>1.548129652225505E-2</c:v>
                </c:pt>
                <c:pt idx="1669">
                  <c:v>1.5475495195076405E-2</c:v>
                </c:pt>
                <c:pt idx="1670">
                  <c:v>1.5469761687967321E-2</c:v>
                </c:pt>
                <c:pt idx="1671">
                  <c:v>1.5464096273429817E-2</c:v>
                </c:pt>
                <c:pt idx="1672">
                  <c:v>1.5458499224365596E-2</c:v>
                </c:pt>
                <c:pt idx="1673">
                  <c:v>1.5452186659574707E-2</c:v>
                </c:pt>
                <c:pt idx="1674">
                  <c:v>1.544751131378419E-2</c:v>
                </c:pt>
                <c:pt idx="1675">
                  <c:v>1.5442120997910536E-2</c:v>
                </c:pt>
                <c:pt idx="1676">
                  <c:v>1.5436800138717288E-2</c:v>
                </c:pt>
                <c:pt idx="1677">
                  <c:v>1.5431549009026213E-2</c:v>
                </c:pt>
                <c:pt idx="1678">
                  <c:v>1.5426367881659075E-2</c:v>
                </c:pt>
                <c:pt idx="1679">
                  <c:v>1.5421257029277768E-2</c:v>
                </c:pt>
                <c:pt idx="1680">
                  <c:v>1.5416216724783993E-2</c:v>
                </c:pt>
                <c:pt idx="1681">
                  <c:v>1.5411247240999515E-2</c:v>
                </c:pt>
                <c:pt idx="1682">
                  <c:v>1.5406348850586227E-2</c:v>
                </c:pt>
                <c:pt idx="1683">
                  <c:v>1.5401521826685638E-2</c:v>
                </c:pt>
                <c:pt idx="1684">
                  <c:v>1.5396766441719834E-2</c:v>
                </c:pt>
                <c:pt idx="1685">
                  <c:v>1.5392082968590515E-2</c:v>
                </c:pt>
                <c:pt idx="1686">
                  <c:v>1.5387471680199383E-2</c:v>
                </c:pt>
                <c:pt idx="1687">
                  <c:v>1.5381649387231633E-2</c:v>
                </c:pt>
                <c:pt idx="1688">
                  <c:v>1.5378466748758868E-2</c:v>
                </c:pt>
                <c:pt idx="1689">
                  <c:v>1.5374073651273079E-2</c:v>
                </c:pt>
                <c:pt idx="1690">
                  <c:v>1.5369753829652666E-2</c:v>
                </c:pt>
                <c:pt idx="1691">
                  <c:v>1.5365535163596178E-2</c:v>
                </c:pt>
                <c:pt idx="1692">
                  <c:v>1.5360745082944049E-2</c:v>
                </c:pt>
                <c:pt idx="1693">
                  <c:v>1.5356657332885604E-2</c:v>
                </c:pt>
                <c:pt idx="1694">
                  <c:v>1.535264398898839E-2</c:v>
                </c:pt>
                <c:pt idx="1695">
                  <c:v>1.5348705323994238E-2</c:v>
                </c:pt>
                <c:pt idx="1696">
                  <c:v>1.5344841610565041E-2</c:v>
                </c:pt>
                <c:pt idx="1697">
                  <c:v>1.5341053121682435E-2</c:v>
                </c:pt>
                <c:pt idx="1698">
                  <c:v>1.5337340130088251E-2</c:v>
                </c:pt>
                <c:pt idx="1699">
                  <c:v>1.5333702908524316E-2</c:v>
                </c:pt>
                <c:pt idx="1700">
                  <c:v>1.5330141729812397E-2</c:v>
                </c:pt>
                <c:pt idx="1701">
                  <c:v>1.5326656866854194E-2</c:v>
                </c:pt>
                <c:pt idx="1702">
                  <c:v>1.5323248592391536E-2</c:v>
                </c:pt>
                <c:pt idx="1703">
                  <c:v>1.5319917179166254E-2</c:v>
                </c:pt>
                <c:pt idx="1704">
                  <c:v>1.5316662900000111E-2</c:v>
                </c:pt>
                <c:pt idx="1705">
                  <c:v>1.5313486027794809E-2</c:v>
                </c:pt>
                <c:pt idx="1706">
                  <c:v>1.5310386835212242E-2</c:v>
                </c:pt>
                <c:pt idx="1707">
                  <c:v>1.530736559515411E-2</c:v>
                </c:pt>
                <c:pt idx="1708">
                  <c:v>1.5304422580362242E-2</c:v>
                </c:pt>
                <c:pt idx="1709">
                  <c:v>1.5301558063738341E-2</c:v>
                </c:pt>
                <c:pt idx="1710">
                  <c:v>1.5298772317944298E-2</c:v>
                </c:pt>
                <c:pt idx="1711">
                  <c:v>1.5296065615801879E-2</c:v>
                </c:pt>
                <c:pt idx="1712">
                  <c:v>1.5293436671539595E-2</c:v>
                </c:pt>
                <c:pt idx="1713">
                  <c:v>1.5290842064530352E-2</c:v>
                </c:pt>
                <c:pt idx="1714">
                  <c:v>1.5288261624428756E-2</c:v>
                </c:pt>
                <c:pt idx="1715">
                  <c:v>1.5285695423576939E-2</c:v>
                </c:pt>
                <c:pt idx="1716">
                  <c:v>1.5283143533757482E-2</c:v>
                </c:pt>
                <c:pt idx="1717">
                  <c:v>1.5280606027392452E-2</c:v>
                </c:pt>
                <c:pt idx="1718">
                  <c:v>1.5278082976504237E-2</c:v>
                </c:pt>
                <c:pt idx="1719">
                  <c:v>1.5275574453115226E-2</c:v>
                </c:pt>
                <c:pt idx="1720">
                  <c:v>1.5273080529487615E-2</c:v>
                </c:pt>
                <c:pt idx="1721">
                  <c:v>1.5270601277723728E-2</c:v>
                </c:pt>
                <c:pt idx="1722">
                  <c:v>1.5268136769845952E-2</c:v>
                </c:pt>
                <c:pt idx="1723">
                  <c:v>1.5265687078036549E-2</c:v>
                </c:pt>
                <c:pt idx="1724">
                  <c:v>1.5263252274477779E-2</c:v>
                </c:pt>
                <c:pt idx="1725">
                  <c:v>1.5260143805235771E-2</c:v>
                </c:pt>
                <c:pt idx="1726">
                  <c:v>1.5257743302559135E-2</c:v>
                </c:pt>
                <c:pt idx="1727">
                  <c:v>1.5255697764580134E-2</c:v>
                </c:pt>
                <c:pt idx="1728">
                  <c:v>1.5253325408828289E-2</c:v>
                </c:pt>
                <c:pt idx="1729">
                  <c:v>1.5250968312230384E-2</c:v>
                </c:pt>
                <c:pt idx="1730">
                  <c:v>1.5248626546808808E-2</c:v>
                </c:pt>
                <c:pt idx="1731">
                  <c:v>1.524630018474582E-2</c:v>
                </c:pt>
                <c:pt idx="1732">
                  <c:v>1.5243989298143745E-2</c:v>
                </c:pt>
                <c:pt idx="1733">
                  <c:v>1.5241693959104907E-2</c:v>
                </c:pt>
                <c:pt idx="1734">
                  <c:v>1.5239414239811566E-2</c:v>
                </c:pt>
                <c:pt idx="1735">
                  <c:v>1.523715021228611E-2</c:v>
                </c:pt>
                <c:pt idx="1736">
                  <c:v>1.52349019487108E-2</c:v>
                </c:pt>
                <c:pt idx="1737">
                  <c:v>1.5232669521108022E-2</c:v>
                </c:pt>
                <c:pt idx="1738">
                  <c:v>1.5230453001739974E-2</c:v>
                </c:pt>
                <c:pt idx="1739">
                  <c:v>1.5228252462629044E-2</c:v>
                </c:pt>
                <c:pt idx="1740">
                  <c:v>1.5226067975957491E-2</c:v>
                </c:pt>
                <c:pt idx="1741">
                  <c:v>1.5223899613827641E-2</c:v>
                </c:pt>
                <c:pt idx="1742">
                  <c:v>1.522147372567062E-2</c:v>
                </c:pt>
                <c:pt idx="1743">
                  <c:v>1.5219307755813816E-2</c:v>
                </c:pt>
                <c:pt idx="1744">
                  <c:v>1.5217491995791477E-2</c:v>
                </c:pt>
                <c:pt idx="1745">
                  <c:v>1.5215388853011547E-2</c:v>
                </c:pt>
                <c:pt idx="1746">
                  <c:v>1.5213302195364875E-2</c:v>
                </c:pt>
                <c:pt idx="1747">
                  <c:v>1.521123209487385E-2</c:v>
                </c:pt>
                <c:pt idx="1748">
                  <c:v>1.520917862396054E-2</c:v>
                </c:pt>
                <c:pt idx="1749">
                  <c:v>1.5207141854407524E-2</c:v>
                </c:pt>
                <c:pt idx="1750">
                  <c:v>1.5205121858397064E-2</c:v>
                </c:pt>
                <c:pt idx="1751">
                  <c:v>1.520311870827129E-2</c:v>
                </c:pt>
                <c:pt idx="1752">
                  <c:v>1.5201132475972656E-2</c:v>
                </c:pt>
                <c:pt idx="1753">
                  <c:v>1.5199163233603485E-2</c:v>
                </c:pt>
                <c:pt idx="1754">
                  <c:v>1.5197211053346038E-2</c:v>
                </c:pt>
                <c:pt idx="1755">
                  <c:v>1.5195276007302638E-2</c:v>
                </c:pt>
                <c:pt idx="1756">
                  <c:v>1.5193358167655546E-2</c:v>
                </c:pt>
                <c:pt idx="1757">
                  <c:v>1.5191457606347214E-2</c:v>
                </c:pt>
                <c:pt idx="1758">
                  <c:v>1.5189574395719774E-2</c:v>
                </c:pt>
                <c:pt idx="1759">
                  <c:v>1.5187708607715678E-2</c:v>
                </c:pt>
                <c:pt idx="1760">
                  <c:v>1.5185860314597122E-2</c:v>
                </c:pt>
                <c:pt idx="1761">
                  <c:v>1.518402958846643E-2</c:v>
                </c:pt>
                <c:pt idx="1762">
                  <c:v>1.5182216501345991E-2</c:v>
                </c:pt>
                <c:pt idx="1763">
                  <c:v>1.5180421125418064E-2</c:v>
                </c:pt>
                <c:pt idx="1764">
                  <c:v>1.5178643532705038E-2</c:v>
                </c:pt>
                <c:pt idx="1765">
                  <c:v>1.5176883795469109E-2</c:v>
                </c:pt>
                <c:pt idx="1766">
                  <c:v>1.5175141985812601E-2</c:v>
                </c:pt>
                <c:pt idx="1767">
                  <c:v>1.5173418175837838E-2</c:v>
                </c:pt>
                <c:pt idx="1768">
                  <c:v>1.5171712437567209E-2</c:v>
                </c:pt>
                <c:pt idx="1769">
                  <c:v>1.5170024843182972E-2</c:v>
                </c:pt>
                <c:pt idx="1770">
                  <c:v>1.5168355464867389E-2</c:v>
                </c:pt>
                <c:pt idx="1771">
                  <c:v>1.5166704374722784E-2</c:v>
                </c:pt>
                <c:pt idx="1772">
                  <c:v>1.516507164485148E-2</c:v>
                </c:pt>
                <c:pt idx="1773">
                  <c:v>1.5163457347275866E-2</c:v>
                </c:pt>
                <c:pt idx="1774">
                  <c:v>1.5161861554258138E-2</c:v>
                </c:pt>
                <c:pt idx="1775">
                  <c:v>1.516028433790062E-2</c:v>
                </c:pt>
                <c:pt idx="1776">
                  <c:v>1.5158725770305637E-2</c:v>
                </c:pt>
                <c:pt idx="1777">
                  <c:v>1.5157169987336516E-2</c:v>
                </c:pt>
                <c:pt idx="1778">
                  <c:v>1.5155656882868129E-2</c:v>
                </c:pt>
                <c:pt idx="1779">
                  <c:v>1.5153949626904861E-2</c:v>
                </c:pt>
                <c:pt idx="1780">
                  <c:v>1.5152469086574527E-2</c:v>
                </c:pt>
                <c:pt idx="1781">
                  <c:v>1.5151007565989971E-2</c:v>
                </c:pt>
                <c:pt idx="1782">
                  <c:v>1.5149565137253518E-2</c:v>
                </c:pt>
                <c:pt idx="1783">
                  <c:v>1.5148141872307619E-2</c:v>
                </c:pt>
                <c:pt idx="1784">
                  <c:v>1.5146737843334535E-2</c:v>
                </c:pt>
                <c:pt idx="1785">
                  <c:v>1.5145353122596461E-2</c:v>
                </c:pt>
                <c:pt idx="1786">
                  <c:v>1.514398778203585E-2</c:v>
                </c:pt>
                <c:pt idx="1787">
                  <c:v>1.5142641893914899E-2</c:v>
                </c:pt>
                <c:pt idx="1788">
                  <c:v>1.5141315530255994E-2</c:v>
                </c:pt>
                <c:pt idx="1789">
                  <c:v>1.5140008763161461E-2</c:v>
                </c:pt>
                <c:pt idx="1790">
                  <c:v>1.5138721664893495E-2</c:v>
                </c:pt>
                <c:pt idx="1791">
                  <c:v>1.5138369253321571E-2</c:v>
                </c:pt>
                <c:pt idx="1792">
                  <c:v>1.5135502803715895E-2</c:v>
                </c:pt>
                <c:pt idx="1793">
                  <c:v>1.5134286539666419E-2</c:v>
                </c:pt>
                <c:pt idx="1794">
                  <c:v>1.5133090274019878E-2</c:v>
                </c:pt>
                <c:pt idx="1795">
                  <c:v>1.5131747693573061E-2</c:v>
                </c:pt>
                <c:pt idx="1796">
                  <c:v>1.5130758026424829E-2</c:v>
                </c:pt>
                <c:pt idx="1797">
                  <c:v>1.5129622188680969E-2</c:v>
                </c:pt>
                <c:pt idx="1798">
                  <c:v>1.5128506637989148E-2</c:v>
                </c:pt>
                <c:pt idx="1799">
                  <c:v>1.512741144621188E-2</c:v>
                </c:pt>
                <c:pt idx="1800">
                  <c:v>1.51263366856913E-2</c:v>
                </c:pt>
                <c:pt idx="1801">
                  <c:v>1.5125282428369857E-2</c:v>
                </c:pt>
                <c:pt idx="1802">
                  <c:v>1.5124248746429814E-2</c:v>
                </c:pt>
                <c:pt idx="1803">
                  <c:v>1.5123235712053429E-2</c:v>
                </c:pt>
                <c:pt idx="1804">
                  <c:v>1.5122243397343027E-2</c:v>
                </c:pt>
                <c:pt idx="1805">
                  <c:v>1.5121271874320996E-2</c:v>
                </c:pt>
                <c:pt idx="1806">
                  <c:v>1.512032121508966E-2</c:v>
                </c:pt>
                <c:pt idx="1807">
                  <c:v>1.5119391491991152E-2</c:v>
                </c:pt>
                <c:pt idx="1808">
                  <c:v>1.5118482776967923E-2</c:v>
                </c:pt>
                <c:pt idx="1809">
                  <c:v>1.5117595142202234E-2</c:v>
                </c:pt>
                <c:pt idx="1810">
                  <c:v>1.5116728659716472E-2</c:v>
                </c:pt>
                <c:pt idx="1811">
                  <c:v>1.5115883401692898E-2</c:v>
                </c:pt>
                <c:pt idx="1812">
                  <c:v>1.5115059440393708E-2</c:v>
                </c:pt>
                <c:pt idx="1813">
                  <c:v>1.5114256847761354E-2</c:v>
                </c:pt>
                <c:pt idx="1814">
                  <c:v>1.511347569589816E-2</c:v>
                </c:pt>
                <c:pt idx="1815">
                  <c:v>1.5112716057066322E-2</c:v>
                </c:pt>
                <c:pt idx="1816">
                  <c:v>1.5111978003208293E-2</c:v>
                </c:pt>
                <c:pt idx="1817">
                  <c:v>1.5111261606666204E-2</c:v>
                </c:pt>
                <c:pt idx="1818">
                  <c:v>1.5110566939462444E-2</c:v>
                </c:pt>
                <c:pt idx="1819">
                  <c:v>1.5109894073619401E-2</c:v>
                </c:pt>
                <c:pt idx="1820">
                  <c:v>1.5109243081239399E-2</c:v>
                </c:pt>
                <c:pt idx="1821">
                  <c:v>1.5108614034744505E-2</c:v>
                </c:pt>
                <c:pt idx="1822">
                  <c:v>1.5108007005917301E-2</c:v>
                </c:pt>
                <c:pt idx="1823">
                  <c:v>1.5107422067099918E-2</c:v>
                </c:pt>
                <c:pt idx="1824">
                  <c:v>1.5106859290314745E-2</c:v>
                </c:pt>
                <c:pt idx="1825">
                  <c:v>1.5106318747584169E-2</c:v>
                </c:pt>
                <c:pt idx="1826">
                  <c:v>1.5105800511170386E-2</c:v>
                </c:pt>
                <c:pt idx="1827">
                  <c:v>1.5105304653255658E-2</c:v>
                </c:pt>
                <c:pt idx="1828">
                  <c:v>1.5104831245862371E-2</c:v>
                </c:pt>
                <c:pt idx="1829">
                  <c:v>1.510454171822051E-2</c:v>
                </c:pt>
                <c:pt idx="1830">
                  <c:v>1.5103892735313096E-2</c:v>
                </c:pt>
                <c:pt idx="1831">
                  <c:v>1.5103546447754468E-2</c:v>
                </c:pt>
                <c:pt idx="1832">
                  <c:v>1.5103163563630062E-2</c:v>
                </c:pt>
                <c:pt idx="1833">
                  <c:v>1.5102803490618655E-2</c:v>
                </c:pt>
                <c:pt idx="1834">
                  <c:v>1.510246630082257E-2</c:v>
                </c:pt>
                <c:pt idx="1835">
                  <c:v>1.5102152066344132E-2</c:v>
                </c:pt>
                <c:pt idx="1836">
                  <c:v>1.5101860859525473E-2</c:v>
                </c:pt>
                <c:pt idx="1837">
                  <c:v>1.5101592752229109E-2</c:v>
                </c:pt>
                <c:pt idx="1838">
                  <c:v>1.5101347816637301E-2</c:v>
                </c:pt>
                <c:pt idx="1839">
                  <c:v>1.5101126124852371E-2</c:v>
                </c:pt>
                <c:pt idx="1840">
                  <c:v>1.5100927749136517E-2</c:v>
                </c:pt>
                <c:pt idx="1841">
                  <c:v>1.510075276143219E-2</c:v>
                </c:pt>
                <c:pt idx="1842">
                  <c:v>1.5100562259577899E-2</c:v>
                </c:pt>
                <c:pt idx="1843">
                  <c:v>1.510047323878716E-2</c:v>
                </c:pt>
                <c:pt idx="1844">
                  <c:v>1.5100368848131041E-2</c:v>
                </c:pt>
                <c:pt idx="1845">
                  <c:v>1.5100288134055617E-2</c:v>
                </c:pt>
                <c:pt idx="1846">
                  <c:v>1.5100231168663214E-2</c:v>
                </c:pt>
                <c:pt idx="1847">
                  <c:v>1.5100195237884861E-2</c:v>
                </c:pt>
                <c:pt idx="1848">
                  <c:v>1.5100188772416701E-2</c:v>
                </c:pt>
                <c:pt idx="1849">
                  <c:v>1.5100203485847175E-2</c:v>
                </c:pt>
                <c:pt idx="1850">
                  <c:v>1.5100242236449901E-2</c:v>
                </c:pt>
                <c:pt idx="1851">
                  <c:v>1.5100305096247268E-2</c:v>
                </c:pt>
                <c:pt idx="1852">
                  <c:v>1.5100392137501473E-2</c:v>
                </c:pt>
                <c:pt idx="1853">
                  <c:v>1.5100503432314838E-2</c:v>
                </c:pt>
                <c:pt idx="1854">
                  <c:v>1.5100639052869624E-2</c:v>
                </c:pt>
                <c:pt idx="1855">
                  <c:v>1.5100799071108284E-2</c:v>
                </c:pt>
                <c:pt idx="1856">
                  <c:v>1.5100983559213077E-2</c:v>
                </c:pt>
                <c:pt idx="1857">
                  <c:v>1.51011925894462E-2</c:v>
                </c:pt>
                <c:pt idx="1858">
                  <c:v>1.5101426233750104E-2</c:v>
                </c:pt>
                <c:pt idx="1859">
                  <c:v>1.5101684564386986E-2</c:v>
                </c:pt>
                <c:pt idx="1860">
                  <c:v>1.5101967653379234E-2</c:v>
                </c:pt>
                <c:pt idx="1861">
                  <c:v>1.5102275572749235E-2</c:v>
                </c:pt>
                <c:pt idx="1862">
                  <c:v>1.5102608394919059E-2</c:v>
                </c:pt>
                <c:pt idx="1863">
                  <c:v>1.5102966191831158E-2</c:v>
                </c:pt>
                <c:pt idx="1864">
                  <c:v>1.5103349035427982E-2</c:v>
                </c:pt>
                <c:pt idx="1865">
                  <c:v>1.5103756998131601E-2</c:v>
                </c:pt>
                <c:pt idx="1866">
                  <c:v>1.5104190152044339E-2</c:v>
                </c:pt>
                <c:pt idx="1867">
                  <c:v>1.5104648568948775E-2</c:v>
                </c:pt>
                <c:pt idx="1868">
                  <c:v>1.5105132321426851E-2</c:v>
                </c:pt>
                <c:pt idx="1869">
                  <c:v>1.5105641481181209E-2</c:v>
                </c:pt>
                <c:pt idx="1870">
                  <c:v>1.5106176120633918E-2</c:v>
                </c:pt>
                <c:pt idx="1871">
                  <c:v>1.5106736311807367E-2</c:v>
                </c:pt>
                <c:pt idx="1872">
                  <c:v>1.5107322126803879E-2</c:v>
                </c:pt>
                <c:pt idx="1873">
                  <c:v>1.5107933637725779E-2</c:v>
                </c:pt>
                <c:pt idx="1874">
                  <c:v>1.510857091667539E-2</c:v>
                </c:pt>
                <c:pt idx="1875">
                  <c:v>1.5109234035834973E-2</c:v>
                </c:pt>
                <c:pt idx="1876">
                  <c:v>1.5109923067466724E-2</c:v>
                </c:pt>
                <c:pt idx="1877">
                  <c:v>1.5110638083433159E-2</c:v>
                </c:pt>
                <c:pt idx="1878">
                  <c:v>1.5111379155836602E-2</c:v>
                </c:pt>
                <c:pt idx="1879">
                  <c:v>1.5112146357019185E-2</c:v>
                </c:pt>
                <c:pt idx="1880">
                  <c:v>1.5112939759003297E-2</c:v>
                </c:pt>
                <c:pt idx="1881">
                  <c:v>1.5113878679224868E-2</c:v>
                </c:pt>
                <c:pt idx="1882">
                  <c:v>1.5114728468663685E-2</c:v>
                </c:pt>
                <c:pt idx="1883">
                  <c:v>1.5115477890867979E-2</c:v>
                </c:pt>
                <c:pt idx="1884">
                  <c:v>1.5116376817321253E-2</c:v>
                </c:pt>
                <c:pt idx="1885">
                  <c:v>1.511730230500774E-2</c:v>
                </c:pt>
                <c:pt idx="1886">
                  <c:v>1.5118254426349509E-2</c:v>
                </c:pt>
                <c:pt idx="1887">
                  <c:v>1.5119233253368947E-2</c:v>
                </c:pt>
                <c:pt idx="1888">
                  <c:v>1.5120238858008506E-2</c:v>
                </c:pt>
                <c:pt idx="1889">
                  <c:v>1.5121271312610318E-2</c:v>
                </c:pt>
                <c:pt idx="1890">
                  <c:v>1.5122330689196772E-2</c:v>
                </c:pt>
                <c:pt idx="1891">
                  <c:v>1.5123417059870192E-2</c:v>
                </c:pt>
                <c:pt idx="1892">
                  <c:v>1.5124530496892774E-2</c:v>
                </c:pt>
                <c:pt idx="1893">
                  <c:v>1.512567107220697E-2</c:v>
                </c:pt>
                <c:pt idx="1894">
                  <c:v>1.512683885799504E-2</c:v>
                </c:pt>
                <c:pt idx="1895">
                  <c:v>1.5128033926439244E-2</c:v>
                </c:pt>
                <c:pt idx="1896">
                  <c:v>1.512925634956197E-2</c:v>
                </c:pt>
                <c:pt idx="1897">
                  <c:v>1.5130868347377202E-2</c:v>
                </c:pt>
                <c:pt idx="1898">
                  <c:v>1.5131783548572031E-2</c:v>
                </c:pt>
                <c:pt idx="1899">
                  <c:v>1.5133088468664013E-2</c:v>
                </c:pt>
                <c:pt idx="1900">
                  <c:v>1.5134421032003686E-2</c:v>
                </c:pt>
                <c:pt idx="1901">
                  <c:v>1.5135781310613439E-2</c:v>
                </c:pt>
                <c:pt idx="1902">
                  <c:v>1.5137169376755466E-2</c:v>
                </c:pt>
                <c:pt idx="1903">
                  <c:v>1.5138585302372221E-2</c:v>
                </c:pt>
                <c:pt idx="1904">
                  <c:v>1.5140029159725898E-2</c:v>
                </c:pt>
                <c:pt idx="1905">
                  <c:v>1.5141501020838888E-2</c:v>
                </c:pt>
                <c:pt idx="1906">
                  <c:v>1.5143000957973385E-2</c:v>
                </c:pt>
                <c:pt idx="1907">
                  <c:v>1.5144529043231714E-2</c:v>
                </c:pt>
                <c:pt idx="1908">
                  <c:v>1.5146085348556326E-2</c:v>
                </c:pt>
                <c:pt idx="1909">
                  <c:v>1.5147669946209419E-2</c:v>
                </c:pt>
                <c:pt idx="1910">
                  <c:v>1.5149282908373252E-2</c:v>
                </c:pt>
                <c:pt idx="1911">
                  <c:v>1.5150924306910341E-2</c:v>
                </c:pt>
                <c:pt idx="1912">
                  <c:v>1.5152594214242754E-2</c:v>
                </c:pt>
                <c:pt idx="1913">
                  <c:v>1.515429270239288E-2</c:v>
                </c:pt>
                <c:pt idx="1914">
                  <c:v>1.515601984330317E-2</c:v>
                </c:pt>
                <c:pt idx="1915">
                  <c:v>1.5157775709395693E-2</c:v>
                </c:pt>
                <c:pt idx="1916">
                  <c:v>1.5159560372532965E-2</c:v>
                </c:pt>
                <c:pt idx="1917">
                  <c:v>1.5161373904977182E-2</c:v>
                </c:pt>
                <c:pt idx="1918">
                  <c:v>1.5163216378830668E-2</c:v>
                </c:pt>
                <c:pt idx="1919">
                  <c:v>1.5165087866195748E-2</c:v>
                </c:pt>
                <c:pt idx="1920">
                  <c:v>1.5166988439174744E-2</c:v>
                </c:pt>
                <c:pt idx="1921">
                  <c:v>1.5168918169869983E-2</c:v>
                </c:pt>
                <c:pt idx="1922">
                  <c:v>1.5170877130463722E-2</c:v>
                </c:pt>
                <c:pt idx="1923">
                  <c:v>1.5172865393058288E-2</c:v>
                </c:pt>
                <c:pt idx="1924">
                  <c:v>1.5174883029835939E-2</c:v>
                </c:pt>
                <c:pt idx="1925">
                  <c:v>1.5176930112819065E-2</c:v>
                </c:pt>
                <c:pt idx="1926">
                  <c:v>1.5179006714189924E-2</c:v>
                </c:pt>
                <c:pt idx="1927">
                  <c:v>1.5181112905970906E-2</c:v>
                </c:pt>
                <c:pt idx="1928">
                  <c:v>1.5183248760424206E-2</c:v>
                </c:pt>
                <c:pt idx="1929">
                  <c:v>1.5185414349492277E-2</c:v>
                </c:pt>
                <c:pt idx="1930">
                  <c:v>1.518760974551725E-2</c:v>
                </c:pt>
                <c:pt idx="1931">
                  <c:v>1.5189835020521514E-2</c:v>
                </c:pt>
                <c:pt idx="1932">
                  <c:v>1.5192090246527457E-2</c:v>
                </c:pt>
                <c:pt idx="1933">
                  <c:v>1.5194704415009141E-2</c:v>
                </c:pt>
                <c:pt idx="1934">
                  <c:v>1.5196690840353355E-2</c:v>
                </c:pt>
                <c:pt idx="1935">
                  <c:v>1.5199036352377959E-2</c:v>
                </c:pt>
                <c:pt idx="1936">
                  <c:v>1.5201412103973411E-2</c:v>
                </c:pt>
                <c:pt idx="1937">
                  <c:v>1.520381816732197E-2</c:v>
                </c:pt>
                <c:pt idx="1938">
                  <c:v>1.5206254614446024E-2</c:v>
                </c:pt>
                <c:pt idx="1939">
                  <c:v>1.5208721517527835E-2</c:v>
                </c:pt>
                <c:pt idx="1940">
                  <c:v>1.5211218948669725E-2</c:v>
                </c:pt>
                <c:pt idx="1941">
                  <c:v>1.5213746979894083E-2</c:v>
                </c:pt>
                <c:pt idx="1942">
                  <c:v>1.5216305683463105E-2</c:v>
                </c:pt>
                <c:pt idx="1943">
                  <c:v>1.5218895131399179E-2</c:v>
                </c:pt>
                <c:pt idx="1944">
                  <c:v>1.5221515396044438E-2</c:v>
                </c:pt>
                <c:pt idx="1945">
                  <c:v>1.5224166549341334E-2</c:v>
                </c:pt>
                <c:pt idx="1946">
                  <c:v>1.5226848663232317E-2</c:v>
                </c:pt>
                <c:pt idx="1947">
                  <c:v>1.5229561810139458E-2</c:v>
                </c:pt>
                <c:pt idx="1948">
                  <c:v>1.5233095857354328E-2</c:v>
                </c:pt>
                <c:pt idx="1949">
                  <c:v>1.5235081491251634E-2</c:v>
                </c:pt>
                <c:pt idx="1950">
                  <c:v>1.5237888169501446E-2</c:v>
                </c:pt>
                <c:pt idx="1951">
                  <c:v>1.5241134158898717E-2</c:v>
                </c:pt>
                <c:pt idx="1952">
                  <c:v>1.5243595562619561E-2</c:v>
                </c:pt>
                <c:pt idx="1953">
                  <c:v>1.5246496421452704E-2</c:v>
                </c:pt>
                <c:pt idx="1954">
                  <c:v>1.524942881809821E-2</c:v>
                </c:pt>
                <c:pt idx="1955">
                  <c:v>1.5252392824658401E-2</c:v>
                </c:pt>
                <c:pt idx="1956">
                  <c:v>1.5255388513155665E-2</c:v>
                </c:pt>
                <c:pt idx="1957">
                  <c:v>1.52584159558522E-2</c:v>
                </c:pt>
                <c:pt idx="1958">
                  <c:v>1.5261475224770393E-2</c:v>
                </c:pt>
                <c:pt idx="1959">
                  <c:v>1.5264566392012568E-2</c:v>
                </c:pt>
                <c:pt idx="1960">
                  <c:v>1.5267689529760986E-2</c:v>
                </c:pt>
                <c:pt idx="1961">
                  <c:v>1.527084471011797E-2</c:v>
                </c:pt>
                <c:pt idx="1962">
                  <c:v>1.5274032005185845E-2</c:v>
                </c:pt>
                <c:pt idx="1963">
                  <c:v>1.527725148714687E-2</c:v>
                </c:pt>
                <c:pt idx="1964">
                  <c:v>1.5280503228023434E-2</c:v>
                </c:pt>
                <c:pt idx="1965">
                  <c:v>1.5283787299997798E-2</c:v>
                </c:pt>
                <c:pt idx="1966">
                  <c:v>1.528710377525222E-2</c:v>
                </c:pt>
                <c:pt idx="1967">
                  <c:v>1.5290452725809089E-2</c:v>
                </c:pt>
                <c:pt idx="1968">
                  <c:v>1.529383422377073E-2</c:v>
                </c:pt>
                <c:pt idx="1969">
                  <c:v>1.5297248341399339E-2</c:v>
                </c:pt>
                <c:pt idx="1970">
                  <c:v>1.5300695150637367E-2</c:v>
                </c:pt>
                <c:pt idx="1971">
                  <c:v>1.5304174723826947E-2</c:v>
                </c:pt>
                <c:pt idx="1972">
                  <c:v>1.5307686967922507E-2</c:v>
                </c:pt>
                <c:pt idx="1973">
                  <c:v>1.5311204562138414E-2</c:v>
                </c:pt>
                <c:pt idx="1974">
                  <c:v>1.5314706533411382E-2</c:v>
                </c:pt>
                <c:pt idx="1975">
                  <c:v>1.5318192830102717E-2</c:v>
                </c:pt>
                <c:pt idx="1976">
                  <c:v>1.5321663400333918E-2</c:v>
                </c:pt>
                <c:pt idx="1977">
                  <c:v>1.5325118192386356E-2</c:v>
                </c:pt>
                <c:pt idx="1978">
                  <c:v>1.5328557154781208E-2</c:v>
                </c:pt>
                <c:pt idx="1979">
                  <c:v>1.5331980235400167E-2</c:v>
                </c:pt>
                <c:pt idx="1980">
                  <c:v>1.5335387383004218E-2</c:v>
                </c:pt>
                <c:pt idx="1981">
                  <c:v>1.5338778545475051E-2</c:v>
                </c:pt>
                <c:pt idx="1982">
                  <c:v>1.5342153671173975E-2</c:v>
                </c:pt>
                <c:pt idx="1983">
                  <c:v>1.534551270854223E-2</c:v>
                </c:pt>
                <c:pt idx="1984">
                  <c:v>1.5348855605781253E-2</c:v>
                </c:pt>
                <c:pt idx="1985">
                  <c:v>1.5353129817086142E-2</c:v>
                </c:pt>
                <c:pt idx="1986">
                  <c:v>1.5356435628310905E-2</c:v>
                </c:pt>
                <c:pt idx="1987">
                  <c:v>1.5359256201206151E-2</c:v>
                </c:pt>
                <c:pt idx="1988">
                  <c:v>1.5362531681093472E-2</c:v>
                </c:pt>
                <c:pt idx="1989">
                  <c:v>1.536579075482436E-2</c:v>
                </c:pt>
                <c:pt idx="1990">
                  <c:v>1.5369033370680185E-2</c:v>
                </c:pt>
                <c:pt idx="1991">
                  <c:v>1.5372259476942318E-2</c:v>
                </c:pt>
                <c:pt idx="1992">
                  <c:v>1.5375469021972066E-2</c:v>
                </c:pt>
                <c:pt idx="1993">
                  <c:v>1.537866195381099E-2</c:v>
                </c:pt>
                <c:pt idx="1994">
                  <c:v>1.5381838221060207E-2</c:v>
                </c:pt>
                <c:pt idx="1995">
                  <c:v>1.5384997771761277E-2</c:v>
                </c:pt>
                <c:pt idx="1996">
                  <c:v>1.5388140554355445E-2</c:v>
                </c:pt>
                <c:pt idx="1997">
                  <c:v>1.5391266516964208E-2</c:v>
                </c:pt>
                <c:pt idx="1998">
                  <c:v>1.5395260813537703E-2</c:v>
                </c:pt>
                <c:pt idx="1999">
                  <c:v>1.5397467775590812E-2</c:v>
                </c:pt>
                <c:pt idx="2000">
                  <c:v>1.5400542968171393E-2</c:v>
                </c:pt>
                <c:pt idx="2001">
                  <c:v>1.5403601133892053E-2</c:v>
                </c:pt>
                <c:pt idx="2002">
                  <c:v>1.5406642221194033E-2</c:v>
                </c:pt>
                <c:pt idx="2003">
                  <c:v>1.5410096770720472E-2</c:v>
                </c:pt>
                <c:pt idx="2004">
                  <c:v>1.5412672953347695E-2</c:v>
                </c:pt>
                <c:pt idx="2005">
                  <c:v>1.5415662494842053E-2</c:v>
                </c:pt>
                <c:pt idx="2006">
                  <c:v>1.541863475072347E-2</c:v>
                </c:pt>
                <c:pt idx="2007">
                  <c:v>1.5421589669593061E-2</c:v>
                </c:pt>
                <c:pt idx="2008">
                  <c:v>1.5424527199732196E-2</c:v>
                </c:pt>
                <c:pt idx="2009">
                  <c:v>1.5427447289182439E-2</c:v>
                </c:pt>
                <c:pt idx="2010">
                  <c:v>1.5430349886385031E-2</c:v>
                </c:pt>
                <c:pt idx="2011">
                  <c:v>1.5433234939701279E-2</c:v>
                </c:pt>
                <c:pt idx="2012">
                  <c:v>1.543610239709281E-2</c:v>
                </c:pt>
                <c:pt idx="2013">
                  <c:v>1.5438952207160739E-2</c:v>
                </c:pt>
                <c:pt idx="2014">
                  <c:v>1.54417843181065E-2</c:v>
                </c:pt>
                <c:pt idx="2015">
                  <c:v>1.5444598678051591E-2</c:v>
                </c:pt>
                <c:pt idx="2016">
                  <c:v>1.5447395235597128E-2</c:v>
                </c:pt>
                <c:pt idx="2017">
                  <c:v>1.5450173938544864E-2</c:v>
                </c:pt>
                <c:pt idx="2018">
                  <c:v>1.5452934735575852E-2</c:v>
                </c:pt>
                <c:pt idx="2019">
                  <c:v>1.5455677574891524E-2</c:v>
                </c:pt>
                <c:pt idx="2020">
                  <c:v>1.5458402404693317E-2</c:v>
                </c:pt>
                <c:pt idx="2021">
                  <c:v>1.5461109173262599E-2</c:v>
                </c:pt>
                <c:pt idx="2022">
                  <c:v>1.5463797828960679E-2</c:v>
                </c:pt>
                <c:pt idx="2023">
                  <c:v>1.5466468319988991E-2</c:v>
                </c:pt>
                <c:pt idx="2024">
                  <c:v>1.5469120594628905E-2</c:v>
                </c:pt>
                <c:pt idx="2025">
                  <c:v>1.5471754601161791E-2</c:v>
                </c:pt>
                <c:pt idx="2026">
                  <c:v>1.5474370287948958E-2</c:v>
                </c:pt>
                <c:pt idx="2027">
                  <c:v>1.5476967603111902E-2</c:v>
                </c:pt>
                <c:pt idx="2028">
                  <c:v>1.5479546495091867E-2</c:v>
                </c:pt>
                <c:pt idx="2029">
                  <c:v>1.5482106912090288E-2</c:v>
                </c:pt>
                <c:pt idx="2030">
                  <c:v>1.548464880246847E-2</c:v>
                </c:pt>
                <c:pt idx="2031">
                  <c:v>1.5487172114267977E-2</c:v>
                </c:pt>
                <c:pt idx="2032">
                  <c:v>1.5489676796089924E-2</c:v>
                </c:pt>
                <c:pt idx="2033">
                  <c:v>1.5492162795975872E-2</c:v>
                </c:pt>
                <c:pt idx="2034">
                  <c:v>1.5494630062287129E-2</c:v>
                </c:pt>
                <c:pt idx="2035">
                  <c:v>1.5497078543385001E-2</c:v>
                </c:pt>
                <c:pt idx="2036">
                  <c:v>1.5499508187390987E-2</c:v>
                </c:pt>
                <c:pt idx="2037">
                  <c:v>1.5502604253274654E-2</c:v>
                </c:pt>
                <c:pt idx="2038">
                  <c:v>1.5504990646997285E-2</c:v>
                </c:pt>
                <c:pt idx="2039">
                  <c:v>1.550702100136192E-2</c:v>
                </c:pt>
                <c:pt idx="2040">
                  <c:v>1.5509372055273474E-2</c:v>
                </c:pt>
                <c:pt idx="2041">
                  <c:v>1.5511704006225813E-2</c:v>
                </c:pt>
                <c:pt idx="2042">
                  <c:v>1.5514016802500308E-2</c:v>
                </c:pt>
                <c:pt idx="2043">
                  <c:v>1.5516310392218458E-2</c:v>
                </c:pt>
                <c:pt idx="2044">
                  <c:v>1.5518584723901441E-2</c:v>
                </c:pt>
                <c:pt idx="2045">
                  <c:v>1.552083974559082E-2</c:v>
                </c:pt>
                <c:pt idx="2046">
                  <c:v>1.5523075405647901E-2</c:v>
                </c:pt>
                <c:pt idx="2047">
                  <c:v>1.5525291652433992E-2</c:v>
                </c:pt>
                <c:pt idx="2048">
                  <c:v>1.5527488434150527E-2</c:v>
                </c:pt>
                <c:pt idx="2049">
                  <c:v>1.5529665699158812E-2</c:v>
                </c:pt>
                <c:pt idx="2050">
                  <c:v>1.5531823395580346E-2</c:v>
                </c:pt>
                <c:pt idx="2051">
                  <c:v>1.5533961471776436E-2</c:v>
                </c:pt>
                <c:pt idx="2052">
                  <c:v>1.5536079876108388E-2</c:v>
                </c:pt>
                <c:pt idx="2053">
                  <c:v>1.5539742545502833E-2</c:v>
                </c:pt>
                <c:pt idx="2054">
                  <c:v>1.5540257461985618E-2</c:v>
                </c:pt>
                <c:pt idx="2055">
                  <c:v>1.554260907273175E-2</c:v>
                </c:pt>
                <c:pt idx="2056">
                  <c:v>1.5544355739622873E-2</c:v>
                </c:pt>
                <c:pt idx="2057">
                  <c:v>1.5546375008455016E-2</c:v>
                </c:pt>
                <c:pt idx="2058">
                  <c:v>1.5548374294951373E-2</c:v>
                </c:pt>
                <c:pt idx="2059">
                  <c:v>1.5550353547553186E-2</c:v>
                </c:pt>
                <c:pt idx="2060">
                  <c:v>1.5552312714381955E-2</c:v>
                </c:pt>
                <c:pt idx="2061">
                  <c:v>1.5554251743878922E-2</c:v>
                </c:pt>
                <c:pt idx="2062">
                  <c:v>1.5556170584085649E-2</c:v>
                </c:pt>
                <c:pt idx="2063">
                  <c:v>1.5558069183683187E-2</c:v>
                </c:pt>
                <c:pt idx="2064">
                  <c:v>1.5559947490473292E-2</c:v>
                </c:pt>
                <c:pt idx="2065">
                  <c:v>1.5561805453057076E-2</c:v>
                </c:pt>
                <c:pt idx="2066">
                  <c:v>1.5563643019635975E-2</c:v>
                </c:pt>
                <c:pt idx="2067">
                  <c:v>1.5565460138411424E-2</c:v>
                </c:pt>
                <c:pt idx="2068">
                  <c:v>1.556725675774473E-2</c:v>
                </c:pt>
                <c:pt idx="2069">
                  <c:v>1.5569032825917262E-2</c:v>
                </c:pt>
                <c:pt idx="2070">
                  <c:v>1.5570788291210391E-2</c:v>
                </c:pt>
                <c:pt idx="2071">
                  <c:v>1.5572523101745617E-2</c:v>
                </c:pt>
                <c:pt idx="2072">
                  <c:v>1.5574237206044117E-2</c:v>
                </c:pt>
                <c:pt idx="2073">
                  <c:v>1.5575930552307327E-2</c:v>
                </c:pt>
                <c:pt idx="2074">
                  <c:v>1.5577603088656744E-2</c:v>
                </c:pt>
                <c:pt idx="2075">
                  <c:v>1.5579254763613548E-2</c:v>
                </c:pt>
                <c:pt idx="2076">
                  <c:v>1.5580885525299237E-2</c:v>
                </c:pt>
                <c:pt idx="2077">
                  <c:v>1.5582495321915246E-2</c:v>
                </c:pt>
                <c:pt idx="2078">
                  <c:v>1.558408410206269E-2</c:v>
                </c:pt>
                <c:pt idx="2079">
                  <c:v>1.558565181378313E-2</c:v>
                </c:pt>
                <c:pt idx="2080">
                  <c:v>1.5587198405198066E-2</c:v>
                </c:pt>
                <c:pt idx="2081">
                  <c:v>1.5588723824988548E-2</c:v>
                </c:pt>
                <c:pt idx="2082">
                  <c:v>1.5590228021116204E-2</c:v>
                </c:pt>
                <c:pt idx="2083">
                  <c:v>1.559171094210221E-2</c:v>
                </c:pt>
                <c:pt idx="2084">
                  <c:v>1.5593172535908195E-2</c:v>
                </c:pt>
                <c:pt idx="2085">
                  <c:v>1.5594612751135273E-2</c:v>
                </c:pt>
                <c:pt idx="2086">
                  <c:v>1.5596031535904942E-2</c:v>
                </c:pt>
                <c:pt idx="2087">
                  <c:v>1.5597428838418637E-2</c:v>
                </c:pt>
                <c:pt idx="2088">
                  <c:v>1.5598804607197536E-2</c:v>
                </c:pt>
                <c:pt idx="2089">
                  <c:v>1.5601408459771093E-2</c:v>
                </c:pt>
                <c:pt idx="2090">
                  <c:v>1.5602731830943739E-2</c:v>
                </c:pt>
                <c:pt idx="2091">
                  <c:v>1.5602987684601999E-2</c:v>
                </c:pt>
                <c:pt idx="2092">
                  <c:v>1.5604273690543735E-2</c:v>
                </c:pt>
                <c:pt idx="2093">
                  <c:v>1.560553789664354E-2</c:v>
                </c:pt>
                <c:pt idx="2094">
                  <c:v>1.5606780251182784E-2</c:v>
                </c:pt>
                <c:pt idx="2095">
                  <c:v>1.5608000702362901E-2</c:v>
                </c:pt>
                <c:pt idx="2096">
                  <c:v>1.5609199198545198E-2</c:v>
                </c:pt>
                <c:pt idx="2097">
                  <c:v>1.5610375688011047E-2</c:v>
                </c:pt>
                <c:pt idx="2098">
                  <c:v>1.5611530118881944E-2</c:v>
                </c:pt>
                <c:pt idx="2099">
                  <c:v>1.561266243967907E-2</c:v>
                </c:pt>
                <c:pt idx="2100">
                  <c:v>1.5613772598523923E-2</c:v>
                </c:pt>
                <c:pt idx="2101">
                  <c:v>1.5614860543777809E-2</c:v>
                </c:pt>
                <c:pt idx="2102">
                  <c:v>1.5615926223642163E-2</c:v>
                </c:pt>
                <c:pt idx="2103">
                  <c:v>1.5618618179676247E-2</c:v>
                </c:pt>
                <c:pt idx="2104">
                  <c:v>1.5618563942565444E-2</c:v>
                </c:pt>
                <c:pt idx="2105">
                  <c:v>1.5619549681016309E-2</c:v>
                </c:pt>
                <c:pt idx="2106">
                  <c:v>1.5620512917786655E-2</c:v>
                </c:pt>
                <c:pt idx="2107">
                  <c:v>1.5621586140257548E-2</c:v>
                </c:pt>
                <c:pt idx="2108">
                  <c:v>1.5622371679091529E-2</c:v>
                </c:pt>
                <c:pt idx="2109">
                  <c:v>1.5623267100108862E-2</c:v>
                </c:pt>
                <c:pt idx="2110">
                  <c:v>1.5624139812571158E-2</c:v>
                </c:pt>
                <c:pt idx="2111">
                  <c:v>1.5624989764519981E-2</c:v>
                </c:pt>
                <c:pt idx="2112">
                  <c:v>1.5625816904396572E-2</c:v>
                </c:pt>
                <c:pt idx="2113">
                  <c:v>1.5626621180482303E-2</c:v>
                </c:pt>
                <c:pt idx="2114">
                  <c:v>1.5627402541058544E-2</c:v>
                </c:pt>
                <c:pt idx="2115">
                  <c:v>1.5628160934246793E-2</c:v>
                </c:pt>
                <c:pt idx="2116">
                  <c:v>1.5628896308488294E-2</c:v>
                </c:pt>
                <c:pt idx="2117">
                  <c:v>1.5629608612064416E-2</c:v>
                </c:pt>
                <c:pt idx="2118">
                  <c:v>1.5630297793096659E-2</c:v>
                </c:pt>
                <c:pt idx="2119">
                  <c:v>1.5630963800106201E-2</c:v>
                </c:pt>
                <c:pt idx="2120">
                  <c:v>1.5631606581134605E-2</c:v>
                </c:pt>
                <c:pt idx="2121">
                  <c:v>1.5632226084623113E-2</c:v>
                </c:pt>
                <c:pt idx="2122">
                  <c:v>1.563282225877316E-2</c:v>
                </c:pt>
                <c:pt idx="2123">
                  <c:v>1.5633395051866117E-2</c:v>
                </c:pt>
                <c:pt idx="2124">
                  <c:v>1.5633944412183354E-2</c:v>
                </c:pt>
                <c:pt idx="2125">
                  <c:v>1.5634470288166114E-2</c:v>
                </c:pt>
                <c:pt idx="2126">
                  <c:v>1.5634972627855959E-2</c:v>
                </c:pt>
                <c:pt idx="2127">
                  <c:v>1.563545137953426E-2</c:v>
                </c:pt>
                <c:pt idx="2128">
                  <c:v>1.5635906491722196E-2</c:v>
                </c:pt>
                <c:pt idx="2129">
                  <c:v>1.5636337912541265E-2</c:v>
                </c:pt>
                <c:pt idx="2130">
                  <c:v>1.5636745590192902E-2</c:v>
                </c:pt>
                <c:pt idx="2131">
                  <c:v>1.5637129473038414E-2</c:v>
                </c:pt>
                <c:pt idx="2132">
                  <c:v>1.5637489509439106E-2</c:v>
                </c:pt>
                <c:pt idx="2133">
                  <c:v>1.5637825647596415E-2</c:v>
                </c:pt>
                <c:pt idx="2134">
                  <c:v>1.563813783579171E-2</c:v>
                </c:pt>
                <c:pt idx="2135">
                  <c:v>1.5638426022306362E-2</c:v>
                </c:pt>
                <c:pt idx="2136">
                  <c:v>1.5638690155341806E-2</c:v>
                </c:pt>
                <c:pt idx="2137">
                  <c:v>1.563893018341922E-2</c:v>
                </c:pt>
                <c:pt idx="2138">
                  <c:v>1.563914605450023E-2</c:v>
                </c:pt>
                <c:pt idx="2139">
                  <c:v>1.5639337717106017E-2</c:v>
                </c:pt>
                <c:pt idx="2140">
                  <c:v>1.5639505119438013E-2</c:v>
                </c:pt>
                <c:pt idx="2141">
                  <c:v>1.5639666663496143E-2</c:v>
                </c:pt>
                <c:pt idx="2142">
                  <c:v>1.5639781905232297E-2</c:v>
                </c:pt>
                <c:pt idx="2143">
                  <c:v>1.5639861247365161E-2</c:v>
                </c:pt>
                <c:pt idx="2144">
                  <c:v>1.5639931091335768E-2</c:v>
                </c:pt>
                <c:pt idx="2145">
                  <c:v>1.5639976416359502E-2</c:v>
                </c:pt>
                <c:pt idx="2146">
                  <c:v>1.5639997170877606E-2</c:v>
                </c:pt>
                <c:pt idx="2147">
                  <c:v>1.5639993303011579E-2</c:v>
                </c:pt>
                <c:pt idx="2148">
                  <c:v>1.5639964761042791E-2</c:v>
                </c:pt>
                <c:pt idx="2149">
                  <c:v>1.5639911493412484E-2</c:v>
                </c:pt>
                <c:pt idx="2150">
                  <c:v>1.5639833448322094E-2</c:v>
                </c:pt>
                <c:pt idx="2151">
                  <c:v>1.5639730573973054E-2</c:v>
                </c:pt>
                <c:pt idx="2152">
                  <c:v>1.5639602818646736E-2</c:v>
                </c:pt>
                <c:pt idx="2153">
                  <c:v>1.5639450130784383E-2</c:v>
                </c:pt>
                <c:pt idx="2154">
                  <c:v>1.5639272458507492E-2</c:v>
                </c:pt>
                <c:pt idx="2155">
                  <c:v>1.5639069750097434E-2</c:v>
                </c:pt>
                <c:pt idx="2156">
                  <c:v>1.5638841953835581E-2</c:v>
                </c:pt>
                <c:pt idx="2157">
                  <c:v>1.5638512126070481E-2</c:v>
                </c:pt>
                <c:pt idx="2158">
                  <c:v>1.5638310891201712E-2</c:v>
                </c:pt>
                <c:pt idx="2159">
                  <c:v>1.5638007521232566E-2</c:v>
                </c:pt>
                <c:pt idx="2160">
                  <c:v>1.5637678856617043E-2</c:v>
                </c:pt>
                <c:pt idx="2161">
                  <c:v>1.5637324845636513E-2</c:v>
                </c:pt>
                <c:pt idx="2162">
                  <c:v>1.5636945436492411E-2</c:v>
                </c:pt>
                <c:pt idx="2163">
                  <c:v>1.5636540577466107E-2</c:v>
                </c:pt>
                <c:pt idx="2164">
                  <c:v>1.5636110216918908E-2</c:v>
                </c:pt>
                <c:pt idx="2165">
                  <c:v>1.5635654302972313E-2</c:v>
                </c:pt>
                <c:pt idx="2166">
                  <c:v>1.5635172784227436E-2</c:v>
                </c:pt>
                <c:pt idx="2167">
                  <c:v>1.5634665608565967E-2</c:v>
                </c:pt>
                <c:pt idx="2168">
                  <c:v>1.5634132724589023E-2</c:v>
                </c:pt>
                <c:pt idx="2169">
                  <c:v>1.5633574080258228E-2</c:v>
                </c:pt>
                <c:pt idx="2170">
                  <c:v>1.5632989624174698E-2</c:v>
                </c:pt>
                <c:pt idx="2171">
                  <c:v>1.5632379304459931E-2</c:v>
                </c:pt>
                <c:pt idx="2172">
                  <c:v>1.5631743069475235E-2</c:v>
                </c:pt>
                <c:pt idx="2173">
                  <c:v>1.5631080867342106E-2</c:v>
                </c:pt>
                <c:pt idx="2174">
                  <c:v>1.5630392646421853E-2</c:v>
                </c:pt>
                <c:pt idx="2175">
                  <c:v>1.5629678355075782E-2</c:v>
                </c:pt>
                <c:pt idx="2176">
                  <c:v>1.5628937941505328E-2</c:v>
                </c:pt>
                <c:pt idx="2177">
                  <c:v>1.562817135399186E-2</c:v>
                </c:pt>
                <c:pt idx="2178">
                  <c:v>1.5627378540896686E-2</c:v>
                </c:pt>
                <c:pt idx="2179">
                  <c:v>1.5626559450341304E-2</c:v>
                </c:pt>
                <c:pt idx="2180">
                  <c:v>1.5625714030766957E-2</c:v>
                </c:pt>
                <c:pt idx="2181">
                  <c:v>1.5624842230295144E-2</c:v>
                </c:pt>
                <c:pt idx="2182">
                  <c:v>1.5623943997287171E-2</c:v>
                </c:pt>
                <c:pt idx="2183">
                  <c:v>1.562301928018428E-2</c:v>
                </c:pt>
                <c:pt idx="2184">
                  <c:v>1.5622068027028035E-2</c:v>
                </c:pt>
                <c:pt idx="2185">
                  <c:v>1.5621090186099806E-2</c:v>
                </c:pt>
                <c:pt idx="2186">
                  <c:v>1.5620085705840836E-2</c:v>
                </c:pt>
                <c:pt idx="2187">
                  <c:v>1.5619054534452559E-2</c:v>
                </c:pt>
                <c:pt idx="2188">
                  <c:v>1.561799662013641E-2</c:v>
                </c:pt>
                <c:pt idx="2189">
                  <c:v>1.5616911911253695E-2</c:v>
                </c:pt>
                <c:pt idx="2190">
                  <c:v>1.5615800356165721E-2</c:v>
                </c:pt>
                <c:pt idx="2191">
                  <c:v>1.5614661902993987E-2</c:v>
                </c:pt>
                <c:pt idx="2192">
                  <c:v>1.5613496500179735E-2</c:v>
                </c:pt>
                <c:pt idx="2193">
                  <c:v>1.5612304095844465E-2</c:v>
                </c:pt>
                <c:pt idx="2194">
                  <c:v>1.5611084638349482E-2</c:v>
                </c:pt>
                <c:pt idx="2195">
                  <c:v>1.5609838075976157E-2</c:v>
                </c:pt>
                <c:pt idx="2196">
                  <c:v>1.5608564356925925E-2</c:v>
                </c:pt>
                <c:pt idx="2197">
                  <c:v>1.5607263429719964E-2</c:v>
                </c:pt>
                <c:pt idx="2198">
                  <c:v>1.5605935242239966E-2</c:v>
                </c:pt>
                <c:pt idx="2199">
                  <c:v>1.5604579743007108E-2</c:v>
                </c:pt>
                <c:pt idx="2200">
                  <c:v>1.5603196880382697E-2</c:v>
                </c:pt>
                <c:pt idx="2201">
                  <c:v>1.5601786602568168E-2</c:v>
                </c:pt>
                <c:pt idx="2202">
                  <c:v>1.5600348857764956E-2</c:v>
                </c:pt>
                <c:pt idx="2203">
                  <c:v>1.5598883594254431E-2</c:v>
                </c:pt>
                <c:pt idx="2204">
                  <c:v>1.5597390760477836E-2</c:v>
                </c:pt>
                <c:pt idx="2205">
                  <c:v>1.5595870304636605E-2</c:v>
                </c:pt>
                <c:pt idx="2206">
                  <c:v>1.5594322174852238E-2</c:v>
                </c:pt>
                <c:pt idx="2207">
                  <c:v>1.5592746319565975E-2</c:v>
                </c:pt>
                <c:pt idx="2208">
                  <c:v>1.5590679397172735E-2</c:v>
                </c:pt>
                <c:pt idx="2209">
                  <c:v>1.5589511225533315E-2</c:v>
                </c:pt>
                <c:pt idx="2210">
                  <c:v>1.5587851883429593E-2</c:v>
                </c:pt>
                <c:pt idx="2211">
                  <c:v>1.5586164608869524E-2</c:v>
                </c:pt>
                <c:pt idx="2212">
                  <c:v>1.5584449350134477E-2</c:v>
                </c:pt>
                <c:pt idx="2213">
                  <c:v>1.5582706055665696E-2</c:v>
                </c:pt>
                <c:pt idx="2214">
                  <c:v>1.5580934673424807E-2</c:v>
                </c:pt>
                <c:pt idx="2215">
                  <c:v>1.5579135151932988E-2</c:v>
                </c:pt>
                <c:pt idx="2216">
                  <c:v>1.5577307439631483E-2</c:v>
                </c:pt>
                <c:pt idx="2217">
                  <c:v>1.5575451484322045E-2</c:v>
                </c:pt>
                <c:pt idx="2218">
                  <c:v>1.5573567234765662E-2</c:v>
                </c:pt>
                <c:pt idx="2219">
                  <c:v>1.557165463892396E-2</c:v>
                </c:pt>
                <c:pt idx="2220">
                  <c:v>1.5569713645318117E-2</c:v>
                </c:pt>
                <c:pt idx="2221">
                  <c:v>1.5567744201989697E-2</c:v>
                </c:pt>
                <c:pt idx="2222">
                  <c:v>1.5565746257459878E-2</c:v>
                </c:pt>
                <c:pt idx="2223">
                  <c:v>1.5563719759770223E-2</c:v>
                </c:pt>
                <c:pt idx="2224">
                  <c:v>1.5561664657282037E-2</c:v>
                </c:pt>
                <c:pt idx="2225">
                  <c:v>1.5559580898436565E-2</c:v>
                </c:pt>
                <c:pt idx="2226">
                  <c:v>1.5557468431275367E-2</c:v>
                </c:pt>
                <c:pt idx="2227">
                  <c:v>1.5555327204239688E-2</c:v>
                </c:pt>
                <c:pt idx="2228">
                  <c:v>1.555315716537109E-2</c:v>
                </c:pt>
                <c:pt idx="2229">
                  <c:v>1.5550958263430559E-2</c:v>
                </c:pt>
                <c:pt idx="2230">
                  <c:v>1.5548730446219849E-2</c:v>
                </c:pt>
                <c:pt idx="2231">
                  <c:v>1.5546473662180205E-2</c:v>
                </c:pt>
                <c:pt idx="2232">
                  <c:v>1.5544187859672931E-2</c:v>
                </c:pt>
                <c:pt idx="2233">
                  <c:v>1.5541872986979399E-2</c:v>
                </c:pt>
                <c:pt idx="2234">
                  <c:v>1.5539528992301044E-2</c:v>
                </c:pt>
                <c:pt idx="2235">
                  <c:v>1.5537155823839299E-2</c:v>
                </c:pt>
                <c:pt idx="2236">
                  <c:v>1.5534753430035408E-2</c:v>
                </c:pt>
                <c:pt idx="2237">
                  <c:v>1.5532321759090806E-2</c:v>
                </c:pt>
                <c:pt idx="2238">
                  <c:v>1.5529860759366798E-2</c:v>
                </c:pt>
                <c:pt idx="2239">
                  <c:v>1.5527370378904948E-2</c:v>
                </c:pt>
                <c:pt idx="2240">
                  <c:v>1.5524850566386306E-2</c:v>
                </c:pt>
                <c:pt idx="2241">
                  <c:v>1.5522301269692562E-2</c:v>
                </c:pt>
                <c:pt idx="2242">
                  <c:v>1.551972243726496E-2</c:v>
                </c:pt>
                <c:pt idx="2243">
                  <c:v>1.5517114017464806E-2</c:v>
                </c:pt>
                <c:pt idx="2244">
                  <c:v>1.5514475958493534E-2</c:v>
                </c:pt>
                <c:pt idx="2245">
                  <c:v>1.5511424674867769E-2</c:v>
                </c:pt>
                <c:pt idx="2246">
                  <c:v>1.5509110716243057E-2</c:v>
                </c:pt>
                <c:pt idx="2247">
                  <c:v>1.5506383429366721E-2</c:v>
                </c:pt>
                <c:pt idx="2248">
                  <c:v>1.5503626296604622E-2</c:v>
                </c:pt>
                <c:pt idx="2249">
                  <c:v>1.5500839266158195E-2</c:v>
                </c:pt>
                <c:pt idx="2250">
                  <c:v>1.549802228590913E-2</c:v>
                </c:pt>
                <c:pt idx="2251">
                  <c:v>1.549517530469835E-2</c:v>
                </c:pt>
                <c:pt idx="2252">
                  <c:v>1.5492298270567417E-2</c:v>
                </c:pt>
                <c:pt idx="2253">
                  <c:v>1.5489391131717767E-2</c:v>
                </c:pt>
                <c:pt idx="2254">
                  <c:v>1.5486453836510705E-2</c:v>
                </c:pt>
                <c:pt idx="2255">
                  <c:v>1.5483486333307539E-2</c:v>
                </c:pt>
                <c:pt idx="2256">
                  <c:v>1.5480488570149831E-2</c:v>
                </c:pt>
                <c:pt idx="2257">
                  <c:v>1.5477460495558759E-2</c:v>
                </c:pt>
                <c:pt idx="2258">
                  <c:v>1.5474402057735759E-2</c:v>
                </c:pt>
                <c:pt idx="2259">
                  <c:v>1.5470425082027006E-2</c:v>
                </c:pt>
                <c:pt idx="2260">
                  <c:v>1.5468193885519455E-2</c:v>
                </c:pt>
                <c:pt idx="2261">
                  <c:v>1.5465044047688892E-2</c:v>
                </c:pt>
                <c:pt idx="2262">
                  <c:v>1.5461863639671947E-2</c:v>
                </c:pt>
                <c:pt idx="2263">
                  <c:v>1.5458191388608711E-2</c:v>
                </c:pt>
                <c:pt idx="2264">
                  <c:v>1.5455410906604072E-2</c:v>
                </c:pt>
                <c:pt idx="2265">
                  <c:v>1.5452138477876076E-2</c:v>
                </c:pt>
                <c:pt idx="2266">
                  <c:v>1.5448835272247052E-2</c:v>
                </c:pt>
                <c:pt idx="2267">
                  <c:v>1.5445501237998371E-2</c:v>
                </c:pt>
                <c:pt idx="2268">
                  <c:v>1.5442136323171596E-2</c:v>
                </c:pt>
                <c:pt idx="2269">
                  <c:v>1.5438740476287904E-2</c:v>
                </c:pt>
                <c:pt idx="2270">
                  <c:v>1.5435313645548732E-2</c:v>
                </c:pt>
                <c:pt idx="2271">
                  <c:v>1.5431855779075576E-2</c:v>
                </c:pt>
                <c:pt idx="2272">
                  <c:v>1.5428366825389617E-2</c:v>
                </c:pt>
                <c:pt idx="2273">
                  <c:v>1.5424846732772224E-2</c:v>
                </c:pt>
                <c:pt idx="2274">
                  <c:v>1.542129544926496E-2</c:v>
                </c:pt>
                <c:pt idx="2275">
                  <c:v>1.5417712923309068E-2</c:v>
                </c:pt>
                <c:pt idx="2276">
                  <c:v>1.5414099103185919E-2</c:v>
                </c:pt>
                <c:pt idx="2277">
                  <c:v>1.5410453937176882E-2</c:v>
                </c:pt>
                <c:pt idx="2278">
                  <c:v>1.540677737356333E-2</c:v>
                </c:pt>
                <c:pt idx="2279">
                  <c:v>1.5403069360466759E-2</c:v>
                </c:pt>
                <c:pt idx="2280">
                  <c:v>1.5399329846488286E-2</c:v>
                </c:pt>
                <c:pt idx="2281">
                  <c:v>1.5395558779669472E-2</c:v>
                </c:pt>
                <c:pt idx="2282">
                  <c:v>1.5391756108211752E-2</c:v>
                </c:pt>
                <c:pt idx="2283">
                  <c:v>1.5387921780636304E-2</c:v>
                </c:pt>
                <c:pt idx="2284">
                  <c:v>1.5384055745224501E-2</c:v>
                </c:pt>
                <c:pt idx="2285">
                  <c:v>1.5380157950017903E-2</c:v>
                </c:pt>
                <c:pt idx="2286">
                  <c:v>1.5376228343457754E-2</c:v>
                </c:pt>
                <c:pt idx="2287">
                  <c:v>1.5372266873825424E-2</c:v>
                </c:pt>
                <c:pt idx="2288">
                  <c:v>1.5368273489322348E-2</c:v>
                </c:pt>
                <c:pt idx="2289">
                  <c:v>1.5364248138309833E-2</c:v>
                </c:pt>
                <c:pt idx="2290">
                  <c:v>1.5360190769069249E-2</c:v>
                </c:pt>
                <c:pt idx="2291">
                  <c:v>1.535610132980203E-2</c:v>
                </c:pt>
                <c:pt idx="2292">
                  <c:v>1.5351979768869484E-2</c:v>
                </c:pt>
                <c:pt idx="2293">
                  <c:v>1.534782603455298E-2</c:v>
                </c:pt>
                <c:pt idx="2294">
                  <c:v>1.5343640075053955E-2</c:v>
                </c:pt>
                <c:pt idx="2295">
                  <c:v>1.5339421838813649E-2</c:v>
                </c:pt>
                <c:pt idx="2296">
                  <c:v>1.5335171273793691E-2</c:v>
                </c:pt>
                <c:pt idx="2297">
                  <c:v>1.5329658675415914E-2</c:v>
                </c:pt>
                <c:pt idx="2298">
                  <c:v>1.5325334022380233E-2</c:v>
                </c:pt>
                <c:pt idx="2299">
                  <c:v>1.5321601312798805E-2</c:v>
                </c:pt>
                <c:pt idx="2300">
                  <c:v>1.5317216264234546E-2</c:v>
                </c:pt>
                <c:pt idx="2301">
                  <c:v>1.5312798621183177E-2</c:v>
                </c:pt>
                <c:pt idx="2302">
                  <c:v>1.5308348331846133E-2</c:v>
                </c:pt>
                <c:pt idx="2303">
                  <c:v>1.5303865344504786E-2</c:v>
                </c:pt>
                <c:pt idx="2304">
                  <c:v>1.5299349607360568E-2</c:v>
                </c:pt>
                <c:pt idx="2305">
                  <c:v>1.5294801068854724E-2</c:v>
                </c:pt>
                <c:pt idx="2306">
                  <c:v>1.5290219677188688E-2</c:v>
                </c:pt>
                <c:pt idx="2307">
                  <c:v>1.5285605380723766E-2</c:v>
                </c:pt>
                <c:pt idx="2308">
                  <c:v>1.5280958127661393E-2</c:v>
                </c:pt>
                <c:pt idx="2309">
                  <c:v>1.5276277866203003E-2</c:v>
                </c:pt>
                <c:pt idx="2310">
                  <c:v>1.527156454478984E-2</c:v>
                </c:pt>
                <c:pt idx="2311">
                  <c:v>1.5266818111703273E-2</c:v>
                </c:pt>
                <c:pt idx="2312">
                  <c:v>1.5262038514984866E-2</c:v>
                </c:pt>
                <c:pt idx="2313">
                  <c:v>1.5257225703155797E-2</c:v>
                </c:pt>
                <c:pt idx="2314">
                  <c:v>1.5250988913031449E-2</c:v>
                </c:pt>
                <c:pt idx="2315">
                  <c:v>1.5247473220054708E-2</c:v>
                </c:pt>
                <c:pt idx="2316">
                  <c:v>1.5241882908361148E-2</c:v>
                </c:pt>
                <c:pt idx="2317">
                  <c:v>1.5236931939766052E-2</c:v>
                </c:pt>
                <c:pt idx="2318">
                  <c:v>1.5231947490033093E-2</c:v>
                </c:pt>
                <c:pt idx="2319">
                  <c:v>1.5226929507443643E-2</c:v>
                </c:pt>
                <c:pt idx="2320">
                  <c:v>1.5221877940199136E-2</c:v>
                </c:pt>
                <c:pt idx="2321">
                  <c:v>1.5216792736660878E-2</c:v>
                </c:pt>
                <c:pt idx="2322">
                  <c:v>1.5211673845190177E-2</c:v>
                </c:pt>
                <c:pt idx="2323">
                  <c:v>1.5206521213828594E-2</c:v>
                </c:pt>
                <c:pt idx="2324">
                  <c:v>1.5201334791017374E-2</c:v>
                </c:pt>
                <c:pt idx="2325">
                  <c:v>1.5196114525037885E-2</c:v>
                </c:pt>
                <c:pt idx="2326">
                  <c:v>1.5190860364171499E-2</c:v>
                </c:pt>
                <c:pt idx="2327">
                  <c:v>1.5185572256539714E-2</c:v>
                </c:pt>
                <c:pt idx="2328">
                  <c:v>1.5180250150583774E-2</c:v>
                </c:pt>
                <c:pt idx="2329">
                  <c:v>1.5174893994585048E-2</c:v>
                </c:pt>
                <c:pt idx="2330">
                  <c:v>1.5169503736904844E-2</c:v>
                </c:pt>
                <c:pt idx="2331">
                  <c:v>1.5164079325584723E-2</c:v>
                </c:pt>
                <c:pt idx="2332">
                  <c:v>1.5158620709065929E-2</c:v>
                </c:pt>
                <c:pt idx="2333">
                  <c:v>1.5153127835629832E-2</c:v>
                </c:pt>
                <c:pt idx="2334">
                  <c:v>1.5147600653637738E-2</c:v>
                </c:pt>
                <c:pt idx="2335">
                  <c:v>1.5142039111051275E-2</c:v>
                </c:pt>
                <c:pt idx="2336">
                  <c:v>1.5136443156391621E-2</c:v>
                </c:pt>
                <c:pt idx="2337">
                  <c:v>1.5130812738020083E-2</c:v>
                </c:pt>
                <c:pt idx="2338">
                  <c:v>1.5125147804058159E-2</c:v>
                </c:pt>
                <c:pt idx="2339">
                  <c:v>1.511944830278722E-2</c:v>
                </c:pt>
                <c:pt idx="2340">
                  <c:v>1.5113714182568572E-2</c:v>
                </c:pt>
                <c:pt idx="2341">
                  <c:v>1.5107945391763522E-2</c:v>
                </c:pt>
                <c:pt idx="2342">
                  <c:v>1.5102141878413633E-2</c:v>
                </c:pt>
                <c:pt idx="2343">
                  <c:v>1.5096303590880211E-2</c:v>
                </c:pt>
                <c:pt idx="2344">
                  <c:v>1.50904304776045E-2</c:v>
                </c:pt>
                <c:pt idx="2345">
                  <c:v>1.5084522486707996E-2</c:v>
                </c:pt>
                <c:pt idx="2346">
                  <c:v>1.5078579566552008E-2</c:v>
                </c:pt>
                <c:pt idx="2347">
                  <c:v>1.5072601665417906E-2</c:v>
                </c:pt>
                <c:pt idx="2348">
                  <c:v>1.5066588731507125E-2</c:v>
                </c:pt>
                <c:pt idx="2349">
                  <c:v>1.5058567559433911E-2</c:v>
                </c:pt>
                <c:pt idx="2350">
                  <c:v>1.5052468820346832E-2</c:v>
                </c:pt>
                <c:pt idx="2351">
                  <c:v>1.5047462291875036E-2</c:v>
                </c:pt>
                <c:pt idx="2352">
                  <c:v>1.5041303671461392E-2</c:v>
                </c:pt>
                <c:pt idx="2353">
                  <c:v>1.5035109752323805E-2</c:v>
                </c:pt>
                <c:pt idx="2354">
                  <c:v>1.5028880482823581E-2</c:v>
                </c:pt>
                <c:pt idx="2355">
                  <c:v>1.5022615811002282E-2</c:v>
                </c:pt>
                <c:pt idx="2356">
                  <c:v>1.5016315685461024E-2</c:v>
                </c:pt>
                <c:pt idx="2357">
                  <c:v>1.5009980054321304E-2</c:v>
                </c:pt>
                <c:pt idx="2358">
                  <c:v>1.5003608865864493E-2</c:v>
                </c:pt>
                <c:pt idx="2359">
                  <c:v>1.4997202068451898E-2</c:v>
                </c:pt>
                <c:pt idx="2360">
                  <c:v>1.4990759610205018E-2</c:v>
                </c:pt>
                <c:pt idx="2361">
                  <c:v>1.4984281439565095E-2</c:v>
                </c:pt>
                <c:pt idx="2362">
                  <c:v>1.4977767504733563E-2</c:v>
                </c:pt>
                <c:pt idx="2363">
                  <c:v>1.4970584025594036E-2</c:v>
                </c:pt>
                <c:pt idx="2364">
                  <c:v>1.4960852801495506E-2</c:v>
                </c:pt>
                <c:pt idx="2365">
                  <c:v>1.4954210715334426E-2</c:v>
                </c:pt>
                <c:pt idx="2366">
                  <c:v>1.4947532628610816E-2</c:v>
                </c:pt>
                <c:pt idx="2367">
                  <c:v>1.4939856380653538E-2</c:v>
                </c:pt>
                <c:pt idx="2368">
                  <c:v>1.493406824628174E-2</c:v>
                </c:pt>
                <c:pt idx="2369">
                  <c:v>1.4927281847478824E-2</c:v>
                </c:pt>
                <c:pt idx="2370">
                  <c:v>1.4920459241078987E-2</c:v>
                </c:pt>
                <c:pt idx="2371">
                  <c:v>1.4913600375523473E-2</c:v>
                </c:pt>
                <c:pt idx="2372">
                  <c:v>1.4906705199013714E-2</c:v>
                </c:pt>
                <c:pt idx="2373">
                  <c:v>1.4899773659990956E-2</c:v>
                </c:pt>
                <c:pt idx="2374">
                  <c:v>1.4892805706576695E-2</c:v>
                </c:pt>
                <c:pt idx="2375">
                  <c:v>1.4885801287052303E-2</c:v>
                </c:pt>
                <c:pt idx="2376">
                  <c:v>1.4878760349779085E-2</c:v>
                </c:pt>
                <c:pt idx="2377">
                  <c:v>1.487168284311835E-2</c:v>
                </c:pt>
                <c:pt idx="2378">
                  <c:v>1.4864568715191595E-2</c:v>
                </c:pt>
                <c:pt idx="2379">
                  <c:v>1.4857417914120319E-2</c:v>
                </c:pt>
                <c:pt idx="2380">
                  <c:v>1.4850230388665508E-2</c:v>
                </c:pt>
                <c:pt idx="2381">
                  <c:v>1.484300608678879E-2</c:v>
                </c:pt>
                <c:pt idx="2382">
                  <c:v>1.4835744956691599E-2</c:v>
                </c:pt>
                <c:pt idx="2383">
                  <c:v>1.4828446946975049E-2</c:v>
                </c:pt>
                <c:pt idx="2384">
                  <c:v>1.4821112005680703E-2</c:v>
                </c:pt>
                <c:pt idx="2385">
                  <c:v>1.4813740081089932E-2</c:v>
                </c:pt>
                <c:pt idx="2386">
                  <c:v>1.4806331121484106E-2</c:v>
                </c:pt>
                <c:pt idx="2387">
                  <c:v>1.4798885075224533E-2</c:v>
                </c:pt>
                <c:pt idx="2388">
                  <c:v>1.4791401890592581E-2</c:v>
                </c:pt>
                <c:pt idx="2389">
                  <c:v>1.478388151594956E-2</c:v>
                </c:pt>
                <c:pt idx="2390">
                  <c:v>1.4776323899416965E-2</c:v>
                </c:pt>
                <c:pt idx="2391">
                  <c:v>1.4768728989356106E-2</c:v>
                </c:pt>
                <c:pt idx="2392">
                  <c:v>1.4761096733968415E-2</c:v>
                </c:pt>
                <c:pt idx="2393">
                  <c:v>1.47534270816152E-2</c:v>
                </c:pt>
                <c:pt idx="2394">
                  <c:v>1.4745719980577832E-2</c:v>
                </c:pt>
                <c:pt idx="2395">
                  <c:v>1.4737975379057744E-2</c:v>
                </c:pt>
                <c:pt idx="2396">
                  <c:v>1.4730193225576116E-2</c:v>
                </c:pt>
                <c:pt idx="2397">
                  <c:v>1.4722373468094574E-2</c:v>
                </c:pt>
                <c:pt idx="2398">
                  <c:v>1.4714516055054361E-2</c:v>
                </c:pt>
                <c:pt idx="2399">
                  <c:v>1.4706620934736847E-2</c:v>
                </c:pt>
                <c:pt idx="2400">
                  <c:v>1.4698688055503339E-2</c:v>
                </c:pt>
                <c:pt idx="2401">
                  <c:v>1.4688161050115944E-2</c:v>
                </c:pt>
                <c:pt idx="2402">
                  <c:v>1.4681561640177421E-2</c:v>
                </c:pt>
                <c:pt idx="2403">
                  <c:v>1.4674662346321199E-2</c:v>
                </c:pt>
                <c:pt idx="2404">
                  <c:v>1.466657791367787E-2</c:v>
                </c:pt>
                <c:pt idx="2405">
                  <c:v>1.4658455463605335E-2</c:v>
                </c:pt>
                <c:pt idx="2406">
                  <c:v>1.4650294944225095E-2</c:v>
                </c:pt>
                <c:pt idx="2407">
                  <c:v>1.4642096303738583E-2</c:v>
                </c:pt>
                <c:pt idx="2408">
                  <c:v>1.4633859490507106E-2</c:v>
                </c:pt>
                <c:pt idx="2409">
                  <c:v>1.4625584452812035E-2</c:v>
                </c:pt>
                <c:pt idx="2410">
                  <c:v>1.4617271139014676E-2</c:v>
                </c:pt>
                <c:pt idx="2411">
                  <c:v>1.4608919497156592E-2</c:v>
                </c:pt>
                <c:pt idx="2412">
                  <c:v>1.4600529475838897E-2</c:v>
                </c:pt>
                <c:pt idx="2413">
                  <c:v>1.4592101023103154E-2</c:v>
                </c:pt>
                <c:pt idx="2414">
                  <c:v>1.4581207887349734E-2</c:v>
                </c:pt>
                <c:pt idx="2415">
                  <c:v>1.4575128616822752E-2</c:v>
                </c:pt>
                <c:pt idx="2416">
                  <c:v>1.4566584559840834E-2</c:v>
                </c:pt>
                <c:pt idx="2417">
                  <c:v>1.455800186456635E-2</c:v>
                </c:pt>
                <c:pt idx="2418">
                  <c:v>1.4549380479440543E-2</c:v>
                </c:pt>
                <c:pt idx="2419">
                  <c:v>1.4539480026103391E-2</c:v>
                </c:pt>
                <c:pt idx="2420">
                  <c:v>1.4532021432520636E-2</c:v>
                </c:pt>
                <c:pt idx="2421">
                  <c:v>1.4523283667289277E-2</c:v>
                </c:pt>
                <c:pt idx="2422">
                  <c:v>1.4514507005252142E-2</c:v>
                </c:pt>
                <c:pt idx="2423">
                  <c:v>1.4505691394690601E-2</c:v>
                </c:pt>
                <c:pt idx="2424">
                  <c:v>1.4496836783965961E-2</c:v>
                </c:pt>
                <c:pt idx="2425">
                  <c:v>1.4487943121439528E-2</c:v>
                </c:pt>
                <c:pt idx="2426">
                  <c:v>1.4479010354992994E-2</c:v>
                </c:pt>
                <c:pt idx="2427">
                  <c:v>1.4470038433227472E-2</c:v>
                </c:pt>
                <c:pt idx="2428">
                  <c:v>1.4461027304344398E-2</c:v>
                </c:pt>
                <c:pt idx="2429">
                  <c:v>1.4451976916705078E-2</c:v>
                </c:pt>
                <c:pt idx="2430">
                  <c:v>1.4442887218510947E-2</c:v>
                </c:pt>
                <c:pt idx="2431">
                  <c:v>1.4433758158203247E-2</c:v>
                </c:pt>
                <c:pt idx="2432">
                  <c:v>1.4424589683743605E-2</c:v>
                </c:pt>
                <c:pt idx="2433">
                  <c:v>1.4415381743653199E-2</c:v>
                </c:pt>
                <c:pt idx="2434">
                  <c:v>1.4406134286293337E-2</c:v>
                </c:pt>
                <c:pt idx="2435">
                  <c:v>1.4396847259705581E-2</c:v>
                </c:pt>
                <c:pt idx="2436">
                  <c:v>1.4387520612251237E-2</c:v>
                </c:pt>
                <c:pt idx="2437">
                  <c:v>1.4378154292371548E-2</c:v>
                </c:pt>
                <c:pt idx="2438">
                  <c:v>1.4368748248108076E-2</c:v>
                </c:pt>
                <c:pt idx="2439">
                  <c:v>1.4359302427982001E-2</c:v>
                </c:pt>
                <c:pt idx="2440">
                  <c:v>1.4349816780034885E-2</c:v>
                </c:pt>
                <c:pt idx="2441">
                  <c:v>1.4340291252707971E-2</c:v>
                </c:pt>
                <c:pt idx="2442">
                  <c:v>1.4330725794282628E-2</c:v>
                </c:pt>
                <c:pt idx="2443">
                  <c:v>1.4321120352960293E-2</c:v>
                </c:pt>
                <c:pt idx="2444">
                  <c:v>1.4311474877022334E-2</c:v>
                </c:pt>
                <c:pt idx="2445">
                  <c:v>1.4301789314909996E-2</c:v>
                </c:pt>
                <c:pt idx="2446">
                  <c:v>1.4292063614744777E-2</c:v>
                </c:pt>
                <c:pt idx="2447">
                  <c:v>1.4282297724887982E-2</c:v>
                </c:pt>
                <c:pt idx="2448">
                  <c:v>1.4272491593620984E-2</c:v>
                </c:pt>
                <c:pt idx="2449">
                  <c:v>1.4262645169145216E-2</c:v>
                </c:pt>
                <c:pt idx="2450">
                  <c:v>1.4252758399742049E-2</c:v>
                </c:pt>
                <c:pt idx="2451">
                  <c:v>1.424283123377279E-2</c:v>
                </c:pt>
                <c:pt idx="2452">
                  <c:v>1.423286361951881E-2</c:v>
                </c:pt>
                <c:pt idx="2453">
                  <c:v>1.4221422465574562E-2</c:v>
                </c:pt>
                <c:pt idx="2454">
                  <c:v>1.4211368002392533E-2</c:v>
                </c:pt>
                <c:pt idx="2455">
                  <c:v>1.420271756994218E-2</c:v>
                </c:pt>
                <c:pt idx="2456">
                  <c:v>1.4192587645442956E-2</c:v>
                </c:pt>
                <c:pt idx="2457">
                  <c:v>1.418241701390599E-2</c:v>
                </c:pt>
                <c:pt idx="2458">
                  <c:v>1.4172205623772527E-2</c:v>
                </c:pt>
                <c:pt idx="2459">
                  <c:v>1.4161953423323936E-2</c:v>
                </c:pt>
                <c:pt idx="2460">
                  <c:v>1.4151660361001461E-2</c:v>
                </c:pt>
                <c:pt idx="2461">
                  <c:v>1.4141326384766728E-2</c:v>
                </c:pt>
                <c:pt idx="2462">
                  <c:v>1.4130951442981043E-2</c:v>
                </c:pt>
                <c:pt idx="2463">
                  <c:v>1.4120535484165586E-2</c:v>
                </c:pt>
                <c:pt idx="2464">
                  <c:v>1.4110078456441855E-2</c:v>
                </c:pt>
                <c:pt idx="2465">
                  <c:v>1.4099580308171156E-2</c:v>
                </c:pt>
                <c:pt idx="2466">
                  <c:v>1.4089040987395052E-2</c:v>
                </c:pt>
                <c:pt idx="2467">
                  <c:v>1.4078460442554785E-2</c:v>
                </c:pt>
                <c:pt idx="2468">
                  <c:v>1.40678386220916E-2</c:v>
                </c:pt>
                <c:pt idx="2469">
                  <c:v>1.4054121262363495E-2</c:v>
                </c:pt>
                <c:pt idx="2470">
                  <c:v>1.4046470946862399E-2</c:v>
                </c:pt>
                <c:pt idx="2471">
                  <c:v>1.4035724988818998E-2</c:v>
                </c:pt>
                <c:pt idx="2472">
                  <c:v>1.4024937548038352E-2</c:v>
                </c:pt>
                <c:pt idx="2473">
                  <c:v>1.4014108572881767E-2</c:v>
                </c:pt>
                <c:pt idx="2474">
                  <c:v>1.4003238011790486E-2</c:v>
                </c:pt>
                <c:pt idx="2475">
                  <c:v>1.3992325812886008E-2</c:v>
                </c:pt>
                <c:pt idx="2476">
                  <c:v>1.3981371924289832E-2</c:v>
                </c:pt>
                <c:pt idx="2477">
                  <c:v>1.3970376294603071E-2</c:v>
                </c:pt>
                <c:pt idx="2478">
                  <c:v>1.3959338872107097E-2</c:v>
                </c:pt>
                <c:pt idx="2479">
                  <c:v>1.3948259604763535E-2</c:v>
                </c:pt>
                <c:pt idx="2480">
                  <c:v>1.3937138441173502E-2</c:v>
                </c:pt>
                <c:pt idx="2481">
                  <c:v>1.3925975329458495E-2</c:v>
                </c:pt>
                <c:pt idx="2482">
                  <c:v>1.3914770218059758E-2</c:v>
                </c:pt>
                <c:pt idx="2483">
                  <c:v>1.3903523055018852E-2</c:v>
                </c:pt>
                <c:pt idx="2484">
                  <c:v>1.389223378877702E-2</c:v>
                </c:pt>
                <c:pt idx="2485">
                  <c:v>1.3880902367615633E-2</c:v>
                </c:pt>
                <c:pt idx="2486">
                  <c:v>1.3869528739736126E-2</c:v>
                </c:pt>
                <c:pt idx="2487">
                  <c:v>1.385811285357974E-2</c:v>
                </c:pt>
                <c:pt idx="2488">
                  <c:v>1.384665465718804E-2</c:v>
                </c:pt>
                <c:pt idx="2489">
                  <c:v>1.3835154099162139E-2</c:v>
                </c:pt>
                <c:pt idx="2490">
                  <c:v>1.38236111275436E-2</c:v>
                </c:pt>
                <c:pt idx="2491">
                  <c:v>1.3812025690613794E-2</c:v>
                </c:pt>
                <c:pt idx="2492">
                  <c:v>1.3800328433051234E-2</c:v>
                </c:pt>
                <c:pt idx="2493">
                  <c:v>1.378856569810516E-2</c:v>
                </c:pt>
                <c:pt idx="2494">
                  <c:v>1.3776822442377323E-2</c:v>
                </c:pt>
                <c:pt idx="2495">
                  <c:v>1.3765098733413694E-2</c:v>
                </c:pt>
                <c:pt idx="2496">
                  <c:v>1.3753394638520433E-2</c:v>
                </c:pt>
                <c:pt idx="2497">
                  <c:v>1.3741710225163573E-2</c:v>
                </c:pt>
                <c:pt idx="2498">
                  <c:v>1.3730045560489401E-2</c:v>
                </c:pt>
                <c:pt idx="2499">
                  <c:v>1.371840071220376E-2</c:v>
                </c:pt>
                <c:pt idx="2500">
                  <c:v>1.3706775747452937E-2</c:v>
                </c:pt>
                <c:pt idx="2501">
                  <c:v>1.3695170733543094E-2</c:v>
                </c:pt>
                <c:pt idx="2502">
                  <c:v>1.3683585738020199E-2</c:v>
                </c:pt>
                <c:pt idx="2503">
                  <c:v>1.3672020828270348E-2</c:v>
                </c:pt>
                <c:pt idx="2504">
                  <c:v>1.3660476071599703E-2</c:v>
                </c:pt>
                <c:pt idx="2505">
                  <c:v>1.3648951535314424E-2</c:v>
                </c:pt>
                <c:pt idx="2506">
                  <c:v>1.3637447286880544E-2</c:v>
                </c:pt>
                <c:pt idx="2507">
                  <c:v>1.3625963393764096E-2</c:v>
                </c:pt>
                <c:pt idx="2508">
                  <c:v>1.3614499923111367E-2</c:v>
                </c:pt>
                <c:pt idx="2509">
                  <c:v>1.3603056942388392E-2</c:v>
                </c:pt>
                <c:pt idx="2510">
                  <c:v>1.3591634519141138E-2</c:v>
                </c:pt>
                <c:pt idx="2511">
                  <c:v>1.3580232720435959E-2</c:v>
                </c:pt>
                <c:pt idx="2512">
                  <c:v>1.3568851613818822E-2</c:v>
                </c:pt>
                <c:pt idx="2513">
                  <c:v>1.3557491266755761E-2</c:v>
                </c:pt>
                <c:pt idx="2514">
                  <c:v>1.3546151746473001E-2</c:v>
                </c:pt>
                <c:pt idx="2515">
                  <c:v>1.3534833120356637E-2</c:v>
                </c:pt>
                <c:pt idx="2516">
                  <c:v>1.3523535455792768E-2</c:v>
                </c:pt>
                <c:pt idx="2517">
                  <c:v>1.3512258820167489E-2</c:v>
                </c:pt>
                <c:pt idx="2518">
                  <c:v>1.3501003280946833E-2</c:v>
                </c:pt>
                <c:pt idx="2519">
                  <c:v>1.3486562980311589E-2</c:v>
                </c:pt>
                <c:pt idx="2520">
                  <c:v>1.3478555760864097E-2</c:v>
                </c:pt>
                <c:pt idx="2521">
                  <c:v>1.3467363914854147E-2</c:v>
                </c:pt>
                <c:pt idx="2522">
                  <c:v>1.3456193434553398E-2</c:v>
                </c:pt>
                <c:pt idx="2523">
                  <c:v>1.3443453420070028E-2</c:v>
                </c:pt>
                <c:pt idx="2524">
                  <c:v>1.3433916841023574E-2</c:v>
                </c:pt>
                <c:pt idx="2525">
                  <c:v>1.3422810862486756E-2</c:v>
                </c:pt>
                <c:pt idx="2526">
                  <c:v>1.3411726519363398E-2</c:v>
                </c:pt>
                <c:pt idx="2527">
                  <c:v>1.3400663878719854E-2</c:v>
                </c:pt>
                <c:pt idx="2528">
                  <c:v>1.33896230083419E-2</c:v>
                </c:pt>
                <c:pt idx="2529">
                  <c:v>1.3378603975215952E-2</c:v>
                </c:pt>
                <c:pt idx="2530">
                  <c:v>1.3367606847047853E-2</c:v>
                </c:pt>
                <c:pt idx="2531">
                  <c:v>1.3356631690903953E-2</c:v>
                </c:pt>
                <c:pt idx="2532">
                  <c:v>1.3345678574410158E-2</c:v>
                </c:pt>
                <c:pt idx="2533">
                  <c:v>1.3334747564952565E-2</c:v>
                </c:pt>
                <c:pt idx="2534">
                  <c:v>1.3323838729597526E-2</c:v>
                </c:pt>
                <c:pt idx="2535">
                  <c:v>1.3312952136050882E-2</c:v>
                </c:pt>
                <c:pt idx="2536">
                  <c:v>1.3302087851538857E-2</c:v>
                </c:pt>
                <c:pt idx="2537">
                  <c:v>1.3291245943527485E-2</c:v>
                </c:pt>
                <c:pt idx="2538">
                  <c:v>1.328042647924299E-2</c:v>
                </c:pt>
                <c:pt idx="2539">
                  <c:v>1.3269629526071469E-2</c:v>
                </c:pt>
                <c:pt idx="2540">
                  <c:v>1.325885515155889E-2</c:v>
                </c:pt>
                <c:pt idx="2541">
                  <c:v>1.3248103422851543E-2</c:v>
                </c:pt>
                <c:pt idx="2542">
                  <c:v>1.3237374407575331E-2</c:v>
                </c:pt>
                <c:pt idx="2543">
                  <c:v>1.3226668172956479E-2</c:v>
                </c:pt>
                <c:pt idx="2544">
                  <c:v>1.3215984786301149E-2</c:v>
                </c:pt>
                <c:pt idx="2545">
                  <c:v>1.3205324315155309E-2</c:v>
                </c:pt>
                <c:pt idx="2546">
                  <c:v>1.3194686826745183E-2</c:v>
                </c:pt>
                <c:pt idx="2547">
                  <c:v>1.3184072388616741E-2</c:v>
                </c:pt>
                <c:pt idx="2548">
                  <c:v>1.3173481067996207E-2</c:v>
                </c:pt>
                <c:pt idx="2549">
                  <c:v>1.3162912932189741E-2</c:v>
                </c:pt>
                <c:pt idx="2550">
                  <c:v>1.3152368048743313E-2</c:v>
                </c:pt>
                <c:pt idx="2551">
                  <c:v>1.3141846484963082E-2</c:v>
                </c:pt>
                <c:pt idx="2552">
                  <c:v>1.3131348308155211E-2</c:v>
                </c:pt>
                <c:pt idx="2553">
                  <c:v>1.3120873585785731E-2</c:v>
                </c:pt>
                <c:pt idx="2554">
                  <c:v>1.3110422385320675E-2</c:v>
                </c:pt>
                <c:pt idx="2555">
                  <c:v>1.3099994773986268E-2</c:v>
                </c:pt>
                <c:pt idx="2556">
                  <c:v>1.308959081908867E-2</c:v>
                </c:pt>
                <c:pt idx="2557">
                  <c:v>1.3076249174739374E-2</c:v>
                </c:pt>
                <c:pt idx="2558">
                  <c:v>1.3065899544946191E-2</c:v>
                </c:pt>
                <c:pt idx="2559">
                  <c:v>1.3057047436060287E-2</c:v>
                </c:pt>
                <c:pt idx="2560">
                  <c:v>1.3046742204592121E-2</c:v>
                </c:pt>
                <c:pt idx="2561">
                  <c:v>1.3036460976163511E-2</c:v>
                </c:pt>
                <c:pt idx="2562">
                  <c:v>1.3026203818160553E-2</c:v>
                </c:pt>
                <c:pt idx="2563">
                  <c:v>1.3015970797889409E-2</c:v>
                </c:pt>
                <c:pt idx="2564">
                  <c:v>1.3005761982736175E-2</c:v>
                </c:pt>
                <c:pt idx="2565">
                  <c:v>1.2995577440166883E-2</c:v>
                </c:pt>
                <c:pt idx="2566">
                  <c:v>1.2985417237647567E-2</c:v>
                </c:pt>
                <c:pt idx="2567">
                  <c:v>1.2975281442244579E-2</c:v>
                </c:pt>
                <c:pt idx="2568">
                  <c:v>1.2965170121423952E-2</c:v>
                </c:pt>
                <c:pt idx="2569">
                  <c:v>1.2955083342651719E-2</c:v>
                </c:pt>
                <c:pt idx="2570">
                  <c:v>1.2945021173473847E-2</c:v>
                </c:pt>
                <c:pt idx="2571">
                  <c:v>1.2934983680876755E-2</c:v>
                </c:pt>
                <c:pt idx="2572">
                  <c:v>1.292497093240641E-2</c:v>
                </c:pt>
                <c:pt idx="2573">
                  <c:v>1.2914982995688717E-2</c:v>
                </c:pt>
                <c:pt idx="2574">
                  <c:v>1.2902177928761915E-2</c:v>
                </c:pt>
                <c:pt idx="2575">
                  <c:v>1.2893664136051086E-2</c:v>
                </c:pt>
                <c:pt idx="2576">
                  <c:v>1.2885168727834184E-2</c:v>
                </c:pt>
                <c:pt idx="2577">
                  <c:v>1.2875280710868964E-2</c:v>
                </c:pt>
                <c:pt idx="2578">
                  <c:v>1.2865417842107263E-2</c:v>
                </c:pt>
                <c:pt idx="2579">
                  <c:v>1.2855580189174987E-2</c:v>
                </c:pt>
                <c:pt idx="2580">
                  <c:v>1.2845767819458231E-2</c:v>
                </c:pt>
                <c:pt idx="2581">
                  <c:v>1.2835980800263158E-2</c:v>
                </c:pt>
                <c:pt idx="2582">
                  <c:v>1.2826219198736055E-2</c:v>
                </c:pt>
                <c:pt idx="2583">
                  <c:v>1.28164830826627E-2</c:v>
                </c:pt>
                <c:pt idx="2584">
                  <c:v>1.2806772519269316E-2</c:v>
                </c:pt>
                <c:pt idx="2585">
                  <c:v>1.2797087575782129E-2</c:v>
                </c:pt>
                <c:pt idx="2586">
                  <c:v>1.2787428319587235E-2</c:v>
                </c:pt>
                <c:pt idx="2587">
                  <c:v>1.2777794818310539E-2</c:v>
                </c:pt>
                <c:pt idx="2588">
                  <c:v>1.2768187139178266E-2</c:v>
                </c:pt>
                <c:pt idx="2589">
                  <c:v>1.2758605349416641E-2</c:v>
                </c:pt>
                <c:pt idx="2590">
                  <c:v>1.2749049516571631E-2</c:v>
                </c:pt>
                <c:pt idx="2591">
                  <c:v>1.273951970810927E-2</c:v>
                </c:pt>
                <c:pt idx="2592">
                  <c:v>1.2730015991095911E-2</c:v>
                </c:pt>
                <c:pt idx="2593">
                  <c:v>1.2720538433077522E-2</c:v>
                </c:pt>
                <c:pt idx="2594">
                  <c:v>1.2711087101600071E-2</c:v>
                </c:pt>
                <c:pt idx="2595">
                  <c:v>1.2701662063729913E-2</c:v>
                </c:pt>
                <c:pt idx="2596">
                  <c:v>1.269226338709295E-2</c:v>
                </c:pt>
                <c:pt idx="2597">
                  <c:v>1.2682891138755537E-2</c:v>
                </c:pt>
                <c:pt idx="2598">
                  <c:v>1.2673545386423513E-2</c:v>
                </c:pt>
                <c:pt idx="2599">
                  <c:v>1.2664226197403039E-2</c:v>
                </c:pt>
                <c:pt idx="2600">
                  <c:v>1.2654933639000276E-2</c:v>
                </c:pt>
                <c:pt idx="2601">
                  <c:v>1.2645667778361513E-2</c:v>
                </c:pt>
                <c:pt idx="2602">
                  <c:v>1.2636428683272527E-2</c:v>
                </c:pt>
                <c:pt idx="2603">
                  <c:v>1.262721642079967E-2</c:v>
                </c:pt>
                <c:pt idx="2604">
                  <c:v>1.2618031058568846E-2</c:v>
                </c:pt>
                <c:pt idx="2605">
                  <c:v>1.2608872663726345E-2</c:v>
                </c:pt>
                <c:pt idx="2606">
                  <c:v>1.2599741303898071E-2</c:v>
                </c:pt>
                <c:pt idx="2607">
                  <c:v>1.2590637046230313E-2</c:v>
                </c:pt>
                <c:pt idx="2608">
                  <c:v>1.2581559958029231E-2</c:v>
                </c:pt>
                <c:pt idx="2609">
                  <c:v>1.2569929447394657E-2</c:v>
                </c:pt>
                <c:pt idx="2610">
                  <c:v>1.2560914714194737E-2</c:v>
                </c:pt>
                <c:pt idx="2611">
                  <c:v>1.2553209598529236E-2</c:v>
                </c:pt>
                <c:pt idx="2612">
                  <c:v>1.2544245787955433E-2</c:v>
                </c:pt>
                <c:pt idx="2613">
                  <c:v>1.2535309493530988E-2</c:v>
                </c:pt>
                <c:pt idx="2614">
                  <c:v>1.2526400782562064E-2</c:v>
                </c:pt>
                <c:pt idx="2615">
                  <c:v>1.2517519722434756E-2</c:v>
                </c:pt>
                <c:pt idx="2616">
                  <c:v>1.2508666380615097E-2</c:v>
                </c:pt>
                <c:pt idx="2617">
                  <c:v>1.2499840824249375E-2</c:v>
                </c:pt>
                <c:pt idx="2618">
                  <c:v>1.249104312088356E-2</c:v>
                </c:pt>
                <c:pt idx="2619">
                  <c:v>1.2482273337983685E-2</c:v>
                </c:pt>
                <c:pt idx="2620">
                  <c:v>1.2473531542616101E-2</c:v>
                </c:pt>
                <c:pt idx="2621">
                  <c:v>1.246481780248665E-2</c:v>
                </c:pt>
                <c:pt idx="2622">
                  <c:v>1.2456132184821556E-2</c:v>
                </c:pt>
                <c:pt idx="2623">
                  <c:v>1.2447474756926979E-2</c:v>
                </c:pt>
                <c:pt idx="2624">
                  <c:v>1.2438845586268954E-2</c:v>
                </c:pt>
                <c:pt idx="2625">
                  <c:v>1.2426996492456155E-2</c:v>
                </c:pt>
                <c:pt idx="2626">
                  <c:v>1.2421672286127006E-2</c:v>
                </c:pt>
                <c:pt idx="2627">
                  <c:v>1.2411910047909203E-2</c:v>
                </c:pt>
                <c:pt idx="2628">
                  <c:v>1.2404612823324612E-2</c:v>
                </c:pt>
                <c:pt idx="2629">
                  <c:v>1.2396125949480918E-2</c:v>
                </c:pt>
                <c:pt idx="2630">
                  <c:v>1.2387667736950547E-2</c:v>
                </c:pt>
                <c:pt idx="2631">
                  <c:v>1.2379238253279468E-2</c:v>
                </c:pt>
                <c:pt idx="2632">
                  <c:v>1.2370837565853776E-2</c:v>
                </c:pt>
                <c:pt idx="2633">
                  <c:v>1.236246574205957E-2</c:v>
                </c:pt>
                <c:pt idx="2634">
                  <c:v>1.2354122849123073E-2</c:v>
                </c:pt>
                <c:pt idx="2635">
                  <c:v>1.2345808954430382E-2</c:v>
                </c:pt>
                <c:pt idx="2636">
                  <c:v>1.2337524125527466E-2</c:v>
                </c:pt>
                <c:pt idx="2637">
                  <c:v>1.2329268429720486E-2</c:v>
                </c:pt>
                <c:pt idx="2638">
                  <c:v>1.2321041934395538E-2</c:v>
                </c:pt>
                <c:pt idx="2639">
                  <c:v>1.2312844706778847E-2</c:v>
                </c:pt>
                <c:pt idx="2640">
                  <c:v>1.2304676814576254E-2</c:v>
                </c:pt>
                <c:pt idx="2641">
                  <c:v>1.2296538324854112E-2</c:v>
                </c:pt>
                <c:pt idx="2642">
                  <c:v>1.2288429304998516E-2</c:v>
                </c:pt>
                <c:pt idx="2643">
                  <c:v>1.22803498224755E-2</c:v>
                </c:pt>
                <c:pt idx="2644">
                  <c:v>1.2272299944671161E-2</c:v>
                </c:pt>
                <c:pt idx="2645">
                  <c:v>1.2264279738971595E-2</c:v>
                </c:pt>
                <c:pt idx="2646">
                  <c:v>1.2256289272682963E-2</c:v>
                </c:pt>
                <c:pt idx="2647">
                  <c:v>1.2248328613351234E-2</c:v>
                </c:pt>
                <c:pt idx="2648">
                  <c:v>1.2240397827962823E-2</c:v>
                </c:pt>
                <c:pt idx="2649">
                  <c:v>1.2232496984143637E-2</c:v>
                </c:pt>
                <c:pt idx="2650">
                  <c:v>1.2224626149359707E-2</c:v>
                </c:pt>
                <c:pt idx="2651">
                  <c:v>1.2216785390917195E-2</c:v>
                </c:pt>
                <c:pt idx="2652">
                  <c:v>1.2208974776122261E-2</c:v>
                </c:pt>
                <c:pt idx="2653">
                  <c:v>1.2201194372440938E-2</c:v>
                </c:pt>
                <c:pt idx="2654">
                  <c:v>1.2193444247179386E-2</c:v>
                </c:pt>
                <c:pt idx="2655">
                  <c:v>1.2185724467643766E-2</c:v>
                </c:pt>
                <c:pt idx="2656">
                  <c:v>1.2178035101300111E-2</c:v>
                </c:pt>
                <c:pt idx="2657">
                  <c:v>1.2170376215614453E-2</c:v>
                </c:pt>
                <c:pt idx="2658">
                  <c:v>1.2162747877892954E-2</c:v>
                </c:pt>
                <c:pt idx="2659">
                  <c:v>1.2155150155281902E-2</c:v>
                </c:pt>
                <c:pt idx="2660">
                  <c:v>1.2147583115487137E-2</c:v>
                </c:pt>
                <c:pt idx="2661">
                  <c:v>1.2137235805464996E-2</c:v>
                </c:pt>
                <c:pt idx="2662">
                  <c:v>1.2129743056590314E-2</c:v>
                </c:pt>
                <c:pt idx="2663">
                  <c:v>1.2124001492752612E-2</c:v>
                </c:pt>
                <c:pt idx="2664">
                  <c:v>1.2116562284543164E-2</c:v>
                </c:pt>
                <c:pt idx="2665">
                  <c:v>1.2109154105592879E-2</c:v>
                </c:pt>
                <c:pt idx="2666">
                  <c:v>1.2101777023207916E-2</c:v>
                </c:pt>
                <c:pt idx="2667">
                  <c:v>1.2094431104774372E-2</c:v>
                </c:pt>
                <c:pt idx="2668">
                  <c:v>1.2087116417438537E-2</c:v>
                </c:pt>
                <c:pt idx="2669">
                  <c:v>1.2079833028906251E-2</c:v>
                </c:pt>
                <c:pt idx="2670">
                  <c:v>1.2072581006403738E-2</c:v>
                </c:pt>
                <c:pt idx="2671">
                  <c:v>1.2065360417397031E-2</c:v>
                </c:pt>
                <c:pt idx="2672">
                  <c:v>1.2058171329112355E-2</c:v>
                </c:pt>
                <c:pt idx="2673">
                  <c:v>1.2051013809015743E-2</c:v>
                </c:pt>
                <c:pt idx="2674">
                  <c:v>1.2042664042585471E-2</c:v>
                </c:pt>
                <c:pt idx="2675">
                  <c:v>1.2032754184483352E-2</c:v>
                </c:pt>
                <c:pt idx="2676">
                  <c:v>1.2025709957761421E-2</c:v>
                </c:pt>
                <c:pt idx="2677">
                  <c:v>1.2018697607301121E-2</c:v>
                </c:pt>
                <c:pt idx="2678">
                  <c:v>1.2011717200248739E-2</c:v>
                </c:pt>
                <c:pt idx="2679">
                  <c:v>1.2003778793276965E-2</c:v>
                </c:pt>
                <c:pt idx="2680">
                  <c:v>1.1997852486391736E-2</c:v>
                </c:pt>
                <c:pt idx="2681">
                  <c:v>1.1990968314199435E-2</c:v>
                </c:pt>
                <c:pt idx="2682">
                  <c:v>1.1984116355119312E-2</c:v>
                </c:pt>
                <c:pt idx="2683">
                  <c:v>1.1977296676377591E-2</c:v>
                </c:pt>
                <c:pt idx="2684">
                  <c:v>1.1970509345520242E-2</c:v>
                </c:pt>
                <c:pt idx="2685">
                  <c:v>1.1963754429613616E-2</c:v>
                </c:pt>
                <c:pt idx="2686">
                  <c:v>1.195703199644349E-2</c:v>
                </c:pt>
                <c:pt idx="2687">
                  <c:v>1.1950342113156154E-2</c:v>
                </c:pt>
                <c:pt idx="2688">
                  <c:v>1.1943684847057767E-2</c:v>
                </c:pt>
                <c:pt idx="2689">
                  <c:v>1.1937060265614363E-2</c:v>
                </c:pt>
                <c:pt idx="2690">
                  <c:v>1.1930468436132102E-2</c:v>
                </c:pt>
                <c:pt idx="2691">
                  <c:v>1.1923909426077017E-2</c:v>
                </c:pt>
                <c:pt idx="2692">
                  <c:v>1.1917383302915141E-2</c:v>
                </c:pt>
                <c:pt idx="2693">
                  <c:v>1.1910890133792762E-2</c:v>
                </c:pt>
                <c:pt idx="2694">
                  <c:v>1.1904429986175913E-2</c:v>
                </c:pt>
                <c:pt idx="2695">
                  <c:v>1.1898002927530626E-2</c:v>
                </c:pt>
                <c:pt idx="2696">
                  <c:v>1.1891609025083127E-2</c:v>
                </c:pt>
                <c:pt idx="2697">
                  <c:v>1.1885248346299448E-2</c:v>
                </c:pt>
                <c:pt idx="2698">
                  <c:v>1.1878920958565686E-2</c:v>
                </c:pt>
                <c:pt idx="2699">
                  <c:v>1.1872626929108065E-2</c:v>
                </c:pt>
                <c:pt idx="2700">
                  <c:v>1.1866366325552491E-2</c:v>
                </c:pt>
                <c:pt idx="2701">
                  <c:v>1.1860139215045251E-2</c:v>
                </c:pt>
                <c:pt idx="2702">
                  <c:v>1.1853945665212251E-2</c:v>
                </c:pt>
                <c:pt idx="2703">
                  <c:v>1.1847785743039907E-2</c:v>
                </c:pt>
                <c:pt idx="2704">
                  <c:v>1.1841659516154124E-2</c:v>
                </c:pt>
                <c:pt idx="2705">
                  <c:v>1.1835567052020934E-2</c:v>
                </c:pt>
                <c:pt idx="2706">
                  <c:v>1.1829508417866563E-2</c:v>
                </c:pt>
                <c:pt idx="2707">
                  <c:v>1.1823483680997171E-2</c:v>
                </c:pt>
                <c:pt idx="2708">
                  <c:v>1.1817492909038663E-2</c:v>
                </c:pt>
                <c:pt idx="2709">
                  <c:v>1.1811536169137327E-2</c:v>
                </c:pt>
                <c:pt idx="2710">
                  <c:v>1.180561352867926E-2</c:v>
                </c:pt>
                <c:pt idx="2711">
                  <c:v>1.179972505521043E-2</c:v>
                </c:pt>
                <c:pt idx="2712">
                  <c:v>1.1793870816037E-2</c:v>
                </c:pt>
                <c:pt idx="2713">
                  <c:v>1.1786173672234668E-2</c:v>
                </c:pt>
                <c:pt idx="2714">
                  <c:v>1.1781441609333143E-2</c:v>
                </c:pt>
                <c:pt idx="2715">
                  <c:v>1.1776514177350705E-2</c:v>
                </c:pt>
                <c:pt idx="2716">
                  <c:v>1.1770797548820155E-2</c:v>
                </c:pt>
                <c:pt idx="2717">
                  <c:v>1.1765115491435552E-2</c:v>
                </c:pt>
                <c:pt idx="2718">
                  <c:v>1.1759468072503054E-2</c:v>
                </c:pt>
                <c:pt idx="2719">
                  <c:v>1.1753855359568632E-2</c:v>
                </c:pt>
                <c:pt idx="2720">
                  <c:v>1.1748277419698638E-2</c:v>
                </c:pt>
                <c:pt idx="2721">
                  <c:v>1.1742734320598913E-2</c:v>
                </c:pt>
                <c:pt idx="2722">
                  <c:v>1.1737226129415745E-2</c:v>
                </c:pt>
                <c:pt idx="2723">
                  <c:v>1.1731752913615168E-2</c:v>
                </c:pt>
                <c:pt idx="2724">
                  <c:v>1.1726314740583277E-2</c:v>
                </c:pt>
                <c:pt idx="2725">
                  <c:v>1.1720911677546297E-2</c:v>
                </c:pt>
                <c:pt idx="2726">
                  <c:v>1.1715543792290006E-2</c:v>
                </c:pt>
                <c:pt idx="2727">
                  <c:v>1.1710211151640948E-2</c:v>
                </c:pt>
                <c:pt idx="2728">
                  <c:v>1.1704913823304963E-2</c:v>
                </c:pt>
                <c:pt idx="2729">
                  <c:v>1.1698154968389218E-2</c:v>
                </c:pt>
                <c:pt idx="2730">
                  <c:v>1.1694425372876793E-2</c:v>
                </c:pt>
                <c:pt idx="2731">
                  <c:v>1.1689234385556801E-2</c:v>
                </c:pt>
                <c:pt idx="2732">
                  <c:v>1.1684078979934398E-2</c:v>
                </c:pt>
                <c:pt idx="2733">
                  <c:v>1.167895922339568E-2</c:v>
                </c:pt>
                <c:pt idx="2734">
                  <c:v>1.1673875183326743E-2</c:v>
                </c:pt>
                <c:pt idx="2735">
                  <c:v>1.1668826927273557E-2</c:v>
                </c:pt>
                <c:pt idx="2736">
                  <c:v>1.1663814522302474E-2</c:v>
                </c:pt>
                <c:pt idx="2737">
                  <c:v>1.1658838035959462E-2</c:v>
                </c:pt>
                <c:pt idx="2738">
                  <c:v>1.165389753563062E-2</c:v>
                </c:pt>
                <c:pt idx="2739">
                  <c:v>1.1648993088462234E-2</c:v>
                </c:pt>
                <c:pt idx="2740">
                  <c:v>1.1644124762320018E-2</c:v>
                </c:pt>
                <c:pt idx="2741">
                  <c:v>1.1639292624190389E-2</c:v>
                </c:pt>
                <c:pt idx="2742">
                  <c:v>1.163449674153938E-2</c:v>
                </c:pt>
                <c:pt idx="2743">
                  <c:v>1.162973718167315E-2</c:v>
                </c:pt>
                <c:pt idx="2744">
                  <c:v>1.1625014012137669E-2</c:v>
                </c:pt>
                <c:pt idx="2745">
                  <c:v>1.1620327300159161E-2</c:v>
                </c:pt>
                <c:pt idx="2746">
                  <c:v>1.1615677113123724E-2</c:v>
                </c:pt>
                <c:pt idx="2747">
                  <c:v>1.1611063518497389E-2</c:v>
                </c:pt>
                <c:pt idx="2748">
                  <c:v>1.1606486583586317E-2</c:v>
                </c:pt>
                <c:pt idx="2749">
                  <c:v>1.1601946375776606E-2</c:v>
                </c:pt>
                <c:pt idx="2750">
                  <c:v>1.1597442962454352E-2</c:v>
                </c:pt>
                <c:pt idx="2751">
                  <c:v>1.1592976410925715E-2</c:v>
                </c:pt>
                <c:pt idx="2752">
                  <c:v>1.1588546788736664E-2</c:v>
                </c:pt>
                <c:pt idx="2753">
                  <c:v>1.1584154162953553E-2</c:v>
                </c:pt>
                <c:pt idx="2754">
                  <c:v>1.1579798601282221E-2</c:v>
                </c:pt>
                <c:pt idx="2755">
                  <c:v>1.1575480171028829E-2</c:v>
                </c:pt>
                <c:pt idx="2756">
                  <c:v>1.157119893925973E-2</c:v>
                </c:pt>
                <c:pt idx="2757">
                  <c:v>1.1566954973840637E-2</c:v>
                </c:pt>
                <c:pt idx="2758">
                  <c:v>1.1562748341678031E-2</c:v>
                </c:pt>
                <c:pt idx="2759">
                  <c:v>1.1558579110557687E-2</c:v>
                </c:pt>
                <c:pt idx="2760">
                  <c:v>1.155444734754596E-2</c:v>
                </c:pt>
                <c:pt idx="2761">
                  <c:v>1.1550353120188817E-2</c:v>
                </c:pt>
                <c:pt idx="2762">
                  <c:v>1.1546296495792419E-2</c:v>
                </c:pt>
                <c:pt idx="2763">
                  <c:v>1.1542277541662926E-2</c:v>
                </c:pt>
                <c:pt idx="2764">
                  <c:v>1.1538296325346309E-2</c:v>
                </c:pt>
                <c:pt idx="2765">
                  <c:v>1.1534352914068791E-2</c:v>
                </c:pt>
                <c:pt idx="2766">
                  <c:v>1.1530447375296404E-2</c:v>
                </c:pt>
                <c:pt idx="2767">
                  <c:v>1.1526579776255375E-2</c:v>
                </c:pt>
                <c:pt idx="2768">
                  <c:v>1.1522750184411734E-2</c:v>
                </c:pt>
                <c:pt idx="2769">
                  <c:v>1.1518958667391388E-2</c:v>
                </c:pt>
                <c:pt idx="2770">
                  <c:v>1.1515205292340625E-2</c:v>
                </c:pt>
                <c:pt idx="2771">
                  <c:v>1.1511490126325796E-2</c:v>
                </c:pt>
                <c:pt idx="2772">
                  <c:v>1.150781323713268E-2</c:v>
                </c:pt>
                <c:pt idx="2773">
                  <c:v>1.1504174692147373E-2</c:v>
                </c:pt>
                <c:pt idx="2774">
                  <c:v>1.1500574558516163E-2</c:v>
                </c:pt>
                <c:pt idx="2775">
                  <c:v>1.1497012903864956E-2</c:v>
                </c:pt>
                <c:pt idx="2776">
                  <c:v>1.1493489795340039E-2</c:v>
                </c:pt>
                <c:pt idx="2777">
                  <c:v>1.1490005300407446E-2</c:v>
                </c:pt>
                <c:pt idx="2778">
                  <c:v>1.1486559486453274E-2</c:v>
                </c:pt>
                <c:pt idx="2779">
                  <c:v>1.1483152420783682E-2</c:v>
                </c:pt>
                <c:pt idx="2780">
                  <c:v>1.1478828952640185E-2</c:v>
                </c:pt>
                <c:pt idx="2781">
                  <c:v>1.1476454804082437E-2</c:v>
                </c:pt>
                <c:pt idx="2782">
                  <c:v>1.147316438774304E-2</c:v>
                </c:pt>
                <c:pt idx="2783">
                  <c:v>1.1469912989072739E-2</c:v>
                </c:pt>
                <c:pt idx="2784">
                  <c:v>1.1466700675777375E-2</c:v>
                </c:pt>
                <c:pt idx="2785">
                  <c:v>1.1463527515083172E-2</c:v>
                </c:pt>
                <c:pt idx="2786">
                  <c:v>1.146039357429629E-2</c:v>
                </c:pt>
                <c:pt idx="2787">
                  <c:v>1.1457298920882764E-2</c:v>
                </c:pt>
                <c:pt idx="2788">
                  <c:v>1.1454243622148752E-2</c:v>
                </c:pt>
                <c:pt idx="2789">
                  <c:v>1.1451227745480352E-2</c:v>
                </c:pt>
                <c:pt idx="2790">
                  <c:v>1.1448251358183725E-2</c:v>
                </c:pt>
                <c:pt idx="2791">
                  <c:v>1.1445314528044648E-2</c:v>
                </c:pt>
                <c:pt idx="2792">
                  <c:v>1.1442417321889664E-2</c:v>
                </c:pt>
                <c:pt idx="2793">
                  <c:v>1.1439559807264743E-2</c:v>
                </c:pt>
                <c:pt idx="2794">
                  <c:v>1.1436742051555981E-2</c:v>
                </c:pt>
                <c:pt idx="2795">
                  <c:v>1.1433964122389284E-2</c:v>
                </c:pt>
                <c:pt idx="2796">
                  <c:v>1.1431226086831003E-2</c:v>
                </c:pt>
                <c:pt idx="2797">
                  <c:v>1.1428528012267236E-2</c:v>
                </c:pt>
                <c:pt idx="2798">
                  <c:v>1.1425869966243951E-2</c:v>
                </c:pt>
                <c:pt idx="2799">
                  <c:v>1.1423252016147245E-2</c:v>
                </c:pt>
                <c:pt idx="2800">
                  <c:v>1.1420674229123406E-2</c:v>
                </c:pt>
                <c:pt idx="2801">
                  <c:v>1.141813667279834E-2</c:v>
                </c:pt>
                <c:pt idx="2802">
                  <c:v>1.1415639414318335E-2</c:v>
                </c:pt>
                <c:pt idx="2803">
                  <c:v>1.1413182521229359E-2</c:v>
                </c:pt>
                <c:pt idx="2804">
                  <c:v>1.1410766060837574E-2</c:v>
                </c:pt>
                <c:pt idx="2805">
                  <c:v>1.1408390100529076E-2</c:v>
                </c:pt>
                <c:pt idx="2806">
                  <c:v>1.1406054707689961E-2</c:v>
                </c:pt>
                <c:pt idx="2807">
                  <c:v>1.1403759949626391E-2</c:v>
                </c:pt>
                <c:pt idx="2808">
                  <c:v>1.1401505893804398E-2</c:v>
                </c:pt>
                <c:pt idx="2809">
                  <c:v>1.1399292607690015E-2</c:v>
                </c:pt>
                <c:pt idx="2810">
                  <c:v>1.1397120158349594E-2</c:v>
                </c:pt>
                <c:pt idx="2811">
                  <c:v>1.1394988613409041E-2</c:v>
                </c:pt>
                <c:pt idx="2812">
                  <c:v>1.1392898040174515E-2</c:v>
                </c:pt>
                <c:pt idx="2813">
                  <c:v>1.1390848506032114E-2</c:v>
                </c:pt>
                <c:pt idx="2814">
                  <c:v>1.1388840078287998E-2</c:v>
                </c:pt>
                <c:pt idx="2815">
                  <c:v>1.1386872824488137E-2</c:v>
                </c:pt>
                <c:pt idx="2816">
                  <c:v>1.1384946811778818E-2</c:v>
                </c:pt>
                <c:pt idx="2817">
                  <c:v>1.1382796240377857E-2</c:v>
                </c:pt>
                <c:pt idx="2818">
                  <c:v>1.1381218779575875E-2</c:v>
                </c:pt>
                <c:pt idx="2819">
                  <c:v>1.1379416894854444E-2</c:v>
                </c:pt>
                <c:pt idx="2820">
                  <c:v>1.1377656520767943E-2</c:v>
                </c:pt>
                <c:pt idx="2821">
                  <c:v>1.1375937724942276E-2</c:v>
                </c:pt>
                <c:pt idx="2822">
                  <c:v>1.1374260574283923E-2</c:v>
                </c:pt>
                <c:pt idx="2823">
                  <c:v>1.1372625136578662E-2</c:v>
                </c:pt>
                <c:pt idx="2824">
                  <c:v>1.1371031479132654E-2</c:v>
                </c:pt>
                <c:pt idx="2825">
                  <c:v>1.1369479669331994E-2</c:v>
                </c:pt>
                <c:pt idx="2826">
                  <c:v>1.1367969774322972E-2</c:v>
                </c:pt>
                <c:pt idx="2827">
                  <c:v>1.1366501861651557E-2</c:v>
                </c:pt>
                <c:pt idx="2828">
                  <c:v>1.1365075998863716E-2</c:v>
                </c:pt>
                <c:pt idx="2829">
                  <c:v>1.1363692253105739E-2</c:v>
                </c:pt>
                <c:pt idx="2830">
                  <c:v>1.1361975146089165E-2</c:v>
                </c:pt>
                <c:pt idx="2831">
                  <c:v>1.13610513823037E-2</c:v>
                </c:pt>
                <c:pt idx="2832">
                  <c:v>1.1359794391951894E-2</c:v>
                </c:pt>
                <c:pt idx="2833">
                  <c:v>1.1358579788094403E-2</c:v>
                </c:pt>
                <c:pt idx="2834">
                  <c:v>1.1357407638517003E-2</c:v>
                </c:pt>
                <c:pt idx="2835">
                  <c:v>1.1356120109633494E-2</c:v>
                </c:pt>
                <c:pt idx="2836">
                  <c:v>1.1355190970387952E-2</c:v>
                </c:pt>
                <c:pt idx="2837">
                  <c:v>1.1354146586688429E-2</c:v>
                </c:pt>
                <c:pt idx="2838">
                  <c:v>1.1353144926573577E-2</c:v>
                </c:pt>
                <c:pt idx="2839">
                  <c:v>1.135218605726962E-2</c:v>
                </c:pt>
                <c:pt idx="2840">
                  <c:v>1.1351270046162654E-2</c:v>
                </c:pt>
                <c:pt idx="2841">
                  <c:v>1.1350396960638776E-2</c:v>
                </c:pt>
                <c:pt idx="2842">
                  <c:v>1.1349566868243954E-2</c:v>
                </c:pt>
                <c:pt idx="2843">
                  <c:v>1.1348779835964606E-2</c:v>
                </c:pt>
                <c:pt idx="2844">
                  <c:v>1.1348035931426637E-2</c:v>
                </c:pt>
                <c:pt idx="2845">
                  <c:v>1.1347335222016142E-2</c:v>
                </c:pt>
                <c:pt idx="2846">
                  <c:v>1.1346677775119218E-2</c:v>
                </c:pt>
                <c:pt idx="2847">
                  <c:v>1.1346063658121963E-2</c:v>
                </c:pt>
                <c:pt idx="2848">
                  <c:v>1.1345492938250601E-2</c:v>
                </c:pt>
                <c:pt idx="2849">
                  <c:v>1.1344965682971164E-2</c:v>
                </c:pt>
                <c:pt idx="2850">
                  <c:v>1.134448195966975E-2</c:v>
                </c:pt>
                <c:pt idx="2851">
                  <c:v>1.1344041835732455E-2</c:v>
                </c:pt>
                <c:pt idx="2852">
                  <c:v>1.1343645378465439E-2</c:v>
                </c:pt>
                <c:pt idx="2853">
                  <c:v>1.1343292655414672E-2</c:v>
                </c:pt>
                <c:pt idx="2854">
                  <c:v>1.1342983733726442E-2</c:v>
                </c:pt>
                <c:pt idx="2855">
                  <c:v>1.1342718680946717E-2</c:v>
                </c:pt>
                <c:pt idx="2856">
                  <c:v>1.1342497564301723E-2</c:v>
                </c:pt>
                <c:pt idx="2857">
                  <c:v>1.1342320451257493E-2</c:v>
                </c:pt>
                <c:pt idx="2858">
                  <c:v>1.1342187409359994E-2</c:v>
                </c:pt>
                <c:pt idx="2859">
                  <c:v>1.134209850567558E-2</c:v>
                </c:pt>
                <c:pt idx="2860">
                  <c:v>1.1342053807670283E-2</c:v>
                </c:pt>
                <c:pt idx="2861">
                  <c:v>1.1342053382890072E-2</c:v>
                </c:pt>
                <c:pt idx="2862">
                  <c:v>1.1342097298401299E-2</c:v>
                </c:pt>
                <c:pt idx="2863">
                  <c:v>1.134218562182987E-2</c:v>
                </c:pt>
                <c:pt idx="2864">
                  <c:v>1.1342318420721753E-2</c:v>
                </c:pt>
                <c:pt idx="2865">
                  <c:v>1.1342495761983429E-2</c:v>
                </c:pt>
                <c:pt idx="2866">
                  <c:v>1.1342717713240802E-2</c:v>
                </c:pt>
                <c:pt idx="2867">
                  <c:v>1.1342984341959905E-2</c:v>
                </c:pt>
                <c:pt idx="2868">
                  <c:v>1.1343295715366963E-2</c:v>
                </c:pt>
                <c:pt idx="2869">
                  <c:v>1.1343761908291228E-2</c:v>
                </c:pt>
                <c:pt idx="2870">
                  <c:v>1.134417580840541E-2</c:v>
                </c:pt>
                <c:pt idx="2871">
                  <c:v>1.1344566366711106E-2</c:v>
                </c:pt>
                <c:pt idx="2872">
                  <c:v>1.1345063828942514E-2</c:v>
                </c:pt>
                <c:pt idx="2873">
                  <c:v>1.1345606382304751E-2</c:v>
                </c:pt>
                <c:pt idx="2874">
                  <c:v>1.1346194094343787E-2</c:v>
                </c:pt>
                <c:pt idx="2875">
                  <c:v>1.134682703236578E-2</c:v>
                </c:pt>
                <c:pt idx="2876">
                  <c:v>1.134750526375683E-2</c:v>
                </c:pt>
                <c:pt idx="2877">
                  <c:v>1.1348228855903031E-2</c:v>
                </c:pt>
                <c:pt idx="2878">
                  <c:v>1.1348997876110545E-2</c:v>
                </c:pt>
                <c:pt idx="2879">
                  <c:v>1.134981239192534E-2</c:v>
                </c:pt>
                <c:pt idx="2880">
                  <c:v>1.1350672470493706E-2</c:v>
                </c:pt>
                <c:pt idx="2881">
                  <c:v>1.135157817936161E-2</c:v>
                </c:pt>
                <c:pt idx="2882">
                  <c:v>1.1352529585755278E-2</c:v>
                </c:pt>
                <c:pt idx="2883">
                  <c:v>1.1353526757300614E-2</c:v>
                </c:pt>
                <c:pt idx="2884">
                  <c:v>1.1354569761143907E-2</c:v>
                </c:pt>
                <c:pt idx="2885">
                  <c:v>1.1355978220013441E-2</c:v>
                </c:pt>
                <c:pt idx="2886">
                  <c:v>1.1356793535348686E-2</c:v>
                </c:pt>
                <c:pt idx="2887">
                  <c:v>1.1358146903166499E-2</c:v>
                </c:pt>
                <c:pt idx="2888">
                  <c:v>1.1359201447778133E-2</c:v>
                </c:pt>
                <c:pt idx="2889">
                  <c:v>1.1360474624062533E-2</c:v>
                </c:pt>
                <c:pt idx="2890">
                  <c:v>1.1361794037041406E-2</c:v>
                </c:pt>
                <c:pt idx="2891">
                  <c:v>1.1363159754180785E-2</c:v>
                </c:pt>
                <c:pt idx="2892">
                  <c:v>1.1364571842467086E-2</c:v>
                </c:pt>
                <c:pt idx="2893">
                  <c:v>1.136603036960615E-2</c:v>
                </c:pt>
                <c:pt idx="2894">
                  <c:v>1.1367535402904139E-2</c:v>
                </c:pt>
                <c:pt idx="2895">
                  <c:v>1.1369087009587275E-2</c:v>
                </c:pt>
                <c:pt idx="2896">
                  <c:v>1.1370685257281465E-2</c:v>
                </c:pt>
                <c:pt idx="2897">
                  <c:v>1.1372330213292869E-2</c:v>
                </c:pt>
                <c:pt idx="2898">
                  <c:v>1.1374021944847712E-2</c:v>
                </c:pt>
                <c:pt idx="2899">
                  <c:v>1.1375760519491962E-2</c:v>
                </c:pt>
                <c:pt idx="2900">
                  <c:v>1.1377546004451844E-2</c:v>
                </c:pt>
                <c:pt idx="2901">
                  <c:v>1.1379378467193391E-2</c:v>
                </c:pt>
                <c:pt idx="2902">
                  <c:v>1.1381257975182635E-2</c:v>
                </c:pt>
                <c:pt idx="2903">
                  <c:v>1.1383184595565865E-2</c:v>
                </c:pt>
                <c:pt idx="2904">
                  <c:v>1.138515839588905E-2</c:v>
                </c:pt>
                <c:pt idx="2905">
                  <c:v>1.1387179443618223E-2</c:v>
                </c:pt>
                <c:pt idx="2906">
                  <c:v>1.1389247805739799E-2</c:v>
                </c:pt>
                <c:pt idx="2907">
                  <c:v>1.1391363550039557E-2</c:v>
                </c:pt>
                <c:pt idx="2908">
                  <c:v>1.139352674374372E-2</c:v>
                </c:pt>
                <c:pt idx="2909">
                  <c:v>1.1395737454238386E-2</c:v>
                </c:pt>
                <c:pt idx="2910">
                  <c:v>1.1397995748909651E-2</c:v>
                </c:pt>
                <c:pt idx="2911">
                  <c:v>1.1400301695063675E-2</c:v>
                </c:pt>
                <c:pt idx="2912">
                  <c:v>1.1402655360246428E-2</c:v>
                </c:pt>
                <c:pt idx="2913">
                  <c:v>1.1405056811604197E-2</c:v>
                </c:pt>
                <c:pt idx="2914">
                  <c:v>1.1407506116603017E-2</c:v>
                </c:pt>
                <c:pt idx="2915">
                  <c:v>1.1410003342708919E-2</c:v>
                </c:pt>
                <c:pt idx="2916">
                  <c:v>1.1412548557228064E-2</c:v>
                </c:pt>
                <c:pt idx="2917">
                  <c:v>1.1415141827546549E-2</c:v>
                </c:pt>
                <c:pt idx="2918">
                  <c:v>1.1417783220970534E-2</c:v>
                </c:pt>
                <c:pt idx="2919">
                  <c:v>1.1420472805045989E-2</c:v>
                </c:pt>
                <c:pt idx="2920">
                  <c:v>1.1423210646999138E-2</c:v>
                </c:pt>
                <c:pt idx="2921">
                  <c:v>1.1426801747536075E-2</c:v>
                </c:pt>
                <c:pt idx="2922">
                  <c:v>1.142965014641284E-2</c:v>
                </c:pt>
                <c:pt idx="2923">
                  <c:v>1.1432130214084069E-2</c:v>
                </c:pt>
                <c:pt idx="2924">
                  <c:v>1.143506869953903E-2</c:v>
                </c:pt>
                <c:pt idx="2925">
                  <c:v>1.1438055789394497E-2</c:v>
                </c:pt>
                <c:pt idx="2926">
                  <c:v>1.1441091551036564E-2</c:v>
                </c:pt>
                <c:pt idx="2927">
                  <c:v>1.1444176051931265E-2</c:v>
                </c:pt>
                <c:pt idx="2928">
                  <c:v>1.1447309359384761E-2</c:v>
                </c:pt>
                <c:pt idx="2929">
                  <c:v>1.1450491540783148E-2</c:v>
                </c:pt>
                <c:pt idx="2930">
                  <c:v>1.1453722663432586E-2</c:v>
                </c:pt>
                <c:pt idx="2931">
                  <c:v>1.1457002794879045E-2</c:v>
                </c:pt>
                <c:pt idx="2932">
                  <c:v>1.1460332002428686E-2</c:v>
                </c:pt>
                <c:pt idx="2933">
                  <c:v>1.1463710353307732E-2</c:v>
                </c:pt>
                <c:pt idx="2934">
                  <c:v>1.1467137915062153E-2</c:v>
                </c:pt>
                <c:pt idx="2935">
                  <c:v>1.1470614755157982E-2</c:v>
                </c:pt>
                <c:pt idx="2936">
                  <c:v>1.147603343391701E-2</c:v>
                </c:pt>
                <c:pt idx="2937">
                  <c:v>1.1477716539118887E-2</c:v>
                </c:pt>
                <c:pt idx="2938">
                  <c:v>1.1481341617995966E-2</c:v>
                </c:pt>
                <c:pt idx="2939">
                  <c:v>1.1485463952909392E-2</c:v>
                </c:pt>
                <c:pt idx="2940">
                  <c:v>1.1489276574927487E-2</c:v>
                </c:pt>
                <c:pt idx="2941">
                  <c:v>1.1493057602098844E-2</c:v>
                </c:pt>
                <c:pt idx="2942">
                  <c:v>1.149688838874674E-2</c:v>
                </c:pt>
                <c:pt idx="2943">
                  <c:v>1.1500769002177336E-2</c:v>
                </c:pt>
                <c:pt idx="2944">
                  <c:v>1.1504699509856664E-2</c:v>
                </c:pt>
                <c:pt idx="2945">
                  <c:v>1.1508679979250758E-2</c:v>
                </c:pt>
                <c:pt idx="2946">
                  <c:v>1.1512710477505905E-2</c:v>
                </c:pt>
                <c:pt idx="2947">
                  <c:v>1.1516791072168076E-2</c:v>
                </c:pt>
                <c:pt idx="2948">
                  <c:v>1.1520921830543429E-2</c:v>
                </c:pt>
                <c:pt idx="2949">
                  <c:v>1.1525102820018063E-2</c:v>
                </c:pt>
                <c:pt idx="2950">
                  <c:v>1.1529334108058009E-2</c:v>
                </c:pt>
                <c:pt idx="2951">
                  <c:v>1.1533615761969429E-2</c:v>
                </c:pt>
                <c:pt idx="2952">
                  <c:v>1.1537947849058483E-2</c:v>
                </c:pt>
                <c:pt idx="2953">
                  <c:v>1.1542330436791204E-2</c:v>
                </c:pt>
                <c:pt idx="2954">
                  <c:v>1.1546763592633624E-2</c:v>
                </c:pt>
                <c:pt idx="2955">
                  <c:v>1.1551247383652097E-2</c:v>
                </c:pt>
                <c:pt idx="2956">
                  <c:v>1.1555781877632398E-2</c:v>
                </c:pt>
                <c:pt idx="2957">
                  <c:v>1.1560367141640882E-2</c:v>
                </c:pt>
                <c:pt idx="2958">
                  <c:v>1.1565003243223515E-2</c:v>
                </c:pt>
                <c:pt idx="2959">
                  <c:v>1.1569690249606523E-2</c:v>
                </c:pt>
                <c:pt idx="2960">
                  <c:v>1.1574428228335876E-2</c:v>
                </c:pt>
                <c:pt idx="2961">
                  <c:v>1.1579217246717732E-2</c:v>
                </c:pt>
                <c:pt idx="2962">
                  <c:v>1.158405737213819E-2</c:v>
                </c:pt>
                <c:pt idx="2963">
                  <c:v>1.158894867190341E-2</c:v>
                </c:pt>
                <c:pt idx="2964">
                  <c:v>1.1593891213479424E-2</c:v>
                </c:pt>
                <c:pt idx="2965">
                  <c:v>1.1598885064252329E-2</c:v>
                </c:pt>
                <c:pt idx="2966">
                  <c:v>1.1603930291528286E-2</c:v>
                </c:pt>
                <c:pt idx="2967">
                  <c:v>1.1609026962693392E-2</c:v>
                </c:pt>
                <c:pt idx="2968">
                  <c:v>1.1614175145133743E-2</c:v>
                </c:pt>
                <c:pt idx="2969">
                  <c:v>1.1619374906315372E-2</c:v>
                </c:pt>
                <c:pt idx="2970">
                  <c:v>1.1624626313544439E-2</c:v>
                </c:pt>
                <c:pt idx="2971">
                  <c:v>1.1629929434127106E-2</c:v>
                </c:pt>
                <c:pt idx="2972">
                  <c:v>1.1635284335609342E-2</c:v>
                </c:pt>
                <c:pt idx="2973">
                  <c:v>1.164380396117437E-2</c:v>
                </c:pt>
                <c:pt idx="2974">
                  <c:v>1.1649292322619687E-2</c:v>
                </c:pt>
                <c:pt idx="2975">
                  <c:v>1.165362200203468E-2</c:v>
                </c:pt>
                <c:pt idx="2976">
                  <c:v>1.1659199946034704E-2</c:v>
                </c:pt>
                <c:pt idx="2977">
                  <c:v>1.1664830030513329E-2</c:v>
                </c:pt>
                <c:pt idx="2978">
                  <c:v>1.1670512322909943E-2</c:v>
                </c:pt>
                <c:pt idx="2979">
                  <c:v>1.1676246890557351E-2</c:v>
                </c:pt>
                <c:pt idx="2980">
                  <c:v>1.1682033800868297E-2</c:v>
                </c:pt>
                <c:pt idx="2981">
                  <c:v>1.1687873121228876E-2</c:v>
                </c:pt>
                <c:pt idx="2982">
                  <c:v>1.169376491905183E-2</c:v>
                </c:pt>
                <c:pt idx="2983">
                  <c:v>1.1699709261669966E-2</c:v>
                </c:pt>
                <c:pt idx="2984">
                  <c:v>1.1705706216522671E-2</c:v>
                </c:pt>
                <c:pt idx="2985">
                  <c:v>1.1711755850942751E-2</c:v>
                </c:pt>
                <c:pt idx="2986">
                  <c:v>1.1720107780677225E-2</c:v>
                </c:pt>
                <c:pt idx="2987">
                  <c:v>1.1725399498780931E-2</c:v>
                </c:pt>
                <c:pt idx="2988">
                  <c:v>1.173162229194169E-2</c:v>
                </c:pt>
                <c:pt idx="2989">
                  <c:v>1.1737898049695161E-2</c:v>
                </c:pt>
                <c:pt idx="2990">
                  <c:v>1.1744226839747185E-2</c:v>
                </c:pt>
                <c:pt idx="2991">
                  <c:v>1.1751524766250299E-2</c:v>
                </c:pt>
                <c:pt idx="2992">
                  <c:v>1.1757043785491916E-2</c:v>
                </c:pt>
                <c:pt idx="2993">
                  <c:v>1.1763532076116689E-2</c:v>
                </c:pt>
                <c:pt idx="2994">
                  <c:v>1.1770073668344594E-2</c:v>
                </c:pt>
                <c:pt idx="2995">
                  <c:v>1.1776668629561726E-2</c:v>
                </c:pt>
                <c:pt idx="2996">
                  <c:v>1.1783317027234119E-2</c:v>
                </c:pt>
                <c:pt idx="2997">
                  <c:v>1.1790018928587997E-2</c:v>
                </c:pt>
                <c:pt idx="2998">
                  <c:v>1.1796774401089394E-2</c:v>
                </c:pt>
                <c:pt idx="2999">
                  <c:v>1.1803583512204341E-2</c:v>
                </c:pt>
                <c:pt idx="3000">
                  <c:v>1.1810446329159063E-2</c:v>
                </c:pt>
                <c:pt idx="3001">
                  <c:v>1.1817362919419594E-2</c:v>
                </c:pt>
                <c:pt idx="3002">
                  <c:v>1.1824333350372029E-2</c:v>
                </c:pt>
                <c:pt idx="3003">
                  <c:v>1.183135768932253E-2</c:v>
                </c:pt>
                <c:pt idx="3004">
                  <c:v>1.1838436003737129E-2</c:v>
                </c:pt>
                <c:pt idx="3005">
                  <c:v>1.1845568360921988E-2</c:v>
                </c:pt>
                <c:pt idx="3006">
                  <c:v>1.1852754828183265E-2</c:v>
                </c:pt>
                <c:pt idx="3007">
                  <c:v>1.1859995473306739E-2</c:v>
                </c:pt>
                <c:pt idx="3008">
                  <c:v>1.186729036319889E-2</c:v>
                </c:pt>
                <c:pt idx="3009">
                  <c:v>1.1874639565325751E-2</c:v>
                </c:pt>
                <c:pt idx="3010">
                  <c:v>1.1882043147153354E-2</c:v>
                </c:pt>
                <c:pt idx="3011">
                  <c:v>1.1889501176227668E-2</c:v>
                </c:pt>
                <c:pt idx="3012">
                  <c:v>1.1896567298315119E-2</c:v>
                </c:pt>
                <c:pt idx="3013">
                  <c:v>1.1903389835969946E-2</c:v>
                </c:pt>
                <c:pt idx="3014">
                  <c:v>1.1910205785454764E-2</c:v>
                </c:pt>
                <c:pt idx="3015">
                  <c:v>1.1917015121749586E-2</c:v>
                </c:pt>
                <c:pt idx="3016">
                  <c:v>1.1923817819594618E-2</c:v>
                </c:pt>
                <c:pt idx="3017">
                  <c:v>1.1930613853889938E-2</c:v>
                </c:pt>
                <c:pt idx="3018">
                  <c:v>1.1937403199775432E-2</c:v>
                </c:pt>
                <c:pt idx="3019">
                  <c:v>1.1944185831991305E-2</c:v>
                </c:pt>
                <c:pt idx="3020">
                  <c:v>1.1950961725437637E-2</c:v>
                </c:pt>
                <c:pt idx="3021">
                  <c:v>1.1957730855094439E-2</c:v>
                </c:pt>
                <c:pt idx="3022">
                  <c:v>1.1964493195861792E-2</c:v>
                </c:pt>
                <c:pt idx="3023">
                  <c:v>1.1971248722639771E-2</c:v>
                </c:pt>
                <c:pt idx="3024">
                  <c:v>1.197799741024852E-2</c:v>
                </c:pt>
                <c:pt idx="3025">
                  <c:v>1.1985701789622993E-2</c:v>
                </c:pt>
                <c:pt idx="3026">
                  <c:v>1.1992435737662177E-2</c:v>
                </c:pt>
                <c:pt idx="3027">
                  <c:v>1.1998202187939455E-2</c:v>
                </c:pt>
                <c:pt idx="3028">
                  <c:v>1.2004923268431611E-2</c:v>
                </c:pt>
                <c:pt idx="3029">
                  <c:v>1.2011637384414797E-2</c:v>
                </c:pt>
                <c:pt idx="3030">
                  <c:v>1.2018344510709156E-2</c:v>
                </c:pt>
                <c:pt idx="3031">
                  <c:v>1.2025044622294701E-2</c:v>
                </c:pt>
                <c:pt idx="3032">
                  <c:v>1.2031737694151445E-2</c:v>
                </c:pt>
                <c:pt idx="3033">
                  <c:v>1.2038423701179468E-2</c:v>
                </c:pt>
                <c:pt idx="3034">
                  <c:v>1.2045102618118975E-2</c:v>
                </c:pt>
                <c:pt idx="3035">
                  <c:v>1.2051774420109851E-2</c:v>
                </c:pt>
                <c:pt idx="3036">
                  <c:v>1.2058439081972239E-2</c:v>
                </c:pt>
                <c:pt idx="3037">
                  <c:v>1.206509657852628E-2</c:v>
                </c:pt>
                <c:pt idx="3038">
                  <c:v>1.2071746884751988E-2</c:v>
                </c:pt>
                <c:pt idx="3039">
                  <c:v>1.2078389975629378E-2</c:v>
                </c:pt>
                <c:pt idx="3040">
                  <c:v>1.2086920449796423E-2</c:v>
                </c:pt>
                <c:pt idx="3041">
                  <c:v>1.2091654410699704E-2</c:v>
                </c:pt>
                <c:pt idx="3042">
                  <c:v>1.2098275704772732E-2</c:v>
                </c:pt>
                <c:pt idx="3043">
                  <c:v>1.2104889683177689E-2</c:v>
                </c:pt>
                <c:pt idx="3044">
                  <c:v>1.2111496320574844E-2</c:v>
                </c:pt>
                <c:pt idx="3045">
                  <c:v>1.2118095592104083E-2</c:v>
                </c:pt>
                <c:pt idx="3046">
                  <c:v>1.2124687472585549E-2</c:v>
                </c:pt>
                <c:pt idx="3047">
                  <c:v>1.2131271936919319E-2</c:v>
                </c:pt>
                <c:pt idx="3048">
                  <c:v>1.2137848960165343E-2</c:v>
                </c:pt>
                <c:pt idx="3049">
                  <c:v>1.2144418517063826E-2</c:v>
                </c:pt>
                <c:pt idx="3050">
                  <c:v>1.2150980582594784E-2</c:v>
                </c:pt>
                <c:pt idx="3051">
                  <c:v>1.2157535131578356E-2</c:v>
                </c:pt>
                <c:pt idx="3052">
                  <c:v>1.2164082139074495E-2</c:v>
                </c:pt>
                <c:pt idx="3053">
                  <c:v>1.217062157990334E-2</c:v>
                </c:pt>
                <c:pt idx="3054">
                  <c:v>1.2177153428964971E-2</c:v>
                </c:pt>
                <c:pt idx="3055">
                  <c:v>1.21836776612394E-2</c:v>
                </c:pt>
                <c:pt idx="3056">
                  <c:v>1.2190194251546771E-2</c:v>
                </c:pt>
                <c:pt idx="3057">
                  <c:v>1.2196703174947032E-2</c:v>
                </c:pt>
                <c:pt idx="3058">
                  <c:v>1.220320440618039E-2</c:v>
                </c:pt>
                <c:pt idx="3059">
                  <c:v>1.2209697920226859E-2</c:v>
                </c:pt>
                <c:pt idx="3060">
                  <c:v>1.2216183691986515E-2</c:v>
                </c:pt>
                <c:pt idx="3061">
                  <c:v>1.2222661696439374E-2</c:v>
                </c:pt>
                <c:pt idx="3062">
                  <c:v>1.2229131908485513E-2</c:v>
                </c:pt>
                <c:pt idx="3063">
                  <c:v>1.2235594302945074E-2</c:v>
                </c:pt>
                <c:pt idx="3064">
                  <c:v>1.2242048854718135E-2</c:v>
                </c:pt>
                <c:pt idx="3065">
                  <c:v>1.2248495538944582E-2</c:v>
                </c:pt>
                <c:pt idx="3066">
                  <c:v>1.2254934330204748E-2</c:v>
                </c:pt>
                <c:pt idx="3067">
                  <c:v>1.2261365203638519E-2</c:v>
                </c:pt>
                <c:pt idx="3068">
                  <c:v>1.2267788134066038E-2</c:v>
                </c:pt>
                <c:pt idx="3069">
                  <c:v>1.2274203096547254E-2</c:v>
                </c:pt>
                <c:pt idx="3070">
                  <c:v>1.2280610065742437E-2</c:v>
                </c:pt>
                <c:pt idx="3071">
                  <c:v>1.2287009016711536E-2</c:v>
                </c:pt>
                <c:pt idx="3072">
                  <c:v>1.2293399924434567E-2</c:v>
                </c:pt>
                <c:pt idx="3073">
                  <c:v>1.2299782763651734E-2</c:v>
                </c:pt>
                <c:pt idx="3074">
                  <c:v>1.2306157509422988E-2</c:v>
                </c:pt>
                <c:pt idx="3075">
                  <c:v>1.231252413656847E-2</c:v>
                </c:pt>
                <c:pt idx="3076">
                  <c:v>1.2318882619988258E-2</c:v>
                </c:pt>
                <c:pt idx="3077">
                  <c:v>1.2325232934742303E-2</c:v>
                </c:pt>
                <c:pt idx="3078">
                  <c:v>1.2331575055490873E-2</c:v>
                </c:pt>
                <c:pt idx="3079">
                  <c:v>1.2337908957373855E-2</c:v>
                </c:pt>
                <c:pt idx="3080">
                  <c:v>1.2344234615211391E-2</c:v>
                </c:pt>
                <c:pt idx="3081">
                  <c:v>1.2350552003903559E-2</c:v>
                </c:pt>
                <c:pt idx="3082">
                  <c:v>1.2356861098350436E-2</c:v>
                </c:pt>
                <c:pt idx="3083">
                  <c:v>1.2363161873532036E-2</c:v>
                </c:pt>
                <c:pt idx="3084">
                  <c:v>1.2369454304348437E-2</c:v>
                </c:pt>
                <c:pt idx="3085">
                  <c:v>1.2375738365619782E-2</c:v>
                </c:pt>
                <c:pt idx="3086">
                  <c:v>1.2382014032326083E-2</c:v>
                </c:pt>
                <c:pt idx="3087">
                  <c:v>1.2388281279447355E-2</c:v>
                </c:pt>
                <c:pt idx="3088">
                  <c:v>1.2394540081723804E-2</c:v>
                </c:pt>
                <c:pt idx="3089">
                  <c:v>1.2400790414215379E-2</c:v>
                </c:pt>
                <c:pt idx="3090">
                  <c:v>1.2407032251742223E-2</c:v>
                </c:pt>
                <c:pt idx="3091">
                  <c:v>1.2415044948728138E-2</c:v>
                </c:pt>
                <c:pt idx="3092">
                  <c:v>1.2419490341661898E-2</c:v>
                </c:pt>
                <c:pt idx="3093">
                  <c:v>1.2425706543854886E-2</c:v>
                </c:pt>
                <c:pt idx="3094">
                  <c:v>1.2431914150923262E-2</c:v>
                </c:pt>
                <c:pt idx="3095">
                  <c:v>1.2438113137527296E-2</c:v>
                </c:pt>
                <c:pt idx="3096">
                  <c:v>1.2444303478567065E-2</c:v>
                </c:pt>
                <c:pt idx="3097">
                  <c:v>1.2450485149182455E-2</c:v>
                </c:pt>
                <c:pt idx="3098">
                  <c:v>1.2456658124033737E-2</c:v>
                </c:pt>
                <c:pt idx="3099">
                  <c:v>1.2462822378260796E-2</c:v>
                </c:pt>
                <c:pt idx="3100">
                  <c:v>1.2468977886683774E-2</c:v>
                </c:pt>
                <c:pt idx="3101">
                  <c:v>1.2475124624202749E-2</c:v>
                </c:pt>
                <c:pt idx="3102">
                  <c:v>1.2481262565717799E-2</c:v>
                </c:pt>
                <c:pt idx="3103">
                  <c:v>1.2487391686129001E-2</c:v>
                </c:pt>
                <c:pt idx="3104">
                  <c:v>1.249351196041637E-2</c:v>
                </c:pt>
                <c:pt idx="3105">
                  <c:v>1.2499623363479984E-2</c:v>
                </c:pt>
                <c:pt idx="3106">
                  <c:v>1.2505725870139983E-2</c:v>
                </c:pt>
                <c:pt idx="3107">
                  <c:v>1.2511819455296447E-2</c:v>
                </c:pt>
                <c:pt idx="3108">
                  <c:v>1.2517904094009324E-2</c:v>
                </c:pt>
                <c:pt idx="3109">
                  <c:v>1.2523979761098758E-2</c:v>
                </c:pt>
                <c:pt idx="3110">
                  <c:v>1.2530046431544761E-2</c:v>
                </c:pt>
                <c:pt idx="3111">
                  <c:v>1.2536104080167476E-2</c:v>
                </c:pt>
                <c:pt idx="3112">
                  <c:v>1.254215268186698E-2</c:v>
                </c:pt>
                <c:pt idx="3113">
                  <c:v>1.2548192211703224E-2</c:v>
                </c:pt>
                <c:pt idx="3114">
                  <c:v>1.2554222644416413E-2</c:v>
                </c:pt>
                <c:pt idx="3115">
                  <c:v>1.2560243954906625E-2</c:v>
                </c:pt>
                <c:pt idx="3116">
                  <c:v>1.2566256118313746E-2</c:v>
                </c:pt>
                <c:pt idx="3117">
                  <c:v>1.2572259109377981E-2</c:v>
                </c:pt>
                <c:pt idx="3118">
                  <c:v>1.2578252902919473E-2</c:v>
                </c:pt>
                <c:pt idx="3119">
                  <c:v>1.2584237474078108E-2</c:v>
                </c:pt>
                <c:pt idx="3120">
                  <c:v>1.2590212797594091E-2</c:v>
                </c:pt>
                <c:pt idx="3121">
                  <c:v>1.2596178848447437E-2</c:v>
                </c:pt>
                <c:pt idx="3122">
                  <c:v>1.2602135601538222E-2</c:v>
                </c:pt>
                <c:pt idx="3123">
                  <c:v>1.2608083031846462E-2</c:v>
                </c:pt>
                <c:pt idx="3124">
                  <c:v>1.2614021114032425E-2</c:v>
                </c:pt>
                <c:pt idx="3125">
                  <c:v>1.2619949823395871E-2</c:v>
                </c:pt>
                <c:pt idx="3126">
                  <c:v>1.2625869134517131E-2</c:v>
                </c:pt>
                <c:pt idx="3127">
                  <c:v>1.2631779022456158E-2</c:v>
                </c:pt>
                <c:pt idx="3128">
                  <c:v>1.2637679462192963E-2</c:v>
                </c:pt>
                <c:pt idx="3129">
                  <c:v>1.2644411220223972E-2</c:v>
                </c:pt>
                <c:pt idx="3130">
                  <c:v>1.2649451896180608E-2</c:v>
                </c:pt>
                <c:pt idx="3131">
                  <c:v>1.2655323840471411E-2</c:v>
                </c:pt>
                <c:pt idx="3132">
                  <c:v>1.2661186236000432E-2</c:v>
                </c:pt>
                <c:pt idx="3133">
                  <c:v>1.2667039057827623E-2</c:v>
                </c:pt>
                <c:pt idx="3134">
                  <c:v>1.2672882281012932E-2</c:v>
                </c:pt>
                <c:pt idx="3135">
                  <c:v>1.2678715880056757E-2</c:v>
                </c:pt>
                <c:pt idx="3136">
                  <c:v>1.268453983017892E-2</c:v>
                </c:pt>
                <c:pt idx="3137">
                  <c:v>1.2690354106119628E-2</c:v>
                </c:pt>
                <c:pt idx="3138">
                  <c:v>1.2696158683018766E-2</c:v>
                </c:pt>
                <c:pt idx="3139">
                  <c:v>1.2701953535616539E-2</c:v>
                </c:pt>
                <c:pt idx="3140">
                  <c:v>1.270773863873309E-2</c:v>
                </c:pt>
                <c:pt idx="3141">
                  <c:v>1.2713513967588241E-2</c:v>
                </c:pt>
                <c:pt idx="3142">
                  <c:v>1.2719279496762326E-2</c:v>
                </c:pt>
                <c:pt idx="3143">
                  <c:v>1.2725035201315293E-2</c:v>
                </c:pt>
                <c:pt idx="3144">
                  <c:v>1.2730781056227158E-2</c:v>
                </c:pt>
                <c:pt idx="3145">
                  <c:v>1.2736517036318062E-2</c:v>
                </c:pt>
                <c:pt idx="3146">
                  <c:v>1.274387731758253E-2</c:v>
                </c:pt>
                <c:pt idx="3147">
                  <c:v>1.2748592886118182E-2</c:v>
                </c:pt>
                <c:pt idx="3148">
                  <c:v>1.2754479835326293E-2</c:v>
                </c:pt>
                <c:pt idx="3149">
                  <c:v>1.2760174638275501E-2</c:v>
                </c:pt>
                <c:pt idx="3150">
                  <c:v>1.2765859437386951E-2</c:v>
                </c:pt>
                <c:pt idx="3151">
                  <c:v>1.277153420756072E-2</c:v>
                </c:pt>
                <c:pt idx="3152">
                  <c:v>1.2777198923537014E-2</c:v>
                </c:pt>
                <c:pt idx="3153">
                  <c:v>1.2782853560695528E-2</c:v>
                </c:pt>
                <c:pt idx="3154">
                  <c:v>1.278849809353666E-2</c:v>
                </c:pt>
                <c:pt idx="3155">
                  <c:v>1.2794132497200295E-2</c:v>
                </c:pt>
                <c:pt idx="3156">
                  <c:v>1.2799756746426638E-2</c:v>
                </c:pt>
                <c:pt idx="3157">
                  <c:v>1.2805370816195705E-2</c:v>
                </c:pt>
                <c:pt idx="3158">
                  <c:v>1.2810974681407572E-2</c:v>
                </c:pt>
                <c:pt idx="3159">
                  <c:v>1.281656831712219E-2</c:v>
                </c:pt>
                <c:pt idx="3160">
                  <c:v>1.2822151697999828E-2</c:v>
                </c:pt>
                <c:pt idx="3161">
                  <c:v>1.2827724799180373E-2</c:v>
                </c:pt>
                <c:pt idx="3162">
                  <c:v>1.2833287595324094E-2</c:v>
                </c:pt>
                <c:pt idx="3163">
                  <c:v>1.2838840061570878E-2</c:v>
                </c:pt>
                <c:pt idx="3164">
                  <c:v>1.2844382172740865E-2</c:v>
                </c:pt>
                <c:pt idx="3165">
                  <c:v>1.2849913903734134E-2</c:v>
                </c:pt>
                <c:pt idx="3166">
                  <c:v>1.2855435229450762E-2</c:v>
                </c:pt>
                <c:pt idx="3167">
                  <c:v>1.2860946124870765E-2</c:v>
                </c:pt>
                <c:pt idx="3168">
                  <c:v>1.2866446564894218E-2</c:v>
                </c:pt>
                <c:pt idx="3169">
                  <c:v>1.2871936524341265E-2</c:v>
                </c:pt>
                <c:pt idx="3170">
                  <c:v>1.287741597819192E-2</c:v>
                </c:pt>
                <c:pt idx="3171">
                  <c:v>1.2882884901506131E-2</c:v>
                </c:pt>
                <c:pt idx="3172">
                  <c:v>1.2888343268864233E-2</c:v>
                </c:pt>
                <c:pt idx="3173">
                  <c:v>1.2893791055326176E-2</c:v>
                </c:pt>
                <c:pt idx="3174">
                  <c:v>1.2899228235951909E-2</c:v>
                </c:pt>
                <c:pt idx="3175">
                  <c:v>1.290465478548164E-2</c:v>
                </c:pt>
                <c:pt idx="3176">
                  <c:v>1.291007067889538E-2</c:v>
                </c:pt>
                <c:pt idx="3177">
                  <c:v>1.2915475890933337E-2</c:v>
                </c:pt>
                <c:pt idx="3178">
                  <c:v>1.2920870396815332E-2</c:v>
                </c:pt>
                <c:pt idx="3179">
                  <c:v>1.2926254171361506E-2</c:v>
                </c:pt>
                <c:pt idx="3180">
                  <c:v>1.2931627189312067E-2</c:v>
                </c:pt>
                <c:pt idx="3181">
                  <c:v>1.2938519509466673E-2</c:v>
                </c:pt>
                <c:pt idx="3182">
                  <c:v>1.2943867846919588E-2</c:v>
                </c:pt>
                <c:pt idx="3183">
                  <c:v>1.2948443510207852E-2</c:v>
                </c:pt>
                <c:pt idx="3184">
                  <c:v>1.2953771698338556E-2</c:v>
                </c:pt>
                <c:pt idx="3185">
                  <c:v>1.2959089000936785E-2</c:v>
                </c:pt>
                <c:pt idx="3186">
                  <c:v>1.2964395392822681E-2</c:v>
                </c:pt>
                <c:pt idx="3187">
                  <c:v>1.2969690849136128E-2</c:v>
                </c:pt>
                <c:pt idx="3188">
                  <c:v>1.2974975344617334E-2</c:v>
                </c:pt>
                <c:pt idx="3189">
                  <c:v>1.2980248854166376E-2</c:v>
                </c:pt>
                <c:pt idx="3190">
                  <c:v>1.2985511352843204E-2</c:v>
                </c:pt>
                <c:pt idx="3191">
                  <c:v>1.299076281546796E-2</c:v>
                </c:pt>
                <c:pt idx="3192">
                  <c:v>1.2996003216940721E-2</c:v>
                </c:pt>
                <c:pt idx="3193">
                  <c:v>1.3001232532161566E-2</c:v>
                </c:pt>
                <c:pt idx="3194">
                  <c:v>1.3006450736110509E-2</c:v>
                </c:pt>
                <c:pt idx="3195">
                  <c:v>1.301165780360769E-2</c:v>
                </c:pt>
                <c:pt idx="3196">
                  <c:v>1.3016853709633125E-2</c:v>
                </c:pt>
                <c:pt idx="3197">
                  <c:v>1.3024728148334219E-2</c:v>
                </c:pt>
                <c:pt idx="3198">
                  <c:v>1.3027211936789129E-2</c:v>
                </c:pt>
                <c:pt idx="3199">
                  <c:v>1.3033110756381916E-2</c:v>
                </c:pt>
                <c:pt idx="3200">
                  <c:v>1.3037525217018953E-2</c:v>
                </c:pt>
                <c:pt idx="3201">
                  <c:v>1.3042664939266757E-2</c:v>
                </c:pt>
                <c:pt idx="3202">
                  <c:v>1.3047793349443282E-2</c:v>
                </c:pt>
                <c:pt idx="3203">
                  <c:v>1.3052910422528541E-2</c:v>
                </c:pt>
                <c:pt idx="3204">
                  <c:v>1.3058016133342676E-2</c:v>
                </c:pt>
                <c:pt idx="3205">
                  <c:v>1.3063110457025573E-2</c:v>
                </c:pt>
                <c:pt idx="3206">
                  <c:v>1.3068193368237502E-2</c:v>
                </c:pt>
                <c:pt idx="3207">
                  <c:v>1.3073264841958476E-2</c:v>
                </c:pt>
                <c:pt idx="3208">
                  <c:v>1.3078324853088574E-2</c:v>
                </c:pt>
                <c:pt idx="3209">
                  <c:v>1.3083373376687746E-2</c:v>
                </c:pt>
                <c:pt idx="3210">
                  <c:v>1.3088410387496197E-2</c:v>
                </c:pt>
                <c:pt idx="3211">
                  <c:v>1.3093435860414004E-2</c:v>
                </c:pt>
                <c:pt idx="3212">
                  <c:v>1.3098449770581055E-2</c:v>
                </c:pt>
                <c:pt idx="3213">
                  <c:v>1.3103452092657619E-2</c:v>
                </c:pt>
                <c:pt idx="3214">
                  <c:v>1.3108442801543774E-2</c:v>
                </c:pt>
                <c:pt idx="3215">
                  <c:v>1.3113421872299469E-2</c:v>
                </c:pt>
                <c:pt idx="3216">
                  <c:v>1.3118389279904719E-2</c:v>
                </c:pt>
                <c:pt idx="3217">
                  <c:v>1.3123344999099729E-2</c:v>
                </c:pt>
                <c:pt idx="3218">
                  <c:v>1.3128289004784577E-2</c:v>
                </c:pt>
                <c:pt idx="3219">
                  <c:v>1.3133221272019213E-2</c:v>
                </c:pt>
                <c:pt idx="3220">
                  <c:v>1.3138141775623779E-2</c:v>
                </c:pt>
                <c:pt idx="3221">
                  <c:v>1.3143050490418418E-2</c:v>
                </c:pt>
                <c:pt idx="3222">
                  <c:v>1.3147947391463077E-2</c:v>
                </c:pt>
                <c:pt idx="3223">
                  <c:v>1.3152832453737773E-2</c:v>
                </c:pt>
                <c:pt idx="3224">
                  <c:v>1.3157705651822837E-2</c:v>
                </c:pt>
                <c:pt idx="3225">
                  <c:v>1.316256696101803E-2</c:v>
                </c:pt>
                <c:pt idx="3226">
                  <c:v>1.3167416355983619E-2</c:v>
                </c:pt>
                <c:pt idx="3227">
                  <c:v>1.3172253811699619E-2</c:v>
                </c:pt>
                <c:pt idx="3228">
                  <c:v>1.3177079303146044E-2</c:v>
                </c:pt>
                <c:pt idx="3229">
                  <c:v>1.3181892805143036E-2</c:v>
                </c:pt>
                <c:pt idx="3230">
                  <c:v>1.3186694292510737E-2</c:v>
                </c:pt>
                <c:pt idx="3231">
                  <c:v>1.3191483740389032E-2</c:v>
                </c:pt>
                <c:pt idx="3232">
                  <c:v>1.3196261123677999E-2</c:v>
                </c:pt>
                <c:pt idx="3233">
                  <c:v>1.3203549126679093E-2</c:v>
                </c:pt>
                <c:pt idx="3234">
                  <c:v>1.3208297453637385E-2</c:v>
                </c:pt>
                <c:pt idx="3235">
                  <c:v>1.3211196932907399E-2</c:v>
                </c:pt>
                <c:pt idx="3236">
                  <c:v>1.3215924066551921E-2</c:v>
                </c:pt>
                <c:pt idx="3237">
                  <c:v>1.3220639006510382E-2</c:v>
                </c:pt>
                <c:pt idx="3238">
                  <c:v>1.3225341727602924E-2</c:v>
                </c:pt>
                <c:pt idx="3239">
                  <c:v>1.3230032204809561E-2</c:v>
                </c:pt>
                <c:pt idx="3240">
                  <c:v>1.3234710413110307E-2</c:v>
                </c:pt>
                <c:pt idx="3241">
                  <c:v>1.3239376327245367E-2</c:v>
                </c:pt>
                <c:pt idx="3242">
                  <c:v>1.3244029922274692E-2</c:v>
                </c:pt>
                <c:pt idx="3243">
                  <c:v>1.3248671173098359E-2</c:v>
                </c:pt>
                <c:pt idx="3244">
                  <c:v>1.325330005453651E-2</c:v>
                </c:pt>
                <c:pt idx="3245">
                  <c:v>1.3257916541489223E-2</c:v>
                </c:pt>
                <c:pt idx="3246">
                  <c:v>1.3264810939022098E-2</c:v>
                </c:pt>
                <c:pt idx="3247">
                  <c:v>1.3269730419445125E-2</c:v>
                </c:pt>
                <c:pt idx="3248">
                  <c:v>1.3274302435810625E-2</c:v>
                </c:pt>
                <c:pt idx="3249">
                  <c:v>1.3278861943222253E-2</c:v>
                </c:pt>
                <c:pt idx="3250">
                  <c:v>1.3283408916260342E-2</c:v>
                </c:pt>
                <c:pt idx="3251">
                  <c:v>1.3288590076721007E-2</c:v>
                </c:pt>
                <c:pt idx="3252">
                  <c:v>1.3292465159455702E-2</c:v>
                </c:pt>
                <c:pt idx="3253">
                  <c:v>1.3296974379413129E-2</c:v>
                </c:pt>
                <c:pt idx="3254">
                  <c:v>1.33014709647572E-2</c:v>
                </c:pt>
                <c:pt idx="3255">
                  <c:v>1.3305954890547866E-2</c:v>
                </c:pt>
                <c:pt idx="3256">
                  <c:v>1.3310426131445396E-2</c:v>
                </c:pt>
                <c:pt idx="3257">
                  <c:v>1.3314884662749549E-2</c:v>
                </c:pt>
                <c:pt idx="3258">
                  <c:v>1.3319330458880785E-2</c:v>
                </c:pt>
                <c:pt idx="3259">
                  <c:v>1.3323763495218799E-2</c:v>
                </c:pt>
                <c:pt idx="3260">
                  <c:v>1.3328183746423861E-2</c:v>
                </c:pt>
                <c:pt idx="3261">
                  <c:v>1.3332591187396048E-2</c:v>
                </c:pt>
                <c:pt idx="3262">
                  <c:v>1.3336985793115375E-2</c:v>
                </c:pt>
                <c:pt idx="3263">
                  <c:v>1.3341367538481919E-2</c:v>
                </c:pt>
                <c:pt idx="3264">
                  <c:v>1.3345736398395758E-2</c:v>
                </c:pt>
                <c:pt idx="3265">
                  <c:v>1.335009234775697E-2</c:v>
                </c:pt>
                <c:pt idx="3266">
                  <c:v>1.3354435361545569E-2</c:v>
                </c:pt>
                <c:pt idx="3267">
                  <c:v>1.3358765414661633E-2</c:v>
                </c:pt>
                <c:pt idx="3268">
                  <c:v>1.3363082481845368E-2</c:v>
                </c:pt>
                <c:pt idx="3269">
                  <c:v>1.3367386538236659E-2</c:v>
                </c:pt>
                <c:pt idx="3270">
                  <c:v>1.3371677558655648E-2</c:v>
                </c:pt>
                <c:pt idx="3271">
                  <c:v>1.3375955517922478E-2</c:v>
                </c:pt>
                <c:pt idx="3272">
                  <c:v>1.3380220391097097E-2</c:v>
                </c:pt>
                <c:pt idx="3273">
                  <c:v>1.3384472152999649E-2</c:v>
                </c:pt>
                <c:pt idx="3274">
                  <c:v>1.3388710778610147E-2</c:v>
                </c:pt>
                <c:pt idx="3275">
                  <c:v>1.3392936242748732E-2</c:v>
                </c:pt>
                <c:pt idx="3276">
                  <c:v>1.3397148520395419E-2</c:v>
                </c:pt>
                <c:pt idx="3277">
                  <c:v>1.3401347586450285E-2</c:v>
                </c:pt>
                <c:pt idx="3278">
                  <c:v>1.3405533415813409E-2</c:v>
                </c:pt>
                <c:pt idx="3279">
                  <c:v>1.3409705983384868E-2</c:v>
                </c:pt>
                <c:pt idx="3280">
                  <c:v>1.3413865264144675E-2</c:v>
                </c:pt>
                <c:pt idx="3281">
                  <c:v>1.3418011232912974E-2</c:v>
                </c:pt>
                <c:pt idx="3282">
                  <c:v>1.3422143864589842E-2</c:v>
                </c:pt>
                <c:pt idx="3283">
                  <c:v>1.3426263134155292E-2</c:v>
                </c:pt>
                <c:pt idx="3284">
                  <c:v>1.3430369016589339E-2</c:v>
                </c:pt>
                <c:pt idx="3285">
                  <c:v>1.3436170521305968E-2</c:v>
                </c:pt>
                <c:pt idx="3286">
                  <c:v>1.3439122139855542E-2</c:v>
                </c:pt>
                <c:pt idx="3287">
                  <c:v>1.3442606089464348E-2</c:v>
                </c:pt>
                <c:pt idx="3288">
                  <c:v>1.3446658172133752E-2</c:v>
                </c:pt>
                <c:pt idx="3289">
                  <c:v>1.3450696742012269E-2</c:v>
                </c:pt>
                <c:pt idx="3290">
                  <c:v>1.3454721774239786E-2</c:v>
                </c:pt>
                <c:pt idx="3291">
                  <c:v>1.3458733243556509E-2</c:v>
                </c:pt>
                <c:pt idx="3292">
                  <c:v>1.3462731125022387E-2</c:v>
                </c:pt>
                <c:pt idx="3293">
                  <c:v>1.3466715393457562E-2</c:v>
                </c:pt>
                <c:pt idx="3294">
                  <c:v>1.3470686023682177E-2</c:v>
                </c:pt>
                <c:pt idx="3295">
                  <c:v>1.3474642990836116E-2</c:v>
                </c:pt>
                <c:pt idx="3296">
                  <c:v>1.3478586269579651E-2</c:v>
                </c:pt>
                <c:pt idx="3297">
                  <c:v>1.348251583497273E-2</c:v>
                </c:pt>
                <c:pt idx="3298">
                  <c:v>1.3486431661995368E-2</c:v>
                </c:pt>
                <c:pt idx="3299">
                  <c:v>1.3490333725467707E-2</c:v>
                </c:pt>
                <c:pt idx="3300">
                  <c:v>1.3494222000129952E-2</c:v>
                </c:pt>
                <c:pt idx="3301">
                  <c:v>1.349920090941481E-2</c:v>
                </c:pt>
                <c:pt idx="3302">
                  <c:v>1.3501957083503768E-2</c:v>
                </c:pt>
                <c:pt idx="3303">
                  <c:v>1.3506352245498121E-2</c:v>
                </c:pt>
                <c:pt idx="3304">
                  <c:v>1.3509636711237505E-2</c:v>
                </c:pt>
                <c:pt idx="3305">
                  <c:v>1.3513455666469554E-2</c:v>
                </c:pt>
                <c:pt idx="3306">
                  <c:v>1.3517260682531784E-2</c:v>
                </c:pt>
                <c:pt idx="3307">
                  <c:v>1.352105173440421E-2</c:v>
                </c:pt>
                <c:pt idx="3308">
                  <c:v>1.3524828796827038E-2</c:v>
                </c:pt>
                <c:pt idx="3309">
                  <c:v>1.3528591844860216E-2</c:v>
                </c:pt>
                <c:pt idx="3310">
                  <c:v>1.3532340853403824E-2</c:v>
                </c:pt>
                <c:pt idx="3311">
                  <c:v>1.3536075797357938E-2</c:v>
                </c:pt>
                <c:pt idx="3312">
                  <c:v>1.3539796651462765E-2</c:v>
                </c:pt>
                <c:pt idx="3313">
                  <c:v>1.3543503390938127E-2</c:v>
                </c:pt>
                <c:pt idx="3314">
                  <c:v>1.354719599052423E-2</c:v>
                </c:pt>
                <c:pt idx="3315">
                  <c:v>1.3550874424961279E-2</c:v>
                </c:pt>
                <c:pt idx="3316">
                  <c:v>1.3554538669469096E-2</c:v>
                </c:pt>
                <c:pt idx="3317">
                  <c:v>1.3558188698867824E-2</c:v>
                </c:pt>
                <c:pt idx="3318">
                  <c:v>1.3561824487977603E-2</c:v>
                </c:pt>
                <c:pt idx="3319">
                  <c:v>1.3565446011778448E-2</c:v>
                </c:pt>
                <c:pt idx="3320">
                  <c:v>1.3569053245170437E-2</c:v>
                </c:pt>
                <c:pt idx="3321">
                  <c:v>1.3572646162973712E-2</c:v>
                </c:pt>
                <c:pt idx="3322">
                  <c:v>1.3576224740328158E-2</c:v>
                </c:pt>
                <c:pt idx="3323">
                  <c:v>1.3579788951814109E-2</c:v>
                </c:pt>
                <c:pt idx="3324">
                  <c:v>1.3583338772731324E-2</c:v>
                </c:pt>
                <c:pt idx="3325">
                  <c:v>1.3586874177660135E-2</c:v>
                </c:pt>
                <c:pt idx="3326">
                  <c:v>1.3590395141660494E-2</c:v>
                </c:pt>
                <c:pt idx="3327">
                  <c:v>1.3593901639712413E-2</c:v>
                </c:pt>
                <c:pt idx="3328">
                  <c:v>1.35973936465561E-2</c:v>
                </c:pt>
                <c:pt idx="3329">
                  <c:v>1.3600871137251502E-2</c:v>
                </c:pt>
                <c:pt idx="3330">
                  <c:v>1.3604334086618763E-2</c:v>
                </c:pt>
                <c:pt idx="3331">
                  <c:v>1.3607782469557961E-2</c:v>
                </c:pt>
                <c:pt idx="3332">
                  <c:v>1.3611216261049108E-2</c:v>
                </c:pt>
                <c:pt idx="3333">
                  <c:v>1.3614635435992284E-2</c:v>
                </c:pt>
                <c:pt idx="3334">
                  <c:v>1.3618039969287565E-2</c:v>
                </c:pt>
                <c:pt idx="3335">
                  <c:v>1.3621429835835031E-2</c:v>
                </c:pt>
                <c:pt idx="3336">
                  <c:v>1.3624805010534757E-2</c:v>
                </c:pt>
                <c:pt idx="3337">
                  <c:v>1.3628644330836437E-2</c:v>
                </c:pt>
                <c:pt idx="3338">
                  <c:v>1.3631987938547141E-2</c:v>
                </c:pt>
                <c:pt idx="3339">
                  <c:v>1.3634842132788094E-2</c:v>
                </c:pt>
                <c:pt idx="3340">
                  <c:v>1.3638158289257518E-2</c:v>
                </c:pt>
                <c:pt idx="3341">
                  <c:v>1.3641459628379593E-2</c:v>
                </c:pt>
                <c:pt idx="3342">
                  <c:v>1.3644746125214269E-2</c:v>
                </c:pt>
                <c:pt idx="3343">
                  <c:v>1.3648017754661623E-2</c:v>
                </c:pt>
                <c:pt idx="3344">
                  <c:v>1.3651274491541798E-2</c:v>
                </c:pt>
                <c:pt idx="3345">
                  <c:v>1.3654516310674936E-2</c:v>
                </c:pt>
                <c:pt idx="3346">
                  <c:v>1.3657743187360794E-2</c:v>
                </c:pt>
                <c:pt idx="3347">
                  <c:v>1.3660955095939897E-2</c:v>
                </c:pt>
                <c:pt idx="3348">
                  <c:v>1.3664152011712005E-2</c:v>
                </c:pt>
                <c:pt idx="3349">
                  <c:v>1.3667333909657131E-2</c:v>
                </c:pt>
                <c:pt idx="3350">
                  <c:v>1.3670500764355609E-2</c:v>
                </c:pt>
                <c:pt idx="3351">
                  <c:v>1.3673652550947324E-2</c:v>
                </c:pt>
                <c:pt idx="3352">
                  <c:v>1.3677682666628499E-2</c:v>
                </c:pt>
                <c:pt idx="3353">
                  <c:v>1.3679910819250907E-2</c:v>
                </c:pt>
                <c:pt idx="3354">
                  <c:v>1.368301725076293E-2</c:v>
                </c:pt>
                <c:pt idx="3355">
                  <c:v>1.3686108513768502E-2</c:v>
                </c:pt>
                <c:pt idx="3356">
                  <c:v>1.3689184583327574E-2</c:v>
                </c:pt>
                <c:pt idx="3357">
                  <c:v>1.3692245434020478E-2</c:v>
                </c:pt>
                <c:pt idx="3358">
                  <c:v>1.3695291040987101E-2</c:v>
                </c:pt>
                <c:pt idx="3359">
                  <c:v>1.3698321379047584E-2</c:v>
                </c:pt>
                <c:pt idx="3360">
                  <c:v>1.3701336423181942E-2</c:v>
                </c:pt>
                <c:pt idx="3361">
                  <c:v>1.3704336148290253E-2</c:v>
                </c:pt>
                <c:pt idx="3362">
                  <c:v>1.3707320529192657E-2</c:v>
                </c:pt>
                <c:pt idx="3363">
                  <c:v>1.3710289540949105E-2</c:v>
                </c:pt>
                <c:pt idx="3364">
                  <c:v>1.3713243158299804E-2</c:v>
                </c:pt>
                <c:pt idx="3365">
                  <c:v>1.3716181356384638E-2</c:v>
                </c:pt>
                <c:pt idx="3366">
                  <c:v>1.3719104109863878E-2</c:v>
                </c:pt>
                <c:pt idx="3367">
                  <c:v>1.3722011393797473E-2</c:v>
                </c:pt>
                <c:pt idx="3368">
                  <c:v>1.3724903183085502E-2</c:v>
                </c:pt>
                <c:pt idx="3369">
                  <c:v>1.3727779452548106E-2</c:v>
                </c:pt>
                <c:pt idx="3370">
                  <c:v>1.3730640177165299E-2</c:v>
                </c:pt>
                <c:pt idx="3371">
                  <c:v>1.3733485331997031E-2</c:v>
                </c:pt>
                <c:pt idx="3372">
                  <c:v>1.3736314891623636E-2</c:v>
                </c:pt>
                <c:pt idx="3373">
                  <c:v>1.3739128831184999E-2</c:v>
                </c:pt>
                <c:pt idx="3374">
                  <c:v>1.3741927125581199E-2</c:v>
                </c:pt>
                <c:pt idx="3375">
                  <c:v>1.3744709749712314E-2</c:v>
                </c:pt>
                <c:pt idx="3376">
                  <c:v>1.3747476678478421E-2</c:v>
                </c:pt>
                <c:pt idx="3377">
                  <c:v>1.3750227886619726E-2</c:v>
                </c:pt>
                <c:pt idx="3378">
                  <c:v>1.3752963349435987E-2</c:v>
                </c:pt>
                <c:pt idx="3379">
                  <c:v>1.3755683041427602E-2</c:v>
                </c:pt>
                <c:pt idx="3380">
                  <c:v>1.3758386937734457E-2</c:v>
                </c:pt>
                <c:pt idx="3381">
                  <c:v>1.376107501325663E-2</c:v>
                </c:pt>
                <c:pt idx="3382">
                  <c:v>1.3763747242814262E-2</c:v>
                </c:pt>
                <c:pt idx="3383">
                  <c:v>1.3766403601467303E-2</c:v>
                </c:pt>
                <c:pt idx="3384">
                  <c:v>1.3769044063876024E-2</c:v>
                </c:pt>
                <c:pt idx="3385">
                  <c:v>1.3771668605180309E-2</c:v>
                </c:pt>
                <c:pt idx="3386">
                  <c:v>1.3774277200280238E-2</c:v>
                </c:pt>
                <c:pt idx="3387">
                  <c:v>1.3776869823916016E-2</c:v>
                </c:pt>
                <c:pt idx="3388">
                  <c:v>1.3779446451227528E-2</c:v>
                </c:pt>
                <c:pt idx="3389">
                  <c:v>1.3782371548431982E-2</c:v>
                </c:pt>
                <c:pt idx="3390">
                  <c:v>1.3784551616158325E-2</c:v>
                </c:pt>
                <c:pt idx="3391">
                  <c:v>1.3787080103497829E-2</c:v>
                </c:pt>
                <c:pt idx="3392">
                  <c:v>1.3789592494113379E-2</c:v>
                </c:pt>
                <c:pt idx="3393">
                  <c:v>1.3792088762825117E-2</c:v>
                </c:pt>
                <c:pt idx="3394">
                  <c:v>1.3794568884613057E-2</c:v>
                </c:pt>
                <c:pt idx="3395">
                  <c:v>1.3797032834217404E-2</c:v>
                </c:pt>
                <c:pt idx="3396">
                  <c:v>1.3799480586857982E-2</c:v>
                </c:pt>
                <c:pt idx="3397">
                  <c:v>1.3801912117115123E-2</c:v>
                </c:pt>
                <c:pt idx="3398">
                  <c:v>1.3804327400128713E-2</c:v>
                </c:pt>
                <c:pt idx="3399">
                  <c:v>1.3806726410638959E-2</c:v>
                </c:pt>
                <c:pt idx="3400">
                  <c:v>1.3809109123705809E-2</c:v>
                </c:pt>
                <c:pt idx="3401">
                  <c:v>1.3811475514229343E-2</c:v>
                </c:pt>
                <c:pt idx="3402">
                  <c:v>1.3814493991537447E-2</c:v>
                </c:pt>
                <c:pt idx="3403">
                  <c:v>1.3816159226927027E-2</c:v>
                </c:pt>
                <c:pt idx="3404">
                  <c:v>1.3818476499061205E-2</c:v>
                </c:pt>
                <c:pt idx="3405">
                  <c:v>1.3820777348252378E-2</c:v>
                </c:pt>
                <c:pt idx="3406">
                  <c:v>1.3823061749480559E-2</c:v>
                </c:pt>
                <c:pt idx="3407">
                  <c:v>1.3825652320997861E-2</c:v>
                </c:pt>
                <c:pt idx="3408">
                  <c:v>1.3827581107328513E-2</c:v>
                </c:pt>
                <c:pt idx="3409">
                  <c:v>1.3829816013828378E-2</c:v>
                </c:pt>
                <c:pt idx="3410">
                  <c:v>1.3832034371965563E-2</c:v>
                </c:pt>
                <c:pt idx="3411">
                  <c:v>1.3834236156640145E-2</c:v>
                </c:pt>
                <c:pt idx="3412">
                  <c:v>1.3836421342752203E-2</c:v>
                </c:pt>
                <c:pt idx="3413">
                  <c:v>1.3838589905041943E-2</c:v>
                </c:pt>
                <c:pt idx="3414">
                  <c:v>1.3840741818889057E-2</c:v>
                </c:pt>
                <c:pt idx="3415">
                  <c:v>1.3842877058714009E-2</c:v>
                </c:pt>
                <c:pt idx="3416">
                  <c:v>1.3844995599656684E-2</c:v>
                </c:pt>
                <c:pt idx="3417">
                  <c:v>1.3847097416537224E-2</c:v>
                </c:pt>
                <c:pt idx="3418">
                  <c:v>1.3849182484335643E-2</c:v>
                </c:pt>
                <c:pt idx="3419">
                  <c:v>1.3851250778031954E-2</c:v>
                </c:pt>
                <c:pt idx="3420">
                  <c:v>1.3853302272286427E-2</c:v>
                </c:pt>
                <c:pt idx="3421">
                  <c:v>1.3855336942318885E-2</c:v>
                </c:pt>
                <c:pt idx="3422">
                  <c:v>1.3857354762869534E-2</c:v>
                </c:pt>
                <c:pt idx="3423">
                  <c:v>1.385935570883845E-2</c:v>
                </c:pt>
                <c:pt idx="3424">
                  <c:v>1.3861339755125712E-2</c:v>
                </c:pt>
                <c:pt idx="3425">
                  <c:v>1.3863306876871206E-2</c:v>
                </c:pt>
                <c:pt idx="3426">
                  <c:v>1.3865257048655266E-2</c:v>
                </c:pt>
                <c:pt idx="3427">
                  <c:v>1.3867190245617778E-2</c:v>
                </c:pt>
                <c:pt idx="3428">
                  <c:v>1.3869106442578882E-2</c:v>
                </c:pt>
                <c:pt idx="3429">
                  <c:v>1.3871005614438658E-2</c:v>
                </c:pt>
                <c:pt idx="3430">
                  <c:v>1.3872887736097184E-2</c:v>
                </c:pt>
                <c:pt idx="3431">
                  <c:v>1.3874752782534472E-2</c:v>
                </c:pt>
                <c:pt idx="3432">
                  <c:v>1.3876600728650601E-2</c:v>
                </c:pt>
                <c:pt idx="3433">
                  <c:v>1.3878431549425585E-2</c:v>
                </c:pt>
                <c:pt idx="3434">
                  <c:v>1.388024521959963E-2</c:v>
                </c:pt>
                <c:pt idx="3435">
                  <c:v>1.3882041714152749E-2</c:v>
                </c:pt>
                <c:pt idx="3436">
                  <c:v>1.3883821008064956E-2</c:v>
                </c:pt>
                <c:pt idx="3437">
                  <c:v>1.388558307623633E-2</c:v>
                </c:pt>
                <c:pt idx="3438">
                  <c:v>1.3887327893327139E-2</c:v>
                </c:pt>
                <c:pt idx="3439">
                  <c:v>1.3889055434637143E-2</c:v>
                </c:pt>
                <c:pt idx="3440">
                  <c:v>1.3890765674906547E-2</c:v>
                </c:pt>
                <c:pt idx="3441">
                  <c:v>1.3892939092832179E-2</c:v>
                </c:pt>
                <c:pt idx="3442">
                  <c:v>1.3894609693609894E-2</c:v>
                </c:pt>
                <c:pt idx="3443">
                  <c:v>1.3896027802120514E-2</c:v>
                </c:pt>
                <c:pt idx="3444">
                  <c:v>1.389766609937837E-2</c:v>
                </c:pt>
                <c:pt idx="3445">
                  <c:v>1.3899286966498892E-2</c:v>
                </c:pt>
                <c:pt idx="3446">
                  <c:v>1.390089037854203E-2</c:v>
                </c:pt>
                <c:pt idx="3447">
                  <c:v>1.3902476310168055E-2</c:v>
                </c:pt>
                <c:pt idx="3448">
                  <c:v>1.3904044736516852E-2</c:v>
                </c:pt>
                <c:pt idx="3449">
                  <c:v>1.3905595632488499E-2</c:v>
                </c:pt>
                <c:pt idx="3450">
                  <c:v>1.3907128972903138E-2</c:v>
                </c:pt>
                <c:pt idx="3451">
                  <c:v>1.3908644732660846E-2</c:v>
                </c:pt>
                <c:pt idx="3452">
                  <c:v>1.3910142886821575E-2</c:v>
                </c:pt>
                <c:pt idx="3453">
                  <c:v>1.3911623410125529E-2</c:v>
                </c:pt>
                <c:pt idx="3454">
                  <c:v>1.3913086277632658E-2</c:v>
                </c:pt>
                <c:pt idx="3455">
                  <c:v>1.3914531464083169E-2</c:v>
                </c:pt>
                <c:pt idx="3456">
                  <c:v>1.3915958944616946E-2</c:v>
                </c:pt>
                <c:pt idx="3457">
                  <c:v>1.3917768219107174E-2</c:v>
                </c:pt>
                <c:pt idx="3458">
                  <c:v>1.3918760686975062E-2</c:v>
                </c:pt>
                <c:pt idx="3459">
                  <c:v>1.3920329761685224E-2</c:v>
                </c:pt>
                <c:pt idx="3460">
                  <c:v>1.3921491304147438E-2</c:v>
                </c:pt>
                <c:pt idx="3461">
                  <c:v>1.3922829877959231E-2</c:v>
                </c:pt>
                <c:pt idx="3462">
                  <c:v>1.3924150595334694E-2</c:v>
                </c:pt>
                <c:pt idx="3463">
                  <c:v>1.3925453431014034E-2</c:v>
                </c:pt>
                <c:pt idx="3464">
                  <c:v>1.3926738359897328E-2</c:v>
                </c:pt>
                <c:pt idx="3465">
                  <c:v>1.3928005356804718E-2</c:v>
                </c:pt>
                <c:pt idx="3466">
                  <c:v>1.3929254397035962E-2</c:v>
                </c:pt>
                <c:pt idx="3467">
                  <c:v>1.3930485455091457E-2</c:v>
                </c:pt>
                <c:pt idx="3468">
                  <c:v>1.393169850611109E-2</c:v>
                </c:pt>
                <c:pt idx="3469">
                  <c:v>1.3932893524835066E-2</c:v>
                </c:pt>
                <c:pt idx="3470">
                  <c:v>1.3934070486403272E-2</c:v>
                </c:pt>
                <c:pt idx="3471">
                  <c:v>1.3935229365475976E-2</c:v>
                </c:pt>
                <c:pt idx="3472">
                  <c:v>1.393637013711313E-2</c:v>
                </c:pt>
                <c:pt idx="3473">
                  <c:v>1.393749277621481E-2</c:v>
                </c:pt>
                <c:pt idx="3474">
                  <c:v>1.3938597257761032E-2</c:v>
                </c:pt>
                <c:pt idx="3475">
                  <c:v>1.3939683556492E-2</c:v>
                </c:pt>
                <c:pt idx="3476">
                  <c:v>1.3940751647307792E-2</c:v>
                </c:pt>
                <c:pt idx="3477">
                  <c:v>1.3941801505348295E-2</c:v>
                </c:pt>
                <c:pt idx="3478">
                  <c:v>1.3942833105353714E-2</c:v>
                </c:pt>
                <c:pt idx="3479">
                  <c:v>1.3943846422304063E-2</c:v>
                </c:pt>
                <c:pt idx="3480">
                  <c:v>1.394484143109942E-2</c:v>
                </c:pt>
                <c:pt idx="3481">
                  <c:v>1.3945818106559926E-2</c:v>
                </c:pt>
                <c:pt idx="3482">
                  <c:v>1.3946776423825469E-2</c:v>
                </c:pt>
                <c:pt idx="3483">
                  <c:v>1.3947716357476381E-2</c:v>
                </c:pt>
                <c:pt idx="3484">
                  <c:v>1.3948637882652548E-2</c:v>
                </c:pt>
                <c:pt idx="3485">
                  <c:v>1.3949540974254049E-2</c:v>
                </c:pt>
                <c:pt idx="3486">
                  <c:v>1.3950425607180961E-2</c:v>
                </c:pt>
                <c:pt idx="3487">
                  <c:v>1.3951291756253426E-2</c:v>
                </c:pt>
                <c:pt idx="3488">
                  <c:v>1.3952139396451457E-2</c:v>
                </c:pt>
                <c:pt idx="3489">
                  <c:v>1.395296850275507E-2</c:v>
                </c:pt>
                <c:pt idx="3490">
                  <c:v>1.3953779049904469E-2</c:v>
                </c:pt>
                <c:pt idx="3491">
                  <c:v>1.3954571012959605E-2</c:v>
                </c:pt>
                <c:pt idx="3492">
                  <c:v>1.3955344366820555E-2</c:v>
                </c:pt>
                <c:pt idx="3493">
                  <c:v>1.3956311294238688E-2</c:v>
                </c:pt>
                <c:pt idx="3494">
                  <c:v>1.3957042018439836E-2</c:v>
                </c:pt>
                <c:pt idx="3495">
                  <c:v>1.3957653477403298E-2</c:v>
                </c:pt>
                <c:pt idx="3496">
                  <c:v>1.3958349468587983E-2</c:v>
                </c:pt>
                <c:pt idx="3497">
                  <c:v>1.3959026721561685E-2</c:v>
                </c:pt>
                <c:pt idx="3498">
                  <c:v>1.395968521106461E-2</c:v>
                </c:pt>
                <c:pt idx="3499">
                  <c:v>1.3960324912236644E-2</c:v>
                </c:pt>
                <c:pt idx="3500">
                  <c:v>1.3960945799817992E-2</c:v>
                </c:pt>
                <c:pt idx="3501">
                  <c:v>1.3961547848788669E-2</c:v>
                </c:pt>
                <c:pt idx="3502">
                  <c:v>1.3962131034048753E-2</c:v>
                </c:pt>
                <c:pt idx="3503">
                  <c:v>1.3962695330578256E-2</c:v>
                </c:pt>
                <c:pt idx="3504">
                  <c:v>1.3963240713197322E-2</c:v>
                </c:pt>
                <c:pt idx="3505">
                  <c:v>1.3963767156885964E-2</c:v>
                </c:pt>
                <c:pt idx="3506">
                  <c:v>1.3964274636464324E-2</c:v>
                </c:pt>
                <c:pt idx="3507">
                  <c:v>1.3964763126912416E-2</c:v>
                </c:pt>
                <c:pt idx="3508">
                  <c:v>1.3965969616620555E-2</c:v>
                </c:pt>
                <c:pt idx="3509">
                  <c:v>1.3965683040098043E-2</c:v>
                </c:pt>
                <c:pt idx="3510">
                  <c:v>1.3966114412555797E-2</c:v>
                </c:pt>
                <c:pt idx="3511">
                  <c:v>1.3966584033378027E-2</c:v>
                </c:pt>
                <c:pt idx="3512">
                  <c:v>1.3966919864021321E-2</c:v>
                </c:pt>
                <c:pt idx="3513">
                  <c:v>1.3967293892749311E-2</c:v>
                </c:pt>
                <c:pt idx="3514">
                  <c:v>1.3967648756807449E-2</c:v>
                </c:pt>
                <c:pt idx="3515">
                  <c:v>1.3967984431015878E-2</c:v>
                </c:pt>
                <c:pt idx="3516">
                  <c:v>1.396830089019474E-2</c:v>
                </c:pt>
                <c:pt idx="3517">
                  <c:v>1.3968598109324049E-2</c:v>
                </c:pt>
                <c:pt idx="3518">
                  <c:v>1.3968876063463753E-2</c:v>
                </c:pt>
                <c:pt idx="3519">
                  <c:v>1.3969134727274124E-2</c:v>
                </c:pt>
                <c:pt idx="3520">
                  <c:v>1.3969374075974983E-2</c:v>
                </c:pt>
                <c:pt idx="3521">
                  <c:v>1.3969594084146664E-2</c:v>
                </c:pt>
                <c:pt idx="3522">
                  <c:v>1.3969794726849116E-2</c:v>
                </c:pt>
                <c:pt idx="3523">
                  <c:v>1.3969975978982418E-2</c:v>
                </c:pt>
                <c:pt idx="3524">
                  <c:v>1.3970137815526584E-2</c:v>
                </c:pt>
                <c:pt idx="3525">
                  <c:v>1.3970280211301755E-2</c:v>
                </c:pt>
                <c:pt idx="3526">
                  <c:v>1.3970403141287946E-2</c:v>
                </c:pt>
                <c:pt idx="3527">
                  <c:v>1.397050658046517E-2</c:v>
                </c:pt>
                <c:pt idx="3528">
                  <c:v>1.397059050341376E-2</c:v>
                </c:pt>
                <c:pt idx="3529">
                  <c:v>1.3970654885513412E-2</c:v>
                </c:pt>
                <c:pt idx="3530">
                  <c:v>1.3970699701344458E-2</c:v>
                </c:pt>
                <c:pt idx="3531">
                  <c:v>1.3970724925886913E-2</c:v>
                </c:pt>
                <c:pt idx="3532">
                  <c:v>1.3970731001666792E-2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662400"/>
        <c:axId val="624663936"/>
      </c:lineChart>
      <c:dateAx>
        <c:axId val="624662400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639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4663936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466240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-4.1699999999978478E-4</c:v>
                </c:pt>
                <c:pt idx="1">
                  <c:v>-4.1734049491621325E-4</c:v>
                </c:pt>
                <c:pt idx="2">
                  <c:v>-4.1657828319501097E-4</c:v>
                </c:pt>
                <c:pt idx="3">
                  <c:v>-4.1658348577886922E-4</c:v>
                </c:pt>
                <c:pt idx="4">
                  <c:v>-4.1698797006111511E-4</c:v>
                </c:pt>
                <c:pt idx="5">
                  <c:v>-3.893659329744094E-4</c:v>
                </c:pt>
                <c:pt idx="6">
                  <c:v>-3.8882234588586274E-4</c:v>
                </c:pt>
                <c:pt idx="7">
                  <c:v>-3.8802579895018098E-4</c:v>
                </c:pt>
                <c:pt idx="8">
                  <c:v>-3.8839890842436712E-4</c:v>
                </c:pt>
                <c:pt idx="9">
                  <c:v>-3.8881922087529797E-4</c:v>
                </c:pt>
                <c:pt idx="10">
                  <c:v>-3.8928689223823818E-4</c:v>
                </c:pt>
                <c:pt idx="11">
                  <c:v>-3.9202805891918799E-4</c:v>
                </c:pt>
                <c:pt idx="12">
                  <c:v>-3.9163310512221281E-4</c:v>
                </c:pt>
                <c:pt idx="13">
                  <c:v>-3.9233872969967687E-4</c:v>
                </c:pt>
                <c:pt idx="14">
                  <c:v>-3.9309194058855391E-4</c:v>
                </c:pt>
                <c:pt idx="15">
                  <c:v>-3.9389265765468393E-4</c:v>
                </c:pt>
                <c:pt idx="16">
                  <c:v>-3.97512249149216E-4</c:v>
                </c:pt>
                <c:pt idx="17">
                  <c:v>-3.975678047096271E-4</c:v>
                </c:pt>
                <c:pt idx="18">
                  <c:v>-3.9860367034680685E-4</c:v>
                </c:pt>
                <c:pt idx="19">
                  <c:v>-3.9968585317320108E-4</c:v>
                </c:pt>
                <c:pt idx="20">
                  <c:v>-4.0081403699261003E-4</c:v>
                </c:pt>
                <c:pt idx="21">
                  <c:v>-4.0523669495858624E-4</c:v>
                </c:pt>
                <c:pt idx="22">
                  <c:v>-4.0577927795664549E-4</c:v>
                </c:pt>
                <c:pt idx="23">
                  <c:v>-4.0713790931406314E-4</c:v>
                </c:pt>
                <c:pt idx="24">
                  <c:v>-4.0855309332273835E-4</c:v>
                </c:pt>
                <c:pt idx="25">
                  <c:v>-4.1002486995156894E-4</c:v>
                </c:pt>
                <c:pt idx="26">
                  <c:v>-4.0973846864642222E-4</c:v>
                </c:pt>
                <c:pt idx="27">
                  <c:v>-4.164753831455933E-4</c:v>
                </c:pt>
                <c:pt idx="28">
                  <c:v>-4.1822740351654919E-4</c:v>
                </c:pt>
                <c:pt idx="29">
                  <c:v>-4.2003426499220603E-4</c:v>
                </c:pt>
                <c:pt idx="30">
                  <c:v>-4.2189534376807747E-4</c:v>
                </c:pt>
                <c:pt idx="31">
                  <c:v>-4.2770990917367555E-4</c:v>
                </c:pt>
                <c:pt idx="32">
                  <c:v>-4.2986603699569497E-4</c:v>
                </c:pt>
                <c:pt idx="33">
                  <c:v>-4.3198552641097467E-4</c:v>
                </c:pt>
                <c:pt idx="34">
                  <c:v>-4.3415349902458007E-4</c:v>
                </c:pt>
                <c:pt idx="35">
                  <c:v>-4.3636866727645248E-4</c:v>
                </c:pt>
                <c:pt idx="36">
                  <c:v>-4.4265296911119399E-4</c:v>
                </c:pt>
                <c:pt idx="37">
                  <c:v>-4.4567222672972038E-4</c:v>
                </c:pt>
                <c:pt idx="38">
                  <c:v>-4.4810074105023045E-4</c:v>
                </c:pt>
                <c:pt idx="39">
                  <c:v>-4.5056673442321073E-4</c:v>
                </c:pt>
                <c:pt idx="40">
                  <c:v>-4.5306825555301451E-4</c:v>
                </c:pt>
                <c:pt idx="41">
                  <c:v>-4.5959450709261542E-4</c:v>
                </c:pt>
                <c:pt idx="42">
                  <c:v>-4.6338727310215314E-4</c:v>
                </c:pt>
                <c:pt idx="43">
                  <c:v>-4.660338449664239E-4</c:v>
                </c:pt>
                <c:pt idx="44">
                  <c:v>-4.6870483542132247E-4</c:v>
                </c:pt>
                <c:pt idx="45">
                  <c:v>-4.7140046911019624E-4</c:v>
                </c:pt>
                <c:pt idx="46">
                  <c:v>-4.779125812178315E-4</c:v>
                </c:pt>
                <c:pt idx="47">
                  <c:v>-4.8050072869620323E-4</c:v>
                </c:pt>
                <c:pt idx="48">
                  <c:v>-4.8330771662313387E-4</c:v>
                </c:pt>
                <c:pt idx="49">
                  <c:v>-4.8612588971977795E-4</c:v>
                </c:pt>
                <c:pt idx="50">
                  <c:v>-4.8895240010200932E-4</c:v>
                </c:pt>
                <c:pt idx="51">
                  <c:v>-4.9178431200479016E-4</c:v>
                </c:pt>
                <c:pt idx="52">
                  <c:v>-5.0028178097457916E-4</c:v>
                </c:pt>
                <c:pt idx="53">
                  <c:v>-5.0310418369886047E-4</c:v>
                </c:pt>
                <c:pt idx="54">
                  <c:v>-5.059159909131778E-4</c:v>
                </c:pt>
                <c:pt idx="55">
                  <c:v>-5.087137395709784E-4</c:v>
                </c:pt>
                <c:pt idx="56">
                  <c:v>-5.1149387875006871E-4</c:v>
                </c:pt>
                <c:pt idx="57">
                  <c:v>-5.1969181198518034E-4</c:v>
                </c:pt>
                <c:pt idx="58">
                  <c:v>-5.2236424642507738E-4</c:v>
                </c:pt>
                <c:pt idx="59">
                  <c:v>-5.2499999858270769E-4</c:v>
                </c:pt>
                <c:pt idx="60">
                  <c:v>-5.2759640400040591E-4</c:v>
                </c:pt>
                <c:pt idx="61">
                  <c:v>-5.3015212415854715E-4</c:v>
                </c:pt>
                <c:pt idx="62">
                  <c:v>-5.3755399000055481E-4</c:v>
                </c:pt>
                <c:pt idx="63">
                  <c:v>-5.3992558210523252E-4</c:v>
                </c:pt>
                <c:pt idx="64">
                  <c:v>-5.4224559150345224E-4</c:v>
                </c:pt>
                <c:pt idx="65">
                  <c:v>-5.4451171634463586E-4</c:v>
                </c:pt>
                <c:pt idx="66">
                  <c:v>-5.5364527169419011E-4</c:v>
                </c:pt>
                <c:pt idx="67">
                  <c:v>-5.5488401672805878E-4</c:v>
                </c:pt>
                <c:pt idx="68">
                  <c:v>-5.5675867975990068E-4</c:v>
                </c:pt>
                <c:pt idx="69">
                  <c:v>-5.5856574489435303E-4</c:v>
                </c:pt>
                <c:pt idx="70">
                  <c:v>-6.0031581647844131E-4</c:v>
                </c:pt>
                <c:pt idx="71">
                  <c:v>-6.0178081238456609E-4</c:v>
                </c:pt>
                <c:pt idx="72">
                  <c:v>-6.0317691397582252E-4</c:v>
                </c:pt>
                <c:pt idx="73">
                  <c:v>-6.0450406990866584E-4</c:v>
                </c:pt>
                <c:pt idx="74">
                  <c:v>-6.0576227592672042E-4</c:v>
                </c:pt>
                <c:pt idx="75">
                  <c:v>-6.0912385835891589E-4</c:v>
                </c:pt>
                <c:pt idx="76">
                  <c:v>-6.1010716403623775E-4</c:v>
                </c:pt>
                <c:pt idx="77">
                  <c:v>-6.1102220491754584E-4</c:v>
                </c:pt>
                <c:pt idx="78">
                  <c:v>-6.1186925930154293E-4</c:v>
                </c:pt>
                <c:pt idx="79">
                  <c:v>-6.126486525771756E-4</c:v>
                </c:pt>
                <c:pt idx="80">
                  <c:v>-6.1458482606245146E-4</c:v>
                </c:pt>
                <c:pt idx="81">
                  <c:v>-6.1509777066572763E-4</c:v>
                </c:pt>
                <c:pt idx="82">
                  <c:v>-6.1554538750163213E-4</c:v>
                </c:pt>
                <c:pt idx="83">
                  <c:v>-6.1592828451111558E-4</c:v>
                </c:pt>
                <c:pt idx="84">
                  <c:v>-6.162471167306424E-4</c:v>
                </c:pt>
                <c:pt idx="85">
                  <c:v>-6.1682648140292372E-4</c:v>
                </c:pt>
                <c:pt idx="86">
                  <c:v>-6.1689654667694592E-4</c:v>
                </c:pt>
                <c:pt idx="87">
                  <c:v>-6.1690652872817557E-4</c:v>
                </c:pt>
                <c:pt idx="88">
                  <c:v>-6.1685736515210816E-4</c:v>
                </c:pt>
                <c:pt idx="89">
                  <c:v>-6.1675004063228736E-4</c:v>
                </c:pt>
                <c:pt idx="90">
                  <c:v>-6.1608965465868967E-4</c:v>
                </c:pt>
                <c:pt idx="91">
                  <c:v>-6.1640208049418277E-4</c:v>
                </c:pt>
                <c:pt idx="92">
                  <c:v>-6.16028788319678E-4</c:v>
                </c:pt>
                <c:pt idx="93">
                  <c:v>-6.1560315252551234E-4</c:v>
                </c:pt>
                <c:pt idx="94">
                  <c:v>-6.1512648890671429E-4</c:v>
                </c:pt>
                <c:pt idx="95">
                  <c:v>-6.1272824610498816E-4</c:v>
                </c:pt>
                <c:pt idx="96">
                  <c:v>-6.1273753876900372E-4</c:v>
                </c:pt>
                <c:pt idx="97">
                  <c:v>-6.1202713962194011E-4</c:v>
                </c:pt>
                <c:pt idx="98">
                  <c:v>-6.1127460741783324E-4</c:v>
                </c:pt>
                <c:pt idx="99">
                  <c:v>-6.104815912815198E-4</c:v>
                </c:pt>
                <c:pt idx="100">
                  <c:v>-6.0720922857848204E-4</c:v>
                </c:pt>
                <c:pt idx="101">
                  <c:v>-6.0693933661370991E-4</c:v>
                </c:pt>
                <c:pt idx="102">
                  <c:v>-6.0597030438902522E-4</c:v>
                </c:pt>
                <c:pt idx="103">
                  <c:v>-6.0497168300077675E-4</c:v>
                </c:pt>
                <c:pt idx="104">
                  <c:v>-6.0394545491382345E-4</c:v>
                </c:pt>
                <c:pt idx="105">
                  <c:v>-6.0011265071554685E-4</c:v>
                </c:pt>
                <c:pt idx="106">
                  <c:v>-5.9960579160645011E-4</c:v>
                </c:pt>
                <c:pt idx="107">
                  <c:v>-5.9847293373271881E-4</c:v>
                </c:pt>
                <c:pt idx="108">
                  <c:v>-5.9732536399170755E-4</c:v>
                </c:pt>
                <c:pt idx="109">
                  <c:v>-5.9616539819762338E-4</c:v>
                </c:pt>
                <c:pt idx="110">
                  <c:v>-5.9164482006123864E-4</c:v>
                </c:pt>
                <c:pt idx="111">
                  <c:v>-5.9049720638150026E-4</c:v>
                </c:pt>
                <c:pt idx="112">
                  <c:v>-5.8935119777653072E-4</c:v>
                </c:pt>
                <c:pt idx="113">
                  <c:v>-5.8820936495997188E-4</c:v>
                </c:pt>
                <c:pt idx="114">
                  <c:v>-5.863198200193651E-4</c:v>
                </c:pt>
                <c:pt idx="115">
                  <c:v>-5.8373683639638115E-4</c:v>
                </c:pt>
                <c:pt idx="116">
                  <c:v>-5.8265607376916252E-4</c:v>
                </c:pt>
                <c:pt idx="117">
                  <c:v>-5.8159588953788776E-4</c:v>
                </c:pt>
                <c:pt idx="118">
                  <c:v>-5.8055918052490408E-4</c:v>
                </c:pt>
                <c:pt idx="119">
                  <c:v>-5.7914894847939759E-4</c:v>
                </c:pt>
                <c:pt idx="120">
                  <c:v>-5.7670666364591531E-4</c:v>
                </c:pt>
                <c:pt idx="121">
                  <c:v>-5.7583241359877683E-4</c:v>
                </c:pt>
                <c:pt idx="122">
                  <c:v>-5.749999980218741E-4</c:v>
                </c:pt>
                <c:pt idx="123">
                  <c:v>-5.7421104029620196E-4</c:v>
                </c:pt>
                <c:pt idx="124">
                  <c:v>-5.7347438248485513E-4</c:v>
                </c:pt>
                <c:pt idx="125">
                  <c:v>-5.7148384223968686E-4</c:v>
                </c:pt>
                <c:pt idx="126">
                  <c:v>-5.7090883401517383E-4</c:v>
                </c:pt>
                <c:pt idx="127">
                  <c:v>-5.7037633223945626E-4</c:v>
                </c:pt>
                <c:pt idx="128">
                  <c:v>-5.6988620022057214E-4</c:v>
                </c:pt>
                <c:pt idx="129">
                  <c:v>-5.6806503649987482E-4</c:v>
                </c:pt>
                <c:pt idx="130">
                  <c:v>-5.6782523981606088E-4</c:v>
                </c:pt>
                <c:pt idx="131">
                  <c:v>-5.6732187336191856E-4</c:v>
                </c:pt>
                <c:pt idx="132">
                  <c:v>-5.6714267034729327E-4</c:v>
                </c:pt>
                <c:pt idx="133">
                  <c:v>-5.668497582272398E-4</c:v>
                </c:pt>
                <c:pt idx="134">
                  <c:v>-5.6683257301794025E-4</c:v>
                </c:pt>
                <c:pt idx="135">
                  <c:v>-5.6685501144224559E-4</c:v>
                </c:pt>
                <c:pt idx="136">
                  <c:v>-5.6691668460025473E-4</c:v>
                </c:pt>
                <c:pt idx="137">
                  <c:v>-5.6701718531393993E-4</c:v>
                </c:pt>
                <c:pt idx="138">
                  <c:v>-5.6754730667701078E-4</c:v>
                </c:pt>
                <c:pt idx="139">
                  <c:v>-5.6779868008920631E-4</c:v>
                </c:pt>
                <c:pt idx="140">
                  <c:v>-5.6808657087821653E-4</c:v>
                </c:pt>
                <c:pt idx="141">
                  <c:v>-5.6841046215113939E-4</c:v>
                </c:pt>
                <c:pt idx="142">
                  <c:v>-5.687698187365073E-4</c:v>
                </c:pt>
                <c:pt idx="143">
                  <c:v>-5.7005505437530133E-4</c:v>
                </c:pt>
                <c:pt idx="144">
                  <c:v>-5.7055055479753264E-4</c:v>
                </c:pt>
                <c:pt idx="145">
                  <c:v>-5.7107857040108068E-4</c:v>
                </c:pt>
                <c:pt idx="146">
                  <c:v>-5.7163845631146189E-4</c:v>
                </c:pt>
                <c:pt idx="147">
                  <c:v>-5.7222954936640388E-4</c:v>
                </c:pt>
                <c:pt idx="148">
                  <c:v>-5.7418316551833149E-4</c:v>
                </c:pt>
                <c:pt idx="149">
                  <c:v>-5.7489208985426956E-4</c:v>
                </c:pt>
                <c:pt idx="150">
                  <c:v>-5.7562863126981985E-4</c:v>
                </c:pt>
                <c:pt idx="151">
                  <c:v>-5.7639201690145106E-4</c:v>
                </c:pt>
                <c:pt idx="152">
                  <c:v>-5.7718145560091709E-4</c:v>
                </c:pt>
                <c:pt idx="153">
                  <c:v>-5.8033802612228707E-4</c:v>
                </c:pt>
                <c:pt idx="154">
                  <c:v>-5.8122297561857827E-4</c:v>
                </c:pt>
                <c:pt idx="155">
                  <c:v>-5.8212911890116075E-4</c:v>
                </c:pt>
                <c:pt idx="156">
                  <c:v>-5.830555596935031E-4</c:v>
                </c:pt>
                <c:pt idx="157">
                  <c:v>-5.8525208518605035E-4</c:v>
                </c:pt>
                <c:pt idx="158">
                  <c:v>-5.8694573956565087E-4</c:v>
                </c:pt>
                <c:pt idx="159">
                  <c:v>-5.8795959087247203E-4</c:v>
                </c:pt>
                <c:pt idx="160">
                  <c:v>-5.8898798228406552E-4</c:v>
                </c:pt>
                <c:pt idx="161">
                  <c:v>-5.9002989094037383E-4</c:v>
                </c:pt>
                <c:pt idx="162">
                  <c:v>-5.9226223016502113E-4</c:v>
                </c:pt>
                <c:pt idx="163">
                  <c:v>-5.9431160786877662E-4</c:v>
                </c:pt>
                <c:pt idx="164">
                  <c:v>-5.9540512690713998E-4</c:v>
                </c:pt>
                <c:pt idx="165">
                  <c:v>-5.9650564627017105E-4</c:v>
                </c:pt>
                <c:pt idx="166">
                  <c:v>-5.976120165108107E-4</c:v>
                </c:pt>
                <c:pt idx="167">
                  <c:v>-5.9977308555372215E-4</c:v>
                </c:pt>
                <c:pt idx="168">
                  <c:v>-6.0207238441974424E-4</c:v>
                </c:pt>
                <c:pt idx="169">
                  <c:v>-6.0319013444793095E-4</c:v>
                </c:pt>
                <c:pt idx="170">
                  <c:v>-6.0430645893165254E-4</c:v>
                </c:pt>
                <c:pt idx="171">
                  <c:v>-6.0542008184206119E-4</c:v>
                </c:pt>
                <c:pt idx="172">
                  <c:v>-6.0740134710211098E-4</c:v>
                </c:pt>
                <c:pt idx="173">
                  <c:v>-6.098214042803081E-4</c:v>
                </c:pt>
                <c:pt idx="174">
                  <c:v>-6.1090174599422241E-4</c:v>
                </c:pt>
                <c:pt idx="175">
                  <c:v>-6.1197135021854362E-4</c:v>
                </c:pt>
                <c:pt idx="176">
                  <c:v>-6.1302881434828309E-4</c:v>
                </c:pt>
                <c:pt idx="177">
                  <c:v>-6.1472121659562797E-4</c:v>
                </c:pt>
                <c:pt idx="178">
                  <c:v>-6.1710858478628613E-4</c:v>
                </c:pt>
                <c:pt idx="179">
                  <c:v>-6.1808367637202237E-4</c:v>
                </c:pt>
                <c:pt idx="180">
                  <c:v>-6.1903783245659987E-4</c:v>
                </c:pt>
                <c:pt idx="181">
                  <c:v>-6.1996952384455275E-4</c:v>
                </c:pt>
                <c:pt idx="182">
                  <c:v>-6.212644021638857E-4</c:v>
                </c:pt>
                <c:pt idx="183">
                  <c:v>-6.2344042568484171E-4</c:v>
                </c:pt>
                <c:pt idx="184">
                  <c:v>-6.2423622279218348E-4</c:v>
                </c:pt>
                <c:pt idx="185">
                  <c:v>-6.2500000029690379E-4</c:v>
                </c:pt>
                <c:pt idx="186">
                  <c:v>-6.2573020190781969E-4</c:v>
                </c:pt>
                <c:pt idx="187">
                  <c:v>-6.2652659873811537E-4</c:v>
                </c:pt>
                <c:pt idx="188">
                  <c:v>-6.2830560412408941E-4</c:v>
                </c:pt>
                <c:pt idx="189">
                  <c:v>-6.2886357878447815E-4</c:v>
                </c:pt>
                <c:pt idx="190">
                  <c:v>-6.2938749636336406E-4</c:v>
                </c:pt>
                <c:pt idx="191">
                  <c:v>-6.2987751516802753E-4</c:v>
                </c:pt>
                <c:pt idx="192">
                  <c:v>-6.3017176156161489E-4</c:v>
                </c:pt>
                <c:pt idx="193">
                  <c:v>-6.3150200223202493E-4</c:v>
                </c:pt>
                <c:pt idx="194">
                  <c:v>-6.3182513519979963E-4</c:v>
                </c:pt>
                <c:pt idx="195">
                  <c:v>-6.3211545928326923E-4</c:v>
                </c:pt>
                <c:pt idx="196">
                  <c:v>-6.323731794719374E-4</c:v>
                </c:pt>
                <c:pt idx="197">
                  <c:v>-6.3220775200253628E-4</c:v>
                </c:pt>
                <c:pt idx="198">
                  <c:v>-6.3308235443634245E-4</c:v>
                </c:pt>
                <c:pt idx="199">
                  <c:v>-6.3318036337122331E-4</c:v>
                </c:pt>
                <c:pt idx="200">
                  <c:v>-6.3324713837978937E-4</c:v>
                </c:pt>
                <c:pt idx="201">
                  <c:v>-6.3328293113159532E-4</c:v>
                </c:pt>
                <c:pt idx="202">
                  <c:v>-6.3270211861571454E-4</c:v>
                </c:pt>
                <c:pt idx="203">
                  <c:v>-6.3312154633606802E-4</c:v>
                </c:pt>
                <c:pt idx="204">
                  <c:v>-6.3300643623287955E-4</c:v>
                </c:pt>
                <c:pt idx="205">
                  <c:v>-6.3286199392606859E-4</c:v>
                </c:pt>
                <c:pt idx="206">
                  <c:v>-6.3268851776697866E-4</c:v>
                </c:pt>
                <c:pt idx="207">
                  <c:v>-6.3173808059268722E-4</c:v>
                </c:pt>
                <c:pt idx="208">
                  <c:v>-6.3171047500237593E-4</c:v>
                </c:pt>
                <c:pt idx="209">
                  <c:v>-6.3139653823405541E-4</c:v>
                </c:pt>
                <c:pt idx="210">
                  <c:v>-6.3105549775993347E-4</c:v>
                </c:pt>
                <c:pt idx="211">
                  <c:v>-6.3068769860836376E-4</c:v>
                </c:pt>
                <c:pt idx="212">
                  <c:v>-6.2941452807548711E-4</c:v>
                </c:pt>
                <c:pt idx="213">
                  <c:v>-6.2895604931875141E-4</c:v>
                </c:pt>
                <c:pt idx="214">
                  <c:v>-6.2845986569499794E-4</c:v>
                </c:pt>
                <c:pt idx="215">
                  <c:v>-6.2793913364143374E-4</c:v>
                </c:pt>
                <c:pt idx="216">
                  <c:v>-6.2739424487124262E-4</c:v>
                </c:pt>
                <c:pt idx="217">
                  <c:v>-6.2584602254484153E-4</c:v>
                </c:pt>
                <c:pt idx="218">
                  <c:v>-6.2498119039674463E-4</c:v>
                </c:pt>
                <c:pt idx="219">
                  <c:v>-6.2432162722136442E-4</c:v>
                </c:pt>
                <c:pt idx="220">
                  <c:v>-6.2364039768510486E-4</c:v>
                </c:pt>
                <c:pt idx="221">
                  <c:v>-6.2293794018337294E-4</c:v>
                </c:pt>
                <c:pt idx="222">
                  <c:v>-6.2116279724621476E-4</c:v>
                </c:pt>
                <c:pt idx="223">
                  <c:v>-6.1992483202821802E-4</c:v>
                </c:pt>
                <c:pt idx="224">
                  <c:v>-6.1912304417124084E-4</c:v>
                </c:pt>
                <c:pt idx="225">
                  <c:v>-6.1830279882046923E-4</c:v>
                </c:pt>
                <c:pt idx="226">
                  <c:v>-6.1746458106265694E-4</c:v>
                </c:pt>
                <c:pt idx="227">
                  <c:v>-6.1551075766687357E-4</c:v>
                </c:pt>
                <c:pt idx="228">
                  <c:v>-6.1394192116713488E-4</c:v>
                </c:pt>
                <c:pt idx="229">
                  <c:v>-6.1302135113562649E-4</c:v>
                </c:pt>
                <c:pt idx="230">
                  <c:v>-6.1208585929120238E-4</c:v>
                </c:pt>
                <c:pt idx="231">
                  <c:v>-6.1113597740588025E-4</c:v>
                </c:pt>
                <c:pt idx="232">
                  <c:v>-6.0905148202613287E-4</c:v>
                </c:pt>
                <c:pt idx="233">
                  <c:v>-6.072034184421922E-4</c:v>
                </c:pt>
                <c:pt idx="234">
                  <c:v>-6.0618979644933013E-4</c:v>
                </c:pt>
                <c:pt idx="235">
                  <c:v>-6.0516511514083096E-4</c:v>
                </c:pt>
                <c:pt idx="236">
                  <c:v>-6.0412995298396866E-4</c:v>
                </c:pt>
                <c:pt idx="237">
                  <c:v>-6.0196222175879887E-4</c:v>
                </c:pt>
                <c:pt idx="238">
                  <c:v>-5.9989629862731444E-4</c:v>
                </c:pt>
                <c:pt idx="239">
                  <c:v>-5.9881764265972532E-4</c:v>
                </c:pt>
                <c:pt idx="240">
                  <c:v>-5.9829107760605335E-4</c:v>
                </c:pt>
                <c:pt idx="241">
                  <c:v>-5.9719795613974176E-4</c:v>
                </c:pt>
                <c:pt idx="242">
                  <c:v>-5.9609907063231759E-4</c:v>
                </c:pt>
                <c:pt idx="243">
                  <c:v>-5.9277430408496827E-4</c:v>
                </c:pt>
                <c:pt idx="244">
                  <c:v>-5.9165887034926196E-4</c:v>
                </c:pt>
                <c:pt idx="245">
                  <c:v>-5.9054096025465744E-4</c:v>
                </c:pt>
                <c:pt idx="246">
                  <c:v>-5.8942125156888684E-4</c:v>
                </c:pt>
                <c:pt idx="247">
                  <c:v>-5.88300428803738E-4</c:v>
                </c:pt>
                <c:pt idx="248">
                  <c:v>-5.8493822228877898E-4</c:v>
                </c:pt>
                <c:pt idx="249">
                  <c:v>-5.8381992318139652E-4</c:v>
                </c:pt>
                <c:pt idx="250">
                  <c:v>-5.8270403370255461E-4</c:v>
                </c:pt>
                <c:pt idx="251">
                  <c:v>-5.8159127882398442E-4</c:v>
                </c:pt>
                <c:pt idx="252">
                  <c:v>-5.8048228968039079E-4</c:v>
                </c:pt>
                <c:pt idx="253">
                  <c:v>-5.7717984966838723E-4</c:v>
                </c:pt>
                <c:pt idx="254">
                  <c:v>-5.7608765643758612E-4</c:v>
                </c:pt>
                <c:pt idx="255">
                  <c:v>-5.7499999540821221E-4</c:v>
                </c:pt>
                <c:pt idx="256">
                  <c:v>-5.7391693130826895E-4</c:v>
                </c:pt>
                <c:pt idx="257">
                  <c:v>-5.7283825340610425E-4</c:v>
                </c:pt>
                <c:pt idx="258">
                  <c:v>-5.6913073608714766E-4</c:v>
                </c:pt>
                <c:pt idx="259">
                  <c:v>-5.6856169729335108E-4</c:v>
                </c:pt>
                <c:pt idx="260">
                  <c:v>-5.6750063887200572E-4</c:v>
                </c:pt>
                <c:pt idx="261">
                  <c:v>-5.6644221672866953E-4</c:v>
                </c:pt>
                <c:pt idx="262">
                  <c:v>-5.6538612655028411E-4</c:v>
                </c:pt>
                <c:pt idx="263">
                  <c:v>-5.3552210728282843E-4</c:v>
                </c:pt>
                <c:pt idx="264">
                  <c:v>-5.3447120368433764E-4</c:v>
                </c:pt>
                <c:pt idx="265">
                  <c:v>-5.3342072989681633E-4</c:v>
                </c:pt>
                <c:pt idx="266">
                  <c:v>-5.3237036131991789E-4</c:v>
                </c:pt>
                <c:pt idx="267">
                  <c:v>-5.3087107264914563E-4</c:v>
                </c:pt>
                <c:pt idx="268">
                  <c:v>-5.2816332189612998E-4</c:v>
                </c:pt>
                <c:pt idx="269">
                  <c:v>-5.2710848515165635E-4</c:v>
                </c:pt>
                <c:pt idx="270">
                  <c:v>-5.2605173088582369E-4</c:v>
                </c:pt>
                <c:pt idx="271">
                  <c:v>-5.2499270945440533E-4</c:v>
                </c:pt>
                <c:pt idx="272">
                  <c:v>-5.2343120955461572E-4</c:v>
                </c:pt>
                <c:pt idx="273">
                  <c:v>-5.2072683399109884E-4</c:v>
                </c:pt>
                <c:pt idx="274">
                  <c:v>-5.1965110686242016E-4</c:v>
                </c:pt>
                <c:pt idx="275">
                  <c:v>-5.1857093957636928E-4</c:v>
                </c:pt>
                <c:pt idx="276">
                  <c:v>-5.1748595744310183E-4</c:v>
                </c:pt>
                <c:pt idx="277">
                  <c:v>-5.1581502153946388E-4</c:v>
                </c:pt>
                <c:pt idx="278">
                  <c:v>-5.1309026149890815E-4</c:v>
                </c:pt>
                <c:pt idx="279">
                  <c:v>-5.1197545961114896E-4</c:v>
                </c:pt>
                <c:pt idx="280">
                  <c:v>-5.1085351962110658E-4</c:v>
                </c:pt>
                <c:pt idx="281">
                  <c:v>-5.0972404179940099E-4</c:v>
                </c:pt>
                <c:pt idx="282">
                  <c:v>-5.0789649731675329E-4</c:v>
                </c:pt>
                <c:pt idx="283">
                  <c:v>-5.0512263233029717E-4</c:v>
                </c:pt>
                <c:pt idx="284">
                  <c:v>-5.0394934414933821E-4</c:v>
                </c:pt>
                <c:pt idx="285">
                  <c:v>-5.0276604461402502E-4</c:v>
                </c:pt>
                <c:pt idx="286">
                  <c:v>-5.0157230894414657E-4</c:v>
                </c:pt>
                <c:pt idx="287">
                  <c:v>-4.9954121821582176E-4</c:v>
                </c:pt>
                <c:pt idx="288">
                  <c:v>-4.9668438420396904E-4</c:v>
                </c:pt>
                <c:pt idx="289">
                  <c:v>-4.9543197100777446E-4</c:v>
                </c:pt>
                <c:pt idx="290">
                  <c:v>-4.9416649788583042E-4</c:v>
                </c:pt>
                <c:pt idx="291">
                  <c:v>-4.9288751501752126E-4</c:v>
                </c:pt>
                <c:pt idx="292">
                  <c:v>-4.9060635796203218E-4</c:v>
                </c:pt>
                <c:pt idx="293">
                  <c:v>-4.8762736440895486E-4</c:v>
                </c:pt>
                <c:pt idx="294">
                  <c:v>-4.8627396024847341E-4</c:v>
                </c:pt>
                <c:pt idx="295">
                  <c:v>-4.8490427227152274E-4</c:v>
                </c:pt>
                <c:pt idx="296">
                  <c:v>-4.8351782560882868E-4</c:v>
                </c:pt>
                <c:pt idx="297">
                  <c:v>-4.8094068239742168E-4</c:v>
                </c:pt>
                <c:pt idx="298">
                  <c:v>-4.7779482950746031E-4</c:v>
                </c:pt>
                <c:pt idx="299">
                  <c:v>-4.7631734115796811E-4</c:v>
                </c:pt>
                <c:pt idx="300">
                  <c:v>-4.7482016977023312E-4</c:v>
                </c:pt>
                <c:pt idx="301">
                  <c:v>-4.7330281543023217E-4</c:v>
                </c:pt>
                <c:pt idx="302">
                  <c:v>-4.703845491214148E-4</c:v>
                </c:pt>
                <c:pt idx="303">
                  <c:v>-4.6702144495647252E-4</c:v>
                </c:pt>
                <c:pt idx="304">
                  <c:v>-4.6612226421473968E-4</c:v>
                </c:pt>
                <c:pt idx="305">
                  <c:v>-4.6521403579813381E-4</c:v>
                </c:pt>
                <c:pt idx="306">
                  <c:v>-4.6357380613271104E-4</c:v>
                </c:pt>
                <c:pt idx="307">
                  <c:v>-4.6190962572278949E-4</c:v>
                </c:pt>
                <c:pt idx="308">
                  <c:v>-4.559599349922146E-4</c:v>
                </c:pt>
                <c:pt idx="309">
                  <c:v>-4.5500254985819666E-4</c:v>
                </c:pt>
                <c:pt idx="310">
                  <c:v>-4.5321044863300131E-4</c:v>
                </c:pt>
                <c:pt idx="311">
                  <c:v>-4.5139110421699158E-4</c:v>
                </c:pt>
                <c:pt idx="312">
                  <c:v>-4.4954395507046385E-4</c:v>
                </c:pt>
                <c:pt idx="313">
                  <c:v>-4.4289848450399845E-4</c:v>
                </c:pt>
                <c:pt idx="314">
                  <c:v>-4.4186595219652958E-4</c:v>
                </c:pt>
                <c:pt idx="315">
                  <c:v>-4.3987122816036006E-4</c:v>
                </c:pt>
                <c:pt idx="316">
                  <c:v>-4.3784525329160218E-4</c:v>
                </c:pt>
                <c:pt idx="317">
                  <c:v>-4.3578744043726303E-4</c:v>
                </c:pt>
                <c:pt idx="318">
                  <c:v>-4.2835530828422042E-4</c:v>
                </c:pt>
                <c:pt idx="319">
                  <c:v>-4.2722593799560116E-4</c:v>
                </c:pt>
                <c:pt idx="320">
                  <c:v>-4.2499999982403835E-4</c:v>
                </c:pt>
                <c:pt idx="321">
                  <c:v>-4.2273878048071367E-4</c:v>
                </c:pt>
                <c:pt idx="322">
                  <c:v>-4.2044245260974833E-4</c:v>
                </c:pt>
                <c:pt idx="323">
                  <c:v>-4.1091276231597362E-4</c:v>
                </c:pt>
                <c:pt idx="324">
                  <c:v>-4.0844595527822491E-4</c:v>
                </c:pt>
                <c:pt idx="325">
                  <c:v>-4.0594609199962051E-4</c:v>
                </c:pt>
                <c:pt idx="326">
                  <c:v>-4.02159812094431E-4</c:v>
                </c:pt>
                <c:pt idx="327">
                  <c:v>-4.2082841256169796E-4</c:v>
                </c:pt>
                <c:pt idx="328">
                  <c:v>-4.1976087597639378E-4</c:v>
                </c:pt>
                <c:pt idx="329">
                  <c:v>-4.1707029318205358E-4</c:v>
                </c:pt>
                <c:pt idx="330">
                  <c:v>-4.1434922351690773E-4</c:v>
                </c:pt>
                <c:pt idx="331">
                  <c:v>-4.1159804937240807E-4</c:v>
                </c:pt>
                <c:pt idx="332">
                  <c:v>-4.0148669604493875E-4</c:v>
                </c:pt>
                <c:pt idx="333">
                  <c:v>-4.00300090345862E-4</c:v>
                </c:pt>
                <c:pt idx="334">
                  <c:v>-3.9740426418610753E-4</c:v>
                </c:pt>
                <c:pt idx="335">
                  <c:v>-3.9448070859737783E-4</c:v>
                </c:pt>
                <c:pt idx="336">
                  <c:v>-3.9152983287360499E-4</c:v>
                </c:pt>
                <c:pt idx="337">
                  <c:v>-3.7901064222469946E-4</c:v>
                </c:pt>
                <c:pt idx="338">
                  <c:v>-3.7770126694346563E-4</c:v>
                </c:pt>
                <c:pt idx="339">
                  <c:v>-3.7638024646202695E-4</c:v>
                </c:pt>
                <c:pt idx="340">
                  <c:v>-3.7327426027378152E-4</c:v>
                </c:pt>
                <c:pt idx="341">
                  <c:v>-3.7014392660417172E-4</c:v>
                </c:pt>
                <c:pt idx="342">
                  <c:v>-3.5880665870326254E-4</c:v>
                </c:pt>
                <c:pt idx="343">
                  <c:v>-3.5738797550211032E-4</c:v>
                </c:pt>
                <c:pt idx="344">
                  <c:v>-3.5414258185451075E-4</c:v>
                </c:pt>
                <c:pt idx="345">
                  <c:v>-3.5087553860213561E-4</c:v>
                </c:pt>
                <c:pt idx="346">
                  <c:v>-3.4758730884432154E-4</c:v>
                </c:pt>
                <c:pt idx="347">
                  <c:v>-3.4128075655549437E-4</c:v>
                </c:pt>
                <c:pt idx="348">
                  <c:v>-3.3976459489008841E-4</c:v>
                </c:pt>
                <c:pt idx="349">
                  <c:v>-3.3084483999301639E-4</c:v>
                </c:pt>
                <c:pt idx="350">
                  <c:v>-3.2929166177449344E-4</c:v>
                </c:pt>
                <c:pt idx="351">
                  <c:v>-3.2587166056552056E-4</c:v>
                </c:pt>
                <c:pt idx="352">
                  <c:v>-3.1178153598261546E-4</c:v>
                </c:pt>
                <c:pt idx="353">
                  <c:v>-3.1015476597584524E-4</c:v>
                </c:pt>
                <c:pt idx="354">
                  <c:v>-3.0851710400830199E-4</c:v>
                </c:pt>
                <c:pt idx="355">
                  <c:v>-3.0499884821822863E-4</c:v>
                </c:pt>
                <c:pt idx="356">
                  <c:v>-3.0146601761399069E-4</c:v>
                </c:pt>
                <c:pt idx="357">
                  <c:v>-2.8704268871738336E-4</c:v>
                </c:pt>
                <c:pt idx="358">
                  <c:v>-2.8532721839358288E-4</c:v>
                </c:pt>
                <c:pt idx="359">
                  <c:v>-2.8360175080703424E-4</c:v>
                </c:pt>
                <c:pt idx="360">
                  <c:v>-2.7999263078890907E-4</c:v>
                </c:pt>
                <c:pt idx="361">
                  <c:v>-2.7637269205946382E-4</c:v>
                </c:pt>
                <c:pt idx="362">
                  <c:v>-2.6171957114792539E-4</c:v>
                </c:pt>
                <c:pt idx="363">
                  <c:v>-2.5992921696760263E-4</c:v>
                </c:pt>
                <c:pt idx="364">
                  <c:v>-2.5813017859065038E-4</c:v>
                </c:pt>
                <c:pt idx="365">
                  <c:v>-2.5445705852322005E-4</c:v>
                </c:pt>
                <c:pt idx="366">
                  <c:v>-2.5077706633943057E-4</c:v>
                </c:pt>
                <c:pt idx="367">
                  <c:v>-2.359985343758242E-4</c:v>
                </c:pt>
                <c:pt idx="368">
                  <c:v>-2.304589789234192E-4</c:v>
                </c:pt>
                <c:pt idx="369">
                  <c:v>-2.2676309258210081E-4</c:v>
                </c:pt>
                <c:pt idx="370">
                  <c:v>-2.2306441273709318E-4</c:v>
                </c:pt>
                <c:pt idx="371">
                  <c:v>-2.1570673152607246E-4</c:v>
                </c:pt>
                <c:pt idx="372">
                  <c:v>-2.0825357306630823E-4</c:v>
                </c:pt>
                <c:pt idx="373">
                  <c:v>-2.0454981967580382E-4</c:v>
                </c:pt>
                <c:pt idx="374">
                  <c:v>-2.0084685669998964E-4</c:v>
                </c:pt>
                <c:pt idx="375">
                  <c:v>-1.9714529462139978E-4</c:v>
                </c:pt>
                <c:pt idx="376">
                  <c:v>-1.8985045020240222E-4</c:v>
                </c:pt>
                <c:pt idx="377">
                  <c:v>-1.8236539664199779E-4</c:v>
                </c:pt>
                <c:pt idx="378">
                  <c:v>-1.7868012797524506E-4</c:v>
                </c:pt>
                <c:pt idx="379">
                  <c:v>-1.7500000210337791E-4</c:v>
                </c:pt>
                <c:pt idx="380">
                  <c:v>-1.713256056975428E-4</c:v>
                </c:pt>
                <c:pt idx="381">
                  <c:v>-1.641337316035131E-4</c:v>
                </c:pt>
                <c:pt idx="382">
                  <c:v>-1.5669262726032517E-4</c:v>
                </c:pt>
                <c:pt idx="383">
                  <c:v>-1.5305225383240332E-4</c:v>
                </c:pt>
                <c:pt idx="384">
                  <c:v>-1.4941963775446125E-4</c:v>
                </c:pt>
                <c:pt idx="385">
                  <c:v>-1.4579470132126539E-4</c:v>
                </c:pt>
                <c:pt idx="386">
                  <c:v>-1.3871103602629837E-4</c:v>
                </c:pt>
                <c:pt idx="387">
                  <c:v>-1.3136843014969975E-4</c:v>
                </c:pt>
                <c:pt idx="388">
                  <c:v>-1.2777938383346922E-4</c:v>
                </c:pt>
                <c:pt idx="389">
                  <c:v>-1.2419700056648145E-4</c:v>
                </c:pt>
                <c:pt idx="390">
                  <c:v>-1.206211042383059E-4</c:v>
                </c:pt>
                <c:pt idx="391">
                  <c:v>-1.1876698584205543E-4</c:v>
                </c:pt>
                <c:pt idx="392">
                  <c:v>-1.0808853262499852E-4</c:v>
                </c:pt>
                <c:pt idx="393">
                  <c:v>-1.0454084876095564E-4</c:v>
                </c:pt>
                <c:pt idx="394">
                  <c:v>-1.0099875121118107E-4</c:v>
                </c:pt>
                <c:pt idx="395">
                  <c:v>-9.7462048708452957E-5</c:v>
                </c:pt>
                <c:pt idx="396">
                  <c:v>-9.3930548055664657E-5</c:v>
                </c:pt>
                <c:pt idx="397">
                  <c:v>-8.3365296306148196E-5</c:v>
                </c:pt>
                <c:pt idx="398">
                  <c:v>-7.9852632516418277E-5</c:v>
                </c:pt>
                <c:pt idx="399">
                  <c:v>-7.6344175663904537E-5</c:v>
                </c:pt>
                <c:pt idx="400">
                  <c:v>-7.2839720977461867E-5</c:v>
                </c:pt>
                <c:pt idx="401">
                  <c:v>-5.5370178097480848E-5</c:v>
                </c:pt>
                <c:pt idx="402">
                  <c:v>-5.1885328236054319E-5</c:v>
                </c:pt>
                <c:pt idx="403">
                  <c:v>-4.840299314368013E-5</c:v>
                </c:pt>
                <c:pt idx="404">
                  <c:v>-4.492295262287166E-5</c:v>
                </c:pt>
                <c:pt idx="405">
                  <c:v>-3.4494367533761358E-5</c:v>
                </c:pt>
                <c:pt idx="406">
                  <c:v>-3.1021264702935826E-5</c:v>
                </c:pt>
                <c:pt idx="407">
                  <c:v>-2.7549326503139273E-5</c:v>
                </c:pt>
                <c:pt idx="408">
                  <c:v>-2.4078321159332976E-5</c:v>
                </c:pt>
                <c:pt idx="409">
                  <c:v>-1.5420179054499392E-5</c:v>
                </c:pt>
                <c:pt idx="410">
                  <c:v>-4.9906716893870886E-6</c:v>
                </c:pt>
                <c:pt idx="411">
                  <c:v>-1.5169232066111158E-6</c:v>
                </c:pt>
                <c:pt idx="412">
                  <c:v>1.9577041918007803E-6</c:v>
                </c:pt>
                <c:pt idx="413">
                  <c:v>8.9416011471650428E-6</c:v>
                </c:pt>
                <c:pt idx="414">
                  <c:v>1.5869927512124349E-5</c:v>
                </c:pt>
                <c:pt idx="415">
                  <c:v>1.9352659611359755E-5</c:v>
                </c:pt>
                <c:pt idx="416">
                  <c:v>2.283776803408097E-5</c:v>
                </c:pt>
                <c:pt idx="417">
                  <c:v>2.6325509022272151E-5</c:v>
                </c:pt>
                <c:pt idx="418">
                  <c:v>3.3383318276544899E-5</c:v>
                </c:pt>
                <c:pt idx="419">
                  <c:v>4.0307990374162209E-5</c:v>
                </c:pt>
                <c:pt idx="420">
                  <c:v>4.3812804685108965E-5</c:v>
                </c:pt>
                <c:pt idx="421">
                  <c:v>4.7321829111790023E-5</c:v>
                </c:pt>
                <c:pt idx="422">
                  <c:v>5.0835333259413105E-5</c:v>
                </c:pt>
                <c:pt idx="423">
                  <c:v>5.7990540390110398E-5</c:v>
                </c:pt>
                <c:pt idx="424">
                  <c:v>6.4939605922252567E-5</c:v>
                </c:pt>
                <c:pt idx="425">
                  <c:v>6.8479619517556131E-5</c:v>
                </c:pt>
                <c:pt idx="426">
                  <c:v>7.2025770530390417E-5</c:v>
                </c:pt>
                <c:pt idx="427">
                  <c:v>7.5578341921366885E-5</c:v>
                </c:pt>
                <c:pt idx="428">
                  <c:v>8.2853319710561561E-5</c:v>
                </c:pt>
                <c:pt idx="429">
                  <c:v>8.9858557291566186E-5</c:v>
                </c:pt>
                <c:pt idx="430">
                  <c:v>9.3447541790723533E-5</c:v>
                </c:pt>
                <c:pt idx="431">
                  <c:v>9.7044684513542705E-5</c:v>
                </c:pt>
                <c:pt idx="432">
                  <c:v>1.0065028178038329E-4</c:v>
                </c:pt>
                <c:pt idx="433">
                  <c:v>1.0806619283517222E-4</c:v>
                </c:pt>
                <c:pt idx="434">
                  <c:v>1.1516320949302222E-4</c:v>
                </c:pt>
                <c:pt idx="435">
                  <c:v>1.1881559108149693E-4</c:v>
                </c:pt>
                <c:pt idx="436">
                  <c:v>1.2247824521452577E-4</c:v>
                </c:pt>
                <c:pt idx="437">
                  <c:v>1.2615148157134749E-4</c:v>
                </c:pt>
                <c:pt idx="438">
                  <c:v>1.3372818093903169E-4</c:v>
                </c:pt>
                <c:pt idx="439">
                  <c:v>1.4095650963137461E-4</c:v>
                </c:pt>
                <c:pt idx="440">
                  <c:v>1.4468736910230271E-4</c:v>
                </c:pt>
                <c:pt idx="441">
                  <c:v>1.4843070895691383E-4</c:v>
                </c:pt>
                <c:pt idx="442">
                  <c:v>1.5218685223419487E-4</c:v>
                </c:pt>
                <c:pt idx="443">
                  <c:v>1.5994274096217616E-4</c:v>
                </c:pt>
                <c:pt idx="444">
                  <c:v>1.6734276252097419E-4</c:v>
                </c:pt>
                <c:pt idx="445">
                  <c:v>1.7116475187988587E-4</c:v>
                </c:pt>
                <c:pt idx="446">
                  <c:v>1.7499999695792863E-4</c:v>
                </c:pt>
                <c:pt idx="447">
                  <c:v>1.788485170735623E-4</c:v>
                </c:pt>
                <c:pt idx="448">
                  <c:v>1.8679221488124699E-4</c:v>
                </c:pt>
                <c:pt idx="449">
                  <c:v>1.9437517407975329E-4</c:v>
                </c:pt>
                <c:pt idx="450">
                  <c:v>1.9828992181616573E-4</c:v>
                </c:pt>
                <c:pt idx="451">
                  <c:v>2.0221787797041588E-4</c:v>
                </c:pt>
                <c:pt idx="452">
                  <c:v>2.061590297049467E-4</c:v>
                </c:pt>
                <c:pt idx="453">
                  <c:v>2.0803220260808014E-4</c:v>
                </c:pt>
                <c:pt idx="454">
                  <c:v>2.2205532848571809E-4</c:v>
                </c:pt>
                <c:pt idx="455">
                  <c:v>2.2606225837273899E-4</c:v>
                </c:pt>
                <c:pt idx="456">
                  <c:v>2.3008230251813478E-4</c:v>
                </c:pt>
                <c:pt idx="457">
                  <c:v>2.3411544665505687E-4</c:v>
                </c:pt>
                <c:pt idx="458">
                  <c:v>2.424285857099382E-4</c:v>
                </c:pt>
                <c:pt idx="459">
                  <c:v>2.5037873070756492E-4</c:v>
                </c:pt>
                <c:pt idx="460">
                  <c:v>2.5447715371114702E-4</c:v>
                </c:pt>
                <c:pt idx="461">
                  <c:v>2.5858858684509349E-4</c:v>
                </c:pt>
                <c:pt idx="462">
                  <c:v>2.6271301442195297E-4</c:v>
                </c:pt>
                <c:pt idx="463">
                  <c:v>2.7120678124887074E-4</c:v>
                </c:pt>
                <c:pt idx="464">
                  <c:v>2.793403482517414E-4</c:v>
                </c:pt>
                <c:pt idx="465">
                  <c:v>2.8352950558754506E-4</c:v>
                </c:pt>
                <c:pt idx="466">
                  <c:v>2.8773155896236798E-4</c:v>
                </c:pt>
                <c:pt idx="467">
                  <c:v>2.9194649126381171E-4</c:v>
                </c:pt>
                <c:pt idx="468">
                  <c:v>3.0061827796270911E-4</c:v>
                </c:pt>
                <c:pt idx="469">
                  <c:v>3.0893466036743453E-4</c:v>
                </c:pt>
                <c:pt idx="470">
                  <c:v>3.1321372349908975E-4</c:v>
                </c:pt>
                <c:pt idx="471">
                  <c:v>3.1750555860900263E-4</c:v>
                </c:pt>
                <c:pt idx="472">
                  <c:v>3.2181014716764733E-4</c:v>
                </c:pt>
                <c:pt idx="473">
                  <c:v>3.3065744933262801E-4</c:v>
                </c:pt>
                <c:pt idx="474">
                  <c:v>3.3915565801789782E-4</c:v>
                </c:pt>
                <c:pt idx="475">
                  <c:v>3.4352372864657806E-4</c:v>
                </c:pt>
                <c:pt idx="476">
                  <c:v>3.4790443723550177E-4</c:v>
                </c:pt>
                <c:pt idx="477">
                  <c:v>3.5229776382150751E-4</c:v>
                </c:pt>
                <c:pt idx="478">
                  <c:v>3.613181909335768E-4</c:v>
                </c:pt>
                <c:pt idx="479">
                  <c:v>3.6999684385004104E-4</c:v>
                </c:pt>
                <c:pt idx="480">
                  <c:v>3.744529539196761E-4</c:v>
                </c:pt>
                <c:pt idx="481">
                  <c:v>3.7892155796038634E-4</c:v>
                </c:pt>
                <c:pt idx="482">
                  <c:v>3.8340263458580071E-4</c:v>
                </c:pt>
                <c:pt idx="483">
                  <c:v>3.9259392040281559E-4</c:v>
                </c:pt>
                <c:pt idx="484">
                  <c:v>4.0145123216749491E-4</c:v>
                </c:pt>
                <c:pt idx="485">
                  <c:v>4.0599434385608262E-4</c:v>
                </c:pt>
                <c:pt idx="486">
                  <c:v>4.1054979555716042E-4</c:v>
                </c:pt>
                <c:pt idx="487">
                  <c:v>4.1511756446636124E-4</c:v>
                </c:pt>
                <c:pt idx="488">
                  <c:v>4.2447757741355304E-4</c:v>
                </c:pt>
                <c:pt idx="489">
                  <c:v>4.3351134890106985E-4</c:v>
                </c:pt>
                <c:pt idx="490">
                  <c:v>4.3814035461372478E-4</c:v>
                </c:pt>
                <c:pt idx="491">
                  <c:v>4.427815364169503E-4</c:v>
                </c:pt>
                <c:pt idx="492">
                  <c:v>4.4743487007882564E-4</c:v>
                </c:pt>
                <c:pt idx="493">
                  <c:v>4.5696162365028547E-4</c:v>
                </c:pt>
                <c:pt idx="494">
                  <c:v>4.661692315748698E-4</c:v>
                </c:pt>
                <c:pt idx="495">
                  <c:v>4.7088295394382351E-4</c:v>
                </c:pt>
                <c:pt idx="496">
                  <c:v>4.7560867851114281E-4</c:v>
                </c:pt>
                <c:pt idx="497">
                  <c:v>4.7788684116824011E-4</c:v>
                </c:pt>
                <c:pt idx="498">
                  <c:v>4.8263074290473204E-4</c:v>
                </c:pt>
                <c:pt idx="499">
                  <c:v>4.9693391441697353E-4</c:v>
                </c:pt>
                <c:pt idx="500">
                  <c:v>5.0172537090656789E-4</c:v>
                </c:pt>
                <c:pt idx="501">
                  <c:v>5.0652864848093259E-4</c:v>
                </c:pt>
                <c:pt idx="502">
                  <c:v>5.1134371968774152E-4</c:v>
                </c:pt>
                <c:pt idx="503">
                  <c:v>5.1617055687087562E-4</c:v>
                </c:pt>
                <c:pt idx="504">
                  <c:v>5.3072138460831487E-4</c:v>
                </c:pt>
                <c:pt idx="505">
                  <c:v>5.3559500499820805E-4</c:v>
                </c:pt>
                <c:pt idx="506">
                  <c:v>5.4048024999091998E-4</c:v>
                </c:pt>
                <c:pt idx="507">
                  <c:v>5.4537709068912667E-4</c:v>
                </c:pt>
                <c:pt idx="508">
                  <c:v>5.5028549799785982E-4</c:v>
                </c:pt>
                <c:pt idx="509">
                  <c:v>5.6507982551651671E-4</c:v>
                </c:pt>
                <c:pt idx="510">
                  <c:v>5.7003420417066158E-4</c:v>
                </c:pt>
                <c:pt idx="511">
                  <c:v>5.7500000085879729E-4</c:v>
                </c:pt>
                <c:pt idx="512">
                  <c:v>5.7997718002694655E-4</c:v>
                </c:pt>
                <c:pt idx="513">
                  <c:v>5.8496569124072721E-4</c:v>
                </c:pt>
                <c:pt idx="514">
                  <c:v>6.0520745028566896E-4</c:v>
                </c:pt>
                <c:pt idx="515">
                  <c:v>6.0764048853274681E-4</c:v>
                </c:pt>
                <c:pt idx="516">
                  <c:v>6.1007726395119249E-4</c:v>
                </c:pt>
                <c:pt idx="517">
                  <c:v>6.1513320558226705E-4</c:v>
                </c:pt>
                <c:pt idx="518">
                  <c:v>6.5349250293633221E-4</c:v>
                </c:pt>
                <c:pt idx="519">
                  <c:v>6.8976883987591643E-4</c:v>
                </c:pt>
                <c:pt idx="520">
                  <c:v>7.2657197638642296E-4</c:v>
                </c:pt>
                <c:pt idx="521">
                  <c:v>7.6389225376531829E-4</c:v>
                </c:pt>
                <c:pt idx="522">
                  <c:v>8.017196498529785E-4</c:v>
                </c:pt>
                <c:pt idx="523">
                  <c:v>8.4004377900662305E-4</c:v>
                </c:pt>
                <c:pt idx="524">
                  <c:v>8.7885389206382209E-4</c:v>
                </c:pt>
                <c:pt idx="525">
                  <c:v>9.1813887631643086E-4</c:v>
                </c:pt>
                <c:pt idx="526">
                  <c:v>9.5204224895084621E-4</c:v>
                </c:pt>
                <c:pt idx="527">
                  <c:v>9.9218183759841594E-4</c:v>
                </c:pt>
                <c:pt idx="528">
                  <c:v>1.0327615391778622E-3</c:v>
                </c:pt>
                <c:pt idx="529">
                  <c:v>1.0737685666439845E-3</c:v>
                </c:pt>
                <c:pt idx="530">
                  <c:v>1.1211439610292473E-3</c:v>
                </c:pt>
                <c:pt idx="531">
                  <c:v>1.1630399967303973E-3</c:v>
                </c:pt>
                <c:pt idx="532">
                  <c:v>1.2053465301979926E-3</c:v>
                </c:pt>
                <c:pt idx="533">
                  <c:v>1.2480611145058162E-3</c:v>
                </c:pt>
                <c:pt idx="534">
                  <c:v>1.2911813027454144E-3</c:v>
                </c:pt>
                <c:pt idx="535">
                  <c:v>1.3315191112391839E-3</c:v>
                </c:pt>
                <c:pt idx="536">
                  <c:v>1.3754148344527701E-3</c:v>
                </c:pt>
                <c:pt idx="537">
                  <c:v>1.419708988831271E-3</c:v>
                </c:pt>
                <c:pt idx="538">
                  <c:v>1.4643991273873547E-3</c:v>
                </c:pt>
                <c:pt idx="539">
                  <c:v>1.5259984070974206E-3</c:v>
                </c:pt>
                <c:pt idx="540">
                  <c:v>1.5716113254053549E-3</c:v>
                </c:pt>
                <c:pt idx="541">
                  <c:v>1.6176120506249793E-3</c:v>
                </c:pt>
                <c:pt idx="542">
                  <c:v>1.6639981364714167E-3</c:v>
                </c:pt>
                <c:pt idx="543">
                  <c:v>1.7273713804159803E-3</c:v>
                </c:pt>
                <c:pt idx="544">
                  <c:v>1.7475901418863248E-3</c:v>
                </c:pt>
                <c:pt idx="545">
                  <c:v>1.795037291851771E-3</c:v>
                </c:pt>
                <c:pt idx="546">
                  <c:v>1.8428605169522069E-3</c:v>
                </c:pt>
                <c:pt idx="547">
                  <c:v>1.8910573704608549E-3</c:v>
                </c:pt>
                <c:pt idx="548">
                  <c:v>1.9502702321843081E-3</c:v>
                </c:pt>
                <c:pt idx="549">
                  <c:v>1.9992853459418619E-3</c:v>
                </c:pt>
                <c:pt idx="550">
                  <c:v>2.0486662497580846E-3</c:v>
                </c:pt>
                <c:pt idx="551">
                  <c:v>2.0984104972400996E-3</c:v>
                </c:pt>
                <c:pt idx="552">
                  <c:v>2.1485156419695211E-3</c:v>
                </c:pt>
                <c:pt idx="553">
                  <c:v>2.1989792375015989E-3</c:v>
                </c:pt>
                <c:pt idx="554">
                  <c:v>2.2497988373652235E-3</c:v>
                </c:pt>
                <c:pt idx="555">
                  <c:v>2.3009719950569684E-3</c:v>
                </c:pt>
                <c:pt idx="556">
                  <c:v>2.3412382013316651E-3</c:v>
                </c:pt>
                <c:pt idx="557">
                  <c:v>2.4043520134223941E-3</c:v>
                </c:pt>
                <c:pt idx="558">
                  <c:v>2.4565299859318729E-3</c:v>
                </c:pt>
                <c:pt idx="559">
                  <c:v>2.5090120605457014E-3</c:v>
                </c:pt>
                <c:pt idx="560">
                  <c:v>2.5617819247865528E-3</c:v>
                </c:pt>
                <c:pt idx="561">
                  <c:v>2.6148229402157149E-3</c:v>
                </c:pt>
                <c:pt idx="562">
                  <c:v>2.6681181424024767E-3</c:v>
                </c:pt>
                <c:pt idx="563">
                  <c:v>2.7216502408875611E-3</c:v>
                </c:pt>
                <c:pt idx="564">
                  <c:v>2.7754016191542125E-3</c:v>
                </c:pt>
                <c:pt idx="565">
                  <c:v>2.8176630964007808E-3</c:v>
                </c:pt>
                <c:pt idx="566">
                  <c:v>2.8717693288648305E-3</c:v>
                </c:pt>
                <c:pt idx="567">
                  <c:v>2.9260424546175201E-3</c:v>
                </c:pt>
                <c:pt idx="568">
                  <c:v>2.9804631540667689E-3</c:v>
                </c:pt>
                <c:pt idx="569">
                  <c:v>3.0468086979144261E-3</c:v>
                </c:pt>
                <c:pt idx="570">
                  <c:v>3.1014954615893554E-3</c:v>
                </c:pt>
                <c:pt idx="571">
                  <c:v>3.1562894872440087E-3</c:v>
                </c:pt>
                <c:pt idx="572">
                  <c:v>3.2111839515594543E-3</c:v>
                </c:pt>
                <c:pt idx="573">
                  <c:v>3.2661720308281364E-3</c:v>
                </c:pt>
                <c:pt idx="574">
                  <c:v>3.3212469009623767E-3</c:v>
                </c:pt>
                <c:pt idx="575">
                  <c:v>3.3764017374867221E-3</c:v>
                </c:pt>
                <c:pt idx="576">
                  <c:v>3.4316297155379451E-3</c:v>
                </c:pt>
                <c:pt idx="577">
                  <c:v>3.486924009864193E-3</c:v>
                </c:pt>
                <c:pt idx="578">
                  <c:v>3.5263540100078927E-3</c:v>
                </c:pt>
                <c:pt idx="579">
                  <c:v>3.5817481957050035E-3</c:v>
                </c:pt>
                <c:pt idx="580">
                  <c:v>3.6371901341505364E-3</c:v>
                </c:pt>
                <c:pt idx="581">
                  <c:v>3.6926729988291385E-3</c:v>
                </c:pt>
                <c:pt idx="582">
                  <c:v>3.7640104850721438E-3</c:v>
                </c:pt>
                <c:pt idx="583">
                  <c:v>3.8315372960742752E-3</c:v>
                </c:pt>
                <c:pt idx="584">
                  <c:v>3.8871091827763007E-3</c:v>
                </c:pt>
                <c:pt idx="585">
                  <c:v>3.9466835959241038E-3</c:v>
                </c:pt>
                <c:pt idx="586">
                  <c:v>3.9982767601975701E-3</c:v>
                </c:pt>
                <c:pt idx="587">
                  <c:v>4.0538587932018554E-3</c:v>
                </c:pt>
                <c:pt idx="588">
                  <c:v>4.1094305499524463E-3</c:v>
                </c:pt>
                <c:pt idx="589">
                  <c:v>4.1649852006326307E-3</c:v>
                </c:pt>
                <c:pt idx="590">
                  <c:v>4.2205159150435854E-3</c:v>
                </c:pt>
                <c:pt idx="591">
                  <c:v>4.2799981720681689E-3</c:v>
                </c:pt>
                <c:pt idx="592">
                  <c:v>4.3354571752388712E-3</c:v>
                </c:pt>
                <c:pt idx="593">
                  <c:v>4.3908712692375396E-3</c:v>
                </c:pt>
                <c:pt idx="594">
                  <c:v>4.4462336222030113E-3</c:v>
                </c:pt>
                <c:pt idx="595">
                  <c:v>4.4975713593136931E-3</c:v>
                </c:pt>
                <c:pt idx="596">
                  <c:v>4.5528150005295417E-3</c:v>
                </c:pt>
                <c:pt idx="597">
                  <c:v>4.6079868833984339E-3</c:v>
                </c:pt>
                <c:pt idx="598">
                  <c:v>4.6788057235593603E-3</c:v>
                </c:pt>
                <c:pt idx="599">
                  <c:v>4.718088040759752E-3</c:v>
                </c:pt>
                <c:pt idx="600">
                  <c:v>4.776938545944207E-3</c:v>
                </c:pt>
                <c:pt idx="601">
                  <c:v>4.8317473874955842E-3</c:v>
                </c:pt>
                <c:pt idx="602">
                  <c:v>4.8864498194058628E-3</c:v>
                </c:pt>
                <c:pt idx="603">
                  <c:v>4.9410390064044329E-3</c:v>
                </c:pt>
                <c:pt idx="604">
                  <c:v>4.9955081128470686E-3</c:v>
                </c:pt>
                <c:pt idx="605">
                  <c:v>5.0498503027202775E-3</c:v>
                </c:pt>
                <c:pt idx="606">
                  <c:v>5.1040587396447689E-3</c:v>
                </c:pt>
                <c:pt idx="607">
                  <c:v>5.1581265868754613E-3</c:v>
                </c:pt>
                <c:pt idx="608">
                  <c:v>5.2120522251537134E-3</c:v>
                </c:pt>
                <c:pt idx="609">
                  <c:v>5.2658551058730645E-3</c:v>
                </c:pt>
                <c:pt idx="610">
                  <c:v>5.3195604468891456E-3</c:v>
                </c:pt>
                <c:pt idx="611">
                  <c:v>5.3731940646144409E-3</c:v>
                </c:pt>
                <c:pt idx="612">
                  <c:v>5.4267823740504432E-3</c:v>
                </c:pt>
                <c:pt idx="613">
                  <c:v>5.4803523888215305E-3</c:v>
                </c:pt>
                <c:pt idx="614">
                  <c:v>5.5339317212210271E-3</c:v>
                </c:pt>
                <c:pt idx="615">
                  <c:v>5.5875485822450789E-3</c:v>
                </c:pt>
                <c:pt idx="616">
                  <c:v>5.6412317816404486E-3</c:v>
                </c:pt>
                <c:pt idx="617">
                  <c:v>5.6910956555602009E-3</c:v>
                </c:pt>
                <c:pt idx="618">
                  <c:v>5.7449847338289662E-3</c:v>
                </c:pt>
                <c:pt idx="619">
                  <c:v>5.7990293706931869E-3</c:v>
                </c:pt>
                <c:pt idx="620">
                  <c:v>5.8532611023831924E-3</c:v>
                </c:pt>
                <c:pt idx="621">
                  <c:v>5.9116898292267744E-3</c:v>
                </c:pt>
                <c:pt idx="622">
                  <c:v>5.9663793188732715E-3</c:v>
                </c:pt>
                <c:pt idx="623">
                  <c:v>6.0212946270844841E-3</c:v>
                </c:pt>
                <c:pt idx="624">
                  <c:v>6.0764367803879732E-3</c:v>
                </c:pt>
                <c:pt idx="625">
                  <c:v>6.1318068054068723E-3</c:v>
                </c:pt>
                <c:pt idx="626">
                  <c:v>6.1874057288624981E-3</c:v>
                </c:pt>
                <c:pt idx="627">
                  <c:v>6.2432345775743497E-3</c:v>
                </c:pt>
                <c:pt idx="628">
                  <c:v>6.2992943784583701E-3</c:v>
                </c:pt>
                <c:pt idx="629">
                  <c:v>6.3555861585312921E-3</c:v>
                </c:pt>
                <c:pt idx="630">
                  <c:v>6.4079724309780081E-3</c:v>
                </c:pt>
                <c:pt idx="631">
                  <c:v>6.4647133276800441E-3</c:v>
                </c:pt>
                <c:pt idx="632">
                  <c:v>6.5216891986463014E-3</c:v>
                </c:pt>
                <c:pt idx="633">
                  <c:v>6.5789010711570194E-3</c:v>
                </c:pt>
                <c:pt idx="634">
                  <c:v>6.6445763677233866E-3</c:v>
                </c:pt>
                <c:pt idx="635">
                  <c:v>6.7022974175085142E-3</c:v>
                </c:pt>
                <c:pt idx="636">
                  <c:v>6.7602576980932087E-3</c:v>
                </c:pt>
                <c:pt idx="637">
                  <c:v>6.8184582371775904E-3</c:v>
                </c:pt>
                <c:pt idx="638">
                  <c:v>6.8769000625698304E-3</c:v>
                </c:pt>
                <c:pt idx="639">
                  <c:v>6.9312804245962312E-3</c:v>
                </c:pt>
                <c:pt idx="640">
                  <c:v>6.9901891955810314E-3</c:v>
                </c:pt>
                <c:pt idx="641">
                  <c:v>7.049342249063173E-3</c:v>
                </c:pt>
                <c:pt idx="642">
                  <c:v>7.1087406131207231E-3</c:v>
                </c:pt>
                <c:pt idx="643">
                  <c:v>7.1771454901851644E-3</c:v>
                </c:pt>
                <c:pt idx="644">
                  <c:v>7.2370756954878842E-3</c:v>
                </c:pt>
                <c:pt idx="645">
                  <c:v>7.29725447315069E-3</c:v>
                </c:pt>
                <c:pt idx="646">
                  <c:v>7.3576828519810568E-3</c:v>
                </c:pt>
                <c:pt idx="647">
                  <c:v>7.413904014680864E-3</c:v>
                </c:pt>
                <c:pt idx="648">
                  <c:v>7.4748152556014281E-3</c:v>
                </c:pt>
                <c:pt idx="649">
                  <c:v>7.5535010183403412E-3</c:v>
                </c:pt>
                <c:pt idx="650">
                  <c:v>7.6149911409305378E-3</c:v>
                </c:pt>
                <c:pt idx="651">
                  <c:v>7.6812779484318663E-3</c:v>
                </c:pt>
                <c:pt idx="652">
                  <c:v>7.743298813504238E-3</c:v>
                </c:pt>
                <c:pt idx="653">
                  <c:v>7.805576778709967E-3</c:v>
                </c:pt>
                <c:pt idx="654">
                  <c:v>7.868112873792299E-3</c:v>
                </c:pt>
                <c:pt idx="655">
                  <c:v>7.930908128608305E-3</c:v>
                </c:pt>
                <c:pt idx="656">
                  <c:v>7.9939635731288757E-3</c:v>
                </c:pt>
                <c:pt idx="657">
                  <c:v>8.0572802374465433E-3</c:v>
                </c:pt>
                <c:pt idx="658">
                  <c:v>8.1208591517685329E-3</c:v>
                </c:pt>
                <c:pt idx="659">
                  <c:v>8.1847013352352675E-3</c:v>
                </c:pt>
                <c:pt idx="660">
                  <c:v>8.2488021020211064E-3</c:v>
                </c:pt>
                <c:pt idx="661">
                  <c:v>8.3131416516917158E-3</c:v>
                </c:pt>
                <c:pt idx="662">
                  <c:v>8.377697422609319E-3</c:v>
                </c:pt>
                <c:pt idx="663">
                  <c:v>8.442446499010714E-3</c:v>
                </c:pt>
                <c:pt idx="664">
                  <c:v>8.5073656109716563E-3</c:v>
                </c:pt>
                <c:pt idx="665">
                  <c:v>8.572431134361666E-3</c:v>
                </c:pt>
                <c:pt idx="666">
                  <c:v>8.6376190908101502E-3</c:v>
                </c:pt>
                <c:pt idx="667">
                  <c:v>8.702905147668168E-3</c:v>
                </c:pt>
                <c:pt idx="668">
                  <c:v>8.7682646179693367E-3</c:v>
                </c:pt>
                <c:pt idx="669">
                  <c:v>8.8288919375032141E-3</c:v>
                </c:pt>
                <c:pt idx="670">
                  <c:v>8.894324215112534E-3</c:v>
                </c:pt>
                <c:pt idx="671">
                  <c:v>8.9597544634993503E-3</c:v>
                </c:pt>
                <c:pt idx="672">
                  <c:v>9.0251563317290413E-3</c:v>
                </c:pt>
                <c:pt idx="673">
                  <c:v>9.1095901861646521E-3</c:v>
                </c:pt>
                <c:pt idx="674">
                  <c:v>9.160566923198183E-3</c:v>
                </c:pt>
                <c:pt idx="675">
                  <c:v>9.2257931248962421E-3</c:v>
                </c:pt>
                <c:pt idx="676">
                  <c:v>9.2909531552841321E-3</c:v>
                </c:pt>
                <c:pt idx="677">
                  <c:v>9.3560433927075692E-3</c:v>
                </c:pt>
                <c:pt idx="678">
                  <c:v>9.4210602152733358E-3</c:v>
                </c:pt>
                <c:pt idx="679">
                  <c:v>9.4860000008510099E-3</c:v>
                </c:pt>
                <c:pt idx="680">
                  <c:v>9.5508591270764432E-3</c:v>
                </c:pt>
                <c:pt idx="681">
                  <c:v>9.6156339713534978E-3</c:v>
                </c:pt>
                <c:pt idx="682">
                  <c:v>9.6708543500367838E-3</c:v>
                </c:pt>
                <c:pt idx="683">
                  <c:v>9.7354607008792726E-3</c:v>
                </c:pt>
                <c:pt idx="684">
                  <c:v>9.7999724002537647E-3</c:v>
                </c:pt>
                <c:pt idx="685">
                  <c:v>9.8643858249651828E-3</c:v>
                </c:pt>
                <c:pt idx="686">
                  <c:v>9.9286973515910759E-3</c:v>
                </c:pt>
                <c:pt idx="687">
                  <c:v>9.9929033564869485E-3</c:v>
                </c:pt>
                <c:pt idx="688">
                  <c:v>1.0057000215783596E-2</c:v>
                </c:pt>
                <c:pt idx="689">
                  <c:v>1.0120984305387992E-2</c:v>
                </c:pt>
                <c:pt idx="690">
                  <c:v>1.0184852000986844E-2</c:v>
                </c:pt>
                <c:pt idx="691">
                  <c:v>1.0243923638774145E-2</c:v>
                </c:pt>
                <c:pt idx="692">
                  <c:v>1.0307555361559423E-2</c:v>
                </c:pt>
                <c:pt idx="693">
                  <c:v>1.0371060067465888E-2</c:v>
                </c:pt>
                <c:pt idx="694">
                  <c:v>1.043443413149122E-2</c:v>
                </c:pt>
                <c:pt idx="695">
                  <c:v>1.0511602980216778E-2</c:v>
                </c:pt>
                <c:pt idx="696">
                  <c:v>1.0574678726554097E-2</c:v>
                </c:pt>
                <c:pt idx="697">
                  <c:v>1.0637612198194176E-2</c:v>
                </c:pt>
                <c:pt idx="698">
                  <c:v>1.0700399768695258E-2</c:v>
                </c:pt>
                <c:pt idx="699">
                  <c:v>1.0758432037914423E-2</c:v>
                </c:pt>
                <c:pt idx="700">
                  <c:v>1.082092667897566E-2</c:v>
                </c:pt>
                <c:pt idx="701">
                  <c:v>1.0883264791293526E-2</c:v>
                </c:pt>
                <c:pt idx="702">
                  <c:v>1.0945442747778179E-2</c:v>
                </c:pt>
                <c:pt idx="703">
                  <c:v>1.1007456921133356E-2</c:v>
                </c:pt>
                <c:pt idx="704">
                  <c:v>1.1073858160072178E-2</c:v>
                </c:pt>
                <c:pt idx="705">
                  <c:v>1.1135522864304599E-2</c:v>
                </c:pt>
                <c:pt idx="706">
                  <c:v>1.1197012648220529E-2</c:v>
                </c:pt>
                <c:pt idx="707">
                  <c:v>1.125832388349276E-2</c:v>
                </c:pt>
                <c:pt idx="708">
                  <c:v>1.1319452941585564E-2</c:v>
                </c:pt>
                <c:pt idx="709">
                  <c:v>1.1380396193767711E-2</c:v>
                </c:pt>
                <c:pt idx="710">
                  <c:v>1.1441150011107262E-2</c:v>
                </c:pt>
                <c:pt idx="711">
                  <c:v>1.1501710764474178E-2</c:v>
                </c:pt>
                <c:pt idx="712">
                  <c:v>1.1562075403045389E-2</c:v>
                </c:pt>
                <c:pt idx="713">
                  <c:v>1.1622243204609903E-2</c:v>
                </c:pt>
                <c:pt idx="714">
                  <c:v>1.1682214065978093E-2</c:v>
                </c:pt>
                <c:pt idx="715">
                  <c:v>1.1741987928181477E-2</c:v>
                </c:pt>
                <c:pt idx="716">
                  <c:v>1.1801564776474456E-2</c:v>
                </c:pt>
                <c:pt idx="717">
                  <c:v>1.1860944640347357E-2</c:v>
                </c:pt>
                <c:pt idx="718">
                  <c:v>1.1920127593515994E-2</c:v>
                </c:pt>
                <c:pt idx="719">
                  <c:v>1.1979113753937315E-2</c:v>
                </c:pt>
                <c:pt idx="720">
                  <c:v>1.2037903283804188E-2</c:v>
                </c:pt>
                <c:pt idx="721">
                  <c:v>1.2092144805729782E-2</c:v>
                </c:pt>
                <c:pt idx="722">
                  <c:v>1.2150553733213448E-2</c:v>
                </c:pt>
                <c:pt idx="723">
                  <c:v>1.2208766916804812E-2</c:v>
                </c:pt>
                <c:pt idx="724">
                  <c:v>1.2266784733001823E-2</c:v>
                </c:pt>
                <c:pt idx="725">
                  <c:v>1.2328909884546936E-2</c:v>
                </c:pt>
                <c:pt idx="726">
                  <c:v>1.2386522162833242E-2</c:v>
                </c:pt>
                <c:pt idx="727">
                  <c:v>1.2443933677792715E-2</c:v>
                </c:pt>
                <c:pt idx="728">
                  <c:v>1.2501141380377386E-2</c:v>
                </c:pt>
                <c:pt idx="729">
                  <c:v>1.2558142221390706E-2</c:v>
                </c:pt>
                <c:pt idx="730">
                  <c:v>1.2614933151493632E-2</c:v>
                </c:pt>
                <c:pt idx="731">
                  <c:v>1.2671511121202022E-2</c:v>
                </c:pt>
                <c:pt idx="732">
                  <c:v>1.2727873080895321E-2</c:v>
                </c:pt>
                <c:pt idx="733">
                  <c:v>1.278401598080787E-2</c:v>
                </c:pt>
                <c:pt idx="734">
                  <c:v>1.2831574722373063E-2</c:v>
                </c:pt>
                <c:pt idx="735">
                  <c:v>1.2887299672589947E-2</c:v>
                </c:pt>
                <c:pt idx="736">
                  <c:v>1.2942796847842608E-2</c:v>
                </c:pt>
                <c:pt idx="737">
                  <c:v>1.2998063198281784E-2</c:v>
                </c:pt>
                <c:pt idx="738">
                  <c:v>1.305309567392321E-2</c:v>
                </c:pt>
                <c:pt idx="739">
                  <c:v>1.3107891224659163E-2</c:v>
                </c:pt>
                <c:pt idx="740">
                  <c:v>1.3162446800256689E-2</c:v>
                </c:pt>
                <c:pt idx="741">
                  <c:v>1.3216759350360263E-2</c:v>
                </c:pt>
                <c:pt idx="742">
                  <c:v>1.3270825824494459E-2</c:v>
                </c:pt>
                <c:pt idx="743">
                  <c:v>1.3320599687919956E-2</c:v>
                </c:pt>
                <c:pt idx="744">
                  <c:v>1.3374181452017062E-2</c:v>
                </c:pt>
                <c:pt idx="745">
                  <c:v>1.3427508207486918E-2</c:v>
                </c:pt>
                <c:pt idx="746">
                  <c:v>1.3480576903623769E-2</c:v>
                </c:pt>
                <c:pt idx="747">
                  <c:v>1.3545307119090185E-2</c:v>
                </c:pt>
                <c:pt idx="748">
                  <c:v>1.3597798061453323E-2</c:v>
                </c:pt>
                <c:pt idx="749">
                  <c:v>1.3650021130341755E-2</c:v>
                </c:pt>
                <c:pt idx="750">
                  <c:v>1.3701973273904535E-2</c:v>
                </c:pt>
                <c:pt idx="751">
                  <c:v>1.3749750197300417E-2</c:v>
                </c:pt>
                <c:pt idx="752">
                  <c:v>1.3801169732881036E-2</c:v>
                </c:pt>
                <c:pt idx="753">
                  <c:v>1.3852309408406526E-2</c:v>
                </c:pt>
                <c:pt idx="754">
                  <c:v>1.3903166171861979E-2</c:v>
                </c:pt>
                <c:pt idx="755">
                  <c:v>1.3953736971132355E-2</c:v>
                </c:pt>
                <c:pt idx="756">
                  <c:v>1.4007825786653973E-2</c:v>
                </c:pt>
                <c:pt idx="757">
                  <c:v>1.4057795992474134E-2</c:v>
                </c:pt>
                <c:pt idx="758">
                  <c:v>1.4107470854533543E-2</c:v>
                </c:pt>
                <c:pt idx="759">
                  <c:v>1.4156847320112383E-2</c:v>
                </c:pt>
                <c:pt idx="760">
                  <c:v>1.4205922336401347E-2</c:v>
                </c:pt>
                <c:pt idx="761">
                  <c:v>1.4254692850510316E-2</c:v>
                </c:pt>
                <c:pt idx="762">
                  <c:v>1.4303155809467507E-2</c:v>
                </c:pt>
                <c:pt idx="763">
                  <c:v>1.4351308160222927E-2</c:v>
                </c:pt>
                <c:pt idx="764">
                  <c:v>1.4399147289350584E-2</c:v>
                </c:pt>
                <c:pt idx="765">
                  <c:v>1.4446677993991422E-2</c:v>
                </c:pt>
                <c:pt idx="766">
                  <c:v>1.4493911319008724E-2</c:v>
                </c:pt>
                <c:pt idx="767">
                  <c:v>1.4540858649332012E-2</c:v>
                </c:pt>
                <c:pt idx="768">
                  <c:v>1.4587531524971971E-2</c:v>
                </c:pt>
                <c:pt idx="769">
                  <c:v>1.4633941641023062E-2</c:v>
                </c:pt>
                <c:pt idx="770">
                  <c:v>1.4680100847661776E-2</c:v>
                </c:pt>
                <c:pt idx="771">
                  <c:v>1.4726021150150113E-2</c:v>
                </c:pt>
                <c:pt idx="772">
                  <c:v>1.4771714708837324E-2</c:v>
                </c:pt>
                <c:pt idx="773">
                  <c:v>1.4813676881352621E-2</c:v>
                </c:pt>
                <c:pt idx="774">
                  <c:v>1.4858964007493208E-2</c:v>
                </c:pt>
                <c:pt idx="775">
                  <c:v>1.4904061483062505E-2</c:v>
                </c:pt>
                <c:pt idx="776">
                  <c:v>1.4948982239920926E-2</c:v>
                </c:pt>
                <c:pt idx="777">
                  <c:v>1.4993739179241352E-2</c:v>
                </c:pt>
                <c:pt idx="778">
                  <c:v>1.5041808074539829E-2</c:v>
                </c:pt>
                <c:pt idx="779">
                  <c:v>1.5086240900715609E-2</c:v>
                </c:pt>
                <c:pt idx="780">
                  <c:v>1.5130515089689753E-2</c:v>
                </c:pt>
                <c:pt idx="781">
                  <c:v>1.5174629624310682E-2</c:v>
                </c:pt>
                <c:pt idx="782">
                  <c:v>1.5218583487399009E-2</c:v>
                </c:pt>
                <c:pt idx="783">
                  <c:v>1.5262375661753631E-2</c:v>
                </c:pt>
                <c:pt idx="784">
                  <c:v>1.5306005130143898E-2</c:v>
                </c:pt>
                <c:pt idx="785">
                  <c:v>1.5349470875317444E-2</c:v>
                </c:pt>
                <c:pt idx="786">
                  <c:v>1.5385990798291616E-2</c:v>
                </c:pt>
                <c:pt idx="787">
                  <c:v>1.5429146413818984E-2</c:v>
                </c:pt>
                <c:pt idx="788">
                  <c:v>1.5472135403549636E-2</c:v>
                </c:pt>
                <c:pt idx="789">
                  <c:v>1.5514956750346087E-2</c:v>
                </c:pt>
                <c:pt idx="790">
                  <c:v>1.5557609437046871E-2</c:v>
                </c:pt>
                <c:pt idx="791">
                  <c:v>1.5600092446468317E-2</c:v>
                </c:pt>
                <c:pt idx="792">
                  <c:v>1.5642404761407214E-2</c:v>
                </c:pt>
                <c:pt idx="793">
                  <c:v>1.5684545364638147E-2</c:v>
                </c:pt>
                <c:pt idx="794">
                  <c:v>1.5726513238914386E-2</c:v>
                </c:pt>
                <c:pt idx="795">
                  <c:v>1.5765009765924667E-2</c:v>
                </c:pt>
                <c:pt idx="796">
                  <c:v>1.5806639979661155E-2</c:v>
                </c:pt>
                <c:pt idx="797">
                  <c:v>1.5848094488179181E-2</c:v>
                </c:pt>
                <c:pt idx="798">
                  <c:v>1.5889372274262768E-2</c:v>
                </c:pt>
                <c:pt idx="799">
                  <c:v>1.5940230652596143E-2</c:v>
                </c:pt>
                <c:pt idx="800">
                  <c:v>1.5981118463532302E-2</c:v>
                </c:pt>
                <c:pt idx="801">
                  <c:v>1.6021826272171049E-2</c:v>
                </c:pt>
                <c:pt idx="802">
                  <c:v>1.6062353060906379E-2</c:v>
                </c:pt>
                <c:pt idx="803">
                  <c:v>1.6102697812109705E-2</c:v>
                </c:pt>
                <c:pt idx="804">
                  <c:v>1.6139664299939082E-2</c:v>
                </c:pt>
                <c:pt idx="805">
                  <c:v>1.6179653471310274E-2</c:v>
                </c:pt>
                <c:pt idx="806">
                  <c:v>1.6219457628767826E-2</c:v>
                </c:pt>
                <c:pt idx="807">
                  <c:v>1.6259075754729235E-2</c:v>
                </c:pt>
                <c:pt idx="808">
                  <c:v>1.6301655387162044E-2</c:v>
                </c:pt>
                <c:pt idx="809">
                  <c:v>1.6340886542164031E-2</c:v>
                </c:pt>
                <c:pt idx="810">
                  <c:v>1.6379928535826382E-2</c:v>
                </c:pt>
                <c:pt idx="811">
                  <c:v>1.6418780350404949E-2</c:v>
                </c:pt>
                <c:pt idx="812">
                  <c:v>1.6457440968142546E-2</c:v>
                </c:pt>
                <c:pt idx="813">
                  <c:v>1.6495909371274171E-2</c:v>
                </c:pt>
                <c:pt idx="814">
                  <c:v>1.6534184542019183E-2</c:v>
                </c:pt>
                <c:pt idx="815">
                  <c:v>1.6572265462588252E-2</c:v>
                </c:pt>
                <c:pt idx="816">
                  <c:v>1.6610151128366724E-2</c:v>
                </c:pt>
                <c:pt idx="817">
                  <c:v>1.6647840756896154E-2</c:v>
                </c:pt>
                <c:pt idx="818">
                  <c:v>1.6685333752643354E-2</c:v>
                </c:pt>
                <c:pt idx="819">
                  <c:v>1.6722629529685704E-2</c:v>
                </c:pt>
                <c:pt idx="820">
                  <c:v>1.675972750616778E-2</c:v>
                </c:pt>
                <c:pt idx="821">
                  <c:v>1.6796627104298717E-2</c:v>
                </c:pt>
                <c:pt idx="822">
                  <c:v>1.6833327750352234E-2</c:v>
                </c:pt>
                <c:pt idx="823">
                  <c:v>1.6869828874668355E-2</c:v>
                </c:pt>
                <c:pt idx="824">
                  <c:v>1.6906129911651691E-2</c:v>
                </c:pt>
                <c:pt idx="825">
                  <c:v>1.6939291679871505E-2</c:v>
                </c:pt>
                <c:pt idx="826">
                  <c:v>1.6975203642801941E-2</c:v>
                </c:pt>
                <c:pt idx="827">
                  <c:v>1.7010913909035228E-2</c:v>
                </c:pt>
                <c:pt idx="828">
                  <c:v>1.7046421933894978E-2</c:v>
                </c:pt>
                <c:pt idx="829">
                  <c:v>1.708172717119304E-2</c:v>
                </c:pt>
                <c:pt idx="830">
                  <c:v>1.7119702932276958E-2</c:v>
                </c:pt>
                <c:pt idx="831">
                  <c:v>1.7154587052498109E-2</c:v>
                </c:pt>
                <c:pt idx="832">
                  <c:v>1.7189265666167488E-2</c:v>
                </c:pt>
                <c:pt idx="833">
                  <c:v>1.7223737808859156E-2</c:v>
                </c:pt>
                <c:pt idx="834">
                  <c:v>1.7258002516147192E-2</c:v>
                </c:pt>
                <c:pt idx="835">
                  <c:v>1.7292058823601315E-2</c:v>
                </c:pt>
                <c:pt idx="836">
                  <c:v>1.7325905766793857E-2</c:v>
                </c:pt>
                <c:pt idx="837">
                  <c:v>1.7359542381294543E-2</c:v>
                </c:pt>
                <c:pt idx="838">
                  <c:v>1.7390200851460161E-2</c:v>
                </c:pt>
                <c:pt idx="839">
                  <c:v>1.7423427654946352E-2</c:v>
                </c:pt>
                <c:pt idx="840">
                  <c:v>1.7456441312611551E-2</c:v>
                </c:pt>
                <c:pt idx="841">
                  <c:v>1.7489240860138776E-2</c:v>
                </c:pt>
                <c:pt idx="842">
                  <c:v>1.7523751954442446E-2</c:v>
                </c:pt>
                <c:pt idx="843">
                  <c:v>1.7558800137524744E-2</c:v>
                </c:pt>
                <c:pt idx="844">
                  <c:v>1.7590920489609228E-2</c:v>
                </c:pt>
                <c:pt idx="845">
                  <c:v>1.7622822736565024E-2</c:v>
                </c:pt>
                <c:pt idx="846">
                  <c:v>1.7654505914092733E-2</c:v>
                </c:pt>
                <c:pt idx="847">
                  <c:v>1.768332937549566E-2</c:v>
                </c:pt>
                <c:pt idx="848">
                  <c:v>1.7714585953392259E-2</c:v>
                </c:pt>
                <c:pt idx="849">
                  <c:v>1.7745620646095972E-2</c:v>
                </c:pt>
                <c:pt idx="850">
                  <c:v>1.7776432489440275E-2</c:v>
                </c:pt>
                <c:pt idx="851">
                  <c:v>1.7817338527598453E-2</c:v>
                </c:pt>
                <c:pt idx="852">
                  <c:v>1.784764276911123E-2</c:v>
                </c:pt>
                <c:pt idx="853">
                  <c:v>1.7877720958700442E-2</c:v>
                </c:pt>
                <c:pt idx="854">
                  <c:v>1.7907572131817651E-2</c:v>
                </c:pt>
                <c:pt idx="855">
                  <c:v>1.7946487891202473E-2</c:v>
                </c:pt>
                <c:pt idx="856">
                  <c:v>1.7959076730274314E-2</c:v>
                </c:pt>
                <c:pt idx="857">
                  <c:v>1.7988286502488487E-2</c:v>
                </c:pt>
                <c:pt idx="858">
                  <c:v>1.8017265634300943E-2</c:v>
                </c:pt>
                <c:pt idx="859">
                  <c:v>1.8046013161528218E-2</c:v>
                </c:pt>
                <c:pt idx="860">
                  <c:v>1.808911539826483E-2</c:v>
                </c:pt>
                <c:pt idx="861">
                  <c:v>1.8117280959349995E-2</c:v>
                </c:pt>
                <c:pt idx="862">
                  <c:v>1.8145211531689305E-2</c:v>
                </c:pt>
                <c:pt idx="863">
                  <c:v>1.8172906151061017E-2</c:v>
                </c:pt>
                <c:pt idx="864">
                  <c:v>1.8200363853253812E-2</c:v>
                </c:pt>
                <c:pt idx="865">
                  <c:v>1.8227583674074614E-2</c:v>
                </c:pt>
                <c:pt idx="866">
                  <c:v>1.8254564649346858E-2</c:v>
                </c:pt>
                <c:pt idx="867">
                  <c:v>1.8281305814912226E-2</c:v>
                </c:pt>
                <c:pt idx="868">
                  <c:v>1.8307808947552053E-2</c:v>
                </c:pt>
                <c:pt idx="869">
                  <c:v>1.8334086834498477E-2</c:v>
                </c:pt>
                <c:pt idx="870">
                  <c:v>1.836015513243093E-2</c:v>
                </c:pt>
                <c:pt idx="871">
                  <c:v>1.8386029638232347E-2</c:v>
                </c:pt>
                <c:pt idx="872">
                  <c:v>1.8411726288985682E-2</c:v>
                </c:pt>
                <c:pt idx="873">
                  <c:v>1.8437261161971315E-2</c:v>
                </c:pt>
                <c:pt idx="874">
                  <c:v>1.8462650474661824E-2</c:v>
                </c:pt>
                <c:pt idx="875">
                  <c:v>1.8487910584726343E-2</c:v>
                </c:pt>
                <c:pt idx="876">
                  <c:v>1.8513057990019264E-2</c:v>
                </c:pt>
                <c:pt idx="877">
                  <c:v>1.8535855717454003E-2</c:v>
                </c:pt>
                <c:pt idx="878">
                  <c:v>1.8560828980076688E-2</c:v>
                </c:pt>
                <c:pt idx="879">
                  <c:v>1.8585739428732602E-2</c:v>
                </c:pt>
                <c:pt idx="880">
                  <c:v>1.8610604298978015E-2</c:v>
                </c:pt>
                <c:pt idx="881">
                  <c:v>1.8637689957662015E-2</c:v>
                </c:pt>
                <c:pt idx="882">
                  <c:v>1.8662499575905298E-2</c:v>
                </c:pt>
                <c:pt idx="883">
                  <c:v>1.8687285167116912E-2</c:v>
                </c:pt>
                <c:pt idx="884">
                  <c:v>1.871204760839525E-2</c:v>
                </c:pt>
                <c:pt idx="885">
                  <c:v>1.8736787776863037E-2</c:v>
                </c:pt>
                <c:pt idx="886">
                  <c:v>1.8761506549663846E-2</c:v>
                </c:pt>
                <c:pt idx="887">
                  <c:v>1.8786204803962977E-2</c:v>
                </c:pt>
                <c:pt idx="888">
                  <c:v>1.8810883416950919E-2</c:v>
                </c:pt>
                <c:pt idx="889">
                  <c:v>1.8835543265837286E-2</c:v>
                </c:pt>
                <c:pt idx="890">
                  <c:v>1.885793519817049E-2</c:v>
                </c:pt>
                <c:pt idx="891">
                  <c:v>1.8882559912181667E-2</c:v>
                </c:pt>
                <c:pt idx="892">
                  <c:v>1.8907168430364867E-2</c:v>
                </c:pt>
                <c:pt idx="893">
                  <c:v>1.8931761629977919E-2</c:v>
                </c:pt>
                <c:pt idx="894">
                  <c:v>1.8957599210257747E-2</c:v>
                </c:pt>
                <c:pt idx="895">
                  <c:v>1.8982162042949113E-2</c:v>
                </c:pt>
                <c:pt idx="896">
                  <c:v>1.9006712250629221E-2</c:v>
                </c:pt>
                <c:pt idx="897">
                  <c:v>1.9033503689766865E-2</c:v>
                </c:pt>
                <c:pt idx="898">
                  <c:v>1.9055778300179682E-2</c:v>
                </c:pt>
                <c:pt idx="899">
                  <c:v>1.9080295896718447E-2</c:v>
                </c:pt>
                <c:pt idx="900">
                  <c:v>1.9104804377578333E-2</c:v>
                </c:pt>
                <c:pt idx="901">
                  <c:v>1.9129304620146392E-2</c:v>
                </c:pt>
                <c:pt idx="902">
                  <c:v>1.915379750183277E-2</c:v>
                </c:pt>
                <c:pt idx="903">
                  <c:v>1.9182800200073746E-2</c:v>
                </c:pt>
                <c:pt idx="904">
                  <c:v>1.9207283139015156E-2</c:v>
                </c:pt>
                <c:pt idx="905">
                  <c:v>1.923176147760864E-2</c:v>
                </c:pt>
                <c:pt idx="906">
                  <c:v>1.9256236093443499E-2</c:v>
                </c:pt>
                <c:pt idx="907">
                  <c:v>1.9278444930778117E-2</c:v>
                </c:pt>
                <c:pt idx="908">
                  <c:v>1.930291340080802E-2</c:v>
                </c:pt>
                <c:pt idx="909">
                  <c:v>1.9327380716693016E-2</c:v>
                </c:pt>
                <c:pt idx="910">
                  <c:v>1.9358838410766396E-2</c:v>
                </c:pt>
                <c:pt idx="911">
                  <c:v>1.9393610624051212E-2</c:v>
                </c:pt>
                <c:pt idx="912">
                  <c:v>1.9410046795940647E-2</c:v>
                </c:pt>
                <c:pt idx="913">
                  <c:v>1.9434520779721097E-2</c:v>
                </c:pt>
                <c:pt idx="914">
                  <c:v>1.9458998313035259E-2</c:v>
                </c:pt>
                <c:pt idx="915">
                  <c:v>1.9483480273675753E-2</c:v>
                </c:pt>
                <c:pt idx="916">
                  <c:v>1.9507967539455183E-2</c:v>
                </c:pt>
                <c:pt idx="917">
                  <c:v>1.9532460988208745E-2</c:v>
                </c:pt>
                <c:pt idx="918">
                  <c:v>1.9556961497794227E-2</c:v>
                </c:pt>
                <c:pt idx="919">
                  <c:v>1.9581469894338621E-2</c:v>
                </c:pt>
                <c:pt idx="920">
                  <c:v>1.9605982485887363E-2</c:v>
                </c:pt>
                <c:pt idx="921">
                  <c:v>1.9630487570736488E-2</c:v>
                </c:pt>
                <c:pt idx="922">
                  <c:v>1.9654972537779935E-2</c:v>
                </c:pt>
                <c:pt idx="923">
                  <c:v>1.9679424673600423E-2</c:v>
                </c:pt>
                <c:pt idx="924">
                  <c:v>1.9703831162472953E-2</c:v>
                </c:pt>
                <c:pt idx="925">
                  <c:v>1.9728179086357839E-2</c:v>
                </c:pt>
                <c:pt idx="926">
                  <c:v>1.9752455424899854E-2</c:v>
                </c:pt>
                <c:pt idx="927">
                  <c:v>1.9776647055430828E-2</c:v>
                </c:pt>
                <c:pt idx="928">
                  <c:v>1.9800740752964438E-2</c:v>
                </c:pt>
                <c:pt idx="929">
                  <c:v>1.9822491184387142E-2</c:v>
                </c:pt>
                <c:pt idx="930">
                  <c:v>1.9846358889577854E-2</c:v>
                </c:pt>
                <c:pt idx="931">
                  <c:v>1.9870088681743392E-2</c:v>
                </c:pt>
                <c:pt idx="932">
                  <c:v>1.9902466655112954E-2</c:v>
                </c:pt>
                <c:pt idx="933">
                  <c:v>1.9919273527093471E-2</c:v>
                </c:pt>
                <c:pt idx="934">
                  <c:v>1.9942514767623834E-2</c:v>
                </c:pt>
                <c:pt idx="935">
                  <c:v>1.996559139477214E-2</c:v>
                </c:pt>
                <c:pt idx="936">
                  <c:v>1.9988502942871758E-2</c:v>
                </c:pt>
                <c:pt idx="937">
                  <c:v>2.0011248946265603E-2</c:v>
                </c:pt>
                <c:pt idx="938">
                  <c:v>2.0033828939304422E-2</c:v>
                </c:pt>
                <c:pt idx="939">
                  <c:v>2.0056242456352857E-2</c:v>
                </c:pt>
                <c:pt idx="940">
                  <c:v>2.0078489031783373E-2</c:v>
                </c:pt>
                <c:pt idx="941">
                  <c:v>2.0100568199979723E-2</c:v>
                </c:pt>
                <c:pt idx="942">
                  <c:v>2.0118289272820888E-2</c:v>
                </c:pt>
                <c:pt idx="943">
                  <c:v>2.0140054022173892E-2</c:v>
                </c:pt>
                <c:pt idx="944">
                  <c:v>2.0161650050257052E-2</c:v>
                </c:pt>
                <c:pt idx="945">
                  <c:v>2.0197301155896769E-2</c:v>
                </c:pt>
                <c:pt idx="946">
                  <c:v>2.0207356945793009E-2</c:v>
                </c:pt>
                <c:pt idx="947">
                  <c:v>2.0225421152333389E-2</c:v>
                </c:pt>
                <c:pt idx="948">
                  <c:v>2.0246337640846157E-2</c:v>
                </c:pt>
                <c:pt idx="949">
                  <c:v>2.0267083080902637E-2</c:v>
                </c:pt>
                <c:pt idx="950">
                  <c:v>2.0287657007104443E-2</c:v>
                </c:pt>
                <c:pt idx="951">
                  <c:v>2.0306061900081735E-2</c:v>
                </c:pt>
                <c:pt idx="952">
                  <c:v>2.0326302666455267E-2</c:v>
                </c:pt>
                <c:pt idx="953">
                  <c:v>2.0346370564699099E-2</c:v>
                </c:pt>
                <c:pt idx="954">
                  <c:v>2.0366265129518016E-2</c:v>
                </c:pt>
                <c:pt idx="955">
                  <c:v>2.0391838077578439E-2</c:v>
                </c:pt>
                <c:pt idx="956">
                  <c:v>2.0411350271281822E-2</c:v>
                </c:pt>
                <c:pt idx="957">
                  <c:v>2.0430687609520316E-2</c:v>
                </c:pt>
                <c:pt idx="958">
                  <c:v>2.0449849626893158E-2</c:v>
                </c:pt>
                <c:pt idx="959">
                  <c:v>2.0466932164815529E-2</c:v>
                </c:pt>
                <c:pt idx="960">
                  <c:v>2.0485753753477658E-2</c:v>
                </c:pt>
                <c:pt idx="961">
                  <c:v>2.0504398667450841E-2</c:v>
                </c:pt>
                <c:pt idx="962">
                  <c:v>2.0522866441443098E-2</c:v>
                </c:pt>
                <c:pt idx="963">
                  <c:v>2.0543013612702579E-2</c:v>
                </c:pt>
                <c:pt idx="964">
                  <c:v>2.0561113932247507E-2</c:v>
                </c:pt>
                <c:pt idx="965">
                  <c:v>2.057903567352461E-2</c:v>
                </c:pt>
                <c:pt idx="966">
                  <c:v>2.0596778371248684E-2</c:v>
                </c:pt>
                <c:pt idx="967">
                  <c:v>2.0614341560158862E-2</c:v>
                </c:pt>
                <c:pt idx="968">
                  <c:v>2.0631724775001213E-2</c:v>
                </c:pt>
                <c:pt idx="969">
                  <c:v>2.0648927550547019E-2</c:v>
                </c:pt>
                <c:pt idx="970">
                  <c:v>2.0665949421577109E-2</c:v>
                </c:pt>
                <c:pt idx="971">
                  <c:v>2.0682789922892297E-2</c:v>
                </c:pt>
                <c:pt idx="972">
                  <c:v>2.0699448589312521E-2</c:v>
                </c:pt>
                <c:pt idx="973">
                  <c:v>2.0715924955672482E-2</c:v>
                </c:pt>
                <c:pt idx="974">
                  <c:v>2.0732218556824257E-2</c:v>
                </c:pt>
                <c:pt idx="975">
                  <c:v>2.0748328927638171E-2</c:v>
                </c:pt>
                <c:pt idx="976">
                  <c:v>2.0764255603003667E-2</c:v>
                </c:pt>
                <c:pt idx="977">
                  <c:v>2.0779998117826697E-2</c:v>
                </c:pt>
                <c:pt idx="978">
                  <c:v>2.0795556007032322E-2</c:v>
                </c:pt>
                <c:pt idx="979">
                  <c:v>2.0810928805565596E-2</c:v>
                </c:pt>
                <c:pt idx="980">
                  <c:v>2.0826116048387203E-2</c:v>
                </c:pt>
                <c:pt idx="981">
                  <c:v>2.0839478829381097E-2</c:v>
                </c:pt>
                <c:pt idx="982">
                  <c:v>2.0854306117322717E-2</c:v>
                </c:pt>
                <c:pt idx="983">
                  <c:v>2.0868946497968541E-2</c:v>
                </c:pt>
                <c:pt idx="984">
                  <c:v>2.0883399506405189E-2</c:v>
                </c:pt>
                <c:pt idx="985">
                  <c:v>2.0904009644307713E-2</c:v>
                </c:pt>
                <c:pt idx="986">
                  <c:v>2.0913316795725778E-2</c:v>
                </c:pt>
                <c:pt idx="987">
                  <c:v>2.0927192129154091E-2</c:v>
                </c:pt>
                <c:pt idx="988">
                  <c:v>2.0940878187277408E-2</c:v>
                </c:pt>
                <c:pt idx="989">
                  <c:v>2.0954374505237145E-2</c:v>
                </c:pt>
                <c:pt idx="990">
                  <c:v>2.0967680618197308E-2</c:v>
                </c:pt>
                <c:pt idx="991">
                  <c:v>2.0980796061341879E-2</c:v>
                </c:pt>
                <c:pt idx="992">
                  <c:v>2.0993720369876574E-2</c:v>
                </c:pt>
                <c:pt idx="993">
                  <c:v>2.100645307902969E-2</c:v>
                </c:pt>
                <c:pt idx="994">
                  <c:v>2.1016048786338892E-2</c:v>
                </c:pt>
                <c:pt idx="995">
                  <c:v>2.1028423137035901E-2</c:v>
                </c:pt>
                <c:pt idx="996">
                  <c:v>2.1040604582194256E-2</c:v>
                </c:pt>
                <c:pt idx="997">
                  <c:v>2.1052592657221147E-2</c:v>
                </c:pt>
                <c:pt idx="998">
                  <c:v>2.1064386897548637E-2</c:v>
                </c:pt>
                <c:pt idx="999">
                  <c:v>2.1075986838623884E-2</c:v>
                </c:pt>
                <c:pt idx="1000">
                  <c:v>2.1087392015922468E-2</c:v>
                </c:pt>
                <c:pt idx="1001">
                  <c:v>2.1098601964944841E-2</c:v>
                </c:pt>
                <c:pt idx="1002">
                  <c:v>2.1109616221208327E-2</c:v>
                </c:pt>
                <c:pt idx="1003">
                  <c:v>2.1119079638500491E-2</c:v>
                </c:pt>
                <c:pt idx="1004">
                  <c:v>2.1129714623795599E-2</c:v>
                </c:pt>
                <c:pt idx="1005">
                  <c:v>2.1140152567435806E-2</c:v>
                </c:pt>
                <c:pt idx="1006">
                  <c:v>2.1150393005079732E-2</c:v>
                </c:pt>
                <c:pt idx="1007">
                  <c:v>2.1164332853263784E-2</c:v>
                </c:pt>
                <c:pt idx="1008">
                  <c:v>2.1174135814486555E-2</c:v>
                </c:pt>
                <c:pt idx="1009">
                  <c:v>2.118373974311023E-2</c:v>
                </c:pt>
                <c:pt idx="1010">
                  <c:v>2.1193144174770605E-2</c:v>
                </c:pt>
                <c:pt idx="1011">
                  <c:v>2.1201105823724555E-2</c:v>
                </c:pt>
                <c:pt idx="1012">
                  <c:v>2.1210123742279749E-2</c:v>
                </c:pt>
                <c:pt idx="1013">
                  <c:v>2.1218940815666755E-2</c:v>
                </c:pt>
                <c:pt idx="1014">
                  <c:v>2.1227556579661747E-2</c:v>
                </c:pt>
                <c:pt idx="1015">
                  <c:v>2.1235970570067257E-2</c:v>
                </c:pt>
                <c:pt idx="1016">
                  <c:v>2.1245355327142567E-2</c:v>
                </c:pt>
                <c:pt idx="1017">
                  <c:v>2.1253350279947576E-2</c:v>
                </c:pt>
                <c:pt idx="1018">
                  <c:v>2.1261142021794088E-2</c:v>
                </c:pt>
                <c:pt idx="1019">
                  <c:v>2.1268730088555978E-2</c:v>
                </c:pt>
                <c:pt idx="1020">
                  <c:v>2.1276114016136653E-2</c:v>
                </c:pt>
                <c:pt idx="1021">
                  <c:v>2.1283293340464731E-2</c:v>
                </c:pt>
                <c:pt idx="1022">
                  <c:v>2.1290267597498358E-2</c:v>
                </c:pt>
                <c:pt idx="1023">
                  <c:v>2.1297036323224359E-2</c:v>
                </c:pt>
                <c:pt idx="1024">
                  <c:v>2.1303600526759003E-2</c:v>
                </c:pt>
                <c:pt idx="1025">
                  <c:v>2.1309967128463964E-2</c:v>
                </c:pt>
                <c:pt idx="1026">
                  <c:v>2.1316144573549866E-2</c:v>
                </c:pt>
                <c:pt idx="1027">
                  <c:v>2.1322141363689109E-2</c:v>
                </c:pt>
                <c:pt idx="1028">
                  <c:v>2.1327966057002868E-2</c:v>
                </c:pt>
                <c:pt idx="1029">
                  <c:v>2.1333627268063673E-2</c:v>
                </c:pt>
                <c:pt idx="1030">
                  <c:v>2.1339133667885868E-2</c:v>
                </c:pt>
                <c:pt idx="1031">
                  <c:v>2.1344493983925603E-2</c:v>
                </c:pt>
                <c:pt idx="1032">
                  <c:v>2.1349717000080832E-2</c:v>
                </c:pt>
                <c:pt idx="1033">
                  <c:v>2.1353836541495023E-2</c:v>
                </c:pt>
                <c:pt idx="1034">
                  <c:v>2.1358818108246219E-2</c:v>
                </c:pt>
                <c:pt idx="1035">
                  <c:v>2.1363688845739554E-2</c:v>
                </c:pt>
                <c:pt idx="1036">
                  <c:v>2.1368457859022295E-2</c:v>
                </c:pt>
                <c:pt idx="1037">
                  <c:v>2.1374083041854643E-2</c:v>
                </c:pt>
                <c:pt idx="1038">
                  <c:v>2.1378661359589136E-2</c:v>
                </c:pt>
                <c:pt idx="1039">
                  <c:v>2.1383148954147703E-2</c:v>
                </c:pt>
                <c:pt idx="1040">
                  <c:v>2.1387546103214299E-2</c:v>
                </c:pt>
                <c:pt idx="1041">
                  <c:v>2.1391853084481584E-2</c:v>
                </c:pt>
                <c:pt idx="1042">
                  <c:v>2.1396070175650025E-2</c:v>
                </c:pt>
                <c:pt idx="1043">
                  <c:v>2.1400197654426179E-2</c:v>
                </c:pt>
                <c:pt idx="1044">
                  <c:v>2.1404235798523547E-2</c:v>
                </c:pt>
                <c:pt idx="1045">
                  <c:v>2.1408184885666062E-2</c:v>
                </c:pt>
                <c:pt idx="1046">
                  <c:v>2.1411150585626357E-2</c:v>
                </c:pt>
                <c:pt idx="1047">
                  <c:v>2.1414928437018074E-2</c:v>
                </c:pt>
                <c:pt idx="1048">
                  <c:v>2.1418618050017376E-2</c:v>
                </c:pt>
                <c:pt idx="1049">
                  <c:v>2.1422219702361654E-2</c:v>
                </c:pt>
                <c:pt idx="1050">
                  <c:v>2.1425733671792693E-2</c:v>
                </c:pt>
                <c:pt idx="1051">
                  <c:v>2.1429160236060184E-2</c:v>
                </c:pt>
                <c:pt idx="1052">
                  <c:v>2.143249967291997E-2</c:v>
                </c:pt>
                <c:pt idx="1053">
                  <c:v>2.1435752260134919E-2</c:v>
                </c:pt>
                <c:pt idx="1054">
                  <c:v>2.1438918275473166E-2</c:v>
                </c:pt>
                <c:pt idx="1055">
                  <c:v>2.1441156735551026E-2</c:v>
                </c:pt>
                <c:pt idx="1056">
                  <c:v>2.1444156354315069E-2</c:v>
                </c:pt>
                <c:pt idx="1057">
                  <c:v>2.1447070219778652E-2</c:v>
                </c:pt>
                <c:pt idx="1058">
                  <c:v>2.1449898609723128E-2</c:v>
                </c:pt>
                <c:pt idx="1059">
                  <c:v>2.1454276666081039E-2</c:v>
                </c:pt>
                <c:pt idx="1060">
                  <c:v>2.1456923230211495E-2</c:v>
                </c:pt>
                <c:pt idx="1061">
                  <c:v>2.1459485181866668E-2</c:v>
                </c:pt>
                <c:pt idx="1062">
                  <c:v>2.1461962798882565E-2</c:v>
                </c:pt>
                <c:pt idx="1063">
                  <c:v>2.1464356359097811E-2</c:v>
                </c:pt>
                <c:pt idx="1064">
                  <c:v>2.1465878089590586E-2</c:v>
                </c:pt>
                <c:pt idx="1065">
                  <c:v>2.1468110148909501E-2</c:v>
                </c:pt>
                <c:pt idx="1066">
                  <c:v>2.1470258970080609E-2</c:v>
                </c:pt>
                <c:pt idx="1067">
                  <c:v>2.1472324830951989E-2</c:v>
                </c:pt>
                <c:pt idx="1068">
                  <c:v>2.1475073033060836E-2</c:v>
                </c:pt>
                <c:pt idx="1069">
                  <c:v>2.147696808748813E-2</c:v>
                </c:pt>
                <c:pt idx="1070">
                  <c:v>2.1478781030171062E-2</c:v>
                </c:pt>
                <c:pt idx="1071">
                  <c:v>2.1480512139001259E-2</c:v>
                </c:pt>
                <c:pt idx="1072">
                  <c:v>2.1482161691871209E-2</c:v>
                </c:pt>
                <c:pt idx="1073">
                  <c:v>2.1483729966679486E-2</c:v>
                </c:pt>
                <c:pt idx="1074">
                  <c:v>2.1485217241333354E-2</c:v>
                </c:pt>
                <c:pt idx="1075">
                  <c:v>2.1486623793741812E-2</c:v>
                </c:pt>
                <c:pt idx="1076">
                  <c:v>2.1487949901819944E-2</c:v>
                </c:pt>
                <c:pt idx="1077">
                  <c:v>2.1489195843489781E-2</c:v>
                </c:pt>
                <c:pt idx="1078">
                  <c:v>2.1490361896679435E-2</c:v>
                </c:pt>
                <c:pt idx="1079">
                  <c:v>2.1491448339317029E-2</c:v>
                </c:pt>
                <c:pt idx="1080">
                  <c:v>2.1492455449341103E-2</c:v>
                </c:pt>
                <c:pt idx="1081">
                  <c:v>2.1493383504692799E-2</c:v>
                </c:pt>
                <c:pt idx="1082">
                  <c:v>2.1494232783321094E-2</c:v>
                </c:pt>
                <c:pt idx="1083">
                  <c:v>2.1495003563176684E-2</c:v>
                </c:pt>
                <c:pt idx="1084">
                  <c:v>2.1495696122214629E-2</c:v>
                </c:pt>
                <c:pt idx="1085">
                  <c:v>2.1495640897766403E-2</c:v>
                </c:pt>
                <c:pt idx="1086">
                  <c:v>2.1496183311776374E-2</c:v>
                </c:pt>
                <c:pt idx="1087">
                  <c:v>2.1496648323622549E-2</c:v>
                </c:pt>
                <c:pt idx="1088">
                  <c:v>2.1497036211264555E-2</c:v>
                </c:pt>
                <c:pt idx="1089">
                  <c:v>2.1497347252664663E-2</c:v>
                </c:pt>
                <c:pt idx="1090">
                  <c:v>2.1498224405493888E-2</c:v>
                </c:pt>
                <c:pt idx="1091">
                  <c:v>2.1498377202012801E-2</c:v>
                </c:pt>
                <c:pt idx="1092">
                  <c:v>2.1498454001538672E-2</c:v>
                </c:pt>
                <c:pt idx="1093">
                  <c:v>2.1498455082074333E-2</c:v>
                </c:pt>
                <c:pt idx="1094">
                  <c:v>2.1498380721620018E-2</c:v>
                </c:pt>
                <c:pt idx="1095">
                  <c:v>2.1498231198182907E-2</c:v>
                </c:pt>
                <c:pt idx="1096">
                  <c:v>2.1498006789775398E-2</c:v>
                </c:pt>
                <c:pt idx="1097">
                  <c:v>2.1497707774415099E-2</c:v>
                </c:pt>
                <c:pt idx="1098">
                  <c:v>2.1496133914280513E-2</c:v>
                </c:pt>
                <c:pt idx="1099">
                  <c:v>2.1495697046738371E-2</c:v>
                </c:pt>
                <c:pt idx="1100">
                  <c:v>2.1495186375384279E-2</c:v>
                </c:pt>
                <c:pt idx="1101">
                  <c:v>2.1494602178216304E-2</c:v>
                </c:pt>
                <c:pt idx="1102">
                  <c:v>2.1493844849323374E-2</c:v>
                </c:pt>
                <c:pt idx="1103">
                  <c:v>2.1493104032974664E-2</c:v>
                </c:pt>
                <c:pt idx="1104">
                  <c:v>2.1492290564545158E-2</c:v>
                </c:pt>
                <c:pt idx="1105">
                  <c:v>2.1491404722049801E-2</c:v>
                </c:pt>
                <c:pt idx="1106">
                  <c:v>2.1490446783503536E-2</c:v>
                </c:pt>
                <c:pt idx="1107">
                  <c:v>2.1488863620032883E-2</c:v>
                </c:pt>
                <c:pt idx="1108">
                  <c:v>2.1487767447181519E-2</c:v>
                </c:pt>
                <c:pt idx="1109">
                  <c:v>2.1486599996733295E-2</c:v>
                </c:pt>
                <c:pt idx="1110">
                  <c:v>2.1485361546703125E-2</c:v>
                </c:pt>
                <c:pt idx="1111">
                  <c:v>2.1486712801419984E-2</c:v>
                </c:pt>
                <c:pt idx="1112">
                  <c:v>2.1485307893521884E-2</c:v>
                </c:pt>
                <c:pt idx="1113">
                  <c:v>2.1483832898576125E-2</c:v>
                </c:pt>
                <c:pt idx="1114">
                  <c:v>2.1482288094698966E-2</c:v>
                </c:pt>
                <c:pt idx="1115">
                  <c:v>2.1478194268923244E-2</c:v>
                </c:pt>
                <c:pt idx="1116">
                  <c:v>2.1477470684928765E-2</c:v>
                </c:pt>
                <c:pt idx="1117">
                  <c:v>2.1475733058774153E-2</c:v>
                </c:pt>
                <c:pt idx="1118">
                  <c:v>2.1473926688828224E-2</c:v>
                </c:pt>
                <c:pt idx="1119">
                  <c:v>2.1472051853168316E-2</c:v>
                </c:pt>
                <c:pt idx="1120">
                  <c:v>2.1471568858748191E-2</c:v>
                </c:pt>
                <c:pt idx="1121">
                  <c:v>2.1469543179858028E-2</c:v>
                </c:pt>
                <c:pt idx="1122">
                  <c:v>2.1467449917075346E-2</c:v>
                </c:pt>
                <c:pt idx="1123">
                  <c:v>2.1465289348546152E-2</c:v>
                </c:pt>
                <c:pt idx="1124">
                  <c:v>2.1463061752417321E-2</c:v>
                </c:pt>
                <c:pt idx="1125">
                  <c:v>2.1460767406836563E-2</c:v>
                </c:pt>
                <c:pt idx="1126">
                  <c:v>2.1458406589958404E-2</c:v>
                </c:pt>
                <c:pt idx="1127">
                  <c:v>2.1455979579938216E-2</c:v>
                </c:pt>
                <c:pt idx="1128">
                  <c:v>2.1452143259513799E-2</c:v>
                </c:pt>
                <c:pt idx="1129">
                  <c:v>2.1450928093102579E-2</c:v>
                </c:pt>
                <c:pt idx="1130">
                  <c:v>2.1448304172613182E-2</c:v>
                </c:pt>
                <c:pt idx="1131">
                  <c:v>2.1445615171628751E-2</c:v>
                </c:pt>
                <c:pt idx="1132">
                  <c:v>2.1442861368318258E-2</c:v>
                </c:pt>
                <c:pt idx="1133">
                  <c:v>2.1440043040850686E-2</c:v>
                </c:pt>
                <c:pt idx="1134">
                  <c:v>2.1437160467404365E-2</c:v>
                </c:pt>
                <c:pt idx="1135">
                  <c:v>2.143421392614912E-2</c:v>
                </c:pt>
                <c:pt idx="1136">
                  <c:v>2.1431203695268387E-2</c:v>
                </c:pt>
                <c:pt idx="1137">
                  <c:v>2.1426914200785057E-2</c:v>
                </c:pt>
                <c:pt idx="1138">
                  <c:v>2.1423791355203808E-2</c:v>
                </c:pt>
                <c:pt idx="1139">
                  <c:v>2.142060560604922E-2</c:v>
                </c:pt>
                <c:pt idx="1140">
                  <c:v>2.1417357231453098E-2</c:v>
                </c:pt>
                <c:pt idx="1141">
                  <c:v>2.1415206932831148E-2</c:v>
                </c:pt>
                <c:pt idx="1142">
                  <c:v>2.1411820406047041E-2</c:v>
                </c:pt>
                <c:pt idx="1143">
                  <c:v>2.1408372136944444E-2</c:v>
                </c:pt>
                <c:pt idx="1144">
                  <c:v>2.1404862403718694E-2</c:v>
                </c:pt>
                <c:pt idx="1145">
                  <c:v>2.140129148456428E-2</c:v>
                </c:pt>
                <c:pt idx="1146">
                  <c:v>2.1397659657682491E-2</c:v>
                </c:pt>
                <c:pt idx="1147">
                  <c:v>2.1393967201273775E-2</c:v>
                </c:pt>
                <c:pt idx="1148">
                  <c:v>2.1390214393541118E-2</c:v>
                </c:pt>
                <c:pt idx="1149">
                  <c:v>2.1386401512688367E-2</c:v>
                </c:pt>
                <c:pt idx="1150">
                  <c:v>2.1381143274105341E-2</c:v>
                </c:pt>
                <c:pt idx="1151">
                  <c:v>2.1377228811477522E-2</c:v>
                </c:pt>
                <c:pt idx="1152">
                  <c:v>2.1373255044742301E-2</c:v>
                </c:pt>
                <c:pt idx="1153">
                  <c:v>2.1369222252038966E-2</c:v>
                </c:pt>
                <c:pt idx="1154">
                  <c:v>2.1362703095788884E-2</c:v>
                </c:pt>
                <c:pt idx="1155">
                  <c:v>2.1359507422281522E-2</c:v>
                </c:pt>
                <c:pt idx="1156">
                  <c:v>2.1355270021121014E-2</c:v>
                </c:pt>
                <c:pt idx="1157">
                  <c:v>2.1351288897265421E-2</c:v>
                </c:pt>
                <c:pt idx="1158">
                  <c:v>2.1346622163852927E-2</c:v>
                </c:pt>
                <c:pt idx="1159">
                  <c:v>2.1342212264073079E-2</c:v>
                </c:pt>
                <c:pt idx="1160">
                  <c:v>2.1337745421084398E-2</c:v>
                </c:pt>
                <c:pt idx="1161">
                  <c:v>2.133322191305383E-2</c:v>
                </c:pt>
                <c:pt idx="1162">
                  <c:v>2.1328642018148311E-2</c:v>
                </c:pt>
                <c:pt idx="1163">
                  <c:v>2.1324294452773524E-2</c:v>
                </c:pt>
                <c:pt idx="1164">
                  <c:v>2.1319598407271496E-2</c:v>
                </c:pt>
                <c:pt idx="1165">
                  <c:v>2.1314846826056048E-2</c:v>
                </c:pt>
                <c:pt idx="1166">
                  <c:v>2.1310039987318567E-2</c:v>
                </c:pt>
                <c:pt idx="1167">
                  <c:v>2.1304906476462354E-2</c:v>
                </c:pt>
                <c:pt idx="1168">
                  <c:v>2.1299994101899842E-2</c:v>
                </c:pt>
                <c:pt idx="1169">
                  <c:v>2.1295027287668734E-2</c:v>
                </c:pt>
                <c:pt idx="1170">
                  <c:v>2.1288561838352586E-2</c:v>
                </c:pt>
                <c:pt idx="1171">
                  <c:v>2.1284931452906258E-2</c:v>
                </c:pt>
                <c:pt idx="1172">
                  <c:v>2.1280054125767389E-2</c:v>
                </c:pt>
                <c:pt idx="1173">
                  <c:v>2.1274868273807361E-2</c:v>
                </c:pt>
                <c:pt idx="1174">
                  <c:v>2.126962938988677E-2</c:v>
                </c:pt>
                <c:pt idx="1175">
                  <c:v>2.1264337752202215E-2</c:v>
                </c:pt>
                <c:pt idx="1176">
                  <c:v>2.1258993638955503E-2</c:v>
                </c:pt>
                <c:pt idx="1177">
                  <c:v>2.1253597328344098E-2</c:v>
                </c:pt>
                <c:pt idx="1178">
                  <c:v>2.124814909857068E-2</c:v>
                </c:pt>
                <c:pt idx="1179">
                  <c:v>2.1242649227832717E-2</c:v>
                </c:pt>
                <c:pt idx="1180">
                  <c:v>2.1237097869455379E-2</c:v>
                </c:pt>
                <c:pt idx="1181">
                  <c:v>2.1231494675970537E-2</c:v>
                </c:pt>
                <c:pt idx="1182">
                  <c:v>2.1225839171531861E-2</c:v>
                </c:pt>
                <c:pt idx="1183">
                  <c:v>2.1220130876475223E-2</c:v>
                </c:pt>
                <c:pt idx="1184">
                  <c:v>2.1214369307313456E-2</c:v>
                </c:pt>
                <c:pt idx="1185">
                  <c:v>2.1208553976742452E-2</c:v>
                </c:pt>
                <c:pt idx="1186">
                  <c:v>2.1202684393639416E-2</c:v>
                </c:pt>
                <c:pt idx="1187">
                  <c:v>2.1196760063061999E-2</c:v>
                </c:pt>
                <c:pt idx="1188">
                  <c:v>2.1190780486248301E-2</c:v>
                </c:pt>
                <c:pt idx="1189">
                  <c:v>2.1184564793549979E-2</c:v>
                </c:pt>
                <c:pt idx="1190">
                  <c:v>2.1178477682818907E-2</c:v>
                </c:pt>
                <c:pt idx="1191">
                  <c:v>2.1172333811117404E-2</c:v>
                </c:pt>
                <c:pt idx="1192">
                  <c:v>2.116613265628382E-2</c:v>
                </c:pt>
                <c:pt idx="1193">
                  <c:v>2.1160036263302574E-2</c:v>
                </c:pt>
                <c:pt idx="1194">
                  <c:v>2.1153715243349028E-2</c:v>
                </c:pt>
                <c:pt idx="1195">
                  <c:v>2.1147336775520331E-2</c:v>
                </c:pt>
                <c:pt idx="1196">
                  <c:v>2.1140901087814967E-2</c:v>
                </c:pt>
                <c:pt idx="1197">
                  <c:v>2.1134408408228826E-2</c:v>
                </c:pt>
                <c:pt idx="1198">
                  <c:v>2.1127858964763001E-2</c:v>
                </c:pt>
                <c:pt idx="1199">
                  <c:v>2.1121252985418591E-2</c:v>
                </c:pt>
                <c:pt idx="1200">
                  <c:v>2.1114590698194949E-2</c:v>
                </c:pt>
                <c:pt idx="1201">
                  <c:v>2.1107872331094912E-2</c:v>
                </c:pt>
                <c:pt idx="1202">
                  <c:v>2.1100975172550062E-2</c:v>
                </c:pt>
                <c:pt idx="1203">
                  <c:v>2.1094149658782695E-2</c:v>
                </c:pt>
                <c:pt idx="1204">
                  <c:v>2.1087268735971814E-2</c:v>
                </c:pt>
                <c:pt idx="1205">
                  <c:v>2.1080332632108244E-2</c:v>
                </c:pt>
                <c:pt idx="1206">
                  <c:v>2.1072232886734099E-2</c:v>
                </c:pt>
                <c:pt idx="1207">
                  <c:v>2.1065183580947E-2</c:v>
                </c:pt>
                <c:pt idx="1208">
                  <c:v>2.1058176753061226E-2</c:v>
                </c:pt>
                <c:pt idx="1209">
                  <c:v>2.1050921764072861E-2</c:v>
                </c:pt>
                <c:pt idx="1210">
                  <c:v>2.104370970893843E-2</c:v>
                </c:pt>
                <c:pt idx="1211">
                  <c:v>2.1036443859974163E-2</c:v>
                </c:pt>
                <c:pt idx="1212">
                  <c:v>2.1029124445155034E-2</c:v>
                </c:pt>
                <c:pt idx="1213">
                  <c:v>2.1021751692459567E-2</c:v>
                </c:pt>
                <c:pt idx="1214">
                  <c:v>2.1014325829865399E-2</c:v>
                </c:pt>
                <c:pt idx="1215">
                  <c:v>2.1006981677229683E-2</c:v>
                </c:pt>
                <c:pt idx="1216">
                  <c:v>2.0999441968531436E-2</c:v>
                </c:pt>
                <c:pt idx="1217">
                  <c:v>2.0991849860656886E-2</c:v>
                </c:pt>
                <c:pt idx="1218">
                  <c:v>2.0984205581620161E-2</c:v>
                </c:pt>
                <c:pt idx="1219">
                  <c:v>2.0976458797665354E-2</c:v>
                </c:pt>
                <c:pt idx="1220">
                  <c:v>2.096871496122206E-2</c:v>
                </c:pt>
                <c:pt idx="1221">
                  <c:v>2.0958682957655735E-2</c:v>
                </c:pt>
                <c:pt idx="1222">
                  <c:v>2.0950821740602591E-2</c:v>
                </c:pt>
                <c:pt idx="1223">
                  <c:v>2.0941871441741929E-2</c:v>
                </c:pt>
                <c:pt idx="1224">
                  <c:v>2.0934975634496082E-2</c:v>
                </c:pt>
                <c:pt idx="1225">
                  <c:v>2.0926958133542506E-2</c:v>
                </c:pt>
                <c:pt idx="1226">
                  <c:v>2.0918890350678995E-2</c:v>
                </c:pt>
                <c:pt idx="1227">
                  <c:v>2.0910772513922277E-2</c:v>
                </c:pt>
                <c:pt idx="1228">
                  <c:v>2.0902604851283008E-2</c:v>
                </c:pt>
                <c:pt idx="1229">
                  <c:v>2.0894387590776189E-2</c:v>
                </c:pt>
                <c:pt idx="1230">
                  <c:v>2.0886120960417684E-2</c:v>
                </c:pt>
                <c:pt idx="1231">
                  <c:v>2.0877805188219016E-2</c:v>
                </c:pt>
                <c:pt idx="1232">
                  <c:v>2.0869440502195184E-2</c:v>
                </c:pt>
                <c:pt idx="1233">
                  <c:v>2.0861027130360317E-2</c:v>
                </c:pt>
                <c:pt idx="1234">
                  <c:v>2.0852565300726808E-2</c:v>
                </c:pt>
                <c:pt idx="1235">
                  <c:v>2.084405524131052E-2</c:v>
                </c:pt>
                <c:pt idx="1236">
                  <c:v>2.0835497180122113E-2</c:v>
                </c:pt>
                <c:pt idx="1237">
                  <c:v>2.0826891345178317E-2</c:v>
                </c:pt>
                <c:pt idx="1238">
                  <c:v>2.0818237964487184E-2</c:v>
                </c:pt>
                <c:pt idx="1239">
                  <c:v>2.0809537266064576E-2</c:v>
                </c:pt>
                <c:pt idx="1240">
                  <c:v>2.0800789477922021E-2</c:v>
                </c:pt>
                <c:pt idx="1241">
                  <c:v>2.0792032437960527E-2</c:v>
                </c:pt>
                <c:pt idx="1242">
                  <c:v>2.078319495136657E-2</c:v>
                </c:pt>
                <c:pt idx="1243">
                  <c:v>2.0774311045256472E-2</c:v>
                </c:pt>
                <c:pt idx="1244">
                  <c:v>2.0765182956959307E-2</c:v>
                </c:pt>
                <c:pt idx="1245">
                  <c:v>2.0756352171817639E-2</c:v>
                </c:pt>
                <c:pt idx="1246">
                  <c:v>2.0747326633593018E-2</c:v>
                </c:pt>
                <c:pt idx="1247">
                  <c:v>2.0738255601724764E-2</c:v>
                </c:pt>
                <c:pt idx="1248">
                  <c:v>2.0729139304220053E-2</c:v>
                </c:pt>
                <c:pt idx="1249">
                  <c:v>2.07199779690878E-2</c:v>
                </c:pt>
                <c:pt idx="1250">
                  <c:v>2.0710771824336924E-2</c:v>
                </c:pt>
                <c:pt idx="1251">
                  <c:v>2.0701521097972863E-2</c:v>
                </c:pt>
                <c:pt idx="1252">
                  <c:v>2.0692226018004536E-2</c:v>
                </c:pt>
                <c:pt idx="1253">
                  <c:v>2.0682886812434777E-2</c:v>
                </c:pt>
                <c:pt idx="1254">
                  <c:v>2.0673589596051704E-2</c:v>
                </c:pt>
                <c:pt idx="1255">
                  <c:v>2.0664166439170097E-2</c:v>
                </c:pt>
                <c:pt idx="1256">
                  <c:v>2.0654699826656429E-2</c:v>
                </c:pt>
                <c:pt idx="1257">
                  <c:v>2.0639637735454183E-2</c:v>
                </c:pt>
                <c:pt idx="1258">
                  <c:v>2.0634268958400325E-2</c:v>
                </c:pt>
                <c:pt idx="1259">
                  <c:v>2.0626041535197821E-2</c:v>
                </c:pt>
                <c:pt idx="1260">
                  <c:v>2.0616403380020125E-2</c:v>
                </c:pt>
                <c:pt idx="1261">
                  <c:v>2.0606722909139837E-2</c:v>
                </c:pt>
                <c:pt idx="1262">
                  <c:v>2.0597000350536354E-2</c:v>
                </c:pt>
                <c:pt idx="1263">
                  <c:v>2.0587353518511264E-2</c:v>
                </c:pt>
                <c:pt idx="1264">
                  <c:v>2.0577550958511992E-2</c:v>
                </c:pt>
                <c:pt idx="1265">
                  <c:v>2.0567706980543221E-2</c:v>
                </c:pt>
                <c:pt idx="1266">
                  <c:v>2.0557821812568378E-2</c:v>
                </c:pt>
                <c:pt idx="1267">
                  <c:v>2.0547632428051028E-2</c:v>
                </c:pt>
                <c:pt idx="1268">
                  <c:v>2.053765869867907E-2</c:v>
                </c:pt>
                <c:pt idx="1269">
                  <c:v>2.0527644491693676E-2</c:v>
                </c:pt>
                <c:pt idx="1270">
                  <c:v>2.0517590035087258E-2</c:v>
                </c:pt>
                <c:pt idx="1271">
                  <c:v>2.0507640992274413E-2</c:v>
                </c:pt>
                <c:pt idx="1272">
                  <c:v>2.0497510095285405E-2</c:v>
                </c:pt>
                <c:pt idx="1273">
                  <c:v>2.0487339618319302E-2</c:v>
                </c:pt>
                <c:pt idx="1274">
                  <c:v>2.0477129789347587E-2</c:v>
                </c:pt>
                <c:pt idx="1275">
                  <c:v>2.046688083633736E-2</c:v>
                </c:pt>
                <c:pt idx="1276">
                  <c:v>2.0456430820741306E-2</c:v>
                </c:pt>
                <c:pt idx="1277">
                  <c:v>2.0446101000436086E-2</c:v>
                </c:pt>
                <c:pt idx="1278">
                  <c:v>2.0435732754396099E-2</c:v>
                </c:pt>
                <c:pt idx="1279">
                  <c:v>2.0425326310604192E-2</c:v>
                </c:pt>
                <c:pt idx="1280">
                  <c:v>2.0414881897036267E-2</c:v>
                </c:pt>
                <c:pt idx="1281">
                  <c:v>2.04043997416717E-2</c:v>
                </c:pt>
                <c:pt idx="1282">
                  <c:v>2.0393880072487255E-2</c:v>
                </c:pt>
                <c:pt idx="1283">
                  <c:v>2.0383323117457962E-2</c:v>
                </c:pt>
                <c:pt idx="1284">
                  <c:v>2.0372729104557983E-2</c:v>
                </c:pt>
                <c:pt idx="1285">
                  <c:v>2.0362098261758877E-2</c:v>
                </c:pt>
                <c:pt idx="1286">
                  <c:v>2.0351430817033063E-2</c:v>
                </c:pt>
                <c:pt idx="1287">
                  <c:v>2.0340726998347752E-2</c:v>
                </c:pt>
                <c:pt idx="1288">
                  <c:v>2.0329987033673631E-2</c:v>
                </c:pt>
                <c:pt idx="1289">
                  <c:v>2.0319211150975302E-2</c:v>
                </c:pt>
                <c:pt idx="1290">
                  <c:v>2.0308399578219973E-2</c:v>
                </c:pt>
                <c:pt idx="1291">
                  <c:v>2.0297552543369648E-2</c:v>
                </c:pt>
                <c:pt idx="1292">
                  <c:v>2.0286670274386322E-2</c:v>
                </c:pt>
                <c:pt idx="1293">
                  <c:v>2.0275969349209329E-2</c:v>
                </c:pt>
                <c:pt idx="1294">
                  <c:v>2.026502035194357E-2</c:v>
                </c:pt>
                <c:pt idx="1295">
                  <c:v>2.0254036789748429E-2</c:v>
                </c:pt>
                <c:pt idx="1296">
                  <c:v>2.0243018890562018E-2</c:v>
                </c:pt>
                <c:pt idx="1297">
                  <c:v>2.0231738396043752E-2</c:v>
                </c:pt>
                <c:pt idx="1298">
                  <c:v>2.0220649509377464E-2</c:v>
                </c:pt>
                <c:pt idx="1299">
                  <c:v>2.0209526984269574E-2</c:v>
                </c:pt>
                <c:pt idx="1300">
                  <c:v>2.0198371048667316E-2</c:v>
                </c:pt>
                <c:pt idx="1301">
                  <c:v>2.0187181930517044E-2</c:v>
                </c:pt>
                <c:pt idx="1302">
                  <c:v>2.0175959857765113E-2</c:v>
                </c:pt>
                <c:pt idx="1303">
                  <c:v>2.016470505835441E-2</c:v>
                </c:pt>
                <c:pt idx="1304">
                  <c:v>2.0153417760228682E-2</c:v>
                </c:pt>
                <c:pt idx="1305">
                  <c:v>2.0142098191326469E-2</c:v>
                </c:pt>
                <c:pt idx="1306">
                  <c:v>2.0131256158300026E-2</c:v>
                </c:pt>
                <c:pt idx="1307">
                  <c:v>2.0119878461201779E-2</c:v>
                </c:pt>
                <c:pt idx="1308">
                  <c:v>2.0108469147382735E-2</c:v>
                </c:pt>
                <c:pt idx="1309">
                  <c:v>2.0097028444744147E-2</c:v>
                </c:pt>
                <c:pt idx="1310">
                  <c:v>2.0085556581185493E-2</c:v>
                </c:pt>
                <c:pt idx="1311">
                  <c:v>2.0074053784606249E-2</c:v>
                </c:pt>
                <c:pt idx="1312">
                  <c:v>2.0062520282900564E-2</c:v>
                </c:pt>
                <c:pt idx="1313">
                  <c:v>2.0050956303963474E-2</c:v>
                </c:pt>
                <c:pt idx="1314">
                  <c:v>2.0039362075686462E-2</c:v>
                </c:pt>
                <c:pt idx="1315">
                  <c:v>2.0028017456530878E-2</c:v>
                </c:pt>
                <c:pt idx="1316">
                  <c:v>2.0016366145570345E-2</c:v>
                </c:pt>
                <c:pt idx="1317">
                  <c:v>2.0004685253921354E-2</c:v>
                </c:pt>
                <c:pt idx="1318">
                  <c:v>1.9992975009455558E-2</c:v>
                </c:pt>
                <c:pt idx="1319">
                  <c:v>1.9980363437196207E-2</c:v>
                </c:pt>
                <c:pt idx="1320">
                  <c:v>1.996858715817992E-2</c:v>
                </c:pt>
                <c:pt idx="1321">
                  <c:v>1.9956782255167414E-2</c:v>
                </c:pt>
                <c:pt idx="1322">
                  <c:v>1.9944948956067687E-2</c:v>
                </c:pt>
                <c:pt idx="1323">
                  <c:v>1.9933389075002778E-2</c:v>
                </c:pt>
                <c:pt idx="1324">
                  <c:v>1.9921502276525387E-2</c:v>
                </c:pt>
                <c:pt idx="1325">
                  <c:v>1.9909587750526619E-2</c:v>
                </c:pt>
                <c:pt idx="1326">
                  <c:v>1.9897645724891874E-2</c:v>
                </c:pt>
                <c:pt idx="1327">
                  <c:v>1.988567642749953E-2</c:v>
                </c:pt>
                <c:pt idx="1328">
                  <c:v>1.9873365606119207E-2</c:v>
                </c:pt>
                <c:pt idx="1329">
                  <c:v>1.9861339915608855E-2</c:v>
                </c:pt>
                <c:pt idx="1330">
                  <c:v>1.9849287652184196E-2</c:v>
                </c:pt>
                <c:pt idx="1331">
                  <c:v>1.9837209043735114E-2</c:v>
                </c:pt>
                <c:pt idx="1332">
                  <c:v>1.9825104318143671E-2</c:v>
                </c:pt>
                <c:pt idx="1333">
                  <c:v>1.9812973703295402E-2</c:v>
                </c:pt>
                <c:pt idx="1334">
                  <c:v>1.9800817427067158E-2</c:v>
                </c:pt>
                <c:pt idx="1335">
                  <c:v>1.978863571733926E-2</c:v>
                </c:pt>
                <c:pt idx="1336">
                  <c:v>1.9776428801985945E-2</c:v>
                </c:pt>
                <c:pt idx="1337">
                  <c:v>1.9764196908881461E-2</c:v>
                </c:pt>
                <c:pt idx="1338">
                  <c:v>1.9751940265895704E-2</c:v>
                </c:pt>
                <c:pt idx="1339">
                  <c:v>1.9739659100897696E-2</c:v>
                </c:pt>
                <c:pt idx="1340">
                  <c:v>1.9727353641752127E-2</c:v>
                </c:pt>
                <c:pt idx="1341">
                  <c:v>1.9715024116325416E-2</c:v>
                </c:pt>
                <c:pt idx="1342">
                  <c:v>1.9702670752477034E-2</c:v>
                </c:pt>
                <c:pt idx="1343">
                  <c:v>1.9690293778064711E-2</c:v>
                </c:pt>
                <c:pt idx="1344">
                  <c:v>1.9677893420947053E-2</c:v>
                </c:pt>
                <c:pt idx="1345">
                  <c:v>1.9665825374809102E-2</c:v>
                </c:pt>
                <c:pt idx="1346">
                  <c:v>1.9653381208402321E-2</c:v>
                </c:pt>
                <c:pt idx="1347">
                  <c:v>1.9640914327377655E-2</c:v>
                </c:pt>
                <c:pt idx="1348">
                  <c:v>1.9628424959566935E-2</c:v>
                </c:pt>
                <c:pt idx="1349">
                  <c:v>1.9615913332799335E-2</c:v>
                </c:pt>
                <c:pt idx="1350">
                  <c:v>1.9603013001057157E-2</c:v>
                </c:pt>
                <c:pt idx="1351">
                  <c:v>1.9590455344769289E-2</c:v>
                </c:pt>
                <c:pt idx="1352">
                  <c:v>1.9577876128534549E-2</c:v>
                </c:pt>
                <c:pt idx="1353">
                  <c:v>1.9565275580191555E-2</c:v>
                </c:pt>
                <c:pt idx="1354">
                  <c:v>1.9552653927567627E-2</c:v>
                </c:pt>
                <c:pt idx="1355">
                  <c:v>1.9540011398494438E-2</c:v>
                </c:pt>
                <c:pt idx="1356">
                  <c:v>1.9527348220796697E-2</c:v>
                </c:pt>
                <c:pt idx="1357">
                  <c:v>1.9514664622297385E-2</c:v>
                </c:pt>
                <c:pt idx="1358">
                  <c:v>1.9502728217681842E-2</c:v>
                </c:pt>
                <c:pt idx="1359">
                  <c:v>1.949000860321437E-2</c:v>
                </c:pt>
                <c:pt idx="1360">
                  <c:v>1.9477269220097071E-2</c:v>
                </c:pt>
                <c:pt idx="1361">
                  <c:v>1.9464510296111293E-2</c:v>
                </c:pt>
                <c:pt idx="1362">
                  <c:v>1.9451732059043714E-2</c:v>
                </c:pt>
                <c:pt idx="1363">
                  <c:v>1.9438934736670355E-2</c:v>
                </c:pt>
                <c:pt idx="1364">
                  <c:v>1.9426118556769012E-2</c:v>
                </c:pt>
                <c:pt idx="1365">
                  <c:v>1.941328374711393E-2</c:v>
                </c:pt>
                <c:pt idx="1366">
                  <c:v>1.9400430535475799E-2</c:v>
                </c:pt>
                <c:pt idx="1367">
                  <c:v>1.9387960621747465E-2</c:v>
                </c:pt>
                <c:pt idx="1368">
                  <c:v>1.9375073221321541E-2</c:v>
                </c:pt>
                <c:pt idx="1369">
                  <c:v>1.9362168086435427E-2</c:v>
                </c:pt>
                <c:pt idx="1370">
                  <c:v>1.9349245444836828E-2</c:v>
                </c:pt>
                <c:pt idx="1371">
                  <c:v>1.9335077634126507E-2</c:v>
                </c:pt>
                <c:pt idx="1372">
                  <c:v>1.932211506063539E-2</c:v>
                </c:pt>
                <c:pt idx="1373">
                  <c:v>1.9309135711157589E-2</c:v>
                </c:pt>
                <c:pt idx="1374">
                  <c:v>1.9296139813468293E-2</c:v>
                </c:pt>
                <c:pt idx="1375">
                  <c:v>1.9283127595344424E-2</c:v>
                </c:pt>
                <c:pt idx="1376">
                  <c:v>1.9270517943436417E-2</c:v>
                </c:pt>
                <c:pt idx="1377">
                  <c:v>1.9257475554218566E-2</c:v>
                </c:pt>
                <c:pt idx="1378">
                  <c:v>1.9244417511968436E-2</c:v>
                </c:pt>
                <c:pt idx="1379">
                  <c:v>1.9231344044435279E-2</c:v>
                </c:pt>
                <c:pt idx="1380">
                  <c:v>1.9217829670113165E-2</c:v>
                </c:pt>
                <c:pt idx="1381">
                  <c:v>1.9204724312488836E-2</c:v>
                </c:pt>
                <c:pt idx="1382">
                  <c:v>1.9191604228773727E-2</c:v>
                </c:pt>
                <c:pt idx="1383">
                  <c:v>1.9178469646717832E-2</c:v>
                </c:pt>
                <c:pt idx="1384">
                  <c:v>1.9165320794073744E-2</c:v>
                </c:pt>
                <c:pt idx="1385">
                  <c:v>1.9152157898585376E-2</c:v>
                </c:pt>
                <c:pt idx="1386">
                  <c:v>1.9138981187996642E-2</c:v>
                </c:pt>
                <c:pt idx="1387">
                  <c:v>1.9125790890047976E-2</c:v>
                </c:pt>
                <c:pt idx="1388">
                  <c:v>1.9112587232477204E-2</c:v>
                </c:pt>
                <c:pt idx="1389">
                  <c:v>1.9099370443017814E-2</c:v>
                </c:pt>
                <c:pt idx="1390">
                  <c:v>1.9086140749403287E-2</c:v>
                </c:pt>
                <c:pt idx="1391">
                  <c:v>1.9072898379361897E-2</c:v>
                </c:pt>
                <c:pt idx="1392">
                  <c:v>1.9059643560617567E-2</c:v>
                </c:pt>
                <c:pt idx="1393">
                  <c:v>1.9046376520895962E-2</c:v>
                </c:pt>
                <c:pt idx="1394">
                  <c:v>1.9033097487916668E-2</c:v>
                </c:pt>
                <c:pt idx="1395">
                  <c:v>1.9019806689394052E-2</c:v>
                </c:pt>
                <c:pt idx="1396">
                  <c:v>1.900650435304509E-2</c:v>
                </c:pt>
                <c:pt idx="1397">
                  <c:v>1.8993643523377315E-2</c:v>
                </c:pt>
                <c:pt idx="1398">
                  <c:v>1.8980320244158973E-2</c:v>
                </c:pt>
                <c:pt idx="1399">
                  <c:v>1.8966986094054023E-2</c:v>
                </c:pt>
                <c:pt idx="1400">
                  <c:v>1.8953641300750224E-2</c:v>
                </c:pt>
                <c:pt idx="1401">
                  <c:v>1.8940286091933576E-2</c:v>
                </c:pt>
                <c:pt idx="1402">
                  <c:v>1.8926460792176088E-2</c:v>
                </c:pt>
                <c:pt idx="1403">
                  <c:v>1.8913084066773077E-2</c:v>
                </c:pt>
                <c:pt idx="1404">
                  <c:v>1.8899697625149196E-2</c:v>
                </c:pt>
                <c:pt idx="1405">
                  <c:v>1.8886301694987531E-2</c:v>
                </c:pt>
                <c:pt idx="1406">
                  <c:v>1.8872896503973783E-2</c:v>
                </c:pt>
                <c:pt idx="1407">
                  <c:v>1.8859482279789303E-2</c:v>
                </c:pt>
                <c:pt idx="1408">
                  <c:v>1.8846059250109359E-2</c:v>
                </c:pt>
                <c:pt idx="1409">
                  <c:v>1.8832627642612693E-2</c:v>
                </c:pt>
                <c:pt idx="1410">
                  <c:v>1.8820128343993048E-2</c:v>
                </c:pt>
                <c:pt idx="1411">
                  <c:v>1.8806682741931091E-2</c:v>
                </c:pt>
                <c:pt idx="1412">
                  <c:v>1.8793229212361595E-2</c:v>
                </c:pt>
                <c:pt idx="1413">
                  <c:v>1.8779767982918472E-2</c:v>
                </c:pt>
                <c:pt idx="1414">
                  <c:v>1.8763899291779584E-2</c:v>
                </c:pt>
                <c:pt idx="1415">
                  <c:v>1.8750897621647056E-2</c:v>
                </c:pt>
                <c:pt idx="1416">
                  <c:v>1.8737413674539738E-2</c:v>
                </c:pt>
                <c:pt idx="1417">
                  <c:v>1.8723922970599105E-2</c:v>
                </c:pt>
                <c:pt idx="1418">
                  <c:v>1.8710425737445746E-2</c:v>
                </c:pt>
                <c:pt idx="1419">
                  <c:v>1.8697403071293674E-2</c:v>
                </c:pt>
                <c:pt idx="1420">
                  <c:v>1.8683894553982186E-2</c:v>
                </c:pt>
                <c:pt idx="1421">
                  <c:v>1.8670380173848564E-2</c:v>
                </c:pt>
                <c:pt idx="1422">
                  <c:v>1.8656860158486926E-2</c:v>
                </c:pt>
                <c:pt idx="1423">
                  <c:v>1.8640907924328227E-2</c:v>
                </c:pt>
                <c:pt idx="1424">
                  <c:v>1.8627372209292604E-2</c:v>
                </c:pt>
                <c:pt idx="1425">
                  <c:v>1.8613831624361851E-2</c:v>
                </c:pt>
                <c:pt idx="1426">
                  <c:v>1.8593522469559486E-2</c:v>
                </c:pt>
                <c:pt idx="1427">
                  <c:v>1.8588205134948507E-2</c:v>
                </c:pt>
                <c:pt idx="1428">
                  <c:v>1.857465417037564E-2</c:v>
                </c:pt>
                <c:pt idx="1429">
                  <c:v>1.8561099196790748E-2</c:v>
                </c:pt>
                <c:pt idx="1430">
                  <c:v>1.8547540441791115E-2</c:v>
                </c:pt>
                <c:pt idx="1431">
                  <c:v>1.8533978132970509E-2</c:v>
                </c:pt>
                <c:pt idx="1432">
                  <c:v>1.8518930294665028E-2</c:v>
                </c:pt>
                <c:pt idx="1433">
                  <c:v>1.8505358945566042E-2</c:v>
                </c:pt>
                <c:pt idx="1434">
                  <c:v>1.8491784775271865E-2</c:v>
                </c:pt>
                <c:pt idx="1435">
                  <c:v>1.8478208011400418E-2</c:v>
                </c:pt>
                <c:pt idx="1436">
                  <c:v>1.8464628881563677E-2</c:v>
                </c:pt>
                <c:pt idx="1437">
                  <c:v>1.8451047613373611E-2</c:v>
                </c:pt>
                <c:pt idx="1438">
                  <c:v>1.8437464434438791E-2</c:v>
                </c:pt>
                <c:pt idx="1439">
                  <c:v>1.8423879572362686E-2</c:v>
                </c:pt>
                <c:pt idx="1440">
                  <c:v>1.8411794995171534E-2</c:v>
                </c:pt>
                <c:pt idx="1441">
                  <c:v>1.8396706207001439E-2</c:v>
                </c:pt>
                <c:pt idx="1442">
                  <c:v>1.8383118845001659E-2</c:v>
                </c:pt>
                <c:pt idx="1443">
                  <c:v>1.8369531834712884E-2</c:v>
                </c:pt>
                <c:pt idx="1444">
                  <c:v>1.8355945781351409E-2</c:v>
                </c:pt>
                <c:pt idx="1445">
                  <c:v>1.8342361291553682E-2</c:v>
                </c:pt>
                <c:pt idx="1446">
                  <c:v>1.8328778973377133E-2</c:v>
                </c:pt>
                <c:pt idx="1447">
                  <c:v>1.8315199436298491E-2</c:v>
                </c:pt>
                <c:pt idx="1448">
                  <c:v>1.8301623291212071E-2</c:v>
                </c:pt>
                <c:pt idx="1449">
                  <c:v>1.8289565070684629E-2</c:v>
                </c:pt>
                <c:pt idx="1450">
                  <c:v>1.8275998264584113E-2</c:v>
                </c:pt>
                <c:pt idx="1451">
                  <c:v>1.8262436606819858E-2</c:v>
                </c:pt>
                <c:pt idx="1452">
                  <c:v>1.8248880726067878E-2</c:v>
                </c:pt>
                <c:pt idx="1453">
                  <c:v>1.8233814914816505E-2</c:v>
                </c:pt>
                <c:pt idx="1454">
                  <c:v>1.8220271800240325E-2</c:v>
                </c:pt>
                <c:pt idx="1455">
                  <c:v>1.8206735806242314E-2</c:v>
                </c:pt>
                <c:pt idx="1456">
                  <c:v>1.8193207179496643E-2</c:v>
                </c:pt>
                <c:pt idx="1457">
                  <c:v>1.8179686166675781E-2</c:v>
                </c:pt>
                <c:pt idx="1458">
                  <c:v>1.8166173014446247E-2</c:v>
                </c:pt>
                <c:pt idx="1459">
                  <c:v>1.8152667969474557E-2</c:v>
                </c:pt>
                <c:pt idx="1460">
                  <c:v>1.8139171278420425E-2</c:v>
                </c:pt>
                <c:pt idx="1461">
                  <c:v>1.8125683187942714E-2</c:v>
                </c:pt>
                <c:pt idx="1462">
                  <c:v>1.8113722253284864E-2</c:v>
                </c:pt>
                <c:pt idx="1463">
                  <c:v>1.8100252046090802E-2</c:v>
                </c:pt>
                <c:pt idx="1464">
                  <c:v>1.8086791123672764E-2</c:v>
                </c:pt>
                <c:pt idx="1465">
                  <c:v>1.8073339732640518E-2</c:v>
                </c:pt>
                <c:pt idx="1466">
                  <c:v>1.8054140482679237E-2</c:v>
                </c:pt>
                <c:pt idx="1467">
                  <c:v>1.8040713265990396E-2</c:v>
                </c:pt>
                <c:pt idx="1468">
                  <c:v>1.8026790774454297E-2</c:v>
                </c:pt>
                <c:pt idx="1469">
                  <c:v>1.8013890209866917E-2</c:v>
                </c:pt>
                <c:pt idx="1470">
                  <c:v>1.8000494863621944E-2</c:v>
                </c:pt>
                <c:pt idx="1471">
                  <c:v>1.7987110634044994E-2</c:v>
                </c:pt>
                <c:pt idx="1472">
                  <c:v>1.7973737767721244E-2</c:v>
                </c:pt>
                <c:pt idx="1473">
                  <c:v>1.7960376511234978E-2</c:v>
                </c:pt>
                <c:pt idx="1474">
                  <c:v>1.7947027111166098E-2</c:v>
                </c:pt>
                <c:pt idx="1475">
                  <c:v>1.793318551448158E-2</c:v>
                </c:pt>
                <c:pt idx="1476">
                  <c:v>1.7919860834924466E-2</c:v>
                </c:pt>
                <c:pt idx="1477">
                  <c:v>1.7906548770235627E-2</c:v>
                </c:pt>
                <c:pt idx="1478">
                  <c:v>1.7893249566993483E-2</c:v>
                </c:pt>
                <c:pt idx="1479">
                  <c:v>1.7880466587183966E-2</c:v>
                </c:pt>
                <c:pt idx="1480">
                  <c:v>1.7867193503633028E-2</c:v>
                </c:pt>
                <c:pt idx="1481">
                  <c:v>1.7850148102801562E-2</c:v>
                </c:pt>
                <c:pt idx="1482">
                  <c:v>1.7840688330263515E-2</c:v>
                </c:pt>
                <c:pt idx="1483">
                  <c:v>1.7827456733552034E-2</c:v>
                </c:pt>
                <c:pt idx="1484">
                  <c:v>1.7811851308608576E-2</c:v>
                </c:pt>
                <c:pt idx="1485">
                  <c:v>1.7798651143465023E-2</c:v>
                </c:pt>
                <c:pt idx="1486">
                  <c:v>1.7785465847502138E-2</c:v>
                </c:pt>
                <c:pt idx="1487">
                  <c:v>1.7772295667267055E-2</c:v>
                </c:pt>
                <c:pt idx="1488">
                  <c:v>1.7759140849310375E-2</c:v>
                </c:pt>
                <c:pt idx="1489">
                  <c:v>1.7746001640171413E-2</c:v>
                </c:pt>
                <c:pt idx="1490">
                  <c:v>1.7732878286390346E-2</c:v>
                </c:pt>
                <c:pt idx="1491">
                  <c:v>1.7719771034506487E-2</c:v>
                </c:pt>
                <c:pt idx="1492">
                  <c:v>1.7706680131052192E-2</c:v>
                </c:pt>
                <c:pt idx="1493">
                  <c:v>1.7693605822556351E-2</c:v>
                </c:pt>
                <c:pt idx="1494">
                  <c:v>1.7680548355549584E-2</c:v>
                </c:pt>
                <c:pt idx="1495">
                  <c:v>1.7667507976552081E-2</c:v>
                </c:pt>
                <c:pt idx="1496">
                  <c:v>1.7654484932090996E-2</c:v>
                </c:pt>
                <c:pt idx="1497">
                  <c:v>1.7641479468679572E-2</c:v>
                </c:pt>
                <c:pt idx="1498">
                  <c:v>1.7628491832837132E-2</c:v>
                </c:pt>
                <c:pt idx="1499">
                  <c:v>1.7615522271073446E-2</c:v>
                </c:pt>
                <c:pt idx="1500">
                  <c:v>1.7602571029897419E-2</c:v>
                </c:pt>
                <c:pt idx="1501">
                  <c:v>1.7590129467722114E-2</c:v>
                </c:pt>
                <c:pt idx="1502">
                  <c:v>1.7577214846272494E-2</c:v>
                </c:pt>
                <c:pt idx="1503">
                  <c:v>1.7564319265927393E-2</c:v>
                </c:pt>
                <c:pt idx="1504">
                  <c:v>1.7551442973173598E-2</c:v>
                </c:pt>
                <c:pt idx="1505">
                  <c:v>1.7538098260470713E-2</c:v>
                </c:pt>
                <c:pt idx="1506">
                  <c:v>1.7525262119357208E-2</c:v>
                </c:pt>
                <c:pt idx="1507">
                  <c:v>1.7512446024313726E-2</c:v>
                </c:pt>
                <c:pt idx="1508">
                  <c:v>1.7499650221826576E-2</c:v>
                </c:pt>
                <c:pt idx="1509">
                  <c:v>1.7486874958379459E-2</c:v>
                </c:pt>
                <c:pt idx="1510">
                  <c:v>1.7474120480450862E-2</c:v>
                </c:pt>
                <c:pt idx="1511">
                  <c:v>1.7461387034519282E-2</c:v>
                </c:pt>
                <c:pt idx="1512">
                  <c:v>1.7448674867057121E-2</c:v>
                </c:pt>
                <c:pt idx="1513">
                  <c:v>1.7435984224537661E-2</c:v>
                </c:pt>
                <c:pt idx="1514">
                  <c:v>1.7424274904901615E-2</c:v>
                </c:pt>
                <c:pt idx="1515">
                  <c:v>1.7411626036224703E-2</c:v>
                </c:pt>
                <c:pt idx="1516">
                  <c:v>1.7398999393646974E-2</c:v>
                </c:pt>
                <c:pt idx="1517">
                  <c:v>1.7386395223612183E-2</c:v>
                </c:pt>
                <c:pt idx="1518">
                  <c:v>1.7372018291388791E-2</c:v>
                </c:pt>
                <c:pt idx="1519">
                  <c:v>1.735946310664449E-2</c:v>
                </c:pt>
                <c:pt idx="1520">
                  <c:v>1.7346931168953361E-2</c:v>
                </c:pt>
                <c:pt idx="1521">
                  <c:v>1.7334422724748499E-2</c:v>
                </c:pt>
                <c:pt idx="1522">
                  <c:v>1.7321938020455008E-2</c:v>
                </c:pt>
                <c:pt idx="1523">
                  <c:v>1.7309947300132078E-2</c:v>
                </c:pt>
                <c:pt idx="1524">
                  <c:v>1.7297509634888287E-2</c:v>
                </c:pt>
                <c:pt idx="1525">
                  <c:v>1.7285096429622806E-2</c:v>
                </c:pt>
                <c:pt idx="1526">
                  <c:v>1.7272707930744372E-2</c:v>
                </c:pt>
                <c:pt idx="1527">
                  <c:v>1.7258949216347162E-2</c:v>
                </c:pt>
                <c:pt idx="1528">
                  <c:v>1.7246614645824807E-2</c:v>
                </c:pt>
                <c:pt idx="1529">
                  <c:v>1.7234305578613218E-2</c:v>
                </c:pt>
                <c:pt idx="1530">
                  <c:v>1.7222022261136147E-2</c:v>
                </c:pt>
                <c:pt idx="1531">
                  <c:v>1.7210224731577701E-2</c:v>
                </c:pt>
                <c:pt idx="1532">
                  <c:v>1.7196246982130139E-2</c:v>
                </c:pt>
                <c:pt idx="1533">
                  <c:v>1.7184044836919408E-2</c:v>
                </c:pt>
                <c:pt idx="1534">
                  <c:v>1.717186944303159E-2</c:v>
                </c:pt>
                <c:pt idx="1535">
                  <c:v>1.7159266922495722E-2</c:v>
                </c:pt>
                <c:pt idx="1536">
                  <c:v>1.7147147188064892E-2</c:v>
                </c:pt>
                <c:pt idx="1537">
                  <c:v>1.7135054963471945E-2</c:v>
                </c:pt>
                <c:pt idx="1538">
                  <c:v>1.7122990495120654E-2</c:v>
                </c:pt>
                <c:pt idx="1539">
                  <c:v>1.7110954029412175E-2</c:v>
                </c:pt>
                <c:pt idx="1540">
                  <c:v>1.7098945812745063E-2</c:v>
                </c:pt>
                <c:pt idx="1541">
                  <c:v>1.7086966091518739E-2</c:v>
                </c:pt>
                <c:pt idx="1542">
                  <c:v>1.7075015112125676E-2</c:v>
                </c:pt>
                <c:pt idx="1543">
                  <c:v>1.7063093120958349E-2</c:v>
                </c:pt>
                <c:pt idx="1544">
                  <c:v>1.705120036440488E-2</c:v>
                </c:pt>
                <c:pt idx="1545">
                  <c:v>1.7039337088856875E-2</c:v>
                </c:pt>
                <c:pt idx="1546">
                  <c:v>1.7027503540694641E-2</c:v>
                </c:pt>
                <c:pt idx="1547">
                  <c:v>1.7015699966305434E-2</c:v>
                </c:pt>
                <c:pt idx="1548">
                  <c:v>1.7003926612066088E-2</c:v>
                </c:pt>
                <c:pt idx="1549">
                  <c:v>1.6992183724356909E-2</c:v>
                </c:pt>
                <c:pt idx="1550">
                  <c:v>1.6980471549554732E-2</c:v>
                </c:pt>
                <c:pt idx="1551">
                  <c:v>1.6968790334030308E-2</c:v>
                </c:pt>
                <c:pt idx="1552">
                  <c:v>1.6957140324157856E-2</c:v>
                </c:pt>
                <c:pt idx="1553">
                  <c:v>1.694594741197147E-2</c:v>
                </c:pt>
                <c:pt idx="1554">
                  <c:v>1.6934358785961893E-2</c:v>
                </c:pt>
                <c:pt idx="1555">
                  <c:v>1.6922802085239348E-2</c:v>
                </c:pt>
                <c:pt idx="1556">
                  <c:v>1.6911277556157976E-2</c:v>
                </c:pt>
                <c:pt idx="1557">
                  <c:v>1.689811257848078E-2</c:v>
                </c:pt>
                <c:pt idx="1558">
                  <c:v>1.6887909380128997E-2</c:v>
                </c:pt>
                <c:pt idx="1559">
                  <c:v>1.6876484708037154E-2</c:v>
                </c:pt>
                <c:pt idx="1560">
                  <c:v>1.6865093212492039E-2</c:v>
                </c:pt>
                <c:pt idx="1561">
                  <c:v>1.6853735139846157E-2</c:v>
                </c:pt>
                <c:pt idx="1562">
                  <c:v>1.6842410736450267E-2</c:v>
                </c:pt>
                <c:pt idx="1563">
                  <c:v>1.6831120248654272E-2</c:v>
                </c:pt>
                <c:pt idx="1564">
                  <c:v>1.6819863922801988E-2</c:v>
                </c:pt>
                <c:pt idx="1565">
                  <c:v>1.680864200524157E-2</c:v>
                </c:pt>
                <c:pt idx="1566">
                  <c:v>1.6798257243029191E-2</c:v>
                </c:pt>
                <c:pt idx="1567">
                  <c:v>1.6787100842510227E-2</c:v>
                </c:pt>
                <c:pt idx="1568">
                  <c:v>1.6775979550160081E-2</c:v>
                </c:pt>
                <c:pt idx="1569">
                  <c:v>1.676489361229816E-2</c:v>
                </c:pt>
                <c:pt idx="1570">
                  <c:v>1.6753843275244762E-2</c:v>
                </c:pt>
                <c:pt idx="1571">
                  <c:v>1.6742828785317521E-2</c:v>
                </c:pt>
                <c:pt idx="1572">
                  <c:v>1.6731850388831404E-2</c:v>
                </c:pt>
                <c:pt idx="1573">
                  <c:v>1.6720908332101381E-2</c:v>
                </c:pt>
                <c:pt idx="1574">
                  <c:v>1.6710002861439754E-2</c:v>
                </c:pt>
                <c:pt idx="1575">
                  <c:v>1.6699516892233455E-2</c:v>
                </c:pt>
                <c:pt idx="1576">
                  <c:v>1.6688683139835795E-2</c:v>
                </c:pt>
                <c:pt idx="1577">
                  <c:v>1.6677886692791549E-2</c:v>
                </c:pt>
                <c:pt idx="1578">
                  <c:v>1.666712779739718E-2</c:v>
                </c:pt>
                <c:pt idx="1579">
                  <c:v>1.6655285978485829E-2</c:v>
                </c:pt>
                <c:pt idx="1580">
                  <c:v>1.6644609745396936E-2</c:v>
                </c:pt>
                <c:pt idx="1581">
                  <c:v>1.6633971861868959E-2</c:v>
                </c:pt>
                <c:pt idx="1582">
                  <c:v>1.6623372574214434E-2</c:v>
                </c:pt>
                <c:pt idx="1583">
                  <c:v>1.6613176276944079E-2</c:v>
                </c:pt>
                <c:pt idx="1584">
                  <c:v>1.6602652565901262E-2</c:v>
                </c:pt>
                <c:pt idx="1585">
                  <c:v>1.6592168169964339E-2</c:v>
                </c:pt>
                <c:pt idx="1586">
                  <c:v>1.6581723335432997E-2</c:v>
                </c:pt>
                <c:pt idx="1587">
                  <c:v>1.6571318308606919E-2</c:v>
                </c:pt>
                <c:pt idx="1588">
                  <c:v>1.6560601155150931E-2</c:v>
                </c:pt>
                <c:pt idx="1589">
                  <c:v>1.6550278935330301E-2</c:v>
                </c:pt>
                <c:pt idx="1590">
                  <c:v>1.6539997281852129E-2</c:v>
                </c:pt>
                <c:pt idx="1591">
                  <c:v>1.6529756441022003E-2</c:v>
                </c:pt>
                <c:pt idx="1592">
                  <c:v>1.6519556659139421E-2</c:v>
                </c:pt>
                <c:pt idx="1593">
                  <c:v>1.6509398182504759E-2</c:v>
                </c:pt>
                <c:pt idx="1594">
                  <c:v>1.6499281257414906E-2</c:v>
                </c:pt>
                <c:pt idx="1595">
                  <c:v>1.6489206130170242E-2</c:v>
                </c:pt>
                <c:pt idx="1596">
                  <c:v>1.6479173047063315E-2</c:v>
                </c:pt>
                <c:pt idx="1597">
                  <c:v>1.6469182254391018E-2</c:v>
                </c:pt>
                <c:pt idx="1598">
                  <c:v>1.6459233998447644E-2</c:v>
                </c:pt>
                <c:pt idx="1599">
                  <c:v>1.6449328525526614E-2</c:v>
                </c:pt>
                <c:pt idx="1600">
                  <c:v>1.6439466081915263E-2</c:v>
                </c:pt>
                <c:pt idx="1601">
                  <c:v>1.642964691390875E-2</c:v>
                </c:pt>
                <c:pt idx="1602">
                  <c:v>1.6419871267792676E-2</c:v>
                </c:pt>
                <c:pt idx="1603">
                  <c:v>1.6410139389856988E-2</c:v>
                </c:pt>
                <c:pt idx="1604">
                  <c:v>1.6400451526390761E-2</c:v>
                </c:pt>
                <c:pt idx="1605">
                  <c:v>1.6391115717639935E-2</c:v>
                </c:pt>
                <c:pt idx="1606">
                  <c:v>1.638151383252787E-2</c:v>
                </c:pt>
                <c:pt idx="1607">
                  <c:v>1.63719566808644E-2</c:v>
                </c:pt>
                <c:pt idx="1608">
                  <c:v>1.6362444508924611E-2</c:v>
                </c:pt>
                <c:pt idx="1609">
                  <c:v>1.6352681046072348E-2</c:v>
                </c:pt>
                <c:pt idx="1610">
                  <c:v>1.6343262441397905E-2</c:v>
                </c:pt>
                <c:pt idx="1611">
                  <c:v>1.6333889575177358E-2</c:v>
                </c:pt>
                <c:pt idx="1612">
                  <c:v>1.6324562693693694E-2</c:v>
                </c:pt>
                <c:pt idx="1613">
                  <c:v>1.6315282043225569E-2</c:v>
                </c:pt>
                <c:pt idx="1614">
                  <c:v>1.6306047870050765E-2</c:v>
                </c:pt>
                <c:pt idx="1615">
                  <c:v>1.6296860420447926E-2</c:v>
                </c:pt>
                <c:pt idx="1616">
                  <c:v>1.6287719940697443E-2</c:v>
                </c:pt>
                <c:pt idx="1617">
                  <c:v>1.627862667707362E-2</c:v>
                </c:pt>
                <c:pt idx="1618">
                  <c:v>1.6270121116629177E-2</c:v>
                </c:pt>
                <c:pt idx="1619">
                  <c:v>1.6261116929236152E-2</c:v>
                </c:pt>
                <c:pt idx="1620">
                  <c:v>1.6252160656850201E-2</c:v>
                </c:pt>
                <c:pt idx="1621">
                  <c:v>1.6243252545733E-2</c:v>
                </c:pt>
                <c:pt idx="1622">
                  <c:v>1.6234392842141787E-2</c:v>
                </c:pt>
                <c:pt idx="1623">
                  <c:v>1.6225581792336463E-2</c:v>
                </c:pt>
                <c:pt idx="1624">
                  <c:v>1.6216819642576041E-2</c:v>
                </c:pt>
                <c:pt idx="1625">
                  <c:v>1.6208106639118647E-2</c:v>
                </c:pt>
                <c:pt idx="1626">
                  <c:v>1.6199443028223293E-2</c:v>
                </c:pt>
                <c:pt idx="1627">
                  <c:v>1.6191071481918867E-2</c:v>
                </c:pt>
                <c:pt idx="1628">
                  <c:v>1.618250417047163E-2</c:v>
                </c:pt>
                <c:pt idx="1629">
                  <c:v>1.6173986970316585E-2</c:v>
                </c:pt>
                <c:pt idx="1630">
                  <c:v>1.6165520127706192E-2</c:v>
                </c:pt>
                <c:pt idx="1631">
                  <c:v>1.6156416593748311E-2</c:v>
                </c:pt>
                <c:pt idx="1632">
                  <c:v>1.6148061124972315E-2</c:v>
                </c:pt>
                <c:pt idx="1633">
                  <c:v>1.6139756812699697E-2</c:v>
                </c:pt>
                <c:pt idx="1634">
                  <c:v>1.6131503903201293E-2</c:v>
                </c:pt>
                <c:pt idx="1635">
                  <c:v>1.6123518076524977E-2</c:v>
                </c:pt>
                <c:pt idx="1636">
                  <c:v>1.6115365322374075E-2</c:v>
                </c:pt>
                <c:pt idx="1637">
                  <c:v>1.6107264689709203E-2</c:v>
                </c:pt>
                <c:pt idx="1638">
                  <c:v>1.6099216424794904E-2</c:v>
                </c:pt>
                <c:pt idx="1639">
                  <c:v>1.6091220773893095E-2</c:v>
                </c:pt>
                <c:pt idx="1640">
                  <c:v>1.6083079695668783E-2</c:v>
                </c:pt>
                <c:pt idx="1641">
                  <c:v>1.6075193501189598E-2</c:v>
                </c:pt>
                <c:pt idx="1642">
                  <c:v>1.6067360679655609E-2</c:v>
                </c:pt>
                <c:pt idx="1643">
                  <c:v>1.605958147733938E-2</c:v>
                </c:pt>
                <c:pt idx="1644">
                  <c:v>1.6051856140512608E-2</c:v>
                </c:pt>
                <c:pt idx="1645">
                  <c:v>1.6044184915448737E-2</c:v>
                </c:pt>
                <c:pt idx="1646">
                  <c:v>1.6036568048420328E-2</c:v>
                </c:pt>
                <c:pt idx="1647">
                  <c:v>1.6029005785699952E-2</c:v>
                </c:pt>
                <c:pt idx="1648">
                  <c:v>1.6021498373561913E-2</c:v>
                </c:pt>
                <c:pt idx="1649">
                  <c:v>1.6014046058279646E-2</c:v>
                </c:pt>
                <c:pt idx="1650">
                  <c:v>1.6006649086127461E-2</c:v>
                </c:pt>
                <c:pt idx="1651">
                  <c:v>1.5999307703378787E-2</c:v>
                </c:pt>
                <c:pt idx="1652">
                  <c:v>1.5992022156312281E-2</c:v>
                </c:pt>
                <c:pt idx="1653">
                  <c:v>1.5984792691201375E-2</c:v>
                </c:pt>
                <c:pt idx="1654">
                  <c:v>1.5977619554322111E-2</c:v>
                </c:pt>
                <c:pt idx="1655">
                  <c:v>1.5970502991953146E-2</c:v>
                </c:pt>
                <c:pt idx="1656">
                  <c:v>1.5963443250370513E-2</c:v>
                </c:pt>
                <c:pt idx="1657">
                  <c:v>1.5956576796147426E-2</c:v>
                </c:pt>
                <c:pt idx="1658">
                  <c:v>1.5949627601977871E-2</c:v>
                </c:pt>
                <c:pt idx="1659">
                  <c:v>1.5942735947165332E-2</c:v>
                </c:pt>
                <c:pt idx="1660">
                  <c:v>1.5935902077982261E-2</c:v>
                </c:pt>
                <c:pt idx="1661">
                  <c:v>1.5929126240701991E-2</c:v>
                </c:pt>
                <c:pt idx="1662">
                  <c:v>1.5922291829053872E-2</c:v>
                </c:pt>
                <c:pt idx="1663">
                  <c:v>1.5915636728821233E-2</c:v>
                </c:pt>
                <c:pt idx="1664">
                  <c:v>1.590904041962498E-2</c:v>
                </c:pt>
                <c:pt idx="1665">
                  <c:v>1.5902503147750716E-2</c:v>
                </c:pt>
                <c:pt idx="1666">
                  <c:v>1.5896025159484909E-2</c:v>
                </c:pt>
                <c:pt idx="1667">
                  <c:v>1.588960670111229E-2</c:v>
                </c:pt>
                <c:pt idx="1668">
                  <c:v>1.5883248018924545E-2</c:v>
                </c:pt>
                <c:pt idx="1669">
                  <c:v>1.5876949359209875E-2</c:v>
                </c:pt>
                <c:pt idx="1670">
                  <c:v>1.5870795776465652E-2</c:v>
                </c:pt>
                <c:pt idx="1671">
                  <c:v>1.5864613803484657E-2</c:v>
                </c:pt>
                <c:pt idx="1672">
                  <c:v>1.5858492571485139E-2</c:v>
                </c:pt>
                <c:pt idx="1673">
                  <c:v>1.5852432326751844E-2</c:v>
                </c:pt>
                <c:pt idx="1674">
                  <c:v>1.5846433315572162E-2</c:v>
                </c:pt>
                <c:pt idx="1675">
                  <c:v>1.5840495784236991E-2</c:v>
                </c:pt>
                <c:pt idx="1676">
                  <c:v>1.5834619979034598E-2</c:v>
                </c:pt>
                <c:pt idx="1677">
                  <c:v>1.5828806146259394E-2</c:v>
                </c:pt>
                <c:pt idx="1678">
                  <c:v>1.5823054532201404E-2</c:v>
                </c:pt>
                <c:pt idx="1679">
                  <c:v>1.5817412991277813E-2</c:v>
                </c:pt>
                <c:pt idx="1680">
                  <c:v>1.5811782274933961E-2</c:v>
                </c:pt>
                <c:pt idx="1681">
                  <c:v>1.5806214495759363E-2</c:v>
                </c:pt>
                <c:pt idx="1682">
                  <c:v>1.5800709900046783E-2</c:v>
                </c:pt>
                <c:pt idx="1683">
                  <c:v>1.5795208407968268E-2</c:v>
                </c:pt>
                <c:pt idx="1684">
                  <c:v>1.5789839640965128E-2</c:v>
                </c:pt>
                <c:pt idx="1685">
                  <c:v>1.5784534837248829E-2</c:v>
                </c:pt>
                <c:pt idx="1686">
                  <c:v>1.577929424313625E-2</c:v>
                </c:pt>
                <c:pt idx="1687">
                  <c:v>1.5774118104942534E-2</c:v>
                </c:pt>
                <c:pt idx="1688">
                  <c:v>1.5769014606835188E-2</c:v>
                </c:pt>
                <c:pt idx="1689">
                  <c:v>1.5763963654504515E-2</c:v>
                </c:pt>
                <c:pt idx="1690">
                  <c:v>1.5758977876539088E-2</c:v>
                </c:pt>
                <c:pt idx="1691">
                  <c:v>1.5754057519256157E-2</c:v>
                </c:pt>
                <c:pt idx="1692">
                  <c:v>1.5748548062485809E-2</c:v>
                </c:pt>
                <c:pt idx="1693">
                  <c:v>1.5743782377994519E-2</c:v>
                </c:pt>
                <c:pt idx="1694">
                  <c:v>1.5739082949976724E-2</c:v>
                </c:pt>
                <c:pt idx="1695">
                  <c:v>1.5734450024784307E-2</c:v>
                </c:pt>
                <c:pt idx="1696">
                  <c:v>1.5729883848766585E-2</c:v>
                </c:pt>
                <c:pt idx="1697">
                  <c:v>1.572538466827884E-2</c:v>
                </c:pt>
                <c:pt idx="1698">
                  <c:v>1.5720952729678897E-2</c:v>
                </c:pt>
                <c:pt idx="1699">
                  <c:v>1.5716588279321181E-2</c:v>
                </c:pt>
                <c:pt idx="1700">
                  <c:v>1.5712147078467121E-2</c:v>
                </c:pt>
                <c:pt idx="1701">
                  <c:v>1.5708057737311383E-2</c:v>
                </c:pt>
                <c:pt idx="1702">
                  <c:v>1.5703885124480808E-2</c:v>
                </c:pt>
                <c:pt idx="1703">
                  <c:v>1.5699769493541779E-2</c:v>
                </c:pt>
                <c:pt idx="1704">
                  <c:v>1.5695707237237677E-2</c:v>
                </c:pt>
                <c:pt idx="1705">
                  <c:v>1.5691694736638659E-2</c:v>
                </c:pt>
                <c:pt idx="1706">
                  <c:v>1.5687728361139127E-2</c:v>
                </c:pt>
                <c:pt idx="1707">
                  <c:v>1.5683804468463663E-2</c:v>
                </c:pt>
                <c:pt idx="1708">
                  <c:v>1.5679919404661933E-2</c:v>
                </c:pt>
                <c:pt idx="1709">
                  <c:v>1.567585616666704E-2</c:v>
                </c:pt>
                <c:pt idx="1710">
                  <c:v>1.5672033697247369E-2</c:v>
                </c:pt>
                <c:pt idx="1711">
                  <c:v>1.5668239305923148E-2</c:v>
                </c:pt>
                <c:pt idx="1712">
                  <c:v>1.5664469167590636E-2</c:v>
                </c:pt>
                <c:pt idx="1713">
                  <c:v>1.5660947931842844E-2</c:v>
                </c:pt>
                <c:pt idx="1714">
                  <c:v>1.5657220804714211E-2</c:v>
                </c:pt>
                <c:pt idx="1715">
                  <c:v>1.5653512608702683E-2</c:v>
                </c:pt>
                <c:pt idx="1716">
                  <c:v>1.5649823433356195E-2</c:v>
                </c:pt>
                <c:pt idx="1717">
                  <c:v>1.5646153368221845E-2</c:v>
                </c:pt>
                <c:pt idx="1718">
                  <c:v>1.5642502502847572E-2</c:v>
                </c:pt>
                <c:pt idx="1719">
                  <c:v>1.5638870926783024E-2</c:v>
                </c:pt>
                <c:pt idx="1720">
                  <c:v>1.5635258729574445E-2</c:v>
                </c:pt>
                <c:pt idx="1721">
                  <c:v>1.5631666000771476E-2</c:v>
                </c:pt>
                <c:pt idx="1722">
                  <c:v>1.562774432858749E-2</c:v>
                </c:pt>
                <c:pt idx="1723">
                  <c:v>1.562418574315938E-2</c:v>
                </c:pt>
                <c:pt idx="1724">
                  <c:v>1.5620646865640353E-2</c:v>
                </c:pt>
                <c:pt idx="1725">
                  <c:v>1.5617127785563234E-2</c:v>
                </c:pt>
                <c:pt idx="1726">
                  <c:v>1.5611950238114075E-2</c:v>
                </c:pt>
                <c:pt idx="1727">
                  <c:v>1.5608758312190083E-2</c:v>
                </c:pt>
                <c:pt idx="1728">
                  <c:v>1.5605309092800855E-2</c:v>
                </c:pt>
                <c:pt idx="1729">
                  <c:v>1.5601976710557521E-2</c:v>
                </c:pt>
                <c:pt idx="1730">
                  <c:v>1.5598471347324214E-2</c:v>
                </c:pt>
                <c:pt idx="1731">
                  <c:v>1.559508300031465E-2</c:v>
                </c:pt>
                <c:pt idx="1732">
                  <c:v>1.5591715123173524E-2</c:v>
                </c:pt>
                <c:pt idx="1733">
                  <c:v>1.5588367805439762E-2</c:v>
                </c:pt>
                <c:pt idx="1734">
                  <c:v>1.5585041136650532E-2</c:v>
                </c:pt>
                <c:pt idx="1735">
                  <c:v>1.5581839868020609E-2</c:v>
                </c:pt>
                <c:pt idx="1736">
                  <c:v>1.5578556128985139E-2</c:v>
                </c:pt>
                <c:pt idx="1737">
                  <c:v>1.557529331483758E-2</c:v>
                </c:pt>
                <c:pt idx="1738">
                  <c:v>1.5572051515118477E-2</c:v>
                </c:pt>
                <c:pt idx="1739">
                  <c:v>1.5568720660703144E-2</c:v>
                </c:pt>
                <c:pt idx="1740">
                  <c:v>1.5565519765880102E-2</c:v>
                </c:pt>
                <c:pt idx="1741">
                  <c:v>1.5562340146766166E-2</c:v>
                </c:pt>
                <c:pt idx="1742">
                  <c:v>1.5558283471414483E-2</c:v>
                </c:pt>
                <c:pt idx="1743">
                  <c:v>1.5556045093824829E-2</c:v>
                </c:pt>
                <c:pt idx="1744">
                  <c:v>1.555304703412436E-2</c:v>
                </c:pt>
                <c:pt idx="1745">
                  <c:v>1.5549954842566769E-2</c:v>
                </c:pt>
                <c:pt idx="1746">
                  <c:v>1.5546884381769849E-2</c:v>
                </c:pt>
                <c:pt idx="1747">
                  <c:v>1.5543835741275014E-2</c:v>
                </c:pt>
                <c:pt idx="1748">
                  <c:v>1.5540809010624554E-2</c:v>
                </c:pt>
                <c:pt idx="1749">
                  <c:v>1.5537804279361623E-2</c:v>
                </c:pt>
                <c:pt idx="1750">
                  <c:v>1.55348216370259E-2</c:v>
                </c:pt>
                <c:pt idx="1751">
                  <c:v>1.5531861173162281E-2</c:v>
                </c:pt>
                <c:pt idx="1752">
                  <c:v>1.5528922977311311E-2</c:v>
                </c:pt>
                <c:pt idx="1753">
                  <c:v>1.5526007139016149E-2</c:v>
                </c:pt>
                <c:pt idx="1754">
                  <c:v>1.5523113747818212E-2</c:v>
                </c:pt>
                <c:pt idx="1755">
                  <c:v>1.5520242893261522E-2</c:v>
                </c:pt>
                <c:pt idx="1756">
                  <c:v>1.5517394664888369E-2</c:v>
                </c:pt>
                <c:pt idx="1757">
                  <c:v>1.5514569152240169E-2</c:v>
                </c:pt>
                <c:pt idx="1758">
                  <c:v>1.5511766444862683E-2</c:v>
                </c:pt>
                <c:pt idx="1759">
                  <c:v>1.5508986632298201E-2</c:v>
                </c:pt>
                <c:pt idx="1760">
                  <c:v>1.5506229804089005E-2</c:v>
                </c:pt>
                <c:pt idx="1761">
                  <c:v>1.5503353553088061E-2</c:v>
                </c:pt>
                <c:pt idx="1762">
                  <c:v>1.550064140734315E-2</c:v>
                </c:pt>
                <c:pt idx="1763">
                  <c:v>1.5497952507168981E-2</c:v>
                </c:pt>
                <c:pt idx="1764">
                  <c:v>1.5495286942107996E-2</c:v>
                </c:pt>
                <c:pt idx="1765">
                  <c:v>1.5492793562407134E-2</c:v>
                </c:pt>
                <c:pt idx="1766">
                  <c:v>1.5490176520752446E-2</c:v>
                </c:pt>
                <c:pt idx="1767">
                  <c:v>1.5487583090260347E-2</c:v>
                </c:pt>
                <c:pt idx="1768">
                  <c:v>1.5485013360476601E-2</c:v>
                </c:pt>
                <c:pt idx="1769">
                  <c:v>1.5482467420945232E-2</c:v>
                </c:pt>
                <c:pt idx="1770">
                  <c:v>1.5479945361213738E-2</c:v>
                </c:pt>
                <c:pt idx="1771">
                  <c:v>1.547744727082441E-2</c:v>
                </c:pt>
                <c:pt idx="1772">
                  <c:v>1.5474973239324744E-2</c:v>
                </c:pt>
                <c:pt idx="1773">
                  <c:v>1.5472523356258764E-2</c:v>
                </c:pt>
                <c:pt idx="1774">
                  <c:v>1.5469934421731316E-2</c:v>
                </c:pt>
                <c:pt idx="1775">
                  <c:v>1.5467531452637281E-2</c:v>
                </c:pt>
                <c:pt idx="1776">
                  <c:v>1.5465152893157794E-2</c:v>
                </c:pt>
                <c:pt idx="1777">
                  <c:v>1.5462798832835297E-2</c:v>
                </c:pt>
                <c:pt idx="1778">
                  <c:v>1.5459968577505201E-2</c:v>
                </c:pt>
                <c:pt idx="1779">
                  <c:v>1.5457837331412842E-2</c:v>
                </c:pt>
                <c:pt idx="1780">
                  <c:v>1.545538746600883E-2</c:v>
                </c:pt>
                <c:pt idx="1781">
                  <c:v>1.5453134159465698E-2</c:v>
                </c:pt>
                <c:pt idx="1782">
                  <c:v>1.5450905805111326E-2</c:v>
                </c:pt>
                <c:pt idx="1783">
                  <c:v>1.5448702492490085E-2</c:v>
                </c:pt>
                <c:pt idx="1784">
                  <c:v>1.5446524311141907E-2</c:v>
                </c:pt>
                <c:pt idx="1785">
                  <c:v>1.5444371350608499E-2</c:v>
                </c:pt>
                <c:pt idx="1786">
                  <c:v>1.5442243700435121E-2</c:v>
                </c:pt>
                <c:pt idx="1787">
                  <c:v>1.5440512460768791E-2</c:v>
                </c:pt>
                <c:pt idx="1788">
                  <c:v>1.5438439198844044E-2</c:v>
                </c:pt>
                <c:pt idx="1789">
                  <c:v>1.5436391530911437E-2</c:v>
                </c:pt>
                <c:pt idx="1790">
                  <c:v>1.5434369546521082E-2</c:v>
                </c:pt>
                <c:pt idx="1791">
                  <c:v>1.5432180699326281E-2</c:v>
                </c:pt>
                <c:pt idx="1792">
                  <c:v>1.5429649866945694E-2</c:v>
                </c:pt>
                <c:pt idx="1793">
                  <c:v>1.5427711112314571E-2</c:v>
                </c:pt>
                <c:pt idx="1794">
                  <c:v>1.5425798417496217E-2</c:v>
                </c:pt>
                <c:pt idx="1795">
                  <c:v>1.5424246768249904E-2</c:v>
                </c:pt>
                <c:pt idx="1796">
                  <c:v>1.542225369445077E-2</c:v>
                </c:pt>
                <c:pt idx="1797">
                  <c:v>1.5420421536001467E-2</c:v>
                </c:pt>
                <c:pt idx="1798">
                  <c:v>1.541861580309392E-2</c:v>
                </c:pt>
                <c:pt idx="1799">
                  <c:v>1.5416836585284314E-2</c:v>
                </c:pt>
                <c:pt idx="1800">
                  <c:v>1.5415083972123628E-2</c:v>
                </c:pt>
                <c:pt idx="1801">
                  <c:v>1.5413358053169787E-2</c:v>
                </c:pt>
                <c:pt idx="1802">
                  <c:v>1.5411658917974634E-2</c:v>
                </c:pt>
                <c:pt idx="1803">
                  <c:v>1.5409986656093491E-2</c:v>
                </c:pt>
                <c:pt idx="1804">
                  <c:v>1.5408341357081676E-2</c:v>
                </c:pt>
                <c:pt idx="1805">
                  <c:v>1.540672311049451E-2</c:v>
                </c:pt>
                <c:pt idx="1806">
                  <c:v>1.5405132005890786E-2</c:v>
                </c:pt>
                <c:pt idx="1807">
                  <c:v>1.5403568132823221E-2</c:v>
                </c:pt>
                <c:pt idx="1808">
                  <c:v>1.5402031580853211E-2</c:v>
                </c:pt>
                <c:pt idx="1809">
                  <c:v>1.5400522439533475E-2</c:v>
                </c:pt>
                <c:pt idx="1810">
                  <c:v>1.539904079842541E-2</c:v>
                </c:pt>
                <c:pt idx="1811">
                  <c:v>1.5397586747086946E-2</c:v>
                </c:pt>
                <c:pt idx="1812">
                  <c:v>1.5396160375074269E-2</c:v>
                </c:pt>
                <c:pt idx="1813">
                  <c:v>1.5394527681925143E-2</c:v>
                </c:pt>
                <c:pt idx="1814">
                  <c:v>1.5393154989033042E-2</c:v>
                </c:pt>
                <c:pt idx="1815">
                  <c:v>1.5391810236552244E-2</c:v>
                </c:pt>
                <c:pt idx="1816">
                  <c:v>1.5391454515047835E-2</c:v>
                </c:pt>
                <c:pt idx="1817">
                  <c:v>1.5389446839518093E-2</c:v>
                </c:pt>
                <c:pt idx="1818">
                  <c:v>1.5388188424231336E-2</c:v>
                </c:pt>
                <c:pt idx="1819">
                  <c:v>1.538695831519757E-2</c:v>
                </c:pt>
                <c:pt idx="1820">
                  <c:v>1.5385756601978202E-2</c:v>
                </c:pt>
                <c:pt idx="1821">
                  <c:v>1.5384583374133761E-2</c:v>
                </c:pt>
                <c:pt idx="1822">
                  <c:v>1.5383438721234339E-2</c:v>
                </c:pt>
                <c:pt idx="1823">
                  <c:v>1.5382322732838733E-2</c:v>
                </c:pt>
                <c:pt idx="1824">
                  <c:v>1.5381235498512684E-2</c:v>
                </c:pt>
                <c:pt idx="1825">
                  <c:v>1.5380177107821942E-2</c:v>
                </c:pt>
                <c:pt idx="1826">
                  <c:v>1.5378627832785874E-2</c:v>
                </c:pt>
                <c:pt idx="1827">
                  <c:v>1.5377623304402732E-2</c:v>
                </c:pt>
                <c:pt idx="1828">
                  <c:v>1.5376647873070581E-2</c:v>
                </c:pt>
                <c:pt idx="1829">
                  <c:v>1.5375708563698522E-2</c:v>
                </c:pt>
                <c:pt idx="1830">
                  <c:v>1.5374656059413461E-2</c:v>
                </c:pt>
                <c:pt idx="1831">
                  <c:v>1.5373897056994323E-2</c:v>
                </c:pt>
                <c:pt idx="1832">
                  <c:v>1.5373038909477721E-2</c:v>
                </c:pt>
                <c:pt idx="1833">
                  <c:v>1.5372210306819234E-2</c:v>
                </c:pt>
                <c:pt idx="1834">
                  <c:v>1.5371411338582774E-2</c:v>
                </c:pt>
                <c:pt idx="1835">
                  <c:v>1.5370363803570333E-2</c:v>
                </c:pt>
                <c:pt idx="1836">
                  <c:v>1.5369622258323553E-2</c:v>
                </c:pt>
                <c:pt idx="1837">
                  <c:v>1.5368910608514808E-2</c:v>
                </c:pt>
                <c:pt idx="1838">
                  <c:v>1.5368228943711103E-2</c:v>
                </c:pt>
                <c:pt idx="1839">
                  <c:v>1.536843837766446E-2</c:v>
                </c:pt>
                <c:pt idx="1840">
                  <c:v>1.5367823389703904E-2</c:v>
                </c:pt>
                <c:pt idx="1841">
                  <c:v>1.5367238678497494E-2</c:v>
                </c:pt>
                <c:pt idx="1842">
                  <c:v>1.5366684333622274E-2</c:v>
                </c:pt>
                <c:pt idx="1843">
                  <c:v>1.536586458995314E-2</c:v>
                </c:pt>
                <c:pt idx="1844">
                  <c:v>1.5365369068845917E-2</c:v>
                </c:pt>
                <c:pt idx="1845">
                  <c:v>1.536490417509517E-2</c:v>
                </c:pt>
                <c:pt idx="1846">
                  <c:v>1.5364469998273201E-2</c:v>
                </c:pt>
                <c:pt idx="1847">
                  <c:v>1.5364371239383516E-2</c:v>
                </c:pt>
                <c:pt idx="1848">
                  <c:v>1.5364000973608955E-2</c:v>
                </c:pt>
                <c:pt idx="1849">
                  <c:v>1.5363661701209215E-2</c:v>
                </c:pt>
                <c:pt idx="1850">
                  <c:v>1.5363353511767422E-2</c:v>
                </c:pt>
                <c:pt idx="1851">
                  <c:v>1.5363076494862354E-2</c:v>
                </c:pt>
                <c:pt idx="1852">
                  <c:v>1.5362830740076269E-2</c:v>
                </c:pt>
                <c:pt idx="1853">
                  <c:v>1.5362616336994024E-2</c:v>
                </c:pt>
                <c:pt idx="1854">
                  <c:v>1.5362433375197876E-2</c:v>
                </c:pt>
                <c:pt idx="1855">
                  <c:v>1.5362281944271815E-2</c:v>
                </c:pt>
                <c:pt idx="1856">
                  <c:v>1.5362162133799838E-2</c:v>
                </c:pt>
                <c:pt idx="1857">
                  <c:v>1.5362074033371146E-2</c:v>
                </c:pt>
                <c:pt idx="1858">
                  <c:v>1.5362017732567127E-2</c:v>
                </c:pt>
                <c:pt idx="1859">
                  <c:v>1.5361993320979593E-2</c:v>
                </c:pt>
                <c:pt idx="1860">
                  <c:v>1.5362000888196012E-2</c:v>
                </c:pt>
                <c:pt idx="1861">
                  <c:v>1.5362040523802113E-2</c:v>
                </c:pt>
                <c:pt idx="1862">
                  <c:v>1.536211231739058E-2</c:v>
                </c:pt>
                <c:pt idx="1863">
                  <c:v>1.5362216358549745E-2</c:v>
                </c:pt>
                <c:pt idx="1864">
                  <c:v>1.5362352736872293E-2</c:v>
                </c:pt>
                <c:pt idx="1865">
                  <c:v>1.5362175994163015E-2</c:v>
                </c:pt>
                <c:pt idx="1866">
                  <c:v>1.5362374967605572E-2</c:v>
                </c:pt>
                <c:pt idx="1867">
                  <c:v>1.536260653919912E-2</c:v>
                </c:pt>
                <c:pt idx="1868">
                  <c:v>1.5362870798537927E-2</c:v>
                </c:pt>
                <c:pt idx="1869">
                  <c:v>1.5364589205244528E-2</c:v>
                </c:pt>
                <c:pt idx="1870">
                  <c:v>1.5363855104435692E-2</c:v>
                </c:pt>
                <c:pt idx="1871">
                  <c:v>1.5364220351520443E-2</c:v>
                </c:pt>
                <c:pt idx="1872">
                  <c:v>1.5364618652526533E-2</c:v>
                </c:pt>
                <c:pt idx="1873">
                  <c:v>1.5365050097055332E-2</c:v>
                </c:pt>
                <c:pt idx="1874">
                  <c:v>1.5365514774702127E-2</c:v>
                </c:pt>
                <c:pt idx="1875">
                  <c:v>1.5366012775070896E-2</c:v>
                </c:pt>
                <c:pt idx="1876">
                  <c:v>1.5366544187762139E-2</c:v>
                </c:pt>
                <c:pt idx="1877">
                  <c:v>1.5367109102378963E-2</c:v>
                </c:pt>
                <c:pt idx="1878">
                  <c:v>1.5367330928343631E-2</c:v>
                </c:pt>
                <c:pt idx="1879">
                  <c:v>1.5367960666080753E-2</c:v>
                </c:pt>
                <c:pt idx="1880">
                  <c:v>1.5368624166714528E-2</c:v>
                </c:pt>
                <c:pt idx="1881">
                  <c:v>1.5369321519846251E-2</c:v>
                </c:pt>
                <c:pt idx="1882">
                  <c:v>1.5370052815079851E-2</c:v>
                </c:pt>
                <c:pt idx="1883">
                  <c:v>1.5370818142021014E-2</c:v>
                </c:pt>
                <c:pt idx="1884">
                  <c:v>1.5371617590270153E-2</c:v>
                </c:pt>
                <c:pt idx="1885">
                  <c:v>1.5372451249435589E-2</c:v>
                </c:pt>
                <c:pt idx="1886">
                  <c:v>1.5373319209123009E-2</c:v>
                </c:pt>
                <c:pt idx="1887">
                  <c:v>1.5373822802231096E-2</c:v>
                </c:pt>
                <c:pt idx="1888">
                  <c:v>1.537475711236258E-2</c:v>
                </c:pt>
                <c:pt idx="1889">
                  <c:v>1.5375725983966859E-2</c:v>
                </c:pt>
                <c:pt idx="1890">
                  <c:v>1.5376729506646925E-2</c:v>
                </c:pt>
                <c:pt idx="1891">
                  <c:v>1.537858578859338E-2</c:v>
                </c:pt>
                <c:pt idx="1892">
                  <c:v>1.5379663984990761E-2</c:v>
                </c:pt>
                <c:pt idx="1893">
                  <c:v>1.5380777117078135E-2</c:v>
                </c:pt>
                <c:pt idx="1894">
                  <c:v>1.5381925274476857E-2</c:v>
                </c:pt>
                <c:pt idx="1895">
                  <c:v>1.5382689155402097E-2</c:v>
                </c:pt>
                <c:pt idx="1896">
                  <c:v>1.5383905048893483E-2</c:v>
                </c:pt>
                <c:pt idx="1897">
                  <c:v>1.5385156228647572E-2</c:v>
                </c:pt>
                <c:pt idx="1898">
                  <c:v>1.5386442784279711E-2</c:v>
                </c:pt>
                <c:pt idx="1899">
                  <c:v>1.5387764805411399E-2</c:v>
                </c:pt>
                <c:pt idx="1900">
                  <c:v>1.5389554769129428E-2</c:v>
                </c:pt>
                <c:pt idx="1901">
                  <c:v>1.5390950613102878E-2</c:v>
                </c:pt>
                <c:pt idx="1902">
                  <c:v>1.5392382199374145E-2</c:v>
                </c:pt>
                <c:pt idx="1903">
                  <c:v>1.5393849617570666E-2</c:v>
                </c:pt>
                <c:pt idx="1904">
                  <c:v>1.5395352957321612E-2</c:v>
                </c:pt>
                <c:pt idx="1905">
                  <c:v>1.5396892308258765E-2</c:v>
                </c:pt>
                <c:pt idx="1906">
                  <c:v>1.5398467760014774E-2</c:v>
                </c:pt>
                <c:pt idx="1907">
                  <c:v>1.5400079402220551E-2</c:v>
                </c:pt>
                <c:pt idx="1908">
                  <c:v>1.5401727324510483E-2</c:v>
                </c:pt>
                <c:pt idx="1909">
                  <c:v>1.5403411616521562E-2</c:v>
                </c:pt>
                <c:pt idx="1910">
                  <c:v>1.5405132367887306E-2</c:v>
                </c:pt>
                <c:pt idx="1911">
                  <c:v>1.5406889668247317E-2</c:v>
                </c:pt>
                <c:pt idx="1912">
                  <c:v>1.5408683607241194E-2</c:v>
                </c:pt>
                <c:pt idx="1913">
                  <c:v>1.5410514274506798E-2</c:v>
                </c:pt>
                <c:pt idx="1914">
                  <c:v>1.541238175968547E-2</c:v>
                </c:pt>
                <c:pt idx="1915">
                  <c:v>1.5414286152420282E-2</c:v>
                </c:pt>
                <c:pt idx="1916">
                  <c:v>1.5416227542355181E-2</c:v>
                </c:pt>
                <c:pt idx="1917">
                  <c:v>1.5417727959237616E-2</c:v>
                </c:pt>
                <c:pt idx="1918">
                  <c:v>1.5419740854079192E-2</c:v>
                </c:pt>
                <c:pt idx="1919">
                  <c:v>1.5421791007051416E-2</c:v>
                </c:pt>
                <c:pt idx="1920">
                  <c:v>1.5423878507795986E-2</c:v>
                </c:pt>
                <c:pt idx="1921">
                  <c:v>1.5426003445959876E-2</c:v>
                </c:pt>
                <c:pt idx="1922">
                  <c:v>1.5428657843342831E-2</c:v>
                </c:pt>
                <c:pt idx="1923">
                  <c:v>1.5430860723796534E-2</c:v>
                </c:pt>
                <c:pt idx="1924">
                  <c:v>1.5433101318640978E-2</c:v>
                </c:pt>
                <c:pt idx="1925">
                  <c:v>1.5435379717534876E-2</c:v>
                </c:pt>
                <c:pt idx="1926">
                  <c:v>1.5437696010129995E-2</c:v>
                </c:pt>
                <c:pt idx="1927">
                  <c:v>1.5440050286087657E-2</c:v>
                </c:pt>
                <c:pt idx="1928">
                  <c:v>1.5442442635063969E-2</c:v>
                </c:pt>
                <c:pt idx="1929">
                  <c:v>1.5444873146720255E-2</c:v>
                </c:pt>
                <c:pt idx="1930">
                  <c:v>1.5446313107911003E-2</c:v>
                </c:pt>
                <c:pt idx="1931">
                  <c:v>1.5448814488991935E-2</c:v>
                </c:pt>
                <c:pt idx="1932">
                  <c:v>1.5451354285604069E-2</c:v>
                </c:pt>
                <c:pt idx="1933">
                  <c:v>1.5453932587405461E-2</c:v>
                </c:pt>
                <c:pt idx="1934">
                  <c:v>1.5456549484053284E-2</c:v>
                </c:pt>
                <c:pt idx="1935">
                  <c:v>1.545920506520293E-2</c:v>
                </c:pt>
                <c:pt idx="1936">
                  <c:v>1.5461899420518677E-2</c:v>
                </c:pt>
                <c:pt idx="1937">
                  <c:v>1.546463263965947E-2</c:v>
                </c:pt>
                <c:pt idx="1938">
                  <c:v>1.5467404812289587E-2</c:v>
                </c:pt>
                <c:pt idx="1939">
                  <c:v>1.5469676017016537E-2</c:v>
                </c:pt>
                <c:pt idx="1940">
                  <c:v>1.5472523431663974E-2</c:v>
                </c:pt>
                <c:pt idx="1941">
                  <c:v>1.5475410060686081E-2</c:v>
                </c:pt>
                <c:pt idx="1942">
                  <c:v>1.5478335993746862E-2</c:v>
                </c:pt>
                <c:pt idx="1943">
                  <c:v>1.5482957604127103E-2</c:v>
                </c:pt>
                <c:pt idx="1944">
                  <c:v>1.5485971316111418E-2</c:v>
                </c:pt>
                <c:pt idx="1945">
                  <c:v>1.5489024625525417E-2</c:v>
                </c:pt>
                <c:pt idx="1946">
                  <c:v>1.5492117622049535E-2</c:v>
                </c:pt>
                <c:pt idx="1947">
                  <c:v>1.5495250395371162E-2</c:v>
                </c:pt>
                <c:pt idx="1948">
                  <c:v>1.5497855719513289E-2</c:v>
                </c:pt>
                <c:pt idx="1949">
                  <c:v>1.5501065306639474E-2</c:v>
                </c:pt>
                <c:pt idx="1950">
                  <c:v>1.5504314931470677E-2</c:v>
                </c:pt>
                <c:pt idx="1951">
                  <c:v>1.5507604683696913E-2</c:v>
                </c:pt>
                <c:pt idx="1952">
                  <c:v>1.551151405303177E-2</c:v>
                </c:pt>
                <c:pt idx="1953">
                  <c:v>1.5514887370614428E-2</c:v>
                </c:pt>
                <c:pt idx="1954">
                  <c:v>1.5518301092834983E-2</c:v>
                </c:pt>
                <c:pt idx="1955">
                  <c:v>1.552175530938951E-2</c:v>
                </c:pt>
                <c:pt idx="1956">
                  <c:v>1.5525250109977563E-2</c:v>
                </c:pt>
                <c:pt idx="1957">
                  <c:v>1.5528785584300429E-2</c:v>
                </c:pt>
                <c:pt idx="1958">
                  <c:v>1.5532361822061139E-2</c:v>
                </c:pt>
                <c:pt idx="1959">
                  <c:v>1.5535978912961851E-2</c:v>
                </c:pt>
                <c:pt idx="1960">
                  <c:v>1.553963681133127E-2</c:v>
                </c:pt>
                <c:pt idx="1961">
                  <c:v>1.5543333195732444E-2</c:v>
                </c:pt>
                <c:pt idx="1962">
                  <c:v>1.5547063849302857E-2</c:v>
                </c:pt>
                <c:pt idx="1963">
                  <c:v>1.5550824486968479E-2</c:v>
                </c:pt>
                <c:pt idx="1964">
                  <c:v>1.5554610812517224E-2</c:v>
                </c:pt>
                <c:pt idx="1965">
                  <c:v>1.5558418518606785E-2</c:v>
                </c:pt>
                <c:pt idx="1966">
                  <c:v>1.5562243286757677E-2</c:v>
                </c:pt>
                <c:pt idx="1967">
                  <c:v>1.55660807873541E-2</c:v>
                </c:pt>
                <c:pt idx="1968">
                  <c:v>1.5569926679648296E-2</c:v>
                </c:pt>
                <c:pt idx="1969">
                  <c:v>1.557316597742534E-2</c:v>
                </c:pt>
                <c:pt idx="1970">
                  <c:v>1.5577016331883466E-2</c:v>
                </c:pt>
                <c:pt idx="1971">
                  <c:v>1.5580862115727814E-2</c:v>
                </c:pt>
                <c:pt idx="1972">
                  <c:v>1.5584698896290525E-2</c:v>
                </c:pt>
                <c:pt idx="1973">
                  <c:v>1.5588522287379969E-2</c:v>
                </c:pt>
                <c:pt idx="1974">
                  <c:v>1.5592935890477989E-2</c:v>
                </c:pt>
                <c:pt idx="1975">
                  <c:v>1.5596726336765267E-2</c:v>
                </c:pt>
                <c:pt idx="1976">
                  <c:v>1.5600500650230512E-2</c:v>
                </c:pt>
                <c:pt idx="1977">
                  <c:v>1.5604258774290286E-2</c:v>
                </c:pt>
                <c:pt idx="1978">
                  <c:v>1.5608000652360291E-2</c:v>
                </c:pt>
                <c:pt idx="1979">
                  <c:v>1.5611726227852746E-2</c:v>
                </c:pt>
                <c:pt idx="1980">
                  <c:v>1.5615435444187696E-2</c:v>
                </c:pt>
                <c:pt idx="1981">
                  <c:v>1.5619128244779098E-2</c:v>
                </c:pt>
                <c:pt idx="1982">
                  <c:v>1.562160849574834E-2</c:v>
                </c:pt>
                <c:pt idx="1983">
                  <c:v>1.5625270360108523E-2</c:v>
                </c:pt>
                <c:pt idx="1984">
                  <c:v>1.5628915648417951E-2</c:v>
                </c:pt>
                <c:pt idx="1985">
                  <c:v>1.5632544304097884E-2</c:v>
                </c:pt>
                <c:pt idx="1986">
                  <c:v>1.5637264672155371E-2</c:v>
                </c:pt>
                <c:pt idx="1987">
                  <c:v>1.5640263723907921E-2</c:v>
                </c:pt>
                <c:pt idx="1988">
                  <c:v>1.564383973727157E-2</c:v>
                </c:pt>
                <c:pt idx="1989">
                  <c:v>1.5647398883611885E-2</c:v>
                </c:pt>
                <c:pt idx="1990">
                  <c:v>1.5650941106345684E-2</c:v>
                </c:pt>
                <c:pt idx="1991">
                  <c:v>1.5653877797750234E-2</c:v>
                </c:pt>
                <c:pt idx="1992">
                  <c:v>1.5657387078615234E-2</c:v>
                </c:pt>
                <c:pt idx="1993">
                  <c:v>1.5660879270890816E-2</c:v>
                </c:pt>
                <c:pt idx="1994">
                  <c:v>1.5664354318001106E-2</c:v>
                </c:pt>
                <c:pt idx="1995">
                  <c:v>1.5670732398069865E-2</c:v>
                </c:pt>
                <c:pt idx="1996">
                  <c:v>1.5674167509853825E-2</c:v>
                </c:pt>
                <c:pt idx="1997">
                  <c:v>1.5677585282937945E-2</c:v>
                </c:pt>
                <c:pt idx="1998">
                  <c:v>1.5681760941898236E-2</c:v>
                </c:pt>
                <c:pt idx="1999">
                  <c:v>1.5682629941156052E-2</c:v>
                </c:pt>
                <c:pt idx="2000">
                  <c:v>1.5685998702402275E-2</c:v>
                </c:pt>
                <c:pt idx="2001">
                  <c:v>1.568934991291137E-2</c:v>
                </c:pt>
                <c:pt idx="2002">
                  <c:v>1.5692683516098271E-2</c:v>
                </c:pt>
                <c:pt idx="2003">
                  <c:v>1.5695999455385818E-2</c:v>
                </c:pt>
                <c:pt idx="2004">
                  <c:v>1.570101945732277E-2</c:v>
                </c:pt>
                <c:pt idx="2005">
                  <c:v>1.5704296483556972E-2</c:v>
                </c:pt>
                <c:pt idx="2006">
                  <c:v>1.5707555661781294E-2</c:v>
                </c:pt>
                <c:pt idx="2007">
                  <c:v>1.5710796935403563E-2</c:v>
                </c:pt>
                <c:pt idx="2008">
                  <c:v>1.5714020247837548E-2</c:v>
                </c:pt>
                <c:pt idx="2009">
                  <c:v>1.5717225542492774E-2</c:v>
                </c:pt>
                <c:pt idx="2010">
                  <c:v>1.5720412762778767E-2</c:v>
                </c:pt>
                <c:pt idx="2011">
                  <c:v>1.572358185210845E-2</c:v>
                </c:pt>
                <c:pt idx="2012">
                  <c:v>1.5725038697586149E-2</c:v>
                </c:pt>
                <c:pt idx="2013">
                  <c:v>1.572986541153357E-2</c:v>
                </c:pt>
                <c:pt idx="2014">
                  <c:v>1.5732979768453156E-2</c:v>
                </c:pt>
                <c:pt idx="2015">
                  <c:v>1.5736075768057925E-2</c:v>
                </c:pt>
                <c:pt idx="2016">
                  <c:v>1.5739153353758254E-2</c:v>
                </c:pt>
                <c:pt idx="2017">
                  <c:v>1.5742212468966212E-2</c:v>
                </c:pt>
                <c:pt idx="2018">
                  <c:v>1.5745253057093022E-2</c:v>
                </c:pt>
                <c:pt idx="2019">
                  <c:v>1.574827506154906E-2</c:v>
                </c:pt>
                <c:pt idx="2020">
                  <c:v>1.57512784257464E-2</c:v>
                </c:pt>
                <c:pt idx="2021">
                  <c:v>1.575260133347409E-2</c:v>
                </c:pt>
                <c:pt idx="2022">
                  <c:v>1.5755570908328239E-2</c:v>
                </c:pt>
                <c:pt idx="2023">
                  <c:v>1.5758521687674821E-2</c:v>
                </c:pt>
                <c:pt idx="2024">
                  <c:v>1.5761453614934036E-2</c:v>
                </c:pt>
                <c:pt idx="2025">
                  <c:v>1.5766013662253112E-2</c:v>
                </c:pt>
                <c:pt idx="2026">
                  <c:v>1.5768903996540767E-2</c:v>
                </c:pt>
                <c:pt idx="2027">
                  <c:v>1.577177529445084E-2</c:v>
                </c:pt>
                <c:pt idx="2028">
                  <c:v>1.5774627499396256E-2</c:v>
                </c:pt>
                <c:pt idx="2029">
                  <c:v>1.577746055478994E-2</c:v>
                </c:pt>
                <c:pt idx="2030">
                  <c:v>1.5780274404043119E-2</c:v>
                </c:pt>
                <c:pt idx="2031">
                  <c:v>1.5783068990569561E-2</c:v>
                </c:pt>
                <c:pt idx="2032">
                  <c:v>1.5785844257780499E-2</c:v>
                </c:pt>
                <c:pt idx="2033">
                  <c:v>1.5788600149090549E-2</c:v>
                </c:pt>
                <c:pt idx="2034">
                  <c:v>1.578918568403509E-2</c:v>
                </c:pt>
                <c:pt idx="2035">
                  <c:v>1.5791907786561588E-2</c:v>
                </c:pt>
                <c:pt idx="2036">
                  <c:v>1.579461036293317E-2</c:v>
                </c:pt>
                <c:pt idx="2037">
                  <c:v>1.5797293356571096E-2</c:v>
                </c:pt>
                <c:pt idx="2038">
                  <c:v>1.5800027445870987E-2</c:v>
                </c:pt>
                <c:pt idx="2039">
                  <c:v>1.5804258193223817E-2</c:v>
                </c:pt>
                <c:pt idx="2040">
                  <c:v>1.5807401759378569E-2</c:v>
                </c:pt>
                <c:pt idx="2041">
                  <c:v>1.5809466583827019E-2</c:v>
                </c:pt>
                <c:pt idx="2042">
                  <c:v>1.5812040965298094E-2</c:v>
                </c:pt>
                <c:pt idx="2043">
                  <c:v>1.5814595395447696E-2</c:v>
                </c:pt>
                <c:pt idx="2044">
                  <c:v>1.5817129817696906E-2</c:v>
                </c:pt>
                <c:pt idx="2045">
                  <c:v>1.5819644175470323E-2</c:v>
                </c:pt>
                <c:pt idx="2046">
                  <c:v>1.5822138412188148E-2</c:v>
                </c:pt>
                <c:pt idx="2047">
                  <c:v>1.5825132619743727E-2</c:v>
                </c:pt>
                <c:pt idx="2048">
                  <c:v>1.5827585095958011E-2</c:v>
                </c:pt>
                <c:pt idx="2049">
                  <c:v>1.5830017276476736E-2</c:v>
                </c:pt>
                <c:pt idx="2050">
                  <c:v>1.5832429104718205E-2</c:v>
                </c:pt>
                <c:pt idx="2051">
                  <c:v>1.5834305799820085E-2</c:v>
                </c:pt>
                <c:pt idx="2052">
                  <c:v>1.5836678122120886E-2</c:v>
                </c:pt>
                <c:pt idx="2053">
                  <c:v>1.5839698095326024E-2</c:v>
                </c:pt>
                <c:pt idx="2054">
                  <c:v>1.5841361158896835E-2</c:v>
                </c:pt>
                <c:pt idx="2055">
                  <c:v>1.5843671760221174E-2</c:v>
                </c:pt>
                <c:pt idx="2056">
                  <c:v>1.5846469507991266E-2</c:v>
                </c:pt>
                <c:pt idx="2057">
                  <c:v>1.5848737286112208E-2</c:v>
                </c:pt>
                <c:pt idx="2058">
                  <c:v>1.5850984259334479E-2</c:v>
                </c:pt>
                <c:pt idx="2059">
                  <c:v>1.5853210371079854E-2</c:v>
                </c:pt>
                <c:pt idx="2060">
                  <c:v>1.5855415564772719E-2</c:v>
                </c:pt>
                <c:pt idx="2061">
                  <c:v>1.5857599783835729E-2</c:v>
                </c:pt>
                <c:pt idx="2062">
                  <c:v>1.5859762971691529E-2</c:v>
                </c:pt>
                <c:pt idx="2063">
                  <c:v>1.58619050717645E-2</c:v>
                </c:pt>
                <c:pt idx="2064">
                  <c:v>1.5864026027478169E-2</c:v>
                </c:pt>
                <c:pt idx="2065">
                  <c:v>1.5866125782257785E-2</c:v>
                </c:pt>
                <c:pt idx="2066">
                  <c:v>1.5868204279526864E-2</c:v>
                </c:pt>
                <c:pt idx="2067">
                  <c:v>1.5870261462712403E-2</c:v>
                </c:pt>
                <c:pt idx="2068">
                  <c:v>1.5872297275233573E-2</c:v>
                </c:pt>
                <c:pt idx="2069">
                  <c:v>1.5874311660521712E-2</c:v>
                </c:pt>
                <c:pt idx="2070">
                  <c:v>1.5876304561998598E-2</c:v>
                </c:pt>
                <c:pt idx="2071">
                  <c:v>1.5878275923092097E-2</c:v>
                </c:pt>
                <c:pt idx="2072">
                  <c:v>1.5880225687225722E-2</c:v>
                </c:pt>
                <c:pt idx="2073">
                  <c:v>1.5881670319628751E-2</c:v>
                </c:pt>
                <c:pt idx="2074">
                  <c:v>1.5883578197515194E-2</c:v>
                </c:pt>
                <c:pt idx="2075">
                  <c:v>1.5885464313710289E-2</c:v>
                </c:pt>
                <c:pt idx="2076">
                  <c:v>1.5887328611644779E-2</c:v>
                </c:pt>
                <c:pt idx="2077">
                  <c:v>1.5889648573430077E-2</c:v>
                </c:pt>
                <c:pt idx="2078">
                  <c:v>1.5891467567766104E-2</c:v>
                </c:pt>
                <c:pt idx="2079">
                  <c:v>1.5893264569129466E-2</c:v>
                </c:pt>
                <c:pt idx="2080">
                  <c:v>1.589503952095064E-2</c:v>
                </c:pt>
                <c:pt idx="2081">
                  <c:v>1.5896792366656615E-2</c:v>
                </c:pt>
                <c:pt idx="2082">
                  <c:v>1.589852304967438E-2</c:v>
                </c:pt>
                <c:pt idx="2083">
                  <c:v>1.5900231513433543E-2</c:v>
                </c:pt>
                <c:pt idx="2084">
                  <c:v>1.5901917701365433E-2</c:v>
                </c:pt>
                <c:pt idx="2085">
                  <c:v>1.5903581556895308E-2</c:v>
                </c:pt>
                <c:pt idx="2086">
                  <c:v>1.5904759141320224E-2</c:v>
                </c:pt>
                <c:pt idx="2087">
                  <c:v>1.5906379704811097E-2</c:v>
                </c:pt>
                <c:pt idx="2088">
                  <c:v>1.5907977771213822E-2</c:v>
                </c:pt>
                <c:pt idx="2089">
                  <c:v>1.5909553283966173E-2</c:v>
                </c:pt>
                <c:pt idx="2090">
                  <c:v>1.5911326180687909E-2</c:v>
                </c:pt>
                <c:pt idx="2091">
                  <c:v>1.5912853173706974E-2</c:v>
                </c:pt>
                <c:pt idx="2092">
                  <c:v>1.5914357435292598E-2</c:v>
                </c:pt>
                <c:pt idx="2093">
                  <c:v>1.5915838908881676E-2</c:v>
                </c:pt>
                <c:pt idx="2094">
                  <c:v>1.5917297537906713E-2</c:v>
                </c:pt>
                <c:pt idx="2095">
                  <c:v>1.5918283535168776E-2</c:v>
                </c:pt>
                <c:pt idx="2096">
                  <c:v>1.5919697893369111E-2</c:v>
                </c:pt>
                <c:pt idx="2097">
                  <c:v>1.5921089242363351E-2</c:v>
                </c:pt>
                <c:pt idx="2098">
                  <c:v>1.5922457525589628E-2</c:v>
                </c:pt>
                <c:pt idx="2099">
                  <c:v>1.5924689242648473E-2</c:v>
                </c:pt>
                <c:pt idx="2100">
                  <c:v>1.5926008007703024E-2</c:v>
                </c:pt>
                <c:pt idx="2101">
                  <c:v>1.5927303527183412E-2</c:v>
                </c:pt>
                <c:pt idx="2102">
                  <c:v>1.5928575744526191E-2</c:v>
                </c:pt>
                <c:pt idx="2103">
                  <c:v>1.5929387860694474E-2</c:v>
                </c:pt>
                <c:pt idx="2104">
                  <c:v>1.593096121742904E-2</c:v>
                </c:pt>
                <c:pt idx="2105">
                  <c:v>1.5932158107867231E-2</c:v>
                </c:pt>
                <c:pt idx="2106">
                  <c:v>1.5933331458823845E-2</c:v>
                </c:pt>
                <c:pt idx="2107">
                  <c:v>1.593491093902823E-2</c:v>
                </c:pt>
                <c:pt idx="2108">
                  <c:v>1.5936035390574015E-2</c:v>
                </c:pt>
                <c:pt idx="2109">
                  <c:v>1.5937136127872717E-2</c:v>
                </c:pt>
                <c:pt idx="2110">
                  <c:v>1.593821309436088E-2</c:v>
                </c:pt>
                <c:pt idx="2111">
                  <c:v>1.5939266233478532E-2</c:v>
                </c:pt>
                <c:pt idx="2112">
                  <c:v>1.5940295488659616E-2</c:v>
                </c:pt>
                <c:pt idx="2113">
                  <c:v>1.5941300803345899E-2</c:v>
                </c:pt>
                <c:pt idx="2114">
                  <c:v>1.5942282120976529E-2</c:v>
                </c:pt>
                <c:pt idx="2115">
                  <c:v>1.59432393849872E-2</c:v>
                </c:pt>
                <c:pt idx="2116">
                  <c:v>1.5944172538822271E-2</c:v>
                </c:pt>
                <c:pt idx="2117">
                  <c:v>1.5945081525920907E-2</c:v>
                </c:pt>
                <c:pt idx="2118">
                  <c:v>1.5945966289720521E-2</c:v>
                </c:pt>
                <c:pt idx="2119">
                  <c:v>1.5946826773664619E-2</c:v>
                </c:pt>
                <c:pt idx="2120">
                  <c:v>1.5947662921194965E-2</c:v>
                </c:pt>
                <c:pt idx="2121">
                  <c:v>1.5948474675750713E-2</c:v>
                </c:pt>
                <c:pt idx="2122">
                  <c:v>1.5949261980775366E-2</c:v>
                </c:pt>
                <c:pt idx="2123">
                  <c:v>1.5950024779712423E-2</c:v>
                </c:pt>
                <c:pt idx="2124">
                  <c:v>1.595076301600452E-2</c:v>
                </c:pt>
                <c:pt idx="2125">
                  <c:v>1.5951077401600643E-2</c:v>
                </c:pt>
                <c:pt idx="2126">
                  <c:v>1.5951768085617875E-2</c:v>
                </c:pt>
                <c:pt idx="2127">
                  <c:v>1.5952434042452168E-2</c:v>
                </c:pt>
                <c:pt idx="2128">
                  <c:v>1.5953075215551837E-2</c:v>
                </c:pt>
                <c:pt idx="2129">
                  <c:v>1.5955259527136285E-2</c:v>
                </c:pt>
                <c:pt idx="2130">
                  <c:v>1.5954673451052465E-2</c:v>
                </c:pt>
                <c:pt idx="2131">
                  <c:v>1.5955238165262644E-2</c:v>
                </c:pt>
                <c:pt idx="2132">
                  <c:v>1.5955777864387163E-2</c:v>
                </c:pt>
                <c:pt idx="2133">
                  <c:v>1.595629249187127E-2</c:v>
                </c:pt>
                <c:pt idx="2134">
                  <c:v>1.5956781991161937E-2</c:v>
                </c:pt>
                <c:pt idx="2135">
                  <c:v>1.5957246305707877E-2</c:v>
                </c:pt>
                <c:pt idx="2136">
                  <c:v>1.5957685378956941E-2</c:v>
                </c:pt>
                <c:pt idx="2137">
                  <c:v>1.595809915435871E-2</c:v>
                </c:pt>
                <c:pt idx="2138">
                  <c:v>1.5957735062655409E-2</c:v>
                </c:pt>
                <c:pt idx="2139">
                  <c:v>1.5958101691367688E-2</c:v>
                </c:pt>
                <c:pt idx="2140">
                  <c:v>1.5958442862911149E-2</c:v>
                </c:pt>
                <c:pt idx="2141">
                  <c:v>1.5958758520742578E-2</c:v>
                </c:pt>
                <c:pt idx="2142">
                  <c:v>1.5959048608316095E-2</c:v>
                </c:pt>
                <c:pt idx="2143">
                  <c:v>1.59593130690876E-2</c:v>
                </c:pt>
                <c:pt idx="2144">
                  <c:v>1.5959551846515652E-2</c:v>
                </c:pt>
                <c:pt idx="2145">
                  <c:v>1.5959764884057037E-2</c:v>
                </c:pt>
                <c:pt idx="2146">
                  <c:v>1.5959952125171206E-2</c:v>
                </c:pt>
                <c:pt idx="2147">
                  <c:v>1.5959753477337774E-2</c:v>
                </c:pt>
                <c:pt idx="2148">
                  <c:v>1.5959890811055203E-2</c:v>
                </c:pt>
                <c:pt idx="2149">
                  <c:v>1.5960002183907716E-2</c:v>
                </c:pt>
                <c:pt idx="2150">
                  <c:v>1.5960087539358066E-2</c:v>
                </c:pt>
                <c:pt idx="2151">
                  <c:v>1.5961204068295969E-2</c:v>
                </c:pt>
                <c:pt idx="2152">
                  <c:v>1.5961231590136429E-2</c:v>
                </c:pt>
                <c:pt idx="2153">
                  <c:v>1.596123290937506E-2</c:v>
                </c:pt>
                <c:pt idx="2154">
                  <c:v>1.5961207969464923E-2</c:v>
                </c:pt>
                <c:pt idx="2155">
                  <c:v>1.5960812005770431E-2</c:v>
                </c:pt>
                <c:pt idx="2156">
                  <c:v>1.5960736275695032E-2</c:v>
                </c:pt>
                <c:pt idx="2157">
                  <c:v>1.5960634122053004E-2</c:v>
                </c:pt>
                <c:pt idx="2158">
                  <c:v>1.5960505488310225E-2</c:v>
                </c:pt>
                <c:pt idx="2159">
                  <c:v>1.5960350317924674E-2</c:v>
                </c:pt>
                <c:pt idx="2160">
                  <c:v>1.5960503721575352E-2</c:v>
                </c:pt>
                <c:pt idx="2161">
                  <c:v>1.5960293384476312E-2</c:v>
                </c:pt>
                <c:pt idx="2162">
                  <c:v>1.5960056335906841E-2</c:v>
                </c:pt>
                <c:pt idx="2163">
                  <c:v>1.5959792519326957E-2</c:v>
                </c:pt>
                <c:pt idx="2164">
                  <c:v>1.5959501878201006E-2</c:v>
                </c:pt>
                <c:pt idx="2165">
                  <c:v>1.5959184355988136E-2</c:v>
                </c:pt>
                <c:pt idx="2166">
                  <c:v>1.5958839896157043E-2</c:v>
                </c:pt>
                <c:pt idx="2167">
                  <c:v>1.5958468442167736E-2</c:v>
                </c:pt>
                <c:pt idx="2168">
                  <c:v>1.595806993748718E-2</c:v>
                </c:pt>
                <c:pt idx="2169">
                  <c:v>1.5957644325581461E-2</c:v>
                </c:pt>
                <c:pt idx="2170">
                  <c:v>1.5957191549915803E-2</c:v>
                </c:pt>
                <c:pt idx="2171">
                  <c:v>1.5956711553954565E-2</c:v>
                </c:pt>
                <c:pt idx="2172">
                  <c:v>1.5956204281168181E-2</c:v>
                </c:pt>
                <c:pt idx="2173">
                  <c:v>1.5955669675021003E-2</c:v>
                </c:pt>
                <c:pt idx="2174">
                  <c:v>1.595510767898347E-2</c:v>
                </c:pt>
                <c:pt idx="2175">
                  <c:v>1.5954518236525148E-2</c:v>
                </c:pt>
                <c:pt idx="2176">
                  <c:v>1.5953901291113869E-2</c:v>
                </c:pt>
                <c:pt idx="2177">
                  <c:v>1.5952955035453877E-2</c:v>
                </c:pt>
                <c:pt idx="2178">
                  <c:v>1.5952284927429422E-2</c:v>
                </c:pt>
                <c:pt idx="2179">
                  <c:v>1.5951587152124632E-2</c:v>
                </c:pt>
                <c:pt idx="2180">
                  <c:v>1.5950861653013296E-2</c:v>
                </c:pt>
                <c:pt idx="2181">
                  <c:v>1.5950402041250086E-2</c:v>
                </c:pt>
                <c:pt idx="2182">
                  <c:v>1.5949618891019333E-2</c:v>
                </c:pt>
                <c:pt idx="2183">
                  <c:v>1.5948807842139971E-2</c:v>
                </c:pt>
                <c:pt idx="2184">
                  <c:v>1.5947968838086784E-2</c:v>
                </c:pt>
                <c:pt idx="2185">
                  <c:v>1.5947101822335417E-2</c:v>
                </c:pt>
                <c:pt idx="2186">
                  <c:v>1.5946206738361519E-2</c:v>
                </c:pt>
                <c:pt idx="2187">
                  <c:v>1.5945283529640746E-2</c:v>
                </c:pt>
                <c:pt idx="2188">
                  <c:v>1.5944332139650477E-2</c:v>
                </c:pt>
                <c:pt idx="2189">
                  <c:v>1.5943352511869843E-2</c:v>
                </c:pt>
                <c:pt idx="2190">
                  <c:v>1.5941794054467273E-2</c:v>
                </c:pt>
                <c:pt idx="2191">
                  <c:v>1.5940761943847193E-2</c:v>
                </c:pt>
                <c:pt idx="2192">
                  <c:v>1.5939701436449738E-2</c:v>
                </c:pt>
                <c:pt idx="2193">
                  <c:v>1.5938612475762781E-2</c:v>
                </c:pt>
                <c:pt idx="2194">
                  <c:v>1.5937495005268865E-2</c:v>
                </c:pt>
                <c:pt idx="2195">
                  <c:v>1.593634896845586E-2</c:v>
                </c:pt>
                <c:pt idx="2196">
                  <c:v>1.5935174308809863E-2</c:v>
                </c:pt>
                <c:pt idx="2197">
                  <c:v>1.5933970969819633E-2</c:v>
                </c:pt>
                <c:pt idx="2198">
                  <c:v>1.5932738894971266E-2</c:v>
                </c:pt>
                <c:pt idx="2199">
                  <c:v>1.5931221387709301E-2</c:v>
                </c:pt>
                <c:pt idx="2200">
                  <c:v>1.5929933799595869E-2</c:v>
                </c:pt>
                <c:pt idx="2201">
                  <c:v>1.5928617311402802E-2</c:v>
                </c:pt>
                <c:pt idx="2202">
                  <c:v>1.5927271866621597E-2</c:v>
                </c:pt>
                <c:pt idx="2203">
                  <c:v>1.5926641103996674E-2</c:v>
                </c:pt>
                <c:pt idx="2204">
                  <c:v>1.5925231127138798E-2</c:v>
                </c:pt>
                <c:pt idx="2205">
                  <c:v>1.5923792008229538E-2</c:v>
                </c:pt>
                <c:pt idx="2206">
                  <c:v>1.5922323690754105E-2</c:v>
                </c:pt>
                <c:pt idx="2207">
                  <c:v>1.5920587051043322E-2</c:v>
                </c:pt>
                <c:pt idx="2208">
                  <c:v>1.5919062338557822E-2</c:v>
                </c:pt>
                <c:pt idx="2209">
                  <c:v>1.5917508263310433E-2</c:v>
                </c:pt>
                <c:pt idx="2210">
                  <c:v>1.591592476878987E-2</c:v>
                </c:pt>
                <c:pt idx="2211">
                  <c:v>1.5914311798495399E-2</c:v>
                </c:pt>
                <c:pt idx="2212">
                  <c:v>1.5912897451573593E-2</c:v>
                </c:pt>
                <c:pt idx="2213">
                  <c:v>1.5911223161922321E-2</c:v>
                </c:pt>
                <c:pt idx="2214">
                  <c:v>1.5909519221652572E-2</c:v>
                </c:pt>
                <c:pt idx="2215">
                  <c:v>1.5907785574257365E-2</c:v>
                </c:pt>
                <c:pt idx="2216">
                  <c:v>1.5906022163236683E-2</c:v>
                </c:pt>
                <c:pt idx="2217">
                  <c:v>1.5904228932085287E-2</c:v>
                </c:pt>
                <c:pt idx="2218">
                  <c:v>1.590240582430576E-2</c:v>
                </c:pt>
                <c:pt idx="2219">
                  <c:v>1.590055278339635E-2</c:v>
                </c:pt>
                <c:pt idx="2220">
                  <c:v>1.5898669752857027E-2</c:v>
                </c:pt>
                <c:pt idx="2221">
                  <c:v>1.5896756676187774E-2</c:v>
                </c:pt>
                <c:pt idx="2222">
                  <c:v>1.5894813496891171E-2</c:v>
                </c:pt>
                <c:pt idx="2223">
                  <c:v>1.5892840158471547E-2</c:v>
                </c:pt>
                <c:pt idx="2224">
                  <c:v>1.5890836604430612E-2</c:v>
                </c:pt>
                <c:pt idx="2225">
                  <c:v>1.5888802778272686E-2</c:v>
                </c:pt>
                <c:pt idx="2226">
                  <c:v>1.588673862350384E-2</c:v>
                </c:pt>
                <c:pt idx="2227">
                  <c:v>1.5884644083630991E-2</c:v>
                </c:pt>
                <c:pt idx="2228">
                  <c:v>1.58825191021576E-2</c:v>
                </c:pt>
                <c:pt idx="2229">
                  <c:v>1.5880173564966561E-2</c:v>
                </c:pt>
                <c:pt idx="2230">
                  <c:v>1.5877989820090203E-2</c:v>
                </c:pt>
                <c:pt idx="2231">
                  <c:v>1.5875775469511261E-2</c:v>
                </c:pt>
                <c:pt idx="2232">
                  <c:v>1.5873530456739532E-2</c:v>
                </c:pt>
                <c:pt idx="2233">
                  <c:v>1.5871254725285701E-2</c:v>
                </c:pt>
                <c:pt idx="2234">
                  <c:v>1.5869126776235452E-2</c:v>
                </c:pt>
                <c:pt idx="2235">
                  <c:v>1.5866787121833061E-2</c:v>
                </c:pt>
                <c:pt idx="2236">
                  <c:v>1.5864416573918572E-2</c:v>
                </c:pt>
                <c:pt idx="2237">
                  <c:v>1.5862015076000657E-2</c:v>
                </c:pt>
                <c:pt idx="2238">
                  <c:v>1.5859582571600139E-2</c:v>
                </c:pt>
                <c:pt idx="2239">
                  <c:v>1.5857119004231774E-2</c:v>
                </c:pt>
                <c:pt idx="2240">
                  <c:v>1.5854624317412913E-2</c:v>
                </c:pt>
                <c:pt idx="2241">
                  <c:v>1.5852098454658309E-2</c:v>
                </c:pt>
                <c:pt idx="2242">
                  <c:v>1.5849221383446022E-2</c:v>
                </c:pt>
                <c:pt idx="2243">
                  <c:v>1.5846637717215728E-2</c:v>
                </c:pt>
                <c:pt idx="2244">
                  <c:v>1.5844022716393624E-2</c:v>
                </c:pt>
                <c:pt idx="2245">
                  <c:v>1.584137632450755E-2</c:v>
                </c:pt>
                <c:pt idx="2246">
                  <c:v>1.5838698485083569E-2</c:v>
                </c:pt>
                <c:pt idx="2247">
                  <c:v>1.5835989141645079E-2</c:v>
                </c:pt>
                <c:pt idx="2248">
                  <c:v>1.5833248237721698E-2</c:v>
                </c:pt>
                <c:pt idx="2249">
                  <c:v>1.5830475716843928E-2</c:v>
                </c:pt>
                <c:pt idx="2250">
                  <c:v>1.5827671522536946E-2</c:v>
                </c:pt>
                <c:pt idx="2251">
                  <c:v>1.5824696696364583E-2</c:v>
                </c:pt>
                <c:pt idx="2252">
                  <c:v>1.5821831392423501E-2</c:v>
                </c:pt>
                <c:pt idx="2253">
                  <c:v>1.5818934251056245E-2</c:v>
                </c:pt>
                <c:pt idx="2254">
                  <c:v>1.5816005215797412E-2</c:v>
                </c:pt>
                <c:pt idx="2255">
                  <c:v>1.5813431275287733E-2</c:v>
                </c:pt>
                <c:pt idx="2256">
                  <c:v>1.5810430996297267E-2</c:v>
                </c:pt>
                <c:pt idx="2257">
                  <c:v>1.5807398637785151E-2</c:v>
                </c:pt>
                <c:pt idx="2258">
                  <c:v>1.5804334143283513E-2</c:v>
                </c:pt>
                <c:pt idx="2259">
                  <c:v>1.5801237456326219E-2</c:v>
                </c:pt>
                <c:pt idx="2260">
                  <c:v>1.5797991934773669E-2</c:v>
                </c:pt>
                <c:pt idx="2261">
                  <c:v>1.5794833150039229E-2</c:v>
                </c:pt>
                <c:pt idx="2262">
                  <c:v>1.5791642008879558E-2</c:v>
                </c:pt>
                <c:pt idx="2263">
                  <c:v>1.5788418454839595E-2</c:v>
                </c:pt>
                <c:pt idx="2264">
                  <c:v>1.5785269158494378E-2</c:v>
                </c:pt>
                <c:pt idx="2265">
                  <c:v>1.5781978131088132E-2</c:v>
                </c:pt>
                <c:pt idx="2266">
                  <c:v>1.5778654515998032E-2</c:v>
                </c:pt>
                <c:pt idx="2267">
                  <c:v>1.5775298256761414E-2</c:v>
                </c:pt>
                <c:pt idx="2268">
                  <c:v>1.5771909296926914E-2</c:v>
                </c:pt>
                <c:pt idx="2269">
                  <c:v>1.5768487580036215E-2</c:v>
                </c:pt>
                <c:pt idx="2270">
                  <c:v>1.5765033049637955E-2</c:v>
                </c:pt>
                <c:pt idx="2271">
                  <c:v>1.5761545649274684E-2</c:v>
                </c:pt>
                <c:pt idx="2272">
                  <c:v>1.5758025322496774E-2</c:v>
                </c:pt>
                <c:pt idx="2273">
                  <c:v>1.5754472012850254E-2</c:v>
                </c:pt>
                <c:pt idx="2274">
                  <c:v>1.5750885663887233E-2</c:v>
                </c:pt>
                <c:pt idx="2275">
                  <c:v>1.5747266219156349E-2</c:v>
                </c:pt>
                <c:pt idx="2276">
                  <c:v>1.5743613622210575E-2</c:v>
                </c:pt>
                <c:pt idx="2277">
                  <c:v>1.5739927816602897E-2</c:v>
                </c:pt>
                <c:pt idx="2278">
                  <c:v>1.5736208745883683E-2</c:v>
                </c:pt>
                <c:pt idx="2279">
                  <c:v>1.5732456353612864E-2</c:v>
                </c:pt>
                <c:pt idx="2280">
                  <c:v>1.5728670583342548E-2</c:v>
                </c:pt>
                <c:pt idx="2281">
                  <c:v>1.572478752056938E-2</c:v>
                </c:pt>
                <c:pt idx="2282">
                  <c:v>1.5720937395670046E-2</c:v>
                </c:pt>
                <c:pt idx="2283">
                  <c:v>1.5717053728897253E-2</c:v>
                </c:pt>
                <c:pt idx="2284">
                  <c:v>1.5713136463813518E-2</c:v>
                </c:pt>
                <c:pt idx="2285">
                  <c:v>1.5709185543983099E-2</c:v>
                </c:pt>
                <c:pt idx="2286">
                  <c:v>1.5705251863030012E-2</c:v>
                </c:pt>
                <c:pt idx="2287">
                  <c:v>1.5701230866429109E-2</c:v>
                </c:pt>
                <c:pt idx="2288">
                  <c:v>1.5697176040315102E-2</c:v>
                </c:pt>
                <c:pt idx="2289">
                  <c:v>1.5693087328254876E-2</c:v>
                </c:pt>
                <c:pt idx="2290">
                  <c:v>1.5688964673815305E-2</c:v>
                </c:pt>
                <c:pt idx="2291">
                  <c:v>1.5684808020562404E-2</c:v>
                </c:pt>
                <c:pt idx="2292">
                  <c:v>1.5680617312068268E-2</c:v>
                </c:pt>
                <c:pt idx="2293">
                  <c:v>1.5676392491900646E-2</c:v>
                </c:pt>
                <c:pt idx="2294">
                  <c:v>1.5672103490201202E-2</c:v>
                </c:pt>
                <c:pt idx="2295">
                  <c:v>1.5667812919069414E-2</c:v>
                </c:pt>
                <c:pt idx="2296">
                  <c:v>1.5663488072450559E-2</c:v>
                </c:pt>
                <c:pt idx="2297">
                  <c:v>1.565912889391945E-2</c:v>
                </c:pt>
                <c:pt idx="2298">
                  <c:v>1.5654104864145268E-2</c:v>
                </c:pt>
                <c:pt idx="2299">
                  <c:v>1.5649671927238047E-2</c:v>
                </c:pt>
                <c:pt idx="2300">
                  <c:v>1.5645204481091406E-2</c:v>
                </c:pt>
                <c:pt idx="2301">
                  <c:v>1.5640745033529413E-2</c:v>
                </c:pt>
                <c:pt idx="2302">
                  <c:v>1.5636165835413333E-2</c:v>
                </c:pt>
                <c:pt idx="2303">
                  <c:v>1.5631588608999714E-2</c:v>
                </c:pt>
                <c:pt idx="2304">
                  <c:v>1.5626985252822578E-2</c:v>
                </c:pt>
                <c:pt idx="2305">
                  <c:v>1.5622347110798351E-2</c:v>
                </c:pt>
                <c:pt idx="2306">
                  <c:v>1.5617674126517045E-2</c:v>
                </c:pt>
                <c:pt idx="2307">
                  <c:v>1.5612945156210957E-2</c:v>
                </c:pt>
                <c:pt idx="2308">
                  <c:v>1.5608191462512704E-2</c:v>
                </c:pt>
                <c:pt idx="2309">
                  <c:v>1.5603402735400835E-2</c:v>
                </c:pt>
                <c:pt idx="2310">
                  <c:v>1.5598578918460049E-2</c:v>
                </c:pt>
                <c:pt idx="2311">
                  <c:v>1.5593768828707069E-2</c:v>
                </c:pt>
                <c:pt idx="2312">
                  <c:v>1.5588882871332118E-2</c:v>
                </c:pt>
                <c:pt idx="2313">
                  <c:v>1.5583961671359751E-2</c:v>
                </c:pt>
                <c:pt idx="2314">
                  <c:v>1.5576157017018926E-2</c:v>
                </c:pt>
                <c:pt idx="2315">
                  <c:v>1.557401331800458E-2</c:v>
                </c:pt>
                <c:pt idx="2316">
                  <c:v>1.5566789709157969E-2</c:v>
                </c:pt>
                <c:pt idx="2317">
                  <c:v>1.5561708991502681E-2</c:v>
                </c:pt>
                <c:pt idx="2318">
                  <c:v>1.5556592719579168E-2</c:v>
                </c:pt>
                <c:pt idx="2319">
                  <c:v>1.5551440836992541E-2</c:v>
                </c:pt>
                <c:pt idx="2320">
                  <c:v>1.5546253287342698E-2</c:v>
                </c:pt>
                <c:pt idx="2321">
                  <c:v>1.5541030014236486E-2</c:v>
                </c:pt>
                <c:pt idx="2322">
                  <c:v>1.5535770961277283E-2</c:v>
                </c:pt>
                <c:pt idx="2323">
                  <c:v>1.5530476072074542E-2</c:v>
                </c:pt>
                <c:pt idx="2324">
                  <c:v>1.5525145290236849E-2</c:v>
                </c:pt>
                <c:pt idx="2325">
                  <c:v>1.5519778559370185E-2</c:v>
                </c:pt>
                <c:pt idx="2326">
                  <c:v>1.5514375823087482E-2</c:v>
                </c:pt>
                <c:pt idx="2327">
                  <c:v>1.5508937024999931E-2</c:v>
                </c:pt>
                <c:pt idx="2328">
                  <c:v>1.550346210872394E-2</c:v>
                </c:pt>
                <c:pt idx="2329">
                  <c:v>1.5497951017871573E-2</c:v>
                </c:pt>
                <c:pt idx="2330">
                  <c:v>1.5492403696060102E-2</c:v>
                </c:pt>
                <c:pt idx="2331">
                  <c:v>1.5486820086905067E-2</c:v>
                </c:pt>
                <c:pt idx="2332">
                  <c:v>1.5481200134028955E-2</c:v>
                </c:pt>
                <c:pt idx="2333">
                  <c:v>1.5475622484678561E-2</c:v>
                </c:pt>
                <c:pt idx="2334">
                  <c:v>1.5469932533991242E-2</c:v>
                </c:pt>
                <c:pt idx="2335">
                  <c:v>1.5464206075946786E-2</c:v>
                </c:pt>
                <c:pt idx="2336">
                  <c:v>1.5458443054170068E-2</c:v>
                </c:pt>
                <c:pt idx="2337">
                  <c:v>1.5452553240535077E-2</c:v>
                </c:pt>
                <c:pt idx="2338">
                  <c:v>1.5446714041385656E-2</c:v>
                </c:pt>
                <c:pt idx="2339">
                  <c:v>1.5440838103878661E-2</c:v>
                </c:pt>
                <c:pt idx="2340">
                  <c:v>1.5434925371647876E-2</c:v>
                </c:pt>
                <c:pt idx="2341">
                  <c:v>1.5428975788321003E-2</c:v>
                </c:pt>
                <c:pt idx="2342">
                  <c:v>1.5422989297533565E-2</c:v>
                </c:pt>
                <c:pt idx="2343">
                  <c:v>1.5416965842916738E-2</c:v>
                </c:pt>
                <c:pt idx="2344">
                  <c:v>1.5410905368106043E-2</c:v>
                </c:pt>
                <c:pt idx="2345">
                  <c:v>1.5404807816738742E-2</c:v>
                </c:pt>
                <c:pt idx="2346">
                  <c:v>1.5398789429511183E-2</c:v>
                </c:pt>
                <c:pt idx="2347">
                  <c:v>1.5392620486292074E-2</c:v>
                </c:pt>
                <c:pt idx="2348">
                  <c:v>1.5386414302942861E-2</c:v>
                </c:pt>
                <c:pt idx="2349">
                  <c:v>1.5380170823105993E-2</c:v>
                </c:pt>
                <c:pt idx="2350">
                  <c:v>1.5373117863683561E-2</c:v>
                </c:pt>
                <c:pt idx="2351">
                  <c:v>1.5366666085460466E-2</c:v>
                </c:pt>
                <c:pt idx="2352">
                  <c:v>1.5360439119416647E-2</c:v>
                </c:pt>
                <c:pt idx="2353">
                  <c:v>1.5354043488791547E-2</c:v>
                </c:pt>
                <c:pt idx="2354">
                  <c:v>1.5347610277373747E-2</c:v>
                </c:pt>
                <c:pt idx="2355">
                  <c:v>1.5341139428813655E-2</c:v>
                </c:pt>
                <c:pt idx="2356">
                  <c:v>1.5334630886762568E-2</c:v>
                </c:pt>
                <c:pt idx="2357">
                  <c:v>1.5328084594877112E-2</c:v>
                </c:pt>
                <c:pt idx="2358">
                  <c:v>1.5321500496812135E-2</c:v>
                </c:pt>
                <c:pt idx="2359">
                  <c:v>1.5314568327283102E-2</c:v>
                </c:pt>
                <c:pt idx="2360">
                  <c:v>1.5307902442888205E-2</c:v>
                </c:pt>
                <c:pt idx="2361">
                  <c:v>1.5301198572264361E-2</c:v>
                </c:pt>
                <c:pt idx="2362">
                  <c:v>1.5294456659073162E-2</c:v>
                </c:pt>
                <c:pt idx="2363">
                  <c:v>1.5287843941049005E-2</c:v>
                </c:pt>
                <c:pt idx="2364">
                  <c:v>1.5279074599988222E-2</c:v>
                </c:pt>
                <c:pt idx="2365">
                  <c:v>1.5272210325051633E-2</c:v>
                </c:pt>
                <c:pt idx="2366">
                  <c:v>1.5265307771625216E-2</c:v>
                </c:pt>
                <c:pt idx="2367">
                  <c:v>1.5256829112267155E-2</c:v>
                </c:pt>
                <c:pt idx="2368">
                  <c:v>1.5251204259092434E-2</c:v>
                </c:pt>
                <c:pt idx="2369">
                  <c:v>1.5244183478250522E-2</c:v>
                </c:pt>
                <c:pt idx="2370">
                  <c:v>1.523712418809027E-2</c:v>
                </c:pt>
                <c:pt idx="2371">
                  <c:v>1.5230026332287164E-2</c:v>
                </c:pt>
                <c:pt idx="2372">
                  <c:v>1.5222889854521037E-2</c:v>
                </c:pt>
                <c:pt idx="2373">
                  <c:v>1.5215714698466514E-2</c:v>
                </c:pt>
                <c:pt idx="2374">
                  <c:v>1.5208500807805165E-2</c:v>
                </c:pt>
                <c:pt idx="2375">
                  <c:v>1.520124812621769E-2</c:v>
                </c:pt>
                <c:pt idx="2376">
                  <c:v>1.5193956597389141E-2</c:v>
                </c:pt>
                <c:pt idx="2377">
                  <c:v>1.5186626165001087E-2</c:v>
                </c:pt>
                <c:pt idx="2378">
                  <c:v>1.517925677274292E-2</c:v>
                </c:pt>
                <c:pt idx="2379">
                  <c:v>1.5171848364299688E-2</c:v>
                </c:pt>
                <c:pt idx="2380">
                  <c:v>1.5164400883360782E-2</c:v>
                </c:pt>
                <c:pt idx="2381">
                  <c:v>1.5156914273619071E-2</c:v>
                </c:pt>
                <c:pt idx="2382">
                  <c:v>1.5149388478764812E-2</c:v>
                </c:pt>
                <c:pt idx="2383">
                  <c:v>1.514182344249522E-2</c:v>
                </c:pt>
                <c:pt idx="2384">
                  <c:v>1.513421910850229E-2</c:v>
                </c:pt>
                <c:pt idx="2385">
                  <c:v>1.5126811432649529E-2</c:v>
                </c:pt>
                <c:pt idx="2386">
                  <c:v>1.5119131481996079E-2</c:v>
                </c:pt>
                <c:pt idx="2387">
                  <c:v>1.5111412070230449E-2</c:v>
                </c:pt>
                <c:pt idx="2388">
                  <c:v>1.5102669401098535E-2</c:v>
                </c:pt>
                <c:pt idx="2389">
                  <c:v>1.509560600218297E-2</c:v>
                </c:pt>
                <c:pt idx="2390">
                  <c:v>1.5087764699561843E-2</c:v>
                </c:pt>
                <c:pt idx="2391">
                  <c:v>1.5079883705136958E-2</c:v>
                </c:pt>
                <c:pt idx="2392">
                  <c:v>1.5071962962615086E-2</c:v>
                </c:pt>
                <c:pt idx="2393">
                  <c:v>1.5064002415705604E-2</c:v>
                </c:pt>
                <c:pt idx="2394">
                  <c:v>1.5056002008122227E-2</c:v>
                </c:pt>
                <c:pt idx="2395">
                  <c:v>1.5047961683577809E-2</c:v>
                </c:pt>
                <c:pt idx="2396">
                  <c:v>1.5039881385788679E-2</c:v>
                </c:pt>
                <c:pt idx="2397">
                  <c:v>1.5031761058472029E-2</c:v>
                </c:pt>
                <c:pt idx="2398">
                  <c:v>1.5024155054346622E-2</c:v>
                </c:pt>
                <c:pt idx="2399">
                  <c:v>1.5015960937136974E-2</c:v>
                </c:pt>
                <c:pt idx="2400">
                  <c:v>1.5007726632573437E-2</c:v>
                </c:pt>
                <c:pt idx="2401">
                  <c:v>1.4994128228459793E-2</c:v>
                </c:pt>
                <c:pt idx="2402">
                  <c:v>1.4989946107766272E-2</c:v>
                </c:pt>
                <c:pt idx="2403">
                  <c:v>1.498278203199721E-2</c:v>
                </c:pt>
                <c:pt idx="2404">
                  <c:v>1.4974386415265606E-2</c:v>
                </c:pt>
                <c:pt idx="2405">
                  <c:v>1.496595032980963E-2</c:v>
                </c:pt>
                <c:pt idx="2406">
                  <c:v>1.4957473719363179E-2</c:v>
                </c:pt>
                <c:pt idx="2407">
                  <c:v>1.4949262421002836E-2</c:v>
                </c:pt>
                <c:pt idx="2408">
                  <c:v>1.4940707859398128E-2</c:v>
                </c:pt>
                <c:pt idx="2409">
                  <c:v>1.4932112609505626E-2</c:v>
                </c:pt>
                <c:pt idx="2410">
                  <c:v>1.4923476615064712E-2</c:v>
                </c:pt>
                <c:pt idx="2411">
                  <c:v>1.4913841861288772E-2</c:v>
                </c:pt>
                <c:pt idx="2412">
                  <c:v>1.4905114338280134E-2</c:v>
                </c:pt>
                <c:pt idx="2413">
                  <c:v>1.4896345885451094E-2</c:v>
                </c:pt>
                <c:pt idx="2414">
                  <c:v>1.4887536446549259E-2</c:v>
                </c:pt>
                <c:pt idx="2415">
                  <c:v>1.487901880387677E-2</c:v>
                </c:pt>
                <c:pt idx="2416">
                  <c:v>1.4870130536903352E-2</c:v>
                </c:pt>
                <c:pt idx="2417">
                  <c:v>1.4861201120603353E-2</c:v>
                </c:pt>
                <c:pt idx="2418">
                  <c:v>1.4852230498729014E-2</c:v>
                </c:pt>
                <c:pt idx="2419">
                  <c:v>1.4842872492215995E-2</c:v>
                </c:pt>
                <c:pt idx="2420">
                  <c:v>1.4833815955662254E-2</c:v>
                </c:pt>
                <c:pt idx="2421">
                  <c:v>1.4824718039312403E-2</c:v>
                </c:pt>
                <c:pt idx="2422">
                  <c:v>1.4815578686928815E-2</c:v>
                </c:pt>
                <c:pt idx="2423">
                  <c:v>1.4806397842273871E-2</c:v>
                </c:pt>
                <c:pt idx="2424">
                  <c:v>1.479717544911255E-2</c:v>
                </c:pt>
                <c:pt idx="2425">
                  <c:v>1.4787911451211578E-2</c:v>
                </c:pt>
                <c:pt idx="2426">
                  <c:v>1.4778605792342017E-2</c:v>
                </c:pt>
                <c:pt idx="2427">
                  <c:v>1.476925841626972E-2</c:v>
                </c:pt>
                <c:pt idx="2428">
                  <c:v>1.4759869266770967E-2</c:v>
                </c:pt>
                <c:pt idx="2429">
                  <c:v>1.4750438287617689E-2</c:v>
                </c:pt>
                <c:pt idx="2430">
                  <c:v>1.4740965422587038E-2</c:v>
                </c:pt>
                <c:pt idx="2431">
                  <c:v>1.4731450615457027E-2</c:v>
                </c:pt>
                <c:pt idx="2432">
                  <c:v>1.4721893810004806E-2</c:v>
                </c:pt>
                <c:pt idx="2433">
                  <c:v>1.4712294950014472E-2</c:v>
                </c:pt>
                <c:pt idx="2434">
                  <c:v>1.4702653979270992E-2</c:v>
                </c:pt>
                <c:pt idx="2435">
                  <c:v>1.4692970841556727E-2</c:v>
                </c:pt>
                <c:pt idx="2436">
                  <c:v>1.4683245480661859E-2</c:v>
                </c:pt>
                <c:pt idx="2437">
                  <c:v>1.467388482884047E-2</c:v>
                </c:pt>
                <c:pt idx="2438">
                  <c:v>1.4664078286423677E-2</c:v>
                </c:pt>
                <c:pt idx="2439">
                  <c:v>1.4654229357668927E-2</c:v>
                </c:pt>
                <c:pt idx="2440">
                  <c:v>1.4644337986373266E-2</c:v>
                </c:pt>
                <c:pt idx="2441">
                  <c:v>1.4632719048978103E-2</c:v>
                </c:pt>
                <c:pt idx="2442">
                  <c:v>1.4624003480806551E-2</c:v>
                </c:pt>
                <c:pt idx="2443">
                  <c:v>1.4613980983848102E-2</c:v>
                </c:pt>
                <c:pt idx="2444">
                  <c:v>1.4603915814077413E-2</c:v>
                </c:pt>
                <c:pt idx="2445">
                  <c:v>1.459380791529683E-2</c:v>
                </c:pt>
                <c:pt idx="2446">
                  <c:v>1.4583657231317384E-2</c:v>
                </c:pt>
                <c:pt idx="2447">
                  <c:v>1.4573463705944026E-2</c:v>
                </c:pt>
                <c:pt idx="2448">
                  <c:v>1.4563227282992135E-2</c:v>
                </c:pt>
                <c:pt idx="2449">
                  <c:v>1.455294790626927E-2</c:v>
                </c:pt>
                <c:pt idx="2450">
                  <c:v>1.4543529273022493E-2</c:v>
                </c:pt>
                <c:pt idx="2451">
                  <c:v>1.4533170828569197E-2</c:v>
                </c:pt>
                <c:pt idx="2452">
                  <c:v>1.4522769272701908E-2</c:v>
                </c:pt>
                <c:pt idx="2453">
                  <c:v>1.4512324549238009E-2</c:v>
                </c:pt>
                <c:pt idx="2454">
                  <c:v>1.4501836601998441E-2</c:v>
                </c:pt>
                <c:pt idx="2455">
                  <c:v>1.449130537480503E-2</c:v>
                </c:pt>
                <c:pt idx="2456">
                  <c:v>1.4480730811477827E-2</c:v>
                </c:pt>
                <c:pt idx="2457">
                  <c:v>1.4470112855845763E-2</c:v>
                </c:pt>
                <c:pt idx="2458">
                  <c:v>1.4459451451736882E-2</c:v>
                </c:pt>
                <c:pt idx="2459">
                  <c:v>1.4449229625693763E-2</c:v>
                </c:pt>
                <c:pt idx="2460">
                  <c:v>1.4438484708398973E-2</c:v>
                </c:pt>
                <c:pt idx="2461">
                  <c:v>1.4427696179559246E-2</c:v>
                </c:pt>
                <c:pt idx="2462">
                  <c:v>1.4416863983006479E-2</c:v>
                </c:pt>
                <c:pt idx="2463">
                  <c:v>1.440449502649587E-2</c:v>
                </c:pt>
                <c:pt idx="2464">
                  <c:v>1.4393564602168481E-2</c:v>
                </c:pt>
                <c:pt idx="2465">
                  <c:v>1.4382590325355103E-2</c:v>
                </c:pt>
                <c:pt idx="2466">
                  <c:v>1.4371572139902393E-2</c:v>
                </c:pt>
                <c:pt idx="2467">
                  <c:v>1.4361022356079967E-2</c:v>
                </c:pt>
                <c:pt idx="2468">
                  <c:v>1.434991978183011E-2</c:v>
                </c:pt>
                <c:pt idx="2469">
                  <c:v>1.4338773135919648E-2</c:v>
                </c:pt>
                <c:pt idx="2470">
                  <c:v>1.4327582362200086E-2</c:v>
                </c:pt>
                <c:pt idx="2471">
                  <c:v>1.4316347404530838E-2</c:v>
                </c:pt>
                <c:pt idx="2472">
                  <c:v>1.4304537801517869E-2</c:v>
                </c:pt>
                <c:pt idx="2473">
                  <c:v>1.4293210683510837E-2</c:v>
                </c:pt>
                <c:pt idx="2474">
                  <c:v>1.4281839207722878E-2</c:v>
                </c:pt>
                <c:pt idx="2475">
                  <c:v>1.4270423318019764E-2</c:v>
                </c:pt>
                <c:pt idx="2476">
                  <c:v>1.4258962958273351E-2</c:v>
                </c:pt>
                <c:pt idx="2477">
                  <c:v>1.4247458072354623E-2</c:v>
                </c:pt>
                <c:pt idx="2478">
                  <c:v>1.4235908604134567E-2</c:v>
                </c:pt>
                <c:pt idx="2479">
                  <c:v>1.4224314497489381E-2</c:v>
                </c:pt>
                <c:pt idx="2480">
                  <c:v>1.4212676513607567E-2</c:v>
                </c:pt>
                <c:pt idx="2481">
                  <c:v>1.420099868601829E-2</c:v>
                </c:pt>
                <c:pt idx="2482">
                  <c:v>1.4189285874122257E-2</c:v>
                </c:pt>
                <c:pt idx="2483">
                  <c:v>1.4177542946655318E-2</c:v>
                </c:pt>
                <c:pt idx="2484">
                  <c:v>1.4165774781690199E-2</c:v>
                </c:pt>
                <c:pt idx="2485">
                  <c:v>1.4153986266634774E-2</c:v>
                </c:pt>
                <c:pt idx="2486">
                  <c:v>1.4142182298230312E-2</c:v>
                </c:pt>
                <c:pt idx="2487">
                  <c:v>1.4130367782557574E-2</c:v>
                </c:pt>
                <c:pt idx="2488">
                  <c:v>1.4118547635028116E-2</c:v>
                </c:pt>
                <c:pt idx="2489">
                  <c:v>1.4107293404657058E-2</c:v>
                </c:pt>
                <c:pt idx="2490">
                  <c:v>1.4095476017592548E-2</c:v>
                </c:pt>
                <c:pt idx="2491">
                  <c:v>1.4083667680228807E-2</c:v>
                </c:pt>
                <c:pt idx="2492">
                  <c:v>1.4071873398817951E-2</c:v>
                </c:pt>
                <c:pt idx="2493">
                  <c:v>1.4059534597719992E-2</c:v>
                </c:pt>
                <c:pt idx="2494">
                  <c:v>1.4047779683067026E-2</c:v>
                </c:pt>
                <c:pt idx="2495">
                  <c:v>1.4036044686472567E-2</c:v>
                </c:pt>
                <c:pt idx="2496">
                  <c:v>1.402432967469365E-2</c:v>
                </c:pt>
                <c:pt idx="2497">
                  <c:v>1.4012634714494258E-2</c:v>
                </c:pt>
                <c:pt idx="2498">
                  <c:v>1.4000959872629693E-2</c:v>
                </c:pt>
                <c:pt idx="2499">
                  <c:v>1.3989305215863937E-2</c:v>
                </c:pt>
                <c:pt idx="2500">
                  <c:v>1.3977670810952287E-2</c:v>
                </c:pt>
                <c:pt idx="2501">
                  <c:v>1.3966056724654386E-2</c:v>
                </c:pt>
                <c:pt idx="2502">
                  <c:v>1.3955017129504629E-2</c:v>
                </c:pt>
                <c:pt idx="2503">
                  <c:v>1.3943442854917961E-2</c:v>
                </c:pt>
                <c:pt idx="2504">
                  <c:v>1.3931889093286144E-2</c:v>
                </c:pt>
                <c:pt idx="2505">
                  <c:v>1.3920355911363692E-2</c:v>
                </c:pt>
                <c:pt idx="2506">
                  <c:v>1.3908843375907753E-2</c:v>
                </c:pt>
                <c:pt idx="2507">
                  <c:v>1.3897351553671087E-2</c:v>
                </c:pt>
                <c:pt idx="2508">
                  <c:v>1.3885880511409964E-2</c:v>
                </c:pt>
                <c:pt idx="2509">
                  <c:v>1.3874430315877141E-2</c:v>
                </c:pt>
                <c:pt idx="2510">
                  <c:v>1.3863001033828008E-2</c:v>
                </c:pt>
                <c:pt idx="2511">
                  <c:v>1.3852137481229931E-2</c:v>
                </c:pt>
                <c:pt idx="2512">
                  <c:v>1.3840749147815856E-2</c:v>
                </c:pt>
                <c:pt idx="2513">
                  <c:v>1.3829381922206174E-2</c:v>
                </c:pt>
                <c:pt idx="2514">
                  <c:v>1.3818035871151935E-2</c:v>
                </c:pt>
                <c:pt idx="2515">
                  <c:v>1.380563035446705E-2</c:v>
                </c:pt>
                <c:pt idx="2516">
                  <c:v>1.3794329058057051E-2</c:v>
                </c:pt>
                <c:pt idx="2517">
                  <c:v>1.3783049148330782E-2</c:v>
                </c:pt>
                <c:pt idx="2518">
                  <c:v>1.3771790692040063E-2</c:v>
                </c:pt>
                <c:pt idx="2519">
                  <c:v>1.3760553755934107E-2</c:v>
                </c:pt>
                <c:pt idx="2520">
                  <c:v>1.3749873140348687E-2</c:v>
                </c:pt>
                <c:pt idx="2521">
                  <c:v>1.3738678312220448E-2</c:v>
                </c:pt>
                <c:pt idx="2522">
                  <c:v>1.3727505198584391E-2</c:v>
                </c:pt>
                <c:pt idx="2523">
                  <c:v>1.3716353866188882E-2</c:v>
                </c:pt>
                <c:pt idx="2524">
                  <c:v>1.3704694214413962E-2</c:v>
                </c:pt>
                <c:pt idx="2525">
                  <c:v>1.3693587801150106E-2</c:v>
                </c:pt>
                <c:pt idx="2526">
                  <c:v>1.3682503375316388E-2</c:v>
                </c:pt>
                <c:pt idx="2527">
                  <c:v>1.3671441003651596E-2</c:v>
                </c:pt>
                <c:pt idx="2528">
                  <c:v>1.3660400752909288E-2</c:v>
                </c:pt>
                <c:pt idx="2529">
                  <c:v>1.3649382689831732E-2</c:v>
                </c:pt>
                <c:pt idx="2530">
                  <c:v>1.3638386881164661E-2</c:v>
                </c:pt>
                <c:pt idx="2531">
                  <c:v>1.3627413393656427E-2</c:v>
                </c:pt>
                <c:pt idx="2532">
                  <c:v>1.3616462294051028E-2</c:v>
                </c:pt>
                <c:pt idx="2533">
                  <c:v>1.3605533649091596E-2</c:v>
                </c:pt>
                <c:pt idx="2534">
                  <c:v>1.3594627525524742E-2</c:v>
                </c:pt>
                <c:pt idx="2535">
                  <c:v>1.3583743990094467E-2</c:v>
                </c:pt>
                <c:pt idx="2536">
                  <c:v>1.3572883109542166E-2</c:v>
                </c:pt>
                <c:pt idx="2537">
                  <c:v>1.3562044950613576E-2</c:v>
                </c:pt>
                <c:pt idx="2538">
                  <c:v>1.3551229580050965E-2</c:v>
                </c:pt>
                <c:pt idx="2539">
                  <c:v>1.3540437064598333E-2</c:v>
                </c:pt>
                <c:pt idx="2540">
                  <c:v>1.3529667470997072E-2</c:v>
                </c:pt>
                <c:pt idx="2541">
                  <c:v>1.3519430565790353E-2</c:v>
                </c:pt>
                <c:pt idx="2542">
                  <c:v>1.350870575860999E-2</c:v>
                </c:pt>
                <c:pt idx="2543">
                  <c:v>1.3498004067554028E-2</c:v>
                </c:pt>
                <c:pt idx="2544">
                  <c:v>1.3487325559363803E-2</c:v>
                </c:pt>
                <c:pt idx="2545">
                  <c:v>1.347667030078153E-2</c:v>
                </c:pt>
                <c:pt idx="2546">
                  <c:v>1.346553500579256E-2</c:v>
                </c:pt>
                <c:pt idx="2547">
                  <c:v>1.3454927733907369E-2</c:v>
                </c:pt>
                <c:pt idx="2548">
                  <c:v>1.3444343917802104E-2</c:v>
                </c:pt>
                <c:pt idx="2549">
                  <c:v>1.3433783624214686E-2</c:v>
                </c:pt>
                <c:pt idx="2550">
                  <c:v>1.3423246919885641E-2</c:v>
                </c:pt>
                <c:pt idx="2551">
                  <c:v>1.3412733871550283E-2</c:v>
                </c:pt>
                <c:pt idx="2552">
                  <c:v>1.3402244545951741E-2</c:v>
                </c:pt>
                <c:pt idx="2553">
                  <c:v>1.3391779009827069E-2</c:v>
                </c:pt>
                <c:pt idx="2554">
                  <c:v>1.3382323221003745E-2</c:v>
                </c:pt>
                <c:pt idx="2555">
                  <c:v>1.3371902794845347E-2</c:v>
                </c:pt>
                <c:pt idx="2556">
                  <c:v>1.3361506346463159E-2</c:v>
                </c:pt>
                <c:pt idx="2557">
                  <c:v>1.3351133942592242E-2</c:v>
                </c:pt>
                <c:pt idx="2558">
                  <c:v>1.3338821857986505E-2</c:v>
                </c:pt>
                <c:pt idx="2559">
                  <c:v>1.3328988639411676E-2</c:v>
                </c:pt>
                <c:pt idx="2560">
                  <c:v>1.3318692238467378E-2</c:v>
                </c:pt>
                <c:pt idx="2561">
                  <c:v>1.3308420158514522E-2</c:v>
                </c:pt>
                <c:pt idx="2562">
                  <c:v>1.3298172466281954E-2</c:v>
                </c:pt>
                <c:pt idx="2563">
                  <c:v>1.3288429931480118E-2</c:v>
                </c:pt>
                <c:pt idx="2564">
                  <c:v>1.3278229826750728E-2</c:v>
                </c:pt>
                <c:pt idx="2565">
                  <c:v>1.3268054303990156E-2</c:v>
                </c:pt>
                <c:pt idx="2566">
                  <c:v>1.3257903429929744E-2</c:v>
                </c:pt>
                <c:pt idx="2567">
                  <c:v>1.3245402931058805E-2</c:v>
                </c:pt>
                <c:pt idx="2568">
                  <c:v>1.3235308620660184E-2</c:v>
                </c:pt>
                <c:pt idx="2569">
                  <c:v>1.322523918897002E-2</c:v>
                </c:pt>
                <c:pt idx="2570">
                  <c:v>1.3215194702719611E-2</c:v>
                </c:pt>
                <c:pt idx="2571">
                  <c:v>1.3206582389690408E-2</c:v>
                </c:pt>
                <c:pt idx="2572">
                  <c:v>1.3196583681520414E-2</c:v>
                </c:pt>
                <c:pt idx="2573">
                  <c:v>1.318661010110612E-2</c:v>
                </c:pt>
                <c:pt idx="2574">
                  <c:v>1.3170988260723077E-2</c:v>
                </c:pt>
                <c:pt idx="2575">
                  <c:v>1.3166738590486268E-2</c:v>
                </c:pt>
                <c:pt idx="2576">
                  <c:v>1.3155455376619215E-2</c:v>
                </c:pt>
                <c:pt idx="2577">
                  <c:v>1.3145587377017931E-2</c:v>
                </c:pt>
                <c:pt idx="2578">
                  <c:v>1.3135744856729775E-2</c:v>
                </c:pt>
                <c:pt idx="2579">
                  <c:v>1.3125927882488599E-2</c:v>
                </c:pt>
                <c:pt idx="2580">
                  <c:v>1.3116136521024852E-2</c:v>
                </c:pt>
                <c:pt idx="2581">
                  <c:v>1.3106370839071541E-2</c:v>
                </c:pt>
                <c:pt idx="2582">
                  <c:v>1.3096630903362513E-2</c:v>
                </c:pt>
                <c:pt idx="2583">
                  <c:v>1.3086916780632474E-2</c:v>
                </c:pt>
                <c:pt idx="2584">
                  <c:v>1.3078578234051379E-2</c:v>
                </c:pt>
                <c:pt idx="2585">
                  <c:v>1.3067566241023513E-2</c:v>
                </c:pt>
                <c:pt idx="2586">
                  <c:v>1.3057929957612294E-2</c:v>
                </c:pt>
                <c:pt idx="2587">
                  <c:v>1.3048319754102717E-2</c:v>
                </c:pt>
                <c:pt idx="2588">
                  <c:v>1.3038735697229487E-2</c:v>
                </c:pt>
                <c:pt idx="2589">
                  <c:v>1.3029177853724754E-2</c:v>
                </c:pt>
                <c:pt idx="2590">
                  <c:v>1.3019646290318118E-2</c:v>
                </c:pt>
                <c:pt idx="2591">
                  <c:v>1.3010141073740881E-2</c:v>
                </c:pt>
                <c:pt idx="2592">
                  <c:v>1.3000662270723495E-2</c:v>
                </c:pt>
                <c:pt idx="2593">
                  <c:v>1.2992518089356395E-2</c:v>
                </c:pt>
                <c:pt idx="2594">
                  <c:v>1.2983087606893767E-2</c:v>
                </c:pt>
                <c:pt idx="2595">
                  <c:v>1.2973683720275787E-2</c:v>
                </c:pt>
                <c:pt idx="2596">
                  <c:v>1.2964306496229738E-2</c:v>
                </c:pt>
                <c:pt idx="2597">
                  <c:v>1.2953666794628156E-2</c:v>
                </c:pt>
                <c:pt idx="2598">
                  <c:v>1.2944347874321244E-2</c:v>
                </c:pt>
                <c:pt idx="2599">
                  <c:v>1.2935055834689041E-2</c:v>
                </c:pt>
                <c:pt idx="2600">
                  <c:v>1.2925790742463696E-2</c:v>
                </c:pt>
                <c:pt idx="2601">
                  <c:v>1.291655266437396E-2</c:v>
                </c:pt>
                <c:pt idx="2602">
                  <c:v>1.2907341667149434E-2</c:v>
                </c:pt>
                <c:pt idx="2603">
                  <c:v>1.2898157817519719E-2</c:v>
                </c:pt>
                <c:pt idx="2604">
                  <c:v>1.2889001182217816E-2</c:v>
                </c:pt>
                <c:pt idx="2605">
                  <c:v>1.2879871827970775E-2</c:v>
                </c:pt>
                <c:pt idx="2606">
                  <c:v>1.2872430857790995E-2</c:v>
                </c:pt>
                <c:pt idx="2607">
                  <c:v>1.2863349680876546E-2</c:v>
                </c:pt>
                <c:pt idx="2608">
                  <c:v>1.2854295961312268E-2</c:v>
                </c:pt>
                <c:pt idx="2609">
                  <c:v>1.2845269765828782E-2</c:v>
                </c:pt>
                <c:pt idx="2610">
                  <c:v>1.2833239824945534E-2</c:v>
                </c:pt>
                <c:pt idx="2611">
                  <c:v>1.282305752908206E-2</c:v>
                </c:pt>
                <c:pt idx="2612">
                  <c:v>1.2813723238708462E-2</c:v>
                </c:pt>
                <c:pt idx="2613">
                  <c:v>1.2805226068902872E-2</c:v>
                </c:pt>
                <c:pt idx="2614">
                  <c:v>1.2796352143891798E-2</c:v>
                </c:pt>
                <c:pt idx="2615">
                  <c:v>1.278750617790483E-2</c:v>
                </c:pt>
                <c:pt idx="2616">
                  <c:v>1.2778688237668376E-2</c:v>
                </c:pt>
                <c:pt idx="2617">
                  <c:v>1.2769898389912349E-2</c:v>
                </c:pt>
                <c:pt idx="2618">
                  <c:v>1.2761136701364915E-2</c:v>
                </c:pt>
                <c:pt idx="2619">
                  <c:v>1.2752010507142626E-2</c:v>
                </c:pt>
                <c:pt idx="2620">
                  <c:v>1.2743307063376067E-2</c:v>
                </c:pt>
                <c:pt idx="2621">
                  <c:v>1.2734631984983905E-2</c:v>
                </c:pt>
                <c:pt idx="2622">
                  <c:v>1.2725985338692765E-2</c:v>
                </c:pt>
                <c:pt idx="2623">
                  <c:v>1.2717752982269494E-2</c:v>
                </c:pt>
                <c:pt idx="2624">
                  <c:v>1.2709161650279051E-2</c:v>
                </c:pt>
                <c:pt idx="2625">
                  <c:v>1.2698157724493538E-2</c:v>
                </c:pt>
                <c:pt idx="2626">
                  <c:v>1.2692064931957549E-2</c:v>
                </c:pt>
                <c:pt idx="2627">
                  <c:v>1.2683559679084567E-2</c:v>
                </c:pt>
                <c:pt idx="2628">
                  <c:v>1.2674706271915597E-2</c:v>
                </c:pt>
                <c:pt idx="2629">
                  <c:v>1.2666260518753546E-2</c:v>
                </c:pt>
                <c:pt idx="2630">
                  <c:v>1.2657843731526362E-2</c:v>
                </c:pt>
                <c:pt idx="2631">
                  <c:v>1.2649455976964145E-2</c:v>
                </c:pt>
                <c:pt idx="2632">
                  <c:v>1.2641097321796997E-2</c:v>
                </c:pt>
                <c:pt idx="2633">
                  <c:v>1.2632767832753279E-2</c:v>
                </c:pt>
                <c:pt idx="2634">
                  <c:v>1.262446757656222E-2</c:v>
                </c:pt>
                <c:pt idx="2635">
                  <c:v>1.2616196619955659E-2</c:v>
                </c:pt>
                <c:pt idx="2636">
                  <c:v>1.260795502966109E-2</c:v>
                </c:pt>
                <c:pt idx="2637">
                  <c:v>1.2599742872411217E-2</c:v>
                </c:pt>
                <c:pt idx="2638">
                  <c:v>1.2591560214934404E-2</c:v>
                </c:pt>
                <c:pt idx="2639">
                  <c:v>1.2583407123960749E-2</c:v>
                </c:pt>
                <c:pt idx="2640">
                  <c:v>1.2575283666219484E-2</c:v>
                </c:pt>
                <c:pt idx="2641">
                  <c:v>1.2567189908443315E-2</c:v>
                </c:pt>
                <c:pt idx="2642">
                  <c:v>1.2559125917361472E-2</c:v>
                </c:pt>
                <c:pt idx="2643">
                  <c:v>1.2551091759704926E-2</c:v>
                </c:pt>
                <c:pt idx="2644">
                  <c:v>1.2543087502203773E-2</c:v>
                </c:pt>
                <c:pt idx="2645">
                  <c:v>1.2535459118982359E-2</c:v>
                </c:pt>
                <c:pt idx="2646">
                  <c:v>1.2527512980279723E-2</c:v>
                </c:pt>
                <c:pt idx="2647">
                  <c:v>1.2519596935941891E-2</c:v>
                </c:pt>
                <c:pt idx="2648">
                  <c:v>1.2511711052697902E-2</c:v>
                </c:pt>
                <c:pt idx="2649">
                  <c:v>1.2503517052624136E-2</c:v>
                </c:pt>
                <c:pt idx="2650">
                  <c:v>1.2495693597410908E-2</c:v>
                </c:pt>
                <c:pt idx="2651">
                  <c:v>1.248790050947333E-2</c:v>
                </c:pt>
                <c:pt idx="2652">
                  <c:v>1.2480137855543241E-2</c:v>
                </c:pt>
                <c:pt idx="2653">
                  <c:v>1.2472405702353346E-2</c:v>
                </c:pt>
                <c:pt idx="2654">
                  <c:v>1.2464704116634613E-2</c:v>
                </c:pt>
                <c:pt idx="2655">
                  <c:v>1.2457033165119751E-2</c:v>
                </c:pt>
                <c:pt idx="2656">
                  <c:v>1.2449392914542333E-2</c:v>
                </c:pt>
                <c:pt idx="2657">
                  <c:v>1.2441783431635935E-2</c:v>
                </c:pt>
                <c:pt idx="2658">
                  <c:v>1.243452576133427E-2</c:v>
                </c:pt>
                <c:pt idx="2659">
                  <c:v>1.2426976054413102E-2</c:v>
                </c:pt>
                <c:pt idx="2660">
                  <c:v>1.2419457309369393E-2</c:v>
                </c:pt>
                <c:pt idx="2661">
                  <c:v>1.2411969592939208E-2</c:v>
                </c:pt>
                <c:pt idx="2662">
                  <c:v>1.2405017119188375E-2</c:v>
                </c:pt>
                <c:pt idx="2663">
                  <c:v>1.2396340300203867E-2</c:v>
                </c:pt>
                <c:pt idx="2664">
                  <c:v>1.2388948546971257E-2</c:v>
                </c:pt>
                <c:pt idx="2665">
                  <c:v>1.2381588092829965E-2</c:v>
                </c:pt>
                <c:pt idx="2666">
                  <c:v>1.2374259004508836E-2</c:v>
                </c:pt>
                <c:pt idx="2667">
                  <c:v>1.2366961348745598E-2</c:v>
                </c:pt>
                <c:pt idx="2668">
                  <c:v>1.2359695192275311E-2</c:v>
                </c:pt>
                <c:pt idx="2669">
                  <c:v>1.2352460601830373E-2</c:v>
                </c:pt>
                <c:pt idx="2670">
                  <c:v>1.2345257644149399E-2</c:v>
                </c:pt>
                <c:pt idx="2671">
                  <c:v>1.2337496706402235E-2</c:v>
                </c:pt>
                <c:pt idx="2672">
                  <c:v>1.2330361290479767E-2</c:v>
                </c:pt>
                <c:pt idx="2673">
                  <c:v>1.2323257719517011E-2</c:v>
                </c:pt>
                <c:pt idx="2674">
                  <c:v>1.2316186060253623E-2</c:v>
                </c:pt>
                <c:pt idx="2675">
                  <c:v>1.2307426892974227E-2</c:v>
                </c:pt>
                <c:pt idx="2676">
                  <c:v>1.2300426361317446E-2</c:v>
                </c:pt>
                <c:pt idx="2677">
                  <c:v>1.2293457954644656E-2</c:v>
                </c:pt>
                <c:pt idx="2678">
                  <c:v>1.2286521739692802E-2</c:v>
                </c:pt>
                <c:pt idx="2679">
                  <c:v>1.2277802586356445E-2</c:v>
                </c:pt>
                <c:pt idx="2680">
                  <c:v>1.2272470564020246E-2</c:v>
                </c:pt>
                <c:pt idx="2681">
                  <c:v>1.2265633418679924E-2</c:v>
                </c:pt>
                <c:pt idx="2682">
                  <c:v>1.2258828738014895E-2</c:v>
                </c:pt>
                <c:pt idx="2683">
                  <c:v>1.2252056588767428E-2</c:v>
                </c:pt>
                <c:pt idx="2684">
                  <c:v>1.2245317037674572E-2</c:v>
                </c:pt>
                <c:pt idx="2685">
                  <c:v>1.2238610151479458E-2</c:v>
                </c:pt>
                <c:pt idx="2686">
                  <c:v>1.2231935996924351E-2</c:v>
                </c:pt>
                <c:pt idx="2687">
                  <c:v>1.2225294640747172E-2</c:v>
                </c:pt>
                <c:pt idx="2688">
                  <c:v>1.2218686149692789E-2</c:v>
                </c:pt>
                <c:pt idx="2689">
                  <c:v>1.2212110590503467E-2</c:v>
                </c:pt>
                <c:pt idx="2690">
                  <c:v>1.2205568029919732E-2</c:v>
                </c:pt>
                <c:pt idx="2691">
                  <c:v>1.2199058534684717E-2</c:v>
                </c:pt>
                <c:pt idx="2692">
                  <c:v>1.219258217154503E-2</c:v>
                </c:pt>
                <c:pt idx="2693">
                  <c:v>1.2186139007240328E-2</c:v>
                </c:pt>
                <c:pt idx="2694">
                  <c:v>1.2179729108517222E-2</c:v>
                </c:pt>
                <c:pt idx="2695">
                  <c:v>1.2173352542120578E-2</c:v>
                </c:pt>
                <c:pt idx="2696">
                  <c:v>1.2167009374795269E-2</c:v>
                </c:pt>
                <c:pt idx="2697">
                  <c:v>1.2160938846461926E-2</c:v>
                </c:pt>
                <c:pt idx="2698">
                  <c:v>1.2154660481423519E-2</c:v>
                </c:pt>
                <c:pt idx="2699">
                  <c:v>1.2148415709686437E-2</c:v>
                </c:pt>
                <c:pt idx="2700">
                  <c:v>1.2141275567441162E-2</c:v>
                </c:pt>
                <c:pt idx="2701">
                  <c:v>1.2135796860332674E-2</c:v>
                </c:pt>
                <c:pt idx="2702">
                  <c:v>1.2129655489101113E-2</c:v>
                </c:pt>
                <c:pt idx="2703">
                  <c:v>1.2123547984168015E-2</c:v>
                </c:pt>
                <c:pt idx="2704">
                  <c:v>1.2117474412281722E-2</c:v>
                </c:pt>
                <c:pt idx="2705">
                  <c:v>1.2111434840189714E-2</c:v>
                </c:pt>
                <c:pt idx="2706">
                  <c:v>1.2105429334643812E-2</c:v>
                </c:pt>
                <c:pt idx="2707">
                  <c:v>1.2099457962395838E-2</c:v>
                </c:pt>
                <c:pt idx="2708">
                  <c:v>1.2093520790188923E-2</c:v>
                </c:pt>
                <c:pt idx="2709">
                  <c:v>1.2087617884780971E-2</c:v>
                </c:pt>
                <c:pt idx="2710">
                  <c:v>1.2081959468087473E-2</c:v>
                </c:pt>
                <c:pt idx="2711">
                  <c:v>1.2076123022279943E-2</c:v>
                </c:pt>
                <c:pt idx="2712">
                  <c:v>1.2070321037507759E-2</c:v>
                </c:pt>
                <c:pt idx="2713">
                  <c:v>1.2061273418782327E-2</c:v>
                </c:pt>
                <c:pt idx="2714">
                  <c:v>1.2058004565670619E-2</c:v>
                </c:pt>
                <c:pt idx="2715">
                  <c:v>1.205312251693611E-2</c:v>
                </c:pt>
                <c:pt idx="2716">
                  <c:v>1.2047459043838143E-2</c:v>
                </c:pt>
                <c:pt idx="2717">
                  <c:v>1.204183036554282E-2</c:v>
                </c:pt>
                <c:pt idx="2718">
                  <c:v>1.2036236548805533E-2</c:v>
                </c:pt>
                <c:pt idx="2719">
                  <c:v>1.2030867348634899E-2</c:v>
                </c:pt>
                <c:pt idx="2720">
                  <c:v>1.202534112749376E-2</c:v>
                </c:pt>
                <c:pt idx="2721">
                  <c:v>1.2019849962157991E-2</c:v>
                </c:pt>
                <c:pt idx="2722">
                  <c:v>1.2014393919382194E-2</c:v>
                </c:pt>
                <c:pt idx="2723">
                  <c:v>1.200861260442484E-2</c:v>
                </c:pt>
                <c:pt idx="2724">
                  <c:v>1.200323171142584E-2</c:v>
                </c:pt>
                <c:pt idx="2725">
                  <c:v>1.1997886153307947E-2</c:v>
                </c:pt>
                <c:pt idx="2726">
                  <c:v>1.199257599683428E-2</c:v>
                </c:pt>
                <c:pt idx="2727">
                  <c:v>1.1987471983113685E-2</c:v>
                </c:pt>
                <c:pt idx="2728">
                  <c:v>1.1982230453599967E-2</c:v>
                </c:pt>
                <c:pt idx="2729">
                  <c:v>1.1977024519985224E-2</c:v>
                </c:pt>
                <c:pt idx="2730">
                  <c:v>1.1971854249030998E-2</c:v>
                </c:pt>
                <c:pt idx="2731">
                  <c:v>1.1966719707500587E-2</c:v>
                </c:pt>
                <c:pt idx="2732">
                  <c:v>1.1961462231124338E-2</c:v>
                </c:pt>
                <c:pt idx="2733">
                  <c:v>1.1956401755482333E-2</c:v>
                </c:pt>
                <c:pt idx="2734">
                  <c:v>1.1951377215586012E-2</c:v>
                </c:pt>
                <c:pt idx="2735">
                  <c:v>1.1946388678201096E-2</c:v>
                </c:pt>
                <c:pt idx="2736">
                  <c:v>1.1941436210092443E-2</c:v>
                </c:pt>
                <c:pt idx="2737">
                  <c:v>1.193651987802925E-2</c:v>
                </c:pt>
                <c:pt idx="2738">
                  <c:v>1.1931639748778979E-2</c:v>
                </c:pt>
                <c:pt idx="2739">
                  <c:v>1.1926795889109089E-2</c:v>
                </c:pt>
                <c:pt idx="2740">
                  <c:v>1.1921988365788781E-2</c:v>
                </c:pt>
                <c:pt idx="2741">
                  <c:v>1.1917217245587254E-2</c:v>
                </c:pt>
                <c:pt idx="2742">
                  <c:v>1.1912482595273706E-2</c:v>
                </c:pt>
                <c:pt idx="2743">
                  <c:v>1.1907784481624285E-2</c:v>
                </c:pt>
                <c:pt idx="2744">
                  <c:v>1.1903122971406456E-2</c:v>
                </c:pt>
                <c:pt idx="2745">
                  <c:v>1.1898498131392892E-2</c:v>
                </c:pt>
                <c:pt idx="2746">
                  <c:v>1.1893910028356266E-2</c:v>
                </c:pt>
                <c:pt idx="2747">
                  <c:v>1.1889358729074465E-2</c:v>
                </c:pt>
                <c:pt idx="2748">
                  <c:v>1.1884844300317559E-2</c:v>
                </c:pt>
                <c:pt idx="2749">
                  <c:v>1.1880483804368349E-2</c:v>
                </c:pt>
                <c:pt idx="2750">
                  <c:v>1.1876040807602248E-2</c:v>
                </c:pt>
                <c:pt idx="2751">
                  <c:v>1.1871634875648905E-2</c:v>
                </c:pt>
                <c:pt idx="2752">
                  <c:v>1.1867266075282159E-2</c:v>
                </c:pt>
                <c:pt idx="2753">
                  <c:v>1.1862827551596015E-2</c:v>
                </c:pt>
                <c:pt idx="2754">
                  <c:v>1.1858535748306734E-2</c:v>
                </c:pt>
                <c:pt idx="2755">
                  <c:v>1.1854281282987562E-2</c:v>
                </c:pt>
                <c:pt idx="2756">
                  <c:v>1.1850064222419859E-2</c:v>
                </c:pt>
                <c:pt idx="2757">
                  <c:v>1.1845884633383253E-2</c:v>
                </c:pt>
                <c:pt idx="2758">
                  <c:v>1.1841742582659104E-2</c:v>
                </c:pt>
                <c:pt idx="2759">
                  <c:v>1.1837638137033989E-2</c:v>
                </c:pt>
                <c:pt idx="2760">
                  <c:v>1.1833571363288404E-2</c:v>
                </c:pt>
                <c:pt idx="2761">
                  <c:v>1.1829542328209793E-2</c:v>
                </c:pt>
                <c:pt idx="2762">
                  <c:v>1.182571914705477E-2</c:v>
                </c:pt>
                <c:pt idx="2763">
                  <c:v>1.182176061421103E-2</c:v>
                </c:pt>
                <c:pt idx="2764">
                  <c:v>1.1817840008275127E-2</c:v>
                </c:pt>
                <c:pt idx="2765">
                  <c:v>1.1813957396035413E-2</c:v>
                </c:pt>
                <c:pt idx="2766">
                  <c:v>1.1810112844277576E-2</c:v>
                </c:pt>
                <c:pt idx="2767">
                  <c:v>1.1806306419788193E-2</c:v>
                </c:pt>
                <c:pt idx="2768">
                  <c:v>1.1802538189359169E-2</c:v>
                </c:pt>
                <c:pt idx="2769">
                  <c:v>1.1798808219776191E-2</c:v>
                </c:pt>
                <c:pt idx="2770">
                  <c:v>1.1795116577832054E-2</c:v>
                </c:pt>
                <c:pt idx="2771">
                  <c:v>1.179152422296703E-2</c:v>
                </c:pt>
                <c:pt idx="2772">
                  <c:v>1.1787906795346657E-2</c:v>
                </c:pt>
                <c:pt idx="2773">
                  <c:v>1.1784327889671471E-2</c:v>
                </c:pt>
                <c:pt idx="2774">
                  <c:v>1.1780787572734779E-2</c:v>
                </c:pt>
                <c:pt idx="2775">
                  <c:v>1.1777135798313236E-2</c:v>
                </c:pt>
                <c:pt idx="2776">
                  <c:v>1.1773680857936838E-2</c:v>
                </c:pt>
                <c:pt idx="2777">
                  <c:v>1.177026472489083E-2</c:v>
                </c:pt>
                <c:pt idx="2778">
                  <c:v>1.1766887465980039E-2</c:v>
                </c:pt>
                <c:pt idx="2779">
                  <c:v>1.1763588228453097E-2</c:v>
                </c:pt>
                <c:pt idx="2780">
                  <c:v>1.1760286227046729E-2</c:v>
                </c:pt>
                <c:pt idx="2781">
                  <c:v>1.1757023294102232E-2</c:v>
                </c:pt>
                <c:pt idx="2782">
                  <c:v>1.1753799496420679E-2</c:v>
                </c:pt>
                <c:pt idx="2783">
                  <c:v>1.1750614900803138E-2</c:v>
                </c:pt>
                <c:pt idx="2784">
                  <c:v>1.1747444010190278E-2</c:v>
                </c:pt>
                <c:pt idx="2785">
                  <c:v>1.174434074067153E-2</c:v>
                </c:pt>
                <c:pt idx="2786">
                  <c:v>1.1741276879713545E-2</c:v>
                </c:pt>
                <c:pt idx="2787">
                  <c:v>1.1738252494124621E-2</c:v>
                </c:pt>
                <c:pt idx="2788">
                  <c:v>1.1735267650714793E-2</c:v>
                </c:pt>
                <c:pt idx="2789">
                  <c:v>1.1732322416290622E-2</c:v>
                </c:pt>
                <c:pt idx="2790">
                  <c:v>1.1729416857667355E-2</c:v>
                </c:pt>
                <c:pt idx="2791">
                  <c:v>1.1726551041655032E-2</c:v>
                </c:pt>
                <c:pt idx="2792">
                  <c:v>1.1723725035064553E-2</c:v>
                </c:pt>
                <c:pt idx="2793">
                  <c:v>1.1720938904712907E-2</c:v>
                </c:pt>
                <c:pt idx="2794">
                  <c:v>1.1718192717412736E-2</c:v>
                </c:pt>
                <c:pt idx="2795">
                  <c:v>1.1715486539980158E-2</c:v>
                </c:pt>
                <c:pt idx="2796">
                  <c:v>1.1712820439233029E-2</c:v>
                </c:pt>
                <c:pt idx="2797">
                  <c:v>1.1710194481989202E-2</c:v>
                </c:pt>
                <c:pt idx="2798">
                  <c:v>1.1707608735067406E-2</c:v>
                </c:pt>
                <c:pt idx="2799">
                  <c:v>1.1705063265287231E-2</c:v>
                </c:pt>
                <c:pt idx="2800">
                  <c:v>1.1702558139470878E-2</c:v>
                </c:pt>
                <c:pt idx="2801">
                  <c:v>1.1700071893869107E-2</c:v>
                </c:pt>
                <c:pt idx="2802">
                  <c:v>1.1697644831325198E-2</c:v>
                </c:pt>
                <c:pt idx="2803">
                  <c:v>1.1695258307107393E-2</c:v>
                </c:pt>
                <c:pt idx="2804">
                  <c:v>1.1692912388043111E-2</c:v>
                </c:pt>
                <c:pt idx="2805">
                  <c:v>1.1690607140956266E-2</c:v>
                </c:pt>
                <c:pt idx="2806">
                  <c:v>1.168837834992225E-2</c:v>
                </c:pt>
                <c:pt idx="2807">
                  <c:v>1.1686157502932464E-2</c:v>
                </c:pt>
                <c:pt idx="2808">
                  <c:v>1.1683977534514509E-2</c:v>
                </c:pt>
                <c:pt idx="2809">
                  <c:v>1.1681838511500143E-2</c:v>
                </c:pt>
                <c:pt idx="2810">
                  <c:v>1.1679740500720254E-2</c:v>
                </c:pt>
                <c:pt idx="2811">
                  <c:v>1.1677683569009209E-2</c:v>
                </c:pt>
                <c:pt idx="2812">
                  <c:v>1.1675667783200502E-2</c:v>
                </c:pt>
                <c:pt idx="2813">
                  <c:v>1.1673693210129364E-2</c:v>
                </c:pt>
                <c:pt idx="2814">
                  <c:v>1.1671642727459464E-2</c:v>
                </c:pt>
                <c:pt idx="2815">
                  <c:v>1.166974497182327E-2</c:v>
                </c:pt>
                <c:pt idx="2816">
                  <c:v>1.1667888617193256E-2</c:v>
                </c:pt>
                <c:pt idx="2817">
                  <c:v>1.1666073730403959E-2</c:v>
                </c:pt>
                <c:pt idx="2818">
                  <c:v>1.1664300378294357E-2</c:v>
                </c:pt>
                <c:pt idx="2819">
                  <c:v>1.1662568627703429E-2</c:v>
                </c:pt>
                <c:pt idx="2820">
                  <c:v>1.1660878545471043E-2</c:v>
                </c:pt>
                <c:pt idx="2821">
                  <c:v>1.1659230198440618E-2</c:v>
                </c:pt>
                <c:pt idx="2822">
                  <c:v>1.1657623653454685E-2</c:v>
                </c:pt>
                <c:pt idx="2823">
                  <c:v>1.1655974449839773E-2</c:v>
                </c:pt>
                <c:pt idx="2824">
                  <c:v>1.1654448750995208E-2</c:v>
                </c:pt>
                <c:pt idx="2825">
                  <c:v>1.1652965048591125E-2</c:v>
                </c:pt>
                <c:pt idx="2826">
                  <c:v>1.1651523409476523E-2</c:v>
                </c:pt>
                <c:pt idx="2827">
                  <c:v>1.165041395546629E-2</c:v>
                </c:pt>
                <c:pt idx="2828">
                  <c:v>1.1649065594557275E-2</c:v>
                </c:pt>
                <c:pt idx="2829">
                  <c:v>1.1647759515921598E-2</c:v>
                </c:pt>
                <c:pt idx="2830">
                  <c:v>1.1646495786413602E-2</c:v>
                </c:pt>
                <c:pt idx="2831">
                  <c:v>1.1645274472890245E-2</c:v>
                </c:pt>
                <c:pt idx="2832">
                  <c:v>1.1643983687277383E-2</c:v>
                </c:pt>
                <c:pt idx="2833">
                  <c:v>1.1642844391208907E-2</c:v>
                </c:pt>
                <c:pt idx="2834">
                  <c:v>1.1641747705550577E-2</c:v>
                </c:pt>
                <c:pt idx="2835">
                  <c:v>1.1640693697164951E-2</c:v>
                </c:pt>
                <c:pt idx="2836">
                  <c:v>1.1639806485171982E-2</c:v>
                </c:pt>
                <c:pt idx="2837">
                  <c:v>1.1638841071647208E-2</c:v>
                </c:pt>
                <c:pt idx="2838">
                  <c:v>1.163791854214659E-2</c:v>
                </c:pt>
                <c:pt idx="2839">
                  <c:v>1.1637038963541856E-2</c:v>
                </c:pt>
                <c:pt idx="2840">
                  <c:v>1.1636202402699518E-2</c:v>
                </c:pt>
                <c:pt idx="2841">
                  <c:v>1.1635408926492171E-2</c:v>
                </c:pt>
                <c:pt idx="2842">
                  <c:v>1.163465860179067E-2</c:v>
                </c:pt>
                <c:pt idx="2843">
                  <c:v>1.1633951495469348E-2</c:v>
                </c:pt>
                <c:pt idx="2844">
                  <c:v>1.1633287674403405E-2</c:v>
                </c:pt>
                <c:pt idx="2845">
                  <c:v>1.1632667205469783E-2</c:v>
                </c:pt>
                <c:pt idx="2846">
                  <c:v>1.1632090155544547E-2</c:v>
                </c:pt>
                <c:pt idx="2847">
                  <c:v>1.1631556591508116E-2</c:v>
                </c:pt>
                <c:pt idx="2848">
                  <c:v>1.1631066580240032E-2</c:v>
                </c:pt>
                <c:pt idx="2849">
                  <c:v>1.1630620188624187E-2</c:v>
                </c:pt>
                <c:pt idx="2850">
                  <c:v>1.1630217483541863E-2</c:v>
                </c:pt>
                <c:pt idx="2851">
                  <c:v>1.1629858531878687E-2</c:v>
                </c:pt>
                <c:pt idx="2852">
                  <c:v>1.1629543400521157E-2</c:v>
                </c:pt>
                <c:pt idx="2853">
                  <c:v>1.1629095589191151E-2</c:v>
                </c:pt>
                <c:pt idx="2854">
                  <c:v>1.1628865154338412E-2</c:v>
                </c:pt>
                <c:pt idx="2855">
                  <c:v>1.1628678734259918E-2</c:v>
                </c:pt>
                <c:pt idx="2856">
                  <c:v>1.1628536395845457E-2</c:v>
                </c:pt>
                <c:pt idx="2857">
                  <c:v>1.1628438205987454E-2</c:v>
                </c:pt>
                <c:pt idx="2858">
                  <c:v>1.1628576584609479E-2</c:v>
                </c:pt>
                <c:pt idx="2859">
                  <c:v>1.1628570068329789E-2</c:v>
                </c:pt>
                <c:pt idx="2860">
                  <c:v>1.1628607907498111E-2</c:v>
                </c:pt>
                <c:pt idx="2861">
                  <c:v>1.162869016901397E-2</c:v>
                </c:pt>
                <c:pt idx="2862">
                  <c:v>1.1628816919779506E-2</c:v>
                </c:pt>
                <c:pt idx="2863">
                  <c:v>1.1628988226696852E-2</c:v>
                </c:pt>
                <c:pt idx="2864">
                  <c:v>1.1629204156669017E-2</c:v>
                </c:pt>
                <c:pt idx="2865">
                  <c:v>1.1629464776603345E-2</c:v>
                </c:pt>
                <c:pt idx="2866">
                  <c:v>1.1629334599182251E-2</c:v>
                </c:pt>
                <c:pt idx="2867">
                  <c:v>1.1629678349383887E-2</c:v>
                </c:pt>
                <c:pt idx="2868">
                  <c:v>1.163006697781821E-2</c:v>
                </c:pt>
                <c:pt idx="2869">
                  <c:v>1.1630500551391698E-2</c:v>
                </c:pt>
                <c:pt idx="2870">
                  <c:v>1.1631282206362436E-2</c:v>
                </c:pt>
                <c:pt idx="2871">
                  <c:v>1.1631581294635929E-2</c:v>
                </c:pt>
                <c:pt idx="2872">
                  <c:v>1.1632156559958418E-2</c:v>
                </c:pt>
                <c:pt idx="2873">
                  <c:v>1.163277704762411E-2</c:v>
                </c:pt>
                <c:pt idx="2874">
                  <c:v>1.163344282454748E-2</c:v>
                </c:pt>
                <c:pt idx="2875">
                  <c:v>1.1633906938596714E-2</c:v>
                </c:pt>
                <c:pt idx="2876">
                  <c:v>1.1634660213566305E-2</c:v>
                </c:pt>
                <c:pt idx="2877">
                  <c:v>1.163545897229917E-2</c:v>
                </c:pt>
                <c:pt idx="2878">
                  <c:v>1.1636303281713462E-2</c:v>
                </c:pt>
                <c:pt idx="2879">
                  <c:v>1.1638497326716554E-2</c:v>
                </c:pt>
                <c:pt idx="2880">
                  <c:v>1.1639449476099722E-2</c:v>
                </c:pt>
                <c:pt idx="2881">
                  <c:v>1.1640447408235798E-2</c:v>
                </c:pt>
                <c:pt idx="2882">
                  <c:v>1.1641491190062725E-2</c:v>
                </c:pt>
                <c:pt idx="2883">
                  <c:v>1.1641757642810382E-2</c:v>
                </c:pt>
                <c:pt idx="2884">
                  <c:v>1.1642883324943384E-2</c:v>
                </c:pt>
                <c:pt idx="2885">
                  <c:v>1.1644745282589911E-2</c:v>
                </c:pt>
                <c:pt idx="2886">
                  <c:v>1.1645272851244169E-2</c:v>
                </c:pt>
                <c:pt idx="2887">
                  <c:v>1.1646536829289036E-2</c:v>
                </c:pt>
                <c:pt idx="2888">
                  <c:v>1.1648720473285842E-2</c:v>
                </c:pt>
                <c:pt idx="2889">
                  <c:v>1.1650087077366806E-2</c:v>
                </c:pt>
                <c:pt idx="2890">
                  <c:v>1.1651500066707657E-2</c:v>
                </c:pt>
                <c:pt idx="2891">
                  <c:v>1.1652959508262499E-2</c:v>
                </c:pt>
                <c:pt idx="2892">
                  <c:v>1.1654465468989683E-2</c:v>
                </c:pt>
                <c:pt idx="2893">
                  <c:v>1.1656018015843315E-2</c:v>
                </c:pt>
                <c:pt idx="2894">
                  <c:v>1.1657617215785147E-2</c:v>
                </c:pt>
                <c:pt idx="2895">
                  <c:v>1.1659263135776936E-2</c:v>
                </c:pt>
                <c:pt idx="2896">
                  <c:v>1.1660001128358998E-2</c:v>
                </c:pt>
                <c:pt idx="2897">
                  <c:v>1.1662695403762507E-2</c:v>
                </c:pt>
                <c:pt idx="2898">
                  <c:v>1.1664481885688303E-2</c:v>
                </c:pt>
                <c:pt idx="2899">
                  <c:v>1.1666315355527234E-2</c:v>
                </c:pt>
                <c:pt idx="2900">
                  <c:v>1.1668195880249558E-2</c:v>
                </c:pt>
                <c:pt idx="2901">
                  <c:v>1.1670123526828087E-2</c:v>
                </c:pt>
                <c:pt idx="2902">
                  <c:v>1.1672098362237333E-2</c:v>
                </c:pt>
                <c:pt idx="2903">
                  <c:v>1.1674120453452654E-2</c:v>
                </c:pt>
                <c:pt idx="2904">
                  <c:v>1.1676189867451964E-2</c:v>
                </c:pt>
                <c:pt idx="2905">
                  <c:v>1.1677259068157109E-2</c:v>
                </c:pt>
                <c:pt idx="2906">
                  <c:v>1.1679412912827198E-2</c:v>
                </c:pt>
                <c:pt idx="2907">
                  <c:v>1.1681614262215688E-2</c:v>
                </c:pt>
                <c:pt idx="2908">
                  <c:v>1.1683863183301089E-2</c:v>
                </c:pt>
                <c:pt idx="2909">
                  <c:v>1.1687249123581562E-2</c:v>
                </c:pt>
                <c:pt idx="2910">
                  <c:v>1.1689603880933224E-2</c:v>
                </c:pt>
                <c:pt idx="2911">
                  <c:v>1.1692006429969537E-2</c:v>
                </c:pt>
                <c:pt idx="2912">
                  <c:v>1.1694456837682872E-2</c:v>
                </c:pt>
                <c:pt idx="2913">
                  <c:v>1.1696955171069849E-2</c:v>
                </c:pt>
                <c:pt idx="2914">
                  <c:v>1.1699501497126241E-2</c:v>
                </c:pt>
                <c:pt idx="2915">
                  <c:v>1.1702095882852067E-2</c:v>
                </c:pt>
                <c:pt idx="2916">
                  <c:v>1.17047383952482E-2</c:v>
                </c:pt>
                <c:pt idx="2917">
                  <c:v>1.1707429101318067E-2</c:v>
                </c:pt>
                <c:pt idx="2918">
                  <c:v>1.1708983573485777E-2</c:v>
                </c:pt>
                <c:pt idx="2919">
                  <c:v>1.1711760204182572E-2</c:v>
                </c:pt>
                <c:pt idx="2920">
                  <c:v>1.1714585210436992E-2</c:v>
                </c:pt>
                <c:pt idx="2921">
                  <c:v>1.1717458659247752E-2</c:v>
                </c:pt>
                <c:pt idx="2922">
                  <c:v>1.1721647751962662E-2</c:v>
                </c:pt>
                <c:pt idx="2923">
                  <c:v>1.1725052979166191E-2</c:v>
                </c:pt>
                <c:pt idx="2924">
                  <c:v>1.1727679172204152E-2</c:v>
                </c:pt>
                <c:pt idx="2925">
                  <c:v>1.173076795777081E-2</c:v>
                </c:pt>
                <c:pt idx="2926">
                  <c:v>1.1733905549647672E-2</c:v>
                </c:pt>
                <c:pt idx="2927">
                  <c:v>1.173709201484926E-2</c:v>
                </c:pt>
                <c:pt idx="2928">
                  <c:v>1.174032742039186E-2</c:v>
                </c:pt>
                <c:pt idx="2929">
                  <c:v>1.1743611833294388E-2</c:v>
                </c:pt>
                <c:pt idx="2930">
                  <c:v>1.1746945320574005E-2</c:v>
                </c:pt>
                <c:pt idx="2931">
                  <c:v>1.1750770690354661E-2</c:v>
                </c:pt>
                <c:pt idx="2932">
                  <c:v>1.1754206167312356E-2</c:v>
                </c:pt>
                <c:pt idx="2933">
                  <c:v>1.1757690926145157E-2</c:v>
                </c:pt>
                <c:pt idx="2934">
                  <c:v>1.1761225033888999E-2</c:v>
                </c:pt>
                <c:pt idx="2935">
                  <c:v>1.1764351218482056E-2</c:v>
                </c:pt>
                <c:pt idx="2936">
                  <c:v>1.1769026611065034E-2</c:v>
                </c:pt>
                <c:pt idx="2937">
                  <c:v>1.1771659444216528E-2</c:v>
                </c:pt>
                <c:pt idx="2938">
                  <c:v>1.1775387939482027E-2</c:v>
                </c:pt>
                <c:pt idx="2939">
                  <c:v>1.1779166112398529E-2</c:v>
                </c:pt>
                <c:pt idx="2940">
                  <c:v>1.1784021199433801E-2</c:v>
                </c:pt>
                <c:pt idx="2941">
                  <c:v>1.1787909748968345E-2</c:v>
                </c:pt>
                <c:pt idx="2942">
                  <c:v>1.1791848193322468E-2</c:v>
                </c:pt>
                <c:pt idx="2943">
                  <c:v>1.1795836599545148E-2</c:v>
                </c:pt>
                <c:pt idx="2944">
                  <c:v>1.1799875034692309E-2</c:v>
                </c:pt>
                <c:pt idx="2945">
                  <c:v>1.180396356581814E-2</c:v>
                </c:pt>
                <c:pt idx="2946">
                  <c:v>1.1808102259981171E-2</c:v>
                </c:pt>
                <c:pt idx="2947">
                  <c:v>1.1812291184240809E-2</c:v>
                </c:pt>
                <c:pt idx="2948">
                  <c:v>1.1816530405660795E-2</c:v>
                </c:pt>
                <c:pt idx="2949">
                  <c:v>1.1820819991304007E-2</c:v>
                </c:pt>
                <c:pt idx="2950">
                  <c:v>1.1825160008237669E-2</c:v>
                </c:pt>
                <c:pt idx="2951">
                  <c:v>1.1829550523531606E-2</c:v>
                </c:pt>
                <c:pt idx="2952">
                  <c:v>1.1833991604256515E-2</c:v>
                </c:pt>
                <c:pt idx="2953">
                  <c:v>1.1838483317485701E-2</c:v>
                </c:pt>
                <c:pt idx="2954">
                  <c:v>1.1843025730294205E-2</c:v>
                </c:pt>
                <c:pt idx="2955">
                  <c:v>1.1847618909761411E-2</c:v>
                </c:pt>
                <c:pt idx="2956">
                  <c:v>1.1852262922966707E-2</c:v>
                </c:pt>
                <c:pt idx="2957">
                  <c:v>1.1856417816980823E-2</c:v>
                </c:pt>
                <c:pt idx="2958">
                  <c:v>1.1861159889724972E-2</c:v>
                </c:pt>
                <c:pt idx="2959">
                  <c:v>1.1865952990928821E-2</c:v>
                </c:pt>
                <c:pt idx="2960">
                  <c:v>1.1870797187678047E-2</c:v>
                </c:pt>
                <c:pt idx="2961">
                  <c:v>1.1876247843041973E-2</c:v>
                </c:pt>
                <c:pt idx="2962">
                  <c:v>1.1881198267493209E-2</c:v>
                </c:pt>
                <c:pt idx="2963">
                  <c:v>1.1886199995309479E-2</c:v>
                </c:pt>
                <c:pt idx="2964">
                  <c:v>1.1891253093591023E-2</c:v>
                </c:pt>
                <c:pt idx="2965">
                  <c:v>1.189635762943634E-2</c:v>
                </c:pt>
                <c:pt idx="2966">
                  <c:v>1.1901513669950013E-2</c:v>
                </c:pt>
                <c:pt idx="2967">
                  <c:v>1.1906721282239232E-2</c:v>
                </c:pt>
                <c:pt idx="2968">
                  <c:v>1.1911980533412055E-2</c:v>
                </c:pt>
                <c:pt idx="2969">
                  <c:v>1.1917291490578278E-2</c:v>
                </c:pt>
                <c:pt idx="2970">
                  <c:v>1.1921474504491769E-2</c:v>
                </c:pt>
                <c:pt idx="2971">
                  <c:v>1.1926881286749236E-2</c:v>
                </c:pt>
                <c:pt idx="2972">
                  <c:v>1.1932339963160565E-2</c:v>
                </c:pt>
                <c:pt idx="2973">
                  <c:v>1.1937850600838296E-2</c:v>
                </c:pt>
                <c:pt idx="2974">
                  <c:v>1.1944212184602954E-2</c:v>
                </c:pt>
                <c:pt idx="2975">
                  <c:v>1.1949834393846004E-2</c:v>
                </c:pt>
                <c:pt idx="2976">
                  <c:v>1.1955508775291612E-2</c:v>
                </c:pt>
                <c:pt idx="2977">
                  <c:v>1.1961235396059422E-2</c:v>
                </c:pt>
                <c:pt idx="2978">
                  <c:v>1.1967014323272629E-2</c:v>
                </c:pt>
                <c:pt idx="2979">
                  <c:v>1.197222050307477E-2</c:v>
                </c:pt>
                <c:pt idx="2980">
                  <c:v>1.197810029107238E-2</c:v>
                </c:pt>
                <c:pt idx="2981">
                  <c:v>1.1984032580263496E-2</c:v>
                </c:pt>
                <c:pt idx="2982">
                  <c:v>1.1990017437775542E-2</c:v>
                </c:pt>
                <c:pt idx="2983">
                  <c:v>1.1997979036606392E-2</c:v>
                </c:pt>
                <c:pt idx="2984">
                  <c:v>1.2004081174530046E-2</c:v>
                </c:pt>
                <c:pt idx="2985">
                  <c:v>1.2010236102145447E-2</c:v>
                </c:pt>
                <c:pt idx="2986">
                  <c:v>1.2016443886606706E-2</c:v>
                </c:pt>
                <c:pt idx="2987">
                  <c:v>1.2022945005489009E-2</c:v>
                </c:pt>
                <c:pt idx="2988">
                  <c:v>1.2029262271620753E-2</c:v>
                </c:pt>
                <c:pt idx="2989">
                  <c:v>1.2035632598988781E-2</c:v>
                </c:pt>
                <c:pt idx="2990">
                  <c:v>1.2042056054749922E-2</c:v>
                </c:pt>
                <c:pt idx="2991">
                  <c:v>1.2049207083458755E-2</c:v>
                </c:pt>
                <c:pt idx="2992">
                  <c:v>1.2055741033381608E-2</c:v>
                </c:pt>
                <c:pt idx="2993">
                  <c:v>1.2062328319888309E-2</c:v>
                </c:pt>
                <c:pt idx="2994">
                  <c:v>1.2068969010156421E-2</c:v>
                </c:pt>
                <c:pt idx="2995">
                  <c:v>1.2075663171360908E-2</c:v>
                </c:pt>
                <c:pt idx="2996">
                  <c:v>1.2082410870681076E-2</c:v>
                </c:pt>
                <c:pt idx="2997">
                  <c:v>1.2089212175302311E-2</c:v>
                </c:pt>
                <c:pt idx="2998">
                  <c:v>1.2096067152404789E-2</c:v>
                </c:pt>
                <c:pt idx="2999">
                  <c:v>1.2102975866913963E-2</c:v>
                </c:pt>
                <c:pt idx="3000">
                  <c:v>1.2109937232235544E-2</c:v>
                </c:pt>
                <c:pt idx="3001">
                  <c:v>1.2116947137251997E-2</c:v>
                </c:pt>
                <c:pt idx="3002">
                  <c:v>1.2124000974424624E-2</c:v>
                </c:pt>
                <c:pt idx="3003">
                  <c:v>1.2131094129033513E-2</c:v>
                </c:pt>
                <c:pt idx="3004">
                  <c:v>1.21382219791732E-2</c:v>
                </c:pt>
                <c:pt idx="3005">
                  <c:v>1.2145379895763085E-2</c:v>
                </c:pt>
                <c:pt idx="3006">
                  <c:v>1.2152563242537016E-2</c:v>
                </c:pt>
                <c:pt idx="3007">
                  <c:v>1.2159767376045889E-2</c:v>
                </c:pt>
                <c:pt idx="3008">
                  <c:v>1.2166987645660257E-2</c:v>
                </c:pt>
                <c:pt idx="3009">
                  <c:v>1.2173496753569085E-2</c:v>
                </c:pt>
                <c:pt idx="3010">
                  <c:v>1.2180735423557777E-2</c:v>
                </c:pt>
                <c:pt idx="3011">
                  <c:v>1.2187976338689444E-2</c:v>
                </c:pt>
                <c:pt idx="3012">
                  <c:v>1.2195214768639818E-2</c:v>
                </c:pt>
                <c:pt idx="3013">
                  <c:v>1.2205333803414931E-2</c:v>
                </c:pt>
                <c:pt idx="3014">
                  <c:v>1.2210393003303174E-2</c:v>
                </c:pt>
                <c:pt idx="3015">
                  <c:v>1.2217610190353771E-2</c:v>
                </c:pt>
                <c:pt idx="3016">
                  <c:v>1.2224820071924672E-2</c:v>
                </c:pt>
                <c:pt idx="3017">
                  <c:v>1.2232022620921892E-2</c:v>
                </c:pt>
                <c:pt idx="3018">
                  <c:v>1.2239217810253191E-2</c:v>
                </c:pt>
                <c:pt idx="3019">
                  <c:v>1.2246405612823724E-2</c:v>
                </c:pt>
                <c:pt idx="3020">
                  <c:v>1.2253586001540378E-2</c:v>
                </c:pt>
                <c:pt idx="3021">
                  <c:v>1.226075894931178E-2</c:v>
                </c:pt>
                <c:pt idx="3022">
                  <c:v>1.226648602422209E-2</c:v>
                </c:pt>
                <c:pt idx="3023">
                  <c:v>1.2273644602335487E-2</c:v>
                </c:pt>
                <c:pt idx="3024">
                  <c:v>1.2280795662318766E-2</c:v>
                </c:pt>
                <c:pt idx="3025">
                  <c:v>1.2287939177080709E-2</c:v>
                </c:pt>
                <c:pt idx="3026">
                  <c:v>1.2295075119526544E-2</c:v>
                </c:pt>
                <c:pt idx="3027">
                  <c:v>1.2302203462567718E-2</c:v>
                </c:pt>
                <c:pt idx="3028">
                  <c:v>1.230932417910946E-2</c:v>
                </c:pt>
                <c:pt idx="3029">
                  <c:v>1.231643724206144E-2</c:v>
                </c:pt>
                <c:pt idx="3030">
                  <c:v>1.2323542624330663E-2</c:v>
                </c:pt>
                <c:pt idx="3031">
                  <c:v>1.2329923820383573E-2</c:v>
                </c:pt>
                <c:pt idx="3032">
                  <c:v>1.2337014074973762E-2</c:v>
                </c:pt>
                <c:pt idx="3033">
                  <c:v>1.2344096569663364E-2</c:v>
                </c:pt>
                <c:pt idx="3034">
                  <c:v>1.235117127736214E-2</c:v>
                </c:pt>
                <c:pt idx="3035">
                  <c:v>1.2360383745710335E-2</c:v>
                </c:pt>
                <c:pt idx="3036">
                  <c:v>1.2367441827907293E-2</c:v>
                </c:pt>
                <c:pt idx="3037">
                  <c:v>1.2374492035637086E-2</c:v>
                </c:pt>
                <c:pt idx="3038">
                  <c:v>1.238153434180226E-2</c:v>
                </c:pt>
                <c:pt idx="3039">
                  <c:v>1.2387854849214692E-2</c:v>
                </c:pt>
                <c:pt idx="3040">
                  <c:v>1.2394881602846396E-2</c:v>
                </c:pt>
                <c:pt idx="3041">
                  <c:v>1.2401900375698105E-2</c:v>
                </c:pt>
                <c:pt idx="3042">
                  <c:v>1.2408911140672378E-2</c:v>
                </c:pt>
                <c:pt idx="3043">
                  <c:v>1.2415913870671766E-2</c:v>
                </c:pt>
                <c:pt idx="3044">
                  <c:v>1.2423620728502276E-2</c:v>
                </c:pt>
                <c:pt idx="3045">
                  <c:v>1.2430606964998541E-2</c:v>
                </c:pt>
                <c:pt idx="3046">
                  <c:v>1.2437585083154894E-2</c:v>
                </c:pt>
                <c:pt idx="3047">
                  <c:v>1.2444555055870403E-2</c:v>
                </c:pt>
                <c:pt idx="3048">
                  <c:v>1.245151685605022E-2</c:v>
                </c:pt>
                <c:pt idx="3049">
                  <c:v>1.2458470456595153E-2</c:v>
                </c:pt>
                <c:pt idx="3050">
                  <c:v>1.2465415830408616E-2</c:v>
                </c:pt>
                <c:pt idx="3051">
                  <c:v>1.2472352950389679E-2</c:v>
                </c:pt>
                <c:pt idx="3052">
                  <c:v>1.2479281789440888E-2</c:v>
                </c:pt>
                <c:pt idx="3053">
                  <c:v>1.2486202320464785E-2</c:v>
                </c:pt>
                <c:pt idx="3054">
                  <c:v>1.2493114516362182E-2</c:v>
                </c:pt>
                <c:pt idx="3055">
                  <c:v>1.2500018350033015E-2</c:v>
                </c:pt>
                <c:pt idx="3056">
                  <c:v>1.2506913794381567E-2</c:v>
                </c:pt>
                <c:pt idx="3057">
                  <c:v>1.251380082230691E-2</c:v>
                </c:pt>
                <c:pt idx="3058">
                  <c:v>1.2520679406707242E-2</c:v>
                </c:pt>
                <c:pt idx="3059">
                  <c:v>1.2527549520487716E-2</c:v>
                </c:pt>
                <c:pt idx="3060">
                  <c:v>1.2534411136547404E-2</c:v>
                </c:pt>
                <c:pt idx="3061">
                  <c:v>1.2540558140360675E-2</c:v>
                </c:pt>
                <c:pt idx="3062">
                  <c:v>1.2547403057508047E-2</c:v>
                </c:pt>
                <c:pt idx="3063">
                  <c:v>1.255423939773778E-2</c:v>
                </c:pt>
                <c:pt idx="3064">
                  <c:v>1.2561067133954188E-2</c:v>
                </c:pt>
                <c:pt idx="3065">
                  <c:v>1.2568590802532743E-2</c:v>
                </c:pt>
                <c:pt idx="3066">
                  <c:v>1.2575400863169019E-2</c:v>
                </c:pt>
                <c:pt idx="3067">
                  <c:v>1.2582202236383212E-2</c:v>
                </c:pt>
                <c:pt idx="3068">
                  <c:v>1.2588994895075258E-2</c:v>
                </c:pt>
                <c:pt idx="3069">
                  <c:v>1.2595778812145962E-2</c:v>
                </c:pt>
                <c:pt idx="3070">
                  <c:v>1.2602553960493527E-2</c:v>
                </c:pt>
                <c:pt idx="3071">
                  <c:v>1.2609320313016157E-2</c:v>
                </c:pt>
                <c:pt idx="3072">
                  <c:v>1.2616077842613784E-2</c:v>
                </c:pt>
                <c:pt idx="3073">
                  <c:v>1.2622826522187222E-2</c:v>
                </c:pt>
                <c:pt idx="3074">
                  <c:v>1.2628164280076959E-2</c:v>
                </c:pt>
                <c:pt idx="3075">
                  <c:v>1.2634895988692385E-2</c:v>
                </c:pt>
                <c:pt idx="3076">
                  <c:v>1.2641618770224738E-2</c:v>
                </c:pt>
                <c:pt idx="3077">
                  <c:v>1.2648332597574807E-2</c:v>
                </c:pt>
                <c:pt idx="3078">
                  <c:v>1.265503744364338E-2</c:v>
                </c:pt>
                <c:pt idx="3079">
                  <c:v>1.2661733281332133E-2</c:v>
                </c:pt>
                <c:pt idx="3080">
                  <c:v>1.2668420083540077E-2</c:v>
                </c:pt>
                <c:pt idx="3081">
                  <c:v>1.2675097823170667E-2</c:v>
                </c:pt>
                <c:pt idx="3082">
                  <c:v>1.2681766473123801E-2</c:v>
                </c:pt>
                <c:pt idx="3083">
                  <c:v>1.268772867105028E-2</c:v>
                </c:pt>
                <c:pt idx="3084">
                  <c:v>1.2694379484402912E-2</c:v>
                </c:pt>
                <c:pt idx="3085">
                  <c:v>1.2701021128917273E-2</c:v>
                </c:pt>
                <c:pt idx="3086">
                  <c:v>1.2707653577490546E-2</c:v>
                </c:pt>
                <c:pt idx="3087">
                  <c:v>1.2716363606510465E-2</c:v>
                </c:pt>
                <c:pt idx="3088">
                  <c:v>1.2722976283467776E-2</c:v>
                </c:pt>
                <c:pt idx="3089">
                  <c:v>1.2729579676763423E-2</c:v>
                </c:pt>
                <c:pt idx="3090">
                  <c:v>1.2736173759294735E-2</c:v>
                </c:pt>
                <c:pt idx="3091">
                  <c:v>1.2742064672793098E-2</c:v>
                </c:pt>
                <c:pt idx="3092">
                  <c:v>1.274864049408542E-2</c:v>
                </c:pt>
                <c:pt idx="3093">
                  <c:v>1.2755206925450666E-2</c:v>
                </c:pt>
                <c:pt idx="3094">
                  <c:v>1.2761763939787875E-2</c:v>
                </c:pt>
                <c:pt idx="3095">
                  <c:v>1.2768311509993451E-2</c:v>
                </c:pt>
                <c:pt idx="3096">
                  <c:v>1.2775541210634416E-2</c:v>
                </c:pt>
                <c:pt idx="3097">
                  <c:v>1.2782069358915495E-2</c:v>
                </c:pt>
                <c:pt idx="3098">
                  <c:v>1.278858797960134E-2</c:v>
                </c:pt>
                <c:pt idx="3099">
                  <c:v>1.2795097045587544E-2</c:v>
                </c:pt>
                <c:pt idx="3100">
                  <c:v>1.280159652977231E-2</c:v>
                </c:pt>
                <c:pt idx="3101">
                  <c:v>1.2808086405048623E-2</c:v>
                </c:pt>
                <c:pt idx="3102">
                  <c:v>1.2814566644313817E-2</c:v>
                </c:pt>
                <c:pt idx="3103">
                  <c:v>1.2821037220461748E-2</c:v>
                </c:pt>
                <c:pt idx="3104">
                  <c:v>1.2827498106389747E-2</c:v>
                </c:pt>
                <c:pt idx="3105">
                  <c:v>1.2833949274989936E-2</c:v>
                </c:pt>
                <c:pt idx="3106">
                  <c:v>1.2840390699159645E-2</c:v>
                </c:pt>
                <c:pt idx="3107">
                  <c:v>1.2846822351791862E-2</c:v>
                </c:pt>
                <c:pt idx="3108">
                  <c:v>1.2853244205783917E-2</c:v>
                </c:pt>
                <c:pt idx="3109">
                  <c:v>1.2859656234028802E-2</c:v>
                </c:pt>
                <c:pt idx="3110">
                  <c:v>1.2866058409421238E-2</c:v>
                </c:pt>
                <c:pt idx="3111">
                  <c:v>1.2872450704855954E-2</c:v>
                </c:pt>
                <c:pt idx="3112">
                  <c:v>1.2878833093226804E-2</c:v>
                </c:pt>
                <c:pt idx="3113">
                  <c:v>1.2884521930022392E-2</c:v>
                </c:pt>
                <c:pt idx="3114">
                  <c:v>1.2890884912159183E-2</c:v>
                </c:pt>
                <c:pt idx="3115">
                  <c:v>1.2897237908094219E-2</c:v>
                </c:pt>
                <c:pt idx="3116">
                  <c:v>1.2903580890726541E-2</c:v>
                </c:pt>
                <c:pt idx="3117">
                  <c:v>1.2909913832950797E-2</c:v>
                </c:pt>
                <c:pt idx="3118">
                  <c:v>1.2916917857197991E-2</c:v>
                </c:pt>
                <c:pt idx="3119">
                  <c:v>1.2923230137160197E-2</c:v>
                </c:pt>
                <c:pt idx="3120">
                  <c:v>1.292953229321113E-2</c:v>
                </c:pt>
                <c:pt idx="3121">
                  <c:v>1.2935824298242037E-2</c:v>
                </c:pt>
                <c:pt idx="3122">
                  <c:v>1.2942106125151122E-2</c:v>
                </c:pt>
                <c:pt idx="3123">
                  <c:v>1.2948377746826157E-2</c:v>
                </c:pt>
                <c:pt idx="3124">
                  <c:v>1.2954639136163605E-2</c:v>
                </c:pt>
                <c:pt idx="3125">
                  <c:v>1.2960890266055587E-2</c:v>
                </c:pt>
                <c:pt idx="3126">
                  <c:v>1.2966454022263662E-2</c:v>
                </c:pt>
                <c:pt idx="3127">
                  <c:v>1.2972685069625262E-2</c:v>
                </c:pt>
                <c:pt idx="3128">
                  <c:v>1.2978905778424326E-2</c:v>
                </c:pt>
                <c:pt idx="3129">
                  <c:v>1.2985116121550237E-2</c:v>
                </c:pt>
                <c:pt idx="3130">
                  <c:v>1.2991316071897642E-2</c:v>
                </c:pt>
                <c:pt idx="3131">
                  <c:v>1.2997505602364703E-2</c:v>
                </c:pt>
                <c:pt idx="3132">
                  <c:v>1.3003684685842556E-2</c:v>
                </c:pt>
                <c:pt idx="3133">
                  <c:v>1.3009853295224971E-2</c:v>
                </c:pt>
                <c:pt idx="3134">
                  <c:v>1.3016011403405721E-2</c:v>
                </c:pt>
                <c:pt idx="3135">
                  <c:v>1.30214865994569E-2</c:v>
                </c:pt>
                <c:pt idx="3136">
                  <c:v>1.3027624161244589E-2</c:v>
                </c:pt>
                <c:pt idx="3137">
                  <c:v>1.3033751142727645E-2</c:v>
                </c:pt>
                <c:pt idx="3138">
                  <c:v>1.3039867516799752E-2</c:v>
                </c:pt>
                <c:pt idx="3139">
                  <c:v>1.3047313662741618E-2</c:v>
                </c:pt>
                <c:pt idx="3140">
                  <c:v>1.3053407648071889E-2</c:v>
                </c:pt>
                <c:pt idx="3141">
                  <c:v>1.30594909402332E-2</c:v>
                </c:pt>
                <c:pt idx="3142">
                  <c:v>1.3065563512118541E-2</c:v>
                </c:pt>
                <c:pt idx="3143">
                  <c:v>1.3071625336622636E-2</c:v>
                </c:pt>
                <c:pt idx="3144">
                  <c:v>1.3077008955744956E-2</c:v>
                </c:pt>
                <c:pt idx="3145">
                  <c:v>1.3083049761684819E-2</c:v>
                </c:pt>
                <c:pt idx="3146">
                  <c:v>1.308907974114387E-2</c:v>
                </c:pt>
                <c:pt idx="3147">
                  <c:v>1.3095098867013247E-2</c:v>
                </c:pt>
                <c:pt idx="3148">
                  <c:v>1.3103959748710132E-2</c:v>
                </c:pt>
                <c:pt idx="3149">
                  <c:v>1.3109953824638506E-2</c:v>
                </c:pt>
                <c:pt idx="3150">
                  <c:v>1.3115936955077255E-2</c:v>
                </c:pt>
                <c:pt idx="3151">
                  <c:v>1.3121909112918708E-2</c:v>
                </c:pt>
                <c:pt idx="3152">
                  <c:v>1.312787027104668E-2</c:v>
                </c:pt>
                <c:pt idx="3153">
                  <c:v>1.3133820402350092E-2</c:v>
                </c:pt>
                <c:pt idx="3154">
                  <c:v>1.3139759479717864E-2</c:v>
                </c:pt>
                <c:pt idx="3155">
                  <c:v>1.3145687476037218E-2</c:v>
                </c:pt>
                <c:pt idx="3156">
                  <c:v>1.3149622954382259E-2</c:v>
                </c:pt>
                <c:pt idx="3157">
                  <c:v>1.3157510117077845E-2</c:v>
                </c:pt>
                <c:pt idx="3158">
                  <c:v>1.3163404707574411E-2</c:v>
                </c:pt>
                <c:pt idx="3159">
                  <c:v>1.3169288108572284E-2</c:v>
                </c:pt>
                <c:pt idx="3160">
                  <c:v>1.317516029295784E-2</c:v>
                </c:pt>
                <c:pt idx="3161">
                  <c:v>1.3181021233618296E-2</c:v>
                </c:pt>
                <c:pt idx="3162">
                  <c:v>1.3186870903441722E-2</c:v>
                </c:pt>
                <c:pt idx="3163">
                  <c:v>1.3192709275315339E-2</c:v>
                </c:pt>
                <c:pt idx="3164">
                  <c:v>1.3198536322123814E-2</c:v>
                </c:pt>
                <c:pt idx="3165">
                  <c:v>1.3202386642682556E-2</c:v>
                </c:pt>
                <c:pt idx="3166">
                  <c:v>1.3208192773605418E-2</c:v>
                </c:pt>
                <c:pt idx="3167">
                  <c:v>1.321398750490769E-2</c:v>
                </c:pt>
                <c:pt idx="3168">
                  <c:v>1.3219770809482266E-2</c:v>
                </c:pt>
                <c:pt idx="3169">
                  <c:v>1.3227500731254525E-2</c:v>
                </c:pt>
                <c:pt idx="3170">
                  <c:v>1.3233259258305473E-2</c:v>
                </c:pt>
                <c:pt idx="3171">
                  <c:v>1.3239006270499268E-2</c:v>
                </c:pt>
                <c:pt idx="3172">
                  <c:v>1.3244741740723131E-2</c:v>
                </c:pt>
                <c:pt idx="3173">
                  <c:v>1.325046564186428E-2</c:v>
                </c:pt>
                <c:pt idx="3174">
                  <c:v>1.3256177946808233E-2</c:v>
                </c:pt>
                <c:pt idx="3175">
                  <c:v>1.3261878628440514E-2</c:v>
                </c:pt>
                <c:pt idx="3176">
                  <c:v>1.3267567659647489E-2</c:v>
                </c:pt>
                <c:pt idx="3177">
                  <c:v>1.3273245013318079E-2</c:v>
                </c:pt>
                <c:pt idx="3178">
                  <c:v>1.3276322251368988E-2</c:v>
                </c:pt>
                <c:pt idx="3179">
                  <c:v>1.3281978707000874E-2</c:v>
                </c:pt>
                <c:pt idx="3180">
                  <c:v>1.3287623412876925E-2</c:v>
                </c:pt>
                <c:pt idx="3181">
                  <c:v>1.3293256341889048E-2</c:v>
                </c:pt>
                <c:pt idx="3182">
                  <c:v>1.3299994075904169E-2</c:v>
                </c:pt>
                <c:pt idx="3183">
                  <c:v>1.330753081485584E-2</c:v>
                </c:pt>
                <c:pt idx="3184">
                  <c:v>1.3313765520072757E-2</c:v>
                </c:pt>
                <c:pt idx="3185">
                  <c:v>1.3318702313137015E-2</c:v>
                </c:pt>
                <c:pt idx="3186">
                  <c:v>1.3324270186364983E-2</c:v>
                </c:pt>
                <c:pt idx="3187">
                  <c:v>1.3329826106172719E-2</c:v>
                </c:pt>
                <c:pt idx="3188">
                  <c:v>1.3335370045447846E-2</c:v>
                </c:pt>
                <c:pt idx="3189">
                  <c:v>1.334090197708589E-2</c:v>
                </c:pt>
                <c:pt idx="3190">
                  <c:v>1.3346421873970083E-2</c:v>
                </c:pt>
                <c:pt idx="3191">
                  <c:v>1.3352568123096492E-2</c:v>
                </c:pt>
                <c:pt idx="3192">
                  <c:v>1.3358063203910349E-2</c:v>
                </c:pt>
                <c:pt idx="3193">
                  <c:v>1.3363546166341386E-2</c:v>
                </c:pt>
                <c:pt idx="3194">
                  <c:v>1.3369016983280853E-2</c:v>
                </c:pt>
                <c:pt idx="3195">
                  <c:v>1.3373839888301976E-2</c:v>
                </c:pt>
                <c:pt idx="3196">
                  <c:v>1.3379287007379529E-2</c:v>
                </c:pt>
                <c:pt idx="3197">
                  <c:v>1.3386272479839345E-2</c:v>
                </c:pt>
                <c:pt idx="3198">
                  <c:v>1.339014454486488E-2</c:v>
                </c:pt>
                <c:pt idx="3199">
                  <c:v>1.3395554909054069E-2</c:v>
                </c:pt>
                <c:pt idx="3200">
                  <c:v>1.3401585311309215E-2</c:v>
                </c:pt>
                <c:pt idx="3201">
                  <c:v>1.3406970350672336E-2</c:v>
                </c:pt>
                <c:pt idx="3202">
                  <c:v>1.3412343027646954E-2</c:v>
                </c:pt>
                <c:pt idx="3203">
                  <c:v>1.3417703315126055E-2</c:v>
                </c:pt>
                <c:pt idx="3204">
                  <c:v>1.3423051185993939E-2</c:v>
                </c:pt>
                <c:pt idx="3205">
                  <c:v>1.3428386613140117E-2</c:v>
                </c:pt>
                <c:pt idx="3206">
                  <c:v>1.3433709569453233E-2</c:v>
                </c:pt>
                <c:pt idx="3207">
                  <c:v>1.3439020027821063E-2</c:v>
                </c:pt>
                <c:pt idx="3208">
                  <c:v>1.344431796112964E-2</c:v>
                </c:pt>
                <c:pt idx="3209">
                  <c:v>1.3449603342270218E-2</c:v>
                </c:pt>
                <c:pt idx="3210">
                  <c:v>1.3454876144128833E-2</c:v>
                </c:pt>
                <c:pt idx="3211">
                  <c:v>1.3460136339594996E-2</c:v>
                </c:pt>
                <c:pt idx="3212">
                  <c:v>1.3465383901553874E-2</c:v>
                </c:pt>
                <c:pt idx="3213">
                  <c:v>1.3470618802895849E-2</c:v>
                </c:pt>
                <c:pt idx="3214">
                  <c:v>1.3475841016508698E-2</c:v>
                </c:pt>
                <c:pt idx="3215">
                  <c:v>1.3481050515279322E-2</c:v>
                </c:pt>
                <c:pt idx="3216">
                  <c:v>1.3486247272097237E-2</c:v>
                </c:pt>
                <c:pt idx="3217">
                  <c:v>1.3490810894231989E-2</c:v>
                </c:pt>
                <c:pt idx="3218">
                  <c:v>1.3495982811404322E-2</c:v>
                </c:pt>
                <c:pt idx="3219">
                  <c:v>1.3501141907628834E-2</c:v>
                </c:pt>
                <c:pt idx="3220">
                  <c:v>1.3506288155796664E-2</c:v>
                </c:pt>
                <c:pt idx="3221">
                  <c:v>1.3512038977948278E-2</c:v>
                </c:pt>
                <c:pt idx="3222">
                  <c:v>1.3517158713687112E-2</c:v>
                </c:pt>
                <c:pt idx="3223">
                  <c:v>1.352226551768592E-2</c:v>
                </c:pt>
                <c:pt idx="3224">
                  <c:v>1.3527359362833346E-2</c:v>
                </c:pt>
                <c:pt idx="3225">
                  <c:v>1.353244022201803E-2</c:v>
                </c:pt>
                <c:pt idx="3226">
                  <c:v>1.3537508068124275E-2</c:v>
                </c:pt>
                <c:pt idx="3227">
                  <c:v>1.3542562874043328E-2</c:v>
                </c:pt>
                <c:pt idx="3228">
                  <c:v>1.3547604612662096E-2</c:v>
                </c:pt>
                <c:pt idx="3229">
                  <c:v>1.3552633256869222E-2</c:v>
                </c:pt>
                <c:pt idx="3230">
                  <c:v>1.355703802989673E-2</c:v>
                </c:pt>
                <c:pt idx="3231">
                  <c:v>1.3562041160115418E-2</c:v>
                </c:pt>
                <c:pt idx="3232">
                  <c:v>1.3567031116945572E-2</c:v>
                </c:pt>
                <c:pt idx="3233">
                  <c:v>1.3572007873279206E-2</c:v>
                </c:pt>
                <c:pt idx="3234">
                  <c:v>1.3574640520741015E-2</c:v>
                </c:pt>
                <c:pt idx="3235">
                  <c:v>1.3582020880725132E-2</c:v>
                </c:pt>
                <c:pt idx="3236">
                  <c:v>1.3586956741387546E-2</c:v>
                </c:pt>
                <c:pt idx="3237">
                  <c:v>1.3591879291606546E-2</c:v>
                </c:pt>
                <c:pt idx="3238">
                  <c:v>1.3596788504274038E-2</c:v>
                </c:pt>
                <c:pt idx="3239">
                  <c:v>1.3601684352279264E-2</c:v>
                </c:pt>
                <c:pt idx="3240">
                  <c:v>1.3606566808514131E-2</c:v>
                </c:pt>
                <c:pt idx="3241">
                  <c:v>1.3611435845868769E-2</c:v>
                </c:pt>
                <c:pt idx="3242">
                  <c:v>1.3616291437233308E-2</c:v>
                </c:pt>
                <c:pt idx="3243">
                  <c:v>1.3622334860217425E-2</c:v>
                </c:pt>
                <c:pt idx="3244">
                  <c:v>1.3627161903807481E-2</c:v>
                </c:pt>
                <c:pt idx="3245">
                  <c:v>1.3631975415314256E-2</c:v>
                </c:pt>
                <c:pt idx="3246">
                  <c:v>1.3636775367624658E-2</c:v>
                </c:pt>
                <c:pt idx="3247">
                  <c:v>1.3642329536369631E-2</c:v>
                </c:pt>
                <c:pt idx="3248">
                  <c:v>1.36470991920036E-2</c:v>
                </c:pt>
                <c:pt idx="3249">
                  <c:v>1.3651855201749632E-2</c:v>
                </c:pt>
                <c:pt idx="3250">
                  <c:v>1.3656597538497106E-2</c:v>
                </c:pt>
                <c:pt idx="3251">
                  <c:v>1.3663782122289934E-2</c:v>
                </c:pt>
                <c:pt idx="3252">
                  <c:v>1.3666634303885556E-2</c:v>
                </c:pt>
                <c:pt idx="3253">
                  <c:v>1.3671334649420087E-2</c:v>
                </c:pt>
                <c:pt idx="3254">
                  <c:v>1.3676021211116199E-2</c:v>
                </c:pt>
                <c:pt idx="3255">
                  <c:v>1.3680693961859062E-2</c:v>
                </c:pt>
                <c:pt idx="3256">
                  <c:v>1.3685352874535579E-2</c:v>
                </c:pt>
                <c:pt idx="3257">
                  <c:v>1.3689997922036132E-2</c:v>
                </c:pt>
                <c:pt idx="3258">
                  <c:v>1.3694629077248496E-2</c:v>
                </c:pt>
                <c:pt idx="3259">
                  <c:v>1.3699246313058706E-2</c:v>
                </c:pt>
                <c:pt idx="3260">
                  <c:v>1.3703849602355407E-2</c:v>
                </c:pt>
                <c:pt idx="3261">
                  <c:v>1.3708438918027244E-2</c:v>
                </c:pt>
                <c:pt idx="3262">
                  <c:v>1.3713014232962856E-2</c:v>
                </c:pt>
                <c:pt idx="3263">
                  <c:v>1.3717575520046547E-2</c:v>
                </c:pt>
                <c:pt idx="3264">
                  <c:v>1.3722122752169563E-2</c:v>
                </c:pt>
                <c:pt idx="3265">
                  <c:v>1.372665590221968E-2</c:v>
                </c:pt>
                <c:pt idx="3266">
                  <c:v>1.3731174943083804E-2</c:v>
                </c:pt>
                <c:pt idx="3267">
                  <c:v>1.3735679847650577E-2</c:v>
                </c:pt>
                <c:pt idx="3268">
                  <c:v>1.3740170588807775E-2</c:v>
                </c:pt>
                <c:pt idx="3269">
                  <c:v>1.3744068009626189E-2</c:v>
                </c:pt>
                <c:pt idx="3270">
                  <c:v>1.3748531193157077E-2</c:v>
                </c:pt>
                <c:pt idx="3271">
                  <c:v>1.3752980134367234E-2</c:v>
                </c:pt>
                <c:pt idx="3272">
                  <c:v>1.375972068636936E-2</c:v>
                </c:pt>
                <c:pt idx="3273">
                  <c:v>1.3762410894541353E-2</c:v>
                </c:pt>
                <c:pt idx="3274">
                  <c:v>1.376681608589392E-2</c:v>
                </c:pt>
                <c:pt idx="3275">
                  <c:v>1.3771206924055675E-2</c:v>
                </c:pt>
                <c:pt idx="3276">
                  <c:v>1.377558338191179E-2</c:v>
                </c:pt>
                <c:pt idx="3277">
                  <c:v>1.3779945432353512E-2</c:v>
                </c:pt>
                <c:pt idx="3278">
                  <c:v>1.3784293048270356E-2</c:v>
                </c:pt>
                <c:pt idx="3279">
                  <c:v>1.3788626202548355E-2</c:v>
                </c:pt>
                <c:pt idx="3280">
                  <c:v>1.3792944868076156E-2</c:v>
                </c:pt>
                <c:pt idx="3281">
                  <c:v>1.3797249017740662E-2</c:v>
                </c:pt>
                <c:pt idx="3282">
                  <c:v>1.3800402787918387E-2</c:v>
                </c:pt>
                <c:pt idx="3283">
                  <c:v>1.3804679588614199E-2</c:v>
                </c:pt>
                <c:pt idx="3284">
                  <c:v>1.3808941797003094E-2</c:v>
                </c:pt>
                <c:pt idx="3285">
                  <c:v>1.3816174797612867E-2</c:v>
                </c:pt>
                <c:pt idx="3286">
                  <c:v>1.3818025837281311E-2</c:v>
                </c:pt>
                <c:pt idx="3287">
                  <c:v>1.3821640597255325E-2</c:v>
                </c:pt>
                <c:pt idx="3288">
                  <c:v>1.3825844165339163E-2</c:v>
                </c:pt>
                <c:pt idx="3289">
                  <c:v>1.3830033005576503E-2</c:v>
                </c:pt>
                <c:pt idx="3290">
                  <c:v>1.3834207090861028E-2</c:v>
                </c:pt>
                <c:pt idx="3291">
                  <c:v>1.3837806394397712E-2</c:v>
                </c:pt>
                <c:pt idx="3292">
                  <c:v>1.3841951792170177E-2</c:v>
                </c:pt>
                <c:pt idx="3293">
                  <c:v>1.3846082356123075E-2</c:v>
                </c:pt>
                <c:pt idx="3294">
                  <c:v>1.3850198059150897E-2</c:v>
                </c:pt>
                <c:pt idx="3295">
                  <c:v>1.385596776533358E-2</c:v>
                </c:pt>
                <c:pt idx="3296">
                  <c:v>1.386005092373975E-2</c:v>
                </c:pt>
                <c:pt idx="3297">
                  <c:v>1.3864119132505265E-2</c:v>
                </c:pt>
                <c:pt idx="3298">
                  <c:v>1.3868172364523111E-2</c:v>
                </c:pt>
                <c:pt idx="3299">
                  <c:v>1.3871658039690943E-2</c:v>
                </c:pt>
                <c:pt idx="3300">
                  <c:v>1.3875682160820451E-2</c:v>
                </c:pt>
                <c:pt idx="3301">
                  <c:v>1.3879691226341329E-2</c:v>
                </c:pt>
                <c:pt idx="3302">
                  <c:v>1.3883685209143837E-2</c:v>
                </c:pt>
                <c:pt idx="3303">
                  <c:v>1.3888212924513739E-2</c:v>
                </c:pt>
                <c:pt idx="3304">
                  <c:v>1.3892175726720989E-2</c:v>
                </c:pt>
                <c:pt idx="3305">
                  <c:v>1.3896123362405418E-2</c:v>
                </c:pt>
                <c:pt idx="3306">
                  <c:v>1.3900055804459147E-2</c:v>
                </c:pt>
                <c:pt idx="3307">
                  <c:v>1.3903973025771685E-2</c:v>
                </c:pt>
                <c:pt idx="3308">
                  <c:v>1.3907874999232546E-2</c:v>
                </c:pt>
                <c:pt idx="3309">
                  <c:v>1.3911761697732982E-2</c:v>
                </c:pt>
                <c:pt idx="3310">
                  <c:v>1.3915633094161634E-2</c:v>
                </c:pt>
                <c:pt idx="3311">
                  <c:v>1.3919489161409752E-2</c:v>
                </c:pt>
                <c:pt idx="3312">
                  <c:v>1.3923329872366847E-2</c:v>
                </c:pt>
                <c:pt idx="3313">
                  <c:v>1.3927155199924173E-2</c:v>
                </c:pt>
                <c:pt idx="3314">
                  <c:v>1.3930965116972976E-2</c:v>
                </c:pt>
                <c:pt idx="3315">
                  <c:v>1.3934759596401902E-2</c:v>
                </c:pt>
                <c:pt idx="3316">
                  <c:v>1.3938538611103937E-2</c:v>
                </c:pt>
                <c:pt idx="3317">
                  <c:v>1.3942302133965119E-2</c:v>
                </c:pt>
                <c:pt idx="3318">
                  <c:v>1.3946050137881909E-2</c:v>
                </c:pt>
                <c:pt idx="3319">
                  <c:v>1.3949782595742085E-2</c:v>
                </c:pt>
                <c:pt idx="3320">
                  <c:v>1.3953499480436895E-2</c:v>
                </c:pt>
                <c:pt idx="3321">
                  <c:v>1.3956669111747059E-2</c:v>
                </c:pt>
                <c:pt idx="3322">
                  <c:v>1.3960355747444439E-2</c:v>
                </c:pt>
                <c:pt idx="3323">
                  <c:v>1.3964026731154858E-2</c:v>
                </c:pt>
                <c:pt idx="3324">
                  <c:v>1.3967682035770332E-2</c:v>
                </c:pt>
                <c:pt idx="3325">
                  <c:v>1.397343204327864E-2</c:v>
                </c:pt>
                <c:pt idx="3326">
                  <c:v>1.3975472234043931E-2</c:v>
                </c:pt>
                <c:pt idx="3327">
                  <c:v>1.3979079347537046E-2</c:v>
                </c:pt>
                <c:pt idx="3328">
                  <c:v>1.3982670670994795E-2</c:v>
                </c:pt>
                <c:pt idx="3329">
                  <c:v>1.3986246177311036E-2</c:v>
                </c:pt>
                <c:pt idx="3330">
                  <c:v>1.3989805839376148E-2</c:v>
                </c:pt>
                <c:pt idx="3331">
                  <c:v>1.3993349630082249E-2</c:v>
                </c:pt>
                <c:pt idx="3332">
                  <c:v>1.3996877522320591E-2</c:v>
                </c:pt>
                <c:pt idx="3333">
                  <c:v>1.4000389488984161E-2</c:v>
                </c:pt>
                <c:pt idx="3334">
                  <c:v>1.4003366768230722E-2</c:v>
                </c:pt>
                <c:pt idx="3335">
                  <c:v>1.4006847813759915E-2</c:v>
                </c:pt>
                <c:pt idx="3336">
                  <c:v>1.4010312854917653E-2</c:v>
                </c:pt>
                <c:pt idx="3337">
                  <c:v>1.401376186459595E-2</c:v>
                </c:pt>
                <c:pt idx="3338">
                  <c:v>1.40171948156877E-2</c:v>
                </c:pt>
                <c:pt idx="3339">
                  <c:v>1.402061168108755E-2</c:v>
                </c:pt>
                <c:pt idx="3340">
                  <c:v>1.4024012433691906E-2</c:v>
                </c:pt>
                <c:pt idx="3341">
                  <c:v>1.402739704639366E-2</c:v>
                </c:pt>
                <c:pt idx="3342">
                  <c:v>1.4030765492086586E-2</c:v>
                </c:pt>
                <c:pt idx="3343">
                  <c:v>1.4033608116529983E-2</c:v>
                </c:pt>
                <c:pt idx="3344">
                  <c:v>1.4036945180739835E-2</c:v>
                </c:pt>
                <c:pt idx="3345">
                  <c:v>1.4040265999163637E-2</c:v>
                </c:pt>
                <c:pt idx="3346">
                  <c:v>1.4043570544697737E-2</c:v>
                </c:pt>
                <c:pt idx="3347">
                  <c:v>1.4047869656732066E-2</c:v>
                </c:pt>
                <c:pt idx="3348">
                  <c:v>1.4051139486893483E-2</c:v>
                </c:pt>
                <c:pt idx="3349">
                  <c:v>1.405439295776967E-2</c:v>
                </c:pt>
                <c:pt idx="3350">
                  <c:v>1.4057630042249268E-2</c:v>
                </c:pt>
                <c:pt idx="3351">
                  <c:v>1.4060349515618169E-2</c:v>
                </c:pt>
                <c:pt idx="3352">
                  <c:v>1.406355480045484E-2</c:v>
                </c:pt>
                <c:pt idx="3353">
                  <c:v>1.4066743620128212E-2</c:v>
                </c:pt>
                <c:pt idx="3354">
                  <c:v>1.4069915947538205E-2</c:v>
                </c:pt>
                <c:pt idx="3355">
                  <c:v>1.4073071755579467E-2</c:v>
                </c:pt>
                <c:pt idx="3356">
                  <c:v>1.4076706916946591E-2</c:v>
                </c:pt>
                <c:pt idx="3357">
                  <c:v>1.4079828537711949E-2</c:v>
                </c:pt>
                <c:pt idx="3358">
                  <c:v>1.4082933555240259E-2</c:v>
                </c:pt>
                <c:pt idx="3359">
                  <c:v>1.4086021942426249E-2</c:v>
                </c:pt>
                <c:pt idx="3360">
                  <c:v>1.4089093672162906E-2</c:v>
                </c:pt>
                <c:pt idx="3361">
                  <c:v>1.4092148717347562E-2</c:v>
                </c:pt>
                <c:pt idx="3362">
                  <c:v>1.4095187050874942E-2</c:v>
                </c:pt>
                <c:pt idx="3363">
                  <c:v>1.4098208645641512E-2</c:v>
                </c:pt>
                <c:pt idx="3364">
                  <c:v>1.4101213474539387E-2</c:v>
                </c:pt>
                <c:pt idx="3365">
                  <c:v>1.4104201510469375E-2</c:v>
                </c:pt>
                <c:pt idx="3366">
                  <c:v>1.4107172726322729E-2</c:v>
                </c:pt>
                <c:pt idx="3367">
                  <c:v>1.4110127094999385E-2</c:v>
                </c:pt>
                <c:pt idx="3368">
                  <c:v>1.4113064589393201E-2</c:v>
                </c:pt>
                <c:pt idx="3369">
                  <c:v>1.411598518239977E-2</c:v>
                </c:pt>
                <c:pt idx="3370">
                  <c:v>1.4118888846918164E-2</c:v>
                </c:pt>
                <c:pt idx="3371">
                  <c:v>1.4121775555843106E-2</c:v>
                </c:pt>
                <c:pt idx="3372">
                  <c:v>1.4124645282071059E-2</c:v>
                </c:pt>
                <c:pt idx="3373">
                  <c:v>1.4127020590307352E-2</c:v>
                </c:pt>
                <c:pt idx="3374">
                  <c:v>1.4129857380732774E-2</c:v>
                </c:pt>
                <c:pt idx="3375">
                  <c:v>1.4132677109733396E-2</c:v>
                </c:pt>
                <c:pt idx="3376">
                  <c:v>1.4135479750211771E-2</c:v>
                </c:pt>
                <c:pt idx="3377">
                  <c:v>1.4138265275063429E-2</c:v>
                </c:pt>
                <c:pt idx="3378">
                  <c:v>1.4141505485053505E-2</c:v>
                </c:pt>
                <c:pt idx="3379">
                  <c:v>1.4144255573526103E-2</c:v>
                </c:pt>
                <c:pt idx="3380">
                  <c:v>1.4146988462482978E-2</c:v>
                </c:pt>
                <c:pt idx="3381">
                  <c:v>1.4149704124820592E-2</c:v>
                </c:pt>
                <c:pt idx="3382">
                  <c:v>1.4152402533434538E-2</c:v>
                </c:pt>
                <c:pt idx="3383">
                  <c:v>1.4155083661227362E-2</c:v>
                </c:pt>
                <c:pt idx="3384">
                  <c:v>1.4157747481095528E-2</c:v>
                </c:pt>
                <c:pt idx="3385">
                  <c:v>1.4160393965938104E-2</c:v>
                </c:pt>
                <c:pt idx="3386">
                  <c:v>1.4162097462190104E-2</c:v>
                </c:pt>
                <c:pt idx="3387">
                  <c:v>1.4164711484561998E-2</c:v>
                </c:pt>
                <c:pt idx="3388">
                  <c:v>1.4167308095806241E-2</c:v>
                </c:pt>
                <c:pt idx="3389">
                  <c:v>1.4169887268826287E-2</c:v>
                </c:pt>
                <c:pt idx="3390">
                  <c:v>1.4172448976522922E-2</c:v>
                </c:pt>
                <c:pt idx="3391">
                  <c:v>1.4174993191798713E-2</c:v>
                </c:pt>
                <c:pt idx="3392">
                  <c:v>1.4177519887556222E-2</c:v>
                </c:pt>
                <c:pt idx="3393">
                  <c:v>1.4180029036699793E-2</c:v>
                </c:pt>
                <c:pt idx="3394">
                  <c:v>1.4182520612130212E-2</c:v>
                </c:pt>
                <c:pt idx="3395">
                  <c:v>1.4184542017912456E-2</c:v>
                </c:pt>
                <c:pt idx="3396">
                  <c:v>1.4186999532113583E-2</c:v>
                </c:pt>
                <c:pt idx="3397">
                  <c:v>1.4189439393926393E-2</c:v>
                </c:pt>
                <c:pt idx="3398">
                  <c:v>1.4191861576252567E-2</c:v>
                </c:pt>
                <c:pt idx="3399">
                  <c:v>1.419560939962114E-2</c:v>
                </c:pt>
                <c:pt idx="3400">
                  <c:v>1.4197992607019523E-2</c:v>
                </c:pt>
                <c:pt idx="3401">
                  <c:v>1.4200358045792205E-2</c:v>
                </c:pt>
                <c:pt idx="3402">
                  <c:v>1.4202705688840861E-2</c:v>
                </c:pt>
                <c:pt idx="3403">
                  <c:v>1.4205035509068039E-2</c:v>
                </c:pt>
                <c:pt idx="3404">
                  <c:v>1.4206905716245791E-2</c:v>
                </c:pt>
                <c:pt idx="3405">
                  <c:v>1.4209201001147713E-2</c:v>
                </c:pt>
                <c:pt idx="3406">
                  <c:v>1.4211478384559236E-2</c:v>
                </c:pt>
                <c:pt idx="3407">
                  <c:v>1.4213737839383794E-2</c:v>
                </c:pt>
                <c:pt idx="3408">
                  <c:v>1.4216416319428243E-2</c:v>
                </c:pt>
                <c:pt idx="3409">
                  <c:v>1.4218638633663487E-2</c:v>
                </c:pt>
                <c:pt idx="3410">
                  <c:v>1.4220842935392459E-2</c:v>
                </c:pt>
                <c:pt idx="3411">
                  <c:v>1.4223029197517709E-2</c:v>
                </c:pt>
                <c:pt idx="3412">
                  <c:v>1.4225197392942649E-2</c:v>
                </c:pt>
                <c:pt idx="3413">
                  <c:v>1.42273474945733E-2</c:v>
                </c:pt>
                <c:pt idx="3414">
                  <c:v>1.422947947531047E-2</c:v>
                </c:pt>
                <c:pt idx="3415">
                  <c:v>1.4231593308057571E-2</c:v>
                </c:pt>
                <c:pt idx="3416">
                  <c:v>1.4233688965721497E-2</c:v>
                </c:pt>
                <c:pt idx="3417">
                  <c:v>1.423576642120479E-2</c:v>
                </c:pt>
                <c:pt idx="3418">
                  <c:v>1.4237825647410864E-2</c:v>
                </c:pt>
                <c:pt idx="3419">
                  <c:v>1.423986661724661E-2</c:v>
                </c:pt>
                <c:pt idx="3420">
                  <c:v>1.4241889303614572E-2</c:v>
                </c:pt>
                <c:pt idx="3421">
                  <c:v>1.424389367942251E-2</c:v>
                </c:pt>
                <c:pt idx="3422">
                  <c:v>1.4245879717572968E-2</c:v>
                </c:pt>
                <c:pt idx="3423">
                  <c:v>1.4247847390972837E-2</c:v>
                </c:pt>
                <c:pt idx="3424">
                  <c:v>1.4249796672527267E-2</c:v>
                </c:pt>
                <c:pt idx="3425">
                  <c:v>1.4251311349314434E-2</c:v>
                </c:pt>
                <c:pt idx="3426">
                  <c:v>1.4253225012955173E-2</c:v>
                </c:pt>
                <c:pt idx="3427">
                  <c:v>1.4255120206125044E-2</c:v>
                </c:pt>
                <c:pt idx="3428">
                  <c:v>1.4256996901729237E-2</c:v>
                </c:pt>
                <c:pt idx="3429">
                  <c:v>1.4258855072677337E-2</c:v>
                </c:pt>
                <c:pt idx="3430">
                  <c:v>1.4261104615846376E-2</c:v>
                </c:pt>
                <c:pt idx="3431">
                  <c:v>1.4262924395859142E-2</c:v>
                </c:pt>
                <c:pt idx="3432">
                  <c:v>1.426472556727985E-2</c:v>
                </c:pt>
                <c:pt idx="3433">
                  <c:v>1.426650810301365E-2</c:v>
                </c:pt>
                <c:pt idx="3434">
                  <c:v>1.4268271975970911E-2</c:v>
                </c:pt>
                <c:pt idx="3435">
                  <c:v>1.4270017159058518E-2</c:v>
                </c:pt>
                <c:pt idx="3436">
                  <c:v>1.4271743625185102E-2</c:v>
                </c:pt>
                <c:pt idx="3437">
                  <c:v>1.427345134725755E-2</c:v>
                </c:pt>
                <c:pt idx="3438">
                  <c:v>1.427434065331834E-2</c:v>
                </c:pt>
                <c:pt idx="3439">
                  <c:v>1.4276013369086904E-2</c:v>
                </c:pt>
                <c:pt idx="3440">
                  <c:v>1.4277667264871674E-2</c:v>
                </c:pt>
                <c:pt idx="3441">
                  <c:v>1.4279302313590314E-2</c:v>
                </c:pt>
                <c:pt idx="3442">
                  <c:v>1.4281542380164949E-2</c:v>
                </c:pt>
                <c:pt idx="3443">
                  <c:v>1.428274239882743E-2</c:v>
                </c:pt>
                <c:pt idx="3444">
                  <c:v>1.4284318037549149E-2</c:v>
                </c:pt>
                <c:pt idx="3445">
                  <c:v>1.4285874716983393E-2</c:v>
                </c:pt>
                <c:pt idx="3446">
                  <c:v>1.4287412410038947E-2</c:v>
                </c:pt>
                <c:pt idx="3447">
                  <c:v>1.4288542912201789E-2</c:v>
                </c:pt>
                <c:pt idx="3448">
                  <c:v>1.4290043856831499E-2</c:v>
                </c:pt>
                <c:pt idx="3449">
                  <c:v>1.4291525736508444E-2</c:v>
                </c:pt>
                <c:pt idx="3450">
                  <c:v>1.4292988524150469E-2</c:v>
                </c:pt>
                <c:pt idx="3451">
                  <c:v>1.4296345732384825E-2</c:v>
                </c:pt>
                <c:pt idx="3452">
                  <c:v>1.4297763670149476E-2</c:v>
                </c:pt>
                <c:pt idx="3453">
                  <c:v>1.429916242117937E-2</c:v>
                </c:pt>
                <c:pt idx="3454">
                  <c:v>1.4300541958381291E-2</c:v>
                </c:pt>
                <c:pt idx="3455">
                  <c:v>1.4300770332257894E-2</c:v>
                </c:pt>
                <c:pt idx="3456">
                  <c:v>1.4302115344434254E-2</c:v>
                </c:pt>
                <c:pt idx="3457">
                  <c:v>1.4304189956939778E-2</c:v>
                </c:pt>
                <c:pt idx="3458">
                  <c:v>1.4304747480668061E-2</c:v>
                </c:pt>
                <c:pt idx="3459">
                  <c:v>1.4306034550553456E-2</c:v>
                </c:pt>
                <c:pt idx="3460">
                  <c:v>1.4308414174194128E-2</c:v>
                </c:pt>
                <c:pt idx="3461">
                  <c:v>1.4309658456099723E-2</c:v>
                </c:pt>
                <c:pt idx="3462">
                  <c:v>1.4310883307464738E-2</c:v>
                </c:pt>
                <c:pt idx="3463">
                  <c:v>1.4312088701201053E-2</c:v>
                </c:pt>
                <c:pt idx="3464">
                  <c:v>1.431327461022225E-2</c:v>
                </c:pt>
                <c:pt idx="3465">
                  <c:v>1.4314441007441061E-2</c:v>
                </c:pt>
                <c:pt idx="3466">
                  <c:v>1.4315587865769365E-2</c:v>
                </c:pt>
                <c:pt idx="3467">
                  <c:v>1.4316715158119896E-2</c:v>
                </c:pt>
                <c:pt idx="3468">
                  <c:v>1.4316743357391666E-2</c:v>
                </c:pt>
                <c:pt idx="3469">
                  <c:v>1.4318910936546213E-2</c:v>
                </c:pt>
                <c:pt idx="3470">
                  <c:v>1.4319979368449164E-2</c:v>
                </c:pt>
                <c:pt idx="3471">
                  <c:v>1.4321028126028668E-2</c:v>
                </c:pt>
                <c:pt idx="3472">
                  <c:v>1.4322057182203409E-2</c:v>
                </c:pt>
                <c:pt idx="3473">
                  <c:v>1.4323066509884418E-2</c:v>
                </c:pt>
                <c:pt idx="3474">
                  <c:v>1.4324056081986976E-2</c:v>
                </c:pt>
                <c:pt idx="3475">
                  <c:v>1.4325025871428919E-2</c:v>
                </c:pt>
                <c:pt idx="3476">
                  <c:v>1.4325975851124679E-2</c:v>
                </c:pt>
                <c:pt idx="3477">
                  <c:v>1.4325863590749647E-2</c:v>
                </c:pt>
                <c:pt idx="3478">
                  <c:v>1.4326778032328808E-2</c:v>
                </c:pt>
                <c:pt idx="3479">
                  <c:v>1.4327672591077643E-2</c:v>
                </c:pt>
                <c:pt idx="3480">
                  <c:v>1.4328547239914516E-2</c:v>
                </c:pt>
                <c:pt idx="3481">
                  <c:v>1.4330427655468565E-2</c:v>
                </c:pt>
                <c:pt idx="3482">
                  <c:v>1.4331258207928564E-2</c:v>
                </c:pt>
                <c:pt idx="3483">
                  <c:v>1.4332068761057861E-2</c:v>
                </c:pt>
                <c:pt idx="3484">
                  <c:v>1.433285928777769E-2</c:v>
                </c:pt>
                <c:pt idx="3485">
                  <c:v>1.4333629761002485E-2</c:v>
                </c:pt>
                <c:pt idx="3486">
                  <c:v>1.433438015365263E-2</c:v>
                </c:pt>
                <c:pt idx="3487">
                  <c:v>1.433511043864681E-2</c:v>
                </c:pt>
                <c:pt idx="3488">
                  <c:v>1.4335820588904556E-2</c:v>
                </c:pt>
                <c:pt idx="3489">
                  <c:v>1.4336510577343708E-2</c:v>
                </c:pt>
                <c:pt idx="3490">
                  <c:v>1.4335863254800074E-2</c:v>
                </c:pt>
                <c:pt idx="3491">
                  <c:v>1.433651852986273E-2</c:v>
                </c:pt>
                <c:pt idx="3492">
                  <c:v>1.4337153572816952E-2</c:v>
                </c:pt>
                <c:pt idx="3493">
                  <c:v>1.4337768356588398E-2</c:v>
                </c:pt>
                <c:pt idx="3494">
                  <c:v>1.4337964735323772E-2</c:v>
                </c:pt>
                <c:pt idx="3495">
                  <c:v>1.4339820196274113E-2</c:v>
                </c:pt>
                <c:pt idx="3496">
                  <c:v>1.4340042289383291E-2</c:v>
                </c:pt>
                <c:pt idx="3497">
                  <c:v>1.4340565588426947E-2</c:v>
                </c:pt>
                <c:pt idx="3498">
                  <c:v>1.4341068478573176E-2</c:v>
                </c:pt>
                <c:pt idx="3499">
                  <c:v>1.4341550932743856E-2</c:v>
                </c:pt>
                <c:pt idx="3500">
                  <c:v>1.4342012923866138E-2</c:v>
                </c:pt>
                <c:pt idx="3501">
                  <c:v>1.434245442486717E-2</c:v>
                </c:pt>
                <c:pt idx="3502">
                  <c:v>1.4342875408674106E-2</c:v>
                </c:pt>
                <c:pt idx="3503">
                  <c:v>1.4343585858295448E-2</c:v>
                </c:pt>
                <c:pt idx="3504">
                  <c:v>1.4343964266913801E-2</c:v>
                </c:pt>
                <c:pt idx="3505">
                  <c:v>1.4344322074368769E-2</c:v>
                </c:pt>
                <c:pt idx="3506">
                  <c:v>1.4344659253584621E-2</c:v>
                </c:pt>
                <c:pt idx="3507">
                  <c:v>1.4344671622249347E-2</c:v>
                </c:pt>
                <c:pt idx="3508">
                  <c:v>1.4345050078601318E-2</c:v>
                </c:pt>
                <c:pt idx="3509">
                  <c:v>1.4345245539790531E-2</c:v>
                </c:pt>
                <c:pt idx="3510">
                  <c:v>1.4345501411444066E-2</c:v>
                </c:pt>
                <c:pt idx="3511">
                  <c:v>1.4345736522257522E-2</c:v>
                </c:pt>
                <c:pt idx="3512">
                  <c:v>1.4346247619832716E-2</c:v>
                </c:pt>
                <c:pt idx="3513">
                  <c:v>1.4346439643364574E-2</c:v>
                </c:pt>
                <c:pt idx="3514">
                  <c:v>1.4346610822086206E-2</c:v>
                </c:pt>
                <c:pt idx="3515">
                  <c:v>1.4346761128925354E-2</c:v>
                </c:pt>
                <c:pt idx="3516">
                  <c:v>1.4346890536814108E-2</c:v>
                </c:pt>
                <c:pt idx="3517">
                  <c:v>1.4346999018681944E-2</c:v>
                </c:pt>
                <c:pt idx="3518">
                  <c:v>1.4347086547461821E-2</c:v>
                </c:pt>
                <c:pt idx="3519">
                  <c:v>1.4347153096081479E-2</c:v>
                </c:pt>
                <c:pt idx="3520">
                  <c:v>1.4347202040523891E-2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581568"/>
        <c:axId val="63958784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42303</c:v>
                </c:pt>
                <c:pt idx="1">
                  <c:v>42332</c:v>
                </c:pt>
                <c:pt idx="2">
                  <c:v>42362</c:v>
                </c:pt>
                <c:pt idx="3">
                  <c:v>42394</c:v>
                </c:pt>
                <c:pt idx="4">
                  <c:v>42424</c:v>
                </c:pt>
                <c:pt idx="5">
                  <c:v>42453</c:v>
                </c:pt>
                <c:pt idx="6">
                  <c:v>42485</c:v>
                </c:pt>
                <c:pt idx="7">
                  <c:v>42514</c:v>
                </c:pt>
                <c:pt idx="8">
                  <c:v>42545</c:v>
                </c:pt>
                <c:pt idx="9">
                  <c:v>42576</c:v>
                </c:pt>
                <c:pt idx="10">
                  <c:v>42606</c:v>
                </c:pt>
                <c:pt idx="11">
                  <c:v>42639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-4.2999999999999999E-4</c:v>
                </c:pt>
                <c:pt idx="1">
                  <c:v>-4.6999999999999999E-4</c:v>
                </c:pt>
                <c:pt idx="2">
                  <c:v>-5.1000000000000004E-4</c:v>
                </c:pt>
                <c:pt idx="3">
                  <c:v>-5.2999999999999998E-4</c:v>
                </c:pt>
                <c:pt idx="4">
                  <c:v>-5.5000000000000003E-4</c:v>
                </c:pt>
                <c:pt idx="5">
                  <c:v>-5.6999999999999998E-4</c:v>
                </c:pt>
                <c:pt idx="6">
                  <c:v>-5.9999999999999995E-4</c:v>
                </c:pt>
                <c:pt idx="7">
                  <c:v>-6.2E-4</c:v>
                </c:pt>
                <c:pt idx="8">
                  <c:v>-6.4000000000000005E-4</c:v>
                </c:pt>
                <c:pt idx="9">
                  <c:v>-6.3000000000000003E-4</c:v>
                </c:pt>
                <c:pt idx="10">
                  <c:v>-6.2E-4</c:v>
                </c:pt>
                <c:pt idx="11">
                  <c:v>-5.9999999999999995E-4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42354</c:v>
                </c:pt>
                <c:pt idx="1">
                  <c:v>42445</c:v>
                </c:pt>
                <c:pt idx="2">
                  <c:v>42536</c:v>
                </c:pt>
                <c:pt idx="3">
                  <c:v>42634</c:v>
                </c:pt>
                <c:pt idx="4">
                  <c:v>42725</c:v>
                </c:pt>
                <c:pt idx="5">
                  <c:v>42809</c:v>
                </c:pt>
                <c:pt idx="6">
                  <c:v>42907</c:v>
                </c:pt>
                <c:pt idx="7">
                  <c:v>42998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-4.7499999999999431E-4</c:v>
                </c:pt>
                <c:pt idx="1">
                  <c:v>-5.7500000000004553E-4</c:v>
                </c:pt>
                <c:pt idx="2">
                  <c:v>-6.2500000000000001E-4</c:v>
                </c:pt>
                <c:pt idx="3">
                  <c:v>-5.7500000000004553E-4</c:v>
                </c:pt>
                <c:pt idx="4">
                  <c:v>-4.2500000000003977E-4</c:v>
                </c:pt>
                <c:pt idx="5">
                  <c:v>-1.7499999999998295E-4</c:v>
                </c:pt>
                <c:pt idx="6">
                  <c:v>1.7499999999998295E-4</c:v>
                </c:pt>
                <c:pt idx="7">
                  <c:v>5.7500000000004553E-4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42298</c:v>
                </c:pt>
                <c:pt idx="1">
                  <c:v>42326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-4.2500000000003977E-4</c:v>
                </c:pt>
                <c:pt idx="1">
                  <c:v>-4.7499999999999431E-4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43089</c:v>
                </c:pt>
                <c:pt idx="1">
                  <c:v>43180</c:v>
                </c:pt>
                <c:pt idx="2">
                  <c:v>43271</c:v>
                </c:pt>
                <c:pt idx="3">
                  <c:v>43362</c:v>
                </c:pt>
                <c:pt idx="4">
                  <c:v>43453</c:v>
                </c:pt>
                <c:pt idx="5">
                  <c:v>43544</c:v>
                </c:pt>
                <c:pt idx="6">
                  <c:v>43635</c:v>
                </c:pt>
                <c:pt idx="7">
                  <c:v>43726</c:v>
                </c:pt>
                <c:pt idx="8">
                  <c:v>43817</c:v>
                </c:pt>
                <c:pt idx="9">
                  <c:v>43908</c:v>
                </c:pt>
                <c:pt idx="10">
                  <c:v>43999</c:v>
                </c:pt>
                <c:pt idx="11">
                  <c:v>44090</c:v>
                </c:pt>
                <c:pt idx="12">
                  <c:v>44181</c:v>
                </c:pt>
                <c:pt idx="13">
                  <c:v>44272</c:v>
                </c:pt>
                <c:pt idx="14">
                  <c:v>44363</c:v>
                </c:pt>
                <c:pt idx="15">
                  <c:v>44454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581568"/>
        <c:axId val="639587840"/>
      </c:scatterChart>
      <c:dateAx>
        <c:axId val="639581568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5878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39587840"/>
        <c:scaling>
          <c:orientation val="minMax"/>
          <c:max val="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958156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-4.4050784228311102E-4</c:v>
                </c:pt>
                <c:pt idx="1">
                  <c:v>-4.4050784228311102E-4</c:v>
                </c:pt>
                <c:pt idx="2">
                  <c:v>-8.5078525025039653E-6</c:v>
                </c:pt>
                <c:pt idx="3">
                  <c:v>-4.4050784224314299E-4</c:v>
                </c:pt>
                <c:pt idx="4">
                  <c:v>-4.4050730332756416E-4</c:v>
                </c:pt>
                <c:pt idx="5">
                  <c:v>-4.4050784224314299E-4</c:v>
                </c:pt>
                <c:pt idx="6">
                  <c:v>-4.4050784232307905E-4</c:v>
                </c:pt>
                <c:pt idx="7">
                  <c:v>-4.4050784228311102E-4</c:v>
                </c:pt>
                <c:pt idx="8">
                  <c:v>-4.4050784220317496E-4</c:v>
                </c:pt>
                <c:pt idx="9">
                  <c:v>-4.4050730330091881E-4</c:v>
                </c:pt>
                <c:pt idx="10">
                  <c:v>-4.4050784236304708E-4</c:v>
                </c:pt>
                <c:pt idx="11">
                  <c:v>-4.4050784224314299E-4</c:v>
                </c:pt>
                <c:pt idx="12">
                  <c:v>-4.4050784232307905E-4</c:v>
                </c:pt>
                <c:pt idx="13">
                  <c:v>-4.4050784236304708E-4</c:v>
                </c:pt>
                <c:pt idx="14">
                  <c:v>-4.4050730328759613E-4</c:v>
                </c:pt>
                <c:pt idx="15">
                  <c:v>-4.4050784232307905E-4</c:v>
                </c:pt>
                <c:pt idx="16">
                  <c:v>-4.4050784232307905E-4</c:v>
                </c:pt>
                <c:pt idx="17">
                  <c:v>-4.4050784220317496E-4</c:v>
                </c:pt>
                <c:pt idx="18">
                  <c:v>-4.4050784232307905E-4</c:v>
                </c:pt>
                <c:pt idx="19">
                  <c:v>-4.4050730330091881E-4</c:v>
                </c:pt>
                <c:pt idx="20">
                  <c:v>-4.3992212608756631E-4</c:v>
                </c:pt>
                <c:pt idx="21">
                  <c:v>-4.3871155508412585E-4</c:v>
                </c:pt>
                <c:pt idx="22">
                  <c:v>-4.374464924694621E-4</c:v>
                </c:pt>
                <c:pt idx="23">
                  <c:v>-4.3613256014651824E-4</c:v>
                </c:pt>
                <c:pt idx="24">
                  <c:v>-4.3336938421845161E-4</c:v>
                </c:pt>
                <c:pt idx="25">
                  <c:v>-4.30500571471093E-4</c:v>
                </c:pt>
                <c:pt idx="26">
                  <c:v>-4.2902661871124792E-4</c:v>
                </c:pt>
                <c:pt idx="27">
                  <c:v>-4.2753752758084573E-4</c:v>
                </c:pt>
                <c:pt idx="28">
                  <c:v>-4.2603891974302144E-4</c:v>
                </c:pt>
                <c:pt idx="29">
                  <c:v>-4.2303759442141597E-4</c:v>
                </c:pt>
                <c:pt idx="30">
                  <c:v>-4.2006176009579121E-4</c:v>
                </c:pt>
                <c:pt idx="31">
                  <c:v>-4.1859989726500402E-4</c:v>
                </c:pt>
                <c:pt idx="32">
                  <c:v>-4.1716224922438983E-4</c:v>
                </c:pt>
                <c:pt idx="33">
                  <c:v>-4.1575443759711561E-4</c:v>
                </c:pt>
                <c:pt idx="34">
                  <c:v>-4.1306590470746585E-4</c:v>
                </c:pt>
                <c:pt idx="35">
                  <c:v>-4.1053399336021812E-4</c:v>
                </c:pt>
                <c:pt idx="36">
                  <c:v>-4.0935969238375947E-4</c:v>
                </c:pt>
                <c:pt idx="37">
                  <c:v>-4.0824895891855562E-4</c:v>
                </c:pt>
                <c:pt idx="38">
                  <c:v>-4.0720741510735792E-4</c:v>
                </c:pt>
                <c:pt idx="39">
                  <c:v>-4.0538261242506479E-4</c:v>
                </c:pt>
                <c:pt idx="40">
                  <c:v>-4.0384557338235538E-4</c:v>
                </c:pt>
                <c:pt idx="41">
                  <c:v>-4.0299601883564407E-4</c:v>
                </c:pt>
                <c:pt idx="42">
                  <c:v>-4.0198810528302431E-4</c:v>
                </c:pt>
                <c:pt idx="43">
                  <c:v>-4.0105370064935641E-4</c:v>
                </c:pt>
                <c:pt idx="44">
                  <c:v>-3.9945395868379308E-4</c:v>
                </c:pt>
                <c:pt idx="45">
                  <c:v>-3.9814909465363257E-4</c:v>
                </c:pt>
                <c:pt idx="46">
                  <c:v>-3.9765567718674788E-4</c:v>
                </c:pt>
                <c:pt idx="47">
                  <c:v>-3.9726514573956706E-4</c:v>
                </c:pt>
                <c:pt idx="48">
                  <c:v>-3.9698239643559674E-4</c:v>
                </c:pt>
                <c:pt idx="49">
                  <c:v>-3.9680021540533517E-4</c:v>
                </c:pt>
                <c:pt idx="50">
                  <c:v>-3.9702714476064216E-4</c:v>
                </c:pt>
                <c:pt idx="51">
                  <c:v>-3.9735674922436459E-4</c:v>
                </c:pt>
                <c:pt idx="52">
                  <c:v>-3.9782351309192165E-4</c:v>
                </c:pt>
                <c:pt idx="53">
                  <c:v>-3.9843233212710771E-4</c:v>
                </c:pt>
                <c:pt idx="54">
                  <c:v>-4.0014752495487471E-4</c:v>
                </c:pt>
                <c:pt idx="55">
                  <c:v>-4.0238608745024607E-4</c:v>
                </c:pt>
                <c:pt idx="56">
                  <c:v>-4.037786268140664E-4</c:v>
                </c:pt>
                <c:pt idx="57">
                  <c:v>-4.0534259880598E-4</c:v>
                </c:pt>
                <c:pt idx="58">
                  <c:v>-4.070828995494935E-4</c:v>
                </c:pt>
                <c:pt idx="59">
                  <c:v>-4.1117527478817806E-4</c:v>
                </c:pt>
                <c:pt idx="60">
                  <c:v>-4.1590531382862395E-4</c:v>
                </c:pt>
                <c:pt idx="61">
                  <c:v>-4.1860070110200098E-4</c:v>
                </c:pt>
                <c:pt idx="62">
                  <c:v>-4.2150179422772993E-4</c:v>
                </c:pt>
                <c:pt idx="63">
                  <c:v>-4.3091201204270568E-4</c:v>
                </c:pt>
                <c:pt idx="64">
                  <c:v>-4.4098132669478929E-4</c:v>
                </c:pt>
                <c:pt idx="65">
                  <c:v>-4.4509794318248197E-4</c:v>
                </c:pt>
                <c:pt idx="66">
                  <c:v>-4.492537300970767E-4</c:v>
                </c:pt>
                <c:pt idx="67">
                  <c:v>3.4119201733906479E-4</c:v>
                </c:pt>
                <c:pt idx="68">
                  <c:v>-4.7051162430200577E-4</c:v>
                </c:pt>
                <c:pt idx="69">
                  <c:v>-4.7483727601882464E-4</c:v>
                </c:pt>
                <c:pt idx="70">
                  <c:v>-4.7918037901606425E-4</c:v>
                </c:pt>
                <c:pt idx="71">
                  <c:v>-4.8353783073551426E-4</c:v>
                </c:pt>
                <c:pt idx="72">
                  <c:v>-4.9228437563719751E-4</c:v>
                </c:pt>
                <c:pt idx="73">
                  <c:v>-5.0104906835546359E-4</c:v>
                </c:pt>
                <c:pt idx="74">
                  <c:v>-5.0543172187555996E-4</c:v>
                </c:pt>
                <c:pt idx="75">
                  <c:v>-5.0981010776940394E-4</c:v>
                </c:pt>
                <c:pt idx="76">
                  <c:v>-5.1418112323897702E-4</c:v>
                </c:pt>
                <c:pt idx="77">
                  <c:v>-5.2288231266128804E-4</c:v>
                </c:pt>
                <c:pt idx="78">
                  <c:v>-5.3152942563361449E-4</c:v>
                </c:pt>
                <c:pt idx="79">
                  <c:v>-5.3581704781091588E-4</c:v>
                </c:pt>
                <c:pt idx="80">
                  <c:v>-5.4007868333538767E-4</c:v>
                </c:pt>
                <c:pt idx="81">
                  <c:v>-5.4431122924913922E-4</c:v>
                </c:pt>
                <c:pt idx="82">
                  <c:v>-5.5266299414213904E-4</c:v>
                </c:pt>
                <c:pt idx="83">
                  <c:v>-5.6088846367430278E-4</c:v>
                </c:pt>
                <c:pt idx="84">
                  <c:v>-5.6492902136273671E-4</c:v>
                </c:pt>
                <c:pt idx="85">
                  <c:v>-5.6892187313195564E-4</c:v>
                </c:pt>
                <c:pt idx="86">
                  <c:v>-5.7286391642374923E-4</c:v>
                </c:pt>
                <c:pt idx="87">
                  <c:v>-5.8056219149449362E-4</c:v>
                </c:pt>
                <c:pt idx="88">
                  <c:v>-5.8806195013527685E-4</c:v>
                </c:pt>
                <c:pt idx="89">
                  <c:v>-5.9170341006886673E-4</c:v>
                </c:pt>
                <c:pt idx="90">
                  <c:v>-5.9527544505666441E-4</c:v>
                </c:pt>
                <c:pt idx="91">
                  <c:v>-5.987749526203956E-4</c:v>
                </c:pt>
                <c:pt idx="92">
                  <c:v>-6.0551567714561827E-4</c:v>
                </c:pt>
                <c:pt idx="93">
                  <c:v>-6.1198565303399732E-4</c:v>
                </c:pt>
                <c:pt idx="94">
                  <c:v>-6.1507598198673463E-4</c:v>
                </c:pt>
                <c:pt idx="95">
                  <c:v>-6.1807516712697463E-4</c:v>
                </c:pt>
                <c:pt idx="96">
                  <c:v>-6.2098010585653896E-4</c:v>
                </c:pt>
                <c:pt idx="97">
                  <c:v>-6.2645922418891331E-4</c:v>
                </c:pt>
                <c:pt idx="98">
                  <c:v>-6.3159534042789289E-4</c:v>
                </c:pt>
                <c:pt idx="99">
                  <c:v>-6.3398250549351332E-4</c:v>
                </c:pt>
                <c:pt idx="100">
                  <c:v>-6.3625680776002724E-4</c:v>
                </c:pt>
                <c:pt idx="101">
                  <c:v>-6.384151443494801E-4</c:v>
                </c:pt>
                <c:pt idx="102">
                  <c:v>-6.4232860609081399E-4</c:v>
                </c:pt>
                <c:pt idx="103">
                  <c:v>-6.458267808939766E-4</c:v>
                </c:pt>
                <c:pt idx="104">
                  <c:v>-6.4735874888643963E-4</c:v>
                </c:pt>
                <c:pt idx="105">
                  <c:v>-6.4875613501325091E-4</c:v>
                </c:pt>
                <c:pt idx="106">
                  <c:v>-6.5001583651635997E-4</c:v>
                </c:pt>
                <c:pt idx="107">
                  <c:v>-6.5205959637104627E-4</c:v>
                </c:pt>
                <c:pt idx="108">
                  <c:v>-6.5361574248967713E-4</c:v>
                </c:pt>
                <c:pt idx="109">
                  <c:v>-6.541404803028783E-4</c:v>
                </c:pt>
                <c:pt idx="110">
                  <c:v>-6.5450891726381855E-4</c:v>
                </c:pt>
                <c:pt idx="111">
                  <c:v>-6.5471795061444737E-4</c:v>
                </c:pt>
                <c:pt idx="112">
                  <c:v>-6.5458796798978369E-4</c:v>
                </c:pt>
                <c:pt idx="113">
                  <c:v>-6.5389799335235921E-4</c:v>
                </c:pt>
                <c:pt idx="114">
                  <c:v>-6.5326346788019407E-4</c:v>
                </c:pt>
                <c:pt idx="115">
                  <c:v>-6.5245092244925473E-4</c:v>
                </c:pt>
                <c:pt idx="116">
                  <c:v>-6.5145725426152268E-4</c:v>
                </c:pt>
                <c:pt idx="117">
                  <c:v>-6.4884949294796712E-4</c:v>
                </c:pt>
                <c:pt idx="118">
                  <c:v>-6.4560930105983516E-4</c:v>
                </c:pt>
                <c:pt idx="119">
                  <c:v>-6.4366347899635912E-4</c:v>
                </c:pt>
                <c:pt idx="120">
                  <c:v>-6.4164658526433271E-4</c:v>
                </c:pt>
                <c:pt idx="121">
                  <c:v>-6.3968419177662383E-4</c:v>
                </c:pt>
                <c:pt idx="122">
                  <c:v>-6.3572786177967799E-4</c:v>
                </c:pt>
                <c:pt idx="123">
                  <c:v>-6.317492752527798E-4</c:v>
                </c:pt>
                <c:pt idx="124">
                  <c:v>-6.2975012876442804E-4</c:v>
                </c:pt>
                <c:pt idx="125">
                  <c:v>-6.2774718291525033E-4</c:v>
                </c:pt>
                <c:pt idx="126">
                  <c:v>-6.2172617121003526E-4</c:v>
                </c:pt>
                <c:pt idx="127">
                  <c:v>-6.1571599946574906E-4</c:v>
                </c:pt>
                <c:pt idx="128">
                  <c:v>-6.1371959846123758E-4</c:v>
                </c:pt>
                <c:pt idx="129">
                  <c:v>-6.1172886704152774E-4</c:v>
                </c:pt>
                <c:pt idx="130">
                  <c:v>-6.0777119511801203E-4</c:v>
                </c:pt>
                <c:pt idx="131">
                  <c:v>-6.0384631055399041E-4</c:v>
                </c:pt>
                <c:pt idx="132">
                  <c:v>-6.0190168193585691E-4</c:v>
                </c:pt>
                <c:pt idx="133">
                  <c:v>-5.9996982490151396E-4</c:v>
                </c:pt>
                <c:pt idx="134">
                  <c:v>-5.9805192290429687E-4</c:v>
                </c:pt>
                <c:pt idx="135">
                  <c:v>-5.9426757376357386E-4</c:v>
                </c:pt>
                <c:pt idx="136">
                  <c:v>-5.9054354022869404E-4</c:v>
                </c:pt>
                <c:pt idx="137">
                  <c:v>-5.8871316893416292E-4</c:v>
                </c:pt>
                <c:pt idx="138">
                  <c:v>-5.8690385491555475E-4</c:v>
                </c:pt>
                <c:pt idx="139">
                  <c:v>-5.851167814263647E-4</c:v>
                </c:pt>
                <c:pt idx="140">
                  <c:v>-5.8162174909615061E-4</c:v>
                </c:pt>
                <c:pt idx="141">
                  <c:v>-5.7821456830531304E-4</c:v>
                </c:pt>
                <c:pt idx="142">
                  <c:v>-5.7655645353982266E-4</c:v>
                </c:pt>
                <c:pt idx="143">
                  <c:v>-5.749276813027393E-4</c:v>
                </c:pt>
                <c:pt idx="144">
                  <c:v>-5.7332943528720648E-4</c:v>
                </c:pt>
                <c:pt idx="145">
                  <c:v>-5.702397129159209E-4</c:v>
                </c:pt>
                <c:pt idx="146">
                  <c:v>-5.6726538798290704E-4</c:v>
                </c:pt>
                <c:pt idx="147">
                  <c:v>-5.6583752827243927E-4</c:v>
                </c:pt>
                <c:pt idx="148">
                  <c:v>-5.6444729702231911E-4</c:v>
                </c:pt>
                <c:pt idx="149">
                  <c:v>-5.6309587752600976E-4</c:v>
                </c:pt>
                <c:pt idx="150">
                  <c:v>-5.6052745711632213E-4</c:v>
                </c:pt>
                <c:pt idx="151">
                  <c:v>-5.5810199162120711E-4</c:v>
                </c:pt>
                <c:pt idx="152">
                  <c:v>-5.5696238645097651E-4</c:v>
                </c:pt>
                <c:pt idx="153">
                  <c:v>-5.5586869495360958E-4</c:v>
                </c:pt>
                <c:pt idx="154">
                  <c:v>-5.5482210098212192E-4</c:v>
                </c:pt>
                <c:pt idx="155">
                  <c:v>-5.5289097365740503E-4</c:v>
                </c:pt>
                <c:pt idx="156">
                  <c:v>-5.5113037253917696E-4</c:v>
                </c:pt>
                <c:pt idx="157">
                  <c:v>-5.5033702063500556E-4</c:v>
                </c:pt>
                <c:pt idx="158">
                  <c:v>-5.4959786817576628E-4</c:v>
                </c:pt>
                <c:pt idx="159">
                  <c:v>-5.4891409849489037E-4</c:v>
                </c:pt>
                <c:pt idx="160">
                  <c:v>-5.4773625445925234E-4</c:v>
                </c:pt>
                <c:pt idx="161">
                  <c:v>-5.4675652365610006E-4</c:v>
                </c:pt>
                <c:pt idx="162">
                  <c:v>-5.463674240635541E-4</c:v>
                </c:pt>
                <c:pt idx="163">
                  <c:v>-5.4604080932829646E-4</c:v>
                </c:pt>
                <c:pt idx="164">
                  <c:v>-5.4577786326337474E-4</c:v>
                </c:pt>
                <c:pt idx="165">
                  <c:v>-5.454692914286241E-4</c:v>
                </c:pt>
                <c:pt idx="166">
                  <c:v>-5.4538643777135576E-4</c:v>
                </c:pt>
                <c:pt idx="167">
                  <c:v>-5.454595894160974E-4</c:v>
                </c:pt>
                <c:pt idx="168">
                  <c:v>-5.4560351157029174E-4</c:v>
                </c:pt>
                <c:pt idx="169">
                  <c:v>-5.458193878071782E-4</c:v>
                </c:pt>
                <c:pt idx="170">
                  <c:v>-5.4649607636569897E-4</c:v>
                </c:pt>
                <c:pt idx="171">
                  <c:v>-5.4742610772429146E-4</c:v>
                </c:pt>
                <c:pt idx="172">
                  <c:v>-5.4801950969185498E-4</c:v>
                </c:pt>
                <c:pt idx="173">
                  <c:v>-5.4869196750129134E-4</c:v>
                </c:pt>
                <c:pt idx="174">
                  <c:v>-5.4944466520545632E-4</c:v>
                </c:pt>
                <c:pt idx="175">
                  <c:v>-5.5122260064432993E-4</c:v>
                </c:pt>
                <c:pt idx="176">
                  <c:v>-5.5328152627431848E-4</c:v>
                </c:pt>
                <c:pt idx="177">
                  <c:v>-5.5445317733049393E-4</c:v>
                </c:pt>
                <c:pt idx="178">
                  <c:v>-5.5571217012051477E-4</c:v>
                </c:pt>
                <c:pt idx="179">
                  <c:v>-5.5705968809771633E-4</c:v>
                </c:pt>
                <c:pt idx="180">
                  <c:v>-5.6005485535859378E-4</c:v>
                </c:pt>
                <c:pt idx="181">
                  <c:v>-5.6335868610091211E-4</c:v>
                </c:pt>
                <c:pt idx="182">
                  <c:v>-5.6516658529126573E-4</c:v>
                </c:pt>
                <c:pt idx="183">
                  <c:v>-5.6707011158785292E-4</c:v>
                </c:pt>
                <c:pt idx="184">
                  <c:v>-5.6905193649203767E-4</c:v>
                </c:pt>
                <c:pt idx="185">
                  <c:v>-5.7300563495399359E-4</c:v>
                </c:pt>
                <c:pt idx="186">
                  <c:v>-5.769129687971386E-4</c:v>
                </c:pt>
                <c:pt idx="187">
                  <c:v>-5.7884088438431291E-4</c:v>
                </c:pt>
                <c:pt idx="188">
                  <c:v>-5.8075290244818945E-4</c:v>
                </c:pt>
                <c:pt idx="189">
                  <c:v>-5.8264854209344463E-4</c:v>
                </c:pt>
                <c:pt idx="190">
                  <c:v>-5.8638187101944794E-4</c:v>
                </c:pt>
                <c:pt idx="191">
                  <c:v>-5.9005771253062278E-4</c:v>
                </c:pt>
                <c:pt idx="192">
                  <c:v>-5.9186425600543657E-4</c:v>
                </c:pt>
                <c:pt idx="193">
                  <c:v>-5.9365153912693813E-4</c:v>
                </c:pt>
                <c:pt idx="194">
                  <c:v>-5.9541908151938827E-4</c:v>
                </c:pt>
                <c:pt idx="195">
                  <c:v>-5.9888496520610346E-4</c:v>
                </c:pt>
                <c:pt idx="196">
                  <c:v>-6.0228223504488199E-4</c:v>
                </c:pt>
                <c:pt idx="197">
                  <c:v>-6.039438677163389E-4</c:v>
                </c:pt>
                <c:pt idx="198">
                  <c:v>-6.0558287724443716E-4</c:v>
                </c:pt>
                <c:pt idx="199">
                  <c:v>-6.0719878345327771E-4</c:v>
                </c:pt>
                <c:pt idx="200">
                  <c:v>-6.1035014726318337E-4</c:v>
                </c:pt>
                <c:pt idx="201">
                  <c:v>-6.1342176538303761E-4</c:v>
                </c:pt>
                <c:pt idx="202">
                  <c:v>-6.1491494856014128E-4</c:v>
                </c:pt>
                <c:pt idx="203">
                  <c:v>-6.1638214572390382E-4</c:v>
                </c:pt>
                <c:pt idx="204">
                  <c:v>-6.1782287685829829E-4</c:v>
                </c:pt>
                <c:pt idx="205">
                  <c:v>-6.2061264699320162E-4</c:v>
                </c:pt>
                <c:pt idx="206">
                  <c:v>-6.2331153262817907E-4</c:v>
                </c:pt>
                <c:pt idx="207">
                  <c:v>-6.2461272730018891E-4</c:v>
                </c:pt>
                <c:pt idx="208">
                  <c:v>-6.2588457368839556E-4</c:v>
                </c:pt>
                <c:pt idx="209">
                  <c:v>-6.2712659117725167E-4</c:v>
                </c:pt>
                <c:pt idx="210">
                  <c:v>-6.2950769419867214E-4</c:v>
                </c:pt>
                <c:pt idx="211">
                  <c:v>-6.3178676558361957E-4</c:v>
                </c:pt>
                <c:pt idx="212">
                  <c:v>-6.3287243325937936E-4</c:v>
                </c:pt>
                <c:pt idx="213">
                  <c:v>-6.3392539006112969E-4</c:v>
                </c:pt>
                <c:pt idx="214">
                  <c:v>-6.3494515517348304E-4</c:v>
                </c:pt>
                <c:pt idx="215">
                  <c:v>-6.3687051869543154E-4</c:v>
                </c:pt>
                <c:pt idx="216">
                  <c:v>-6.3868269341238459E-4</c:v>
                </c:pt>
                <c:pt idx="217">
                  <c:v>-6.3952929544086601E-4</c:v>
                </c:pt>
                <c:pt idx="218">
                  <c:v>-6.4033982388522759E-4</c:v>
                </c:pt>
                <c:pt idx="219">
                  <c:v>-6.4111379785014577E-4</c:v>
                </c:pt>
                <c:pt idx="220">
                  <c:v>-6.4253635025934841E-4</c:v>
                </c:pt>
                <c:pt idx="221">
                  <c:v>-6.4383454527749961E-4</c:v>
                </c:pt>
                <c:pt idx="222">
                  <c:v>-6.4441854292773826E-4</c:v>
                </c:pt>
                <c:pt idx="223">
                  <c:v>-6.4496310404393853E-4</c:v>
                </c:pt>
                <c:pt idx="224">
                  <c:v>-6.4546774845020138E-4</c:v>
                </c:pt>
                <c:pt idx="225">
                  <c:v>-6.4634041870625936E-4</c:v>
                </c:pt>
                <c:pt idx="226">
                  <c:v>-6.4707754994230982E-4</c:v>
                </c:pt>
                <c:pt idx="227">
                  <c:v>-6.4737540436343721E-4</c:v>
                </c:pt>
                <c:pt idx="228">
                  <c:v>-6.476304598601601E-4</c:v>
                </c:pt>
                <c:pt idx="229">
                  <c:v>-6.4784223573699506E-4</c:v>
                </c:pt>
                <c:pt idx="230">
                  <c:v>-6.4811795371877423E-4</c:v>
                </c:pt>
                <c:pt idx="231">
                  <c:v>-6.4824693656984067E-4</c:v>
                </c:pt>
                <c:pt idx="232">
                  <c:v>-6.4823510919076455E-4</c:v>
                </c:pt>
                <c:pt idx="233">
                  <c:v>-6.4817712005726946E-4</c:v>
                </c:pt>
                <c:pt idx="234">
                  <c:v>-6.4807248871368017E-4</c:v>
                </c:pt>
                <c:pt idx="235">
                  <c:v>-6.4770418492621218E-4</c:v>
                </c:pt>
                <c:pt idx="236">
                  <c:v>-6.4717793404334145E-4</c:v>
                </c:pt>
                <c:pt idx="237">
                  <c:v>-6.4683288613309742E-4</c:v>
                </c:pt>
                <c:pt idx="238">
                  <c:v>-6.4643831359845194E-4</c:v>
                </c:pt>
                <c:pt idx="239">
                  <c:v>-6.4599373646334612E-4</c:v>
                </c:pt>
                <c:pt idx="240">
                  <c:v>-6.4493434179802023E-4</c:v>
                </c:pt>
                <c:pt idx="241">
                  <c:v>-6.4370577128602946E-4</c:v>
                </c:pt>
                <c:pt idx="242">
                  <c:v>-6.4300396399374904E-4</c:v>
                </c:pt>
                <c:pt idx="243">
                  <c:v>-6.4224926972666907E-4</c:v>
                </c:pt>
                <c:pt idx="244">
                  <c:v>-6.4144120770937008E-4</c:v>
                </c:pt>
                <c:pt idx="245">
                  <c:v>-6.3964365371038667E-4</c:v>
                </c:pt>
                <c:pt idx="246">
                  <c:v>-6.37665677221122E-4</c:v>
                </c:pt>
                <c:pt idx="247">
                  <c:v>-6.3658357189577686E-4</c:v>
                </c:pt>
                <c:pt idx="248">
                  <c:v>-6.3544521672564969E-4</c:v>
                </c:pt>
                <c:pt idx="249">
                  <c:v>-6.3425928561233746E-4</c:v>
                </c:pt>
                <c:pt idx="250">
                  <c:v>-6.3186122331693184E-4</c:v>
                </c:pt>
                <c:pt idx="251">
                  <c:v>-6.2945916067480567E-4</c:v>
                </c:pt>
                <c:pt idx="252">
                  <c:v>-6.2825479910433302E-4</c:v>
                </c:pt>
                <c:pt idx="253">
                  <c:v>-6.2704897162646489E-4</c:v>
                </c:pt>
                <c:pt idx="254">
                  <c:v>-6.2584181201419398E-4</c:v>
                </c:pt>
                <c:pt idx="255">
                  <c:v>-6.2342263873915726E-4</c:v>
                </c:pt>
                <c:pt idx="256">
                  <c:v>-6.2100251668972817E-4</c:v>
                </c:pt>
                <c:pt idx="257">
                  <c:v>-6.1979069528650399E-4</c:v>
                </c:pt>
                <c:pt idx="258">
                  <c:v>-6.1857834118939081E-4</c:v>
                </c:pt>
                <c:pt idx="259">
                  <c:v>-6.1736558817138132E-4</c:v>
                </c:pt>
                <c:pt idx="260">
                  <c:v>-6.1493836758685916E-4</c:v>
                </c:pt>
                <c:pt idx="261">
                  <c:v>-6.1251325031985715E-4</c:v>
                </c:pt>
                <c:pt idx="262">
                  <c:v>-6.1130050101887434E-4</c:v>
                </c:pt>
                <c:pt idx="263">
                  <c:v>-6.1008815243734915E-4</c:v>
                </c:pt>
                <c:pt idx="264">
                  <c:v>-6.0887633786865791E-4</c:v>
                </c:pt>
                <c:pt idx="265">
                  <c:v>-6.0645413343163312E-4</c:v>
                </c:pt>
                <c:pt idx="266">
                  <c:v>-6.0403708530998301E-4</c:v>
                </c:pt>
                <c:pt idx="267">
                  <c:v>-6.0282994016613856E-4</c:v>
                </c:pt>
                <c:pt idx="268">
                  <c:v>-6.0162412899522622E-4</c:v>
                </c:pt>
                <c:pt idx="269">
                  <c:v>-6.0041978481084612E-4</c:v>
                </c:pt>
                <c:pt idx="270">
                  <c:v>-5.980156599916242E-4</c:v>
                </c:pt>
                <c:pt idx="271">
                  <c:v>-5.9561974548483221E-4</c:v>
                </c:pt>
                <c:pt idx="272">
                  <c:v>-5.9442473655302308E-4</c:v>
                </c:pt>
                <c:pt idx="273">
                  <c:v>-5.932319946078124E-4</c:v>
                </c:pt>
                <c:pt idx="274">
                  <c:v>-5.9204165278270438E-4</c:v>
                </c:pt>
                <c:pt idx="275">
                  <c:v>-5.8966867091836406E-4</c:v>
                </c:pt>
                <c:pt idx="276">
                  <c:v>-5.8730695462916316E-4</c:v>
                </c:pt>
                <c:pt idx="277">
                  <c:v>-5.8613061384438225E-4</c:v>
                </c:pt>
                <c:pt idx="278">
                  <c:v>-5.8495747305986612E-4</c:v>
                </c:pt>
                <c:pt idx="279">
                  <c:v>-5.8378766576883123E-4</c:v>
                </c:pt>
                <c:pt idx="280">
                  <c:v>-5.8145888982341631E-4</c:v>
                </c:pt>
                <c:pt idx="281">
                  <c:v>-5.7914443652773429E-4</c:v>
                </c:pt>
                <c:pt idx="282">
                  <c:v>-5.7799329578500647E-4</c:v>
                </c:pt>
                <c:pt idx="283">
                  <c:v>-5.7684628845589003E-4</c:v>
                </c:pt>
                <c:pt idx="284">
                  <c:v>-5.7570354727420892E-4</c:v>
                </c:pt>
                <c:pt idx="285">
                  <c:v>-5.7343204041160334E-4</c:v>
                </c:pt>
                <c:pt idx="286">
                  <c:v>-5.7117791504524007E-4</c:v>
                </c:pt>
                <c:pt idx="287">
                  <c:v>-5.7005850635949429E-4</c:v>
                </c:pt>
                <c:pt idx="288">
                  <c:v>-5.6894416418096228E-4</c:v>
                </c:pt>
                <c:pt idx="289">
                  <c:v>-5.6783502140334008E-4</c:v>
                </c:pt>
                <c:pt idx="290">
                  <c:v>-5.6563384636110214E-4</c:v>
                </c:pt>
                <c:pt idx="291">
                  <c:v>-5.6345311392647091E-4</c:v>
                </c:pt>
                <c:pt idx="292">
                  <c:v>-5.6237196931263611E-4</c:v>
                </c:pt>
                <c:pt idx="293">
                  <c:v>-5.6129682425964944E-4</c:v>
                </c:pt>
                <c:pt idx="294">
                  <c:v>-5.6022781198095117E-4</c:v>
                </c:pt>
                <c:pt idx="295">
                  <c:v>-5.5811003131012171E-4</c:v>
                </c:pt>
                <c:pt idx="296">
                  <c:v>-5.560157570760893E-4</c:v>
                </c:pt>
                <c:pt idx="297">
                  <c:v>-5.5497940846915839E-4</c:v>
                </c:pt>
                <c:pt idx="298">
                  <c:v>-5.5394999235680586E-4</c:v>
                </c:pt>
                <c:pt idx="299">
                  <c:v>-5.5292764243208836E-4</c:v>
                </c:pt>
                <c:pt idx="300">
                  <c:v>-5.5090631912335652E-4</c:v>
                </c:pt>
                <c:pt idx="301">
                  <c:v>-5.4891156811898156E-4</c:v>
                </c:pt>
                <c:pt idx="302">
                  <c:v>-5.4792654749391545E-4</c:v>
                </c:pt>
                <c:pt idx="303">
                  <c:v>-5.4694939261690223E-4</c:v>
                </c:pt>
                <c:pt idx="304">
                  <c:v>-5.459802368612543E-4</c:v>
                </c:pt>
                <c:pt idx="305">
                  <c:v>-5.4406843335907951E-4</c:v>
                </c:pt>
                <c:pt idx="306">
                  <c:v>-5.4218627111968232E-4</c:v>
                </c:pt>
                <c:pt idx="307">
                  <c:v>-5.4125911029156981E-4</c:v>
                </c:pt>
                <c:pt idx="308">
                  <c:v>-5.4034074866482484E-4</c:v>
                </c:pt>
                <c:pt idx="309">
                  <c:v>-5.3943131909317543E-4</c:v>
                </c:pt>
                <c:pt idx="310">
                  <c:v>-5.3764209780204908E-4</c:v>
                </c:pt>
                <c:pt idx="311">
                  <c:v>-5.3588558958317378E-4</c:v>
                </c:pt>
                <c:pt idx="312">
                  <c:v>-5.3502282084672004E-4</c:v>
                </c:pt>
                <c:pt idx="313">
                  <c:v>-5.3416978420539607E-4</c:v>
                </c:pt>
                <c:pt idx="314">
                  <c:v>-5.3332661291261019E-4</c:v>
                </c:pt>
                <c:pt idx="315">
                  <c:v>-5.3167303617041028E-4</c:v>
                </c:pt>
                <c:pt idx="316">
                  <c:v>-5.3005524757399058E-4</c:v>
                </c:pt>
                <c:pt idx="317">
                  <c:v>-5.2926340282422046E-4</c:v>
                </c:pt>
                <c:pt idx="318">
                  <c:v>-5.2847598289496034E-4</c:v>
                </c:pt>
                <c:pt idx="319">
                  <c:v>-5.2766805113346749E-4</c:v>
                </c:pt>
                <c:pt idx="320">
                  <c:v>-5.2551173352899383E-4</c:v>
                </c:pt>
                <c:pt idx="321">
                  <c:v>-5.2322066615317908E-4</c:v>
                </c:pt>
                <c:pt idx="322">
                  <c:v>-5.2224827294722331E-4</c:v>
                </c:pt>
                <c:pt idx="323">
                  <c:v>-5.2124778417539375E-4</c:v>
                </c:pt>
                <c:pt idx="324">
                  <c:v>2.8485048208182207E-4</c:v>
                </c:pt>
                <c:pt idx="325">
                  <c:v>-5.1696095520359364E-4</c:v>
                </c:pt>
                <c:pt idx="326">
                  <c:v>-5.1581705031278346E-4</c:v>
                </c:pt>
                <c:pt idx="327">
                  <c:v>-5.1464387463617811E-4</c:v>
                </c:pt>
                <c:pt idx="328">
                  <c:v>-5.1344123233043604E-4</c:v>
                </c:pt>
                <c:pt idx="329">
                  <c:v>-5.1093602135843241E-4</c:v>
                </c:pt>
                <c:pt idx="330">
                  <c:v>-5.0833208030898192E-4</c:v>
                </c:pt>
                <c:pt idx="331">
                  <c:v>-5.0697916724740111E-4</c:v>
                </c:pt>
                <c:pt idx="332">
                  <c:v>-5.0559561253660235E-4</c:v>
                </c:pt>
                <c:pt idx="333">
                  <c:v>-5.0418122033324408E-4</c:v>
                </c:pt>
                <c:pt idx="334">
                  <c:v>-5.0124796701300767E-4</c:v>
                </c:pt>
                <c:pt idx="335">
                  <c:v>-4.9821135924776883E-4</c:v>
                </c:pt>
                <c:pt idx="336">
                  <c:v>-4.9663984165171371E-4</c:v>
                </c:pt>
                <c:pt idx="337">
                  <c:v>-4.9503631154301786E-4</c:v>
                </c:pt>
                <c:pt idx="338">
                  <c:v>-4.9340057283853156E-4</c:v>
                </c:pt>
                <c:pt idx="339">
                  <c:v>-4.900200879198735E-4</c:v>
                </c:pt>
                <c:pt idx="340">
                  <c:v>-4.8653161695444425E-4</c:v>
                </c:pt>
                <c:pt idx="341">
                  <c:v>-4.8473189834030705E-4</c:v>
                </c:pt>
                <c:pt idx="342">
                  <c:v>-4.8289879619023424E-4</c:v>
                </c:pt>
                <c:pt idx="343">
                  <c:v>-4.8103211470085228E-4</c:v>
                </c:pt>
                <c:pt idx="344">
                  <c:v>-4.7718520868045289E-4</c:v>
                </c:pt>
                <c:pt idx="345">
                  <c:v>-4.732256778838817E-4</c:v>
                </c:pt>
                <c:pt idx="346">
                  <c:v>-4.7118816176805467E-4</c:v>
                </c:pt>
                <c:pt idx="347">
                  <c:v>-4.6911589133280529E-4</c:v>
                </c:pt>
                <c:pt idx="348">
                  <c:v>-4.6700867037507976E-4</c:v>
                </c:pt>
                <c:pt idx="349">
                  <c:v>-4.6267615376294202E-4</c:v>
                </c:pt>
                <c:pt idx="350">
                  <c:v>-4.5822636689063501E-4</c:v>
                </c:pt>
                <c:pt idx="351">
                  <c:v>-4.5594145678951037E-4</c:v>
                </c:pt>
                <c:pt idx="352">
                  <c:v>-4.536204212257644E-4</c:v>
                </c:pt>
                <c:pt idx="353">
                  <c:v>-4.512630646757998E-4</c:v>
                </c:pt>
                <c:pt idx="354">
                  <c:v>-4.4642574751563302E-4</c:v>
                </c:pt>
                <c:pt idx="355">
                  <c:v>-4.4146650846954572E-4</c:v>
                </c:pt>
                <c:pt idx="356">
                  <c:v>-4.3892460777961162E-4</c:v>
                </c:pt>
                <c:pt idx="357">
                  <c:v>-4.3634521096347356E-4</c:v>
                </c:pt>
                <c:pt idx="358">
                  <c:v>-4.337281218980138E-4</c:v>
                </c:pt>
                <c:pt idx="359">
                  <c:v>-4.2836681424684997E-4</c:v>
                </c:pt>
                <c:pt idx="360">
                  <c:v>-4.2287892703551933E-4</c:v>
                </c:pt>
                <c:pt idx="361">
                  <c:v>-4.2007043951297618E-4</c:v>
                </c:pt>
                <c:pt idx="362">
                  <c:v>-4.1722308468106206E-4</c:v>
                </c:pt>
                <c:pt idx="363">
                  <c:v>-4.1433666681633952E-4</c:v>
                </c:pt>
                <c:pt idx="364">
                  <c:v>-4.0843217805175414E-4</c:v>
                </c:pt>
                <c:pt idx="365">
                  <c:v>-4.0239644744310965E-4</c:v>
                </c:pt>
                <c:pt idx="366">
                  <c:v>-3.9931177624463743E-4</c:v>
                </c:pt>
                <c:pt idx="367">
                  <c:v>-3.9618686703324357E-4</c:v>
                </c:pt>
                <c:pt idx="368">
                  <c:v>-3.9302152392561851E-4</c:v>
                </c:pt>
                <c:pt idx="369">
                  <c:v>-3.8655466301218411E-4</c:v>
                </c:pt>
                <c:pt idx="370">
                  <c:v>-3.7995189374750993E-4</c:v>
                </c:pt>
                <c:pt idx="371">
                  <c:v>-3.7658144262930904E-4</c:v>
                </c:pt>
                <c:pt idx="372">
                  <c:v>-3.7316938267473176E-4</c:v>
                </c:pt>
                <c:pt idx="373">
                  <c:v>-3.6971551744091613E-4</c:v>
                </c:pt>
                <c:pt idx="374">
                  <c:v>-3.6266709290355692E-4</c:v>
                </c:pt>
                <c:pt idx="375">
                  <c:v>-3.5547809072333791E-4</c:v>
                </c:pt>
                <c:pt idx="376">
                  <c:v>-3.5181226312186453E-4</c:v>
                </c:pt>
                <c:pt idx="377">
                  <c:v>-3.4810345558078382E-4</c:v>
                </c:pt>
                <c:pt idx="378">
                  <c:v>-3.4435147209688211E-4</c:v>
                </c:pt>
                <c:pt idx="379">
                  <c:v>-3.3670229147464426E-4</c:v>
                </c:pt>
                <c:pt idx="380">
                  <c:v>-3.2890786262562699E-4</c:v>
                </c:pt>
                <c:pt idx="381">
                  <c:v>-3.2494491557510941E-4</c:v>
                </c:pt>
                <c:pt idx="382">
                  <c:v>-3.2097700161770604E-4</c:v>
                </c:pt>
                <c:pt idx="383">
                  <c:v>-3.1701209525447638E-4</c:v>
                </c:pt>
                <c:pt idx="384">
                  <c:v>-3.090927924942477E-4</c:v>
                </c:pt>
                <c:pt idx="385">
                  <c:v>-3.0118554618319138E-4</c:v>
                </c:pt>
                <c:pt idx="386">
                  <c:v>-2.9723792815072869E-4</c:v>
                </c:pt>
                <c:pt idx="387">
                  <c:v>-2.9329421779245024E-4</c:v>
                </c:pt>
                <c:pt idx="388">
                  <c:v>-2.8935456522827252E-4</c:v>
                </c:pt>
                <c:pt idx="389">
                  <c:v>-2.8148931540350475E-4</c:v>
                </c:pt>
                <c:pt idx="390">
                  <c:v>-2.7363953159387222E-4</c:v>
                </c:pt>
                <c:pt idx="391">
                  <c:v>-2.6972241752076798E-4</c:v>
                </c:pt>
                <c:pt idx="392">
                  <c:v>-2.6581026104199879E-4</c:v>
                </c:pt>
                <c:pt idx="393">
                  <c:v>-2.6190321243735326E-4</c:v>
                </c:pt>
                <c:pt idx="394">
                  <c:v>-2.5410671161907317E-4</c:v>
                </c:pt>
                <c:pt idx="395">
                  <c:v>-2.4632909532140701E-4</c:v>
                </c:pt>
                <c:pt idx="396">
                  <c:v>-2.4244983524823738E-4</c:v>
                </c:pt>
                <c:pt idx="397">
                  <c:v>-2.3857658320913799E-4</c:v>
                </c:pt>
                <c:pt idx="398">
                  <c:v>-2.270006947933112E-4</c:v>
                </c:pt>
                <c:pt idx="399">
                  <c:v>-2.1547163333579533E-4</c:v>
                </c:pt>
                <c:pt idx="400">
                  <c:v>-2.1164463565703784E-4</c:v>
                </c:pt>
                <c:pt idx="401">
                  <c:v>-2.0782484561276959E-4</c:v>
                </c:pt>
                <c:pt idx="402">
                  <c:v>-2.0020993054092884E-4</c:v>
                </c:pt>
                <c:pt idx="403">
                  <c:v>-1.9262076409898299E-4</c:v>
                </c:pt>
                <c:pt idx="404">
                  <c:v>-1.8883926310664378E-4</c:v>
                </c:pt>
                <c:pt idx="405">
                  <c:v>-1.8506587014854858E-4</c:v>
                </c:pt>
                <c:pt idx="406">
                  <c:v>-1.8130073498490162E-4</c:v>
                </c:pt>
                <c:pt idx="407">
                  <c:v>-1.7193037545659706E-4</c:v>
                </c:pt>
                <c:pt idx="408">
                  <c:v>-1.626041766034092E-4</c:v>
                </c:pt>
                <c:pt idx="409">
                  <c:v>-1.5889173840655246E-4</c:v>
                </c:pt>
                <c:pt idx="410">
                  <c:v>-1.5518860812413493E-4</c:v>
                </c:pt>
                <c:pt idx="411">
                  <c:v>-1.4781406324271273E-4</c:v>
                </c:pt>
                <c:pt idx="412">
                  <c:v>-1.4047216593926493E-4</c:v>
                </c:pt>
                <c:pt idx="413">
                  <c:v>-1.3681782506935747E-4</c:v>
                </c:pt>
                <c:pt idx="414">
                  <c:v>-1.3317369207399565E-4</c:v>
                </c:pt>
                <c:pt idx="415">
                  <c:v>-1.2953991711306401E-4</c:v>
                </c:pt>
                <c:pt idx="416">
                  <c:v>-1.223076018597169E-4</c:v>
                </c:pt>
                <c:pt idx="417">
                  <c:v>-1.1511139613507027E-4</c:v>
                </c:pt>
                <c:pt idx="418">
                  <c:v>-1.1153166054711505E-4</c:v>
                </c:pt>
                <c:pt idx="419">
                  <c:v>-1.079631830336325E-4</c:v>
                </c:pt>
                <c:pt idx="420">
                  <c:v>-1.0440611351469897E-4</c:v>
                </c:pt>
                <c:pt idx="421">
                  <c:v>-9.73307244800381E-5</c:v>
                </c:pt>
                <c:pt idx="422">
                  <c:v>-9.0294914425470552E-5</c:v>
                </c:pt>
                <c:pt idx="423">
                  <c:v>-8.6797134759564187E-5</c:v>
                </c:pt>
                <c:pt idx="424">
                  <c:v>-8.3311662888441163E-5</c:v>
                </c:pt>
                <c:pt idx="425">
                  <c:v>-7.9838648932017975E-5</c:v>
                </c:pt>
                <c:pt idx="426">
                  <c:v>-7.293488299975337E-5</c:v>
                </c:pt>
                <c:pt idx="427">
                  <c:v>-6.6074173252772539E-5</c:v>
                </c:pt>
                <c:pt idx="428">
                  <c:v>-6.2665699229746963E-5</c:v>
                </c:pt>
                <c:pt idx="429">
                  <c:v>-5.9270583281367806E-5</c:v>
                </c:pt>
                <c:pt idx="430">
                  <c:v>-5.5888975287743392E-5</c:v>
                </c:pt>
                <c:pt idx="431">
                  <c:v>-4.9171529461489172E-5</c:v>
                </c:pt>
                <c:pt idx="432">
                  <c:v>-4.2500623700369999E-5</c:v>
                </c:pt>
                <c:pt idx="433">
                  <c:v>-3.9188805920353786E-5</c:v>
                </c:pt>
                <c:pt idx="434">
                  <c:v>-3.5891396055198754E-5</c:v>
                </c:pt>
                <c:pt idx="435">
                  <c:v>-3.2608544304757459E-5</c:v>
                </c:pt>
                <c:pt idx="436">
                  <c:v>-2.6092115801290561E-5</c:v>
                </c:pt>
                <c:pt idx="437">
                  <c:v>-1.9625717890825456E-5</c:v>
                </c:pt>
                <c:pt idx="438">
                  <c:v>-1.6417906434362806E-5</c:v>
                </c:pt>
                <c:pt idx="439">
                  <c:v>-1.32255530127523E-5</c:v>
                </c:pt>
                <c:pt idx="440">
                  <c:v>-1.0044194356240155E-5</c:v>
                </c:pt>
                <c:pt idx="441">
                  <c:v>-3.6507467449098385E-6</c:v>
                </c:pt>
                <c:pt idx="442">
                  <c:v>2.7827560256099559E-6</c:v>
                </c:pt>
                <c:pt idx="443">
                  <c:v>6.0195984996624929E-6</c:v>
                </c:pt>
                <c:pt idx="444">
                  <c:v>9.26853410021522E-6</c:v>
                </c:pt>
                <c:pt idx="445">
                  <c:v>1.252958784725422E-5</c:v>
                </c:pt>
                <c:pt idx="446">
                  <c:v>1.9092218579430664E-5</c:v>
                </c:pt>
                <c:pt idx="447">
                  <c:v>2.5695496450595101E-5</c:v>
                </c:pt>
                <c:pt idx="448">
                  <c:v>2.9017524223462487E-5</c:v>
                </c:pt>
                <c:pt idx="449">
                  <c:v>3.2351822980558609E-5</c:v>
                </c:pt>
                <c:pt idx="450">
                  <c:v>3.5698418301421952E-5</c:v>
                </c:pt>
                <c:pt idx="451">
                  <c:v>4.2432730369412752E-5</c:v>
                </c:pt>
                <c:pt idx="452">
                  <c:v>4.9208275614276431E-5</c:v>
                </c:pt>
                <c:pt idx="453">
                  <c:v>5.2616736008204157E-5</c:v>
                </c:pt>
                <c:pt idx="454">
                  <c:v>5.6037645963513683E-5</c:v>
                </c:pt>
                <c:pt idx="455">
                  <c:v>5.9471030580127149E-5</c:v>
                </c:pt>
                <c:pt idx="456">
                  <c:v>6.6379522305481942E-5</c:v>
                </c:pt>
                <c:pt idx="457">
                  <c:v>7.3329826930645936E-5</c:v>
                </c:pt>
                <c:pt idx="458">
                  <c:v>7.6825967907367954E-5</c:v>
                </c:pt>
                <c:pt idx="459">
                  <c:v>8.0334736303200316E-5</c:v>
                </c:pt>
                <c:pt idx="460">
                  <c:v>8.3856157777617568E-5</c:v>
                </c:pt>
                <c:pt idx="461">
                  <c:v>9.0941328148019807E-5</c:v>
                </c:pt>
                <c:pt idx="462">
                  <c:v>9.806888405350378E-5</c:v>
                </c:pt>
                <c:pt idx="463">
                  <c:v>1.0165395285532952E-4</c:v>
                </c:pt>
                <c:pt idx="464">
                  <c:v>1.0525182765341867E-4</c:v>
                </c:pt>
                <c:pt idx="465">
                  <c:v>1.0886253370756549E-4</c:v>
                </c:pt>
                <c:pt idx="466">
                  <c:v>1.1612688157747186E-4</c:v>
                </c:pt>
                <c:pt idx="467">
                  <c:v>1.2343418023696984E-4</c:v>
                </c:pt>
                <c:pt idx="468">
                  <c:v>1.2710942482563325E-4</c:v>
                </c:pt>
                <c:pt idx="469">
                  <c:v>1.3079765342816074E-4</c:v>
                </c:pt>
                <c:pt idx="470">
                  <c:v>1.3449889162409079E-4</c:v>
                </c:pt>
                <c:pt idx="471">
                  <c:v>1.4194491638086504E-4</c:v>
                </c:pt>
                <c:pt idx="472">
                  <c:v>1.4943444905490821E-4</c:v>
                </c:pt>
                <c:pt idx="473">
                  <c:v>1.5320111691252691E-4</c:v>
                </c:pt>
                <c:pt idx="474">
                  <c:v>1.5698094704141852E-4</c:v>
                </c:pt>
                <c:pt idx="475">
                  <c:v>1.6077396502112151E-4</c:v>
                </c:pt>
                <c:pt idx="476">
                  <c:v>1.6840416634522626E-4</c:v>
                </c:pt>
                <c:pt idx="477">
                  <c:v>1.760784239213109E-4</c:v>
                </c:pt>
                <c:pt idx="478">
                  <c:v>1.799377626898746E-4</c:v>
                </c:pt>
                <c:pt idx="479">
                  <c:v>1.8381044222692822E-4</c:v>
                </c:pt>
                <c:pt idx="480">
                  <c:v>1.8769648747252177E-4</c:v>
                </c:pt>
                <c:pt idx="481">
                  <c:v>1.9551336520429174E-4</c:v>
                </c:pt>
                <c:pt idx="482">
                  <c:v>2.03374838410042E-4</c:v>
                </c:pt>
                <c:pt idx="483">
                  <c:v>2.073280959713486E-4</c:v>
                </c:pt>
                <c:pt idx="484">
                  <c:v>2.1129487215887366E-4</c:v>
                </c:pt>
                <c:pt idx="485">
                  <c:v>2.1527519255215566E-4</c:v>
                </c:pt>
                <c:pt idx="486">
                  <c:v>2.2328124674508842E-4</c:v>
                </c:pt>
                <c:pt idx="487">
                  <c:v>2.3133242609496563E-4</c:v>
                </c:pt>
                <c:pt idx="488">
                  <c:v>2.3538084985119667E-4</c:v>
                </c:pt>
                <c:pt idx="489">
                  <c:v>2.3944297049105501E-4</c:v>
                </c:pt>
                <c:pt idx="490">
                  <c:v>2.4351881359407912E-4</c:v>
                </c:pt>
                <c:pt idx="491">
                  <c:v>2.5171654486122463E-4</c:v>
                </c:pt>
                <c:pt idx="492">
                  <c:v>2.5995992047000982E-4</c:v>
                </c:pt>
                <c:pt idx="493">
                  <c:v>2.6410475790328292E-4</c:v>
                </c:pt>
                <c:pt idx="494">
                  <c:v>2.6826347071740031E-4</c:v>
                </c:pt>
                <c:pt idx="495">
                  <c:v>2.7243608425209231E-4</c:v>
                </c:pt>
                <c:pt idx="496">
                  <c:v>2.8082799339301801E-4</c:v>
                </c:pt>
                <c:pt idx="497">
                  <c:v>2.892660547093584E-4</c:v>
                </c:pt>
                <c:pt idx="498">
                  <c:v>2.9350855386134356E-4</c:v>
                </c:pt>
                <c:pt idx="499">
                  <c:v>2.9776510633183761E-4</c:v>
                </c:pt>
                <c:pt idx="500">
                  <c:v>3.0203573794018723E-4</c:v>
                </c:pt>
                <c:pt idx="501">
                  <c:v>3.1062432612749546E-4</c:v>
                </c:pt>
                <c:pt idx="502">
                  <c:v>3.1925956286649182E-4</c:v>
                </c:pt>
                <c:pt idx="503">
                  <c:v>3.2360097097949847E-4</c:v>
                </c:pt>
                <c:pt idx="504">
                  <c:v>3.2795661098816709E-4</c:v>
                </c:pt>
                <c:pt idx="505">
                  <c:v>3.3232650815229192E-4</c:v>
                </c:pt>
                <c:pt idx="506">
                  <c:v>3.4111427701155606E-4</c:v>
                </c:pt>
                <c:pt idx="507">
                  <c:v>3.4994917795572178E-4</c:v>
                </c:pt>
                <c:pt idx="508">
                  <c:v>3.5439074307141993E-4</c:v>
                </c:pt>
                <c:pt idx="509">
                  <c:v>3.5884671818031677E-4</c:v>
                </c:pt>
                <c:pt idx="510">
                  <c:v>3.6331656003696366E-4</c:v>
                </c:pt>
                <c:pt idx="511">
                  <c:v>3.7229459302068335E-4</c:v>
                </c:pt>
                <c:pt idx="512">
                  <c:v>3.813087196391507E-4</c:v>
                </c:pt>
                <c:pt idx="513">
                  <c:v>3.8583442441009197E-4</c:v>
                </c:pt>
                <c:pt idx="514">
                  <c:v>3.9037120831864058E-4</c:v>
                </c:pt>
                <c:pt idx="515">
                  <c:v>3.9491907839916962E-4</c:v>
                </c:pt>
                <c:pt idx="516">
                  <c:v>4.04052259810328E-4</c:v>
                </c:pt>
                <c:pt idx="517">
                  <c:v>4.1322155553302764E-4</c:v>
                </c:pt>
                <c:pt idx="518">
                  <c:v>4.4567926541283498E-4</c:v>
                </c:pt>
                <c:pt idx="519">
                  <c:v>4.7868416414686976E-4</c:v>
                </c:pt>
                <c:pt idx="520">
                  <c:v>5.1223856652349298E-4</c:v>
                </c:pt>
                <c:pt idx="521">
                  <c:v>5.4634478749093773E-4</c:v>
                </c:pt>
                <c:pt idx="522">
                  <c:v>5.8100514119807656E-4</c:v>
                </c:pt>
                <c:pt idx="523">
                  <c:v>6.1622194283295073E-4</c:v>
                </c:pt>
                <c:pt idx="524">
                  <c:v>6.5199750710398519E-4</c:v>
                </c:pt>
                <c:pt idx="525">
                  <c:v>6.8833414855973274E-4</c:v>
                </c:pt>
                <c:pt idx="526">
                  <c:v>7.2523418198855438E-4</c:v>
                </c:pt>
                <c:pt idx="527">
                  <c:v>7.6269992209887505E-4</c:v>
                </c:pt>
                <c:pt idx="528">
                  <c:v>8.007336839188639E-4</c:v>
                </c:pt>
                <c:pt idx="529">
                  <c:v>8.5039145405474414E-4</c:v>
                </c:pt>
                <c:pt idx="530">
                  <c:v>8.895069914238718E-4</c:v>
                </c:pt>
                <c:pt idx="531">
                  <c:v>9.2337396976560626E-4</c:v>
                </c:pt>
                <c:pt idx="532">
                  <c:v>9.6327920704020187E-4</c:v>
                </c:pt>
                <c:pt idx="533">
                  <c:v>1.0036061544216324E-3</c:v>
                </c:pt>
                <c:pt idx="534">
                  <c:v>1.0443523526770804E-3</c:v>
                </c:pt>
                <c:pt idx="535">
                  <c:v>1.085515343213217E-3</c:v>
                </c:pt>
                <c:pt idx="536">
                  <c:v>1.1270926663975445E-3</c:v>
                </c:pt>
                <c:pt idx="537">
                  <c:v>1.1690818635567979E-3</c:v>
                </c:pt>
                <c:pt idx="538">
                  <c:v>1.2114804755380959E-3</c:v>
                </c:pt>
                <c:pt idx="539">
                  <c:v>1.2542860435083014E-3</c:v>
                </c:pt>
                <c:pt idx="540">
                  <c:v>1.297496108234597E-3</c:v>
                </c:pt>
                <c:pt idx="541">
                  <c:v>1.3411082106440375E-3</c:v>
                </c:pt>
                <c:pt idx="542">
                  <c:v>1.3851198919034857E-3</c:v>
                </c:pt>
                <c:pt idx="543">
                  <c:v>1.4422895177368389E-3</c:v>
                </c:pt>
                <c:pt idx="544">
                  <c:v>1.474332154280944E-3</c:v>
                </c:pt>
                <c:pt idx="545">
                  <c:v>1.5195278174129356E-3</c:v>
                </c:pt>
                <c:pt idx="546">
                  <c:v>1.56511322318309E-3</c:v>
                </c:pt>
                <c:pt idx="547">
                  <c:v>1.6176849112259362E-3</c:v>
                </c:pt>
                <c:pt idx="548">
                  <c:v>1.6574434264260418E-3</c:v>
                </c:pt>
                <c:pt idx="549">
                  <c:v>1.7041833057529487E-3</c:v>
                </c:pt>
                <c:pt idx="550">
                  <c:v>1.7513030914262373E-3</c:v>
                </c:pt>
                <c:pt idx="551">
                  <c:v>1.7988003246127704E-3</c:v>
                </c:pt>
                <c:pt idx="552">
                  <c:v>1.8466725461596667E-3</c:v>
                </c:pt>
                <c:pt idx="553">
                  <c:v>1.894917297153853E-3</c:v>
                </c:pt>
                <c:pt idx="554">
                  <c:v>1.9435321184424481E-3</c:v>
                </c:pt>
                <c:pt idx="555">
                  <c:v>1.9925145508725706E-3</c:v>
                </c:pt>
                <c:pt idx="556">
                  <c:v>2.0418621356110833E-3</c:v>
                </c:pt>
                <c:pt idx="557">
                  <c:v>2.0915724135850411E-3</c:v>
                </c:pt>
                <c:pt idx="558">
                  <c:v>2.1416429256415626E-3</c:v>
                </c:pt>
                <c:pt idx="559">
                  <c:v>2.1920712128675746E-3</c:v>
                </c:pt>
                <c:pt idx="560">
                  <c:v>2.2428548162700679E-3</c:v>
                </c:pt>
                <c:pt idx="561">
                  <c:v>2.2939912766162252E-3</c:v>
                </c:pt>
                <c:pt idx="562">
                  <c:v>2.3454781349929732E-3</c:v>
                </c:pt>
                <c:pt idx="563">
                  <c:v>2.3973129324073028E-3</c:v>
                </c:pt>
                <c:pt idx="564">
                  <c:v>2.4494932097862687E-3</c:v>
                </c:pt>
                <c:pt idx="565">
                  <c:v>2.5020165080569257E-3</c:v>
                </c:pt>
                <c:pt idx="566">
                  <c:v>2.5548803680663923E-3</c:v>
                </c:pt>
                <c:pt idx="567">
                  <c:v>2.6080823310614676E-3</c:v>
                </c:pt>
                <c:pt idx="568">
                  <c:v>2.6616158635484055E-3</c:v>
                </c:pt>
                <c:pt idx="569">
                  <c:v>2.7153633693544066E-3</c:v>
                </c:pt>
                <c:pt idx="570">
                  <c:v>2.7692655210564965E-3</c:v>
                </c:pt>
                <c:pt idx="571">
                  <c:v>2.8233154964318885E-3</c:v>
                </c:pt>
                <c:pt idx="572">
                  <c:v>2.8775064731778599E-3</c:v>
                </c:pt>
                <c:pt idx="573">
                  <c:v>2.9318316292314961E-3</c:v>
                </c:pt>
                <c:pt idx="574">
                  <c:v>2.9862841424499464E-3</c:v>
                </c:pt>
                <c:pt idx="575">
                  <c:v>3.0408571906104243E-3</c:v>
                </c:pt>
                <c:pt idx="576">
                  <c:v>3.0955439514102068E-3</c:v>
                </c:pt>
                <c:pt idx="577">
                  <c:v>3.1503376029462515E-3</c:v>
                </c:pt>
                <c:pt idx="578">
                  <c:v>3.2052313227559637E-3</c:v>
                </c:pt>
                <c:pt idx="579">
                  <c:v>3.2602182888563647E-3</c:v>
                </c:pt>
                <c:pt idx="580">
                  <c:v>3.3152916788647957E-3</c:v>
                </c:pt>
                <c:pt idx="581">
                  <c:v>3.3862163342934792E-3</c:v>
                </c:pt>
                <c:pt idx="582">
                  <c:v>3.4414616467781656E-3</c:v>
                </c:pt>
                <c:pt idx="583">
                  <c:v>3.4888659755605289E-3</c:v>
                </c:pt>
                <c:pt idx="584">
                  <c:v>3.5442247304207086E-3</c:v>
                </c:pt>
                <c:pt idx="585">
                  <c:v>3.5996348234945685E-3</c:v>
                </c:pt>
                <c:pt idx="586">
                  <c:v>3.6550894328790662E-3</c:v>
                </c:pt>
                <c:pt idx="587">
                  <c:v>3.7105817358717985E-3</c:v>
                </c:pt>
                <c:pt idx="588">
                  <c:v>3.7661049106496591E-3</c:v>
                </c:pt>
                <c:pt idx="589">
                  <c:v>3.8216521348299892E-3</c:v>
                </c:pt>
                <c:pt idx="590">
                  <c:v>3.877216586110066E-3</c:v>
                </c:pt>
                <c:pt idx="591">
                  <c:v>3.9327914423470389E-3</c:v>
                </c:pt>
                <c:pt idx="592">
                  <c:v>3.9883698812381851E-3</c:v>
                </c:pt>
                <c:pt idx="593">
                  <c:v>4.043945080560718E-3</c:v>
                </c:pt>
                <c:pt idx="594">
                  <c:v>4.0995102180119147E-3</c:v>
                </c:pt>
                <c:pt idx="595">
                  <c:v>4.1550584713689886E-3</c:v>
                </c:pt>
                <c:pt idx="596">
                  <c:v>4.2105830182492809E-3</c:v>
                </c:pt>
                <c:pt idx="597">
                  <c:v>4.266077036509941E-3</c:v>
                </c:pt>
                <c:pt idx="598">
                  <c:v>4.345339850821972E-3</c:v>
                </c:pt>
                <c:pt idx="599">
                  <c:v>4.3848582648831069E-3</c:v>
                </c:pt>
                <c:pt idx="600">
                  <c:v>4.432307696626836E-3</c:v>
                </c:pt>
                <c:pt idx="601">
                  <c:v>4.4876113775416115E-3</c:v>
                </c:pt>
                <c:pt idx="602">
                  <c:v>4.5428504183231411E-3</c:v>
                </c:pt>
                <c:pt idx="603">
                  <c:v>4.5980179967486379E-3</c:v>
                </c:pt>
                <c:pt idx="604">
                  <c:v>4.6531072905153792E-3</c:v>
                </c:pt>
                <c:pt idx="605">
                  <c:v>4.7081114773206423E-3</c:v>
                </c:pt>
                <c:pt idx="606">
                  <c:v>4.7630237347817683E-3</c:v>
                </c:pt>
                <c:pt idx="607">
                  <c:v>4.8178372407559067E-3</c:v>
                </c:pt>
                <c:pt idx="608">
                  <c:v>4.8725451727005265E-3</c:v>
                </c:pt>
                <c:pt idx="609">
                  <c:v>4.927140708472777E-3</c:v>
                </c:pt>
                <c:pt idx="610">
                  <c:v>4.9816170257699355E-3</c:v>
                </c:pt>
                <c:pt idx="611">
                  <c:v>5.0359673020494711E-3</c:v>
                </c:pt>
                <c:pt idx="612">
                  <c:v>5.0901847151685331E-3</c:v>
                </c:pt>
                <c:pt idx="613">
                  <c:v>5.1442624427444628E-3</c:v>
                </c:pt>
                <c:pt idx="614">
                  <c:v>5.1981936623946012E-3</c:v>
                </c:pt>
                <c:pt idx="615">
                  <c:v>5.2519715518162258E-3</c:v>
                </c:pt>
                <c:pt idx="616">
                  <c:v>5.3055892886266776E-3</c:v>
                </c:pt>
                <c:pt idx="617">
                  <c:v>5.3590400505232338E-3</c:v>
                </c:pt>
                <c:pt idx="618">
                  <c:v>5.4123170151232358E-3</c:v>
                </c:pt>
                <c:pt idx="619">
                  <c:v>5.4654133600440247E-3</c:v>
                </c:pt>
                <c:pt idx="620">
                  <c:v>5.5183320144625014E-3</c:v>
                </c:pt>
                <c:pt idx="621">
                  <c:v>5.5713411029412185E-3</c:v>
                </c:pt>
                <c:pt idx="622">
                  <c:v>5.6245675862420796E-3</c:v>
                </c:pt>
                <c:pt idx="623">
                  <c:v>5.6780124799526988E-3</c:v>
                </c:pt>
                <c:pt idx="624">
                  <c:v>5.7316767996606899E-3</c:v>
                </c:pt>
                <c:pt idx="625">
                  <c:v>5.7855615610336031E-3</c:v>
                </c:pt>
                <c:pt idx="626">
                  <c:v>5.8396677795791163E-3</c:v>
                </c:pt>
                <c:pt idx="627">
                  <c:v>5.8939964709647796E-3</c:v>
                </c:pt>
                <c:pt idx="628">
                  <c:v>5.948548650698271E-3</c:v>
                </c:pt>
                <c:pt idx="629">
                  <c:v>6.0033253345270765E-3</c:v>
                </c:pt>
                <c:pt idx="630">
                  <c:v>6.0583275378789381E-3</c:v>
                </c:pt>
                <c:pt idx="631">
                  <c:v>6.1135562765013418E-3</c:v>
                </c:pt>
                <c:pt idx="632">
                  <c:v>6.1690125659019657E-3</c:v>
                </c:pt>
                <c:pt idx="633">
                  <c:v>6.2487426056989648E-3</c:v>
                </c:pt>
                <c:pt idx="634">
                  <c:v>6.304757706789843E-3</c:v>
                </c:pt>
                <c:pt idx="635">
                  <c:v>6.3447964977925153E-3</c:v>
                </c:pt>
                <c:pt idx="636">
                  <c:v>6.4012063168483735E-3</c:v>
                </c:pt>
                <c:pt idx="637">
                  <c:v>6.4578489099442749E-3</c:v>
                </c:pt>
                <c:pt idx="638">
                  <c:v>6.5147252924280252E-3</c:v>
                </c:pt>
                <c:pt idx="639">
                  <c:v>6.5718364801270468E-3</c:v>
                </c:pt>
                <c:pt idx="640">
                  <c:v>6.6291834885490175E-3</c:v>
                </c:pt>
                <c:pt idx="641">
                  <c:v>6.6867673332815514E-3</c:v>
                </c:pt>
                <c:pt idx="642">
                  <c:v>6.7445890299921984E-3</c:v>
                </c:pt>
                <c:pt idx="643">
                  <c:v>6.8026495942685727E-3</c:v>
                </c:pt>
                <c:pt idx="644">
                  <c:v>6.8609500416982883E-3</c:v>
                </c:pt>
                <c:pt idx="645">
                  <c:v>6.9194913880288311E-3</c:v>
                </c:pt>
                <c:pt idx="646">
                  <c:v>6.9782746486080072E-3</c:v>
                </c:pt>
                <c:pt idx="647">
                  <c:v>7.0373008393431746E-3</c:v>
                </c:pt>
                <c:pt idx="648">
                  <c:v>7.1138363852600861E-3</c:v>
                </c:pt>
                <c:pt idx="649">
                  <c:v>7.1902050739769408E-3</c:v>
                </c:pt>
                <c:pt idx="650">
                  <c:v>7.250107162706243E-3</c:v>
                </c:pt>
                <c:pt idx="651">
                  <c:v>7.3188699023685189E-3</c:v>
                </c:pt>
                <c:pt idx="652">
                  <c:v>7.3706550744390142E-3</c:v>
                </c:pt>
                <c:pt idx="653">
                  <c:v>7.4313029286177112E-3</c:v>
                </c:pt>
                <c:pt idx="654">
                  <c:v>7.4922014025613493E-3</c:v>
                </c:pt>
                <c:pt idx="655">
                  <c:v>7.5533515118575423E-3</c:v>
                </c:pt>
                <c:pt idx="656">
                  <c:v>7.6147542722537764E-3</c:v>
                </c:pt>
                <c:pt idx="657">
                  <c:v>7.6764106991777936E-3</c:v>
                </c:pt>
                <c:pt idx="658">
                  <c:v>7.7383218083770799E-3</c:v>
                </c:pt>
                <c:pt idx="659">
                  <c:v>7.8004886155191855E-3</c:v>
                </c:pt>
                <c:pt idx="660">
                  <c:v>7.8629121361917242E-3</c:v>
                </c:pt>
                <c:pt idx="661">
                  <c:v>7.9255933859823102E-3</c:v>
                </c:pt>
                <c:pt idx="662">
                  <c:v>7.9885333805584935E-3</c:v>
                </c:pt>
                <c:pt idx="663">
                  <c:v>8.0517331355878241E-3</c:v>
                </c:pt>
                <c:pt idx="664">
                  <c:v>8.1151936667378521E-3</c:v>
                </c:pt>
                <c:pt idx="665">
                  <c:v>8.1789159895961916E-3</c:v>
                </c:pt>
                <c:pt idx="666">
                  <c:v>8.2429011197504565E-3</c:v>
                </c:pt>
                <c:pt idx="667">
                  <c:v>8.3071500729481329E-3</c:v>
                </c:pt>
                <c:pt idx="668">
                  <c:v>8.3716638647768349E-3</c:v>
                </c:pt>
                <c:pt idx="669">
                  <c:v>8.4364435109041125E-3</c:v>
                </c:pt>
                <c:pt idx="670">
                  <c:v>8.5014900269975158E-3</c:v>
                </c:pt>
                <c:pt idx="671">
                  <c:v>8.5668044286446587E-3</c:v>
                </c:pt>
                <c:pt idx="672">
                  <c:v>8.6323249059283569E-3</c:v>
                </c:pt>
                <c:pt idx="673">
                  <c:v>8.6978299944018289E-3</c:v>
                </c:pt>
                <c:pt idx="674">
                  <c:v>8.7632966170048121E-3</c:v>
                </c:pt>
                <c:pt idx="675">
                  <c:v>8.8287211637450014E-3</c:v>
                </c:pt>
                <c:pt idx="676">
                  <c:v>8.8941000247899638E-3</c:v>
                </c:pt>
                <c:pt idx="677">
                  <c:v>8.9594295904671384E-3</c:v>
                </c:pt>
                <c:pt idx="678">
                  <c:v>9.0247062507842202E-3</c:v>
                </c:pt>
                <c:pt idx="679">
                  <c:v>9.0899263962285204E-3</c:v>
                </c:pt>
                <c:pt idx="680">
                  <c:v>9.1550864165679258E-3</c:v>
                </c:pt>
                <c:pt idx="681">
                  <c:v>9.2201827023696836E-3</c:v>
                </c:pt>
                <c:pt idx="682">
                  <c:v>9.2852116437214249E-3</c:v>
                </c:pt>
                <c:pt idx="683">
                  <c:v>9.3501696305509086E-3</c:v>
                </c:pt>
                <c:pt idx="684">
                  <c:v>9.4150530534253818E-3</c:v>
                </c:pt>
                <c:pt idx="685">
                  <c:v>9.4891096027982513E-3</c:v>
                </c:pt>
                <c:pt idx="686">
                  <c:v>9.5538210897672116E-3</c:v>
                </c:pt>
                <c:pt idx="687">
                  <c:v>9.6092198384756244E-3</c:v>
                </c:pt>
                <c:pt idx="688">
                  <c:v>9.6737689063264298E-3</c:v>
                </c:pt>
                <c:pt idx="689">
                  <c:v>9.7382253609001879E-3</c:v>
                </c:pt>
                <c:pt idx="690">
                  <c:v>9.8025855922845295E-3</c:v>
                </c:pt>
                <c:pt idx="691">
                  <c:v>9.8668459907269579E-3</c:v>
                </c:pt>
                <c:pt idx="692">
                  <c:v>9.9310029462351679E-3</c:v>
                </c:pt>
                <c:pt idx="693">
                  <c:v>9.9950528490566626E-3</c:v>
                </c:pt>
                <c:pt idx="694">
                  <c:v>1.0058992089359009E-2</c:v>
                </c:pt>
                <c:pt idx="695">
                  <c:v>1.0122817057309774E-2</c:v>
                </c:pt>
                <c:pt idx="696">
                  <c:v>1.0186524142916653E-2</c:v>
                </c:pt>
                <c:pt idx="697">
                  <c:v>1.0250109736507085E-2</c:v>
                </c:pt>
                <c:pt idx="698">
                  <c:v>1.0313570228088764E-2</c:v>
                </c:pt>
                <c:pt idx="699">
                  <c:v>1.0394972655927148E-2</c:v>
                </c:pt>
                <c:pt idx="700">
                  <c:v>1.0440101465896134E-2</c:v>
                </c:pt>
                <c:pt idx="701">
                  <c:v>1.0503164992377023E-2</c:v>
                </c:pt>
                <c:pt idx="702">
                  <c:v>1.0566088977439492E-2</c:v>
                </c:pt>
                <c:pt idx="703">
                  <c:v>1.0628869811251107E-2</c:v>
                </c:pt>
                <c:pt idx="704">
                  <c:v>1.06915038838995E-2</c:v>
                </c:pt>
                <c:pt idx="705">
                  <c:v>1.0753987585392366E-2</c:v>
                </c:pt>
                <c:pt idx="706">
                  <c:v>1.0816317305977208E-2</c:v>
                </c:pt>
                <c:pt idx="707">
                  <c:v>1.0878489435821592E-2</c:v>
                </c:pt>
                <c:pt idx="708">
                  <c:v>1.0940500364933214E-2</c:v>
                </c:pt>
                <c:pt idx="709">
                  <c:v>1.1002346483479641E-2</c:v>
                </c:pt>
                <c:pt idx="710">
                  <c:v>1.1064024181468568E-2</c:v>
                </c:pt>
                <c:pt idx="711">
                  <c:v>1.1125529849227433E-2</c:v>
                </c:pt>
                <c:pt idx="712">
                  <c:v>1.1186859876683997E-2</c:v>
                </c:pt>
                <c:pt idx="713">
                  <c:v>1.1248010654005824E-2</c:v>
                </c:pt>
                <c:pt idx="714">
                  <c:v>1.1308978571360484E-2</c:v>
                </c:pt>
                <c:pt idx="715">
                  <c:v>1.1369760018675734E-2</c:v>
                </c:pt>
                <c:pt idx="716">
                  <c:v>1.1430351386119142E-2</c:v>
                </c:pt>
                <c:pt idx="717">
                  <c:v>1.149074906393821E-2</c:v>
                </c:pt>
                <c:pt idx="718">
                  <c:v>1.1550949442060698E-2</c:v>
                </c:pt>
                <c:pt idx="719">
                  <c:v>1.1610948910574237E-2</c:v>
                </c:pt>
                <c:pt idx="720">
                  <c:v>1.1670743859646393E-2</c:v>
                </c:pt>
                <c:pt idx="721">
                  <c:v>1.1730330679364798E-2</c:v>
                </c:pt>
                <c:pt idx="722">
                  <c:v>1.1789705759817082E-2</c:v>
                </c:pt>
                <c:pt idx="723">
                  <c:v>1.184886549101094E-2</c:v>
                </c:pt>
                <c:pt idx="724">
                  <c:v>1.1907811981659577E-2</c:v>
                </c:pt>
                <c:pt idx="725">
                  <c:v>1.1966575840158811E-2</c:v>
                </c:pt>
                <c:pt idx="726">
                  <c:v>1.2025159729738277E-2</c:v>
                </c:pt>
                <c:pt idx="727">
                  <c:v>1.2083560619702283E-2</c:v>
                </c:pt>
                <c:pt idx="728">
                  <c:v>1.2141775479275196E-2</c:v>
                </c:pt>
                <c:pt idx="729">
                  <c:v>1.2199801277681388E-2</c:v>
                </c:pt>
                <c:pt idx="730">
                  <c:v>1.2257634984305099E-2</c:v>
                </c:pt>
                <c:pt idx="731">
                  <c:v>1.2315273568370699E-2</c:v>
                </c:pt>
                <c:pt idx="732">
                  <c:v>1.2372713999102558E-2</c:v>
                </c:pt>
                <c:pt idx="733">
                  <c:v>1.2429953245884917E-2</c:v>
                </c:pt>
                <c:pt idx="734">
                  <c:v>1.2486988277782274E-2</c:v>
                </c:pt>
                <c:pt idx="735">
                  <c:v>1.2543816064258806E-2</c:v>
                </c:pt>
                <c:pt idx="736">
                  <c:v>1.2600433574538883E-2</c:v>
                </c:pt>
                <c:pt idx="737">
                  <c:v>1.2656837777687002E-2</c:v>
                </c:pt>
                <c:pt idx="738">
                  <c:v>1.2713025643247278E-2</c:v>
                </c:pt>
                <c:pt idx="739">
                  <c:v>1.2768994140284207E-2</c:v>
                </c:pt>
                <c:pt idx="740">
                  <c:v>1.2824740238182031E-2</c:v>
                </c:pt>
                <c:pt idx="741">
                  <c:v>1.2880260906005248E-2</c:v>
                </c:pt>
                <c:pt idx="742">
                  <c:v>1.2935553113218035E-2</c:v>
                </c:pt>
                <c:pt idx="743">
                  <c:v>1.2990613828884889E-2</c:v>
                </c:pt>
                <c:pt idx="744">
                  <c:v>1.3045440022310117E-2</c:v>
                </c:pt>
                <c:pt idx="745">
                  <c:v>1.3100028662877961E-2</c:v>
                </c:pt>
                <c:pt idx="746">
                  <c:v>1.3154376719732852E-2</c:v>
                </c:pt>
                <c:pt idx="747">
                  <c:v>1.3208481162019226E-2</c:v>
                </c:pt>
                <c:pt idx="748">
                  <c:v>1.3262338959201259E-2</c:v>
                </c:pt>
                <c:pt idx="749">
                  <c:v>1.3315947080343449E-2</c:v>
                </c:pt>
                <c:pt idx="750">
                  <c:v>1.3369302494750102E-2</c:v>
                </c:pt>
                <c:pt idx="751">
                  <c:v>1.3422402171725523E-2</c:v>
                </c:pt>
                <c:pt idx="752">
                  <c:v>1.3475243080334209E-2</c:v>
                </c:pt>
                <c:pt idx="753">
                  <c:v>1.3542796283045888E-2</c:v>
                </c:pt>
                <c:pt idx="754">
                  <c:v>1.3580136469828474E-2</c:v>
                </c:pt>
                <c:pt idx="755">
                  <c:v>1.3632182889082856E-2</c:v>
                </c:pt>
                <c:pt idx="756">
                  <c:v>1.3683958417027853E-2</c:v>
                </c:pt>
                <c:pt idx="757">
                  <c:v>1.3735460022967771E-2</c:v>
                </c:pt>
                <c:pt idx="758">
                  <c:v>1.3786684675967109E-2</c:v>
                </c:pt>
                <c:pt idx="759">
                  <c:v>1.3837629345330171E-2</c:v>
                </c:pt>
                <c:pt idx="760">
                  <c:v>1.38882910004412E-2</c:v>
                </c:pt>
                <c:pt idx="761">
                  <c:v>1.3938666610284756E-2</c:v>
                </c:pt>
                <c:pt idx="762">
                  <c:v>1.3988753144245081E-2</c:v>
                </c:pt>
                <c:pt idx="763">
                  <c:v>1.4038547571386673E-2</c:v>
                </c:pt>
                <c:pt idx="764">
                  <c:v>1.4088046861173709E-2</c:v>
                </c:pt>
                <c:pt idx="765">
                  <c:v>1.413724798259075E-2</c:v>
                </c:pt>
                <c:pt idx="766">
                  <c:v>1.418614790502204E-2</c:v>
                </c:pt>
                <c:pt idx="767">
                  <c:v>1.4234743597691946E-2</c:v>
                </c:pt>
                <c:pt idx="768">
                  <c:v>1.4283032029744902E-2</c:v>
                </c:pt>
                <c:pt idx="769">
                  <c:v>1.4331010170405278E-2</c:v>
                </c:pt>
                <c:pt idx="770">
                  <c:v>1.4378674988897444E-2</c:v>
                </c:pt>
                <c:pt idx="771">
                  <c:v>1.4426023454445769E-2</c:v>
                </c:pt>
                <c:pt idx="772">
                  <c:v>1.4473052536354558E-2</c:v>
                </c:pt>
                <c:pt idx="773">
                  <c:v>1.4519759203688309E-2</c:v>
                </c:pt>
                <c:pt idx="774">
                  <c:v>1.4566140425831264E-2</c:v>
                </c:pt>
                <c:pt idx="775">
                  <c:v>1.461219317184792E-2</c:v>
                </c:pt>
                <c:pt idx="776">
                  <c:v>1.4657915040059422E-2</c:v>
                </c:pt>
                <c:pt idx="777">
                  <c:v>1.4703407794982581E-2</c:v>
                </c:pt>
                <c:pt idx="778">
                  <c:v>1.4748750013522383E-2</c:v>
                </c:pt>
                <c:pt idx="779">
                  <c:v>1.4793940687845009E-2</c:v>
                </c:pt>
                <c:pt idx="780">
                  <c:v>1.4838978809876835E-2</c:v>
                </c:pt>
                <c:pt idx="781">
                  <c:v>1.4883863371784045E-2</c:v>
                </c:pt>
                <c:pt idx="782">
                  <c:v>1.4928593365572951E-2</c:v>
                </c:pt>
                <c:pt idx="783">
                  <c:v>1.4973167783089991E-2</c:v>
                </c:pt>
                <c:pt idx="784">
                  <c:v>1.5017585616581286E-2</c:v>
                </c:pt>
                <c:pt idx="785">
                  <c:v>1.5061845858053147E-2</c:v>
                </c:pt>
                <c:pt idx="786">
                  <c:v>1.5105947499431949E-2</c:v>
                </c:pt>
                <c:pt idx="787">
                  <c:v>1.514988953280394E-2</c:v>
                </c:pt>
                <c:pt idx="788">
                  <c:v>1.5193670950255367E-2</c:v>
                </c:pt>
                <c:pt idx="789">
                  <c:v>1.5243508890270263E-2</c:v>
                </c:pt>
                <c:pt idx="790">
                  <c:v>1.528074790534184E-2</c:v>
                </c:pt>
                <c:pt idx="791">
                  <c:v>1.532404142698951E-2</c:v>
                </c:pt>
                <c:pt idx="792">
                  <c:v>1.5367170300821797E-2</c:v>
                </c:pt>
                <c:pt idx="793">
                  <c:v>1.5410133518765079E-2</c:v>
                </c:pt>
                <c:pt idx="794">
                  <c:v>1.5452930073065474E-2</c:v>
                </c:pt>
                <c:pt idx="795">
                  <c:v>1.5495558955569422E-2</c:v>
                </c:pt>
                <c:pt idx="796">
                  <c:v>1.5538019158283234E-2</c:v>
                </c:pt>
                <c:pt idx="797">
                  <c:v>1.5580309673293158E-2</c:v>
                </c:pt>
                <c:pt idx="798">
                  <c:v>1.5622429492685441E-2</c:v>
                </c:pt>
                <c:pt idx="799">
                  <c:v>1.5664377608386459E-2</c:v>
                </c:pt>
                <c:pt idx="800">
                  <c:v>1.5706153012402524E-2</c:v>
                </c:pt>
                <c:pt idx="801">
                  <c:v>1.5747754696979754E-2</c:v>
                </c:pt>
                <c:pt idx="802">
                  <c:v>1.5789181653804718E-2</c:v>
                </c:pt>
                <c:pt idx="803">
                  <c:v>1.5830432875203471E-2</c:v>
                </c:pt>
                <c:pt idx="804">
                  <c:v>1.5883210314102669E-2</c:v>
                </c:pt>
                <c:pt idx="805">
                  <c:v>1.591240407950778E-2</c:v>
                </c:pt>
                <c:pt idx="806">
                  <c:v>1.5953122046505896E-2</c:v>
                </c:pt>
                <c:pt idx="807">
                  <c:v>1.599943668367132E-2</c:v>
                </c:pt>
                <c:pt idx="808">
                  <c:v>1.6034017670145673E-2</c:v>
                </c:pt>
                <c:pt idx="809">
                  <c:v>1.6074193310879892E-2</c:v>
                </c:pt>
                <c:pt idx="810">
                  <c:v>1.611418616023208E-2</c:v>
                </c:pt>
                <c:pt idx="811">
                  <c:v>1.6153995210288485E-2</c:v>
                </c:pt>
                <c:pt idx="812">
                  <c:v>1.6193619453135355E-2</c:v>
                </c:pt>
                <c:pt idx="813">
                  <c:v>1.6233057880619128E-2</c:v>
                </c:pt>
                <c:pt idx="814">
                  <c:v>1.6272309484826053E-2</c:v>
                </c:pt>
                <c:pt idx="815">
                  <c:v>1.6311373257922313E-2</c:v>
                </c:pt>
                <c:pt idx="816">
                  <c:v>1.6350248191754346E-2</c:v>
                </c:pt>
                <c:pt idx="817">
                  <c:v>1.6388933278408402E-2</c:v>
                </c:pt>
                <c:pt idx="818">
                  <c:v>1.6427427509970727E-2</c:v>
                </c:pt>
                <c:pt idx="819">
                  <c:v>1.646572987828776E-2</c:v>
                </c:pt>
                <c:pt idx="820">
                  <c:v>1.6503839375605622E-2</c:v>
                </c:pt>
                <c:pt idx="821">
                  <c:v>1.6541754993850688E-2</c:v>
                </c:pt>
                <c:pt idx="822">
                  <c:v>1.6579475725029269E-2</c:v>
                </c:pt>
                <c:pt idx="823">
                  <c:v>1.6617000561147677E-2</c:v>
                </c:pt>
                <c:pt idx="824">
                  <c:v>1.6654328494292159E-2</c:v>
                </c:pt>
                <c:pt idx="825">
                  <c:v>1.6691458516548963E-2</c:v>
                </c:pt>
                <c:pt idx="826">
                  <c:v>1.6728389619764528E-2</c:v>
                </c:pt>
                <c:pt idx="827">
                  <c:v>1.6765120796105037E-2</c:v>
                </c:pt>
                <c:pt idx="828">
                  <c:v>1.6801651056281841E-2</c:v>
                </c:pt>
                <c:pt idx="829">
                  <c:v>1.6837982532829088E-2</c:v>
                </c:pt>
                <c:pt idx="830">
                  <c:v>1.6874116657801252E-2</c:v>
                </c:pt>
                <c:pt idx="831">
                  <c:v>1.6910052476362125E-2</c:v>
                </c:pt>
                <c:pt idx="832">
                  <c:v>1.6945789033435688E-2</c:v>
                </c:pt>
                <c:pt idx="833">
                  <c:v>1.6981325374425538E-2</c:v>
                </c:pt>
                <c:pt idx="834">
                  <c:v>1.7016660544255657E-2</c:v>
                </c:pt>
                <c:pt idx="835">
                  <c:v>1.7051793588089836E-2</c:v>
                </c:pt>
                <c:pt idx="836">
                  <c:v>1.7086723551171801E-2</c:v>
                </c:pt>
                <c:pt idx="837">
                  <c:v>1.712144947826566E-2</c:v>
                </c:pt>
                <c:pt idx="838">
                  <c:v>1.7155970414934885E-2</c:v>
                </c:pt>
                <c:pt idx="839">
                  <c:v>1.719028540602352E-2</c:v>
                </c:pt>
                <c:pt idx="840">
                  <c:v>1.7224393496695356E-2</c:v>
                </c:pt>
                <c:pt idx="841">
                  <c:v>1.7267941202456782E-2</c:v>
                </c:pt>
                <c:pt idx="842">
                  <c:v>1.7301572792209896E-2</c:v>
                </c:pt>
                <c:pt idx="843">
                  <c:v>1.7330232732390982E-2</c:v>
                </c:pt>
                <c:pt idx="844">
                  <c:v>1.7363473491815995E-2</c:v>
                </c:pt>
                <c:pt idx="845">
                  <c:v>1.7396502440032435E-2</c:v>
                </c:pt>
                <c:pt idx="846">
                  <c:v>1.7429318622044221E-2</c:v>
                </c:pt>
                <c:pt idx="847">
                  <c:v>1.7461921083175014E-2</c:v>
                </c:pt>
                <c:pt idx="848">
                  <c:v>1.7494308868428732E-2</c:v>
                </c:pt>
                <c:pt idx="849">
                  <c:v>1.7526481022809293E-2</c:v>
                </c:pt>
                <c:pt idx="850">
                  <c:v>1.7558436591640358E-2</c:v>
                </c:pt>
                <c:pt idx="851">
                  <c:v>1.7590174619845911E-2</c:v>
                </c:pt>
                <c:pt idx="852">
                  <c:v>1.7621694152749612E-2</c:v>
                </c:pt>
                <c:pt idx="853">
                  <c:v>1.7652994235275443E-2</c:v>
                </c:pt>
                <c:pt idx="854">
                  <c:v>1.7684073912667131E-2</c:v>
                </c:pt>
                <c:pt idx="855">
                  <c:v>1.772370810051882E-2</c:v>
                </c:pt>
                <c:pt idx="856">
                  <c:v>1.7745568232383491E-2</c:v>
                </c:pt>
                <c:pt idx="857">
                  <c:v>1.7775980964955806E-2</c:v>
                </c:pt>
                <c:pt idx="858">
                  <c:v>1.780616947280933E-2</c:v>
                </c:pt>
                <c:pt idx="859">
                  <c:v>1.7838705769466223E-2</c:v>
                </c:pt>
                <c:pt idx="860">
                  <c:v>1.7870099649721638E-2</c:v>
                </c:pt>
                <c:pt idx="861">
                  <c:v>1.7899577234894437E-2</c:v>
                </c:pt>
                <c:pt idx="862">
                  <c:v>1.7928826639392881E-2</c:v>
                </c:pt>
                <c:pt idx="863">
                  <c:v>1.7957846908300823E-2</c:v>
                </c:pt>
                <c:pt idx="864">
                  <c:v>1.798663708686199E-2</c:v>
                </c:pt>
                <c:pt idx="865">
                  <c:v>1.8015196220080298E-2</c:v>
                </c:pt>
                <c:pt idx="866">
                  <c:v>1.8043523353199475E-2</c:v>
                </c:pt>
                <c:pt idx="867">
                  <c:v>1.8071617531223438E-2</c:v>
                </c:pt>
                <c:pt idx="868">
                  <c:v>1.8099477799315977E-2</c:v>
                </c:pt>
                <c:pt idx="869">
                  <c:v>1.8127103202560946E-2</c:v>
                </c:pt>
                <c:pt idx="870">
                  <c:v>1.8154492786122134E-2</c:v>
                </c:pt>
                <c:pt idx="871">
                  <c:v>1.8181645595003459E-2</c:v>
                </c:pt>
                <c:pt idx="872">
                  <c:v>1.820856067460852E-2</c:v>
                </c:pt>
                <c:pt idx="873">
                  <c:v>1.8235237069701427E-2</c:v>
                </c:pt>
                <c:pt idx="874">
                  <c:v>1.8261673825765712E-2</c:v>
                </c:pt>
                <c:pt idx="875">
                  <c:v>1.8287869987565486E-2</c:v>
                </c:pt>
                <c:pt idx="876">
                  <c:v>1.8313824600424411E-2</c:v>
                </c:pt>
                <c:pt idx="877">
                  <c:v>1.8339536709426341E-2</c:v>
                </c:pt>
                <c:pt idx="878">
                  <c:v>1.8365005359735065E-2</c:v>
                </c:pt>
                <c:pt idx="879">
                  <c:v>1.8390229596354501E-2</c:v>
                </c:pt>
                <c:pt idx="880">
                  <c:v>1.8415213579476841E-2</c:v>
                </c:pt>
                <c:pt idx="881">
                  <c:v>1.8440100017587113E-2</c:v>
                </c:pt>
                <c:pt idx="882">
                  <c:v>1.8464956086470252E-2</c:v>
                </c:pt>
                <c:pt idx="883">
                  <c:v>1.8489782659427689E-2</c:v>
                </c:pt>
                <c:pt idx="884">
                  <c:v>1.8514580609920728E-2</c:v>
                </c:pt>
                <c:pt idx="885">
                  <c:v>1.8539350811410671E-2</c:v>
                </c:pt>
                <c:pt idx="886">
                  <c:v>1.8564094137358822E-2</c:v>
                </c:pt>
                <c:pt idx="887">
                  <c:v>1.8588811460986676E-2</c:v>
                </c:pt>
                <c:pt idx="888">
                  <c:v>1.8613503655835473E-2</c:v>
                </c:pt>
                <c:pt idx="889">
                  <c:v>1.8638171595446451E-2</c:v>
                </c:pt>
                <c:pt idx="890">
                  <c:v>1.8662816153041106E-2</c:v>
                </c:pt>
                <c:pt idx="891">
                  <c:v>1.8687438202160678E-2</c:v>
                </c:pt>
                <c:pt idx="892">
                  <c:v>1.8712038616186533E-2</c:v>
                </c:pt>
                <c:pt idx="893">
                  <c:v>1.874812241544177E-2</c:v>
                </c:pt>
                <c:pt idx="894">
                  <c:v>1.8772676488110207E-2</c:v>
                </c:pt>
                <c:pt idx="895">
                  <c:v>1.8789223101789432E-2</c:v>
                </c:pt>
                <c:pt idx="896">
                  <c:v>1.8813743189269871E-2</c:v>
                </c:pt>
                <c:pt idx="897">
                  <c:v>1.8838246133503489E-2</c:v>
                </c:pt>
                <c:pt idx="898">
                  <c:v>1.8862732807951588E-2</c:v>
                </c:pt>
                <c:pt idx="899">
                  <c:v>1.8887204085995535E-2</c:v>
                </c:pt>
                <c:pt idx="900">
                  <c:v>1.891166084117657E-2</c:v>
                </c:pt>
                <c:pt idx="901">
                  <c:v>1.8936103946716187E-2</c:v>
                </c:pt>
                <c:pt idx="902">
                  <c:v>1.8960534276235563E-2</c:v>
                </c:pt>
                <c:pt idx="903">
                  <c:v>1.8984952702956193E-2</c:v>
                </c:pt>
                <c:pt idx="904">
                  <c:v>1.9009360100419315E-2</c:v>
                </c:pt>
                <c:pt idx="905">
                  <c:v>1.9033757342166169E-2</c:v>
                </c:pt>
                <c:pt idx="906">
                  <c:v>1.905814530141825E-2</c:v>
                </c:pt>
                <c:pt idx="907">
                  <c:v>1.9082524851636862E-2</c:v>
                </c:pt>
                <c:pt idx="908">
                  <c:v>1.9106896866203371E-2</c:v>
                </c:pt>
                <c:pt idx="909">
                  <c:v>1.9140257483735823E-2</c:v>
                </c:pt>
                <c:pt idx="910">
                  <c:v>1.9169539270427194E-2</c:v>
                </c:pt>
                <c:pt idx="911">
                  <c:v>1.919737008296174E-2</c:v>
                </c:pt>
                <c:pt idx="912">
                  <c:v>1.9218240191323233E-2</c:v>
                </c:pt>
                <c:pt idx="913">
                  <c:v>1.9242586211083434E-2</c:v>
                </c:pt>
                <c:pt idx="914">
                  <c:v>1.926693043484029E-2</c:v>
                </c:pt>
                <c:pt idx="915">
                  <c:v>1.9291273736135039E-2</c:v>
                </c:pt>
                <c:pt idx="916">
                  <c:v>1.9315616988349049E-2</c:v>
                </c:pt>
                <c:pt idx="917">
                  <c:v>1.9339961064943623E-2</c:v>
                </c:pt>
                <c:pt idx="918">
                  <c:v>1.9364306839300127E-2</c:v>
                </c:pt>
                <c:pt idx="919">
                  <c:v>1.938865518479993E-2</c:v>
                </c:pt>
                <c:pt idx="920">
                  <c:v>1.941300697498427E-2</c:v>
                </c:pt>
                <c:pt idx="921">
                  <c:v>1.943736308315458E-2</c:v>
                </c:pt>
                <c:pt idx="922">
                  <c:v>1.9461724382852097E-2</c:v>
                </c:pt>
                <c:pt idx="923">
                  <c:v>1.9486091747378254E-2</c:v>
                </c:pt>
                <c:pt idx="924">
                  <c:v>1.9510466050354225E-2</c:v>
                </c:pt>
                <c:pt idx="925">
                  <c:v>1.9534848165001506E-2</c:v>
                </c:pt>
                <c:pt idx="926">
                  <c:v>1.9559238964861336E-2</c:v>
                </c:pt>
                <c:pt idx="927">
                  <c:v>1.9583639323315083E-2</c:v>
                </c:pt>
                <c:pt idx="928">
                  <c:v>1.9608050113903985E-2</c:v>
                </c:pt>
                <c:pt idx="929">
                  <c:v>1.9632472209929475E-2</c:v>
                </c:pt>
                <c:pt idx="930">
                  <c:v>1.9656906484772918E-2</c:v>
                </c:pt>
                <c:pt idx="931">
                  <c:v>1.9681353812055491E-2</c:v>
                </c:pt>
                <c:pt idx="932">
                  <c:v>1.9705761092252416E-2</c:v>
                </c:pt>
                <c:pt idx="933">
                  <c:v>1.9730012242380468E-2</c:v>
                </c:pt>
                <c:pt idx="934">
                  <c:v>1.9754102661000417E-2</c:v>
                </c:pt>
                <c:pt idx="935">
                  <c:v>1.9778031887600633E-2</c:v>
                </c:pt>
                <c:pt idx="936">
                  <c:v>1.9801799461749425E-2</c:v>
                </c:pt>
                <c:pt idx="937">
                  <c:v>1.9825404922855228E-2</c:v>
                </c:pt>
                <c:pt idx="938">
                  <c:v>1.9848847810726156E-2</c:v>
                </c:pt>
                <c:pt idx="939">
                  <c:v>1.9872127664530836E-2</c:v>
                </c:pt>
                <c:pt idx="940">
                  <c:v>1.9895244023997449E-2</c:v>
                </c:pt>
                <c:pt idx="941">
                  <c:v>1.9918196428614365E-2</c:v>
                </c:pt>
                <c:pt idx="942">
                  <c:v>1.9940984417869956E-2</c:v>
                </c:pt>
                <c:pt idx="943">
                  <c:v>1.99636075314924E-2</c:v>
                </c:pt>
                <c:pt idx="944">
                  <c:v>1.9986065308730261E-2</c:v>
                </c:pt>
                <c:pt idx="945">
                  <c:v>2.0016834478462364E-2</c:v>
                </c:pt>
                <c:pt idx="946">
                  <c:v>2.0033630231210964E-2</c:v>
                </c:pt>
                <c:pt idx="947">
                  <c:v>2.0052442018059224E-2</c:v>
                </c:pt>
                <c:pt idx="948">
                  <c:v>2.0074233845441825E-2</c:v>
                </c:pt>
                <c:pt idx="949">
                  <c:v>2.0095858034281378E-2</c:v>
                </c:pt>
                <c:pt idx="950">
                  <c:v>2.0117314123986318E-2</c:v>
                </c:pt>
                <c:pt idx="951">
                  <c:v>2.0138601654045019E-2</c:v>
                </c:pt>
                <c:pt idx="952">
                  <c:v>2.0159720164105721E-2</c:v>
                </c:pt>
                <c:pt idx="953">
                  <c:v>2.0180669193656797E-2</c:v>
                </c:pt>
                <c:pt idx="954">
                  <c:v>2.0201448282186618E-2</c:v>
                </c:pt>
                <c:pt idx="955">
                  <c:v>2.0222056969263491E-2</c:v>
                </c:pt>
                <c:pt idx="956">
                  <c:v>2.0242494794375787E-2</c:v>
                </c:pt>
                <c:pt idx="957">
                  <c:v>2.0262761297251686E-2</c:v>
                </c:pt>
                <c:pt idx="958">
                  <c:v>2.0282856017059814E-2</c:v>
                </c:pt>
                <c:pt idx="959">
                  <c:v>2.0308438928688943E-2</c:v>
                </c:pt>
                <c:pt idx="960">
                  <c:v>2.0322528266225603E-2</c:v>
                </c:pt>
                <c:pt idx="961">
                  <c:v>2.0342104874639944E-2</c:v>
                </c:pt>
                <c:pt idx="962">
                  <c:v>2.0361507858259742E-2</c:v>
                </c:pt>
                <c:pt idx="963">
                  <c:v>2.0383469504281493E-2</c:v>
                </c:pt>
                <c:pt idx="964">
                  <c:v>2.0399791109229071E-2</c:v>
                </c:pt>
                <c:pt idx="965">
                  <c:v>2.0418670455715215E-2</c:v>
                </c:pt>
                <c:pt idx="966">
                  <c:v>2.0437374335680047E-2</c:v>
                </c:pt>
                <c:pt idx="967">
                  <c:v>2.045590228837213E-2</c:v>
                </c:pt>
                <c:pt idx="968">
                  <c:v>2.0474253853519642E-2</c:v>
                </c:pt>
                <c:pt idx="969">
                  <c:v>2.049242857069089E-2</c:v>
                </c:pt>
                <c:pt idx="970">
                  <c:v>2.0510425979214375E-2</c:v>
                </c:pt>
                <c:pt idx="971">
                  <c:v>2.0528245618738339E-2</c:v>
                </c:pt>
                <c:pt idx="972">
                  <c:v>2.0545887028831089E-2</c:v>
                </c:pt>
                <c:pt idx="973">
                  <c:v>2.0563349748980997E-2</c:v>
                </c:pt>
                <c:pt idx="974">
                  <c:v>2.0580633318756369E-2</c:v>
                </c:pt>
                <c:pt idx="975">
                  <c:v>2.0597737277725514E-2</c:v>
                </c:pt>
                <c:pt idx="976">
                  <c:v>2.061466116521693E-2</c:v>
                </c:pt>
                <c:pt idx="977">
                  <c:v>2.0631404520958796E-2</c:v>
                </c:pt>
                <c:pt idx="978">
                  <c:v>2.0647966884439484E-2</c:v>
                </c:pt>
                <c:pt idx="979">
                  <c:v>2.0664347795147364E-2</c:v>
                </c:pt>
                <c:pt idx="980">
                  <c:v>2.0680546792650745E-2</c:v>
                </c:pt>
                <c:pt idx="981">
                  <c:v>2.0696563416517932E-2</c:v>
                </c:pt>
                <c:pt idx="982">
                  <c:v>2.0712397206157362E-2</c:v>
                </c:pt>
                <c:pt idx="983">
                  <c:v>2.0728047701297214E-2</c:v>
                </c:pt>
                <c:pt idx="984">
                  <c:v>2.0743514441265987E-2</c:v>
                </c:pt>
                <c:pt idx="985">
                  <c:v>2.0758796965711923E-2</c:v>
                </c:pt>
                <c:pt idx="986">
                  <c:v>2.0773894814123395E-2</c:v>
                </c:pt>
                <c:pt idx="987">
                  <c:v>2.0788807526068709E-2</c:v>
                </c:pt>
                <c:pt idx="988">
                  <c:v>2.0803534641036237E-2</c:v>
                </c:pt>
                <c:pt idx="989">
                  <c:v>2.0818075698594285E-2</c:v>
                </c:pt>
                <c:pt idx="990">
                  <c:v>2.0832430238311161E-2</c:v>
                </c:pt>
                <c:pt idx="991">
                  <c:v>2.0846597799675237E-2</c:v>
                </c:pt>
                <c:pt idx="992">
                  <c:v>2.0860577922254819E-2</c:v>
                </c:pt>
                <c:pt idx="993">
                  <c:v>2.0874370145538279E-2</c:v>
                </c:pt>
                <c:pt idx="994">
                  <c:v>2.0887974009013988E-2</c:v>
                </c:pt>
                <c:pt idx="995">
                  <c:v>2.0901389052410124E-2</c:v>
                </c:pt>
                <c:pt idx="996">
                  <c:v>2.0914614814975252E-2</c:v>
                </c:pt>
                <c:pt idx="997">
                  <c:v>2.0929497609412095E-2</c:v>
                </c:pt>
                <c:pt idx="998">
                  <c:v>2.0942316220065038E-2</c:v>
                </c:pt>
                <c:pt idx="999">
                  <c:v>2.0953151814326887E-2</c:v>
                </c:pt>
                <c:pt idx="1000">
                  <c:v>2.0965615849570796E-2</c:v>
                </c:pt>
                <c:pt idx="1001">
                  <c:v>2.0977888301985104E-2</c:v>
                </c:pt>
                <c:pt idx="1002">
                  <c:v>2.0989968710818374E-2</c:v>
                </c:pt>
                <c:pt idx="1003">
                  <c:v>2.1001856615878722E-2</c:v>
                </c:pt>
                <c:pt idx="1004">
                  <c:v>2.1013551556494647E-2</c:v>
                </c:pt>
                <c:pt idx="1005">
                  <c:v>2.1025053072234456E-2</c:v>
                </c:pt>
                <c:pt idx="1006">
                  <c:v>2.1036360702666457E-2</c:v>
                </c:pt>
                <c:pt idx="1007">
                  <c:v>2.1047473987438892E-2</c:v>
                </c:pt>
                <c:pt idx="1008">
                  <c:v>2.105839246588026E-2</c:v>
                </c:pt>
                <c:pt idx="1009">
                  <c:v>2.1069115677638806E-2</c:v>
                </c:pt>
                <c:pt idx="1010">
                  <c:v>2.1082615000738159E-2</c:v>
                </c:pt>
                <c:pt idx="1011">
                  <c:v>2.1089974459380656E-2</c:v>
                </c:pt>
                <c:pt idx="1012">
                  <c:v>2.1100109108340703E-2</c:v>
                </c:pt>
                <c:pt idx="1013">
                  <c:v>2.1110046648731284E-2</c:v>
                </c:pt>
                <c:pt idx="1014">
                  <c:v>2.1119786620200642E-2</c:v>
                </c:pt>
                <c:pt idx="1015">
                  <c:v>2.1129328562237149E-2</c:v>
                </c:pt>
                <c:pt idx="1016">
                  <c:v>2.1138672014329174E-2</c:v>
                </c:pt>
                <c:pt idx="1017">
                  <c:v>2.1147816516045026E-2</c:v>
                </c:pt>
                <c:pt idx="1018">
                  <c:v>2.1156761606953012E-2</c:v>
                </c:pt>
                <c:pt idx="1019">
                  <c:v>2.1165506826701375E-2</c:v>
                </c:pt>
                <c:pt idx="1020">
                  <c:v>2.1174051714458741E-2</c:v>
                </c:pt>
                <c:pt idx="1021">
                  <c:v>2.1182395810273036E-2</c:v>
                </c:pt>
                <c:pt idx="1022">
                  <c:v>2.1190538653232949E-2</c:v>
                </c:pt>
                <c:pt idx="1023">
                  <c:v>2.1198479783146595E-2</c:v>
                </c:pt>
                <c:pt idx="1024">
                  <c:v>2.1206218739502347E-2</c:v>
                </c:pt>
                <c:pt idx="1025">
                  <c:v>2.1213755061868511E-2</c:v>
                </c:pt>
                <c:pt idx="1026">
                  <c:v>2.1221088289653522E-2</c:v>
                </c:pt>
                <c:pt idx="1027">
                  <c:v>2.122821796258556E-2</c:v>
                </c:pt>
                <c:pt idx="1028">
                  <c:v>2.123514362007306E-2</c:v>
                </c:pt>
                <c:pt idx="1029">
                  <c:v>2.1241864801684329E-2</c:v>
                </c:pt>
                <c:pt idx="1030">
                  <c:v>2.124838104706761E-2</c:v>
                </c:pt>
                <c:pt idx="1031">
                  <c:v>2.1254691895631339E-2</c:v>
                </c:pt>
                <c:pt idx="1032">
                  <c:v>2.1260796887023758E-2</c:v>
                </c:pt>
                <c:pt idx="1033">
                  <c:v>2.126669556073324E-2</c:v>
                </c:pt>
                <c:pt idx="1034">
                  <c:v>2.1272387456248154E-2</c:v>
                </c:pt>
                <c:pt idx="1035">
                  <c:v>2.1277872113216745E-2</c:v>
                </c:pt>
                <c:pt idx="1036">
                  <c:v>2.1283163604701727E-2</c:v>
                </c:pt>
                <c:pt idx="1037">
                  <c:v>2.1288348161085935E-2</c:v>
                </c:pt>
                <c:pt idx="1038">
                  <c:v>2.1293440561027666E-2</c:v>
                </c:pt>
                <c:pt idx="1039">
                  <c:v>2.1298441081105679E-2</c:v>
                </c:pt>
                <c:pt idx="1040">
                  <c:v>2.1303349997658927E-2</c:v>
                </c:pt>
                <c:pt idx="1041">
                  <c:v>2.1308167587426041E-2</c:v>
                </c:pt>
                <c:pt idx="1042">
                  <c:v>2.1312894126666038E-2</c:v>
                </c:pt>
                <c:pt idx="1043">
                  <c:v>2.1317529891957676E-2</c:v>
                </c:pt>
                <c:pt idx="1044">
                  <c:v>2.1322075159719844E-2</c:v>
                </c:pt>
                <c:pt idx="1045">
                  <c:v>2.1326530206691174E-2</c:v>
                </c:pt>
                <c:pt idx="1046">
                  <c:v>2.1330895309130682E-2</c:v>
                </c:pt>
                <c:pt idx="1047">
                  <c:v>2.1335170743617127E-2</c:v>
                </c:pt>
                <c:pt idx="1048">
                  <c:v>2.1339356786729269E-2</c:v>
                </c:pt>
                <c:pt idx="1049">
                  <c:v>2.1343453714885996E-2</c:v>
                </c:pt>
                <c:pt idx="1050">
                  <c:v>2.1347461804586132E-2</c:v>
                </c:pt>
                <c:pt idx="1051">
                  <c:v>2.1351381332328501E-2</c:v>
                </c:pt>
                <c:pt idx="1052">
                  <c:v>2.135521257453199E-2</c:v>
                </c:pt>
                <c:pt idx="1053">
                  <c:v>2.1358955807855295E-2</c:v>
                </c:pt>
                <c:pt idx="1054">
                  <c:v>2.1362611308637369E-2</c:v>
                </c:pt>
                <c:pt idx="1055">
                  <c:v>2.1366179353536907E-2</c:v>
                </c:pt>
                <c:pt idx="1056">
                  <c:v>2.1369660218892861E-2</c:v>
                </c:pt>
                <c:pt idx="1057">
                  <c:v>2.137305418128399E-2</c:v>
                </c:pt>
                <c:pt idx="1058">
                  <c:v>2.1376361517289055E-2</c:v>
                </c:pt>
                <c:pt idx="1059">
                  <c:v>2.1379582503247008E-2</c:v>
                </c:pt>
                <c:pt idx="1060">
                  <c:v>2.1382717415736607E-2</c:v>
                </c:pt>
                <c:pt idx="1061">
                  <c:v>2.1385766531256678E-2</c:v>
                </c:pt>
                <c:pt idx="1062">
                  <c:v>2.1388730126226108E-2</c:v>
                </c:pt>
                <c:pt idx="1063">
                  <c:v>2.1391608477223656E-2</c:v>
                </c:pt>
                <c:pt idx="1064">
                  <c:v>2.1394401860828083E-2</c:v>
                </c:pt>
                <c:pt idx="1065">
                  <c:v>2.1397868948804799E-2</c:v>
                </c:pt>
                <c:pt idx="1066">
                  <c:v>2.1399734831453188E-2</c:v>
                </c:pt>
                <c:pt idx="1067">
                  <c:v>2.1402630996520955E-2</c:v>
                </c:pt>
                <c:pt idx="1068">
                  <c:v>2.1404731250251885E-2</c:v>
                </c:pt>
                <c:pt idx="1069">
                  <c:v>2.1407103943893446E-2</c:v>
                </c:pt>
                <c:pt idx="1070">
                  <c:v>2.1409393329054893E-2</c:v>
                </c:pt>
                <c:pt idx="1071">
                  <c:v>2.1411599682155114E-2</c:v>
                </c:pt>
                <c:pt idx="1072">
                  <c:v>2.1413723279772867E-2</c:v>
                </c:pt>
                <c:pt idx="1073">
                  <c:v>2.1415764398486914E-2</c:v>
                </c:pt>
                <c:pt idx="1074">
                  <c:v>2.1417723314636206E-2</c:v>
                </c:pt>
                <c:pt idx="1075">
                  <c:v>2.1419600304719566E-2</c:v>
                </c:pt>
                <c:pt idx="1076">
                  <c:v>2.1421395645475627E-2</c:v>
                </c:pt>
                <c:pt idx="1077">
                  <c:v>2.1423109613163405E-2</c:v>
                </c:pt>
                <c:pt idx="1078">
                  <c:v>2.1424742484361659E-2</c:v>
                </c:pt>
                <c:pt idx="1079">
                  <c:v>2.1426294535489276E-2</c:v>
                </c:pt>
                <c:pt idx="1080">
                  <c:v>2.1427766043125018E-2</c:v>
                </c:pt>
                <c:pt idx="1081">
                  <c:v>2.142915728392758E-2</c:v>
                </c:pt>
                <c:pt idx="1082">
                  <c:v>2.1430468533996105E-2</c:v>
                </c:pt>
                <c:pt idx="1083">
                  <c:v>2.1431700070229098E-2</c:v>
                </c:pt>
                <c:pt idx="1084">
                  <c:v>2.1432852168885574E-2</c:v>
                </c:pt>
                <c:pt idx="1085">
                  <c:v>2.1433925106544294E-2</c:v>
                </c:pt>
                <c:pt idx="1086">
                  <c:v>2.1434919159784016E-2</c:v>
                </c:pt>
                <c:pt idx="1087">
                  <c:v>2.1435834604943693E-2</c:v>
                </c:pt>
                <c:pt idx="1088">
                  <c:v>2.1436671718682021E-2</c:v>
                </c:pt>
                <c:pt idx="1089">
                  <c:v>2.1437430777337951E-2</c:v>
                </c:pt>
                <c:pt idx="1090">
                  <c:v>2.1438112057490244E-2</c:v>
                </c:pt>
                <c:pt idx="1091">
                  <c:v>2.1438715835717659E-2</c:v>
                </c:pt>
                <c:pt idx="1092">
                  <c:v>2.1439242388359148E-2</c:v>
                </c:pt>
                <c:pt idx="1093">
                  <c:v>2.1439691992073406E-2</c:v>
                </c:pt>
                <c:pt idx="1094">
                  <c:v>2.1440064923199387E-2</c:v>
                </c:pt>
                <c:pt idx="1095">
                  <c:v>2.1440361458395785E-2</c:v>
                </c:pt>
                <c:pt idx="1096">
                  <c:v>2.1440581874081488E-2</c:v>
                </c:pt>
                <c:pt idx="1097">
                  <c:v>2.144072644675532E-2</c:v>
                </c:pt>
                <c:pt idx="1098">
                  <c:v>2.1440795452996042E-2</c:v>
                </c:pt>
                <c:pt idx="1099">
                  <c:v>2.1440789169142604E-2</c:v>
                </c:pt>
                <c:pt idx="1100">
                  <c:v>2.1440707871853704E-2</c:v>
                </c:pt>
                <c:pt idx="1101">
                  <c:v>2.1440493567839169E-2</c:v>
                </c:pt>
                <c:pt idx="1102">
                  <c:v>2.1440241849353114E-2</c:v>
                </c:pt>
                <c:pt idx="1103">
                  <c:v>2.1439967098730861E-2</c:v>
                </c:pt>
                <c:pt idx="1104">
                  <c:v>2.1439577976796187E-2</c:v>
                </c:pt>
                <c:pt idx="1105">
                  <c:v>2.1439115263328645E-2</c:v>
                </c:pt>
                <c:pt idx="1106">
                  <c:v>2.1438579234906996E-2</c:v>
                </c:pt>
                <c:pt idx="1107">
                  <c:v>2.1437970168030063E-2</c:v>
                </c:pt>
                <c:pt idx="1108">
                  <c:v>2.1437288339116733E-2</c:v>
                </c:pt>
                <c:pt idx="1109">
                  <c:v>2.1436534024745768E-2</c:v>
                </c:pt>
                <c:pt idx="1110">
                  <c:v>2.1435707501336054E-2</c:v>
                </c:pt>
                <c:pt idx="1111">
                  <c:v>2.1434809045626224E-2</c:v>
                </c:pt>
                <c:pt idx="1112">
                  <c:v>2.1433838933715421E-2</c:v>
                </c:pt>
                <c:pt idx="1113">
                  <c:v>2.1432797442422213E-2</c:v>
                </c:pt>
                <c:pt idx="1114">
                  <c:v>2.1431684848005617E-2</c:v>
                </c:pt>
                <c:pt idx="1115">
                  <c:v>2.1430150336767539E-2</c:v>
                </c:pt>
                <c:pt idx="1116">
                  <c:v>2.1429247456437039E-2</c:v>
                </c:pt>
                <c:pt idx="1117">
                  <c:v>2.1427923212202771E-2</c:v>
                </c:pt>
                <c:pt idx="1118">
                  <c:v>2.1426528970920344E-2</c:v>
                </c:pt>
                <c:pt idx="1119">
                  <c:v>2.142485019652085E-2</c:v>
                </c:pt>
                <c:pt idx="1120">
                  <c:v>2.1423531603526058E-2</c:v>
                </c:pt>
                <c:pt idx="1121">
                  <c:v>2.142192903033191E-2</c:v>
                </c:pt>
                <c:pt idx="1122">
                  <c:v>2.1420257566244771E-2</c:v>
                </c:pt>
                <c:pt idx="1123">
                  <c:v>2.141851748768353E-2</c:v>
                </c:pt>
                <c:pt idx="1124">
                  <c:v>2.1416709071067075E-2</c:v>
                </c:pt>
                <c:pt idx="1125">
                  <c:v>2.1414832592974165E-2</c:v>
                </c:pt>
                <c:pt idx="1126">
                  <c:v>2.1412888330063495E-2</c:v>
                </c:pt>
                <c:pt idx="1127">
                  <c:v>2.1410876558514147E-2</c:v>
                </c:pt>
                <c:pt idx="1128">
                  <c:v>2.1408797555064751E-2</c:v>
                </c:pt>
                <c:pt idx="1129">
                  <c:v>2.1406651596214132E-2</c:v>
                </c:pt>
                <c:pt idx="1130">
                  <c:v>2.1404438958301242E-2</c:v>
                </c:pt>
                <c:pt idx="1131">
                  <c:v>2.1402159918064712E-2</c:v>
                </c:pt>
                <c:pt idx="1132">
                  <c:v>2.1399814751763557E-2</c:v>
                </c:pt>
                <c:pt idx="1133">
                  <c:v>2.1397403736056475E-2</c:v>
                </c:pt>
                <c:pt idx="1134">
                  <c:v>2.1394927147362353E-2</c:v>
                </c:pt>
                <c:pt idx="1135">
                  <c:v>2.1392385262180014E-2</c:v>
                </c:pt>
                <c:pt idx="1136">
                  <c:v>2.1389778357088218E-2</c:v>
                </c:pt>
                <c:pt idx="1137">
                  <c:v>2.138710670858579E-2</c:v>
                </c:pt>
                <c:pt idx="1138">
                  <c:v>2.1384370593171553E-2</c:v>
                </c:pt>
                <c:pt idx="1139">
                  <c:v>2.1381570287184459E-2</c:v>
                </c:pt>
                <c:pt idx="1140">
                  <c:v>2.137870606736314E-2</c:v>
                </c:pt>
                <c:pt idx="1141">
                  <c:v>2.1375778209966612E-2</c:v>
                </c:pt>
                <c:pt idx="1142">
                  <c:v>2.1372786991733506E-2</c:v>
                </c:pt>
                <c:pt idx="1143">
                  <c:v>2.1369732689162646E-2</c:v>
                </c:pt>
                <c:pt idx="1144">
                  <c:v>2.1366615578513048E-2</c:v>
                </c:pt>
                <c:pt idx="1145">
                  <c:v>2.1363435936523345E-2</c:v>
                </c:pt>
                <c:pt idx="1146">
                  <c:v>2.1360194039532487E-2</c:v>
                </c:pt>
                <c:pt idx="1147">
                  <c:v>2.1356890164199172E-2</c:v>
                </c:pt>
                <c:pt idx="1148">
                  <c:v>2.1353524586862349E-2</c:v>
                </c:pt>
                <c:pt idx="1149">
                  <c:v>2.1350097584180716E-2</c:v>
                </c:pt>
                <c:pt idx="1150">
                  <c:v>2.1346609432493224E-2</c:v>
                </c:pt>
                <c:pt idx="1151">
                  <c:v>2.1343060408378633E-2</c:v>
                </c:pt>
                <c:pt idx="1152">
                  <c:v>2.1339450788415704E-2</c:v>
                </c:pt>
                <c:pt idx="1153">
                  <c:v>2.1334721254531175E-2</c:v>
                </c:pt>
                <c:pt idx="1154">
                  <c:v>2.133097416797014E-2</c:v>
                </c:pt>
                <c:pt idx="1155">
                  <c:v>2.1327714862584557E-2</c:v>
                </c:pt>
                <c:pt idx="1156">
                  <c:v>2.1323857148036751E-2</c:v>
                </c:pt>
                <c:pt idx="1157">
                  <c:v>2.1319940259463266E-2</c:v>
                </c:pt>
                <c:pt idx="1158">
                  <c:v>2.1315964473602733E-2</c:v>
                </c:pt>
                <c:pt idx="1159">
                  <c:v>2.1311930066714169E-2</c:v>
                </c:pt>
                <c:pt idx="1160">
                  <c:v>2.1307837315536204E-2</c:v>
                </c:pt>
                <c:pt idx="1161">
                  <c:v>2.1303686496487728E-2</c:v>
                </c:pt>
                <c:pt idx="1162">
                  <c:v>2.1299477885987628E-2</c:v>
                </c:pt>
                <c:pt idx="1163">
                  <c:v>2.1295211760614663E-2</c:v>
                </c:pt>
                <c:pt idx="1164">
                  <c:v>2.1290888396867658E-2</c:v>
                </c:pt>
                <c:pt idx="1165">
                  <c:v>2.1286508071245436E-2</c:v>
                </c:pt>
                <c:pt idx="1166">
                  <c:v>2.1282071060166885E-2</c:v>
                </c:pt>
                <c:pt idx="1167">
                  <c:v>2.1277577640290701E-2</c:v>
                </c:pt>
                <c:pt idx="1168">
                  <c:v>2.1273028088035772E-2</c:v>
                </c:pt>
                <c:pt idx="1169">
                  <c:v>2.1268422679900922E-2</c:v>
                </c:pt>
                <c:pt idx="1170">
                  <c:v>2.1263002557496691E-2</c:v>
                </c:pt>
                <c:pt idx="1171">
                  <c:v>2.1258367147813928E-2</c:v>
                </c:pt>
                <c:pt idx="1172">
                  <c:v>2.1254274085285019E-2</c:v>
                </c:pt>
                <c:pt idx="1173">
                  <c:v>2.1249448018618722E-2</c:v>
                </c:pt>
                <c:pt idx="1174">
                  <c:v>2.1244567478646559E-2</c:v>
                </c:pt>
                <c:pt idx="1175">
                  <c:v>2.1239632741867354E-2</c:v>
                </c:pt>
                <c:pt idx="1176">
                  <c:v>2.1234644084699994E-2</c:v>
                </c:pt>
                <c:pt idx="1177">
                  <c:v>2.1229601783643304E-2</c:v>
                </c:pt>
                <c:pt idx="1178">
                  <c:v>2.1224506115196107E-2</c:v>
                </c:pt>
                <c:pt idx="1179">
                  <c:v>2.1219357356097035E-2</c:v>
                </c:pt>
                <c:pt idx="1180">
                  <c:v>2.1214155782445232E-2</c:v>
                </c:pt>
                <c:pt idx="1181">
                  <c:v>2.120890167097933E-2</c:v>
                </c:pt>
                <c:pt idx="1182">
                  <c:v>2.1203595298358024E-2</c:v>
                </c:pt>
                <c:pt idx="1183">
                  <c:v>2.1198236940760395E-2</c:v>
                </c:pt>
                <c:pt idx="1184">
                  <c:v>2.1192826874765203E-2</c:v>
                </c:pt>
                <c:pt idx="1185">
                  <c:v>2.1187365377111078E-2</c:v>
                </c:pt>
                <c:pt idx="1186">
                  <c:v>2.1181852723977102E-2</c:v>
                </c:pt>
                <c:pt idx="1187">
                  <c:v>2.1176289192101905E-2</c:v>
                </c:pt>
                <c:pt idx="1188">
                  <c:v>2.117067505782444E-2</c:v>
                </c:pt>
                <c:pt idx="1189">
                  <c:v>2.1165010597803402E-2</c:v>
                </c:pt>
                <c:pt idx="1190">
                  <c:v>2.115929608845768E-2</c:v>
                </c:pt>
                <c:pt idx="1191">
                  <c:v>2.1153531806286097E-2</c:v>
                </c:pt>
                <c:pt idx="1192">
                  <c:v>2.1147717794773868E-2</c:v>
                </c:pt>
                <c:pt idx="1193">
                  <c:v>2.114184779412831E-2</c:v>
                </c:pt>
                <c:pt idx="1194">
                  <c:v>2.1135919006907145E-2</c:v>
                </c:pt>
                <c:pt idx="1195">
                  <c:v>2.1129931659729095E-2</c:v>
                </c:pt>
                <c:pt idx="1196">
                  <c:v>2.1123885978973078E-2</c:v>
                </c:pt>
                <c:pt idx="1197">
                  <c:v>2.1117782191257817E-2</c:v>
                </c:pt>
                <c:pt idx="1198">
                  <c:v>2.1111620523042163E-2</c:v>
                </c:pt>
                <c:pt idx="1199">
                  <c:v>2.1105401200864904E-2</c:v>
                </c:pt>
                <c:pt idx="1200">
                  <c:v>2.1099124451184892E-2</c:v>
                </c:pt>
                <c:pt idx="1201">
                  <c:v>2.1092790500540914E-2</c:v>
                </c:pt>
                <c:pt idx="1202">
                  <c:v>2.1086399575551695E-2</c:v>
                </c:pt>
                <c:pt idx="1203">
                  <c:v>2.1079951902516214E-2</c:v>
                </c:pt>
                <c:pt idx="1204">
                  <c:v>2.1073447708053195E-2</c:v>
                </c:pt>
                <c:pt idx="1205">
                  <c:v>2.1065290531572245E-2</c:v>
                </c:pt>
                <c:pt idx="1206">
                  <c:v>2.1058649238456795E-2</c:v>
                </c:pt>
                <c:pt idx="1207">
                  <c:v>2.1052640516163734E-2</c:v>
                </c:pt>
                <c:pt idx="1208">
                  <c:v>2.1045904574679142E-2</c:v>
                </c:pt>
                <c:pt idx="1209">
                  <c:v>2.1039113276515309E-2</c:v>
                </c:pt>
                <c:pt idx="1210">
                  <c:v>2.1032266848450831E-2</c:v>
                </c:pt>
                <c:pt idx="1211">
                  <c:v>2.1025365516864625E-2</c:v>
                </c:pt>
                <c:pt idx="1212">
                  <c:v>2.1018409508375413E-2</c:v>
                </c:pt>
                <c:pt idx="1213">
                  <c:v>2.1011399049282176E-2</c:v>
                </c:pt>
                <c:pt idx="1214">
                  <c:v>2.1004334366363508E-2</c:v>
                </c:pt>
                <c:pt idx="1215">
                  <c:v>2.0997215685918391E-2</c:v>
                </c:pt>
                <c:pt idx="1216">
                  <c:v>2.0990043234645483E-2</c:v>
                </c:pt>
                <c:pt idx="1217">
                  <c:v>2.0982817238763829E-2</c:v>
                </c:pt>
                <c:pt idx="1218">
                  <c:v>2.097553792513196E-2</c:v>
                </c:pt>
                <c:pt idx="1219">
                  <c:v>2.0968205520048855E-2</c:v>
                </c:pt>
                <c:pt idx="1220">
                  <c:v>2.0961139936522599E-2</c:v>
                </c:pt>
                <c:pt idx="1221">
                  <c:v>2.0949108561874041E-2</c:v>
                </c:pt>
                <c:pt idx="1222">
                  <c:v>2.0941588393705857E-2</c:v>
                </c:pt>
                <c:pt idx="1223">
                  <c:v>2.093293018699427E-2</c:v>
                </c:pt>
                <c:pt idx="1224">
                  <c:v>2.0926392116109582E-2</c:v>
                </c:pt>
                <c:pt idx="1225">
                  <c:v>2.0918716459599196E-2</c:v>
                </c:pt>
                <c:pt idx="1226">
                  <c:v>2.0910989426825566E-2</c:v>
                </c:pt>
                <c:pt idx="1227">
                  <c:v>2.0903211244007736E-2</c:v>
                </c:pt>
                <c:pt idx="1228">
                  <c:v>2.0895382138004237E-2</c:v>
                </c:pt>
                <c:pt idx="1229">
                  <c:v>2.0887502334954178E-2</c:v>
                </c:pt>
                <c:pt idx="1230">
                  <c:v>2.087957206171609E-2</c:v>
                </c:pt>
                <c:pt idx="1231">
                  <c:v>2.0871591544588952E-2</c:v>
                </c:pt>
                <c:pt idx="1232">
                  <c:v>2.0863561010111553E-2</c:v>
                </c:pt>
                <c:pt idx="1233">
                  <c:v>2.0855480684742744E-2</c:v>
                </c:pt>
                <c:pt idx="1234">
                  <c:v>2.0847350795101249E-2</c:v>
                </c:pt>
                <c:pt idx="1235">
                  <c:v>2.0839171567725856E-2</c:v>
                </c:pt>
                <c:pt idx="1236">
                  <c:v>2.083094322899548E-2</c:v>
                </c:pt>
                <c:pt idx="1237">
                  <c:v>2.0822666005608781E-2</c:v>
                </c:pt>
                <c:pt idx="1238">
                  <c:v>2.0814340123784802E-2</c:v>
                </c:pt>
                <c:pt idx="1239">
                  <c:v>2.0805965810302141E-2</c:v>
                </c:pt>
                <c:pt idx="1240">
                  <c:v>2.0797543291539711E-2</c:v>
                </c:pt>
                <c:pt idx="1241">
                  <c:v>2.0789072794116237E-2</c:v>
                </c:pt>
                <c:pt idx="1242">
                  <c:v>2.0780554544410634E-2</c:v>
                </c:pt>
                <c:pt idx="1243">
                  <c:v>2.0771988769041627E-2</c:v>
                </c:pt>
                <c:pt idx="1244">
                  <c:v>2.0763375694308195E-2</c:v>
                </c:pt>
                <c:pt idx="1245">
                  <c:v>2.0754715547068869E-2</c:v>
                </c:pt>
                <c:pt idx="1246">
                  <c:v>2.0746008553542694E-2</c:v>
                </c:pt>
                <c:pt idx="1247">
                  <c:v>2.0737254940428329E-2</c:v>
                </c:pt>
                <c:pt idx="1248">
                  <c:v>2.072845493410469E-2</c:v>
                </c:pt>
                <c:pt idx="1249">
                  <c:v>2.0719608761110564E-2</c:v>
                </c:pt>
                <c:pt idx="1250">
                  <c:v>2.0710716647984739E-2</c:v>
                </c:pt>
                <c:pt idx="1251">
                  <c:v>2.0701778821266004E-2</c:v>
                </c:pt>
                <c:pt idx="1252">
                  <c:v>2.0692795507493145E-2</c:v>
                </c:pt>
                <c:pt idx="1253">
                  <c:v>2.0683766933045078E-2</c:v>
                </c:pt>
                <c:pt idx="1254">
                  <c:v>2.0674693324460591E-2</c:v>
                </c:pt>
                <c:pt idx="1255">
                  <c:v>2.0665574908358408E-2</c:v>
                </c:pt>
                <c:pt idx="1256">
                  <c:v>2.0656411911117445E-2</c:v>
                </c:pt>
                <c:pt idx="1257">
                  <c:v>2.0644497304935783E-2</c:v>
                </c:pt>
                <c:pt idx="1258">
                  <c:v>2.0636627850487699E-2</c:v>
                </c:pt>
                <c:pt idx="1259">
                  <c:v>2.0628657698189556E-2</c:v>
                </c:pt>
                <c:pt idx="1260">
                  <c:v>2.0619318641781348E-2</c:v>
                </c:pt>
                <c:pt idx="1261">
                  <c:v>2.0609936136848361E-2</c:v>
                </c:pt>
                <c:pt idx="1262">
                  <c:v>2.0600510409929385E-2</c:v>
                </c:pt>
                <c:pt idx="1263">
                  <c:v>2.0591041687403333E-2</c:v>
                </c:pt>
                <c:pt idx="1264">
                  <c:v>2.0581530196048803E-2</c:v>
                </c:pt>
                <c:pt idx="1265">
                  <c:v>2.0571976162244709E-2</c:v>
                </c:pt>
                <c:pt idx="1266">
                  <c:v>2.0562379812290033E-2</c:v>
                </c:pt>
                <c:pt idx="1267">
                  <c:v>2.0552741373043304E-2</c:v>
                </c:pt>
                <c:pt idx="1268">
                  <c:v>2.0543061070723567E-2</c:v>
                </c:pt>
                <c:pt idx="1269">
                  <c:v>2.0533339132029482E-2</c:v>
                </c:pt>
                <c:pt idx="1270">
                  <c:v>2.0520778681030194E-2</c:v>
                </c:pt>
                <c:pt idx="1271">
                  <c:v>2.0513771251353674E-2</c:v>
                </c:pt>
                <c:pt idx="1272">
                  <c:v>2.0503925762449526E-2</c:v>
                </c:pt>
                <c:pt idx="1273">
                  <c:v>2.0494039543086373E-2</c:v>
                </c:pt>
                <c:pt idx="1274">
                  <c:v>2.0484112819803002E-2</c:v>
                </c:pt>
                <c:pt idx="1275">
                  <c:v>2.0474145819218137E-2</c:v>
                </c:pt>
                <c:pt idx="1276">
                  <c:v>2.0464138767790629E-2</c:v>
                </c:pt>
                <c:pt idx="1277">
                  <c:v>2.0454091891979331E-2</c:v>
                </c:pt>
                <c:pt idx="1278">
                  <c:v>2.044400541832303E-2</c:v>
                </c:pt>
                <c:pt idx="1279">
                  <c:v>2.0433879573360514E-2</c:v>
                </c:pt>
                <c:pt idx="1280">
                  <c:v>2.0423714583550634E-2</c:v>
                </c:pt>
                <c:pt idx="1281">
                  <c:v>2.0413510675432178E-2</c:v>
                </c:pt>
                <c:pt idx="1282">
                  <c:v>2.0403268075543934E-2</c:v>
                </c:pt>
                <c:pt idx="1283">
                  <c:v>2.0392987010264818E-2</c:v>
                </c:pt>
                <c:pt idx="1284">
                  <c:v>2.0382667706293489E-2</c:v>
                </c:pt>
                <c:pt idx="1285">
                  <c:v>2.0372310390088799E-2</c:v>
                </c:pt>
                <c:pt idx="1286">
                  <c:v>2.0361915288029664E-2</c:v>
                </c:pt>
                <c:pt idx="1287">
                  <c:v>2.0351482626814743E-2</c:v>
                </c:pt>
                <c:pt idx="1288">
                  <c:v>2.0341012632822952E-2</c:v>
                </c:pt>
                <c:pt idx="1289">
                  <c:v>2.0330505532593079E-2</c:v>
                </c:pt>
                <c:pt idx="1290">
                  <c:v>2.0319961552663912E-2</c:v>
                </c:pt>
                <c:pt idx="1291">
                  <c:v>2.0309380919414366E-2</c:v>
                </c:pt>
                <c:pt idx="1292">
                  <c:v>2.0298763859623037E-2</c:v>
                </c:pt>
                <c:pt idx="1293">
                  <c:v>2.0288110599588904E-2</c:v>
                </c:pt>
                <c:pt idx="1294">
                  <c:v>2.0277421365850756E-2</c:v>
                </c:pt>
                <c:pt idx="1295">
                  <c:v>2.0266696385027316E-2</c:v>
                </c:pt>
                <c:pt idx="1296">
                  <c:v>2.0255935883577436E-2</c:v>
                </c:pt>
                <c:pt idx="1297">
                  <c:v>2.0245140087800095E-2</c:v>
                </c:pt>
                <c:pt idx="1298">
                  <c:v>2.023430922447389E-2</c:v>
                </c:pt>
                <c:pt idx="1299">
                  <c:v>2.0223443520137607E-2</c:v>
                </c:pt>
                <c:pt idx="1300">
                  <c:v>2.0212543201010291E-2</c:v>
                </c:pt>
                <c:pt idx="1301">
                  <c:v>2.0201608493870538E-2</c:v>
                </c:pt>
                <c:pt idx="1302">
                  <c:v>2.0190639625097262E-2</c:v>
                </c:pt>
                <c:pt idx="1303">
                  <c:v>2.0179636821309188E-2</c:v>
                </c:pt>
                <c:pt idx="1304">
                  <c:v>2.0168600308965168E-2</c:v>
                </c:pt>
                <c:pt idx="1305">
                  <c:v>2.015753031436418E-2</c:v>
                </c:pt>
                <c:pt idx="1306">
                  <c:v>2.0146427064364758E-2</c:v>
                </c:pt>
                <c:pt idx="1307">
                  <c:v>2.013529078526588E-2</c:v>
                </c:pt>
                <c:pt idx="1308">
                  <c:v>2.0124121703766207E-2</c:v>
                </c:pt>
                <c:pt idx="1309">
                  <c:v>2.0112920046004845E-2</c:v>
                </c:pt>
                <c:pt idx="1310">
                  <c:v>2.0101686038920263E-2</c:v>
                </c:pt>
                <c:pt idx="1311">
                  <c:v>2.0090419908811441E-2</c:v>
                </c:pt>
                <c:pt idx="1312">
                  <c:v>2.0079121882057294E-2</c:v>
                </c:pt>
                <c:pt idx="1313">
                  <c:v>2.0067792185516353E-2</c:v>
                </c:pt>
                <c:pt idx="1314">
                  <c:v>2.0056431045327727E-2</c:v>
                </c:pt>
                <c:pt idx="1315">
                  <c:v>2.0045038688270012E-2</c:v>
                </c:pt>
                <c:pt idx="1316">
                  <c:v>2.0033615340802058E-2</c:v>
                </c:pt>
                <c:pt idx="1317">
                  <c:v>2.0022161229222846E-2</c:v>
                </c:pt>
                <c:pt idx="1318">
                  <c:v>2.0010676580390907E-2</c:v>
                </c:pt>
                <c:pt idx="1319">
                  <c:v>1.9999161620525285E-2</c:v>
                </c:pt>
                <c:pt idx="1320">
                  <c:v>1.9987616576244704E-2</c:v>
                </c:pt>
                <c:pt idx="1321">
                  <c:v>1.9976041674087952E-2</c:v>
                </c:pt>
                <c:pt idx="1322">
                  <c:v>1.996443714051388E-2</c:v>
                </c:pt>
                <c:pt idx="1323">
                  <c:v>1.9952803202141212E-2</c:v>
                </c:pt>
                <c:pt idx="1324">
                  <c:v>1.9941140085268927E-2</c:v>
                </c:pt>
                <c:pt idx="1325">
                  <c:v>1.9926102139500301E-2</c:v>
                </c:pt>
                <c:pt idx="1326">
                  <c:v>1.9917727222580339E-2</c:v>
                </c:pt>
                <c:pt idx="1327">
                  <c:v>1.9905977929601804E-2</c:v>
                </c:pt>
                <c:pt idx="1328">
                  <c:v>1.9894200364518611E-2</c:v>
                </c:pt>
                <c:pt idx="1329">
                  <c:v>1.9882394753309995E-2</c:v>
                </c:pt>
                <c:pt idx="1330">
                  <c:v>1.9870561322914426E-2</c:v>
                </c:pt>
                <c:pt idx="1331">
                  <c:v>1.9858700299710819E-2</c:v>
                </c:pt>
                <c:pt idx="1332">
                  <c:v>1.984681191023796E-2</c:v>
                </c:pt>
                <c:pt idx="1333">
                  <c:v>1.9834896380954703E-2</c:v>
                </c:pt>
                <c:pt idx="1334">
                  <c:v>1.9822953938319898E-2</c:v>
                </c:pt>
                <c:pt idx="1335">
                  <c:v>1.9810984809032206E-2</c:v>
                </c:pt>
                <c:pt idx="1336">
                  <c:v>1.9798989219390606E-2</c:v>
                </c:pt>
                <c:pt idx="1337">
                  <c:v>1.9786967396013821E-2</c:v>
                </c:pt>
                <c:pt idx="1338">
                  <c:v>1.9774919565440641E-2</c:v>
                </c:pt>
                <c:pt idx="1339">
                  <c:v>1.9762845953970043E-2</c:v>
                </c:pt>
                <c:pt idx="1340">
                  <c:v>1.975074678846056E-2</c:v>
                </c:pt>
                <c:pt idx="1341">
                  <c:v>1.9738622295211172E-2</c:v>
                </c:pt>
                <c:pt idx="1342">
                  <c:v>1.9726472700680731E-2</c:v>
                </c:pt>
                <c:pt idx="1343">
                  <c:v>1.9714298231487959E-2</c:v>
                </c:pt>
                <c:pt idx="1344">
                  <c:v>1.9702099114171645E-2</c:v>
                </c:pt>
                <c:pt idx="1345">
                  <c:v>1.9689875575030769E-2</c:v>
                </c:pt>
                <c:pt idx="1346">
                  <c:v>1.9677627840843925E-2</c:v>
                </c:pt>
                <c:pt idx="1347">
                  <c:v>1.9665356137910095E-2</c:v>
                </c:pt>
                <c:pt idx="1348">
                  <c:v>1.9653060692768065E-2</c:v>
                </c:pt>
                <c:pt idx="1349">
                  <c:v>1.9640741732116496E-2</c:v>
                </c:pt>
                <c:pt idx="1350">
                  <c:v>1.9628399482254366E-2</c:v>
                </c:pt>
                <c:pt idx="1351">
                  <c:v>1.9616034169880336E-2</c:v>
                </c:pt>
                <c:pt idx="1352">
                  <c:v>1.9603646021293386E-2</c:v>
                </c:pt>
                <c:pt idx="1353">
                  <c:v>1.9591235263112239E-2</c:v>
                </c:pt>
                <c:pt idx="1354">
                  <c:v>1.9578802121795746E-2</c:v>
                </c:pt>
                <c:pt idx="1355">
                  <c:v>1.9566346823882697E-2</c:v>
                </c:pt>
                <c:pt idx="1356">
                  <c:v>1.9553869595991813E-2</c:v>
                </c:pt>
                <c:pt idx="1357">
                  <c:v>1.9541370664422075E-2</c:v>
                </c:pt>
                <c:pt idx="1358">
                  <c:v>1.9528850255872143E-2</c:v>
                </c:pt>
                <c:pt idx="1359">
                  <c:v>1.9516308596640997E-2</c:v>
                </c:pt>
                <c:pt idx="1360">
                  <c:v>1.9503745913507231E-2</c:v>
                </c:pt>
                <c:pt idx="1361">
                  <c:v>1.9489363108080582E-2</c:v>
                </c:pt>
                <c:pt idx="1362">
                  <c:v>1.947855838096757E-2</c:v>
                </c:pt>
                <c:pt idx="1363">
                  <c:v>1.9465933984719186E-2</c:v>
                </c:pt>
                <c:pt idx="1364">
                  <c:v>1.945328947040359E-2</c:v>
                </c:pt>
                <c:pt idx="1365">
                  <c:v>1.9440625064559569E-2</c:v>
                </c:pt>
                <c:pt idx="1366">
                  <c:v>1.9427940993885784E-2</c:v>
                </c:pt>
                <c:pt idx="1367">
                  <c:v>1.9415237484521342E-2</c:v>
                </c:pt>
                <c:pt idx="1368">
                  <c:v>1.9402514763164902E-2</c:v>
                </c:pt>
                <c:pt idx="1369">
                  <c:v>1.9389773056515125E-2</c:v>
                </c:pt>
                <c:pt idx="1370">
                  <c:v>1.9377012590791054E-2</c:v>
                </c:pt>
                <c:pt idx="1371">
                  <c:v>1.9364233592691349E-2</c:v>
                </c:pt>
                <c:pt idx="1372">
                  <c:v>1.9351436288594925E-2</c:v>
                </c:pt>
                <c:pt idx="1373">
                  <c:v>1.9338620905120507E-2</c:v>
                </c:pt>
                <c:pt idx="1374">
                  <c:v>1.9325787668567074E-2</c:v>
                </c:pt>
                <c:pt idx="1375">
                  <c:v>1.9312936805793157E-2</c:v>
                </c:pt>
                <c:pt idx="1376">
                  <c:v>1.9296388732321645E-2</c:v>
                </c:pt>
                <c:pt idx="1377">
                  <c:v>1.9287183106859729E-2</c:v>
                </c:pt>
                <c:pt idx="1378">
                  <c:v>1.9274280723777792E-2</c:v>
                </c:pt>
                <c:pt idx="1379">
                  <c:v>1.9259514682348211E-2</c:v>
                </c:pt>
                <c:pt idx="1380">
                  <c:v>1.9248426022997478E-2</c:v>
                </c:pt>
                <c:pt idx="1381">
                  <c:v>1.9235474158296739E-2</c:v>
                </c:pt>
                <c:pt idx="1382">
                  <c:v>1.9222506252747351E-2</c:v>
                </c:pt>
                <c:pt idx="1383">
                  <c:v>1.9209522532808165E-2</c:v>
                </c:pt>
                <c:pt idx="1384">
                  <c:v>1.919652322501797E-2</c:v>
                </c:pt>
                <c:pt idx="1385">
                  <c:v>1.9183508555995488E-2</c:v>
                </c:pt>
                <c:pt idx="1386">
                  <c:v>1.9170478751959763E-2</c:v>
                </c:pt>
                <c:pt idx="1387">
                  <c:v>1.9157434039849264E-2</c:v>
                </c:pt>
                <c:pt idx="1388">
                  <c:v>1.9144374645723161E-2</c:v>
                </c:pt>
                <c:pt idx="1389">
                  <c:v>1.9131300796360051E-2</c:v>
                </c:pt>
                <c:pt idx="1390">
                  <c:v>1.9118212718138849E-2</c:v>
                </c:pt>
                <c:pt idx="1391">
                  <c:v>1.9105110637758216E-2</c:v>
                </c:pt>
                <c:pt idx="1392">
                  <c:v>1.909199478151713E-2</c:v>
                </c:pt>
                <c:pt idx="1393">
                  <c:v>1.9078865376034315E-2</c:v>
                </c:pt>
                <c:pt idx="1394">
                  <c:v>1.9065722647688688E-2</c:v>
                </c:pt>
                <c:pt idx="1395">
                  <c:v>1.9052566823178907E-2</c:v>
                </c:pt>
                <c:pt idx="1396">
                  <c:v>1.9039398128883889E-2</c:v>
                </c:pt>
                <c:pt idx="1397">
                  <c:v>1.9026216791342421E-2</c:v>
                </c:pt>
                <c:pt idx="1398">
                  <c:v>1.9013023037093291E-2</c:v>
                </c:pt>
                <c:pt idx="1399">
                  <c:v>1.8999817092515414E-2</c:v>
                </c:pt>
                <c:pt idx="1400">
                  <c:v>1.8986599184387387E-2</c:v>
                </c:pt>
                <c:pt idx="1401">
                  <c:v>1.8973369538928253E-2</c:v>
                </c:pt>
                <c:pt idx="1402">
                  <c:v>1.8960128382836672E-2</c:v>
                </c:pt>
                <c:pt idx="1403">
                  <c:v>1.8946875942571495E-2</c:v>
                </c:pt>
                <c:pt idx="1404">
                  <c:v>1.8933612444431702E-2</c:v>
                </c:pt>
                <c:pt idx="1405">
                  <c:v>1.8920338115275825E-2</c:v>
                </c:pt>
                <c:pt idx="1406">
                  <c:v>1.8907053181402844E-2</c:v>
                </c:pt>
                <c:pt idx="1407">
                  <c:v>1.889375786927161E-2</c:v>
                </c:pt>
                <c:pt idx="1408">
                  <c:v>1.8880452405660719E-2</c:v>
                </c:pt>
                <c:pt idx="1409">
                  <c:v>1.8867137016789215E-2</c:v>
                </c:pt>
                <c:pt idx="1410">
                  <c:v>1.8853811929275821E-2</c:v>
                </c:pt>
                <c:pt idx="1411">
                  <c:v>1.8840477369579389E-2</c:v>
                </c:pt>
                <c:pt idx="1412">
                  <c:v>1.8827133564318643E-2</c:v>
                </c:pt>
                <c:pt idx="1413">
                  <c:v>1.8809964022290515E-2</c:v>
                </c:pt>
                <c:pt idx="1414">
                  <c:v>1.8796599934693958E-2</c:v>
                </c:pt>
                <c:pt idx="1415">
                  <c:v>1.8785138227430664E-2</c:v>
                </c:pt>
                <c:pt idx="1416">
                  <c:v>1.8771758531839211E-2</c:v>
                </c:pt>
                <c:pt idx="1417">
                  <c:v>1.8758370755511677E-2</c:v>
                </c:pt>
                <c:pt idx="1418">
                  <c:v>1.8744975124906915E-2</c:v>
                </c:pt>
                <c:pt idx="1419">
                  <c:v>1.8731571866563712E-2</c:v>
                </c:pt>
                <c:pt idx="1420">
                  <c:v>1.8718161207020856E-2</c:v>
                </c:pt>
                <c:pt idx="1421">
                  <c:v>1.8704743372737198E-2</c:v>
                </c:pt>
                <c:pt idx="1422">
                  <c:v>1.8691318590331463E-2</c:v>
                </c:pt>
                <c:pt idx="1423">
                  <c:v>1.8677887086182565E-2</c:v>
                </c:pt>
                <c:pt idx="1424">
                  <c:v>1.8664449086749357E-2</c:v>
                </c:pt>
                <c:pt idx="1425">
                  <c:v>1.8651004818810435E-2</c:v>
                </c:pt>
                <c:pt idx="1426">
                  <c:v>1.863371048468565E-2</c:v>
                </c:pt>
                <c:pt idx="1427">
                  <c:v>1.8624098382611365E-2</c:v>
                </c:pt>
                <c:pt idx="1428">
                  <c:v>1.8610636667508729E-2</c:v>
                </c:pt>
                <c:pt idx="1429">
                  <c:v>1.8597169589895657E-2</c:v>
                </c:pt>
                <c:pt idx="1430">
                  <c:v>1.8583697376071129E-2</c:v>
                </c:pt>
                <c:pt idx="1431">
                  <c:v>1.8568294561607246E-2</c:v>
                </c:pt>
                <c:pt idx="1432">
                  <c:v>1.8556738445942855E-2</c:v>
                </c:pt>
                <c:pt idx="1433">
                  <c:v>1.8543252182636749E-2</c:v>
                </c:pt>
                <c:pt idx="1434">
                  <c:v>1.8529761689274338E-2</c:v>
                </c:pt>
                <c:pt idx="1435">
                  <c:v>1.8516267192234537E-2</c:v>
                </c:pt>
                <c:pt idx="1436">
                  <c:v>1.850276891813607E-2</c:v>
                </c:pt>
                <c:pt idx="1437">
                  <c:v>1.8489267093357853E-2</c:v>
                </c:pt>
                <c:pt idx="1438">
                  <c:v>1.8475761944518609E-2</c:v>
                </c:pt>
                <c:pt idx="1439">
                  <c:v>1.8462253698077191E-2</c:v>
                </c:pt>
                <c:pt idx="1440">
                  <c:v>1.8448742580572386E-2</c:v>
                </c:pt>
                <c:pt idx="1441">
                  <c:v>1.8435228818463045E-2</c:v>
                </c:pt>
                <c:pt idx="1442">
                  <c:v>1.8421712638287957E-2</c:v>
                </c:pt>
                <c:pt idx="1443">
                  <c:v>1.8408194266505973E-2</c:v>
                </c:pt>
                <c:pt idx="1444">
                  <c:v>1.8394673929735816E-2</c:v>
                </c:pt>
                <c:pt idx="1445">
                  <c:v>1.8381151854436339E-2</c:v>
                </c:pt>
                <c:pt idx="1446">
                  <c:v>1.8367628266906522E-2</c:v>
                </c:pt>
                <c:pt idx="1447">
                  <c:v>1.8354103394004895E-2</c:v>
                </c:pt>
                <c:pt idx="1448">
                  <c:v>1.8340577461950502E-2</c:v>
                </c:pt>
                <c:pt idx="1449">
                  <c:v>1.8327050697442004E-2</c:v>
                </c:pt>
                <c:pt idx="1450">
                  <c:v>1.8313523326858316E-2</c:v>
                </c:pt>
                <c:pt idx="1451">
                  <c:v>1.8299995576818162E-2</c:v>
                </c:pt>
                <c:pt idx="1452">
                  <c:v>1.8286467792405503E-2</c:v>
                </c:pt>
                <c:pt idx="1453">
                  <c:v>1.8272943525818874E-2</c:v>
                </c:pt>
                <c:pt idx="1454">
                  <c:v>1.8259424562909743E-2</c:v>
                </c:pt>
                <c:pt idx="1455">
                  <c:v>1.8245911149241678E-2</c:v>
                </c:pt>
                <c:pt idx="1456">
                  <c:v>1.8232403530378249E-2</c:v>
                </c:pt>
                <c:pt idx="1457">
                  <c:v>1.821890195180309E-2</c:v>
                </c:pt>
                <c:pt idx="1458">
                  <c:v>1.8205406659239642E-2</c:v>
                </c:pt>
                <c:pt idx="1459">
                  <c:v>1.8191917898331411E-2</c:v>
                </c:pt>
                <c:pt idx="1460">
                  <c:v>1.817843591456203E-2</c:v>
                </c:pt>
                <c:pt idx="1461">
                  <c:v>1.8164960953575005E-2</c:v>
                </c:pt>
                <c:pt idx="1462">
                  <c:v>1.8151493260853968E-2</c:v>
                </c:pt>
                <c:pt idx="1463">
                  <c:v>1.8138033082202298E-2</c:v>
                </c:pt>
                <c:pt idx="1464">
                  <c:v>1.8124580663023693E-2</c:v>
                </c:pt>
                <c:pt idx="1465">
                  <c:v>1.8107296492528846E-2</c:v>
                </c:pt>
                <c:pt idx="1466">
                  <c:v>1.8093862731705102E-2</c:v>
                </c:pt>
                <c:pt idx="1467">
                  <c:v>1.8082354888466767E-2</c:v>
                </c:pt>
                <c:pt idx="1468">
                  <c:v>1.8068937232440518E-2</c:v>
                </c:pt>
                <c:pt idx="1469">
                  <c:v>1.8055528598877046E-2</c:v>
                </c:pt>
                <c:pt idx="1470">
                  <c:v>1.8042129233499793E-2</c:v>
                </c:pt>
                <c:pt idx="1471">
                  <c:v>1.80287393820322E-2</c:v>
                </c:pt>
                <c:pt idx="1472">
                  <c:v>1.8015359289877964E-2</c:v>
                </c:pt>
                <c:pt idx="1473">
                  <c:v>1.8001989202840463E-2</c:v>
                </c:pt>
                <c:pt idx="1474">
                  <c:v>1.7988629366243458E-2</c:v>
                </c:pt>
                <c:pt idx="1475">
                  <c:v>1.7975280025810392E-2</c:v>
                </c:pt>
                <c:pt idx="1476">
                  <c:v>1.7961941427184769E-2</c:v>
                </c:pt>
                <c:pt idx="1477">
                  <c:v>1.7948613815930159E-2</c:v>
                </c:pt>
                <c:pt idx="1478">
                  <c:v>1.7935297437610132E-2</c:v>
                </c:pt>
                <c:pt idx="1479">
                  <c:v>1.7921992537948128E-2</c:v>
                </c:pt>
                <c:pt idx="1480">
                  <c:v>1.790869936226791E-2</c:v>
                </c:pt>
                <c:pt idx="1481">
                  <c:v>1.7890619041400768E-2</c:v>
                </c:pt>
                <c:pt idx="1482">
                  <c:v>1.7882149165826533E-2</c:v>
                </c:pt>
                <c:pt idx="1483">
                  <c:v>1.7868389678517005E-2</c:v>
                </c:pt>
                <c:pt idx="1484">
                  <c:v>1.7853757890016198E-2</c:v>
                </c:pt>
                <c:pt idx="1485">
                  <c:v>1.7840528889401241E-2</c:v>
                </c:pt>
                <c:pt idx="1486">
                  <c:v>1.7827313121561161E-2</c:v>
                </c:pt>
                <c:pt idx="1487">
                  <c:v>1.7814110832059527E-2</c:v>
                </c:pt>
                <c:pt idx="1488">
                  <c:v>1.7800922266619779E-2</c:v>
                </c:pt>
                <c:pt idx="1489">
                  <c:v>1.7787747670725551E-2</c:v>
                </c:pt>
                <c:pt idx="1490">
                  <c:v>1.7774587290020349E-2</c:v>
                </c:pt>
                <c:pt idx="1491">
                  <c:v>1.7761441370067743E-2</c:v>
                </c:pt>
                <c:pt idx="1492">
                  <c:v>1.7748310156431302E-2</c:v>
                </c:pt>
                <c:pt idx="1493">
                  <c:v>1.7735193894834467E-2</c:v>
                </c:pt>
                <c:pt idx="1494">
                  <c:v>1.7722092830760872E-2</c:v>
                </c:pt>
                <c:pt idx="1495">
                  <c:v>1.7709007209774086E-2</c:v>
                </c:pt>
                <c:pt idx="1496">
                  <c:v>1.7695937277517615E-2</c:v>
                </c:pt>
                <c:pt idx="1497">
                  <c:v>1.7682883279555028E-2</c:v>
                </c:pt>
                <c:pt idx="1498">
                  <c:v>1.7669845461529832E-2</c:v>
                </c:pt>
                <c:pt idx="1499">
                  <c:v>1.765682406908553E-2</c:v>
                </c:pt>
                <c:pt idx="1500">
                  <c:v>1.7643819347785694E-2</c:v>
                </c:pt>
                <c:pt idx="1501">
                  <c:v>1.763083154303402E-2</c:v>
                </c:pt>
                <c:pt idx="1502">
                  <c:v>1.7617860900713822E-2</c:v>
                </c:pt>
                <c:pt idx="1503">
                  <c:v>1.7604907666228797E-2</c:v>
                </c:pt>
                <c:pt idx="1504">
                  <c:v>1.7591972085222451E-2</c:v>
                </c:pt>
                <c:pt idx="1505">
                  <c:v>1.7579054403178418E-2</c:v>
                </c:pt>
                <c:pt idx="1506">
                  <c:v>1.7566154865900074E-2</c:v>
                </c:pt>
                <c:pt idx="1507">
                  <c:v>1.755327371895099E-2</c:v>
                </c:pt>
                <c:pt idx="1508">
                  <c:v>1.7540411207734863E-2</c:v>
                </c:pt>
                <c:pt idx="1509">
                  <c:v>1.7527567577975134E-2</c:v>
                </c:pt>
                <c:pt idx="1510">
                  <c:v>1.7514743075235373E-2</c:v>
                </c:pt>
                <c:pt idx="1511">
                  <c:v>1.7501937945318957E-2</c:v>
                </c:pt>
                <c:pt idx="1512">
                  <c:v>1.7489152433389776E-2</c:v>
                </c:pt>
                <c:pt idx="1513">
                  <c:v>1.747638678541108E-2</c:v>
                </c:pt>
                <c:pt idx="1514">
                  <c:v>1.7463641246786565E-2</c:v>
                </c:pt>
                <c:pt idx="1515">
                  <c:v>1.7450916063159738E-2</c:v>
                </c:pt>
                <c:pt idx="1516">
                  <c:v>1.7438211480174104E-2</c:v>
                </c:pt>
                <c:pt idx="1517">
                  <c:v>1.741828934775036E-2</c:v>
                </c:pt>
                <c:pt idx="1518">
                  <c:v>1.7405638865488626E-2</c:v>
                </c:pt>
                <c:pt idx="1519">
                  <c:v>1.7397456775709585E-2</c:v>
                </c:pt>
                <c:pt idx="1520">
                  <c:v>1.7384842045675697E-2</c:v>
                </c:pt>
                <c:pt idx="1521">
                  <c:v>1.7372249217402214E-2</c:v>
                </c:pt>
                <c:pt idx="1522">
                  <c:v>1.7359678536452705E-2</c:v>
                </c:pt>
                <c:pt idx="1523">
                  <c:v>1.7347130248470677E-2</c:v>
                </c:pt>
                <c:pt idx="1524">
                  <c:v>1.7334604599046344E-2</c:v>
                </c:pt>
                <c:pt idx="1525">
                  <c:v>1.7322101833769921E-2</c:v>
                </c:pt>
                <c:pt idx="1526">
                  <c:v>1.7309622198311558E-2</c:v>
                </c:pt>
                <c:pt idx="1527">
                  <c:v>1.7297165938234826E-2</c:v>
                </c:pt>
                <c:pt idx="1528">
                  <c:v>1.728473329918323E-2</c:v>
                </c:pt>
                <c:pt idx="1529">
                  <c:v>1.727232452672034E-2</c:v>
                </c:pt>
                <c:pt idx="1530">
                  <c:v>1.725993986648966E-2</c:v>
                </c:pt>
                <c:pt idx="1531">
                  <c:v>1.7241463883079788E-2</c:v>
                </c:pt>
                <c:pt idx="1532">
                  <c:v>1.7230899017537382E-2</c:v>
                </c:pt>
                <c:pt idx="1533">
                  <c:v>1.7218596488062232E-2</c:v>
                </c:pt>
                <c:pt idx="1534">
                  <c:v>1.7206319120299796E-2</c:v>
                </c:pt>
                <c:pt idx="1535">
                  <c:v>1.7192318967982345E-2</c:v>
                </c:pt>
                <c:pt idx="1536">
                  <c:v>1.7181840851927532E-2</c:v>
                </c:pt>
                <c:pt idx="1537">
                  <c:v>1.7169640442524781E-2</c:v>
                </c:pt>
                <c:pt idx="1538">
                  <c:v>1.7157466177009084E-2</c:v>
                </c:pt>
                <c:pt idx="1539">
                  <c:v>1.7145318301103885E-2</c:v>
                </c:pt>
                <c:pt idx="1540">
                  <c:v>1.7133197060372751E-2</c:v>
                </c:pt>
                <c:pt idx="1541">
                  <c:v>1.712110270045919E-2</c:v>
                </c:pt>
                <c:pt idx="1542">
                  <c:v>1.7109035466766898E-2</c:v>
                </c:pt>
                <c:pt idx="1543">
                  <c:v>1.7096995605099252E-2</c:v>
                </c:pt>
                <c:pt idx="1544">
                  <c:v>1.7084983360859951E-2</c:v>
                </c:pt>
                <c:pt idx="1545">
                  <c:v>1.7072998979852372E-2</c:v>
                </c:pt>
                <c:pt idx="1546">
                  <c:v>1.7061042707480212E-2</c:v>
                </c:pt>
                <c:pt idx="1547">
                  <c:v>1.7049114789466913E-2</c:v>
                </c:pt>
                <c:pt idx="1548">
                  <c:v>1.7037215471216172E-2</c:v>
                </c:pt>
                <c:pt idx="1549">
                  <c:v>1.7025344998611303E-2</c:v>
                </c:pt>
                <c:pt idx="1550">
                  <c:v>1.7013503616976067E-2</c:v>
                </c:pt>
                <c:pt idx="1551">
                  <c:v>1.7001691572113842E-2</c:v>
                </c:pt>
                <c:pt idx="1552">
                  <c:v>1.6989909109348389E-2</c:v>
                </c:pt>
                <c:pt idx="1553">
                  <c:v>1.6978156474483086E-2</c:v>
                </c:pt>
                <c:pt idx="1554">
                  <c:v>1.6966433913161438E-2</c:v>
                </c:pt>
                <c:pt idx="1555">
                  <c:v>1.695474167086708E-2</c:v>
                </c:pt>
                <c:pt idx="1556">
                  <c:v>1.6943079993083643E-2</c:v>
                </c:pt>
                <c:pt idx="1557">
                  <c:v>1.6931449125614506E-2</c:v>
                </c:pt>
                <c:pt idx="1558">
                  <c:v>1.6919849313943303E-2</c:v>
                </c:pt>
                <c:pt idx="1559">
                  <c:v>1.6908280803713538E-2</c:v>
                </c:pt>
                <c:pt idx="1560">
                  <c:v>1.6896743840408845E-2</c:v>
                </c:pt>
                <c:pt idx="1561">
                  <c:v>1.6885238669672731E-2</c:v>
                </c:pt>
                <c:pt idx="1562">
                  <c:v>1.6873765537148699E-2</c:v>
                </c:pt>
                <c:pt idx="1563">
                  <c:v>1.6862324688400321E-2</c:v>
                </c:pt>
                <c:pt idx="1564">
                  <c:v>1.6850916369071101E-2</c:v>
                </c:pt>
                <c:pt idx="1565">
                  <c:v>1.6839540824644672E-2</c:v>
                </c:pt>
                <c:pt idx="1566">
                  <c:v>1.6828198300764541E-2</c:v>
                </c:pt>
                <c:pt idx="1567">
                  <c:v>1.6816889042994276E-2</c:v>
                </c:pt>
                <c:pt idx="1568">
                  <c:v>1.6805613296977384E-2</c:v>
                </c:pt>
                <c:pt idx="1569">
                  <c:v>1.6792768079927356E-2</c:v>
                </c:pt>
                <c:pt idx="1570">
                  <c:v>1.678156497164629E-2</c:v>
                </c:pt>
                <c:pt idx="1571">
                  <c:v>1.6771989585242508E-2</c:v>
                </c:pt>
                <c:pt idx="1572">
                  <c:v>1.6760850341954736E-2</c:v>
                </c:pt>
                <c:pt idx="1573">
                  <c:v>1.6749745838477992E-2</c:v>
                </c:pt>
                <c:pt idx="1574">
                  <c:v>1.6738676320215973E-2</c:v>
                </c:pt>
                <c:pt idx="1575">
                  <c:v>1.6727642032972057E-2</c:v>
                </c:pt>
                <c:pt idx="1576">
                  <c:v>1.6716643221990068E-2</c:v>
                </c:pt>
                <c:pt idx="1577">
                  <c:v>1.6705680133153322E-2</c:v>
                </c:pt>
                <c:pt idx="1578">
                  <c:v>1.6694753012025387E-2</c:v>
                </c:pt>
                <c:pt idx="1579">
                  <c:v>1.6683862104009961E-2</c:v>
                </c:pt>
                <c:pt idx="1580">
                  <c:v>1.6673007654750549E-2</c:v>
                </c:pt>
                <c:pt idx="1581">
                  <c:v>1.6662189910130465E-2</c:v>
                </c:pt>
                <c:pt idx="1582">
                  <c:v>1.6651409115393534E-2</c:v>
                </c:pt>
                <c:pt idx="1583">
                  <c:v>1.6640665516263198E-2</c:v>
                </c:pt>
                <c:pt idx="1584">
                  <c:v>1.6629959358303026E-2</c:v>
                </c:pt>
                <c:pt idx="1585">
                  <c:v>1.6619290887156524E-2</c:v>
                </c:pt>
                <c:pt idx="1586">
                  <c:v>1.6605630053092568E-2</c:v>
                </c:pt>
                <c:pt idx="1587">
                  <c:v>1.6598067987638743E-2</c:v>
                </c:pt>
                <c:pt idx="1588">
                  <c:v>1.6587514050314667E-2</c:v>
                </c:pt>
                <c:pt idx="1589">
                  <c:v>1.6576998782218411E-2</c:v>
                </c:pt>
                <c:pt idx="1590">
                  <c:v>1.6566522428833608E-2</c:v>
                </c:pt>
                <c:pt idx="1591">
                  <c:v>1.65560852358837E-2</c:v>
                </c:pt>
                <c:pt idx="1592">
                  <c:v>1.6545687448692448E-2</c:v>
                </c:pt>
                <c:pt idx="1593">
                  <c:v>1.6535329312983293E-2</c:v>
                </c:pt>
                <c:pt idx="1594">
                  <c:v>1.6525011074559615E-2</c:v>
                </c:pt>
                <c:pt idx="1595">
                  <c:v>1.6514732978665236E-2</c:v>
                </c:pt>
                <c:pt idx="1596">
                  <c:v>1.6504495271183472E-2</c:v>
                </c:pt>
                <c:pt idx="1597">
                  <c:v>1.649429819751802E-2</c:v>
                </c:pt>
                <c:pt idx="1598">
                  <c:v>1.6484142003312385E-2</c:v>
                </c:pt>
                <c:pt idx="1599">
                  <c:v>1.6474026934130137E-2</c:v>
                </c:pt>
                <c:pt idx="1600">
                  <c:v>1.6463953235614781E-2</c:v>
                </c:pt>
                <c:pt idx="1601">
                  <c:v>1.6453921153409823E-2</c:v>
                </c:pt>
                <c:pt idx="1602">
                  <c:v>1.644393093291896E-2</c:v>
                </c:pt>
                <c:pt idx="1603">
                  <c:v>1.6433982819865633E-2</c:v>
                </c:pt>
                <c:pt idx="1604">
                  <c:v>1.6424077059893349E-2</c:v>
                </c:pt>
                <c:pt idx="1605">
                  <c:v>1.6414213898565677E-2</c:v>
                </c:pt>
                <c:pt idx="1606">
                  <c:v>1.640439358136625E-2</c:v>
                </c:pt>
                <c:pt idx="1607">
                  <c:v>1.6394616353938574E-2</c:v>
                </c:pt>
                <c:pt idx="1608">
                  <c:v>1.6384882461926153E-2</c:v>
                </c:pt>
                <c:pt idx="1609">
                  <c:v>1.6375192150812623E-2</c:v>
                </c:pt>
                <c:pt idx="1610">
                  <c:v>1.6365545666321424E-2</c:v>
                </c:pt>
                <c:pt idx="1611">
                  <c:v>1.6355943253936189E-2</c:v>
                </c:pt>
                <c:pt idx="1612">
                  <c:v>1.6346385159300425E-2</c:v>
                </c:pt>
                <c:pt idx="1613">
                  <c:v>1.6336871627897764E-2</c:v>
                </c:pt>
                <c:pt idx="1614">
                  <c:v>1.6327402905611521E-2</c:v>
                </c:pt>
                <c:pt idx="1615">
                  <c:v>1.631797923768552E-2</c:v>
                </c:pt>
                <c:pt idx="1616">
                  <c:v>1.6308600870003076E-2</c:v>
                </c:pt>
                <c:pt idx="1617">
                  <c:v>1.6299268047887949E-2</c:v>
                </c:pt>
                <c:pt idx="1618">
                  <c:v>1.6289981016983646E-2</c:v>
                </c:pt>
                <c:pt idx="1619">
                  <c:v>1.6280740023013607E-2</c:v>
                </c:pt>
                <c:pt idx="1620">
                  <c:v>1.6271545311621338E-2</c:v>
                </c:pt>
                <c:pt idx="1621">
                  <c:v>1.6262397128210537E-2</c:v>
                </c:pt>
                <c:pt idx="1622">
                  <c:v>1.6253295718504646E-2</c:v>
                </c:pt>
                <c:pt idx="1623">
                  <c:v>1.6244241327987297E-2</c:v>
                </c:pt>
                <c:pt idx="1624">
                  <c:v>1.623523420222206E-2</c:v>
                </c:pt>
                <c:pt idx="1625">
                  <c:v>1.6226274587012313E-2</c:v>
                </c:pt>
                <c:pt idx="1626">
                  <c:v>1.6217362727681817E-2</c:v>
                </c:pt>
                <c:pt idx="1627">
                  <c:v>1.6208498870033949E-2</c:v>
                </c:pt>
                <c:pt idx="1628">
                  <c:v>1.619968325963228E-2</c:v>
                </c:pt>
                <c:pt idx="1629">
                  <c:v>1.6190916141880507E-2</c:v>
                </c:pt>
                <c:pt idx="1630">
                  <c:v>1.6182197762582007E-2</c:v>
                </c:pt>
                <c:pt idx="1631">
                  <c:v>1.6173528367220413E-2</c:v>
                </c:pt>
                <c:pt idx="1632">
                  <c:v>1.6164908201359296E-2</c:v>
                </c:pt>
                <c:pt idx="1633">
                  <c:v>1.6156337510722096E-2</c:v>
                </c:pt>
                <c:pt idx="1634">
                  <c:v>1.6147816540792448E-2</c:v>
                </c:pt>
                <c:pt idx="1635">
                  <c:v>1.6139345537213856E-2</c:v>
                </c:pt>
                <c:pt idx="1636">
                  <c:v>1.6128528061978287E-2</c:v>
                </c:pt>
                <c:pt idx="1637">
                  <c:v>1.6122554411364121E-2</c:v>
                </c:pt>
                <c:pt idx="1638">
                  <c:v>1.6114234780220116E-2</c:v>
                </c:pt>
                <c:pt idx="1639">
                  <c:v>1.6105966097761382E-2</c:v>
                </c:pt>
                <c:pt idx="1640">
                  <c:v>1.6097748609791296E-2</c:v>
                </c:pt>
                <c:pt idx="1641">
                  <c:v>1.6089582561473748E-2</c:v>
                </c:pt>
                <c:pt idx="1642">
                  <c:v>1.608146819869205E-2</c:v>
                </c:pt>
                <c:pt idx="1643">
                  <c:v>1.6073405767009774E-2</c:v>
                </c:pt>
                <c:pt idx="1644">
                  <c:v>1.6065395511830616E-2</c:v>
                </c:pt>
                <c:pt idx="1645">
                  <c:v>1.6057437678957953E-2</c:v>
                </c:pt>
                <c:pt idx="1646">
                  <c:v>1.6049532513955356E-2</c:v>
                </c:pt>
                <c:pt idx="1647">
                  <c:v>1.6041680262386393E-2</c:v>
                </c:pt>
                <c:pt idx="1648">
                  <c:v>1.6033881169654762E-2</c:v>
                </c:pt>
                <c:pt idx="1649">
                  <c:v>1.6026135481643777E-2</c:v>
                </c:pt>
                <c:pt idx="1650">
                  <c:v>1.6018443443837072E-2</c:v>
                </c:pt>
                <c:pt idx="1651">
                  <c:v>1.6010805301718278E-2</c:v>
                </c:pt>
                <c:pt idx="1652">
                  <c:v>1.6003221301090775E-2</c:v>
                </c:pt>
                <c:pt idx="1653">
                  <c:v>1.5995691687278324E-2</c:v>
                </c:pt>
                <c:pt idx="1654">
                  <c:v>1.5988216706084302E-2</c:v>
                </c:pt>
                <c:pt idx="1655">
                  <c:v>1.5980796603072278E-2</c:v>
                </c:pt>
                <c:pt idx="1656">
                  <c:v>1.5973431623805823E-2</c:v>
                </c:pt>
                <c:pt idx="1657">
                  <c:v>1.5966122013768569E-2</c:v>
                </c:pt>
                <c:pt idx="1658">
                  <c:v>1.5958868018683958E-2</c:v>
                </c:pt>
                <c:pt idx="1659">
                  <c:v>1.595166988411556E-2</c:v>
                </c:pt>
                <c:pt idx="1660">
                  <c:v>1.5944527855547008E-2</c:v>
                </c:pt>
                <c:pt idx="1661">
                  <c:v>1.593744217878168E-2</c:v>
                </c:pt>
                <c:pt idx="1662">
                  <c:v>1.5930413099223273E-2</c:v>
                </c:pt>
                <c:pt idx="1663">
                  <c:v>1.5923440862595228E-2</c:v>
                </c:pt>
                <c:pt idx="1664">
                  <c:v>1.5916525714301244E-2</c:v>
                </c:pt>
                <c:pt idx="1665">
                  <c:v>1.5909667900144697E-2</c:v>
                </c:pt>
                <c:pt idx="1666">
                  <c:v>1.5902867665609222E-2</c:v>
                </c:pt>
                <c:pt idx="1667">
                  <c:v>1.5896125256258387E-2</c:v>
                </c:pt>
                <c:pt idx="1668">
                  <c:v>1.5889440917815634E-2</c:v>
                </c:pt>
                <c:pt idx="1669">
                  <c:v>1.588281489568466E-2</c:v>
                </c:pt>
                <c:pt idx="1670">
                  <c:v>1.587624743574878E-2</c:v>
                </c:pt>
                <c:pt idx="1671">
                  <c:v>1.5869738783251819E-2</c:v>
                </c:pt>
                <c:pt idx="1672">
                  <c:v>1.5863289183917217E-2</c:v>
                </c:pt>
                <c:pt idx="1673">
                  <c:v>1.5855990838229417E-2</c:v>
                </c:pt>
                <c:pt idx="1674">
                  <c:v>1.5850568127149245E-2</c:v>
                </c:pt>
                <c:pt idx="1675">
                  <c:v>1.5844297160922949E-2</c:v>
                </c:pt>
                <c:pt idx="1676">
                  <c:v>1.5838086230353099E-2</c:v>
                </c:pt>
                <c:pt idx="1677">
                  <c:v>1.5831935580763457E-2</c:v>
                </c:pt>
                <c:pt idx="1678">
                  <c:v>1.5825845457957399E-2</c:v>
                </c:pt>
                <c:pt idx="1679">
                  <c:v>1.5819816107498497E-2</c:v>
                </c:pt>
                <c:pt idx="1680">
                  <c:v>1.5813847774870382E-2</c:v>
                </c:pt>
                <c:pt idx="1681">
                  <c:v>1.5807940705876433E-2</c:v>
                </c:pt>
                <c:pt idx="1682">
                  <c:v>1.5802095145840411E-2</c:v>
                </c:pt>
                <c:pt idx="1683">
                  <c:v>1.5796311340485758E-2</c:v>
                </c:pt>
                <c:pt idx="1684">
                  <c:v>1.5790589535455979E-2</c:v>
                </c:pt>
                <c:pt idx="1685">
                  <c:v>1.5784929976314643E-2</c:v>
                </c:pt>
                <c:pt idx="1686">
                  <c:v>1.5779332908625321E-2</c:v>
                </c:pt>
                <c:pt idx="1687">
                  <c:v>1.5772228898125462E-2</c:v>
                </c:pt>
                <c:pt idx="1688">
                  <c:v>1.5768327229936929E-2</c:v>
                </c:pt>
                <c:pt idx="1689">
                  <c:v>1.5762919110144935E-2</c:v>
                </c:pt>
                <c:pt idx="1690">
                  <c:v>1.5757574464219104E-2</c:v>
                </c:pt>
                <c:pt idx="1691">
                  <c:v>1.5752263551709333E-2</c:v>
                </c:pt>
                <c:pt idx="1692">
                  <c:v>1.5746336531714533E-2</c:v>
                </c:pt>
                <c:pt idx="1693">
                  <c:v>1.5741192973734996E-2</c:v>
                </c:pt>
                <c:pt idx="1694">
                  <c:v>1.5736113907047766E-2</c:v>
                </c:pt>
                <c:pt idx="1695">
                  <c:v>1.5731099577216412E-2</c:v>
                </c:pt>
                <c:pt idx="1696">
                  <c:v>1.5726150229724567E-2</c:v>
                </c:pt>
                <c:pt idx="1697">
                  <c:v>1.5721266110455545E-2</c:v>
                </c:pt>
                <c:pt idx="1698">
                  <c:v>1.5716447464813044E-2</c:v>
                </c:pt>
                <c:pt idx="1699">
                  <c:v>1.571169453820076E-2</c:v>
                </c:pt>
                <c:pt idx="1700">
                  <c:v>1.5707007576581944E-2</c:v>
                </c:pt>
                <c:pt idx="1701">
                  <c:v>1.5702386825280357E-2</c:v>
                </c:pt>
                <c:pt idx="1702">
                  <c:v>1.569783253001944E-2</c:v>
                </c:pt>
                <c:pt idx="1703">
                  <c:v>1.5693344936282827E-2</c:v>
                </c:pt>
                <c:pt idx="1704">
                  <c:v>1.5688924289873896E-2</c:v>
                </c:pt>
                <c:pt idx="1705">
                  <c:v>1.5684570836116407E-2</c:v>
                </c:pt>
                <c:pt idx="1706">
                  <c:v>1.5680284820653867E-2</c:v>
                </c:pt>
                <c:pt idx="1707">
                  <c:v>1.5676066489289653E-2</c:v>
                </c:pt>
                <c:pt idx="1708">
                  <c:v>1.5671916087427462E-2</c:v>
                </c:pt>
                <c:pt idx="1709">
                  <c:v>1.56678338607108E-2</c:v>
                </c:pt>
                <c:pt idx="1710">
                  <c:v>1.5663820054703237E-2</c:v>
                </c:pt>
                <c:pt idx="1711">
                  <c:v>1.5659874915128214E-2</c:v>
                </c:pt>
                <c:pt idx="1712">
                  <c:v>1.5655997472920902E-2</c:v>
                </c:pt>
                <c:pt idx="1713">
                  <c:v>1.5652153932554924E-2</c:v>
                </c:pt>
                <c:pt idx="1714">
                  <c:v>1.5648328612414275E-2</c:v>
                </c:pt>
                <c:pt idx="1715">
                  <c:v>1.5644521601867467E-2</c:v>
                </c:pt>
                <c:pt idx="1716">
                  <c:v>1.5640732989963269E-2</c:v>
                </c:pt>
                <c:pt idx="1717">
                  <c:v>1.5636962865990256E-2</c:v>
                </c:pt>
                <c:pt idx="1718">
                  <c:v>1.5633211319396878E-2</c:v>
                </c:pt>
                <c:pt idx="1719">
                  <c:v>1.5629478439072031E-2</c:v>
                </c:pt>
                <c:pt idx="1720">
                  <c:v>1.5625764314544099E-2</c:v>
                </c:pt>
                <c:pt idx="1721">
                  <c:v>1.5622069034941788E-2</c:v>
                </c:pt>
                <c:pt idx="1722">
                  <c:v>1.5618392689633609E-2</c:v>
                </c:pt>
                <c:pt idx="1723">
                  <c:v>1.5614735367588395E-2</c:v>
                </c:pt>
                <c:pt idx="1724">
                  <c:v>1.5611097158094722E-2</c:v>
                </c:pt>
                <c:pt idx="1725">
                  <c:v>1.5606447688005787E-2</c:v>
                </c:pt>
                <c:pt idx="1726">
                  <c:v>1.5602853499858682E-2</c:v>
                </c:pt>
                <c:pt idx="1727">
                  <c:v>1.5599788209357257E-2</c:v>
                </c:pt>
                <c:pt idx="1728">
                  <c:v>1.5596230131524891E-2</c:v>
                </c:pt>
                <c:pt idx="1729">
                  <c:v>1.5592691625556654E-2</c:v>
                </c:pt>
                <c:pt idx="1730">
                  <c:v>1.5589172780501315E-2</c:v>
                </c:pt>
                <c:pt idx="1731">
                  <c:v>1.5585673685487578E-2</c:v>
                </c:pt>
                <c:pt idx="1732">
                  <c:v>1.5582194429804019E-2</c:v>
                </c:pt>
                <c:pt idx="1733">
                  <c:v>1.5578735102579344E-2</c:v>
                </c:pt>
                <c:pt idx="1734">
                  <c:v>1.5575295793341937E-2</c:v>
                </c:pt>
                <c:pt idx="1735">
                  <c:v>1.5571876591140565E-2</c:v>
                </c:pt>
                <c:pt idx="1736">
                  <c:v>1.5568477585343743E-2</c:v>
                </c:pt>
                <c:pt idx="1737">
                  <c:v>1.5565098864920301E-2</c:v>
                </c:pt>
                <c:pt idx="1738">
                  <c:v>1.5561740519398626E-2</c:v>
                </c:pt>
                <c:pt idx="1739">
                  <c:v>1.5558402637827484E-2</c:v>
                </c:pt>
                <c:pt idx="1740">
                  <c:v>1.5555085309655325E-2</c:v>
                </c:pt>
                <c:pt idx="1741">
                  <c:v>1.5551788624010854E-2</c:v>
                </c:pt>
                <c:pt idx="1742">
                  <c:v>1.5547786634231286E-2</c:v>
                </c:pt>
                <c:pt idx="1743">
                  <c:v>1.5544794222872582E-2</c:v>
                </c:pt>
                <c:pt idx="1744">
                  <c:v>1.5542023314329967E-2</c:v>
                </c:pt>
                <c:pt idx="1745">
                  <c:v>1.5538810091042521E-2</c:v>
                </c:pt>
                <c:pt idx="1746">
                  <c:v>1.5535617956645709E-2</c:v>
                </c:pt>
                <c:pt idx="1747">
                  <c:v>1.5532447000028426E-2</c:v>
                </c:pt>
                <c:pt idx="1748">
                  <c:v>1.5529297310639123E-2</c:v>
                </c:pt>
                <c:pt idx="1749">
                  <c:v>1.5526168977846311E-2</c:v>
                </c:pt>
                <c:pt idx="1750">
                  <c:v>1.5523062090618822E-2</c:v>
                </c:pt>
                <c:pt idx="1751">
                  <c:v>1.551997673832517E-2</c:v>
                </c:pt>
                <c:pt idx="1752">
                  <c:v>1.5516913010413802E-2</c:v>
                </c:pt>
                <c:pt idx="1753">
                  <c:v>1.5513870995693679E-2</c:v>
                </c:pt>
                <c:pt idx="1754">
                  <c:v>1.5510850783693186E-2</c:v>
                </c:pt>
                <c:pt idx="1755">
                  <c:v>1.5507852463541028E-2</c:v>
                </c:pt>
                <c:pt idx="1756">
                  <c:v>1.5504876124685651E-2</c:v>
                </c:pt>
                <c:pt idx="1757">
                  <c:v>1.550192185609589E-2</c:v>
                </c:pt>
                <c:pt idx="1758">
                  <c:v>1.5498989747140257E-2</c:v>
                </c:pt>
                <c:pt idx="1759">
                  <c:v>1.5496079887027392E-2</c:v>
                </c:pt>
                <c:pt idx="1760">
                  <c:v>1.5493192365045871E-2</c:v>
                </c:pt>
                <c:pt idx="1761">
                  <c:v>1.5490327270484272E-2</c:v>
                </c:pt>
                <c:pt idx="1762">
                  <c:v>1.5487484692391362E-2</c:v>
                </c:pt>
                <c:pt idx="1763">
                  <c:v>1.5484664720295527E-2</c:v>
                </c:pt>
                <c:pt idx="1764">
                  <c:v>1.5481867443165598E-2</c:v>
                </c:pt>
                <c:pt idx="1765">
                  <c:v>1.5479092950370088E-2</c:v>
                </c:pt>
                <c:pt idx="1766">
                  <c:v>1.5476341331117638E-2</c:v>
                </c:pt>
                <c:pt idx="1767">
                  <c:v>1.5473612674696824E-2</c:v>
                </c:pt>
                <c:pt idx="1768">
                  <c:v>1.547090707023635E-2</c:v>
                </c:pt>
                <c:pt idx="1769">
                  <c:v>1.5468224607184666E-2</c:v>
                </c:pt>
                <c:pt idx="1770">
                  <c:v>1.546556537459054E-2</c:v>
                </c:pt>
                <c:pt idx="1771">
                  <c:v>1.5462929461742547E-2</c:v>
                </c:pt>
                <c:pt idx="1772">
                  <c:v>1.5460316957929265E-2</c:v>
                </c:pt>
                <c:pt idx="1773">
                  <c:v>1.5457727952439271E-2</c:v>
                </c:pt>
                <c:pt idx="1774">
                  <c:v>1.5455162534321332E-2</c:v>
                </c:pt>
                <c:pt idx="1775">
                  <c:v>1.5452620792943961E-2</c:v>
                </c:pt>
                <c:pt idx="1776">
                  <c:v>1.5450102817675671E-2</c:v>
                </c:pt>
                <c:pt idx="1777">
                  <c:v>1.5447210052341731E-2</c:v>
                </c:pt>
                <c:pt idx="1778">
                  <c:v>1.544474995541556E-2</c:v>
                </c:pt>
                <c:pt idx="1779">
                  <c:v>1.5442344898008997E-2</c:v>
                </c:pt>
                <c:pt idx="1780">
                  <c:v>1.5439926332341258E-2</c:v>
                </c:pt>
                <c:pt idx="1781">
                  <c:v>1.5437531991775444E-2</c:v>
                </c:pt>
                <c:pt idx="1782">
                  <c:v>1.543516196520045E-2</c:v>
                </c:pt>
                <c:pt idx="1783">
                  <c:v>1.543281634198479E-2</c:v>
                </c:pt>
                <c:pt idx="1784">
                  <c:v>1.5430495211576911E-2</c:v>
                </c:pt>
                <c:pt idx="1785">
                  <c:v>1.5428198662945647E-2</c:v>
                </c:pt>
                <c:pt idx="1786">
                  <c:v>1.5425926785619382E-2</c:v>
                </c:pt>
                <c:pt idx="1787">
                  <c:v>1.5423679668566947E-2</c:v>
                </c:pt>
                <c:pt idx="1788">
                  <c:v>1.5421457401236793E-2</c:v>
                </c:pt>
                <c:pt idx="1789">
                  <c:v>1.5419260072517815E-2</c:v>
                </c:pt>
                <c:pt idx="1790">
                  <c:v>1.541708777209827E-2</c:v>
                </c:pt>
                <c:pt idx="1791">
                  <c:v>1.5415652314569428E-2</c:v>
                </c:pt>
                <c:pt idx="1792">
                  <c:v>1.5411617406098088E-2</c:v>
                </c:pt>
                <c:pt idx="1793">
                  <c:v>1.5409535220154424E-2</c:v>
                </c:pt>
                <c:pt idx="1794">
                  <c:v>1.5407478470423897E-2</c:v>
                </c:pt>
                <c:pt idx="1795">
                  <c:v>1.5405159159920245E-2</c:v>
                </c:pt>
                <c:pt idx="1796">
                  <c:v>1.540344163603713E-2</c:v>
                </c:pt>
                <c:pt idx="1797">
                  <c:v>1.5401461729958044E-2</c:v>
                </c:pt>
                <c:pt idx="1798">
                  <c:v>1.5399507616766783E-2</c:v>
                </c:pt>
                <c:pt idx="1799">
                  <c:v>1.5397579385991733E-2</c:v>
                </c:pt>
                <c:pt idx="1800">
                  <c:v>1.5395677126761598E-2</c:v>
                </c:pt>
                <c:pt idx="1801">
                  <c:v>1.5393800928125145E-2</c:v>
                </c:pt>
                <c:pt idx="1802">
                  <c:v>1.5391950879610761E-2</c:v>
                </c:pt>
                <c:pt idx="1803">
                  <c:v>1.5390127070267212E-2</c:v>
                </c:pt>
                <c:pt idx="1804">
                  <c:v>1.5388329589463012E-2</c:v>
                </c:pt>
                <c:pt idx="1805">
                  <c:v>1.5386558526406802E-2</c:v>
                </c:pt>
                <c:pt idx="1806">
                  <c:v>1.5384813970307221E-2</c:v>
                </c:pt>
                <c:pt idx="1807">
                  <c:v>1.538309601037291E-2</c:v>
                </c:pt>
                <c:pt idx="1808">
                  <c:v>1.5381404735892446E-2</c:v>
                </c:pt>
                <c:pt idx="1809">
                  <c:v>1.5379740236234341E-2</c:v>
                </c:pt>
                <c:pt idx="1810">
                  <c:v>1.5378102600367427E-2</c:v>
                </c:pt>
                <c:pt idx="1811">
                  <c:v>1.5376491917740154E-2</c:v>
                </c:pt>
                <c:pt idx="1812">
                  <c:v>1.5374908277401289E-2</c:v>
                </c:pt>
                <c:pt idx="1813">
                  <c:v>1.5373351768879218E-2</c:v>
                </c:pt>
                <c:pt idx="1814">
                  <c:v>1.5371822481222708E-2</c:v>
                </c:pt>
                <c:pt idx="1815">
                  <c:v>1.53703205036404E-2</c:v>
                </c:pt>
                <c:pt idx="1816">
                  <c:v>1.5368845925500807E-2</c:v>
                </c:pt>
                <c:pt idx="1817">
                  <c:v>1.5367398836012569E-2</c:v>
                </c:pt>
                <c:pt idx="1818">
                  <c:v>1.5365979324384327E-2</c:v>
                </c:pt>
                <c:pt idx="1819">
                  <c:v>1.5364587479904657E-2</c:v>
                </c:pt>
                <c:pt idx="1820">
                  <c:v>1.5363223391622327E-2</c:v>
                </c:pt>
                <c:pt idx="1821">
                  <c:v>1.5361887149065723E-2</c:v>
                </c:pt>
                <c:pt idx="1822">
                  <c:v>1.5360578841283612E-2</c:v>
                </c:pt>
                <c:pt idx="1823">
                  <c:v>1.5359298557644507E-2</c:v>
                </c:pt>
                <c:pt idx="1824">
                  <c:v>1.5358046387277113E-2</c:v>
                </c:pt>
                <c:pt idx="1825">
                  <c:v>1.5356822419470006E-2</c:v>
                </c:pt>
                <c:pt idx="1826">
                  <c:v>1.5355626743511763E-2</c:v>
                </c:pt>
                <c:pt idx="1827">
                  <c:v>1.5354459448531088E-2</c:v>
                </c:pt>
                <c:pt idx="1828">
                  <c:v>1.5353320623896494E-2</c:v>
                </c:pt>
                <c:pt idx="1829">
                  <c:v>1.5352148178116032E-2</c:v>
                </c:pt>
                <c:pt idx="1830">
                  <c:v>1.5350976569665775E-2</c:v>
                </c:pt>
                <c:pt idx="1831">
                  <c:v>1.5350075864075663E-2</c:v>
                </c:pt>
                <c:pt idx="1832">
                  <c:v>1.5349051812991732E-2</c:v>
                </c:pt>
                <c:pt idx="1833">
                  <c:v>1.534805667837702E-2</c:v>
                </c:pt>
                <c:pt idx="1834">
                  <c:v>1.5347090549520104E-2</c:v>
                </c:pt>
                <c:pt idx="1835">
                  <c:v>1.5346153515629624E-2</c:v>
                </c:pt>
                <c:pt idx="1836">
                  <c:v>1.5345245665994156E-2</c:v>
                </c:pt>
                <c:pt idx="1837">
                  <c:v>1.5344367089822342E-2</c:v>
                </c:pt>
                <c:pt idx="1838">
                  <c:v>1.5343517876402757E-2</c:v>
                </c:pt>
                <c:pt idx="1839">
                  <c:v>1.5342698114864106E-2</c:v>
                </c:pt>
                <c:pt idx="1840">
                  <c:v>1.5341907894494966E-2</c:v>
                </c:pt>
                <c:pt idx="1841">
                  <c:v>1.5341147304503977E-2</c:v>
                </c:pt>
                <c:pt idx="1842">
                  <c:v>1.5340213085481835E-2</c:v>
                </c:pt>
                <c:pt idx="1843">
                  <c:v>1.533971537297063E-2</c:v>
                </c:pt>
                <c:pt idx="1844">
                  <c:v>1.5339044209765618E-2</c:v>
                </c:pt>
                <c:pt idx="1845">
                  <c:v>1.5338403034013126E-2</c:v>
                </c:pt>
                <c:pt idx="1846">
                  <c:v>1.5337791934761924E-2</c:v>
                </c:pt>
                <c:pt idx="1847">
                  <c:v>1.5337130478911831E-2</c:v>
                </c:pt>
                <c:pt idx="1848">
                  <c:v>1.5336660323477247E-2</c:v>
                </c:pt>
                <c:pt idx="1849">
                  <c:v>1.5336139989701181E-2</c:v>
                </c:pt>
                <c:pt idx="1850">
                  <c:v>1.533565008958071E-2</c:v>
                </c:pt>
                <c:pt idx="1851">
                  <c:v>1.5335190712324476E-2</c:v>
                </c:pt>
                <c:pt idx="1852">
                  <c:v>1.5334761947061182E-2</c:v>
                </c:pt>
                <c:pt idx="1853">
                  <c:v>1.5334363883159341E-2</c:v>
                </c:pt>
                <c:pt idx="1854">
                  <c:v>1.533399660990753E-2</c:v>
                </c:pt>
                <c:pt idx="1855">
                  <c:v>1.5333660216434453E-2</c:v>
                </c:pt>
                <c:pt idx="1856">
                  <c:v>1.5333354792028686E-2</c:v>
                </c:pt>
                <c:pt idx="1857">
                  <c:v>1.5333080425898871E-2</c:v>
                </c:pt>
                <c:pt idx="1858">
                  <c:v>1.5332837207333583E-2</c:v>
                </c:pt>
                <c:pt idx="1859">
                  <c:v>1.5332625225621399E-2</c:v>
                </c:pt>
                <c:pt idx="1860">
                  <c:v>1.5332444569811088E-2</c:v>
                </c:pt>
                <c:pt idx="1861">
                  <c:v>1.5332295329271162E-2</c:v>
                </c:pt>
                <c:pt idx="1862">
                  <c:v>1.5332177593370133E-2</c:v>
                </c:pt>
                <c:pt idx="1863">
                  <c:v>1.5332091451156771E-2</c:v>
                </c:pt>
                <c:pt idx="1864">
                  <c:v>1.5332036991919651E-2</c:v>
                </c:pt>
                <c:pt idx="1865">
                  <c:v>1.5332014305027286E-2</c:v>
                </c:pt>
                <c:pt idx="1866">
                  <c:v>1.5332023479448509E-2</c:v>
                </c:pt>
                <c:pt idx="1867">
                  <c:v>1.5332064604631768E-2</c:v>
                </c:pt>
                <c:pt idx="1868">
                  <c:v>1.5332137769785703E-2</c:v>
                </c:pt>
                <c:pt idx="1869">
                  <c:v>1.5332243064278828E-2</c:v>
                </c:pt>
                <c:pt idx="1870">
                  <c:v>1.533238057715991E-2</c:v>
                </c:pt>
                <c:pt idx="1871">
                  <c:v>1.5332550397557654E-2</c:v>
                </c:pt>
                <c:pt idx="1872">
                  <c:v>1.5332752615160317E-2</c:v>
                </c:pt>
                <c:pt idx="1873">
                  <c:v>1.5332987318696922E-2</c:v>
                </c:pt>
                <c:pt idx="1874">
                  <c:v>1.5333254597695856E-2</c:v>
                </c:pt>
                <c:pt idx="1875">
                  <c:v>1.5333554541445693E-2</c:v>
                </c:pt>
                <c:pt idx="1876">
                  <c:v>1.5333887239155075E-2</c:v>
                </c:pt>
                <c:pt idx="1877">
                  <c:v>1.5334252779952706E-2</c:v>
                </c:pt>
                <c:pt idx="1878">
                  <c:v>1.5334651253127163E-2</c:v>
                </c:pt>
                <c:pt idx="1879">
                  <c:v>1.5335082747887085E-2</c:v>
                </c:pt>
                <c:pt idx="1880">
                  <c:v>1.5335547353441115E-2</c:v>
                </c:pt>
                <c:pt idx="1881">
                  <c:v>1.5336118989779379E-2</c:v>
                </c:pt>
                <c:pt idx="1882">
                  <c:v>1.5336654847777353E-2</c:v>
                </c:pt>
                <c:pt idx="1883">
                  <c:v>1.5337140728153287E-2</c:v>
                </c:pt>
                <c:pt idx="1884">
                  <c:v>1.5337738669689571E-2</c:v>
                </c:pt>
                <c:pt idx="1885">
                  <c:v>1.5338370168382909E-2</c:v>
                </c:pt>
                <c:pt idx="1886">
                  <c:v>1.5339035313362004E-2</c:v>
                </c:pt>
                <c:pt idx="1887">
                  <c:v>1.5339734193835497E-2</c:v>
                </c:pt>
                <c:pt idx="1888">
                  <c:v>1.5340466899171901E-2</c:v>
                </c:pt>
                <c:pt idx="1889">
                  <c:v>1.5341233518579855E-2</c:v>
                </c:pt>
                <c:pt idx="1890">
                  <c:v>1.5342034141268002E-2</c:v>
                </c:pt>
                <c:pt idx="1891">
                  <c:v>1.5342868856524916E-2</c:v>
                </c:pt>
                <c:pt idx="1892">
                  <c:v>1.5343737753559239E-2</c:v>
                </c:pt>
                <c:pt idx="1893">
                  <c:v>1.5344640921499675E-2</c:v>
                </c:pt>
                <c:pt idx="1894">
                  <c:v>1.5345578449874608E-2</c:v>
                </c:pt>
                <c:pt idx="1895">
                  <c:v>1.5346550427572936E-2</c:v>
                </c:pt>
                <c:pt idx="1896">
                  <c:v>1.5347556944123042E-2</c:v>
                </c:pt>
                <c:pt idx="1897">
                  <c:v>1.5348901931284686E-2</c:v>
                </c:pt>
                <c:pt idx="1898">
                  <c:v>1.534967395045328E-2</c:v>
                </c:pt>
                <c:pt idx="1899">
                  <c:v>1.5350784618650692E-2</c:v>
                </c:pt>
                <c:pt idx="1900">
                  <c:v>1.5351930182694318E-2</c:v>
                </c:pt>
                <c:pt idx="1901">
                  <c:v>1.5353110731552988E-2</c:v>
                </c:pt>
                <c:pt idx="1902">
                  <c:v>1.5354326354675152E-2</c:v>
                </c:pt>
                <c:pt idx="1903">
                  <c:v>1.535557714126945E-2</c:v>
                </c:pt>
                <c:pt idx="1904">
                  <c:v>1.5356863180544522E-2</c:v>
                </c:pt>
                <c:pt idx="1905">
                  <c:v>1.535818456170901E-2</c:v>
                </c:pt>
                <c:pt idx="1906">
                  <c:v>1.5359541374051489E-2</c:v>
                </c:pt>
                <c:pt idx="1907">
                  <c:v>1.5360933706700663E-2</c:v>
                </c:pt>
                <c:pt idx="1908">
                  <c:v>1.5362361649264855E-2</c:v>
                </c:pt>
                <c:pt idx="1909">
                  <c:v>1.536382529063296E-2</c:v>
                </c:pt>
                <c:pt idx="1910">
                  <c:v>1.5365324720013618E-2</c:v>
                </c:pt>
                <c:pt idx="1911">
                  <c:v>1.5366860026935214E-2</c:v>
                </c:pt>
                <c:pt idx="1912">
                  <c:v>1.5368431300366581E-2</c:v>
                </c:pt>
                <c:pt idx="1913">
                  <c:v>1.5370038629756166E-2</c:v>
                </c:pt>
                <c:pt idx="1914">
                  <c:v>1.5371682104072804E-2</c:v>
                </c:pt>
                <c:pt idx="1915">
                  <c:v>1.5373361813004749E-2</c:v>
                </c:pt>
                <c:pt idx="1916">
                  <c:v>1.5375077845440899E-2</c:v>
                </c:pt>
                <c:pt idx="1917">
                  <c:v>1.5376830290589893E-2</c:v>
                </c:pt>
                <c:pt idx="1918">
                  <c:v>1.5378619237980118E-2</c:v>
                </c:pt>
                <c:pt idx="1919">
                  <c:v>1.538044477666034E-2</c:v>
                </c:pt>
                <c:pt idx="1920">
                  <c:v>1.5382306995919137E-2</c:v>
                </c:pt>
                <c:pt idx="1921">
                  <c:v>1.5384205984885213E-2</c:v>
                </c:pt>
                <c:pt idx="1922">
                  <c:v>1.5386141833086953E-2</c:v>
                </c:pt>
                <c:pt idx="1923">
                  <c:v>1.5388114629413252E-2</c:v>
                </c:pt>
                <c:pt idx="1924">
                  <c:v>1.5390124463392496E-2</c:v>
                </c:pt>
                <c:pt idx="1925">
                  <c:v>1.5392171424073453E-2</c:v>
                </c:pt>
                <c:pt idx="1926">
                  <c:v>1.5394255600824636E-2</c:v>
                </c:pt>
                <c:pt idx="1927">
                  <c:v>1.5396377082854684E-2</c:v>
                </c:pt>
                <c:pt idx="1928">
                  <c:v>1.5398535959372239E-2</c:v>
                </c:pt>
                <c:pt idx="1929">
                  <c:v>1.5400732319585941E-2</c:v>
                </c:pt>
                <c:pt idx="1930">
                  <c:v>1.5402966252864303E-2</c:v>
                </c:pt>
                <c:pt idx="1931">
                  <c:v>1.5405237848256093E-2</c:v>
                </c:pt>
                <c:pt idx="1932">
                  <c:v>1.5407547195209759E-2</c:v>
                </c:pt>
                <c:pt idx="1933">
                  <c:v>1.5410232789836442E-2</c:v>
                </c:pt>
                <c:pt idx="1934">
                  <c:v>1.5412279500637283E-2</c:v>
                </c:pt>
                <c:pt idx="1935">
                  <c:v>1.5414702637608357E-2</c:v>
                </c:pt>
                <c:pt idx="1936">
                  <c:v>1.5417163882895935E-2</c:v>
                </c:pt>
                <c:pt idx="1937">
                  <c:v>1.5419663325868527E-2</c:v>
                </c:pt>
                <c:pt idx="1938">
                  <c:v>1.542220105581471E-2</c:v>
                </c:pt>
                <c:pt idx="1939">
                  <c:v>1.5424777162023062E-2</c:v>
                </c:pt>
                <c:pt idx="1940">
                  <c:v>1.5427391733622287E-2</c:v>
                </c:pt>
                <c:pt idx="1941">
                  <c:v>1.5430044859741088E-2</c:v>
                </c:pt>
                <c:pt idx="1942">
                  <c:v>1.5432736629987787E-2</c:v>
                </c:pt>
                <c:pt idx="1943">
                  <c:v>1.5435467133251279E-2</c:v>
                </c:pt>
                <c:pt idx="1944">
                  <c:v>1.5438236459059951E-2</c:v>
                </c:pt>
                <c:pt idx="1945">
                  <c:v>1.5441044696302697E-2</c:v>
                </c:pt>
                <c:pt idx="1946">
                  <c:v>1.5443891934587839E-2</c:v>
                </c:pt>
                <c:pt idx="1947">
                  <c:v>1.5446778262884209E-2</c:v>
                </c:pt>
                <c:pt idx="1948">
                  <c:v>1.545054683873559E-2</c:v>
                </c:pt>
                <c:pt idx="1949">
                  <c:v>1.5452668546984683E-2</c:v>
                </c:pt>
                <c:pt idx="1950">
                  <c:v>1.5455672681126131E-2</c:v>
                </c:pt>
                <c:pt idx="1951">
                  <c:v>1.5459154285091259E-2</c:v>
                </c:pt>
                <c:pt idx="1952">
                  <c:v>1.54617993799544E-2</c:v>
                </c:pt>
                <c:pt idx="1953">
                  <c:v>1.5464922123298308E-2</c:v>
                </c:pt>
                <c:pt idx="1954">
                  <c:v>1.54680845812738E-2</c:v>
                </c:pt>
                <c:pt idx="1955">
                  <c:v>1.5471286843329324E-2</c:v>
                </c:pt>
                <c:pt idx="1956">
                  <c:v>1.5474528998753456E-2</c:v>
                </c:pt>
                <c:pt idx="1957">
                  <c:v>1.5477811136754838E-2</c:v>
                </c:pt>
                <c:pt idx="1958">
                  <c:v>1.5481133346462173E-2</c:v>
                </c:pt>
                <c:pt idx="1959">
                  <c:v>1.5484495717243973E-2</c:v>
                </c:pt>
                <c:pt idx="1960">
                  <c:v>1.5487898338468753E-2</c:v>
                </c:pt>
                <c:pt idx="1961">
                  <c:v>1.5491341299025407E-2</c:v>
                </c:pt>
                <c:pt idx="1962">
                  <c:v>1.5494824688442321E-2</c:v>
                </c:pt>
                <c:pt idx="1963">
                  <c:v>1.5498348595768263E-2</c:v>
                </c:pt>
                <c:pt idx="1964">
                  <c:v>1.5501913110531618E-2</c:v>
                </c:pt>
                <c:pt idx="1965">
                  <c:v>1.5505518321701217E-2</c:v>
                </c:pt>
                <c:pt idx="1966">
                  <c:v>1.5509164318645574E-2</c:v>
                </c:pt>
                <c:pt idx="1967">
                  <c:v>1.5512851190573329E-2</c:v>
                </c:pt>
                <c:pt idx="1968">
                  <c:v>1.5516579026693123E-2</c:v>
                </c:pt>
                <c:pt idx="1969">
                  <c:v>1.5520347916373467E-2</c:v>
                </c:pt>
                <c:pt idx="1970">
                  <c:v>1.5524157948583195E-2</c:v>
                </c:pt>
                <c:pt idx="1971">
                  <c:v>1.5528009213010563E-2</c:v>
                </c:pt>
                <c:pt idx="1972">
                  <c:v>1.5531901604619591E-2</c:v>
                </c:pt>
                <c:pt idx="1973">
                  <c:v>1.5535803016293315E-2</c:v>
                </c:pt>
                <c:pt idx="1974">
                  <c:v>1.5539688801267104E-2</c:v>
                </c:pt>
                <c:pt idx="1975">
                  <c:v>1.5543558903345911E-2</c:v>
                </c:pt>
                <c:pt idx="1976">
                  <c:v>1.5547413266334686E-2</c:v>
                </c:pt>
                <c:pt idx="1977">
                  <c:v>1.555125183387851E-2</c:v>
                </c:pt>
                <c:pt idx="1978">
                  <c:v>1.5555074549462589E-2</c:v>
                </c:pt>
                <c:pt idx="1979">
                  <c:v>1.555888135697181E-2</c:v>
                </c:pt>
                <c:pt idx="1980">
                  <c:v>1.5562672200051253E-2</c:v>
                </c:pt>
                <c:pt idx="1981">
                  <c:v>1.5566447022266061E-2</c:v>
                </c:pt>
                <c:pt idx="1982">
                  <c:v>1.5570205767660994E-2</c:v>
                </c:pt>
                <c:pt idx="1983">
                  <c:v>1.5573948379401514E-2</c:v>
                </c:pt>
                <c:pt idx="1984">
                  <c:v>1.5577674801452446E-2</c:v>
                </c:pt>
                <c:pt idx="1985">
                  <c:v>1.5582442036059518E-2</c:v>
                </c:pt>
                <c:pt idx="1986">
                  <c:v>1.5586131241640544E-2</c:v>
                </c:pt>
                <c:pt idx="1987">
                  <c:v>1.5589280387064974E-2</c:v>
                </c:pt>
                <c:pt idx="1988">
                  <c:v>1.5592939137487605E-2</c:v>
                </c:pt>
                <c:pt idx="1989">
                  <c:v>1.5596581408692245E-2</c:v>
                </c:pt>
                <c:pt idx="1990">
                  <c:v>1.5600207144244038E-2</c:v>
                </c:pt>
                <c:pt idx="1991">
                  <c:v>1.5603816287868E-2</c:v>
                </c:pt>
                <c:pt idx="1992">
                  <c:v>1.5607408783049337E-2</c:v>
                </c:pt>
                <c:pt idx="1993">
                  <c:v>1.5610984573752873E-2</c:v>
                </c:pt>
                <c:pt idx="1994">
                  <c:v>1.5614543603543751E-2</c:v>
                </c:pt>
                <c:pt idx="1995">
                  <c:v>1.5618085816067051E-2</c:v>
                </c:pt>
                <c:pt idx="1996">
                  <c:v>1.5621611154887916E-2</c:v>
                </c:pt>
                <c:pt idx="1997">
                  <c:v>1.5625119564051104E-2</c:v>
                </c:pt>
                <c:pt idx="1998">
                  <c:v>1.5629605408467029E-2</c:v>
                </c:pt>
                <c:pt idx="1999">
                  <c:v>1.5632085367265347E-2</c:v>
                </c:pt>
                <c:pt idx="2000">
                  <c:v>1.5635542648926304E-2</c:v>
                </c:pt>
                <c:pt idx="2001">
                  <c:v>1.5638982775270094E-2</c:v>
                </c:pt>
                <c:pt idx="2002">
                  <c:v>1.564240569026154E-2</c:v>
                </c:pt>
                <c:pt idx="2003">
                  <c:v>1.5646296445659402E-2</c:v>
                </c:pt>
                <c:pt idx="2004">
                  <c:v>1.5649199660767721E-2</c:v>
                </c:pt>
                <c:pt idx="2005">
                  <c:v>1.5652570603492677E-2</c:v>
                </c:pt>
                <c:pt idx="2006">
                  <c:v>1.5655924109605479E-2</c:v>
                </c:pt>
                <c:pt idx="2007">
                  <c:v>1.5659260122591334E-2</c:v>
                </c:pt>
                <c:pt idx="2008">
                  <c:v>1.5662578586175258E-2</c:v>
                </c:pt>
                <c:pt idx="2009">
                  <c:v>1.5665879444242137E-2</c:v>
                </c:pt>
                <c:pt idx="2010">
                  <c:v>1.5669162640277179E-2</c:v>
                </c:pt>
                <c:pt idx="2011">
                  <c:v>1.5672428118005399E-2</c:v>
                </c:pt>
                <c:pt idx="2012">
                  <c:v>1.5675675821071877E-2</c:v>
                </c:pt>
                <c:pt idx="2013">
                  <c:v>1.56789056933615E-2</c:v>
                </c:pt>
                <c:pt idx="2014">
                  <c:v>1.5682117678359475E-2</c:v>
                </c:pt>
                <c:pt idx="2015">
                  <c:v>1.5685311719790818E-2</c:v>
                </c:pt>
                <c:pt idx="2016">
                  <c:v>1.5688487761300607E-2</c:v>
                </c:pt>
                <c:pt idx="2017">
                  <c:v>1.5691645746613858E-2</c:v>
                </c:pt>
                <c:pt idx="2018">
                  <c:v>1.5694785619375651E-2</c:v>
                </c:pt>
                <c:pt idx="2019">
                  <c:v>1.5697907323390936E-2</c:v>
                </c:pt>
                <c:pt idx="2020">
                  <c:v>1.5701010802304793E-2</c:v>
                </c:pt>
                <c:pt idx="2021">
                  <c:v>1.5704095999762302E-2</c:v>
                </c:pt>
                <c:pt idx="2022">
                  <c:v>1.5707162859248669E-2</c:v>
                </c:pt>
                <c:pt idx="2023">
                  <c:v>1.5710211324968526E-2</c:v>
                </c:pt>
                <c:pt idx="2024">
                  <c:v>1.57132413400074E-2</c:v>
                </c:pt>
                <c:pt idx="2025">
                  <c:v>1.5716252848410051E-2</c:v>
                </c:pt>
                <c:pt idx="2026">
                  <c:v>1.5719245793821557E-2</c:v>
                </c:pt>
                <c:pt idx="2027">
                  <c:v>1.5722220119886998E-2</c:v>
                </c:pt>
                <c:pt idx="2028">
                  <c:v>1.5725175770251454E-2</c:v>
                </c:pt>
                <c:pt idx="2029">
                  <c:v>1.5728112688639939E-2</c:v>
                </c:pt>
                <c:pt idx="2030">
                  <c:v>1.5731030818777469E-2</c:v>
                </c:pt>
                <c:pt idx="2031">
                  <c:v>1.5733930104069316E-2</c:v>
                </c:pt>
                <c:pt idx="2032">
                  <c:v>1.5736810488640174E-2</c:v>
                </c:pt>
                <c:pt idx="2033">
                  <c:v>1.5739671915975251E-2</c:v>
                </c:pt>
                <c:pt idx="2034">
                  <c:v>1.574251432963969E-2</c:v>
                </c:pt>
                <c:pt idx="2035">
                  <c:v>1.5745337673438442E-2</c:v>
                </c:pt>
                <c:pt idx="2036">
                  <c:v>1.5748141891176459E-2</c:v>
                </c:pt>
                <c:pt idx="2037">
                  <c:v>1.5751719119370122E-2</c:v>
                </c:pt>
                <c:pt idx="2038">
                  <c:v>1.5754479408487398E-2</c:v>
                </c:pt>
                <c:pt idx="2039">
                  <c:v>1.5756830002606748E-2</c:v>
                </c:pt>
                <c:pt idx="2040">
                  <c:v>1.5759554383247831E-2</c:v>
                </c:pt>
                <c:pt idx="2041">
                  <c:v>1.5762259347900098E-2</c:v>
                </c:pt>
                <c:pt idx="2042">
                  <c:v>1.5764944840528372E-2</c:v>
                </c:pt>
                <c:pt idx="2043">
                  <c:v>1.5767610804697796E-2</c:v>
                </c:pt>
                <c:pt idx="2044">
                  <c:v>1.5770257184133385E-2</c:v>
                </c:pt>
                <c:pt idx="2045">
                  <c:v>1.5772883922400283E-2</c:v>
                </c:pt>
                <c:pt idx="2046">
                  <c:v>1.577549096330344E-2</c:v>
                </c:pt>
                <c:pt idx="2047">
                  <c:v>1.5778078250487937E-2</c:v>
                </c:pt>
                <c:pt idx="2048">
                  <c:v>1.5780645727598852E-2</c:v>
                </c:pt>
                <c:pt idx="2049">
                  <c:v>1.5783193338441137E-2</c:v>
                </c:pt>
                <c:pt idx="2050">
                  <c:v>1.5785721026579935E-2</c:v>
                </c:pt>
                <c:pt idx="2051">
                  <c:v>1.5788228735740262E-2</c:v>
                </c:pt>
                <c:pt idx="2052">
                  <c:v>1.579071640948726E-2</c:v>
                </c:pt>
                <c:pt idx="2053">
                  <c:v>1.579492817391781E-2</c:v>
                </c:pt>
                <c:pt idx="2054">
                  <c:v>1.579563142588114E-2</c:v>
                </c:pt>
                <c:pt idx="2055">
                  <c:v>1.5798403750491019E-2</c:v>
                </c:pt>
                <c:pt idx="2056">
                  <c:v>1.5800465625481763E-2</c:v>
                </c:pt>
                <c:pt idx="2057">
                  <c:v>1.5802852278117285E-2</c:v>
                </c:pt>
                <c:pt idx="2058">
                  <c:v>1.5805218557449763E-2</c:v>
                </c:pt>
                <c:pt idx="2059">
                  <c:v>1.5807564407284147E-2</c:v>
                </c:pt>
                <c:pt idx="2060">
                  <c:v>1.5809889771425389E-2</c:v>
                </c:pt>
                <c:pt idx="2061">
                  <c:v>1.5812194593198825E-2</c:v>
                </c:pt>
                <c:pt idx="2062">
                  <c:v>1.5814478816649213E-2</c:v>
                </c:pt>
                <c:pt idx="2063">
                  <c:v>1.5816742385261762E-2</c:v>
                </c:pt>
                <c:pt idx="2064">
                  <c:v>1.5818985242921357E-2</c:v>
                </c:pt>
                <c:pt idx="2065">
                  <c:v>1.5821207333033271E-2</c:v>
                </c:pt>
                <c:pt idx="2066">
                  <c:v>1.5823408599402455E-2</c:v>
                </c:pt>
                <c:pt idx="2067">
                  <c:v>1.5825588985753924E-2</c:v>
                </c:pt>
                <c:pt idx="2068">
                  <c:v>1.5827748435732758E-2</c:v>
                </c:pt>
                <c:pt idx="2069">
                  <c:v>1.5829886893143907E-2</c:v>
                </c:pt>
                <c:pt idx="2070">
                  <c:v>1.583200430147258E-2</c:v>
                </c:pt>
                <c:pt idx="2071">
                  <c:v>1.5834100604523726E-2</c:v>
                </c:pt>
                <c:pt idx="2072">
                  <c:v>1.5836175745942427E-2</c:v>
                </c:pt>
                <c:pt idx="2073">
                  <c:v>1.583822966937376E-2</c:v>
                </c:pt>
                <c:pt idx="2074">
                  <c:v>1.5840262318622678E-2</c:v>
                </c:pt>
                <c:pt idx="2075">
                  <c:v>1.5842273637254323E-2</c:v>
                </c:pt>
                <c:pt idx="2076">
                  <c:v>1.5844263569073647E-2</c:v>
                </c:pt>
                <c:pt idx="2077">
                  <c:v>1.5846232057485921E-2</c:v>
                </c:pt>
                <c:pt idx="2078">
                  <c:v>1.584817904661584E-2</c:v>
                </c:pt>
                <c:pt idx="2079">
                  <c:v>1.585010447978874E-2</c:v>
                </c:pt>
                <c:pt idx="2080">
                  <c:v>1.5852008300809572E-2</c:v>
                </c:pt>
                <c:pt idx="2081">
                  <c:v>1.5853890453323416E-2</c:v>
                </c:pt>
                <c:pt idx="2082">
                  <c:v>1.5855750881295094E-2</c:v>
                </c:pt>
                <c:pt idx="2083">
                  <c:v>1.585758952789007E-2</c:v>
                </c:pt>
                <c:pt idx="2084">
                  <c:v>1.5859406337153104E-2</c:v>
                </c:pt>
                <c:pt idx="2085">
                  <c:v>1.5861201252649337E-2</c:v>
                </c:pt>
                <c:pt idx="2086">
                  <c:v>1.5862974218263659E-2</c:v>
                </c:pt>
                <c:pt idx="2087">
                  <c:v>1.5864725177241468E-2</c:v>
                </c:pt>
                <c:pt idx="2088">
                  <c:v>1.5866454073707459E-2</c:v>
                </c:pt>
                <c:pt idx="2089">
                  <c:v>1.5869584905701117E-2</c:v>
                </c:pt>
                <c:pt idx="2090">
                  <c:v>1.5871260134163734E-2</c:v>
                </c:pt>
                <c:pt idx="2091">
                  <c:v>1.5871743487334555E-2</c:v>
                </c:pt>
                <c:pt idx="2092">
                  <c:v>1.5873380381155044E-2</c:v>
                </c:pt>
                <c:pt idx="2093">
                  <c:v>1.5874994922935315E-2</c:v>
                </c:pt>
                <c:pt idx="2094">
                  <c:v>1.5876587055920766E-2</c:v>
                </c:pt>
                <c:pt idx="2095">
                  <c:v>1.5878156724156156E-2</c:v>
                </c:pt>
                <c:pt idx="2096">
                  <c:v>1.5879703870806949E-2</c:v>
                </c:pt>
                <c:pt idx="2097">
                  <c:v>1.5881228440157713E-2</c:v>
                </c:pt>
                <c:pt idx="2098">
                  <c:v>1.5882730375613718E-2</c:v>
                </c:pt>
                <c:pt idx="2099">
                  <c:v>1.5884209620820045E-2</c:v>
                </c:pt>
                <c:pt idx="2100">
                  <c:v>1.5885666119421771E-2</c:v>
                </c:pt>
                <c:pt idx="2101">
                  <c:v>1.5887099815223849E-2</c:v>
                </c:pt>
                <c:pt idx="2102">
                  <c:v>1.5888510651951293E-2</c:v>
                </c:pt>
                <c:pt idx="2103">
                  <c:v>1.5891693283229813E-2</c:v>
                </c:pt>
                <c:pt idx="2104">
                  <c:v>1.589203315823795E-2</c:v>
                </c:pt>
                <c:pt idx="2105">
                  <c:v>1.5893361895358282E-2</c:v>
                </c:pt>
                <c:pt idx="2106">
                  <c:v>1.5894667515850003E-2</c:v>
                </c:pt>
                <c:pt idx="2107">
                  <c:v>1.5896131275363601E-2</c:v>
                </c:pt>
                <c:pt idx="2108">
                  <c:v>1.5897209181927607E-2</c:v>
                </c:pt>
                <c:pt idx="2109">
                  <c:v>1.589844511480365E-2</c:v>
                </c:pt>
                <c:pt idx="2110">
                  <c:v>1.5899657705871206E-2</c:v>
                </c:pt>
                <c:pt idx="2111">
                  <c:v>1.5900846898615484E-2</c:v>
                </c:pt>
                <c:pt idx="2112">
                  <c:v>1.5902012636841434E-2</c:v>
                </c:pt>
                <c:pt idx="2113">
                  <c:v>1.590315486451388E-2</c:v>
                </c:pt>
                <c:pt idx="2114">
                  <c:v>1.5904273525038093E-2</c:v>
                </c:pt>
                <c:pt idx="2115">
                  <c:v>1.590536856189928E-2</c:v>
                </c:pt>
                <c:pt idx="2116">
                  <c:v>1.5906439919062265E-2</c:v>
                </c:pt>
                <c:pt idx="2117">
                  <c:v>1.5907487540252063E-2</c:v>
                </c:pt>
                <c:pt idx="2118">
                  <c:v>1.5908511369113754E-2</c:v>
                </c:pt>
                <c:pt idx="2119">
                  <c:v>1.5909511349132544E-2</c:v>
                </c:pt>
                <c:pt idx="2120">
                  <c:v>1.5910487424273256E-2</c:v>
                </c:pt>
                <c:pt idx="2121">
                  <c:v>1.5911439537941163E-2</c:v>
                </c:pt>
                <c:pt idx="2122">
                  <c:v>1.5912367634021152E-2</c:v>
                </c:pt>
                <c:pt idx="2123">
                  <c:v>1.5913271655998429E-2</c:v>
                </c:pt>
                <c:pt idx="2124">
                  <c:v>1.5914151547837818E-2</c:v>
                </c:pt>
                <c:pt idx="2125">
                  <c:v>1.5915007253104463E-2</c:v>
                </c:pt>
                <c:pt idx="2126">
                  <c:v>1.5915838715363506E-2</c:v>
                </c:pt>
                <c:pt idx="2127">
                  <c:v>1.5916645878419899E-2</c:v>
                </c:pt>
                <c:pt idx="2128">
                  <c:v>1.5917428685998658E-2</c:v>
                </c:pt>
                <c:pt idx="2129">
                  <c:v>1.5918187081664925E-2</c:v>
                </c:pt>
                <c:pt idx="2130">
                  <c:v>1.5918921009143716E-2</c:v>
                </c:pt>
                <c:pt idx="2131">
                  <c:v>1.591963041208011E-2</c:v>
                </c:pt>
                <c:pt idx="2132">
                  <c:v>1.5920315234358995E-2</c:v>
                </c:pt>
                <c:pt idx="2133">
                  <c:v>1.5920975419385641E-2</c:v>
                </c:pt>
                <c:pt idx="2134">
                  <c:v>1.5921610910965001E-2</c:v>
                </c:pt>
                <c:pt idx="2135">
                  <c:v>1.5922221652822088E-2</c:v>
                </c:pt>
                <c:pt idx="2136">
                  <c:v>1.592280758868192E-2</c:v>
                </c:pt>
                <c:pt idx="2137">
                  <c:v>1.5923368662109638E-2</c:v>
                </c:pt>
                <c:pt idx="2138">
                  <c:v>1.5923904816750323E-2</c:v>
                </c:pt>
                <c:pt idx="2139">
                  <c:v>1.5924415996488861E-2</c:v>
                </c:pt>
                <c:pt idx="2140">
                  <c:v>1.592490214481046E-2</c:v>
                </c:pt>
                <c:pt idx="2141">
                  <c:v>1.5925427019993776E-2</c:v>
                </c:pt>
                <c:pt idx="2142">
                  <c:v>1.5925859340173432E-2</c:v>
                </c:pt>
                <c:pt idx="2143">
                  <c:v>1.5926209838683647E-2</c:v>
                </c:pt>
                <c:pt idx="2144">
                  <c:v>1.592659529842777E-2</c:v>
                </c:pt>
                <c:pt idx="2145">
                  <c:v>1.5926955445459967E-2</c:v>
                </c:pt>
                <c:pt idx="2146">
                  <c:v>1.5927290223105572E-2</c:v>
                </c:pt>
                <c:pt idx="2147">
                  <c:v>1.5927599575249474E-2</c:v>
                </c:pt>
                <c:pt idx="2148">
                  <c:v>1.592788344553675E-2</c:v>
                </c:pt>
                <c:pt idx="2149">
                  <c:v>1.5928141777612481E-2</c:v>
                </c:pt>
                <c:pt idx="2150">
                  <c:v>1.5928374515281618E-2</c:v>
                </c:pt>
                <c:pt idx="2151">
                  <c:v>1.5928581602109304E-2</c:v>
                </c:pt>
                <c:pt idx="2152">
                  <c:v>1.5928762981740618E-2</c:v>
                </c:pt>
                <c:pt idx="2153">
                  <c:v>1.5928918597980513E-2</c:v>
                </c:pt>
                <c:pt idx="2154">
                  <c:v>1.5929048394474066E-2</c:v>
                </c:pt>
                <c:pt idx="2155">
                  <c:v>1.5929152314946293E-2</c:v>
                </c:pt>
                <c:pt idx="2156">
                  <c:v>1.5929230302882402E-2</c:v>
                </c:pt>
                <c:pt idx="2157">
                  <c:v>1.5929292377867554E-2</c:v>
                </c:pt>
                <c:pt idx="2158">
                  <c:v>1.5929308256605879E-2</c:v>
                </c:pt>
                <c:pt idx="2159">
                  <c:v>1.5929308109443596E-2</c:v>
                </c:pt>
                <c:pt idx="2160">
                  <c:v>1.5929281804805129E-2</c:v>
                </c:pt>
                <c:pt idx="2161">
                  <c:v>1.5929229286175683E-2</c:v>
                </c:pt>
                <c:pt idx="2162">
                  <c:v>1.5929150497200339E-2</c:v>
                </c:pt>
                <c:pt idx="2163">
                  <c:v>1.5929045381604112E-2</c:v>
                </c:pt>
                <c:pt idx="2164">
                  <c:v>1.5928913883191953E-2</c:v>
                </c:pt>
                <c:pt idx="2165">
                  <c:v>1.5928755945608941E-2</c:v>
                </c:pt>
                <c:pt idx="2166">
                  <c:v>1.5928571512260348E-2</c:v>
                </c:pt>
                <c:pt idx="2167">
                  <c:v>1.5928360527110996E-2</c:v>
                </c:pt>
                <c:pt idx="2168">
                  <c:v>1.5928122933885902E-2</c:v>
                </c:pt>
                <c:pt idx="2169">
                  <c:v>1.5927858676150208E-2</c:v>
                </c:pt>
                <c:pt idx="2170">
                  <c:v>1.5927567697469058E-2</c:v>
                </c:pt>
                <c:pt idx="2171">
                  <c:v>1.5927249941887212E-2</c:v>
                </c:pt>
                <c:pt idx="2172">
                  <c:v>1.5926905352809939E-2</c:v>
                </c:pt>
                <c:pt idx="2173">
                  <c:v>1.5926533873802384E-2</c:v>
                </c:pt>
                <c:pt idx="2174">
                  <c:v>1.592613544882937E-2</c:v>
                </c:pt>
                <c:pt idx="2175">
                  <c:v>1.5925710021615913E-2</c:v>
                </c:pt>
                <c:pt idx="2176">
                  <c:v>1.5925257535407411E-2</c:v>
                </c:pt>
                <c:pt idx="2177">
                  <c:v>1.5924777934408496E-2</c:v>
                </c:pt>
                <c:pt idx="2178">
                  <c:v>1.5924271162024439E-2</c:v>
                </c:pt>
                <c:pt idx="2179">
                  <c:v>1.5923737161980256E-2</c:v>
                </c:pt>
                <c:pt idx="2180">
                  <c:v>1.5923175878000961E-2</c:v>
                </c:pt>
                <c:pt idx="2181">
                  <c:v>1.5922587253571763E-2</c:v>
                </c:pt>
                <c:pt idx="2182">
                  <c:v>1.592197123273742E-2</c:v>
                </c:pt>
                <c:pt idx="2183">
                  <c:v>1.5921327758983139E-2</c:v>
                </c:pt>
                <c:pt idx="2184">
                  <c:v>1.5920656775954001E-2</c:v>
                </c:pt>
                <c:pt idx="2185">
                  <c:v>1.591995822737502E-2</c:v>
                </c:pt>
                <c:pt idx="2186">
                  <c:v>1.5919232056811339E-2</c:v>
                </c:pt>
                <c:pt idx="2187">
                  <c:v>1.5918478208307718E-2</c:v>
                </c:pt>
                <c:pt idx="2188">
                  <c:v>1.591769662502962E-2</c:v>
                </c:pt>
                <c:pt idx="2189">
                  <c:v>1.5916887251261613E-2</c:v>
                </c:pt>
                <c:pt idx="2190">
                  <c:v>1.591605003016916E-2</c:v>
                </c:pt>
                <c:pt idx="2191">
                  <c:v>1.5915184905717084E-2</c:v>
                </c:pt>
                <c:pt idx="2192">
                  <c:v>1.59142918216304E-2</c:v>
                </c:pt>
                <c:pt idx="2193">
                  <c:v>1.5913370721314379E-2</c:v>
                </c:pt>
                <c:pt idx="2194">
                  <c:v>1.591242154865391E-2</c:v>
                </c:pt>
                <c:pt idx="2195">
                  <c:v>1.5911444247214135E-2</c:v>
                </c:pt>
                <c:pt idx="2196">
                  <c:v>1.5910438760959877E-2</c:v>
                </c:pt>
                <c:pt idx="2197">
                  <c:v>1.5909405033136537E-2</c:v>
                </c:pt>
                <c:pt idx="2198">
                  <c:v>1.5908343007788872E-2</c:v>
                </c:pt>
                <c:pt idx="2199">
                  <c:v>1.5907252628561963E-2</c:v>
                </c:pt>
                <c:pt idx="2200">
                  <c:v>1.5906133839020953E-2</c:v>
                </c:pt>
                <c:pt idx="2201">
                  <c:v>1.590498658281092E-2</c:v>
                </c:pt>
                <c:pt idx="2202">
                  <c:v>1.5903810803736818E-2</c:v>
                </c:pt>
                <c:pt idx="2203">
                  <c:v>1.5902606445363787E-2</c:v>
                </c:pt>
                <c:pt idx="2204">
                  <c:v>1.5901373451656653E-2</c:v>
                </c:pt>
                <c:pt idx="2205">
                  <c:v>1.5900111765860814E-2</c:v>
                </c:pt>
                <c:pt idx="2206">
                  <c:v>1.5898821331941093E-2</c:v>
                </c:pt>
                <c:pt idx="2207">
                  <c:v>1.5897502093622506E-2</c:v>
                </c:pt>
                <c:pt idx="2208">
                  <c:v>1.5895763514501837E-2</c:v>
                </c:pt>
                <c:pt idx="2209">
                  <c:v>1.589477697820918E-2</c:v>
                </c:pt>
                <c:pt idx="2210">
                  <c:v>1.5893370988484534E-2</c:v>
                </c:pt>
                <c:pt idx="2211">
                  <c:v>1.5891935969101212E-2</c:v>
                </c:pt>
                <c:pt idx="2212">
                  <c:v>1.5890471863624356E-2</c:v>
                </c:pt>
                <c:pt idx="2213">
                  <c:v>1.5888978615858917E-2</c:v>
                </c:pt>
                <c:pt idx="2214">
                  <c:v>1.5887456169130232E-2</c:v>
                </c:pt>
                <c:pt idx="2215">
                  <c:v>1.5885904467562995E-2</c:v>
                </c:pt>
                <c:pt idx="2216">
                  <c:v>1.5884323454722349E-2</c:v>
                </c:pt>
                <c:pt idx="2217">
                  <c:v>1.5882713074093502E-2</c:v>
                </c:pt>
                <c:pt idx="2218">
                  <c:v>1.5881073269641277E-2</c:v>
                </c:pt>
                <c:pt idx="2219">
                  <c:v>1.5879403985010754E-2</c:v>
                </c:pt>
                <c:pt idx="2220">
                  <c:v>1.5877705163607203E-2</c:v>
                </c:pt>
                <c:pt idx="2221">
                  <c:v>1.5875976749395448E-2</c:v>
                </c:pt>
                <c:pt idx="2222">
                  <c:v>1.5874218685940633E-2</c:v>
                </c:pt>
                <c:pt idx="2223">
                  <c:v>1.5872430916967772E-2</c:v>
                </c:pt>
                <c:pt idx="2224">
                  <c:v>1.587061338604201E-2</c:v>
                </c:pt>
                <c:pt idx="2225">
                  <c:v>1.5868766037128168E-2</c:v>
                </c:pt>
                <c:pt idx="2226">
                  <c:v>1.5866888813791391E-2</c:v>
                </c:pt>
                <c:pt idx="2227">
                  <c:v>1.586498165943695E-2</c:v>
                </c:pt>
                <c:pt idx="2228">
                  <c:v>1.5863044518029668E-2</c:v>
                </c:pt>
                <c:pt idx="2229">
                  <c:v>1.5861077333374496E-2</c:v>
                </c:pt>
                <c:pt idx="2230">
                  <c:v>1.585908004879677E-2</c:v>
                </c:pt>
                <c:pt idx="2231">
                  <c:v>1.5857052608261313E-2</c:v>
                </c:pt>
                <c:pt idx="2232">
                  <c:v>1.5854994955173396E-2</c:v>
                </c:pt>
                <c:pt idx="2233">
                  <c:v>1.5852907033657715E-2</c:v>
                </c:pt>
                <c:pt idx="2234">
                  <c:v>1.5850788787039605E-2</c:v>
                </c:pt>
                <c:pt idx="2235">
                  <c:v>1.5848640159124017E-2</c:v>
                </c:pt>
                <c:pt idx="2236">
                  <c:v>1.584646109355603E-2</c:v>
                </c:pt>
                <c:pt idx="2237">
                  <c:v>1.5844251534140597E-2</c:v>
                </c:pt>
                <c:pt idx="2238">
                  <c:v>1.5842011424282987E-2</c:v>
                </c:pt>
                <c:pt idx="2239">
                  <c:v>1.5839740708027961E-2</c:v>
                </c:pt>
                <c:pt idx="2240">
                  <c:v>1.5837439328780789E-2</c:v>
                </c:pt>
                <c:pt idx="2241">
                  <c:v>1.583510723042636E-2</c:v>
                </c:pt>
                <c:pt idx="2242">
                  <c:v>1.5832744356529815E-2</c:v>
                </c:pt>
                <c:pt idx="2243">
                  <c:v>1.58303506506563E-2</c:v>
                </c:pt>
                <c:pt idx="2244">
                  <c:v>1.5827926056770636E-2</c:v>
                </c:pt>
                <c:pt idx="2245">
                  <c:v>1.5825117197865168E-2</c:v>
                </c:pt>
                <c:pt idx="2246">
                  <c:v>1.5822983979223437E-2</c:v>
                </c:pt>
                <c:pt idx="2247">
                  <c:v>1.5820466383011933E-2</c:v>
                </c:pt>
                <c:pt idx="2248">
                  <c:v>1.5817917673368598E-2</c:v>
                </c:pt>
                <c:pt idx="2249">
                  <c:v>1.5815337793858575E-2</c:v>
                </c:pt>
                <c:pt idx="2250">
                  <c:v>1.5812726688526624E-2</c:v>
                </c:pt>
                <c:pt idx="2251">
                  <c:v>1.5810084300778016E-2</c:v>
                </c:pt>
                <c:pt idx="2252">
                  <c:v>1.5807410574417702E-2</c:v>
                </c:pt>
                <c:pt idx="2253">
                  <c:v>1.5804705452771017E-2</c:v>
                </c:pt>
                <c:pt idx="2254">
                  <c:v>1.580196888012253E-2</c:v>
                </c:pt>
                <c:pt idx="2255">
                  <c:v>1.5799200799717639E-2</c:v>
                </c:pt>
                <c:pt idx="2256">
                  <c:v>1.5796401155601103E-2</c:v>
                </c:pt>
                <c:pt idx="2257">
                  <c:v>1.5793569890938386E-2</c:v>
                </c:pt>
                <c:pt idx="2258">
                  <c:v>1.5790706949934119E-2</c:v>
                </c:pt>
                <c:pt idx="2259">
                  <c:v>1.5786979389993405E-2</c:v>
                </c:pt>
                <c:pt idx="2260">
                  <c:v>1.5784885812841765E-2</c:v>
                </c:pt>
                <c:pt idx="2261">
                  <c:v>1.5781927504203708E-2</c:v>
                </c:pt>
                <c:pt idx="2262">
                  <c:v>1.5778937293804418E-2</c:v>
                </c:pt>
                <c:pt idx="2263">
                  <c:v>1.5775480774733452E-2</c:v>
                </c:pt>
                <c:pt idx="2264">
                  <c:v>1.5772860942142586E-2</c:v>
                </c:pt>
                <c:pt idx="2265">
                  <c:v>1.5769774688330074E-2</c:v>
                </c:pt>
                <c:pt idx="2266">
                  <c:v>1.5766656307416582E-2</c:v>
                </c:pt>
                <c:pt idx="2267">
                  <c:v>1.5763505743207062E-2</c:v>
                </c:pt>
                <c:pt idx="2268">
                  <c:v>1.5760322939186722E-2</c:v>
                </c:pt>
                <c:pt idx="2269">
                  <c:v>1.5757107839160511E-2</c:v>
                </c:pt>
                <c:pt idx="2270">
                  <c:v>1.5753860386773511E-2</c:v>
                </c:pt>
                <c:pt idx="2271">
                  <c:v>1.5750580525750735E-2</c:v>
                </c:pt>
                <c:pt idx="2272">
                  <c:v>1.5747268199817199E-2</c:v>
                </c:pt>
                <c:pt idx="2273">
                  <c:v>1.5743923352697919E-2</c:v>
                </c:pt>
                <c:pt idx="2274">
                  <c:v>1.5740545927798166E-2</c:v>
                </c:pt>
                <c:pt idx="2275">
                  <c:v>1.5737135869002827E-2</c:v>
                </c:pt>
                <c:pt idx="2276">
                  <c:v>1.5733693120036918E-2</c:v>
                </c:pt>
                <c:pt idx="2277">
                  <c:v>1.5730217624465581E-2</c:v>
                </c:pt>
                <c:pt idx="2278">
                  <c:v>1.5726709326093768E-2</c:v>
                </c:pt>
                <c:pt idx="2279">
                  <c:v>1.5723168168566559E-2</c:v>
                </c:pt>
                <c:pt idx="2280">
                  <c:v>1.5719594095529033E-2</c:v>
                </c:pt>
                <c:pt idx="2281">
                  <c:v>1.5715987050706204E-2</c:v>
                </c:pt>
                <c:pt idx="2282">
                  <c:v>1.5712346977743152E-2</c:v>
                </c:pt>
                <c:pt idx="2283">
                  <c:v>1.5708673820364893E-2</c:v>
                </c:pt>
                <c:pt idx="2284">
                  <c:v>1.5704967522376378E-2</c:v>
                </c:pt>
                <c:pt idx="2285">
                  <c:v>1.5701228027023006E-2</c:v>
                </c:pt>
                <c:pt idx="2286">
                  <c:v>1.5697455278509409E-2</c:v>
                </c:pt>
                <c:pt idx="2287">
                  <c:v>1.5693649220320793E-2</c:v>
                </c:pt>
                <c:pt idx="2288">
                  <c:v>1.5689809796022303E-2</c:v>
                </c:pt>
                <c:pt idx="2289">
                  <c:v>1.568593694957876E-2</c:v>
                </c:pt>
                <c:pt idx="2290">
                  <c:v>1.5682030624235566E-2</c:v>
                </c:pt>
                <c:pt idx="2291">
                  <c:v>1.5678090764117414E-2</c:v>
                </c:pt>
                <c:pt idx="2292">
                  <c:v>1.5674117312629576E-2</c:v>
                </c:pt>
                <c:pt idx="2293">
                  <c:v>1.5670110213736876E-2</c:v>
                </c:pt>
                <c:pt idx="2294">
                  <c:v>1.5666069410844585E-2</c:v>
                </c:pt>
                <c:pt idx="2295">
                  <c:v>1.566199484783759E-2</c:v>
                </c:pt>
                <c:pt idx="2296">
                  <c:v>1.5657886468281035E-2</c:v>
                </c:pt>
                <c:pt idx="2297">
                  <c:v>1.5652554485665604E-2</c:v>
                </c:pt>
                <c:pt idx="2298">
                  <c:v>1.5648368599627815E-2</c:v>
                </c:pt>
                <c:pt idx="2299">
                  <c:v>1.5644753637138464E-2</c:v>
                </c:pt>
                <c:pt idx="2300">
                  <c:v>1.5640504560527901E-2</c:v>
                </c:pt>
                <c:pt idx="2301">
                  <c:v>1.5636221377839377E-2</c:v>
                </c:pt>
                <c:pt idx="2302">
                  <c:v>1.5631904032717969E-2</c:v>
                </c:pt>
                <c:pt idx="2303">
                  <c:v>1.5627552468968631E-2</c:v>
                </c:pt>
                <c:pt idx="2304">
                  <c:v>1.5623166629916696E-2</c:v>
                </c:pt>
                <c:pt idx="2305">
                  <c:v>1.5618746459526989E-2</c:v>
                </c:pt>
                <c:pt idx="2306">
                  <c:v>1.5614291901524524E-2</c:v>
                </c:pt>
                <c:pt idx="2307">
                  <c:v>1.5609802899394509E-2</c:v>
                </c:pt>
                <c:pt idx="2308">
                  <c:v>1.5605279396941896E-2</c:v>
                </c:pt>
                <c:pt idx="2309">
                  <c:v>1.5600721337811763E-2</c:v>
                </c:pt>
                <c:pt idx="2310">
                  <c:v>1.5596128665809061E-2</c:v>
                </c:pt>
                <c:pt idx="2311">
                  <c:v>1.5591501324498935E-2</c:v>
                </c:pt>
                <c:pt idx="2312">
                  <c:v>1.55868392576064E-2</c:v>
                </c:pt>
                <c:pt idx="2313">
                  <c:v>1.5582142408696598E-2</c:v>
                </c:pt>
                <c:pt idx="2314">
                  <c:v>1.5576052404355778E-2</c:v>
                </c:pt>
                <c:pt idx="2315">
                  <c:v>1.5572639044840741E-2</c:v>
                </c:pt>
                <c:pt idx="2316">
                  <c:v>1.5567153818007995E-2</c:v>
                </c:pt>
                <c:pt idx="2317">
                  <c:v>1.5562312272763279E-2</c:v>
                </c:pt>
                <c:pt idx="2318">
                  <c:v>1.5557435655892959E-2</c:v>
                </c:pt>
                <c:pt idx="2319">
                  <c:v>1.555252391136186E-2</c:v>
                </c:pt>
                <c:pt idx="2320">
                  <c:v>1.5547576982655187E-2</c:v>
                </c:pt>
                <c:pt idx="2321">
                  <c:v>1.5542594813338084E-2</c:v>
                </c:pt>
                <c:pt idx="2322">
                  <c:v>1.5537577347375375E-2</c:v>
                </c:pt>
                <c:pt idx="2323">
                  <c:v>1.5532524528332203E-2</c:v>
                </c:pt>
                <c:pt idx="2324">
                  <c:v>1.5527436299693775E-2</c:v>
                </c:pt>
                <c:pt idx="2325">
                  <c:v>1.5522312605504851E-2</c:v>
                </c:pt>
                <c:pt idx="2326">
                  <c:v>1.5517153389250637E-2</c:v>
                </c:pt>
                <c:pt idx="2327">
                  <c:v>1.551195859465615E-2</c:v>
                </c:pt>
                <c:pt idx="2328">
                  <c:v>1.550672816512666E-2</c:v>
                </c:pt>
                <c:pt idx="2329">
                  <c:v>1.5501462044866798E-2</c:v>
                </c:pt>
                <c:pt idx="2330">
                  <c:v>1.5496160177361773E-2</c:v>
                </c:pt>
                <c:pt idx="2331">
                  <c:v>1.5490822506176727E-2</c:v>
                </c:pt>
                <c:pt idx="2332">
                  <c:v>1.5485448975036675E-2</c:v>
                </c:pt>
                <c:pt idx="2333">
                  <c:v>1.5480039527666634E-2</c:v>
                </c:pt>
                <c:pt idx="2334">
                  <c:v>1.5474594107791617E-2</c:v>
                </c:pt>
                <c:pt idx="2335">
                  <c:v>1.5469112658896833E-2</c:v>
                </c:pt>
                <c:pt idx="2336">
                  <c:v>1.5463595125027041E-2</c:v>
                </c:pt>
                <c:pt idx="2337">
                  <c:v>1.5458041449507576E-2</c:v>
                </c:pt>
                <c:pt idx="2338">
                  <c:v>1.5452451576223325E-2</c:v>
                </c:pt>
                <c:pt idx="2339">
                  <c:v>1.5446825448899304E-2</c:v>
                </c:pt>
                <c:pt idx="2340">
                  <c:v>1.5441163011100656E-2</c:v>
                </c:pt>
                <c:pt idx="2341">
                  <c:v>1.543546420647246E-2</c:v>
                </c:pt>
                <c:pt idx="2342">
                  <c:v>1.5429728978899604E-2</c:v>
                </c:pt>
                <c:pt idx="2343">
                  <c:v>1.5423957271867295E-2</c:v>
                </c:pt>
                <c:pt idx="2344">
                  <c:v>1.5418149029100547E-2</c:v>
                </c:pt>
                <c:pt idx="2345">
                  <c:v>1.541230419448425E-2</c:v>
                </c:pt>
                <c:pt idx="2346">
                  <c:v>1.5406422711423673E-2</c:v>
                </c:pt>
                <c:pt idx="2347">
                  <c:v>1.5400504523723768E-2</c:v>
                </c:pt>
                <c:pt idx="2348">
                  <c:v>1.5394549575029615E-2</c:v>
                </c:pt>
                <c:pt idx="2349">
                  <c:v>1.5386635962038042E-2</c:v>
                </c:pt>
                <c:pt idx="2350">
                  <c:v>1.5380590985438758E-2</c:v>
                </c:pt>
                <c:pt idx="2351">
                  <c:v>1.5375594072501997E-2</c:v>
                </c:pt>
                <c:pt idx="2352">
                  <c:v>1.5369486228671292E-2</c:v>
                </c:pt>
                <c:pt idx="2353">
                  <c:v>1.5363341334158065E-2</c:v>
                </c:pt>
                <c:pt idx="2354">
                  <c:v>1.5357159332847203E-2</c:v>
                </c:pt>
                <c:pt idx="2355">
                  <c:v>1.535094016830385E-2</c:v>
                </c:pt>
                <c:pt idx="2356">
                  <c:v>1.5344683784332958E-2</c:v>
                </c:pt>
                <c:pt idx="2357">
                  <c:v>1.5338390124579604E-2</c:v>
                </c:pt>
                <c:pt idx="2358">
                  <c:v>1.5332059132608933E-2</c:v>
                </c:pt>
                <c:pt idx="2359">
                  <c:v>1.532569075214596E-2</c:v>
                </c:pt>
                <c:pt idx="2360">
                  <c:v>1.5319284927075572E-2</c:v>
                </c:pt>
                <c:pt idx="2361">
                  <c:v>1.531284160080304E-2</c:v>
                </c:pt>
                <c:pt idx="2362">
                  <c:v>1.5306360717133316E-2</c:v>
                </c:pt>
                <c:pt idx="2363">
                  <c:v>1.5299272316946499E-2</c:v>
                </c:pt>
                <c:pt idx="2364">
                  <c:v>1.5289522736443573E-2</c:v>
                </c:pt>
                <c:pt idx="2365">
                  <c:v>1.5282907259637213E-2</c:v>
                </c:pt>
                <c:pt idx="2366">
                  <c:v>1.5276253967879683E-2</c:v>
                </c:pt>
                <c:pt idx="2367">
                  <c:v>1.5268603829996508E-2</c:v>
                </c:pt>
                <c:pt idx="2368">
                  <c:v>1.5262833714970725E-2</c:v>
                </c:pt>
                <c:pt idx="2369">
                  <c:v>1.5256066640949584E-2</c:v>
                </c:pt>
                <c:pt idx="2370">
                  <c:v>1.5249261526877333E-2</c:v>
                </c:pt>
                <c:pt idx="2371">
                  <c:v>1.5242418316399053E-2</c:v>
                </c:pt>
                <c:pt idx="2372">
                  <c:v>1.5235536953239759E-2</c:v>
                </c:pt>
                <c:pt idx="2373">
                  <c:v>1.5228617381124465E-2</c:v>
                </c:pt>
                <c:pt idx="2374">
                  <c:v>1.5221659543698252E-2</c:v>
                </c:pt>
                <c:pt idx="2375">
                  <c:v>1.5214663384526261E-2</c:v>
                </c:pt>
                <c:pt idx="2376">
                  <c:v>1.520762884733351E-2</c:v>
                </c:pt>
                <c:pt idx="2377">
                  <c:v>1.520055587608482E-2</c:v>
                </c:pt>
                <c:pt idx="2378">
                  <c:v>1.5193444414185464E-2</c:v>
                </c:pt>
                <c:pt idx="2379">
                  <c:v>1.5186294405360456E-2</c:v>
                </c:pt>
                <c:pt idx="2380">
                  <c:v>1.5179105793254877E-2</c:v>
                </c:pt>
                <c:pt idx="2381">
                  <c:v>1.5171878521753612E-2</c:v>
                </c:pt>
                <c:pt idx="2382">
                  <c:v>1.5164612534261934E-2</c:v>
                </c:pt>
                <c:pt idx="2383">
                  <c:v>1.5157307774744666E-2</c:v>
                </c:pt>
                <c:pt idx="2384">
                  <c:v>1.5149964186926823E-2</c:v>
                </c:pt>
                <c:pt idx="2385">
                  <c:v>1.514258171413374E-2</c:v>
                </c:pt>
                <c:pt idx="2386">
                  <c:v>1.5135160300250305E-2</c:v>
                </c:pt>
                <c:pt idx="2387">
                  <c:v>1.5127699889001534E-2</c:v>
                </c:pt>
                <c:pt idx="2388">
                  <c:v>1.5120200424192376E-2</c:v>
                </c:pt>
                <c:pt idx="2389">
                  <c:v>1.5112661849068232E-2</c:v>
                </c:pt>
                <c:pt idx="2390">
                  <c:v>1.5105084107753797E-2</c:v>
                </c:pt>
                <c:pt idx="2391">
                  <c:v>1.509746714389415E-2</c:v>
                </c:pt>
                <c:pt idx="2392">
                  <c:v>1.5089810900974499E-2</c:v>
                </c:pt>
                <c:pt idx="2393">
                  <c:v>1.5082115322639922E-2</c:v>
                </c:pt>
                <c:pt idx="2394">
                  <c:v>1.5074380352855243E-2</c:v>
                </c:pt>
                <c:pt idx="2395">
                  <c:v>1.5066605935265542E-2</c:v>
                </c:pt>
                <c:pt idx="2396">
                  <c:v>1.505879201327609E-2</c:v>
                </c:pt>
                <c:pt idx="2397">
                  <c:v>1.505093853085171E-2</c:v>
                </c:pt>
                <c:pt idx="2398">
                  <c:v>1.5043045431557545E-2</c:v>
                </c:pt>
                <c:pt idx="2399">
                  <c:v>1.5035112659038674E-2</c:v>
                </c:pt>
                <c:pt idx="2400">
                  <c:v>1.5027140157179986E-2</c:v>
                </c:pt>
                <c:pt idx="2401">
                  <c:v>1.5016569761501231E-2</c:v>
                </c:pt>
                <c:pt idx="2402">
                  <c:v>1.5009922179656243E-2</c:v>
                </c:pt>
                <c:pt idx="2403">
                  <c:v>1.5002983711536189E-2</c:v>
                </c:pt>
                <c:pt idx="2404">
                  <c:v>1.4994851728529213E-2</c:v>
                </c:pt>
                <c:pt idx="2405">
                  <c:v>1.4986679734487751E-2</c:v>
                </c:pt>
                <c:pt idx="2406">
                  <c:v>1.4978467673376628E-2</c:v>
                </c:pt>
                <c:pt idx="2407">
                  <c:v>1.4970215488361305E-2</c:v>
                </c:pt>
                <c:pt idx="2408">
                  <c:v>1.4961923123406606E-2</c:v>
                </c:pt>
                <c:pt idx="2409">
                  <c:v>1.4953590522237548E-2</c:v>
                </c:pt>
                <c:pt idx="2410">
                  <c:v>1.4945217628419272E-2</c:v>
                </c:pt>
                <c:pt idx="2411">
                  <c:v>1.4936804385676794E-2</c:v>
                </c:pt>
                <c:pt idx="2412">
                  <c:v>1.4928350737655194E-2</c:v>
                </c:pt>
                <c:pt idx="2413">
                  <c:v>1.4919856628159422E-2</c:v>
                </c:pt>
                <c:pt idx="2414">
                  <c:v>1.4908876086003886E-2</c:v>
                </c:pt>
                <c:pt idx="2415">
                  <c:v>1.4902746799485556E-2</c:v>
                </c:pt>
                <c:pt idx="2416">
                  <c:v>1.489413096735781E-2</c:v>
                </c:pt>
                <c:pt idx="2417">
                  <c:v>1.4885474448815827E-2</c:v>
                </c:pt>
                <c:pt idx="2418">
                  <c:v>1.4876777186865198E-2</c:v>
                </c:pt>
                <c:pt idx="2419">
                  <c:v>1.486678749730963E-2</c:v>
                </c:pt>
                <c:pt idx="2420">
                  <c:v>1.4859260208677227E-2</c:v>
                </c:pt>
                <c:pt idx="2421">
                  <c:v>1.4850440379570173E-2</c:v>
                </c:pt>
                <c:pt idx="2422">
                  <c:v>1.4841579582194342E-2</c:v>
                </c:pt>
                <c:pt idx="2423">
                  <c:v>1.4832677760114876E-2</c:v>
                </c:pt>
                <c:pt idx="2424">
                  <c:v>1.4823734857136728E-2</c:v>
                </c:pt>
                <c:pt idx="2425">
                  <c:v>1.4814750816984912E-2</c:v>
                </c:pt>
                <c:pt idx="2426">
                  <c:v>1.4805725582824891E-2</c:v>
                </c:pt>
                <c:pt idx="2427">
                  <c:v>1.4796659099101106E-2</c:v>
                </c:pt>
                <c:pt idx="2428">
                  <c:v>1.4787551309058955E-2</c:v>
                </c:pt>
                <c:pt idx="2429">
                  <c:v>1.4778402156423454E-2</c:v>
                </c:pt>
                <c:pt idx="2430">
                  <c:v>1.4769211585079489E-2</c:v>
                </c:pt>
                <c:pt idx="2431">
                  <c:v>1.4759979538512269E-2</c:v>
                </c:pt>
                <c:pt idx="2432">
                  <c:v>1.4750705960526744E-2</c:v>
                </c:pt>
                <c:pt idx="2433">
                  <c:v>1.4741390794608122E-2</c:v>
                </c:pt>
                <c:pt idx="2434">
                  <c:v>1.4732033984721227E-2</c:v>
                </c:pt>
                <c:pt idx="2435">
                  <c:v>1.4722635474351264E-2</c:v>
                </c:pt>
                <c:pt idx="2436">
                  <c:v>1.4713195207303187E-2</c:v>
                </c:pt>
                <c:pt idx="2437">
                  <c:v>1.4703713127142137E-2</c:v>
                </c:pt>
                <c:pt idx="2438">
                  <c:v>1.4694189177673067E-2</c:v>
                </c:pt>
                <c:pt idx="2439">
                  <c:v>1.4684623302620992E-2</c:v>
                </c:pt>
                <c:pt idx="2440">
                  <c:v>1.4675015445391182E-2</c:v>
                </c:pt>
                <c:pt idx="2441">
                  <c:v>1.4665365550108334E-2</c:v>
                </c:pt>
                <c:pt idx="2442">
                  <c:v>1.4655673560097782E-2</c:v>
                </c:pt>
                <c:pt idx="2443">
                  <c:v>1.464593941932435E-2</c:v>
                </c:pt>
                <c:pt idx="2444">
                  <c:v>1.4636163071113373E-2</c:v>
                </c:pt>
                <c:pt idx="2445">
                  <c:v>1.462634445950961E-2</c:v>
                </c:pt>
                <c:pt idx="2446">
                  <c:v>1.4616483528078206E-2</c:v>
                </c:pt>
                <c:pt idx="2447">
                  <c:v>1.4606580220464238E-2</c:v>
                </c:pt>
                <c:pt idx="2448">
                  <c:v>1.4596634480232851E-2</c:v>
                </c:pt>
                <c:pt idx="2449">
                  <c:v>1.4586646251348867E-2</c:v>
                </c:pt>
                <c:pt idx="2450">
                  <c:v>1.457661547737743E-2</c:v>
                </c:pt>
                <c:pt idx="2451">
                  <c:v>1.456654210196362E-2</c:v>
                </c:pt>
                <c:pt idx="2452">
                  <c:v>1.4556426068992323E-2</c:v>
                </c:pt>
                <c:pt idx="2453">
                  <c:v>1.45448125821801E-2</c:v>
                </c:pt>
                <c:pt idx="2454">
                  <c:v>1.4534604950000585E-2</c:v>
                </c:pt>
                <c:pt idx="2455">
                  <c:v>1.4525821460225075E-2</c:v>
                </c:pt>
                <c:pt idx="2456">
                  <c:v>1.4515534233234817E-2</c:v>
                </c:pt>
                <c:pt idx="2457">
                  <c:v>1.4505204066912469E-2</c:v>
                </c:pt>
                <c:pt idx="2458">
                  <c:v>1.4494830904823175E-2</c:v>
                </c:pt>
                <c:pt idx="2459">
                  <c:v>1.4484414690931757E-2</c:v>
                </c:pt>
                <c:pt idx="2460">
                  <c:v>1.4473955368963232E-2</c:v>
                </c:pt>
                <c:pt idx="2461">
                  <c:v>1.4463452882402805E-2</c:v>
                </c:pt>
                <c:pt idx="2462">
                  <c:v>1.4452907174975493E-2</c:v>
                </c:pt>
                <c:pt idx="2463">
                  <c:v>1.4442318190406311E-2</c:v>
                </c:pt>
                <c:pt idx="2464">
                  <c:v>1.4431685872420275E-2</c:v>
                </c:pt>
                <c:pt idx="2465">
                  <c:v>1.4421010164582526E-2</c:v>
                </c:pt>
                <c:pt idx="2466">
                  <c:v>1.4410291010618081E-2</c:v>
                </c:pt>
                <c:pt idx="2467">
                  <c:v>1.4399528354411828E-2</c:v>
                </c:pt>
                <c:pt idx="2468">
                  <c:v>1.4388722139448973E-2</c:v>
                </c:pt>
                <c:pt idx="2469">
                  <c:v>1.4374764339173396E-2</c:v>
                </c:pt>
                <c:pt idx="2470">
                  <c:v>1.4366978808153519E-2</c:v>
                </c:pt>
                <c:pt idx="2471">
                  <c:v>1.4356041579191015E-2</c:v>
                </c:pt>
                <c:pt idx="2472">
                  <c:v>1.4345060566292034E-2</c:v>
                </c:pt>
                <c:pt idx="2473">
                  <c:v>1.4334035713101656E-2</c:v>
                </c:pt>
                <c:pt idx="2474">
                  <c:v>1.4322966963424832E-2</c:v>
                </c:pt>
                <c:pt idx="2475">
                  <c:v>1.4311854260666834E-2</c:v>
                </c:pt>
                <c:pt idx="2476">
                  <c:v>1.4300697548872421E-2</c:v>
                </c:pt>
                <c:pt idx="2477">
                  <c:v>1.42894967715268E-2</c:v>
                </c:pt>
                <c:pt idx="2478">
                  <c:v>1.4278251872354986E-2</c:v>
                </c:pt>
                <c:pt idx="2479">
                  <c:v>1.4266962795081994E-2</c:v>
                </c:pt>
                <c:pt idx="2480">
                  <c:v>1.4255629483272969E-2</c:v>
                </c:pt>
                <c:pt idx="2481">
                  <c:v>1.4244251880972669E-2</c:v>
                </c:pt>
                <c:pt idx="2482">
                  <c:v>1.4232829931266622E-2</c:v>
                </c:pt>
                <c:pt idx="2483">
                  <c:v>1.422136357851933E-2</c:v>
                </c:pt>
                <c:pt idx="2484">
                  <c:v>1.4209852765736386E-2</c:v>
                </c:pt>
                <c:pt idx="2485">
                  <c:v>1.4198297437282292E-2</c:v>
                </c:pt>
                <c:pt idx="2486">
                  <c:v>1.4186697536242576E-2</c:v>
                </c:pt>
                <c:pt idx="2487">
                  <c:v>1.4175053006741933E-2</c:v>
                </c:pt>
                <c:pt idx="2488">
                  <c:v>1.4163363792265571E-2</c:v>
                </c:pt>
                <c:pt idx="2489">
                  <c:v>1.4151629836458568E-2</c:v>
                </c:pt>
                <c:pt idx="2490">
                  <c:v>1.4139851083365684E-2</c:v>
                </c:pt>
                <c:pt idx="2491">
                  <c:v>1.4128027476152383E-2</c:v>
                </c:pt>
                <c:pt idx="2492">
                  <c:v>1.4116167039679439E-2</c:v>
                </c:pt>
                <c:pt idx="2493">
                  <c:v>1.4104317811760581E-2</c:v>
                </c:pt>
                <c:pt idx="2494">
                  <c:v>1.4092487934682651E-2</c:v>
                </c:pt>
                <c:pt idx="2495">
                  <c:v>1.4080677474952452E-2</c:v>
                </c:pt>
                <c:pt idx="2496">
                  <c:v>1.4068886499556399E-2</c:v>
                </c:pt>
                <c:pt idx="2497">
                  <c:v>1.4057115075081228E-2</c:v>
                </c:pt>
                <c:pt idx="2498">
                  <c:v>1.4045363268273547E-2</c:v>
                </c:pt>
                <c:pt idx="2499">
                  <c:v>1.4033631145720094E-2</c:v>
                </c:pt>
                <c:pt idx="2500">
                  <c:v>1.4021918774087538E-2</c:v>
                </c:pt>
                <c:pt idx="2501">
                  <c:v>1.4010226220282362E-2</c:v>
                </c:pt>
                <c:pt idx="2502">
                  <c:v>1.3998553550971238E-2</c:v>
                </c:pt>
                <c:pt idx="2503">
                  <c:v>1.3986900832660965E-2</c:v>
                </c:pt>
                <c:pt idx="2504">
                  <c:v>1.3975268132258023E-2</c:v>
                </c:pt>
                <c:pt idx="2505">
                  <c:v>1.3963655516269213E-2</c:v>
                </c:pt>
                <c:pt idx="2506">
                  <c:v>1.3952063051601016E-2</c:v>
                </c:pt>
                <c:pt idx="2507">
                  <c:v>1.3940490805000039E-2</c:v>
                </c:pt>
                <c:pt idx="2508">
                  <c:v>1.392893884281321E-2</c:v>
                </c:pt>
                <c:pt idx="2509">
                  <c:v>1.3917407231867074E-2</c:v>
                </c:pt>
                <c:pt idx="2510">
                  <c:v>1.3905896039227983E-2</c:v>
                </c:pt>
                <c:pt idx="2511">
                  <c:v>1.3894405331242865E-2</c:v>
                </c:pt>
                <c:pt idx="2512">
                  <c:v>1.3882935174498456E-2</c:v>
                </c:pt>
                <c:pt idx="2513">
                  <c:v>1.3871485636141045E-2</c:v>
                </c:pt>
                <c:pt idx="2514">
                  <c:v>1.3860056782437624E-2</c:v>
                </c:pt>
                <c:pt idx="2515">
                  <c:v>1.3848648680374609E-2</c:v>
                </c:pt>
                <c:pt idx="2516">
                  <c:v>1.3837261396378864E-2</c:v>
                </c:pt>
                <c:pt idx="2517">
                  <c:v>1.3825894997516741E-2</c:v>
                </c:pt>
                <c:pt idx="2518">
                  <c:v>1.3814549550295041E-2</c:v>
                </c:pt>
                <c:pt idx="2519">
                  <c:v>1.3799993439898017E-2</c:v>
                </c:pt>
                <c:pt idx="2520">
                  <c:v>1.3791921777199789E-2</c:v>
                </c:pt>
                <c:pt idx="2521">
                  <c:v>1.3780639585139198E-2</c:v>
                </c:pt>
                <c:pt idx="2522">
                  <c:v>1.3769378611305783E-2</c:v>
                </c:pt>
                <c:pt idx="2523">
                  <c:v>1.3756534994255887E-2</c:v>
                </c:pt>
                <c:pt idx="2524">
                  <c:v>1.3746920585786526E-2</c:v>
                </c:pt>
                <c:pt idx="2525">
                  <c:v>1.3735723667593902E-2</c:v>
                </c:pt>
                <c:pt idx="2526">
                  <c:v>1.3724548234614886E-2</c:v>
                </c:pt>
                <c:pt idx="2527">
                  <c:v>1.3713394353516151E-2</c:v>
                </c:pt>
                <c:pt idx="2528">
                  <c:v>1.3702262091044304E-2</c:v>
                </c:pt>
                <c:pt idx="2529">
                  <c:v>1.369115151402589E-2</c:v>
                </c:pt>
                <c:pt idx="2530">
                  <c:v>1.3680062688887773E-2</c:v>
                </c:pt>
                <c:pt idx="2531">
                  <c:v>1.3668995682616369E-2</c:v>
                </c:pt>
                <c:pt idx="2532">
                  <c:v>1.3657950561798415E-2</c:v>
                </c:pt>
                <c:pt idx="2533">
                  <c:v>1.3646927393100583E-2</c:v>
                </c:pt>
                <c:pt idx="2534">
                  <c:v>1.3635926243109608E-2</c:v>
                </c:pt>
                <c:pt idx="2535">
                  <c:v>1.3624947178652036E-2</c:v>
                </c:pt>
                <c:pt idx="2536">
                  <c:v>1.3613990266714282E-2</c:v>
                </c:pt>
                <c:pt idx="2537">
                  <c:v>1.3603055573483402E-2</c:v>
                </c:pt>
                <c:pt idx="2538">
                  <c:v>1.3592143165945814E-2</c:v>
                </c:pt>
                <c:pt idx="2539">
                  <c:v>1.3581253110768188E-2</c:v>
                </c:pt>
                <c:pt idx="2540">
                  <c:v>1.3570385474777069E-2</c:v>
                </c:pt>
                <c:pt idx="2541">
                  <c:v>1.3559540324399322E-2</c:v>
                </c:pt>
                <c:pt idx="2542">
                  <c:v>1.354871772646149E-2</c:v>
                </c:pt>
                <c:pt idx="2543">
                  <c:v>1.353791774755031E-2</c:v>
                </c:pt>
                <c:pt idx="2544">
                  <c:v>1.3527140454732134E-2</c:v>
                </c:pt>
                <c:pt idx="2545">
                  <c:v>1.351638591435389E-2</c:v>
                </c:pt>
                <c:pt idx="2546">
                  <c:v>1.3505654193322059E-2</c:v>
                </c:pt>
                <c:pt idx="2547">
                  <c:v>1.349494535814344E-2</c:v>
                </c:pt>
                <c:pt idx="2548">
                  <c:v>1.3484259475564642E-2</c:v>
                </c:pt>
                <c:pt idx="2549">
                  <c:v>1.3473596612412209E-2</c:v>
                </c:pt>
                <c:pt idx="2550">
                  <c:v>1.3462956835272877E-2</c:v>
                </c:pt>
                <c:pt idx="2551">
                  <c:v>1.3452340211053126E-2</c:v>
                </c:pt>
                <c:pt idx="2552">
                  <c:v>1.344174680601995E-2</c:v>
                </c:pt>
                <c:pt idx="2553">
                  <c:v>1.3431176687239699E-2</c:v>
                </c:pt>
                <c:pt idx="2554">
                  <c:v>1.3420629921379046E-2</c:v>
                </c:pt>
                <c:pt idx="2555">
                  <c:v>1.3410106575024727E-2</c:v>
                </c:pt>
                <c:pt idx="2556">
                  <c:v>1.3399606714923351E-2</c:v>
                </c:pt>
                <c:pt idx="2557">
                  <c:v>1.3386141512530259E-2</c:v>
                </c:pt>
                <c:pt idx="2558">
                  <c:v>1.3375695585846614E-2</c:v>
                </c:pt>
                <c:pt idx="2559">
                  <c:v>1.33667607994159E-2</c:v>
                </c:pt>
                <c:pt idx="2560">
                  <c:v>1.3356358950034064E-2</c:v>
                </c:pt>
                <c:pt idx="2561">
                  <c:v>1.3345980929910795E-2</c:v>
                </c:pt>
                <c:pt idx="2562">
                  <c:v>1.3335626805952572E-2</c:v>
                </c:pt>
                <c:pt idx="2563">
                  <c:v>1.332529664458626E-2</c:v>
                </c:pt>
                <c:pt idx="2564">
                  <c:v>1.3314990512558467E-2</c:v>
                </c:pt>
                <c:pt idx="2565">
                  <c:v>1.3304708476695737E-2</c:v>
                </c:pt>
                <c:pt idx="2566">
                  <c:v>1.3294450603584806E-2</c:v>
                </c:pt>
                <c:pt idx="2567">
                  <c:v>1.3284216959892348E-2</c:v>
                </c:pt>
                <c:pt idx="2568">
                  <c:v>1.3274007612524841E-2</c:v>
                </c:pt>
                <c:pt idx="2569">
                  <c:v>1.3263822627989086E-2</c:v>
                </c:pt>
                <c:pt idx="2570">
                  <c:v>1.3253662073191563E-2</c:v>
                </c:pt>
                <c:pt idx="2571">
                  <c:v>1.3243526014399265E-2</c:v>
                </c:pt>
                <c:pt idx="2572">
                  <c:v>1.3233414518598607E-2</c:v>
                </c:pt>
                <c:pt idx="2573">
                  <c:v>1.3223327652776007E-2</c:v>
                </c:pt>
                <c:pt idx="2574">
                  <c:v>1.3210395123088858E-2</c:v>
                </c:pt>
                <c:pt idx="2575">
                  <c:v>1.3201796186805836E-2</c:v>
                </c:pt>
                <c:pt idx="2576">
                  <c:v>1.3193215499924804E-2</c:v>
                </c:pt>
                <c:pt idx="2577">
                  <c:v>1.3183227819721921E-2</c:v>
                </c:pt>
                <c:pt idx="2578">
                  <c:v>1.3173265102830456E-2</c:v>
                </c:pt>
                <c:pt idx="2579">
                  <c:v>1.3163327415677273E-2</c:v>
                </c:pt>
                <c:pt idx="2580">
                  <c:v>1.3153414825168852E-2</c:v>
                </c:pt>
                <c:pt idx="2581">
                  <c:v>1.3143527397971866E-2</c:v>
                </c:pt>
                <c:pt idx="2582">
                  <c:v>1.313366520067305E-2</c:v>
                </c:pt>
                <c:pt idx="2583">
                  <c:v>1.312382830009895E-2</c:v>
                </c:pt>
                <c:pt idx="2584">
                  <c:v>1.3114016763076108E-2</c:v>
                </c:pt>
                <c:pt idx="2585">
                  <c:v>1.3104230655951454E-2</c:v>
                </c:pt>
                <c:pt idx="2586">
                  <c:v>1.3094470045631468E-2</c:v>
                </c:pt>
                <c:pt idx="2587">
                  <c:v>1.3084734998862757E-2</c:v>
                </c:pt>
                <c:pt idx="2588">
                  <c:v>1.3075025582311994E-2</c:v>
                </c:pt>
                <c:pt idx="2589">
                  <c:v>1.3065341862805724E-2</c:v>
                </c:pt>
                <c:pt idx="2590">
                  <c:v>1.3055683906690874E-2</c:v>
                </c:pt>
                <c:pt idx="2591">
                  <c:v>1.3046051780873924E-2</c:v>
                </c:pt>
                <c:pt idx="2592">
                  <c:v>1.3036445552181419E-2</c:v>
                </c:pt>
                <c:pt idx="2593">
                  <c:v>1.3026865287040224E-2</c:v>
                </c:pt>
                <c:pt idx="2594">
                  <c:v>1.3017311052356817E-2</c:v>
                </c:pt>
                <c:pt idx="2595">
                  <c:v>1.3007782914957744E-2</c:v>
                </c:pt>
                <c:pt idx="2596">
                  <c:v>1.299828094103006E-2</c:v>
                </c:pt>
                <c:pt idx="2597">
                  <c:v>1.2988805197799991E-2</c:v>
                </c:pt>
                <c:pt idx="2598">
                  <c:v>1.2979355751774335E-2</c:v>
                </c:pt>
                <c:pt idx="2599">
                  <c:v>1.2969932669699702E-2</c:v>
                </c:pt>
                <c:pt idx="2600">
                  <c:v>1.2960536018082891E-2</c:v>
                </c:pt>
                <c:pt idx="2601">
                  <c:v>1.2951165863910319E-2</c:v>
                </c:pt>
                <c:pt idx="2602">
                  <c:v>1.294182227360885E-2</c:v>
                </c:pt>
                <c:pt idx="2603">
                  <c:v>1.2932505314084963E-2</c:v>
                </c:pt>
                <c:pt idx="2604">
                  <c:v>1.2923215051925396E-2</c:v>
                </c:pt>
                <c:pt idx="2605">
                  <c:v>1.2913951553876757E-2</c:v>
                </c:pt>
                <c:pt idx="2606">
                  <c:v>1.2904714886605717E-2</c:v>
                </c:pt>
                <c:pt idx="2607">
                  <c:v>1.2895505116938821E-2</c:v>
                </c:pt>
                <c:pt idx="2608">
                  <c:v>1.288632231138287E-2</c:v>
                </c:pt>
                <c:pt idx="2609">
                  <c:v>1.2874555575397295E-2</c:v>
                </c:pt>
                <c:pt idx="2610">
                  <c:v>1.2865434652900021E-2</c:v>
                </c:pt>
                <c:pt idx="2611">
                  <c:v>1.2857638352414824E-2</c:v>
                </c:pt>
                <c:pt idx="2612">
                  <c:v>1.2848567966292634E-2</c:v>
                </c:pt>
                <c:pt idx="2613">
                  <c:v>1.2839524887446885E-2</c:v>
                </c:pt>
                <c:pt idx="2614">
                  <c:v>1.2830509182384375E-2</c:v>
                </c:pt>
                <c:pt idx="2615">
                  <c:v>1.2821520918251395E-2</c:v>
                </c:pt>
                <c:pt idx="2616">
                  <c:v>1.2812560161234998E-2</c:v>
                </c:pt>
                <c:pt idx="2617">
                  <c:v>1.2803626978241667E-2</c:v>
                </c:pt>
                <c:pt idx="2618">
                  <c:v>1.279472143617788E-2</c:v>
                </c:pt>
                <c:pt idx="2619">
                  <c:v>1.2785843601390567E-2</c:v>
                </c:pt>
                <c:pt idx="2620">
                  <c:v>1.2776993540706272E-2</c:v>
                </c:pt>
                <c:pt idx="2621">
                  <c:v>1.2768171320951538E-2</c:v>
                </c:pt>
                <c:pt idx="2622">
                  <c:v>1.2759377008793038E-2</c:v>
                </c:pt>
                <c:pt idx="2623">
                  <c:v>1.2750610670817508E-2</c:v>
                </c:pt>
                <c:pt idx="2624">
                  <c:v>1.2741872373691621E-2</c:v>
                </c:pt>
                <c:pt idx="2625">
                  <c:v>1.2729888171314485E-2</c:v>
                </c:pt>
                <c:pt idx="2626">
                  <c:v>1.2724480169374885E-2</c:v>
                </c:pt>
                <c:pt idx="2627">
                  <c:v>1.2714592451130713E-2</c:v>
                </c:pt>
                <c:pt idx="2628">
                  <c:v>1.2707200928856466E-2</c:v>
                </c:pt>
                <c:pt idx="2629">
                  <c:v>1.2698603837097977E-2</c:v>
                </c:pt>
                <c:pt idx="2630">
                  <c:v>1.2690035186428972E-2</c:v>
                </c:pt>
                <c:pt idx="2631">
                  <c:v>1.2681495043596058E-2</c:v>
                </c:pt>
                <c:pt idx="2632">
                  <c:v>1.2672983475265909E-2</c:v>
                </c:pt>
                <c:pt idx="2633">
                  <c:v>1.2664500548185131E-2</c:v>
                </c:pt>
                <c:pt idx="2634">
                  <c:v>1.2656046329100334E-2</c:v>
                </c:pt>
                <c:pt idx="2635">
                  <c:v>1.2647620884518318E-2</c:v>
                </c:pt>
                <c:pt idx="2636">
                  <c:v>1.2639224281425498E-2</c:v>
                </c:pt>
                <c:pt idx="2637">
                  <c:v>1.2630856586408612E-2</c:v>
                </c:pt>
                <c:pt idx="2638">
                  <c:v>1.2622517865974459E-2</c:v>
                </c:pt>
                <c:pt idx="2639">
                  <c:v>1.2614208187109455E-2</c:v>
                </c:pt>
                <c:pt idx="2640">
                  <c:v>1.26059276163204E-2</c:v>
                </c:pt>
                <c:pt idx="2641">
                  <c:v>1.2597676220353904E-2</c:v>
                </c:pt>
                <c:pt idx="2642">
                  <c:v>1.258945406603651E-2</c:v>
                </c:pt>
                <c:pt idx="2643">
                  <c:v>1.2581261219954953E-2</c:v>
                </c:pt>
                <c:pt idx="2644">
                  <c:v>1.2573097748775908E-2</c:v>
                </c:pt>
                <c:pt idx="2645">
                  <c:v>1.2564963719245981E-2</c:v>
                </c:pt>
                <c:pt idx="2646">
                  <c:v>1.2556859198111781E-2</c:v>
                </c:pt>
                <c:pt idx="2647">
                  <c:v>1.2548784251880107E-2</c:v>
                </c:pt>
                <c:pt idx="2648">
                  <c:v>1.2540738947617314E-2</c:v>
                </c:pt>
                <c:pt idx="2649">
                  <c:v>1.2532723351670327E-2</c:v>
                </c:pt>
                <c:pt idx="2650">
                  <c:v>1.2524737530865693E-2</c:v>
                </c:pt>
                <c:pt idx="2651">
                  <c:v>1.2516781551950018E-2</c:v>
                </c:pt>
                <c:pt idx="2652">
                  <c:v>1.2508855481669912E-2</c:v>
                </c:pt>
                <c:pt idx="2653">
                  <c:v>1.2500959386452237E-2</c:v>
                </c:pt>
                <c:pt idx="2654">
                  <c:v>1.2493093333283412E-2</c:v>
                </c:pt>
                <c:pt idx="2655">
                  <c:v>1.2485257388750171E-2</c:v>
                </c:pt>
                <c:pt idx="2656">
                  <c:v>1.2477451619599123E-2</c:v>
                </c:pt>
                <c:pt idx="2657">
                  <c:v>1.2469676092417004E-2</c:v>
                </c:pt>
                <c:pt idx="2658">
                  <c:v>1.246193087419023E-2</c:v>
                </c:pt>
                <c:pt idx="2659">
                  <c:v>1.2454216031185794E-2</c:v>
                </c:pt>
                <c:pt idx="2660">
                  <c:v>1.2446531630470048E-2</c:v>
                </c:pt>
                <c:pt idx="2661">
                  <c:v>1.24360366358367E-2</c:v>
                </c:pt>
                <c:pt idx="2662">
                  <c:v>1.2428425918553643E-2</c:v>
                </c:pt>
                <c:pt idx="2663">
                  <c:v>1.2422579585562588E-2</c:v>
                </c:pt>
                <c:pt idx="2664">
                  <c:v>1.2415022012994825E-2</c:v>
                </c:pt>
                <c:pt idx="2665">
                  <c:v>1.2407495225321696E-2</c:v>
                </c:pt>
                <c:pt idx="2666">
                  <c:v>1.2399999289849362E-2</c:v>
                </c:pt>
                <c:pt idx="2667">
                  <c:v>1.2392534272684941E-2</c:v>
                </c:pt>
                <c:pt idx="2668">
                  <c:v>1.2385100241054658E-2</c:v>
                </c:pt>
                <c:pt idx="2669">
                  <c:v>1.2377697261225507E-2</c:v>
                </c:pt>
                <c:pt idx="2670">
                  <c:v>1.2370325400183901E-2</c:v>
                </c:pt>
                <c:pt idx="2671">
                  <c:v>1.2362984724436643E-2</c:v>
                </c:pt>
                <c:pt idx="2672">
                  <c:v>1.2355675300810276E-2</c:v>
                </c:pt>
                <c:pt idx="2673">
                  <c:v>1.2348397196051408E-2</c:v>
                </c:pt>
                <c:pt idx="2674">
                  <c:v>1.2339932281042465E-2</c:v>
                </c:pt>
                <c:pt idx="2675">
                  <c:v>1.2329826346872963E-2</c:v>
                </c:pt>
                <c:pt idx="2676">
                  <c:v>1.2322660639405569E-2</c:v>
                </c:pt>
                <c:pt idx="2677">
                  <c:v>1.2315526555441991E-2</c:v>
                </c:pt>
                <c:pt idx="2678">
                  <c:v>1.2308424162128517E-2</c:v>
                </c:pt>
                <c:pt idx="2679">
                  <c:v>1.2300346031164366E-2</c:v>
                </c:pt>
                <c:pt idx="2680">
                  <c:v>1.2294314713239274E-2</c:v>
                </c:pt>
                <c:pt idx="2681">
                  <c:v>1.2287307791236657E-2</c:v>
                </c:pt>
                <c:pt idx="2682">
                  <c:v>1.2280332826470897E-2</c:v>
                </c:pt>
                <c:pt idx="2683">
                  <c:v>1.2273389885608665E-2</c:v>
                </c:pt>
                <c:pt idx="2684">
                  <c:v>1.2266479035316635E-2</c:v>
                </c:pt>
                <c:pt idx="2685">
                  <c:v>1.2259600342341415E-2</c:v>
                </c:pt>
                <c:pt idx="2686">
                  <c:v>1.2252753873429612E-2</c:v>
                </c:pt>
                <c:pt idx="2687">
                  <c:v>1.2245939695247898E-2</c:v>
                </c:pt>
                <c:pt idx="2688">
                  <c:v>1.2239157874383011E-2</c:v>
                </c:pt>
                <c:pt idx="2689">
                  <c:v>1.2232408477661494E-2</c:v>
                </c:pt>
                <c:pt idx="2690">
                  <c:v>1.2225691571750019E-2</c:v>
                </c:pt>
                <c:pt idx="2691">
                  <c:v>1.2219007223315259E-2</c:v>
                </c:pt>
                <c:pt idx="2692">
                  <c:v>1.2212355499103822E-2</c:v>
                </c:pt>
                <c:pt idx="2693">
                  <c:v>1.220573646578238E-2</c:v>
                </c:pt>
                <c:pt idx="2694">
                  <c:v>1.2199150190177477E-2</c:v>
                </c:pt>
                <c:pt idx="2695">
                  <c:v>1.2192596738955785E-2</c:v>
                </c:pt>
                <c:pt idx="2696">
                  <c:v>1.218607617854417E-2</c:v>
                </c:pt>
                <c:pt idx="2697">
                  <c:v>1.217958857584911E-2</c:v>
                </c:pt>
                <c:pt idx="2698">
                  <c:v>1.217313399769715E-2</c:v>
                </c:pt>
                <c:pt idx="2699">
                  <c:v>1.2166712510675026E-2</c:v>
                </c:pt>
                <c:pt idx="2700">
                  <c:v>1.2160324181369475E-2</c:v>
                </c:pt>
                <c:pt idx="2701">
                  <c:v>1.2153969076527105E-2</c:v>
                </c:pt>
                <c:pt idx="2702">
                  <c:v>1.2147647262974459E-2</c:v>
                </c:pt>
                <c:pt idx="2703">
                  <c:v>1.2141358807378211E-2</c:v>
                </c:pt>
                <c:pt idx="2704">
                  <c:v>1.2135103776405032E-2</c:v>
                </c:pt>
                <c:pt idx="2705">
                  <c:v>1.2128882236641658E-2</c:v>
                </c:pt>
                <c:pt idx="2706">
                  <c:v>1.212269425499457E-2</c:v>
                </c:pt>
                <c:pt idx="2707">
                  <c:v>1.2116539897970569E-2</c:v>
                </c:pt>
                <c:pt idx="2708">
                  <c:v>1.2110419232396197E-2</c:v>
                </c:pt>
                <c:pt idx="2709">
                  <c:v>1.2104332325098E-2</c:v>
                </c:pt>
                <c:pt idx="2710">
                  <c:v>1.2098279242422905E-2</c:v>
                </c:pt>
                <c:pt idx="2711">
                  <c:v>1.2092260051437265E-2</c:v>
                </c:pt>
                <c:pt idx="2712">
                  <c:v>1.2086274818488008E-2</c:v>
                </c:pt>
                <c:pt idx="2713">
                  <c:v>1.2078409140139357E-2</c:v>
                </c:pt>
                <c:pt idx="2714">
                  <c:v>1.2073563978907131E-2</c:v>
                </c:pt>
                <c:pt idx="2715">
                  <c:v>1.2068523536363784E-2</c:v>
                </c:pt>
                <c:pt idx="2716">
                  <c:v>1.2062674803345885E-2</c:v>
                </c:pt>
                <c:pt idx="2717">
                  <c:v>1.2056860362177346E-2</c:v>
                </c:pt>
                <c:pt idx="2718">
                  <c:v>1.2051080279285031E-2</c:v>
                </c:pt>
                <c:pt idx="2719">
                  <c:v>1.2045334621655357E-2</c:v>
                </c:pt>
                <c:pt idx="2720">
                  <c:v>1.2039623455795123E-2</c:v>
                </c:pt>
                <c:pt idx="2721">
                  <c:v>1.2033946848530874E-2</c:v>
                </c:pt>
                <c:pt idx="2722">
                  <c:v>1.202830486636941E-2</c:v>
                </c:pt>
                <c:pt idx="2723">
                  <c:v>1.2022697576297148E-2</c:v>
                </c:pt>
                <c:pt idx="2724">
                  <c:v>1.2017125044740951E-2</c:v>
                </c:pt>
                <c:pt idx="2725">
                  <c:v>1.2011587338367491E-2</c:v>
                </c:pt>
                <c:pt idx="2726">
                  <c:v>1.2006084524323057E-2</c:v>
                </c:pt>
                <c:pt idx="2727">
                  <c:v>1.2000616668954578E-2</c:v>
                </c:pt>
                <c:pt idx="2728">
                  <c:v>1.1995183838848789E-2</c:v>
                </c:pt>
                <c:pt idx="2729">
                  <c:v>1.1988250345069673E-2</c:v>
                </c:pt>
                <c:pt idx="2730">
                  <c:v>1.1984423521971266E-2</c:v>
                </c:pt>
                <c:pt idx="2731">
                  <c:v>1.1979096168532877E-2</c:v>
                </c:pt>
                <c:pt idx="2732">
                  <c:v>1.1973804107183739E-2</c:v>
                </c:pt>
                <c:pt idx="2733">
                  <c:v>1.1968547404830332E-2</c:v>
                </c:pt>
                <c:pt idx="2734">
                  <c:v>1.1963326128219265E-2</c:v>
                </c:pt>
                <c:pt idx="2735">
                  <c:v>1.1958140343857337E-2</c:v>
                </c:pt>
                <c:pt idx="2736">
                  <c:v>1.1952990118411222E-2</c:v>
                </c:pt>
                <c:pt idx="2737">
                  <c:v>1.1947875518947271E-2</c:v>
                </c:pt>
                <c:pt idx="2738">
                  <c:v>1.1942796611812412E-2</c:v>
                </c:pt>
                <c:pt idx="2739">
                  <c:v>1.1937753463753253E-2</c:v>
                </c:pt>
                <c:pt idx="2740">
                  <c:v>1.1932746141676276E-2</c:v>
                </c:pt>
                <c:pt idx="2741">
                  <c:v>1.1927774712008343E-2</c:v>
                </c:pt>
                <c:pt idx="2742">
                  <c:v>1.1922839241655936E-2</c:v>
                </c:pt>
                <c:pt idx="2743">
                  <c:v>1.191793979720579E-2</c:v>
                </c:pt>
                <c:pt idx="2744">
                  <c:v>1.1913076445404513E-2</c:v>
                </c:pt>
                <c:pt idx="2745">
                  <c:v>1.1908249252998715E-2</c:v>
                </c:pt>
                <c:pt idx="2746">
                  <c:v>1.190345828657513E-2</c:v>
                </c:pt>
                <c:pt idx="2747">
                  <c:v>1.1898703612960304E-2</c:v>
                </c:pt>
                <c:pt idx="2748">
                  <c:v>1.1893985298820908E-2</c:v>
                </c:pt>
                <c:pt idx="2749">
                  <c:v>1.1889303410743679E-2</c:v>
                </c:pt>
                <c:pt idx="2750">
                  <c:v>1.1884658015475225E-2</c:v>
                </c:pt>
                <c:pt idx="2751">
                  <c:v>1.1880049179922025E-2</c:v>
                </c:pt>
                <c:pt idx="2752">
                  <c:v>1.1875476970431009E-2</c:v>
                </c:pt>
                <c:pt idx="2753">
                  <c:v>1.1870941453988593E-2</c:v>
                </c:pt>
                <c:pt idx="2754">
                  <c:v>1.1866442697261448E-2</c:v>
                </c:pt>
                <c:pt idx="2755">
                  <c:v>1.1861980766836311E-2</c:v>
                </c:pt>
                <c:pt idx="2756">
                  <c:v>1.1857555729299918E-2</c:v>
                </c:pt>
                <c:pt idx="2757">
                  <c:v>1.1853167651558749E-2</c:v>
                </c:pt>
                <c:pt idx="2758">
                  <c:v>1.1848816600439349E-2</c:v>
                </c:pt>
                <c:pt idx="2759">
                  <c:v>1.184450264260839E-2</c:v>
                </c:pt>
                <c:pt idx="2760">
                  <c:v>1.1840225844332863E-2</c:v>
                </c:pt>
                <c:pt idx="2761">
                  <c:v>1.1835986272759058E-2</c:v>
                </c:pt>
                <c:pt idx="2762">
                  <c:v>1.1831783994393774E-2</c:v>
                </c:pt>
                <c:pt idx="2763">
                  <c:v>1.1827619076063556E-2</c:v>
                </c:pt>
                <c:pt idx="2764">
                  <c:v>1.1823491584195267E-2</c:v>
                </c:pt>
                <c:pt idx="2765">
                  <c:v>1.1819401585935196E-2</c:v>
                </c:pt>
                <c:pt idx="2766">
                  <c:v>1.1815349147630272E-2</c:v>
                </c:pt>
                <c:pt idx="2767">
                  <c:v>1.1811334336107038E-2</c:v>
                </c:pt>
                <c:pt idx="2768">
                  <c:v>1.1807357218112102E-2</c:v>
                </c:pt>
                <c:pt idx="2769">
                  <c:v>1.1803417860152265E-2</c:v>
                </c:pt>
                <c:pt idx="2770">
                  <c:v>1.1799516329134008E-2</c:v>
                </c:pt>
                <c:pt idx="2771">
                  <c:v>1.1795652691724001E-2</c:v>
                </c:pt>
                <c:pt idx="2772">
                  <c:v>1.1791827014508982E-2</c:v>
                </c:pt>
                <c:pt idx="2773">
                  <c:v>1.1788039364395431E-2</c:v>
                </c:pt>
                <c:pt idx="2774">
                  <c:v>1.1784289807650339E-2</c:v>
                </c:pt>
                <c:pt idx="2775">
                  <c:v>1.1780578411579867E-2</c:v>
                </c:pt>
                <c:pt idx="2776">
                  <c:v>1.1776905242530944E-2</c:v>
                </c:pt>
                <c:pt idx="2777">
                  <c:v>1.1773270367090305E-2</c:v>
                </c:pt>
                <c:pt idx="2778">
                  <c:v>1.1769673852404239E-2</c:v>
                </c:pt>
                <c:pt idx="2779">
                  <c:v>1.1766115764579865E-2</c:v>
                </c:pt>
                <c:pt idx="2780">
                  <c:v>1.1761597652215627E-2</c:v>
                </c:pt>
                <c:pt idx="2781">
                  <c:v>1.175911513770167E-2</c:v>
                </c:pt>
                <c:pt idx="2782">
                  <c:v>1.1755672731661448E-2</c:v>
                </c:pt>
                <c:pt idx="2783">
                  <c:v>1.1752269019629225E-2</c:v>
                </c:pt>
                <c:pt idx="2784">
                  <c:v>1.1748904068431543E-2</c:v>
                </c:pt>
                <c:pt idx="2785">
                  <c:v>1.1745577944575203E-2</c:v>
                </c:pt>
                <c:pt idx="2786">
                  <c:v>1.1742290714886749E-2</c:v>
                </c:pt>
                <c:pt idx="2787">
                  <c:v>1.173904244571311E-2</c:v>
                </c:pt>
                <c:pt idx="2788">
                  <c:v>1.173583320428051E-2</c:v>
                </c:pt>
                <c:pt idx="2789">
                  <c:v>1.1732663056855941E-2</c:v>
                </c:pt>
                <c:pt idx="2790">
                  <c:v>1.1729532070425819E-2</c:v>
                </c:pt>
                <c:pt idx="2791">
                  <c:v>1.172644031157688E-2</c:v>
                </c:pt>
                <c:pt idx="2792">
                  <c:v>1.1723387846975797E-2</c:v>
                </c:pt>
                <c:pt idx="2793">
                  <c:v>1.1720374743449113E-2</c:v>
                </c:pt>
                <c:pt idx="2794">
                  <c:v>1.1717401067583566E-2</c:v>
                </c:pt>
                <c:pt idx="2795">
                  <c:v>1.1714466886045827E-2</c:v>
                </c:pt>
                <c:pt idx="2796">
                  <c:v>1.1711572265742376E-2</c:v>
                </c:pt>
                <c:pt idx="2797">
                  <c:v>1.1708717273100078E-2</c:v>
                </c:pt>
                <c:pt idx="2798">
                  <c:v>1.1705901975025412E-2</c:v>
                </c:pt>
                <c:pt idx="2799">
                  <c:v>1.1703126438105116E-2</c:v>
                </c:pt>
                <c:pt idx="2800">
                  <c:v>1.1700390729165733E-2</c:v>
                </c:pt>
                <c:pt idx="2801">
                  <c:v>1.1697694914793999E-2</c:v>
                </c:pt>
                <c:pt idx="2802">
                  <c:v>1.1695039061736523E-2</c:v>
                </c:pt>
                <c:pt idx="2803">
                  <c:v>1.1692423236659977E-2</c:v>
                </c:pt>
                <c:pt idx="2804">
                  <c:v>1.1689847506310969E-2</c:v>
                </c:pt>
                <c:pt idx="2805">
                  <c:v>1.1687311937276235E-2</c:v>
                </c:pt>
                <c:pt idx="2806">
                  <c:v>1.1684816596462255E-2</c:v>
                </c:pt>
                <c:pt idx="2807">
                  <c:v>1.1682361550455767E-2</c:v>
                </c:pt>
                <c:pt idx="2808">
                  <c:v>1.1679946865923441E-2</c:v>
                </c:pt>
                <c:pt idx="2809">
                  <c:v>1.1677572609611886E-2</c:v>
                </c:pt>
                <c:pt idx="2810">
                  <c:v>1.1675238848267711E-2</c:v>
                </c:pt>
                <c:pt idx="2811">
                  <c:v>1.1672945648477651E-2</c:v>
                </c:pt>
                <c:pt idx="2812">
                  <c:v>1.1670693076988314E-2</c:v>
                </c:pt>
                <c:pt idx="2813">
                  <c:v>1.1668481200626246E-2</c:v>
                </c:pt>
                <c:pt idx="2814">
                  <c:v>1.166631008581831E-2</c:v>
                </c:pt>
                <c:pt idx="2815">
                  <c:v>1.1664179799550922E-2</c:v>
                </c:pt>
                <c:pt idx="2816">
                  <c:v>1.1662090408410819E-2</c:v>
                </c:pt>
                <c:pt idx="2817">
                  <c:v>1.1659752693988779E-2</c:v>
                </c:pt>
                <c:pt idx="2818">
                  <c:v>1.1658034578259091E-2</c:v>
                </c:pt>
                <c:pt idx="2819">
                  <c:v>1.1656068272660747E-2</c:v>
                </c:pt>
                <c:pt idx="2820">
                  <c:v>1.1654143129096184E-2</c:v>
                </c:pt>
                <c:pt idx="2821">
                  <c:v>1.1652259213992266E-2</c:v>
                </c:pt>
                <c:pt idx="2822">
                  <c:v>1.1650416594335411E-2</c:v>
                </c:pt>
                <c:pt idx="2823">
                  <c:v>1.1648615336712353E-2</c:v>
                </c:pt>
                <c:pt idx="2824">
                  <c:v>1.1646855507789766E-2</c:v>
                </c:pt>
                <c:pt idx="2825">
                  <c:v>1.1645137174314257E-2</c:v>
                </c:pt>
                <c:pt idx="2826">
                  <c:v>1.1643460402952499E-2</c:v>
                </c:pt>
                <c:pt idx="2827">
                  <c:v>1.16418252604511E-2</c:v>
                </c:pt>
                <c:pt idx="2828">
                  <c:v>1.1640231813556667E-2</c:v>
                </c:pt>
                <c:pt idx="2829">
                  <c:v>1.1638680128935874E-2</c:v>
                </c:pt>
                <c:pt idx="2830">
                  <c:v>1.1636746578016499E-2</c:v>
                </c:pt>
                <c:pt idx="2831">
                  <c:v>1.1635702312942087E-2</c:v>
                </c:pt>
                <c:pt idx="2832">
                  <c:v>1.1634276315222181E-2</c:v>
                </c:pt>
                <c:pt idx="2833">
                  <c:v>1.1632892346602475E-2</c:v>
                </c:pt>
                <c:pt idx="2834">
                  <c:v>1.1631550473589769E-2</c:v>
                </c:pt>
                <c:pt idx="2835">
                  <c:v>1.1630068535897209E-2</c:v>
                </c:pt>
                <c:pt idx="2836">
                  <c:v>1.1628993281851407E-2</c:v>
                </c:pt>
                <c:pt idx="2837">
                  <c:v>1.1627778096219288E-2</c:v>
                </c:pt>
                <c:pt idx="2838">
                  <c:v>1.1626605273340473E-2</c:v>
                </c:pt>
                <c:pt idx="2839">
                  <c:v>1.16254748798017E-2</c:v>
                </c:pt>
                <c:pt idx="2840">
                  <c:v>1.1624386982029833E-2</c:v>
                </c:pt>
                <c:pt idx="2841">
                  <c:v>1.1623341647011287E-2</c:v>
                </c:pt>
                <c:pt idx="2842">
                  <c:v>1.1622338941332799E-2</c:v>
                </c:pt>
                <c:pt idx="2843">
                  <c:v>1.1621378931820914E-2</c:v>
                </c:pt>
                <c:pt idx="2844">
                  <c:v>1.1620461684902494E-2</c:v>
                </c:pt>
                <c:pt idx="2845">
                  <c:v>1.1619587267643894E-2</c:v>
                </c:pt>
                <c:pt idx="2846">
                  <c:v>1.1618755746471976E-2</c:v>
                </c:pt>
                <c:pt idx="2847">
                  <c:v>1.1617967188213285E-2</c:v>
                </c:pt>
                <c:pt idx="2848">
                  <c:v>1.1617221659454557E-2</c:v>
                </c:pt>
                <c:pt idx="2849">
                  <c:v>1.1616519227022337E-2</c:v>
                </c:pt>
                <c:pt idx="2850">
                  <c:v>1.1615859957663233E-2</c:v>
                </c:pt>
                <c:pt idx="2851">
                  <c:v>1.1615243917804108E-2</c:v>
                </c:pt>
                <c:pt idx="2852">
                  <c:v>1.1614671174431379E-2</c:v>
                </c:pt>
                <c:pt idx="2853">
                  <c:v>1.1614141794211719E-2</c:v>
                </c:pt>
                <c:pt idx="2854">
                  <c:v>1.1613655843731863E-2</c:v>
                </c:pt>
                <c:pt idx="2855">
                  <c:v>1.1613213389658483E-2</c:v>
                </c:pt>
                <c:pt idx="2856">
                  <c:v>1.1612814498898061E-2</c:v>
                </c:pt>
                <c:pt idx="2857">
                  <c:v>1.1612459237957395E-2</c:v>
                </c:pt>
                <c:pt idx="2858">
                  <c:v>1.1612147673663031E-2</c:v>
                </c:pt>
                <c:pt idx="2859">
                  <c:v>1.1611879872681641E-2</c:v>
                </c:pt>
                <c:pt idx="2860">
                  <c:v>1.1611655901679896E-2</c:v>
                </c:pt>
                <c:pt idx="2861">
                  <c:v>1.1611475827324469E-2</c:v>
                </c:pt>
                <c:pt idx="2862">
                  <c:v>1.1611339716441904E-2</c:v>
                </c:pt>
                <c:pt idx="2863">
                  <c:v>1.1611247635698874E-2</c:v>
                </c:pt>
                <c:pt idx="2864">
                  <c:v>1.161119965176205E-2</c:v>
                </c:pt>
                <c:pt idx="2865">
                  <c:v>1.1611195831298105E-2</c:v>
                </c:pt>
                <c:pt idx="2866">
                  <c:v>1.161123624097371E-2</c:v>
                </c:pt>
                <c:pt idx="2867">
                  <c:v>1.1611320947775283E-2</c:v>
                </c:pt>
                <c:pt idx="2868">
                  <c:v>1.1611450018049752E-2</c:v>
                </c:pt>
                <c:pt idx="2869">
                  <c:v>1.161168126027512E-2</c:v>
                </c:pt>
                <c:pt idx="2870">
                  <c:v>1.1611911983635537E-2</c:v>
                </c:pt>
                <c:pt idx="2871">
                  <c:v>1.1612145228179216E-2</c:v>
                </c:pt>
                <c:pt idx="2872">
                  <c:v>1.1612458801186776E-2</c:v>
                </c:pt>
                <c:pt idx="2873">
                  <c:v>1.1612817080992599E-2</c:v>
                </c:pt>
                <c:pt idx="2874">
                  <c:v>1.1613220133943614E-2</c:v>
                </c:pt>
                <c:pt idx="2875">
                  <c:v>1.1613668027106172E-2</c:v>
                </c:pt>
                <c:pt idx="2876">
                  <c:v>1.161416082706701E-2</c:v>
                </c:pt>
                <c:pt idx="2877">
                  <c:v>1.1614698600412865E-2</c:v>
                </c:pt>
                <c:pt idx="2878">
                  <c:v>1.1615281413890344E-2</c:v>
                </c:pt>
                <c:pt idx="2879">
                  <c:v>1.1615909334325991E-2</c:v>
                </c:pt>
                <c:pt idx="2880">
                  <c:v>1.1616582428386479E-2</c:v>
                </c:pt>
                <c:pt idx="2881">
                  <c:v>1.1617300762658544E-2</c:v>
                </c:pt>
                <c:pt idx="2882">
                  <c:v>1.1618064403808859E-2</c:v>
                </c:pt>
                <c:pt idx="2883">
                  <c:v>1.1618873418743902E-2</c:v>
                </c:pt>
                <c:pt idx="2884">
                  <c:v>1.1619727874130348E-2</c:v>
                </c:pt>
                <c:pt idx="2885">
                  <c:v>1.1620893336417026E-2</c:v>
                </c:pt>
                <c:pt idx="2886">
                  <c:v>1.162157337276426E-2</c:v>
                </c:pt>
                <c:pt idx="2887">
                  <c:v>1.1622709875735993E-2</c:v>
                </c:pt>
                <c:pt idx="2888">
                  <c:v>1.1623601433283781E-2</c:v>
                </c:pt>
                <c:pt idx="2889">
                  <c:v>1.1624684091167126E-2</c:v>
                </c:pt>
                <c:pt idx="2890">
                  <c:v>1.1625812589581841E-2</c:v>
                </c:pt>
                <c:pt idx="2891">
                  <c:v>1.1626986995354471E-2</c:v>
                </c:pt>
                <c:pt idx="2892">
                  <c:v>1.1628207374991817E-2</c:v>
                </c:pt>
                <c:pt idx="2893">
                  <c:v>1.1629473795480294E-2</c:v>
                </c:pt>
                <c:pt idx="2894">
                  <c:v>1.1630786323326703E-2</c:v>
                </c:pt>
                <c:pt idx="2895">
                  <c:v>1.1632145025277651E-2</c:v>
                </c:pt>
                <c:pt idx="2896">
                  <c:v>1.1633549967919876E-2</c:v>
                </c:pt>
                <c:pt idx="2897">
                  <c:v>1.1635001218399665E-2</c:v>
                </c:pt>
                <c:pt idx="2898">
                  <c:v>1.1636498842904075E-2</c:v>
                </c:pt>
                <c:pt idx="2899">
                  <c:v>1.1638042908419521E-2</c:v>
                </c:pt>
                <c:pt idx="2900">
                  <c:v>1.1639633481452805E-2</c:v>
                </c:pt>
                <c:pt idx="2901">
                  <c:v>1.1641270628910405E-2</c:v>
                </c:pt>
                <c:pt idx="2902">
                  <c:v>1.1642954417379059E-2</c:v>
                </c:pt>
                <c:pt idx="2903">
                  <c:v>1.1644684913445502E-2</c:v>
                </c:pt>
                <c:pt idx="2904">
                  <c:v>1.1646462184096151E-2</c:v>
                </c:pt>
                <c:pt idx="2905">
                  <c:v>1.1648286295917742E-2</c:v>
                </c:pt>
                <c:pt idx="2906">
                  <c:v>1.1650157315576948E-2</c:v>
                </c:pt>
                <c:pt idx="2907">
                  <c:v>1.1652075309660503E-2</c:v>
                </c:pt>
                <c:pt idx="2908">
                  <c:v>1.1654040345234762E-2</c:v>
                </c:pt>
                <c:pt idx="2909">
                  <c:v>1.1656052488646651E-2</c:v>
                </c:pt>
                <c:pt idx="2910">
                  <c:v>1.1658111806642779E-2</c:v>
                </c:pt>
                <c:pt idx="2911">
                  <c:v>1.1660218366049691E-2</c:v>
                </c:pt>
                <c:pt idx="2912">
                  <c:v>1.1662372233613993E-2</c:v>
                </c:pt>
                <c:pt idx="2913">
                  <c:v>1.1664573475842488E-2</c:v>
                </c:pt>
                <c:pt idx="2914">
                  <c:v>1.1666822159561718E-2</c:v>
                </c:pt>
                <c:pt idx="2915">
                  <c:v>1.1669118351438357E-2</c:v>
                </c:pt>
                <c:pt idx="2916">
                  <c:v>1.1671462118219011E-2</c:v>
                </c:pt>
                <c:pt idx="2917">
                  <c:v>1.1673853526570355E-2</c:v>
                </c:pt>
                <c:pt idx="2918">
                  <c:v>1.1676292643238995E-2</c:v>
                </c:pt>
                <c:pt idx="2919">
                  <c:v>1.1678779534891603E-2</c:v>
                </c:pt>
                <c:pt idx="2920">
                  <c:v>1.1681314268194853E-2</c:v>
                </c:pt>
                <c:pt idx="2921">
                  <c:v>1.168464361635202E-2</c:v>
                </c:pt>
                <c:pt idx="2922">
                  <c:v>1.1687287952542036E-2</c:v>
                </c:pt>
                <c:pt idx="2923">
                  <c:v>1.1689592776553681E-2</c:v>
                </c:pt>
                <c:pt idx="2924">
                  <c:v>1.1692326421783861E-2</c:v>
                </c:pt>
                <c:pt idx="2925">
                  <c:v>1.1695108251670305E-2</c:v>
                </c:pt>
                <c:pt idx="2926">
                  <c:v>1.1697938333039559E-2</c:v>
                </c:pt>
                <c:pt idx="2927">
                  <c:v>1.1700816732558295E-2</c:v>
                </c:pt>
                <c:pt idx="2928">
                  <c:v>1.170374351697312E-2</c:v>
                </c:pt>
                <c:pt idx="2929">
                  <c:v>1.1706718752870771E-2</c:v>
                </c:pt>
                <c:pt idx="2930">
                  <c:v>1.1709742506997856E-2</c:v>
                </c:pt>
                <c:pt idx="2931">
                  <c:v>1.1712814846260855E-2</c:v>
                </c:pt>
                <c:pt idx="2932">
                  <c:v>1.1715935837006697E-2</c:v>
                </c:pt>
                <c:pt idx="2933">
                  <c:v>1.1719105546221797E-2</c:v>
                </c:pt>
                <c:pt idx="2934">
                  <c:v>1.1722324040412957E-2</c:v>
                </c:pt>
                <c:pt idx="2935">
                  <c:v>1.1725591386486656E-2</c:v>
                </c:pt>
                <c:pt idx="2936">
                  <c:v>1.1730726461118834E-2</c:v>
                </c:pt>
                <c:pt idx="2937">
                  <c:v>1.1732272900468743E-2</c:v>
                </c:pt>
                <c:pt idx="2938">
                  <c:v>1.1735687201950284E-2</c:v>
                </c:pt>
                <c:pt idx="2939">
                  <c:v>1.1739591423736151E-2</c:v>
                </c:pt>
                <c:pt idx="2940">
                  <c:v>1.1743169047333524E-2</c:v>
                </c:pt>
                <c:pt idx="2941">
                  <c:v>1.1746737946189967E-2</c:v>
                </c:pt>
                <c:pt idx="2942">
                  <c:v>1.1750356173187981E-2</c:v>
                </c:pt>
                <c:pt idx="2943">
                  <c:v>1.1754023795154112E-2</c:v>
                </c:pt>
                <c:pt idx="2944">
                  <c:v>1.1757740878914902E-2</c:v>
                </c:pt>
                <c:pt idx="2945">
                  <c:v>1.1761507490897216E-2</c:v>
                </c:pt>
                <c:pt idx="2946">
                  <c:v>1.1765323697767727E-2</c:v>
                </c:pt>
                <c:pt idx="2947">
                  <c:v>1.1769189566592786E-2</c:v>
                </c:pt>
                <c:pt idx="2948">
                  <c:v>1.1773105163799258E-2</c:v>
                </c:pt>
                <c:pt idx="2949">
                  <c:v>1.1777070556053815E-2</c:v>
                </c:pt>
                <c:pt idx="2950">
                  <c:v>1.1781085810342873E-2</c:v>
                </c:pt>
                <c:pt idx="2951">
                  <c:v>1.1785150993093296E-2</c:v>
                </c:pt>
                <c:pt idx="2952">
                  <c:v>1.1789266171131629E-2</c:v>
                </c:pt>
                <c:pt idx="2953">
                  <c:v>1.1793431411124544E-2</c:v>
                </c:pt>
                <c:pt idx="2954">
                  <c:v>1.1797646779818649E-2</c:v>
                </c:pt>
                <c:pt idx="2955">
                  <c:v>1.1801912343880616E-2</c:v>
                </c:pt>
                <c:pt idx="2956">
                  <c:v>1.1806228169977118E-2</c:v>
                </c:pt>
                <c:pt idx="2957">
                  <c:v>1.1810594324854762E-2</c:v>
                </c:pt>
                <c:pt idx="2958">
                  <c:v>1.1815010875260157E-2</c:v>
                </c:pt>
                <c:pt idx="2959">
                  <c:v>1.1819477887780039E-2</c:v>
                </c:pt>
                <c:pt idx="2960">
                  <c:v>1.1823995429240952E-2</c:v>
                </c:pt>
                <c:pt idx="2961">
                  <c:v>1.1828563566309569E-2</c:v>
                </c:pt>
                <c:pt idx="2962">
                  <c:v>1.1833182365732497E-2</c:v>
                </c:pt>
                <c:pt idx="2963">
                  <c:v>1.183785189417641E-2</c:v>
                </c:pt>
                <c:pt idx="2964">
                  <c:v>1.1842572218228042E-2</c:v>
                </c:pt>
                <c:pt idx="2965">
                  <c:v>1.1847343404793875E-2</c:v>
                </c:pt>
                <c:pt idx="2966">
                  <c:v>1.1852165520460645E-2</c:v>
                </c:pt>
                <c:pt idx="2967">
                  <c:v>1.1857038631895023E-2</c:v>
                </c:pt>
                <c:pt idx="2968">
                  <c:v>1.1861962805843618E-2</c:v>
                </c:pt>
                <c:pt idx="2969">
                  <c:v>1.1866938109053038E-2</c:v>
                </c:pt>
                <c:pt idx="2970">
                  <c:v>1.1871964608269892E-2</c:v>
                </c:pt>
                <c:pt idx="2971">
                  <c:v>1.1877042370080915E-2</c:v>
                </c:pt>
                <c:pt idx="2972">
                  <c:v>1.1882171461232716E-2</c:v>
                </c:pt>
                <c:pt idx="2973">
                  <c:v>1.1890335328255119E-2</c:v>
                </c:pt>
                <c:pt idx="2974">
                  <c:v>1.1895596715501E-2</c:v>
                </c:pt>
                <c:pt idx="2975">
                  <c:v>1.1899780093331813E-2</c:v>
                </c:pt>
                <c:pt idx="2976">
                  <c:v>1.1905130277147791E-2</c:v>
                </c:pt>
                <c:pt idx="2977">
                  <c:v>1.1910532146472974E-2</c:v>
                </c:pt>
                <c:pt idx="2978">
                  <c:v>1.1915985768000681E-2</c:v>
                </c:pt>
                <c:pt idx="2979">
                  <c:v>1.1921491208477519E-2</c:v>
                </c:pt>
                <c:pt idx="2980">
                  <c:v>1.1927048534596807E-2</c:v>
                </c:pt>
                <c:pt idx="2981">
                  <c:v>1.1932657813078507E-2</c:v>
                </c:pt>
                <c:pt idx="2982">
                  <c:v>1.1938319110615936E-2</c:v>
                </c:pt>
                <c:pt idx="2983">
                  <c:v>1.1944032493982348E-2</c:v>
                </c:pt>
                <c:pt idx="2984">
                  <c:v>1.1949798029817771E-2</c:v>
                </c:pt>
                <c:pt idx="2985">
                  <c:v>1.1955615784895457E-2</c:v>
                </c:pt>
                <c:pt idx="2986">
                  <c:v>1.1963619641113254E-2</c:v>
                </c:pt>
                <c:pt idx="2987">
                  <c:v>1.1968711679184452E-2</c:v>
                </c:pt>
                <c:pt idx="2988">
                  <c:v>1.1974701082637651E-2</c:v>
                </c:pt>
                <c:pt idx="2989">
                  <c:v>1.1980742987454107E-2</c:v>
                </c:pt>
                <c:pt idx="2990">
                  <c:v>1.1986837460460364E-2</c:v>
                </c:pt>
                <c:pt idx="2991">
                  <c:v>1.1993867027149108E-2</c:v>
                </c:pt>
                <c:pt idx="2992">
                  <c:v>1.1999184377629035E-2</c:v>
                </c:pt>
                <c:pt idx="2993">
                  <c:v>1.2005436955364601E-2</c:v>
                </c:pt>
                <c:pt idx="2994">
                  <c:v>1.2011742368116529E-2</c:v>
                </c:pt>
                <c:pt idx="2995">
                  <c:v>1.2018100682391619E-2</c:v>
                </c:pt>
                <c:pt idx="2996">
                  <c:v>1.2024511965096352E-2</c:v>
                </c:pt>
                <c:pt idx="2997">
                  <c:v>1.2030976282897399E-2</c:v>
                </c:pt>
                <c:pt idx="2998">
                  <c:v>1.2037493702381497E-2</c:v>
                </c:pt>
                <c:pt idx="2999">
                  <c:v>1.2044064290455125E-2</c:v>
                </c:pt>
                <c:pt idx="3000">
                  <c:v>1.2050688113864894E-2</c:v>
                </c:pt>
                <c:pt idx="3001">
                  <c:v>1.2057365238877793E-2</c:v>
                </c:pt>
                <c:pt idx="3002">
                  <c:v>1.2064095732640112E-2</c:v>
                </c:pt>
                <c:pt idx="3003">
                  <c:v>1.2070879661818523E-2</c:v>
                </c:pt>
                <c:pt idx="3004">
                  <c:v>1.2077717092919826E-2</c:v>
                </c:pt>
                <c:pt idx="3005">
                  <c:v>1.2084608092770566E-2</c:v>
                </c:pt>
                <c:pt idx="3006">
                  <c:v>1.2091552727957477E-2</c:v>
                </c:pt>
                <c:pt idx="3007">
                  <c:v>1.2098551065466978E-2</c:v>
                </c:pt>
                <c:pt idx="3008">
                  <c:v>1.2105603171645996E-2</c:v>
                </c:pt>
                <c:pt idx="3009">
                  <c:v>1.211270911340101E-2</c:v>
                </c:pt>
                <c:pt idx="3010">
                  <c:v>1.211986895747863E-2</c:v>
                </c:pt>
                <c:pt idx="3011">
                  <c:v>1.2127082770545528E-2</c:v>
                </c:pt>
                <c:pt idx="3012">
                  <c:v>1.2134337938292106E-2</c:v>
                </c:pt>
                <c:pt idx="3013">
                  <c:v>1.2141589998604374E-2</c:v>
                </c:pt>
                <c:pt idx="3014">
                  <c:v>1.2148834976581924E-2</c:v>
                </c:pt>
                <c:pt idx="3015">
                  <c:v>1.2156072845446175E-2</c:v>
                </c:pt>
                <c:pt idx="3016">
                  <c:v>1.2163303578178741E-2</c:v>
                </c:pt>
                <c:pt idx="3017">
                  <c:v>1.2170527147761234E-2</c:v>
                </c:pt>
                <c:pt idx="3018">
                  <c:v>1.2177743527175267E-2</c:v>
                </c:pt>
                <c:pt idx="3019">
                  <c:v>1.2184952689482387E-2</c:v>
                </c:pt>
                <c:pt idx="3020">
                  <c:v>1.2192154607744143E-2</c:v>
                </c:pt>
                <c:pt idx="3021">
                  <c:v>1.2199349255102021E-2</c:v>
                </c:pt>
                <c:pt idx="3022">
                  <c:v>1.220653660437776E-2</c:v>
                </c:pt>
                <c:pt idx="3023">
                  <c:v>1.2213716628792781E-2</c:v>
                </c:pt>
                <c:pt idx="3024">
                  <c:v>1.2220889301168825E-2</c:v>
                </c:pt>
                <c:pt idx="3025">
                  <c:v>1.2229077604164473E-2</c:v>
                </c:pt>
                <c:pt idx="3026">
                  <c:v>1.2236234431615145E-2</c:v>
                </c:pt>
                <c:pt idx="3027">
                  <c:v>1.2242362937158191E-2</c:v>
                </c:pt>
                <c:pt idx="3028">
                  <c:v>1.2249505932233618E-2</c:v>
                </c:pt>
                <c:pt idx="3029">
                  <c:v>1.2256641440497873E-2</c:v>
                </c:pt>
                <c:pt idx="3030">
                  <c:v>1.2263769435012506E-2</c:v>
                </c:pt>
                <c:pt idx="3031">
                  <c:v>1.2270889888759129E-2</c:v>
                </c:pt>
                <c:pt idx="3032">
                  <c:v>1.2278002774879226E-2</c:v>
                </c:pt>
                <c:pt idx="3033">
                  <c:v>1.2285108066354411E-2</c:v>
                </c:pt>
                <c:pt idx="3034">
                  <c:v>1.2292205736166295E-2</c:v>
                </c:pt>
                <c:pt idx="3035">
                  <c:v>1.2299295757376427E-2</c:v>
                </c:pt>
                <c:pt idx="3036">
                  <c:v>1.2306378103046356E-2</c:v>
                </c:pt>
                <c:pt idx="3037">
                  <c:v>1.2313452746077758E-2</c:v>
                </c:pt>
                <c:pt idx="3038">
                  <c:v>1.2320519659771989E-2</c:v>
                </c:pt>
                <c:pt idx="3039">
                  <c:v>1.232757881695079E-2</c:v>
                </c:pt>
                <c:pt idx="3040">
                  <c:v>1.2336643435446604E-2</c:v>
                </c:pt>
                <c:pt idx="3041">
                  <c:v>1.2341673753848426E-2</c:v>
                </c:pt>
                <c:pt idx="3042">
                  <c:v>1.2348709479770292E-2</c:v>
                </c:pt>
                <c:pt idx="3043">
                  <c:v>1.2355737341263051E-2</c:v>
                </c:pt>
                <c:pt idx="3044">
                  <c:v>1.2362757311548123E-2</c:v>
                </c:pt>
                <c:pt idx="3045">
                  <c:v>1.2369769363367311E-2</c:v>
                </c:pt>
                <c:pt idx="3046">
                  <c:v>1.2376773470021973E-2</c:v>
                </c:pt>
                <c:pt idx="3047">
                  <c:v>1.2383769604493722E-2</c:v>
                </c:pt>
                <c:pt idx="3048">
                  <c:v>1.2390757739764169E-2</c:v>
                </c:pt>
                <c:pt idx="3049">
                  <c:v>1.2397737848734991E-2</c:v>
                </c:pt>
                <c:pt idx="3050">
                  <c:v>1.2404709904707545E-2</c:v>
                </c:pt>
                <c:pt idx="3051">
                  <c:v>1.2411673880423635E-2</c:v>
                </c:pt>
                <c:pt idx="3052">
                  <c:v>1.2418629749104682E-2</c:v>
                </c:pt>
                <c:pt idx="3053">
                  <c:v>1.2425577483812233E-2</c:v>
                </c:pt>
                <c:pt idx="3054">
                  <c:v>1.2432517057447967E-2</c:v>
                </c:pt>
                <c:pt idx="3055">
                  <c:v>1.2439448442993495E-2</c:v>
                </c:pt>
                <c:pt idx="3056">
                  <c:v>1.2446371613670237E-2</c:v>
                </c:pt>
                <c:pt idx="3057">
                  <c:v>1.2453286542379871E-2</c:v>
                </c:pt>
                <c:pt idx="3058">
                  <c:v>1.2460193202183945E-2</c:v>
                </c:pt>
                <c:pt idx="3059">
                  <c:v>1.2467091566144006E-2</c:v>
                </c:pt>
                <c:pt idx="3060">
                  <c:v>1.2473981607321605E-2</c:v>
                </c:pt>
                <c:pt idx="3061">
                  <c:v>1.2480863298698353E-2</c:v>
                </c:pt>
                <c:pt idx="3062">
                  <c:v>1.248773661309599E-2</c:v>
                </c:pt>
                <c:pt idx="3063">
                  <c:v>1.2494601523815874E-2</c:v>
                </c:pt>
                <c:pt idx="3064">
                  <c:v>1.2501458003839616E-2</c:v>
                </c:pt>
                <c:pt idx="3065">
                  <c:v>1.250830602614883E-2</c:v>
                </c:pt>
                <c:pt idx="3066">
                  <c:v>1.2515145563885E-2</c:v>
                </c:pt>
                <c:pt idx="3067">
                  <c:v>1.2521976589869865E-2</c:v>
                </c:pt>
                <c:pt idx="3068">
                  <c:v>1.2528799077324848E-2</c:v>
                </c:pt>
                <c:pt idx="3069">
                  <c:v>1.253561299923156E-2</c:v>
                </c:pt>
                <c:pt idx="3070">
                  <c:v>1.2542418328491678E-2</c:v>
                </c:pt>
                <c:pt idx="3071">
                  <c:v>1.2549215038246686E-2</c:v>
                </c:pt>
                <c:pt idx="3072">
                  <c:v>1.2556003101638069E-2</c:v>
                </c:pt>
                <c:pt idx="3073">
                  <c:v>1.2562782491567503E-2</c:v>
                </c:pt>
                <c:pt idx="3074">
                  <c:v>1.2569553180936666E-2</c:v>
                </c:pt>
                <c:pt idx="3075">
                  <c:v>1.2576315142966976E-2</c:v>
                </c:pt>
                <c:pt idx="3076">
                  <c:v>1.2583068350719984E-2</c:v>
                </c:pt>
                <c:pt idx="3077">
                  <c:v>1.2589812777017428E-2</c:v>
                </c:pt>
                <c:pt idx="3078">
                  <c:v>1.2596548395000795E-2</c:v>
                </c:pt>
                <c:pt idx="3079">
                  <c:v>1.2603275177811568E-2</c:v>
                </c:pt>
                <c:pt idx="3080">
                  <c:v>1.2609993098351424E-2</c:v>
                </c:pt>
                <c:pt idx="3081">
                  <c:v>1.2616702129681912E-2</c:v>
                </c:pt>
                <c:pt idx="3082">
                  <c:v>1.2623402244784643E-2</c:v>
                </c:pt>
                <c:pt idx="3083">
                  <c:v>1.2630093416801103E-2</c:v>
                </c:pt>
                <c:pt idx="3084">
                  <c:v>1.2636775618632967E-2</c:v>
                </c:pt>
                <c:pt idx="3085">
                  <c:v>1.2643448823341785E-2</c:v>
                </c:pt>
                <c:pt idx="3086">
                  <c:v>1.2650113004069041E-2</c:v>
                </c:pt>
                <c:pt idx="3087">
                  <c:v>1.2656768133716412E-2</c:v>
                </c:pt>
                <c:pt idx="3088">
                  <c:v>1.2663414185345445E-2</c:v>
                </c:pt>
                <c:pt idx="3089">
                  <c:v>1.267005113201769E-2</c:v>
                </c:pt>
                <c:pt idx="3090">
                  <c:v>1.2676678946794695E-2</c:v>
                </c:pt>
                <c:pt idx="3091">
                  <c:v>1.2685186961167716E-2</c:v>
                </c:pt>
                <c:pt idx="3092">
                  <c:v>1.2689907072589435E-2</c:v>
                </c:pt>
                <c:pt idx="3093">
                  <c:v>1.2696507329650331E-2</c:v>
                </c:pt>
                <c:pt idx="3094">
                  <c:v>1.2703098346982244E-2</c:v>
                </c:pt>
                <c:pt idx="3095">
                  <c:v>1.2709680097486853E-2</c:v>
                </c:pt>
                <c:pt idx="3096">
                  <c:v>1.2716252554065832E-2</c:v>
                </c:pt>
                <c:pt idx="3097">
                  <c:v>1.2722815690180411E-2</c:v>
                </c:pt>
                <c:pt idx="3098">
                  <c:v>1.2729369478332586E-2</c:v>
                </c:pt>
                <c:pt idx="3099">
                  <c:v>1.2735913892063522E-2</c:v>
                </c:pt>
                <c:pt idx="3100">
                  <c:v>1.274244890395515E-2</c:v>
                </c:pt>
                <c:pt idx="3101">
                  <c:v>1.2748974487228892E-2</c:v>
                </c:pt>
                <c:pt idx="3102">
                  <c:v>1.2755490615026233E-2</c:v>
                </c:pt>
                <c:pt idx="3103">
                  <c:v>1.2761997260248847E-2</c:v>
                </c:pt>
                <c:pt idx="3104">
                  <c:v>1.2768494395958285E-2</c:v>
                </c:pt>
                <c:pt idx="3105">
                  <c:v>1.2774981995056223E-2</c:v>
                </c:pt>
                <c:pt idx="3106">
                  <c:v>1.2781460030844016E-2</c:v>
                </c:pt>
                <c:pt idx="3107">
                  <c:v>1.278792847606347E-2</c:v>
                </c:pt>
                <c:pt idx="3108">
                  <c:v>1.2794387304015942E-2</c:v>
                </c:pt>
                <c:pt idx="3109">
                  <c:v>1.2800836487523171E-2</c:v>
                </c:pt>
                <c:pt idx="3110">
                  <c:v>1.2807275999726642E-2</c:v>
                </c:pt>
                <c:pt idx="3111">
                  <c:v>1.2813705813528031E-2</c:v>
                </c:pt>
                <c:pt idx="3112">
                  <c:v>1.2820125902068824E-2</c:v>
                </c:pt>
                <c:pt idx="3113">
                  <c:v>1.2826536238490505E-2</c:v>
                </c:pt>
                <c:pt idx="3114">
                  <c:v>1.2832936795454941E-2</c:v>
                </c:pt>
                <c:pt idx="3115">
                  <c:v>1.2839327546343426E-2</c:v>
                </c:pt>
                <c:pt idx="3116">
                  <c:v>1.2845708464137573E-2</c:v>
                </c:pt>
                <c:pt idx="3117">
                  <c:v>1.2852079521739057E-2</c:v>
                </c:pt>
                <c:pt idx="3118">
                  <c:v>1.2858440692209427E-2</c:v>
                </c:pt>
                <c:pt idx="3119">
                  <c:v>1.2864791948610232E-2</c:v>
                </c:pt>
                <c:pt idx="3120">
                  <c:v>1.2871133264003021E-2</c:v>
                </c:pt>
                <c:pt idx="3121">
                  <c:v>1.2877464611369405E-2</c:v>
                </c:pt>
                <c:pt idx="3122">
                  <c:v>1.2883785963690997E-2</c:v>
                </c:pt>
                <c:pt idx="3123">
                  <c:v>1.2890097294269154E-2</c:v>
                </c:pt>
                <c:pt idx="3124">
                  <c:v>1.2896398575605872E-2</c:v>
                </c:pt>
                <c:pt idx="3125">
                  <c:v>1.2902689781242316E-2</c:v>
                </c:pt>
                <c:pt idx="3126">
                  <c:v>1.2908970884000226E-2</c:v>
                </c:pt>
                <c:pt idx="3127">
                  <c:v>1.2915241856861215E-2</c:v>
                </c:pt>
                <c:pt idx="3128">
                  <c:v>1.2921502672886831E-2</c:v>
                </c:pt>
                <c:pt idx="3129">
                  <c:v>1.2928645419840734E-2</c:v>
                </c:pt>
                <c:pt idx="3130">
                  <c:v>1.2933993726917947E-2</c:v>
                </c:pt>
                <c:pt idx="3131">
                  <c:v>1.29402239107268E-2</c:v>
                </c:pt>
                <c:pt idx="3132">
                  <c:v>1.2946443829866539E-2</c:v>
                </c:pt>
                <c:pt idx="3133">
                  <c:v>1.2952653457398711E-2</c:v>
                </c:pt>
                <c:pt idx="3134">
                  <c:v>1.2958852766384865E-2</c:v>
                </c:pt>
                <c:pt idx="3135">
                  <c:v>1.2965041729646742E-2</c:v>
                </c:pt>
                <c:pt idx="3136">
                  <c:v>1.2971220320325827E-2</c:v>
                </c:pt>
                <c:pt idx="3137">
                  <c:v>1.2977388511563603E-2</c:v>
                </c:pt>
                <c:pt idx="3138">
                  <c:v>1.2983546276261748E-2</c:v>
                </c:pt>
                <c:pt idx="3139">
                  <c:v>1.298969358748181E-2</c:v>
                </c:pt>
                <c:pt idx="3140">
                  <c:v>1.2995830418205401E-2</c:v>
                </c:pt>
                <c:pt idx="3141">
                  <c:v>1.3001956741653942E-2</c:v>
                </c:pt>
                <c:pt idx="3142">
                  <c:v>1.3008072530569237E-2</c:v>
                </c:pt>
                <c:pt idx="3143">
                  <c:v>1.3014177758172707E-2</c:v>
                </c:pt>
                <c:pt idx="3144">
                  <c:v>1.3020272397445964E-2</c:v>
                </c:pt>
                <c:pt idx="3145">
                  <c:v>1.3026356421530494E-2</c:v>
                </c:pt>
                <c:pt idx="3146">
                  <c:v>1.3034163096596885E-2</c:v>
                </c:pt>
                <c:pt idx="3147">
                  <c:v>1.3039161260279819E-2</c:v>
                </c:pt>
                <c:pt idx="3148">
                  <c:v>1.3045408231020517E-2</c:v>
                </c:pt>
                <c:pt idx="3149">
                  <c:v>1.3051447989953502E-2</c:v>
                </c:pt>
                <c:pt idx="3150">
                  <c:v>1.3057476995088635E-2</c:v>
                </c:pt>
                <c:pt idx="3151">
                  <c:v>1.3063495219087784E-2</c:v>
                </c:pt>
                <c:pt idx="3152">
                  <c:v>1.3069502635252306E-2</c:v>
                </c:pt>
                <c:pt idx="3153">
                  <c:v>1.3075499216483877E-2</c:v>
                </c:pt>
                <c:pt idx="3154">
                  <c:v>1.3081484935844045E-2</c:v>
                </c:pt>
                <c:pt idx="3155">
                  <c:v>1.3087459766154552E-2</c:v>
                </c:pt>
                <c:pt idx="3156">
                  <c:v>1.3093423680876626E-2</c:v>
                </c:pt>
                <c:pt idx="3157">
                  <c:v>1.3099376652832007E-2</c:v>
                </c:pt>
                <c:pt idx="3158">
                  <c:v>1.3105318654922371E-2</c:v>
                </c:pt>
                <c:pt idx="3159">
                  <c:v>1.3111249660289204E-2</c:v>
                </c:pt>
                <c:pt idx="3160">
                  <c:v>1.3117169641994053E-2</c:v>
                </c:pt>
                <c:pt idx="3161">
                  <c:v>1.3123078573018532E-2</c:v>
                </c:pt>
                <c:pt idx="3162">
                  <c:v>1.3128976426344252E-2</c:v>
                </c:pt>
                <c:pt idx="3163">
                  <c:v>1.3134863175112699E-2</c:v>
                </c:pt>
                <c:pt idx="3164">
                  <c:v>1.3140738792305484E-2</c:v>
                </c:pt>
                <c:pt idx="3165">
                  <c:v>1.3146603250984157E-2</c:v>
                </c:pt>
                <c:pt idx="3166">
                  <c:v>1.3152456523970457E-2</c:v>
                </c:pt>
                <c:pt idx="3167">
                  <c:v>1.3158298584645678E-2</c:v>
                </c:pt>
                <c:pt idx="3168">
                  <c:v>1.3164129405911495E-2</c:v>
                </c:pt>
                <c:pt idx="3169">
                  <c:v>1.3169948960669586E-2</c:v>
                </c:pt>
                <c:pt idx="3170">
                  <c:v>1.3175757221901563E-2</c:v>
                </c:pt>
                <c:pt idx="3171">
                  <c:v>1.3181554162828846E-2</c:v>
                </c:pt>
                <c:pt idx="3172">
                  <c:v>1.3187339756512984E-2</c:v>
                </c:pt>
                <c:pt idx="3173">
                  <c:v>1.3193113975855653E-2</c:v>
                </c:pt>
                <c:pt idx="3174">
                  <c:v>1.3198876793838465E-2</c:v>
                </c:pt>
                <c:pt idx="3175">
                  <c:v>1.3204628183602907E-2</c:v>
                </c:pt>
                <c:pt idx="3176">
                  <c:v>1.3210368118210525E-2</c:v>
                </c:pt>
                <c:pt idx="3177">
                  <c:v>1.3216096570562996E-2</c:v>
                </c:pt>
                <c:pt idx="3178">
                  <c:v>1.3221813513801806E-2</c:v>
                </c:pt>
                <c:pt idx="3179">
                  <c:v>1.3227518920828629E-2</c:v>
                </c:pt>
                <c:pt idx="3180">
                  <c:v>1.3233212764784952E-2</c:v>
                </c:pt>
                <c:pt idx="3181">
                  <c:v>1.3240516387211798E-2</c:v>
                </c:pt>
                <c:pt idx="3182">
                  <c:v>1.3246183699990866E-2</c:v>
                </c:pt>
                <c:pt idx="3183">
                  <c:v>1.3251032123813289E-2</c:v>
                </c:pt>
                <c:pt idx="3184">
                  <c:v>1.3256677776238845E-2</c:v>
                </c:pt>
                <c:pt idx="3185">
                  <c:v>1.3262311726824905E-2</c:v>
                </c:pt>
                <c:pt idx="3186">
                  <c:v>1.3267933948553079E-2</c:v>
                </c:pt>
                <c:pt idx="3187">
                  <c:v>1.3273544414644789E-2</c:v>
                </c:pt>
                <c:pt idx="3188">
                  <c:v>1.3279143097921775E-2</c:v>
                </c:pt>
                <c:pt idx="3189">
                  <c:v>1.3284729971605458E-2</c:v>
                </c:pt>
                <c:pt idx="3190">
                  <c:v>1.3290305008597514E-2</c:v>
                </c:pt>
                <c:pt idx="3191">
                  <c:v>1.3295868182039428E-2</c:v>
                </c:pt>
                <c:pt idx="3192">
                  <c:v>1.3301419464912811E-2</c:v>
                </c:pt>
                <c:pt idx="3193">
                  <c:v>1.3306958830039406E-2</c:v>
                </c:pt>
                <c:pt idx="3194">
                  <c:v>1.3312486250720568E-2</c:v>
                </c:pt>
                <c:pt idx="3195">
                  <c:v>1.3318001699937909E-2</c:v>
                </c:pt>
                <c:pt idx="3196">
                  <c:v>1.3323505150513171E-2</c:v>
                </c:pt>
                <c:pt idx="3197">
                  <c:v>1.3331839959835889E-2</c:v>
                </c:pt>
                <c:pt idx="3198">
                  <c:v>1.3334475948623137E-2</c:v>
                </c:pt>
                <c:pt idx="3199">
                  <c:v>1.3340723296462187E-2</c:v>
                </c:pt>
                <c:pt idx="3200">
                  <c:v>1.334539842922311E-2</c:v>
                </c:pt>
                <c:pt idx="3201">
                  <c:v>1.3350841482990816E-2</c:v>
                </c:pt>
                <c:pt idx="3202">
                  <c:v>1.3356272376405798E-2</c:v>
                </c:pt>
                <c:pt idx="3203">
                  <c:v>1.3361691082609539E-2</c:v>
                </c:pt>
                <c:pt idx="3204">
                  <c:v>1.3367097574583653E-2</c:v>
                </c:pt>
                <c:pt idx="3205">
                  <c:v>1.3372491825389687E-2</c:v>
                </c:pt>
                <c:pt idx="3206">
                  <c:v>1.3377873807929319E-2</c:v>
                </c:pt>
                <c:pt idx="3207">
                  <c:v>1.3383243495344033E-2</c:v>
                </c:pt>
                <c:pt idx="3208">
                  <c:v>1.3388600860695377E-2</c:v>
                </c:pt>
                <c:pt idx="3209">
                  <c:v>1.3393945876885027E-2</c:v>
                </c:pt>
                <c:pt idx="3210">
                  <c:v>1.3399278517054469E-2</c:v>
                </c:pt>
                <c:pt idx="3211">
                  <c:v>1.3404598754185315E-2</c:v>
                </c:pt>
                <c:pt idx="3212">
                  <c:v>1.3409906561419049E-2</c:v>
                </c:pt>
                <c:pt idx="3213">
                  <c:v>1.3415201911577412E-2</c:v>
                </c:pt>
                <c:pt idx="3214">
                  <c:v>1.3420484777801889E-2</c:v>
                </c:pt>
                <c:pt idx="3215">
                  <c:v>1.3425755133074091E-2</c:v>
                </c:pt>
                <c:pt idx="3216">
                  <c:v>1.343101295061544E-2</c:v>
                </c:pt>
                <c:pt idx="3217">
                  <c:v>1.3436258203167739E-2</c:v>
                </c:pt>
                <c:pt idx="3218">
                  <c:v>1.344149086395241E-2</c:v>
                </c:pt>
                <c:pt idx="3219">
                  <c:v>1.3446710906031001E-2</c:v>
                </c:pt>
                <c:pt idx="3220">
                  <c:v>1.3451918302305188E-2</c:v>
                </c:pt>
                <c:pt idx="3221">
                  <c:v>1.3457113025676648E-2</c:v>
                </c:pt>
                <c:pt idx="3222">
                  <c:v>1.3462295049526674E-2</c:v>
                </c:pt>
                <c:pt idx="3223">
                  <c:v>1.3467464346756941E-2</c:v>
                </c:pt>
                <c:pt idx="3224">
                  <c:v>1.3472620890269127E-2</c:v>
                </c:pt>
                <c:pt idx="3225">
                  <c:v>1.347776465312478E-2</c:v>
                </c:pt>
                <c:pt idx="3226">
                  <c:v>1.3482895608465384E-2</c:v>
                </c:pt>
                <c:pt idx="3227">
                  <c:v>1.3488013729192616E-2</c:v>
                </c:pt>
                <c:pt idx="3228">
                  <c:v>1.3493118988527897E-2</c:v>
                </c:pt>
                <c:pt idx="3229">
                  <c:v>1.349821135921303E-2</c:v>
                </c:pt>
                <c:pt idx="3230">
                  <c:v>1.3503290814549374E-2</c:v>
                </c:pt>
                <c:pt idx="3231">
                  <c:v>1.3508357327438603E-2</c:v>
                </c:pt>
                <c:pt idx="3232">
                  <c:v>1.3513410870942266E-2</c:v>
                </c:pt>
                <c:pt idx="3233">
                  <c:v>1.3521115381731619E-2</c:v>
                </c:pt>
                <c:pt idx="3234">
                  <c:v>1.3526137692938534E-2</c:v>
                </c:pt>
                <c:pt idx="3235">
                  <c:v>1.3529208701665851E-2</c:v>
                </c:pt>
                <c:pt idx="3236">
                  <c:v>1.3534208227419242E-2</c:v>
                </c:pt>
                <c:pt idx="3237">
                  <c:v>1.3539194645177943E-2</c:v>
                </c:pt>
                <c:pt idx="3238">
                  <c:v>1.3544167927763695E-2</c:v>
                </c:pt>
                <c:pt idx="3239">
                  <c:v>1.3549128048397918E-2</c:v>
                </c:pt>
                <c:pt idx="3240">
                  <c:v>1.3554074979902353E-2</c:v>
                </c:pt>
                <c:pt idx="3241">
                  <c:v>1.3559008695418484E-2</c:v>
                </c:pt>
                <c:pt idx="3242">
                  <c:v>1.3563929168087796E-2</c:v>
                </c:pt>
                <c:pt idx="3243">
                  <c:v>1.3568836370811965E-2</c:v>
                </c:pt>
                <c:pt idx="3244">
                  <c:v>1.3573730276572604E-2</c:v>
                </c:pt>
                <c:pt idx="3245">
                  <c:v>1.3578610858431261E-2</c:v>
                </c:pt>
                <c:pt idx="3246">
                  <c:v>1.358589130653165E-2</c:v>
                </c:pt>
                <c:pt idx="3247">
                  <c:v>1.3591099556666819E-2</c:v>
                </c:pt>
                <c:pt idx="3248">
                  <c:v>1.3595932333245742E-2</c:v>
                </c:pt>
                <c:pt idx="3249">
                  <c:v>1.3600751662581345E-2</c:v>
                </c:pt>
                <c:pt idx="3250">
                  <c:v>1.3605557517815114E-2</c:v>
                </c:pt>
                <c:pt idx="3251">
                  <c:v>1.3611033390370508E-2</c:v>
                </c:pt>
                <c:pt idx="3252">
                  <c:v>1.3615128698063472E-2</c:v>
                </c:pt>
                <c:pt idx="3253">
                  <c:v>1.3619893969121222E-2</c:v>
                </c:pt>
                <c:pt idx="3254">
                  <c:v>1.3624645658243395E-2</c:v>
                </c:pt>
                <c:pt idx="3255">
                  <c:v>1.3629383738331668E-2</c:v>
                </c:pt>
                <c:pt idx="3256">
                  <c:v>1.3634108182447591E-2</c:v>
                </c:pt>
                <c:pt idx="3257">
                  <c:v>1.363881896365271E-2</c:v>
                </c:pt>
                <c:pt idx="3258">
                  <c:v>1.3643516054928639E-2</c:v>
                </c:pt>
                <c:pt idx="3259">
                  <c:v>1.3648199429416863E-2</c:v>
                </c:pt>
                <c:pt idx="3260">
                  <c:v>1.3652869060098993E-2</c:v>
                </c:pt>
                <c:pt idx="3261">
                  <c:v>1.3657524919956643E-2</c:v>
                </c:pt>
                <c:pt idx="3262">
                  <c:v>1.366216698205136E-2</c:v>
                </c:pt>
                <c:pt idx="3263">
                  <c:v>1.3666795219364758E-2</c:v>
                </c:pt>
                <c:pt idx="3264">
                  <c:v>1.3671409604958384E-2</c:v>
                </c:pt>
                <c:pt idx="3265">
                  <c:v>1.3676010111973724E-2</c:v>
                </c:pt>
                <c:pt idx="3266">
                  <c:v>1.3680596713232518E-2</c:v>
                </c:pt>
                <c:pt idx="3267">
                  <c:v>1.3685169381956186E-2</c:v>
                </c:pt>
                <c:pt idx="3268">
                  <c:v>1.3689728091046405E-2</c:v>
                </c:pt>
                <c:pt idx="3269">
                  <c:v>1.3694272813564723E-2</c:v>
                </c:pt>
                <c:pt idx="3270">
                  <c:v>1.3698803522652625E-2</c:v>
                </c:pt>
                <c:pt idx="3271">
                  <c:v>1.3703320191131851E-2</c:v>
                </c:pt>
                <c:pt idx="3272">
                  <c:v>1.3707822792143887E-2</c:v>
                </c:pt>
                <c:pt idx="3273">
                  <c:v>1.3712311298750279E-2</c:v>
                </c:pt>
                <c:pt idx="3274">
                  <c:v>1.3716785684012578E-2</c:v>
                </c:pt>
                <c:pt idx="3275">
                  <c:v>1.3721245920832459E-2</c:v>
                </c:pt>
                <c:pt idx="3276">
                  <c:v>1.3725691982271471E-2</c:v>
                </c:pt>
                <c:pt idx="3277">
                  <c:v>1.3730123841471098E-2</c:v>
                </c:pt>
                <c:pt idx="3278">
                  <c:v>1.3734541471333017E-2</c:v>
                </c:pt>
                <c:pt idx="3279">
                  <c:v>1.3738944844918777E-2</c:v>
                </c:pt>
                <c:pt idx="3280">
                  <c:v>1.3743333935369861E-2</c:v>
                </c:pt>
                <c:pt idx="3281">
                  <c:v>1.3747708715508011E-2</c:v>
                </c:pt>
                <c:pt idx="3282">
                  <c:v>1.3752069158474711E-2</c:v>
                </c:pt>
                <c:pt idx="3283">
                  <c:v>1.3756415237411446E-2</c:v>
                </c:pt>
                <c:pt idx="3284">
                  <c:v>1.3760746925139955E-2</c:v>
                </c:pt>
                <c:pt idx="3285">
                  <c:v>1.3766865761977165E-2</c:v>
                </c:pt>
                <c:pt idx="3286">
                  <c:v>1.3769980527902348E-2</c:v>
                </c:pt>
                <c:pt idx="3287">
                  <c:v>1.3773655372011362E-2</c:v>
                </c:pt>
                <c:pt idx="3288">
                  <c:v>1.3777929225762264E-2</c:v>
                </c:pt>
                <c:pt idx="3289">
                  <c:v>1.3782188553372876E-2</c:v>
                </c:pt>
                <c:pt idx="3290">
                  <c:v>1.3786433328064618E-2</c:v>
                </c:pt>
                <c:pt idx="3291">
                  <c:v>1.3790663522819102E-2</c:v>
                </c:pt>
                <c:pt idx="3292">
                  <c:v>1.379487911085775E-2</c:v>
                </c:pt>
                <c:pt idx="3293">
                  <c:v>1.3799080064922364E-2</c:v>
                </c:pt>
                <c:pt idx="3294">
                  <c:v>1.3803266358234367E-2</c:v>
                </c:pt>
                <c:pt idx="3295">
                  <c:v>1.3807437963855307E-2</c:v>
                </c:pt>
                <c:pt idx="3296">
                  <c:v>1.3811594854526987E-2</c:v>
                </c:pt>
                <c:pt idx="3297">
                  <c:v>1.3815737003630701E-2</c:v>
                </c:pt>
                <c:pt idx="3298">
                  <c:v>1.3819864383908254E-2</c:v>
                </c:pt>
                <c:pt idx="3299">
                  <c:v>1.3823976968661E-2</c:v>
                </c:pt>
                <c:pt idx="3300">
                  <c:v>1.3828074730790618E-2</c:v>
                </c:pt>
                <c:pt idx="3301">
                  <c:v>1.3833321458323056E-2</c:v>
                </c:pt>
                <c:pt idx="3302">
                  <c:v>1.3836225679186853E-2</c:v>
                </c:pt>
                <c:pt idx="3303">
                  <c:v>1.3840856612103991E-2</c:v>
                </c:pt>
                <c:pt idx="3304">
                  <c:v>1.3844317013269603E-2</c:v>
                </c:pt>
                <c:pt idx="3305">
                  <c:v>1.3848340257567315E-2</c:v>
                </c:pt>
                <c:pt idx="3306">
                  <c:v>1.3852348517531254E-2</c:v>
                </c:pt>
                <c:pt idx="3307">
                  <c:v>1.3856341766063096E-2</c:v>
                </c:pt>
                <c:pt idx="3308">
                  <c:v>1.3860319976144453E-2</c:v>
                </c:pt>
                <c:pt idx="3309">
                  <c:v>1.3864283120836873E-2</c:v>
                </c:pt>
                <c:pt idx="3310">
                  <c:v>1.3868231173281842E-2</c:v>
                </c:pt>
                <c:pt idx="3311">
                  <c:v>1.3872164106301099E-2</c:v>
                </c:pt>
                <c:pt idx="3312">
                  <c:v>1.3876081893116066E-2</c:v>
                </c:pt>
                <c:pt idx="3313">
                  <c:v>1.387998450678829E-2</c:v>
                </c:pt>
                <c:pt idx="3314">
                  <c:v>1.3883871920139512E-2</c:v>
                </c:pt>
                <c:pt idx="3315">
                  <c:v>1.3887744106311217E-2</c:v>
                </c:pt>
                <c:pt idx="3316">
                  <c:v>1.3891601038364954E-2</c:v>
                </c:pt>
                <c:pt idx="3317">
                  <c:v>1.389544268936227E-2</c:v>
                </c:pt>
                <c:pt idx="3318">
                  <c:v>1.389926903204497E-2</c:v>
                </c:pt>
                <c:pt idx="3319">
                  <c:v>1.3903080039794347E-2</c:v>
                </c:pt>
                <c:pt idx="3320">
                  <c:v>1.3906875685592013E-2</c:v>
                </c:pt>
                <c:pt idx="3321">
                  <c:v>1.3910655942339645E-2</c:v>
                </c:pt>
                <c:pt idx="3322">
                  <c:v>1.3914420783018855E-2</c:v>
                </c:pt>
                <c:pt idx="3323">
                  <c:v>1.3918170180771128E-2</c:v>
                </c:pt>
                <c:pt idx="3324">
                  <c:v>1.3921904108658012E-2</c:v>
                </c:pt>
                <c:pt idx="3325">
                  <c:v>1.3925622539741056E-2</c:v>
                </c:pt>
                <c:pt idx="3326">
                  <c:v>1.3929325446842E-2</c:v>
                </c:pt>
                <c:pt idx="3327">
                  <c:v>1.3933012803022393E-2</c:v>
                </c:pt>
                <c:pt idx="3328">
                  <c:v>1.3936684581743464E-2</c:v>
                </c:pt>
                <c:pt idx="3329">
                  <c:v>1.3940340755507208E-2</c:v>
                </c:pt>
                <c:pt idx="3330">
                  <c:v>1.3943981297535046E-2</c:v>
                </c:pt>
                <c:pt idx="3331">
                  <c:v>1.3947606180808592E-2</c:v>
                </c:pt>
                <c:pt idx="3332">
                  <c:v>1.3951215378549264E-2</c:v>
                </c:pt>
                <c:pt idx="3333">
                  <c:v>1.3954808863658741E-2</c:v>
                </c:pt>
                <c:pt idx="3334">
                  <c:v>1.3958386608958762E-2</c:v>
                </c:pt>
                <c:pt idx="3335">
                  <c:v>1.3961948587670747E-2</c:v>
                </c:pt>
                <c:pt idx="3336">
                  <c:v>1.3965494773096054E-2</c:v>
                </c:pt>
                <c:pt idx="3337">
                  <c:v>1.396952818254249E-2</c:v>
                </c:pt>
                <c:pt idx="3338">
                  <c:v>1.3973040433672423E-2</c:v>
                </c:pt>
                <c:pt idx="3339">
                  <c:v>1.3976038297789373E-2</c:v>
                </c:pt>
                <c:pt idx="3340">
                  <c:v>1.3979521039164666E-2</c:v>
                </c:pt>
                <c:pt idx="3341">
                  <c:v>1.3982987852001472E-2</c:v>
                </c:pt>
                <c:pt idx="3342">
                  <c:v>1.3986438709761018E-2</c:v>
                </c:pt>
                <c:pt idx="3343">
                  <c:v>1.3989873584865364E-2</c:v>
                </c:pt>
                <c:pt idx="3344">
                  <c:v>1.3993292450615868E-2</c:v>
                </c:pt>
                <c:pt idx="3345">
                  <c:v>1.3996695280393823E-2</c:v>
                </c:pt>
                <c:pt idx="3346">
                  <c:v>1.4000082046701223E-2</c:v>
                </c:pt>
                <c:pt idx="3347">
                  <c:v>1.4003452722839427E-2</c:v>
                </c:pt>
                <c:pt idx="3348">
                  <c:v>1.4006807281790046E-2</c:v>
                </c:pt>
                <c:pt idx="3349">
                  <c:v>1.4010145696614629E-2</c:v>
                </c:pt>
                <c:pt idx="3350">
                  <c:v>1.4013467940294788E-2</c:v>
                </c:pt>
                <c:pt idx="3351">
                  <c:v>1.4016773985812137E-2</c:v>
                </c:pt>
                <c:pt idx="3352">
                  <c:v>1.4021000771053949E-2</c:v>
                </c:pt>
                <c:pt idx="3353">
                  <c:v>1.4023337374604594E-2</c:v>
                </c:pt>
                <c:pt idx="3354">
                  <c:v>1.4026594664082737E-2</c:v>
                </c:pt>
                <c:pt idx="3355">
                  <c:v>1.402983564748439E-2</c:v>
                </c:pt>
                <c:pt idx="3356">
                  <c:v>1.4033060297871103E-2</c:v>
                </c:pt>
                <c:pt idx="3357">
                  <c:v>1.4036268588464296E-2</c:v>
                </c:pt>
                <c:pt idx="3358">
                  <c:v>1.4039460492085709E-2</c:v>
                </c:pt>
                <c:pt idx="3359">
                  <c:v>1.4042635981956764E-2</c:v>
                </c:pt>
                <c:pt idx="3360">
                  <c:v>1.4045795030819264E-2</c:v>
                </c:pt>
                <c:pt idx="3361">
                  <c:v>1.4048937612054502E-2</c:v>
                </c:pt>
                <c:pt idx="3362">
                  <c:v>1.405206369824441E-2</c:v>
                </c:pt>
                <c:pt idx="3363">
                  <c:v>1.4055173262930154E-2</c:v>
                </c:pt>
                <c:pt idx="3364">
                  <c:v>1.4058266278853537E-2</c:v>
                </c:pt>
                <c:pt idx="3365">
                  <c:v>1.4061342718996173E-2</c:v>
                </c:pt>
                <c:pt idx="3366">
                  <c:v>1.4064402556659417E-2</c:v>
                </c:pt>
                <c:pt idx="3367">
                  <c:v>1.4067445764505138E-2</c:v>
                </c:pt>
                <c:pt idx="3368">
                  <c:v>1.4070472315914628E-2</c:v>
                </c:pt>
                <c:pt idx="3369">
                  <c:v>1.4073482183629693E-2</c:v>
                </c:pt>
                <c:pt idx="3370">
                  <c:v>1.4076475340871752E-2</c:v>
                </c:pt>
                <c:pt idx="3371">
                  <c:v>1.4079451760622419E-2</c:v>
                </c:pt>
                <c:pt idx="3372">
                  <c:v>1.4082411415783369E-2</c:v>
                </c:pt>
                <c:pt idx="3373">
                  <c:v>1.4085354279576023E-2</c:v>
                </c:pt>
                <c:pt idx="3374">
                  <c:v>1.408828032506193E-2</c:v>
                </c:pt>
                <c:pt idx="3375">
                  <c:v>1.4091189525142767E-2</c:v>
                </c:pt>
                <c:pt idx="3376">
                  <c:v>1.4094081852640272E-2</c:v>
                </c:pt>
                <c:pt idx="3377">
                  <c:v>1.4096957281015676E-2</c:v>
                </c:pt>
                <c:pt idx="3378">
                  <c:v>1.4099815783010783E-2</c:v>
                </c:pt>
                <c:pt idx="3379">
                  <c:v>1.4102657331767077E-2</c:v>
                </c:pt>
                <c:pt idx="3380">
                  <c:v>1.410548190026617E-2</c:v>
                </c:pt>
                <c:pt idx="3381">
                  <c:v>1.4108289461569612E-2</c:v>
                </c:pt>
                <c:pt idx="3382">
                  <c:v>1.411107998873895E-2</c:v>
                </c:pt>
                <c:pt idx="3383">
                  <c:v>1.4113853454835734E-2</c:v>
                </c:pt>
                <c:pt idx="3384">
                  <c:v>1.4116609832601767E-2</c:v>
                </c:pt>
                <c:pt idx="3385">
                  <c:v>1.4119349095338407E-2</c:v>
                </c:pt>
                <c:pt idx="3386">
                  <c:v>1.4122071216187138E-2</c:v>
                </c:pt>
                <c:pt idx="3387">
                  <c:v>1.4124776167889763E-2</c:v>
                </c:pt>
                <c:pt idx="3388">
                  <c:v>1.4127463923507833E-2</c:v>
                </c:pt>
                <c:pt idx="3389">
                  <c:v>1.4130514553416518E-2</c:v>
                </c:pt>
                <c:pt idx="3390">
                  <c:v>1.4132787739056241E-2</c:v>
                </c:pt>
                <c:pt idx="3391">
                  <c:v>1.413542374502974E-2</c:v>
                </c:pt>
                <c:pt idx="3392">
                  <c:v>1.4138042447084942E-2</c:v>
                </c:pt>
                <c:pt idx="3393">
                  <c:v>1.4140643818283394E-2</c:v>
                </c:pt>
                <c:pt idx="3394">
                  <c:v>1.4143227831606708E-2</c:v>
                </c:pt>
                <c:pt idx="3395">
                  <c:v>1.4145794460116434E-2</c:v>
                </c:pt>
                <c:pt idx="3396">
                  <c:v>1.4148343677033992E-2</c:v>
                </c:pt>
                <c:pt idx="3397">
                  <c:v>1.4150875455101186E-2</c:v>
                </c:pt>
                <c:pt idx="3398">
                  <c:v>1.4153389767539437E-2</c:v>
                </c:pt>
                <c:pt idx="3399">
                  <c:v>1.4155886587250421E-2</c:v>
                </c:pt>
                <c:pt idx="3400">
                  <c:v>1.4158365887375624E-2</c:v>
                </c:pt>
                <c:pt idx="3401">
                  <c:v>1.416082764081672E-2</c:v>
                </c:pt>
                <c:pt idx="3402">
                  <c:v>1.416396692620836E-2</c:v>
                </c:pt>
                <c:pt idx="3403">
                  <c:v>1.4165698400052662E-2</c:v>
                </c:pt>
                <c:pt idx="3404">
                  <c:v>1.4168107351970605E-2</c:v>
                </c:pt>
                <c:pt idx="3405">
                  <c:v>1.41704986493707E-2</c:v>
                </c:pt>
                <c:pt idx="3406">
                  <c:v>1.4172872265154624E-2</c:v>
                </c:pt>
                <c:pt idx="3407">
                  <c:v>1.4175563283762571E-2</c:v>
                </c:pt>
                <c:pt idx="3408">
                  <c:v>1.4177566344839576E-2</c:v>
                </c:pt>
                <c:pt idx="3409">
                  <c:v>1.4179886754543958E-2</c:v>
                </c:pt>
                <c:pt idx="3410">
                  <c:v>1.4182189374958298E-2</c:v>
                </c:pt>
                <c:pt idx="3411">
                  <c:v>1.418447417906421E-2</c:v>
                </c:pt>
                <c:pt idx="3412">
                  <c:v>1.4186741139843306E-2</c:v>
                </c:pt>
                <c:pt idx="3413">
                  <c:v>1.4188990230357135E-2</c:v>
                </c:pt>
                <c:pt idx="3414">
                  <c:v>1.419122142374718E-2</c:v>
                </c:pt>
                <c:pt idx="3415">
                  <c:v>1.4193434692995055E-2</c:v>
                </c:pt>
                <c:pt idx="3416">
                  <c:v>1.4195630011002436E-2</c:v>
                </c:pt>
                <c:pt idx="3417">
                  <c:v>1.4197807350830871E-2</c:v>
                </c:pt>
                <c:pt idx="3418">
                  <c:v>1.4199966685621845E-2</c:v>
                </c:pt>
                <c:pt idx="3419">
                  <c:v>1.4202107988356971E-2</c:v>
                </c:pt>
                <c:pt idx="3420">
                  <c:v>1.4204231232017861E-2</c:v>
                </c:pt>
                <c:pt idx="3421">
                  <c:v>1.4206336389666063E-2</c:v>
                </c:pt>
                <c:pt idx="3422">
                  <c:v>1.4208423434443063E-2</c:v>
                </c:pt>
                <c:pt idx="3423">
                  <c:v>1.4210492339250536E-2</c:v>
                </c:pt>
                <c:pt idx="3424">
                  <c:v>1.4212543076990158E-2</c:v>
                </c:pt>
                <c:pt idx="3425">
                  <c:v>1.4214575621043224E-2</c:v>
                </c:pt>
                <c:pt idx="3426">
                  <c:v>1.42165899440716E-2</c:v>
                </c:pt>
                <c:pt idx="3427">
                  <c:v>1.4218586019376644E-2</c:v>
                </c:pt>
                <c:pt idx="3428">
                  <c:v>1.4220563819860033E-2</c:v>
                </c:pt>
                <c:pt idx="3429">
                  <c:v>1.4222523318583313E-2</c:v>
                </c:pt>
                <c:pt idx="3430">
                  <c:v>1.4224464488528099E-2</c:v>
                </c:pt>
                <c:pt idx="3431">
                  <c:v>1.4226387302915811E-2</c:v>
                </c:pt>
                <c:pt idx="3432">
                  <c:v>1.4228291734488252E-2</c:v>
                </c:pt>
                <c:pt idx="3433">
                  <c:v>1.4230177756466844E-2</c:v>
                </c:pt>
                <c:pt idx="3434">
                  <c:v>1.4232045341753263E-2</c:v>
                </c:pt>
                <c:pt idx="3435">
                  <c:v>1.423389446356893E-2</c:v>
                </c:pt>
                <c:pt idx="3436">
                  <c:v>1.4235725094815521E-2</c:v>
                </c:pt>
                <c:pt idx="3437">
                  <c:v>1.4237537208554585E-2</c:v>
                </c:pt>
                <c:pt idx="3438">
                  <c:v>1.4239330777687798E-2</c:v>
                </c:pt>
                <c:pt idx="3439">
                  <c:v>1.424110577543658E-2</c:v>
                </c:pt>
                <c:pt idx="3440">
                  <c:v>1.4242862174702609E-2</c:v>
                </c:pt>
                <c:pt idx="3441">
                  <c:v>1.4245093030682554E-2</c:v>
                </c:pt>
                <c:pt idx="3442">
                  <c:v>1.4246806817954649E-2</c:v>
                </c:pt>
                <c:pt idx="3443">
                  <c:v>1.4248260906244425E-2</c:v>
                </c:pt>
                <c:pt idx="3444">
                  <c:v>1.4249939967534431E-2</c:v>
                </c:pt>
                <c:pt idx="3445">
                  <c:v>1.4251600291812494E-2</c:v>
                </c:pt>
                <c:pt idx="3446">
                  <c:v>1.4253241851900356E-2</c:v>
                </c:pt>
                <c:pt idx="3447">
                  <c:v>1.4254864620859564E-2</c:v>
                </c:pt>
                <c:pt idx="3448">
                  <c:v>1.4256468571831604E-2</c:v>
                </c:pt>
                <c:pt idx="3449">
                  <c:v>1.4258053677798088E-2</c:v>
                </c:pt>
                <c:pt idx="3450">
                  <c:v>1.4259619911820565E-2</c:v>
                </c:pt>
                <c:pt idx="3451">
                  <c:v>1.4261167246880646E-2</c:v>
                </c:pt>
                <c:pt idx="3452">
                  <c:v>1.4262695655880009E-2</c:v>
                </c:pt>
                <c:pt idx="3453">
                  <c:v>1.426420511212001E-2</c:v>
                </c:pt>
                <c:pt idx="3454">
                  <c:v>1.4265695588422389E-2</c:v>
                </c:pt>
                <c:pt idx="3455">
                  <c:v>1.4267167057928631E-2</c:v>
                </c:pt>
                <c:pt idx="3456">
                  <c:v>1.4268619493700285E-2</c:v>
                </c:pt>
                <c:pt idx="3457">
                  <c:v>1.4270458899527938E-2</c:v>
                </c:pt>
                <c:pt idx="3458">
                  <c:v>1.4271467155726469E-2</c:v>
                </c:pt>
                <c:pt idx="3459">
                  <c:v>1.4273060076641642E-2</c:v>
                </c:pt>
                <c:pt idx="3460">
                  <c:v>1.4274238359073266E-2</c:v>
                </c:pt>
                <c:pt idx="3461">
                  <c:v>1.4275595221135973E-2</c:v>
                </c:pt>
                <c:pt idx="3462">
                  <c:v>1.4276932887593574E-2</c:v>
                </c:pt>
                <c:pt idx="3463">
                  <c:v>1.4278251331587555E-2</c:v>
                </c:pt>
                <c:pt idx="3464">
                  <c:v>1.4279550525939655E-2</c:v>
                </c:pt>
                <c:pt idx="3465">
                  <c:v>1.4280830443711423E-2</c:v>
                </c:pt>
                <c:pt idx="3466">
                  <c:v>1.428209105812428E-2</c:v>
                </c:pt>
                <c:pt idx="3467">
                  <c:v>1.4283332341840094E-2</c:v>
                </c:pt>
                <c:pt idx="3468">
                  <c:v>1.4284554268320093E-2</c:v>
                </c:pt>
                <c:pt idx="3469">
                  <c:v>1.4285756810226147E-2</c:v>
                </c:pt>
                <c:pt idx="3470">
                  <c:v>1.4286939940859611E-2</c:v>
                </c:pt>
                <c:pt idx="3471">
                  <c:v>1.4288103633122162E-2</c:v>
                </c:pt>
                <c:pt idx="3472">
                  <c:v>1.4289247860075349E-2</c:v>
                </c:pt>
                <c:pt idx="3473">
                  <c:v>1.4290372594700784E-2</c:v>
                </c:pt>
                <c:pt idx="3474">
                  <c:v>1.4291477810060016E-2</c:v>
                </c:pt>
                <c:pt idx="3475">
                  <c:v>1.4292563479294529E-2</c:v>
                </c:pt>
                <c:pt idx="3476">
                  <c:v>1.4293629575146127E-2</c:v>
                </c:pt>
                <c:pt idx="3477">
                  <c:v>1.4294676070996104E-2</c:v>
                </c:pt>
                <c:pt idx="3478">
                  <c:v>1.4295702939586263E-2</c:v>
                </c:pt>
                <c:pt idx="3479">
                  <c:v>1.4296710154138026E-2</c:v>
                </c:pt>
                <c:pt idx="3480">
                  <c:v>1.4297697687553068E-2</c:v>
                </c:pt>
                <c:pt idx="3481">
                  <c:v>1.4298665512972875E-2</c:v>
                </c:pt>
                <c:pt idx="3482">
                  <c:v>1.4299613603299122E-2</c:v>
                </c:pt>
                <c:pt idx="3483">
                  <c:v>1.4300541931673294E-2</c:v>
                </c:pt>
                <c:pt idx="3484">
                  <c:v>1.430145047115694E-2</c:v>
                </c:pt>
                <c:pt idx="3485">
                  <c:v>1.4302339194651736E-2</c:v>
                </c:pt>
                <c:pt idx="3486">
                  <c:v>1.4303208075219231E-2</c:v>
                </c:pt>
                <c:pt idx="3487">
                  <c:v>1.4304057086080846E-2</c:v>
                </c:pt>
                <c:pt idx="3488">
                  <c:v>1.4304886199978384E-2</c:v>
                </c:pt>
                <c:pt idx="3489">
                  <c:v>1.430569539005333E-2</c:v>
                </c:pt>
                <c:pt idx="3490">
                  <c:v>1.4306484629287297E-2</c:v>
                </c:pt>
                <c:pt idx="3491">
                  <c:v>1.4307253890821769E-2</c:v>
                </c:pt>
                <c:pt idx="3492">
                  <c:v>1.4308003147718296E-2</c:v>
                </c:pt>
                <c:pt idx="3493">
                  <c:v>1.4308937039881897E-2</c:v>
                </c:pt>
                <c:pt idx="3494">
                  <c:v>1.4309640470395735E-2</c:v>
                </c:pt>
                <c:pt idx="3495">
                  <c:v>1.4310227419125354E-2</c:v>
                </c:pt>
                <c:pt idx="3496">
                  <c:v>1.4310893511906286E-2</c:v>
                </c:pt>
                <c:pt idx="3497">
                  <c:v>1.4311539461440148E-2</c:v>
                </c:pt>
                <c:pt idx="3498">
                  <c:v>1.4312165240468744E-2</c:v>
                </c:pt>
                <c:pt idx="3499">
                  <c:v>1.4312770822133558E-2</c:v>
                </c:pt>
                <c:pt idx="3500">
                  <c:v>1.4313356179576076E-2</c:v>
                </c:pt>
                <c:pt idx="3501">
                  <c:v>1.4313921285618036E-2</c:v>
                </c:pt>
                <c:pt idx="3502">
                  <c:v>1.4314466113400925E-2</c:v>
                </c:pt>
                <c:pt idx="3503">
                  <c:v>1.4314990635906355E-2</c:v>
                </c:pt>
                <c:pt idx="3504">
                  <c:v>1.431549482627581E-2</c:v>
                </c:pt>
                <c:pt idx="3505">
                  <c:v>1.4315978657490902E-2</c:v>
                </c:pt>
                <c:pt idx="3506">
                  <c:v>1.4316442102453308E-2</c:v>
                </c:pt>
                <c:pt idx="3507">
                  <c:v>1.4316885134384449E-2</c:v>
                </c:pt>
                <c:pt idx="3508">
                  <c:v>1.4318051858914771E-2</c:v>
                </c:pt>
                <c:pt idx="3509">
                  <c:v>1.4317709850999449E-2</c:v>
                </c:pt>
                <c:pt idx="3510">
                  <c:v>1.4318091481726469E-2</c:v>
                </c:pt>
                <c:pt idx="3511">
                  <c:v>1.431850250174449E-2</c:v>
                </c:pt>
                <c:pt idx="3512">
                  <c:v>1.4318793153247356E-2</c:v>
                </c:pt>
                <c:pt idx="3513">
                  <c:v>1.4319113140004447E-2</c:v>
                </c:pt>
                <c:pt idx="3514">
                  <c:v>1.4319412525081177E-2</c:v>
                </c:pt>
                <c:pt idx="3515">
                  <c:v>1.4319691281219349E-2</c:v>
                </c:pt>
                <c:pt idx="3516">
                  <c:v>1.431994938132064E-2</c:v>
                </c:pt>
                <c:pt idx="3517">
                  <c:v>1.4320186798766343E-2</c:v>
                </c:pt>
                <c:pt idx="3518">
                  <c:v>1.4320403506458135E-2</c:v>
                </c:pt>
                <c:pt idx="3519">
                  <c:v>1.4320599477297691E-2</c:v>
                </c:pt>
                <c:pt idx="3520">
                  <c:v>1.4320774684506432E-2</c:v>
                </c:pt>
                <c:pt idx="3521">
                  <c:v>1.4320929100906099E-2</c:v>
                </c:pt>
                <c:pt idx="3522">
                  <c:v>1.4321062699798048E-2</c:v>
                </c:pt>
                <c:pt idx="3523">
                  <c:v>1.432117545400402E-2</c:v>
                </c:pt>
                <c:pt idx="3524">
                  <c:v>1.4321267336505628E-2</c:v>
                </c:pt>
                <c:pt idx="3525">
                  <c:v>1.4321338320524291E-2</c:v>
                </c:pt>
                <c:pt idx="3526">
                  <c:v>1.4321388379041622E-2</c:v>
                </c:pt>
                <c:pt idx="3527">
                  <c:v>1.4321417484959298E-2</c:v>
                </c:pt>
                <c:pt idx="3528">
                  <c:v>1.4321425611418803E-2</c:v>
                </c:pt>
                <c:pt idx="3529">
                  <c:v>1.4321412731481686E-2</c:v>
                </c:pt>
                <c:pt idx="3530">
                  <c:v>1.4321378818049624E-2</c:v>
                </c:pt>
                <c:pt idx="3531">
                  <c:v>1.43213238442641E-2</c:v>
                </c:pt>
                <c:pt idx="3532">
                  <c:v>1.4321265876473532E-2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607936"/>
        <c:axId val="639609472"/>
      </c:lineChart>
      <c:dateAx>
        <c:axId val="639607936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60947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39609472"/>
        <c:scaling>
          <c:orientation val="minMax"/>
          <c:max val="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960793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3.0099999999993836E-4</c:v>
                </c:pt>
                <c:pt idx="1">
                  <c:v>2.9901795161526863E-4</c:v>
                </c:pt>
                <c:pt idx="2">
                  <c:v>2.9874704085241702E-4</c:v>
                </c:pt>
                <c:pt idx="3">
                  <c:v>2.9865475560960069E-4</c:v>
                </c:pt>
                <c:pt idx="4">
                  <c:v>2.9775056391735189E-4</c:v>
                </c:pt>
                <c:pt idx="5">
                  <c:v>2.9487842494435953E-4</c:v>
                </c:pt>
                <c:pt idx="6">
                  <c:v>2.9353635163234754E-4</c:v>
                </c:pt>
                <c:pt idx="7">
                  <c:v>2.9275260896602877E-4</c:v>
                </c:pt>
                <c:pt idx="8">
                  <c:v>2.9220187265744919E-4</c:v>
                </c:pt>
                <c:pt idx="9">
                  <c:v>2.9164386211868966E-4</c:v>
                </c:pt>
                <c:pt idx="10">
                  <c:v>2.9107880689509464E-4</c:v>
                </c:pt>
                <c:pt idx="11">
                  <c:v>2.8962697875719624E-4</c:v>
                </c:pt>
                <c:pt idx="12">
                  <c:v>2.8875293404121739E-4</c:v>
                </c:pt>
                <c:pt idx="13">
                  <c:v>2.881563025507752E-4</c:v>
                </c:pt>
                <c:pt idx="14">
                  <c:v>2.8755412602966894E-4</c:v>
                </c:pt>
                <c:pt idx="15">
                  <c:v>2.869466748172778E-4</c:v>
                </c:pt>
                <c:pt idx="16">
                  <c:v>2.8542460671765474E-4</c:v>
                </c:pt>
                <c:pt idx="17">
                  <c:v>2.8446973379515249E-4</c:v>
                </c:pt>
                <c:pt idx="18">
                  <c:v>2.8384016817060189E-4</c:v>
                </c:pt>
                <c:pt idx="19">
                  <c:v>2.8320707226353695E-4</c:v>
                </c:pt>
                <c:pt idx="20">
                  <c:v>2.8257075720562448E-4</c:v>
                </c:pt>
                <c:pt idx="21">
                  <c:v>2.8102293660860618E-4</c:v>
                </c:pt>
                <c:pt idx="22">
                  <c:v>2.7999999912271242E-4</c:v>
                </c:pt>
                <c:pt idx="23">
                  <c:v>2.793491255591421E-4</c:v>
                </c:pt>
                <c:pt idx="24">
                  <c:v>2.7868912126923282E-4</c:v>
                </c:pt>
                <c:pt idx="25">
                  <c:v>2.7802037363971934E-4</c:v>
                </c:pt>
                <c:pt idx="26">
                  <c:v>2.7778033132290844E-4</c:v>
                </c:pt>
                <c:pt idx="27">
                  <c:v>2.7568187112916528E-4</c:v>
                </c:pt>
                <c:pt idx="28">
                  <c:v>2.7496750764607252E-4</c:v>
                </c:pt>
                <c:pt idx="29">
                  <c:v>2.7424679772048734E-4</c:v>
                </c:pt>
                <c:pt idx="30">
                  <c:v>2.735204730655613E-4</c:v>
                </c:pt>
                <c:pt idx="31">
                  <c:v>2.7278931642878775E-4</c:v>
                </c:pt>
                <c:pt idx="32">
                  <c:v>2.7057544761831546E-4</c:v>
                </c:pt>
                <c:pt idx="33">
                  <c:v>2.6983381121767195E-4</c:v>
                </c:pt>
                <c:pt idx="34">
                  <c:v>2.6909202208777065E-4</c:v>
                </c:pt>
                <c:pt idx="35">
                  <c:v>2.6835116918347187E-4</c:v>
                </c:pt>
                <c:pt idx="36">
                  <c:v>2.6761239249090314E-4</c:v>
                </c:pt>
                <c:pt idx="37">
                  <c:v>2.6542068506656363E-4</c:v>
                </c:pt>
                <c:pt idx="38">
                  <c:v>2.6470263377077828E-4</c:v>
                </c:pt>
                <c:pt idx="39">
                  <c:v>2.6399312412984889E-4</c:v>
                </c:pt>
                <c:pt idx="40">
                  <c:v>2.632936023341956E-4</c:v>
                </c:pt>
                <c:pt idx="41">
                  <c:v>2.6260556560506648E-4</c:v>
                </c:pt>
                <c:pt idx="42">
                  <c:v>2.6062610355716596E-4</c:v>
                </c:pt>
                <c:pt idx="43">
                  <c:v>2.5999999999959514E-4</c:v>
                </c:pt>
                <c:pt idx="44">
                  <c:v>2.5939161254357704E-4</c:v>
                </c:pt>
                <c:pt idx="45">
                  <c:v>2.5879938250669791E-4</c:v>
                </c:pt>
                <c:pt idx="46">
                  <c:v>2.5822315503129252E-4</c:v>
                </c:pt>
                <c:pt idx="47">
                  <c:v>2.5680450590299741E-4</c:v>
                </c:pt>
                <c:pt idx="48">
                  <c:v>2.5631629571771315E-4</c:v>
                </c:pt>
                <c:pt idx="49">
                  <c:v>2.5584268909974606E-4</c:v>
                </c:pt>
                <c:pt idx="50">
                  <c:v>2.5538383469303483E-4</c:v>
                </c:pt>
                <c:pt idx="51">
                  <c:v>2.5558380871596126E-4</c:v>
                </c:pt>
                <c:pt idx="52">
                  <c:v>2.5370082610021708E-4</c:v>
                </c:pt>
                <c:pt idx="53">
                  <c:v>2.5331987644500815E-4</c:v>
                </c:pt>
                <c:pt idx="54">
                  <c:v>2.5295571928331511E-4</c:v>
                </c:pt>
                <c:pt idx="55">
                  <c:v>2.5260888606412125E-4</c:v>
                </c:pt>
                <c:pt idx="56">
                  <c:v>2.530801853174177E-4</c:v>
                </c:pt>
                <c:pt idx="57">
                  <c:v>2.5140733561460207E-4</c:v>
                </c:pt>
                <c:pt idx="58">
                  <c:v>2.5115700786525311E-4</c:v>
                </c:pt>
                <c:pt idx="59">
                  <c:v>2.5092834116568862E-4</c:v>
                </c:pt>
                <c:pt idx="60">
                  <c:v>2.5072224976993622E-4</c:v>
                </c:pt>
                <c:pt idx="61">
                  <c:v>2.5132593013176186E-4</c:v>
                </c:pt>
                <c:pt idx="62">
                  <c:v>2.501438363242717E-4</c:v>
                </c:pt>
                <c:pt idx="63">
                  <c:v>2.5006624928278074E-4</c:v>
                </c:pt>
                <c:pt idx="64">
                  <c:v>2.5001787148745908E-4</c:v>
                </c:pt>
                <c:pt idx="65">
                  <c:v>2.4999999999999979E-4</c:v>
                </c:pt>
                <c:pt idx="66">
                  <c:v>2.5022101037764906E-4</c:v>
                </c:pt>
                <c:pt idx="67">
                  <c:v>2.5034411781795645E-4</c:v>
                </c:pt>
                <c:pt idx="68">
                  <c:v>2.5049220972652868E-4</c:v>
                </c:pt>
                <c:pt idx="69">
                  <c:v>2.5046610732294895E-4</c:v>
                </c:pt>
                <c:pt idx="70">
                  <c:v>2.338472998112736E-4</c:v>
                </c:pt>
                <c:pt idx="71">
                  <c:v>2.3413946690003769E-4</c:v>
                </c:pt>
                <c:pt idx="72">
                  <c:v>2.3444626712043127E-4</c:v>
                </c:pt>
                <c:pt idx="73">
                  <c:v>2.3476581444178206E-4</c:v>
                </c:pt>
                <c:pt idx="74">
                  <c:v>2.3509613137997953E-4</c:v>
                </c:pt>
                <c:pt idx="75">
                  <c:v>2.3613055327537287E-4</c:v>
                </c:pt>
                <c:pt idx="76">
                  <c:v>2.3648234479524364E-4</c:v>
                </c:pt>
                <c:pt idx="77">
                  <c:v>2.3683364672432894E-4</c:v>
                </c:pt>
                <c:pt idx="78">
                  <c:v>2.3718193286228096E-4</c:v>
                </c:pt>
                <c:pt idx="79">
                  <c:v>2.3752458555355676E-4</c:v>
                </c:pt>
                <c:pt idx="80">
                  <c:v>2.3849119461052858E-4</c:v>
                </c:pt>
                <c:pt idx="81">
                  <c:v>2.3878330791023155E-4</c:v>
                </c:pt>
                <c:pt idx="82">
                  <c:v>2.3905532769407235E-4</c:v>
                </c:pt>
                <c:pt idx="83">
                  <c:v>2.3930408758939242E-4</c:v>
                </c:pt>
                <c:pt idx="84">
                  <c:v>2.3952632977097333E-4</c:v>
                </c:pt>
                <c:pt idx="85">
                  <c:v>2.3999999999972763E-4</c:v>
                </c:pt>
                <c:pt idx="86">
                  <c:v>2.4007026938871652E-4</c:v>
                </c:pt>
                <c:pt idx="87">
                  <c:v>2.400779944866405E-4</c:v>
                </c:pt>
                <c:pt idx="88">
                  <c:v>2.4002642492307601E-4</c:v>
                </c:pt>
                <c:pt idx="89">
                  <c:v>2.3991887985264448E-4</c:v>
                </c:pt>
                <c:pt idx="90">
                  <c:v>2.3929462597021197E-4</c:v>
                </c:pt>
                <c:pt idx="91">
                  <c:v>2.3899776085003344E-4</c:v>
                </c:pt>
                <c:pt idx="92">
                  <c:v>2.3866255881511321E-4</c:v>
                </c:pt>
                <c:pt idx="93">
                  <c:v>2.3829275614311226E-4</c:v>
                </c:pt>
                <c:pt idx="94">
                  <c:v>2.3789215862926992E-4</c:v>
                </c:pt>
                <c:pt idx="95">
                  <c:v>2.3654469774398197E-4</c:v>
                </c:pt>
                <c:pt idx="96">
                  <c:v>2.3606036914916982E-4</c:v>
                </c:pt>
                <c:pt idx="97">
                  <c:v>2.3556531743350485E-4</c:v>
                </c:pt>
                <c:pt idx="98">
                  <c:v>2.3506376548627811E-4</c:v>
                </c:pt>
                <c:pt idx="99">
                  <c:v>2.3456000571216301E-4</c:v>
                </c:pt>
                <c:pt idx="100">
                  <c:v>2.3307944617828897E-4</c:v>
                </c:pt>
                <c:pt idx="101">
                  <c:v>2.3261116941674599E-4</c:v>
                </c:pt>
                <c:pt idx="102">
                  <c:v>2.3216318955958002E-4</c:v>
                </c:pt>
                <c:pt idx="103">
                  <c:v>2.3174021609585348E-4</c:v>
                </c:pt>
                <c:pt idx="104">
                  <c:v>2.313470280317682E-4</c:v>
                </c:pt>
                <c:pt idx="105">
                  <c:v>2.3039500901649864E-4</c:v>
                </c:pt>
                <c:pt idx="106">
                  <c:v>2.3017014292020584E-4</c:v>
                </c:pt>
                <c:pt idx="107">
                  <c:v>2.3000000000023308E-4</c:v>
                </c:pt>
                <c:pt idx="108">
                  <c:v>2.2986173238573237E-4</c:v>
                </c:pt>
                <c:pt idx="109">
                  <c:v>2.297291664174198E-4</c:v>
                </c:pt>
                <c:pt idx="110">
                  <c:v>2.293094432611078E-4</c:v>
                </c:pt>
                <c:pt idx="111">
                  <c:v>2.2922495442865578E-4</c:v>
                </c:pt>
                <c:pt idx="112">
                  <c:v>2.2914679710413043E-4</c:v>
                </c:pt>
                <c:pt idx="113">
                  <c:v>2.2912552420061686E-4</c:v>
                </c:pt>
                <c:pt idx="114">
                  <c:v>2.2904111555128667E-4</c:v>
                </c:pt>
                <c:pt idx="115">
                  <c:v>2.2885992703251993E-4</c:v>
                </c:pt>
                <c:pt idx="116">
                  <c:v>2.2882527998598383E-4</c:v>
                </c:pt>
                <c:pt idx="117">
                  <c:v>2.2879890810608658E-4</c:v>
                </c:pt>
                <c:pt idx="118">
                  <c:v>2.2896333086615484E-4</c:v>
                </c:pt>
                <c:pt idx="119">
                  <c:v>2.2886814762417037E-4</c:v>
                </c:pt>
                <c:pt idx="120">
                  <c:v>2.2880283045635726E-4</c:v>
                </c:pt>
                <c:pt idx="121">
                  <c:v>2.2883325700242253E-4</c:v>
                </c:pt>
                <c:pt idx="122">
                  <c:v>2.2887444444109957E-4</c:v>
                </c:pt>
                <c:pt idx="123">
                  <c:v>2.2921296101066722E-4</c:v>
                </c:pt>
                <c:pt idx="124">
                  <c:v>2.2913756688080445E-4</c:v>
                </c:pt>
                <c:pt idx="125">
                  <c:v>2.2925615963185982E-4</c:v>
                </c:pt>
                <c:pt idx="126">
                  <c:v>2.293706860688894E-4</c:v>
                </c:pt>
                <c:pt idx="127">
                  <c:v>2.2949900119914965E-4</c:v>
                </c:pt>
                <c:pt idx="128">
                  <c:v>2.2999999999819758E-4</c:v>
                </c:pt>
                <c:pt idx="129">
                  <c:v>2.3063690478919915E-4</c:v>
                </c:pt>
                <c:pt idx="130">
                  <c:v>2.3091227336627024E-4</c:v>
                </c:pt>
                <c:pt idx="131">
                  <c:v>2.3095244918775907E-4</c:v>
                </c:pt>
                <c:pt idx="132">
                  <c:v>2.318085702893083E-4</c:v>
                </c:pt>
                <c:pt idx="133">
                  <c:v>2.3230691871926551E-4</c:v>
                </c:pt>
                <c:pt idx="134">
                  <c:v>2.3268826879384422E-4</c:v>
                </c:pt>
                <c:pt idx="135">
                  <c:v>2.3308250147444315E-4</c:v>
                </c:pt>
                <c:pt idx="136">
                  <c:v>2.3348746505405302E-4</c:v>
                </c:pt>
                <c:pt idx="137">
                  <c:v>2.3448038164870753E-4</c:v>
                </c:pt>
                <c:pt idx="138">
                  <c:v>2.3517066479233087E-4</c:v>
                </c:pt>
                <c:pt idx="139">
                  <c:v>2.3559607782915027E-4</c:v>
                </c:pt>
                <c:pt idx="140">
                  <c:v>2.3601875386059323E-4</c:v>
                </c:pt>
                <c:pt idx="141">
                  <c:v>2.3643635529162416E-4</c:v>
                </c:pt>
                <c:pt idx="142">
                  <c:v>2.372607905546297E-4</c:v>
                </c:pt>
                <c:pt idx="143">
                  <c:v>2.3800833366030151E-4</c:v>
                </c:pt>
                <c:pt idx="144">
                  <c:v>2.3836456871487123E-4</c:v>
                </c:pt>
                <c:pt idx="145">
                  <c:v>2.3870114593080533E-4</c:v>
                </c:pt>
                <c:pt idx="146">
                  <c:v>2.3901554182635245E-4</c:v>
                </c:pt>
                <c:pt idx="147">
                  <c:v>2.3935161360229837E-4</c:v>
                </c:pt>
                <c:pt idx="148">
                  <c:v>2.3999999997763516E-4</c:v>
                </c:pt>
                <c:pt idx="149">
                  <c:v>2.4016802863572638E-4</c:v>
                </c:pt>
                <c:pt idx="150">
                  <c:v>2.403058395490085E-4</c:v>
                </c:pt>
                <c:pt idx="151">
                  <c:v>2.4041529471350337E-4</c:v>
                </c:pt>
                <c:pt idx="152">
                  <c:v>2.4013255115735353E-4</c:v>
                </c:pt>
                <c:pt idx="153">
                  <c:v>2.4038189657706589E-4</c:v>
                </c:pt>
                <c:pt idx="154">
                  <c:v>2.4036679455134895E-4</c:v>
                </c:pt>
                <c:pt idx="155">
                  <c:v>2.4033781010302925E-4</c:v>
                </c:pt>
                <c:pt idx="156">
                  <c:v>2.3980066414295713E-4</c:v>
                </c:pt>
                <c:pt idx="157">
                  <c:v>2.3999721846656999E-4</c:v>
                </c:pt>
                <c:pt idx="158">
                  <c:v>2.4005451833168355E-4</c:v>
                </c:pt>
                <c:pt idx="159">
                  <c:v>2.3998436076410205E-4</c:v>
                </c:pt>
                <c:pt idx="160">
                  <c:v>2.3991449546490392E-4</c:v>
                </c:pt>
                <c:pt idx="161">
                  <c:v>2.3951255875222992E-4</c:v>
                </c:pt>
                <c:pt idx="162">
                  <c:v>2.3962730859345912E-4</c:v>
                </c:pt>
                <c:pt idx="163">
                  <c:v>2.3964294304174743E-4</c:v>
                </c:pt>
                <c:pt idx="164">
                  <c:v>2.3961906670779399E-4</c:v>
                </c:pt>
                <c:pt idx="165">
                  <c:v>2.39610361979117E-4</c:v>
                </c:pt>
                <c:pt idx="166">
                  <c:v>2.3975550585767392E-4</c:v>
                </c:pt>
                <c:pt idx="167">
                  <c:v>2.3973832865449538E-4</c:v>
                </c:pt>
                <c:pt idx="168">
                  <c:v>2.398713257531855E-4</c:v>
                </c:pt>
                <c:pt idx="169">
                  <c:v>2.4000000000009523E-4</c:v>
                </c:pt>
                <c:pt idx="170">
                  <c:v>2.4015674299650354E-4</c:v>
                </c:pt>
                <c:pt idx="171">
                  <c:v>2.412065612032318E-4</c:v>
                </c:pt>
                <c:pt idx="172">
                  <c:v>2.4100964727762715E-4</c:v>
                </c:pt>
                <c:pt idx="173">
                  <c:v>2.413330166189218E-4</c:v>
                </c:pt>
                <c:pt idx="174">
                  <c:v>2.4103491635274661E-4</c:v>
                </c:pt>
                <c:pt idx="175">
                  <c:v>2.4132897954140943E-4</c:v>
                </c:pt>
                <c:pt idx="176">
                  <c:v>2.416509264874518E-4</c:v>
                </c:pt>
                <c:pt idx="177">
                  <c:v>2.4353008914883929E-4</c:v>
                </c:pt>
                <c:pt idx="178">
                  <c:v>2.432197635586338E-4</c:v>
                </c:pt>
                <c:pt idx="179">
                  <c:v>2.4368288248457457E-4</c:v>
                </c:pt>
                <c:pt idx="180">
                  <c:v>2.4417466197252643E-4</c:v>
                </c:pt>
                <c:pt idx="181">
                  <c:v>2.4469526925221678E-4</c:v>
                </c:pt>
                <c:pt idx="182">
                  <c:v>2.4728651563071054E-4</c:v>
                </c:pt>
                <c:pt idx="183">
                  <c:v>2.470696985436533E-4</c:v>
                </c:pt>
                <c:pt idx="184">
                  <c:v>2.4773733088213787E-4</c:v>
                </c:pt>
                <c:pt idx="185">
                  <c:v>2.4843502098018246E-4</c:v>
                </c:pt>
                <c:pt idx="186">
                  <c:v>2.4916301159704244E-4</c:v>
                </c:pt>
                <c:pt idx="187">
                  <c:v>2.5232204651206154E-4</c:v>
                </c:pt>
                <c:pt idx="188">
                  <c:v>2.5238321207533539E-4</c:v>
                </c:pt>
                <c:pt idx="189">
                  <c:v>2.5326672431837366E-4</c:v>
                </c:pt>
                <c:pt idx="190">
                  <c:v>2.5418222022390643E-4</c:v>
                </c:pt>
                <c:pt idx="191">
                  <c:v>2.551300180829009E-4</c:v>
                </c:pt>
                <c:pt idx="192">
                  <c:v>2.599999999998123E-4</c:v>
                </c:pt>
                <c:pt idx="193">
                  <c:v>2.5925193394421109E-4</c:v>
                </c:pt>
                <c:pt idx="194">
                  <c:v>2.6036221914263604E-4</c:v>
                </c:pt>
                <c:pt idx="195">
                  <c:v>2.6150160750946084E-4</c:v>
                </c:pt>
                <c:pt idx="196">
                  <c:v>2.6266862520636625E-4</c:v>
                </c:pt>
                <c:pt idx="197">
                  <c:v>2.7951746932609395E-4</c:v>
                </c:pt>
                <c:pt idx="198">
                  <c:v>2.8198787503519934E-4</c:v>
                </c:pt>
                <c:pt idx="199">
                  <c:v>2.8326015967762152E-4</c:v>
                </c:pt>
                <c:pt idx="200">
                  <c:v>2.8454909100755044E-4</c:v>
                </c:pt>
                <c:pt idx="201">
                  <c:v>2.8816097547048898E-4</c:v>
                </c:pt>
                <c:pt idx="202">
                  <c:v>2.883185086508773E-4</c:v>
                </c:pt>
                <c:pt idx="203">
                  <c:v>2.9118736446586763E-4</c:v>
                </c:pt>
                <c:pt idx="204">
                  <c:v>2.9254231158211229E-4</c:v>
                </c:pt>
                <c:pt idx="205">
                  <c:v>2.9390247444792828E-4</c:v>
                </c:pt>
                <c:pt idx="206">
                  <c:v>2.9724405624875766E-4</c:v>
                </c:pt>
                <c:pt idx="207">
                  <c:v>2.9760716523725636E-4</c:v>
                </c:pt>
                <c:pt idx="208">
                  <c:v>3.0072169229571733E-4</c:v>
                </c:pt>
                <c:pt idx="209">
                  <c:v>3.0207703577751104E-4</c:v>
                </c:pt>
                <c:pt idx="210">
                  <c:v>3.0342541421684893E-4</c:v>
                </c:pt>
                <c:pt idx="211">
                  <c:v>3.0623122468401241E-4</c:v>
                </c:pt>
                <c:pt idx="212">
                  <c:v>3.0680586653112322E-4</c:v>
                </c:pt>
                <c:pt idx="213">
                  <c:v>3.099999993835691E-4</c:v>
                </c:pt>
                <c:pt idx="214">
                  <c:v>3.1128544649753877E-4</c:v>
                </c:pt>
                <c:pt idx="215">
                  <c:v>3.1258178055546345E-4</c:v>
                </c:pt>
                <c:pt idx="216">
                  <c:v>3.1477074260647991E-4</c:v>
                </c:pt>
                <c:pt idx="217">
                  <c:v>3.1602095531833087E-4</c:v>
                </c:pt>
                <c:pt idx="218">
                  <c:v>3.192032247666544E-4</c:v>
                </c:pt>
                <c:pt idx="219">
                  <c:v>3.2055042068886456E-4</c:v>
                </c:pt>
                <c:pt idx="220">
                  <c:v>3.2190345584886371E-4</c:v>
                </c:pt>
                <c:pt idx="221">
                  <c:v>3.2379191543802262E-4</c:v>
                </c:pt>
                <c:pt idx="222">
                  <c:v>3.2487873412581565E-4</c:v>
                </c:pt>
                <c:pt idx="223">
                  <c:v>3.2872671089766099E-4</c:v>
                </c:pt>
                <c:pt idx="224">
                  <c:v>3.3009673422331696E-4</c:v>
                </c:pt>
                <c:pt idx="225">
                  <c:v>3.3146635325281116E-4</c:v>
                </c:pt>
                <c:pt idx="226">
                  <c:v>3.3327992214305898E-4</c:v>
                </c:pt>
                <c:pt idx="227">
                  <c:v>3.3442254447971448E-4</c:v>
                </c:pt>
                <c:pt idx="228">
                  <c:v>3.3827289536405284E-4</c:v>
                </c:pt>
                <c:pt idx="229">
                  <c:v>3.3961845378352093E-4</c:v>
                </c:pt>
                <c:pt idx="230">
                  <c:v>3.4095616851033709E-4</c:v>
                </c:pt>
                <c:pt idx="231">
                  <c:v>3.4293097403447962E-4</c:v>
                </c:pt>
                <c:pt idx="232">
                  <c:v>3.4393721536655781E-4</c:v>
                </c:pt>
                <c:pt idx="233">
                  <c:v>3.4748561877254776E-4</c:v>
                </c:pt>
                <c:pt idx="234">
                  <c:v>3.4875104887194979E-4</c:v>
                </c:pt>
                <c:pt idx="235">
                  <c:v>3.4999999999968634E-4</c:v>
                </c:pt>
                <c:pt idx="236">
                  <c:v>3.5239783276925927E-4</c:v>
                </c:pt>
                <c:pt idx="237">
                  <c:v>3.5314335239850403E-4</c:v>
                </c:pt>
                <c:pt idx="238">
                  <c:v>3.5598861162801436E-4</c:v>
                </c:pt>
                <c:pt idx="239">
                  <c:v>3.5671932185000988E-4</c:v>
                </c:pt>
                <c:pt idx="240">
                  <c:v>3.5744682099209146E-4</c:v>
                </c:pt>
                <c:pt idx="241">
                  <c:v>3.5884378341804931E-4</c:v>
                </c:pt>
                <c:pt idx="242">
                  <c:v>3.6028057357627961E-4</c:v>
                </c:pt>
                <c:pt idx="243">
                  <c:v>3.657231466460784E-4</c:v>
                </c:pt>
                <c:pt idx="244">
                  <c:v>3.6643702913466647E-4</c:v>
                </c:pt>
                <c:pt idx="245">
                  <c:v>3.6808125764403396E-4</c:v>
                </c:pt>
                <c:pt idx="246">
                  <c:v>3.697686629521124E-4</c:v>
                </c:pt>
                <c:pt idx="247">
                  <c:v>3.7149981783255348E-4</c:v>
                </c:pt>
                <c:pt idx="248">
                  <c:v>3.7815467827612077E-4</c:v>
                </c:pt>
                <c:pt idx="249">
                  <c:v>3.7887353451686995E-4</c:v>
                </c:pt>
                <c:pt idx="250">
                  <c:v>3.8083217483509091E-4</c:v>
                </c:pt>
                <c:pt idx="251">
                  <c:v>3.8283808895321419E-4</c:v>
                </c:pt>
                <c:pt idx="252">
                  <c:v>3.8489187884275107E-4</c:v>
                </c:pt>
                <c:pt idx="253">
                  <c:v>3.9284946782614086E-4</c:v>
                </c:pt>
                <c:pt idx="254">
                  <c:v>3.9359798153279209E-4</c:v>
                </c:pt>
                <c:pt idx="255">
                  <c:v>3.9590032585019733E-4</c:v>
                </c:pt>
                <c:pt idx="256">
                  <c:v>3.9825424537358697E-4</c:v>
                </c:pt>
                <c:pt idx="257">
                  <c:v>4.0066037127807323E-4</c:v>
                </c:pt>
                <c:pt idx="258">
                  <c:v>4.0999999907274855E-4</c:v>
                </c:pt>
                <c:pt idx="259">
                  <c:v>4.1079666294928109E-4</c:v>
                </c:pt>
                <c:pt idx="260">
                  <c:v>4.1342892553265261E-4</c:v>
                </c:pt>
                <c:pt idx="261">
                  <c:v>4.1608968274279271E-4</c:v>
                </c:pt>
                <c:pt idx="262">
                  <c:v>4.2070658004531486E-4</c:v>
                </c:pt>
                <c:pt idx="263">
                  <c:v>4.2898236510695038E-4</c:v>
                </c:pt>
                <c:pt idx="264">
                  <c:v>4.3178146278630483E-4</c:v>
                </c:pt>
                <c:pt idx="265">
                  <c:v>4.3459882747246757E-4</c:v>
                </c:pt>
                <c:pt idx="266">
                  <c:v>4.3743326556417681E-4</c:v>
                </c:pt>
                <c:pt idx="267">
                  <c:v>4.4028358145649875E-4</c:v>
                </c:pt>
                <c:pt idx="268">
                  <c:v>4.4891780981910908E-4</c:v>
                </c:pt>
                <c:pt idx="269">
                  <c:v>4.5181964077046279E-4</c:v>
                </c:pt>
                <c:pt idx="270">
                  <c:v>4.5473134142599131E-4</c:v>
                </c:pt>
                <c:pt idx="271">
                  <c:v>4.5765170415126263E-4</c:v>
                </c:pt>
                <c:pt idx="272">
                  <c:v>4.6809721601752169E-4</c:v>
                </c:pt>
                <c:pt idx="273">
                  <c:v>4.7123615905245305E-4</c:v>
                </c:pt>
                <c:pt idx="274">
                  <c:v>4.7234104125224103E-4</c:v>
                </c:pt>
                <c:pt idx="275">
                  <c:v>4.7528790377942561E-4</c:v>
                </c:pt>
                <c:pt idx="276">
                  <c:v>4.7823491878683645E-4</c:v>
                </c:pt>
                <c:pt idx="277">
                  <c:v>4.8118086259836806E-4</c:v>
                </c:pt>
                <c:pt idx="278">
                  <c:v>4.8999999999894983E-4</c:v>
                </c:pt>
                <c:pt idx="279">
                  <c:v>4.929304291558654E-4</c:v>
                </c:pt>
                <c:pt idx="280">
                  <c:v>4.9585693945633285E-4</c:v>
                </c:pt>
                <c:pt idx="281">
                  <c:v>4.9878010281034411E-4</c:v>
                </c:pt>
                <c:pt idx="282">
                  <c:v>5.0170048571903086E-4</c:v>
                </c:pt>
                <c:pt idx="283">
                  <c:v>5.0661132707991352E-4</c:v>
                </c:pt>
                <c:pt idx="284">
                  <c:v>5.1336535363985254E-4</c:v>
                </c:pt>
                <c:pt idx="285">
                  <c:v>5.1510129721643344E-4</c:v>
                </c:pt>
                <c:pt idx="286">
                  <c:v>5.1804361173310399E-4</c:v>
                </c:pt>
                <c:pt idx="287">
                  <c:v>5.2098347952937913E-4</c:v>
                </c:pt>
                <c:pt idx="288">
                  <c:v>5.3087215353049696E-4</c:v>
                </c:pt>
                <c:pt idx="289">
                  <c:v>5.3272843780471067E-4</c:v>
                </c:pt>
                <c:pt idx="290">
                  <c:v>5.3566349012832424E-4</c:v>
                </c:pt>
                <c:pt idx="291">
                  <c:v>5.3859902491021014E-4</c:v>
                </c:pt>
                <c:pt idx="292">
                  <c:v>5.4153551130922358E-4</c:v>
                </c:pt>
                <c:pt idx="293">
                  <c:v>5.5144432208553695E-4</c:v>
                </c:pt>
                <c:pt idx="294">
                  <c:v>5.5330016590868485E-4</c:v>
                </c:pt>
                <c:pt idx="295">
                  <c:v>5.562482574214744E-4</c:v>
                </c:pt>
                <c:pt idx="296">
                  <c:v>5.5920000128737996E-4</c:v>
                </c:pt>
                <c:pt idx="297">
                  <c:v>5.6215582859052036E-4</c:v>
                </c:pt>
                <c:pt idx="298">
                  <c:v>5.7233352286610389E-4</c:v>
                </c:pt>
                <c:pt idx="299">
                  <c:v>5.7402840350399289E-4</c:v>
                </c:pt>
                <c:pt idx="300">
                  <c:v>5.7701092389244441E-4</c:v>
                </c:pt>
                <c:pt idx="301">
                  <c:v>5.799999999999575E-4</c:v>
                </c:pt>
                <c:pt idx="302">
                  <c:v>5.829975640232551E-4</c:v>
                </c:pt>
                <c:pt idx="303">
                  <c:v>5.9367044108693534E-4</c:v>
                </c:pt>
                <c:pt idx="304">
                  <c:v>5.9509738399132458E-4</c:v>
                </c:pt>
                <c:pt idx="305">
                  <c:v>5.9986008600266681E-4</c:v>
                </c:pt>
                <c:pt idx="306">
                  <c:v>6.0297283960040224E-4</c:v>
                </c:pt>
                <c:pt idx="307">
                  <c:v>6.0609822598438323E-4</c:v>
                </c:pt>
                <c:pt idx="308">
                  <c:v>6.1555541481599562E-4</c:v>
                </c:pt>
                <c:pt idx="309">
                  <c:v>6.1873660609826147E-4</c:v>
                </c:pt>
                <c:pt idx="310">
                  <c:v>6.2193310783496998E-4</c:v>
                </c:pt>
                <c:pt idx="311">
                  <c:v>6.2514548003486387E-4</c:v>
                </c:pt>
                <c:pt idx="312">
                  <c:v>6.2837429086499508E-4</c:v>
                </c:pt>
                <c:pt idx="313">
                  <c:v>6.3816515919426649E-4</c:v>
                </c:pt>
                <c:pt idx="314">
                  <c:v>6.4146556939654318E-4</c:v>
                </c:pt>
                <c:pt idx="315">
                  <c:v>6.4478538144993451E-4</c:v>
                </c:pt>
                <c:pt idx="316">
                  <c:v>6.4812521247617895E-4</c:v>
                </c:pt>
                <c:pt idx="317">
                  <c:v>6.5148568775620229E-4</c:v>
                </c:pt>
                <c:pt idx="318">
                  <c:v>6.6169735432392571E-4</c:v>
                </c:pt>
                <c:pt idx="319">
                  <c:v>6.6514682262393526E-4</c:v>
                </c:pt>
                <c:pt idx="320">
                  <c:v>6.6862018397983026E-4</c:v>
                </c:pt>
                <c:pt idx="321">
                  <c:v>6.7211811263337212E-4</c:v>
                </c:pt>
                <c:pt idx="322">
                  <c:v>6.7564129098507029E-4</c:v>
                </c:pt>
                <c:pt idx="323">
                  <c:v>6.8999999979031809E-4</c:v>
                </c:pt>
                <c:pt idx="324">
                  <c:v>6.936568870835175E-4</c:v>
                </c:pt>
                <c:pt idx="325">
                  <c:v>6.9733798648200472E-4</c:v>
                </c:pt>
                <c:pt idx="326">
                  <c:v>7.0104133427526677E-4</c:v>
                </c:pt>
                <c:pt idx="327">
                  <c:v>6.9900758244239105E-4</c:v>
                </c:pt>
                <c:pt idx="328">
                  <c:v>7.0007317376268832E-4</c:v>
                </c:pt>
                <c:pt idx="329">
                  <c:v>7.0386811592342685E-4</c:v>
                </c:pt>
                <c:pt idx="330">
                  <c:v>7.0767715752798781E-4</c:v>
                </c:pt>
                <c:pt idx="331">
                  <c:v>7.1149828650365269E-4</c:v>
                </c:pt>
                <c:pt idx="332">
                  <c:v>7.2560260847391817E-4</c:v>
                </c:pt>
                <c:pt idx="333">
                  <c:v>7.2686313181750159E-4</c:v>
                </c:pt>
                <c:pt idx="334">
                  <c:v>7.3071421371861034E-4</c:v>
                </c:pt>
                <c:pt idx="335">
                  <c:v>7.3456512885190404E-4</c:v>
                </c:pt>
                <c:pt idx="336">
                  <c:v>7.3841380457786423E-4</c:v>
                </c:pt>
                <c:pt idx="337">
                  <c:v>7.5219985424368474E-4</c:v>
                </c:pt>
                <c:pt idx="338">
                  <c:v>7.5374435774822361E-4</c:v>
                </c:pt>
                <c:pt idx="339">
                  <c:v>7.5755044398026332E-4</c:v>
                </c:pt>
                <c:pt idx="340">
                  <c:v>7.6134167325244166E-4</c:v>
                </c:pt>
                <c:pt idx="341">
                  <c:v>7.6511591235358192E-4</c:v>
                </c:pt>
                <c:pt idx="342">
                  <c:v>7.7808150143481622E-4</c:v>
                </c:pt>
                <c:pt idx="343">
                  <c:v>7.8000000000170934E-4</c:v>
                </c:pt>
                <c:pt idx="344">
                  <c:v>7.8365766449167002E-4</c:v>
                </c:pt>
                <c:pt idx="345">
                  <c:v>7.8728942600462984E-4</c:v>
                </c:pt>
                <c:pt idx="346">
                  <c:v>7.9089717190819887E-4</c:v>
                </c:pt>
                <c:pt idx="347">
                  <c:v>8.0283922142321273E-4</c:v>
                </c:pt>
                <c:pt idx="348">
                  <c:v>8.0512593988906606E-4</c:v>
                </c:pt>
                <c:pt idx="349">
                  <c:v>8.0864211135576189E-4</c:v>
                </c:pt>
                <c:pt idx="350">
                  <c:v>8.1214570726904152E-4</c:v>
                </c:pt>
                <c:pt idx="351">
                  <c:v>8.1563865361181391E-4</c:v>
                </c:pt>
                <c:pt idx="352">
                  <c:v>8.2702219087609299E-4</c:v>
                </c:pt>
                <c:pt idx="353">
                  <c:v>8.2954265594846943E-4</c:v>
                </c:pt>
                <c:pt idx="354">
                  <c:v>8.3301143720760609E-4</c:v>
                </c:pt>
                <c:pt idx="355">
                  <c:v>8.3648124061441308E-4</c:v>
                </c:pt>
                <c:pt idx="356">
                  <c:v>8.3995403076091537E-4</c:v>
                </c:pt>
                <c:pt idx="357">
                  <c:v>8.5129979452879033E-4</c:v>
                </c:pt>
                <c:pt idx="358">
                  <c:v>8.5391454362289084E-4</c:v>
                </c:pt>
                <c:pt idx="359">
                  <c:v>8.5743192939338232E-4</c:v>
                </c:pt>
                <c:pt idx="360">
                  <c:v>8.6096420528659987E-4</c:v>
                </c:pt>
                <c:pt idx="361">
                  <c:v>8.6451337450765896E-4</c:v>
                </c:pt>
                <c:pt idx="362">
                  <c:v>8.763538322255791E-4</c:v>
                </c:pt>
                <c:pt idx="363">
                  <c:v>8.7891924185176684E-4</c:v>
                </c:pt>
                <c:pt idx="364">
                  <c:v>8.8258311887541932E-4</c:v>
                </c:pt>
                <c:pt idx="365">
                  <c:v>8.8627602431542768E-4</c:v>
                </c:pt>
                <c:pt idx="366">
                  <c:v>8.9000000000015553E-4</c:v>
                </c:pt>
                <c:pt idx="367">
                  <c:v>9.0281971678464544E-4</c:v>
                </c:pt>
                <c:pt idx="368">
                  <c:v>9.0991377778068907E-4</c:v>
                </c:pt>
                <c:pt idx="369">
                  <c:v>9.1393623264987935E-4</c:v>
                </c:pt>
                <c:pt idx="370">
                  <c:v>9.2156011068847486E-4</c:v>
                </c:pt>
                <c:pt idx="371">
                  <c:v>9.2384712493513753E-4</c:v>
                </c:pt>
                <c:pt idx="372">
                  <c:v>9.3429146955546717E-4</c:v>
                </c:pt>
                <c:pt idx="373">
                  <c:v>9.3839765085044992E-4</c:v>
                </c:pt>
                <c:pt idx="374">
                  <c:v>9.4251100711083714E-4</c:v>
                </c:pt>
                <c:pt idx="375">
                  <c:v>9.5073337251023874E-4</c:v>
                </c:pt>
                <c:pt idx="376">
                  <c:v>9.5281901395790063E-4</c:v>
                </c:pt>
                <c:pt idx="377">
                  <c:v>9.6311623956069081E-4</c:v>
                </c:pt>
                <c:pt idx="378">
                  <c:v>9.6723099118012368E-4</c:v>
                </c:pt>
                <c:pt idx="379">
                  <c:v>9.7133893266231975E-4</c:v>
                </c:pt>
                <c:pt idx="380">
                  <c:v>9.79900887121553E-4</c:v>
                </c:pt>
                <c:pt idx="381">
                  <c:v>9.8176865401431866E-4</c:v>
                </c:pt>
                <c:pt idx="382">
                  <c:v>9.9170468201794856E-4</c:v>
                </c:pt>
                <c:pt idx="383">
                  <c:v>9.957285286347256E-4</c:v>
                </c:pt>
                <c:pt idx="384">
                  <c:v>9.9973105347237758E-4</c:v>
                </c:pt>
                <c:pt idx="385">
                  <c:v>1.0083705347798246E-3</c:v>
                </c:pt>
                <c:pt idx="386">
                  <c:v>1.0100000000030521E-3</c:v>
                </c:pt>
                <c:pt idx="387">
                  <c:v>1.019366209880562E-3</c:v>
                </c:pt>
                <c:pt idx="388">
                  <c:v>1.0232215734641619E-3</c:v>
                </c:pt>
                <c:pt idx="389">
                  <c:v>1.0270590321723534E-3</c:v>
                </c:pt>
                <c:pt idx="390">
                  <c:v>1.0285039902435313E-3</c:v>
                </c:pt>
                <c:pt idx="391">
                  <c:v>1.0299240122083207E-3</c:v>
                </c:pt>
                <c:pt idx="392">
                  <c:v>1.0436732366122762E-3</c:v>
                </c:pt>
                <c:pt idx="393">
                  <c:v>1.0474583148888767E-3</c:v>
                </c:pt>
                <c:pt idx="394">
                  <c:v>1.0512467054859494E-3</c:v>
                </c:pt>
                <c:pt idx="395">
                  <c:v>1.0550415509397808E-3</c:v>
                </c:pt>
                <c:pt idx="396">
                  <c:v>1.0637312968795032E-3</c:v>
                </c:pt>
                <c:pt idx="397">
                  <c:v>1.0703491263013762E-3</c:v>
                </c:pt>
                <c:pt idx="398">
                  <c:v>1.0742241783489239E-3</c:v>
                </c:pt>
                <c:pt idx="399">
                  <c:v>1.0781250170405483E-3</c:v>
                </c:pt>
                <c:pt idx="400">
                  <c:v>1.0820549437725645E-3</c:v>
                </c:pt>
                <c:pt idx="401">
                  <c:v>1.1022580357959381E-3</c:v>
                </c:pt>
                <c:pt idx="402">
                  <c:v>1.1064330912072763E-3</c:v>
                </c:pt>
                <c:pt idx="403">
                  <c:v>1.110660980002621E-3</c:v>
                </c:pt>
                <c:pt idx="404">
                  <c:v>1.1200355070649559E-3</c:v>
                </c:pt>
                <c:pt idx="405">
                  <c:v>1.1281708695404873E-3</c:v>
                </c:pt>
                <c:pt idx="406">
                  <c:v>1.1327144958091571E-3</c:v>
                </c:pt>
                <c:pt idx="407">
                  <c:v>1.1373254073410895E-3</c:v>
                </c:pt>
                <c:pt idx="408">
                  <c:v>1.1420003937443323E-3</c:v>
                </c:pt>
                <c:pt idx="409">
                  <c:v>1.1544776078750258E-3</c:v>
                </c:pt>
                <c:pt idx="410">
                  <c:v>1.1688146022411109E-3</c:v>
                </c:pt>
                <c:pt idx="411">
                  <c:v>1.173808113449987E-3</c:v>
                </c:pt>
                <c:pt idx="412">
                  <c:v>1.1840433240995288E-3</c:v>
                </c:pt>
                <c:pt idx="413">
                  <c:v>1.1865160783041269E-3</c:v>
                </c:pt>
                <c:pt idx="414">
                  <c:v>1.1993188488832269E-3</c:v>
                </c:pt>
                <c:pt idx="415">
                  <c:v>1.2045056003137536E-3</c:v>
                </c:pt>
                <c:pt idx="416">
                  <c:v>1.2097124306215366E-3</c:v>
                </c:pt>
                <c:pt idx="417">
                  <c:v>1.2201677815292279E-3</c:v>
                </c:pt>
                <c:pt idx="418">
                  <c:v>1.2227891269173149E-3</c:v>
                </c:pt>
                <c:pt idx="419">
                  <c:v>1.2359234052474936E-3</c:v>
                </c:pt>
                <c:pt idx="420">
                  <c:v>1.2411757565479044E-3</c:v>
                </c:pt>
                <c:pt idx="421">
                  <c:v>1.2464229784805148E-3</c:v>
                </c:pt>
                <c:pt idx="422">
                  <c:v>1.2569219141590803E-3</c:v>
                </c:pt>
                <c:pt idx="423">
                  <c:v>1.2595187341082577E-3</c:v>
                </c:pt>
                <c:pt idx="424">
                  <c:v>1.2724519033620622E-3</c:v>
                </c:pt>
                <c:pt idx="425">
                  <c:v>1.2775898662763182E-3</c:v>
                </c:pt>
                <c:pt idx="426">
                  <c:v>1.2826963147178037E-3</c:v>
                </c:pt>
                <c:pt idx="427">
                  <c:v>1.2930682177304494E-3</c:v>
                </c:pt>
                <c:pt idx="428">
                  <c:v>1.2954579287516792E-3</c:v>
                </c:pt>
                <c:pt idx="429">
                  <c:v>1.3077169699641765E-3</c:v>
                </c:pt>
                <c:pt idx="430">
                  <c:v>1.3126233971248193E-3</c:v>
                </c:pt>
                <c:pt idx="431">
                  <c:v>1.3148272216402046E-3</c:v>
                </c:pt>
                <c:pt idx="432">
                  <c:v>1.3196680076404501E-3</c:v>
                </c:pt>
                <c:pt idx="433">
                  <c:v>1.3298455787730229E-3</c:v>
                </c:pt>
                <c:pt idx="434">
                  <c:v>1.33874581603667E-3</c:v>
                </c:pt>
                <c:pt idx="435">
                  <c:v>1.3434480459955211E-3</c:v>
                </c:pt>
                <c:pt idx="436">
                  <c:v>1.3481250546521668E-3</c:v>
                </c:pt>
                <c:pt idx="437">
                  <c:v>1.3527776872063646E-3</c:v>
                </c:pt>
                <c:pt idx="438">
                  <c:v>1.3628555464767339E-3</c:v>
                </c:pt>
                <c:pt idx="439">
                  <c:v>1.3711615889056734E-3</c:v>
                </c:pt>
                <c:pt idx="440">
                  <c:v>1.37570524744667E-3</c:v>
                </c:pt>
                <c:pt idx="441">
                  <c:v>1.3802297381806531E-3</c:v>
                </c:pt>
                <c:pt idx="442">
                  <c:v>1.3847359520041589E-3</c:v>
                </c:pt>
                <c:pt idx="443">
                  <c:v>1.3947723525426939E-3</c:v>
                </c:pt>
                <c:pt idx="444">
                  <c:v>1.4025960846194073E-3</c:v>
                </c:pt>
                <c:pt idx="445">
                  <c:v>1.4070245058290325E-3</c:v>
                </c:pt>
                <c:pt idx="446">
                  <c:v>1.4114401325994886E-3</c:v>
                </c:pt>
                <c:pt idx="447">
                  <c:v>1.4158439015227813E-3</c:v>
                </c:pt>
                <c:pt idx="448">
                  <c:v>1.4315614601078505E-3</c:v>
                </c:pt>
                <c:pt idx="449">
                  <c:v>1.4362137840763091E-3</c:v>
                </c:pt>
                <c:pt idx="450">
                  <c:v>1.4377185491867249E-3</c:v>
                </c:pt>
                <c:pt idx="451">
                  <c:v>1.4420742416426204E-3</c:v>
                </c:pt>
                <c:pt idx="452">
                  <c:v>1.4464300371727862E-3</c:v>
                </c:pt>
                <c:pt idx="453">
                  <c:v>1.4479012503863966E-3</c:v>
                </c:pt>
                <c:pt idx="454">
                  <c:v>1.4668428727851097E-3</c:v>
                </c:pt>
                <c:pt idx="455">
                  <c:v>1.4712626878303674E-3</c:v>
                </c:pt>
                <c:pt idx="456">
                  <c:v>1.4757046092653875E-3</c:v>
                </c:pt>
                <c:pt idx="457">
                  <c:v>1.4860582673447177E-3</c:v>
                </c:pt>
                <c:pt idx="458">
                  <c:v>1.4876206073894231E-3</c:v>
                </c:pt>
                <c:pt idx="459">
                  <c:v>1.498377484066053E-3</c:v>
                </c:pt>
                <c:pt idx="460">
                  <c:v>1.5030313635982339E-3</c:v>
                </c:pt>
                <c:pt idx="461">
                  <c:v>1.5077340005767558E-3</c:v>
                </c:pt>
                <c:pt idx="462">
                  <c:v>1.5184845266726847E-3</c:v>
                </c:pt>
                <c:pt idx="463">
                  <c:v>1.5203054290139923E-3</c:v>
                </c:pt>
                <c:pt idx="464">
                  <c:v>1.5321157616820587E-3</c:v>
                </c:pt>
                <c:pt idx="465">
                  <c:v>1.537193588858621E-3</c:v>
                </c:pt>
                <c:pt idx="466">
                  <c:v>1.5423479332073468E-3</c:v>
                </c:pt>
                <c:pt idx="467">
                  <c:v>1.5536616179310664E-3</c:v>
                </c:pt>
                <c:pt idx="468">
                  <c:v>1.555946082670887E-3</c:v>
                </c:pt>
                <c:pt idx="469">
                  <c:v>1.5694101721692819E-3</c:v>
                </c:pt>
                <c:pt idx="470">
                  <c:v>1.5751081746869259E-3</c:v>
                </c:pt>
                <c:pt idx="471">
                  <c:v>1.5809030405666837E-3</c:v>
                </c:pt>
                <c:pt idx="472">
                  <c:v>1.5929125068495176E-3</c:v>
                </c:pt>
                <c:pt idx="473">
                  <c:v>1.5958279563304399E-3</c:v>
                </c:pt>
                <c:pt idx="474">
                  <c:v>1.6111769189599751E-3</c:v>
                </c:pt>
                <c:pt idx="475">
                  <c:v>1.617460528817196E-3</c:v>
                </c:pt>
                <c:pt idx="476">
                  <c:v>1.6238099263970777E-3</c:v>
                </c:pt>
                <c:pt idx="477">
                  <c:v>1.6363445681668155E-3</c:v>
                </c:pt>
                <c:pt idx="478">
                  <c:v>1.6397483363111347E-3</c:v>
                </c:pt>
                <c:pt idx="479">
                  <c:v>1.656383409083444E-3</c:v>
                </c:pt>
                <c:pt idx="480">
                  <c:v>1.6630309448339988E-3</c:v>
                </c:pt>
                <c:pt idx="481">
                  <c:v>1.6697118085492893E-3</c:v>
                </c:pt>
                <c:pt idx="482">
                  <c:v>1.682521330897359E-3</c:v>
                </c:pt>
                <c:pt idx="483">
                  <c:v>1.6862016544770791E-3</c:v>
                </c:pt>
                <c:pt idx="484">
                  <c:v>1.703448802787543E-3</c:v>
                </c:pt>
                <c:pt idx="485">
                  <c:v>1.7102288923382079E-3</c:v>
                </c:pt>
                <c:pt idx="486">
                  <c:v>1.717008465416356E-3</c:v>
                </c:pt>
                <c:pt idx="487">
                  <c:v>1.7298501384444354E-3</c:v>
                </c:pt>
                <c:pt idx="488">
                  <c:v>1.7335770325101851E-3</c:v>
                </c:pt>
                <c:pt idx="489">
                  <c:v>1.7507244152601218E-3</c:v>
                </c:pt>
                <c:pt idx="490">
                  <c:v>1.7573959927014886E-3</c:v>
                </c:pt>
                <c:pt idx="491">
                  <c:v>1.7640318242526944E-3</c:v>
                </c:pt>
                <c:pt idx="492">
                  <c:v>1.7766712076188755E-3</c:v>
                </c:pt>
                <c:pt idx="493">
                  <c:v>1.7801972151823421E-3</c:v>
                </c:pt>
                <c:pt idx="494">
                  <c:v>1.7965656702390515E-3</c:v>
                </c:pt>
                <c:pt idx="495">
                  <c:v>1.7999288485838734E-3</c:v>
                </c:pt>
                <c:pt idx="496">
                  <c:v>1.8032548973067799E-3</c:v>
                </c:pt>
                <c:pt idx="497">
                  <c:v>1.80654476522864E-3</c:v>
                </c:pt>
                <c:pt idx="498">
                  <c:v>1.8128127117436044E-3</c:v>
                </c:pt>
                <c:pt idx="499">
                  <c:v>1.8344373313798732E-3</c:v>
                </c:pt>
                <c:pt idx="500">
                  <c:v>1.8375584094533271E-3</c:v>
                </c:pt>
                <c:pt idx="501">
                  <c:v>1.8436715576504808E-3</c:v>
                </c:pt>
                <c:pt idx="502">
                  <c:v>1.8497587298457326E-3</c:v>
                </c:pt>
                <c:pt idx="503">
                  <c:v>1.8558216113579284E-3</c:v>
                </c:pt>
                <c:pt idx="504">
                  <c:v>1.8769174629500525E-3</c:v>
                </c:pt>
                <c:pt idx="505">
                  <c:v>1.879864298426569E-3</c:v>
                </c:pt>
                <c:pt idx="506">
                  <c:v>1.8858313677765825E-3</c:v>
                </c:pt>
                <c:pt idx="507">
                  <c:v>1.8917844752390385E-3</c:v>
                </c:pt>
                <c:pt idx="508">
                  <c:v>1.8977253784254518E-3</c:v>
                </c:pt>
                <c:pt idx="509">
                  <c:v>1.9185513435608145E-3</c:v>
                </c:pt>
                <c:pt idx="510">
                  <c:v>1.9214024621352344E-3</c:v>
                </c:pt>
                <c:pt idx="511">
                  <c:v>1.9273090696026755E-3</c:v>
                </c:pt>
                <c:pt idx="512">
                  <c:v>1.933214235353978E-3</c:v>
                </c:pt>
                <c:pt idx="513">
                  <c:v>1.939119789296859E-3</c:v>
                </c:pt>
                <c:pt idx="514">
                  <c:v>1.9599420304492734E-3</c:v>
                </c:pt>
                <c:pt idx="515">
                  <c:v>1.9627825318626786E-3</c:v>
                </c:pt>
                <c:pt idx="516">
                  <c:v>1.9687156299396046E-3</c:v>
                </c:pt>
                <c:pt idx="517">
                  <c:v>1.9746565187688837E-3</c:v>
                </c:pt>
                <c:pt idx="518">
                  <c:v>2.0195825021894044E-3</c:v>
                </c:pt>
                <c:pt idx="519">
                  <c:v>2.06179004021712E-3</c:v>
                </c:pt>
                <c:pt idx="520">
                  <c:v>2.1043719278928193E-3</c:v>
                </c:pt>
                <c:pt idx="521">
                  <c:v>2.1473248213282588E-3</c:v>
                </c:pt>
                <c:pt idx="522">
                  <c:v>2.187420052170323E-3</c:v>
                </c:pt>
                <c:pt idx="523">
                  <c:v>2.2310797827340017E-3</c:v>
                </c:pt>
                <c:pt idx="524">
                  <c:v>2.2751007182041072E-3</c:v>
                </c:pt>
                <c:pt idx="525">
                  <c:v>2.3194795142238043E-3</c:v>
                </c:pt>
                <c:pt idx="526">
                  <c:v>2.3675373327422993E-3</c:v>
                </c:pt>
                <c:pt idx="527">
                  <c:v>2.4126460340589597E-3</c:v>
                </c:pt>
                <c:pt idx="528">
                  <c:v>2.4581023312709839E-3</c:v>
                </c:pt>
                <c:pt idx="529">
                  <c:v>2.5039028796600229E-3</c:v>
                </c:pt>
                <c:pt idx="530">
                  <c:v>2.5566636048114733E-3</c:v>
                </c:pt>
                <c:pt idx="531">
                  <c:v>2.5997439752169986E-3</c:v>
                </c:pt>
                <c:pt idx="532">
                  <c:v>2.6465816484499173E-3</c:v>
                </c:pt>
                <c:pt idx="533">
                  <c:v>2.6937499451389628E-3</c:v>
                </c:pt>
                <c:pt idx="534">
                  <c:v>2.7412455197388576E-3</c:v>
                </c:pt>
                <c:pt idx="535">
                  <c:v>2.7890650265448942E-3</c:v>
                </c:pt>
                <c:pt idx="536">
                  <c:v>2.837205119688518E-3</c:v>
                </c:pt>
                <c:pt idx="537">
                  <c:v>2.8856624531311444E-3</c:v>
                </c:pt>
                <c:pt idx="538">
                  <c:v>2.9344336806597432E-3</c:v>
                </c:pt>
                <c:pt idx="539">
                  <c:v>2.9980250225844392E-3</c:v>
                </c:pt>
                <c:pt idx="540">
                  <c:v>3.0474986310169189E-3</c:v>
                </c:pt>
                <c:pt idx="541">
                  <c:v>3.0972751749500831E-3</c:v>
                </c:pt>
                <c:pt idx="542">
                  <c:v>3.1473513077420493E-3</c:v>
                </c:pt>
                <c:pt idx="543">
                  <c:v>3.2191904185705175E-3</c:v>
                </c:pt>
                <c:pt idx="544">
                  <c:v>3.2483854988393569E-3</c:v>
                </c:pt>
                <c:pt idx="545">
                  <c:v>3.2993320405006275E-3</c:v>
                </c:pt>
                <c:pt idx="546">
                  <c:v>3.3505568097602638E-3</c:v>
                </c:pt>
                <c:pt idx="547">
                  <c:v>3.4020536719397707E-3</c:v>
                </c:pt>
                <c:pt idx="548">
                  <c:v>3.4538164264829724E-3</c:v>
                </c:pt>
                <c:pt idx="549">
                  <c:v>3.5058388069408868E-3</c:v>
                </c:pt>
                <c:pt idx="550">
                  <c:v>3.5581144809501237E-3</c:v>
                </c:pt>
                <c:pt idx="551">
                  <c:v>3.6106370502207849E-3</c:v>
                </c:pt>
                <c:pt idx="552">
                  <c:v>3.6634000505165894E-3</c:v>
                </c:pt>
                <c:pt idx="553">
                  <c:v>3.7163969516380213E-3</c:v>
                </c:pt>
                <c:pt idx="554">
                  <c:v>3.7696211574080696E-3</c:v>
                </c:pt>
                <c:pt idx="555">
                  <c:v>3.823066005651059E-3</c:v>
                </c:pt>
                <c:pt idx="556">
                  <c:v>3.8767247681805493E-3</c:v>
                </c:pt>
                <c:pt idx="557">
                  <c:v>3.9305906507803232E-3</c:v>
                </c:pt>
                <c:pt idx="558">
                  <c:v>3.9846567931888328E-3</c:v>
                </c:pt>
                <c:pt idx="559">
                  <c:v>4.0389162690827795E-3</c:v>
                </c:pt>
                <c:pt idx="560">
                  <c:v>4.0933620860606947E-3</c:v>
                </c:pt>
                <c:pt idx="561">
                  <c:v>4.1479871856286814E-3</c:v>
                </c:pt>
                <c:pt idx="562">
                  <c:v>4.2027844431822645E-3</c:v>
                </c:pt>
                <c:pt idx="563">
                  <c:v>4.2577466679925681E-3</c:v>
                </c:pt>
                <c:pt idx="564">
                  <c:v>4.3128666031898915E-3</c:v>
                </c:pt>
                <c:pt idx="565">
                  <c:v>4.3520537492209759E-3</c:v>
                </c:pt>
                <c:pt idx="566">
                  <c:v>4.4074325409178758E-3</c:v>
                </c:pt>
                <c:pt idx="567">
                  <c:v>4.4629484217764553E-3</c:v>
                </c:pt>
                <c:pt idx="568">
                  <c:v>4.5185938167666096E-3</c:v>
                </c:pt>
                <c:pt idx="569">
                  <c:v>4.5784132370178549E-3</c:v>
                </c:pt>
                <c:pt idx="570">
                  <c:v>4.6343035001606961E-3</c:v>
                </c:pt>
                <c:pt idx="571">
                  <c:v>4.6903039914110572E-3</c:v>
                </c:pt>
                <c:pt idx="572">
                  <c:v>4.7627057235691359E-3</c:v>
                </c:pt>
                <c:pt idx="573">
                  <c:v>4.8026152930606188E-3</c:v>
                </c:pt>
                <c:pt idx="574">
                  <c:v>4.8548313413533687E-3</c:v>
                </c:pt>
                <c:pt idx="575">
                  <c:v>4.9112163880544518E-3</c:v>
                </c:pt>
                <c:pt idx="576">
                  <c:v>4.9676865554103685E-3</c:v>
                </c:pt>
                <c:pt idx="577">
                  <c:v>5.0242367495152698E-3</c:v>
                </c:pt>
                <c:pt idx="578">
                  <c:v>5.0849660894128259E-3</c:v>
                </c:pt>
                <c:pt idx="579">
                  <c:v>5.1416650766486346E-3</c:v>
                </c:pt>
                <c:pt idx="580">
                  <c:v>5.1984284512471375E-3</c:v>
                </c:pt>
                <c:pt idx="581">
                  <c:v>5.2552511169319666E-3</c:v>
                </c:pt>
                <c:pt idx="582">
                  <c:v>5.3241617235846748E-3</c:v>
                </c:pt>
                <c:pt idx="583">
                  <c:v>5.3934645384344677E-3</c:v>
                </c:pt>
                <c:pt idx="584">
                  <c:v>5.4504517897707777E-3</c:v>
                </c:pt>
                <c:pt idx="585">
                  <c:v>5.5074757559843805E-3</c:v>
                </c:pt>
                <c:pt idx="586">
                  <c:v>5.5645313376409943E-3</c:v>
                </c:pt>
                <c:pt idx="587">
                  <c:v>5.6216134347177975E-3</c:v>
                </c:pt>
                <c:pt idx="588">
                  <c:v>5.6787169466073796E-3</c:v>
                </c:pt>
                <c:pt idx="589">
                  <c:v>5.7358367721151117E-3</c:v>
                </c:pt>
                <c:pt idx="590">
                  <c:v>5.7929678094586984E-3</c:v>
                </c:pt>
                <c:pt idx="591">
                  <c:v>5.8583619938131241E-3</c:v>
                </c:pt>
                <c:pt idx="592">
                  <c:v>5.9154985635043065E-3</c:v>
                </c:pt>
                <c:pt idx="593">
                  <c:v>5.9726303247735662E-3</c:v>
                </c:pt>
                <c:pt idx="594">
                  <c:v>6.0297521760843209E-3</c:v>
                </c:pt>
                <c:pt idx="595">
                  <c:v>6.0827368896720913E-3</c:v>
                </c:pt>
                <c:pt idx="596">
                  <c:v>6.1398327935313452E-3</c:v>
                </c:pt>
                <c:pt idx="597">
                  <c:v>6.1969158784001407E-3</c:v>
                </c:pt>
                <c:pt idx="598">
                  <c:v>6.2702913419317328E-3</c:v>
                </c:pt>
                <c:pt idx="599">
                  <c:v>6.3110480513926389E-3</c:v>
                </c:pt>
                <c:pt idx="600">
                  <c:v>6.372222923627718E-3</c:v>
                </c:pt>
                <c:pt idx="601">
                  <c:v>6.4292678795379908E-3</c:v>
                </c:pt>
                <c:pt idx="602">
                  <c:v>6.4863069417236243E-3</c:v>
                </c:pt>
                <c:pt idx="603">
                  <c:v>6.5433417433669048E-3</c:v>
                </c:pt>
                <c:pt idx="604">
                  <c:v>6.5962441122619049E-3</c:v>
                </c:pt>
                <c:pt idx="605">
                  <c:v>6.6532732926629246E-3</c:v>
                </c:pt>
                <c:pt idx="606">
                  <c:v>6.7103035174674161E-3</c:v>
                </c:pt>
                <c:pt idx="607">
                  <c:v>6.7673368943795527E-3</c:v>
                </c:pt>
                <c:pt idx="608">
                  <c:v>6.8326586070001959E-3</c:v>
                </c:pt>
                <c:pt idx="609">
                  <c:v>6.8855667606263545E-3</c:v>
                </c:pt>
                <c:pt idx="610">
                  <c:v>6.942626948647417E-3</c:v>
                </c:pt>
                <c:pt idx="611">
                  <c:v>6.9997000053902206E-3</c:v>
                </c:pt>
                <c:pt idx="612">
                  <c:v>7.0567885802328718E-3</c:v>
                </c:pt>
                <c:pt idx="613">
                  <c:v>7.1138954355483112E-3</c:v>
                </c:pt>
                <c:pt idx="614">
                  <c:v>7.1710234467186442E-3</c:v>
                </c:pt>
                <c:pt idx="615">
                  <c:v>7.2281756021525222E-3</c:v>
                </c:pt>
                <c:pt idx="616">
                  <c:v>7.2853550033016501E-3</c:v>
                </c:pt>
                <c:pt idx="617">
                  <c:v>7.3342133879178732E-3</c:v>
                </c:pt>
                <c:pt idx="618">
                  <c:v>7.3914490039131333E-3</c:v>
                </c:pt>
                <c:pt idx="619">
                  <c:v>7.4487219991610527E-3</c:v>
                </c:pt>
                <c:pt idx="620">
                  <c:v>7.5060359898573275E-3</c:v>
                </c:pt>
                <c:pt idx="621">
                  <c:v>7.5675851254969617E-3</c:v>
                </c:pt>
                <c:pt idx="622">
                  <c:v>7.6249901992926439E-3</c:v>
                </c:pt>
                <c:pt idx="623">
                  <c:v>7.6824364118288279E-3</c:v>
                </c:pt>
                <c:pt idx="624">
                  <c:v>7.7399216212638358E-3</c:v>
                </c:pt>
                <c:pt idx="625">
                  <c:v>7.7974436855096328E-3</c:v>
                </c:pt>
                <c:pt idx="626">
                  <c:v>7.8507930311908659E-3</c:v>
                </c:pt>
                <c:pt idx="627">
                  <c:v>7.9083795301250932E-3</c:v>
                </c:pt>
                <c:pt idx="628">
                  <c:v>7.9659965993726344E-3</c:v>
                </c:pt>
                <c:pt idx="629">
                  <c:v>8.0236420959035586E-3</c:v>
                </c:pt>
                <c:pt idx="630">
                  <c:v>8.085531838440253E-3</c:v>
                </c:pt>
                <c:pt idx="631">
                  <c:v>8.1432300337926887E-3</c:v>
                </c:pt>
                <c:pt idx="632">
                  <c:v>8.2009500823786649E-3</c:v>
                </c:pt>
                <c:pt idx="633">
                  <c:v>8.2586898401196037E-3</c:v>
                </c:pt>
                <c:pt idx="634">
                  <c:v>8.3204730675936703E-3</c:v>
                </c:pt>
                <c:pt idx="635">
                  <c:v>8.3782461586164904E-3</c:v>
                </c:pt>
                <c:pt idx="636">
                  <c:v>8.4360323623370523E-3</c:v>
                </c:pt>
                <c:pt idx="637">
                  <c:v>8.4938295337011107E-3</c:v>
                </c:pt>
                <c:pt idx="638">
                  <c:v>8.5516355274018758E-3</c:v>
                </c:pt>
                <c:pt idx="639">
                  <c:v>8.6094481978848461E-3</c:v>
                </c:pt>
                <c:pt idx="640">
                  <c:v>8.6672653993456073E-3</c:v>
                </c:pt>
                <c:pt idx="641">
                  <c:v>8.7250849857289561E-3</c:v>
                </c:pt>
                <c:pt idx="642">
                  <c:v>8.7829048107311014E-3</c:v>
                </c:pt>
                <c:pt idx="643">
                  <c:v>8.8491955795482104E-3</c:v>
                </c:pt>
                <c:pt idx="644">
                  <c:v>8.9070101961931936E-3</c:v>
                </c:pt>
                <c:pt idx="645">
                  <c:v>8.9648183223865214E-3</c:v>
                </c:pt>
                <c:pt idx="646">
                  <c:v>9.0226178106738077E-3</c:v>
                </c:pt>
                <c:pt idx="647">
                  <c:v>9.0761698001760628E-3</c:v>
                </c:pt>
                <c:pt idx="648">
                  <c:v>9.1339491573288398E-3</c:v>
                </c:pt>
                <c:pt idx="649">
                  <c:v>9.2082248123848132E-3</c:v>
                </c:pt>
                <c:pt idx="650">
                  <c:v>9.2659872054593612E-3</c:v>
                </c:pt>
                <c:pt idx="651">
                  <c:v>9.3237446577508244E-3</c:v>
                </c:pt>
                <c:pt idx="652">
                  <c:v>9.3942301182410801E-3</c:v>
                </c:pt>
                <c:pt idx="653">
                  <c:v>9.4519888788467989E-3</c:v>
                </c:pt>
                <c:pt idx="654">
                  <c:v>9.5097483996478636E-3</c:v>
                </c:pt>
                <c:pt idx="655">
                  <c:v>9.5675103881970834E-3</c:v>
                </c:pt>
                <c:pt idx="656">
                  <c:v>9.61251522067837E-3</c:v>
                </c:pt>
                <c:pt idx="657">
                  <c:v>9.6702782270249726E-3</c:v>
                </c:pt>
                <c:pt idx="658">
                  <c:v>9.7280485261194028E-3</c:v>
                </c:pt>
                <c:pt idx="659">
                  <c:v>9.7986190184714654E-3</c:v>
                </c:pt>
                <c:pt idx="660">
                  <c:v>9.8564208067020865E-3</c:v>
                </c:pt>
                <c:pt idx="661">
                  <c:v>9.9142364166979451E-3</c:v>
                </c:pt>
                <c:pt idx="662">
                  <c:v>9.9720679256512235E-3</c:v>
                </c:pt>
                <c:pt idx="663">
                  <c:v>1.0029917463592697E-2</c:v>
                </c:pt>
                <c:pt idx="664">
                  <c:v>1.0074937111481773E-2</c:v>
                </c:pt>
                <c:pt idx="665">
                  <c:v>1.0145679410797985E-2</c:v>
                </c:pt>
                <c:pt idx="666">
                  <c:v>1.0203596344382074E-2</c:v>
                </c:pt>
                <c:pt idx="667">
                  <c:v>1.0261540355612523E-2</c:v>
                </c:pt>
                <c:pt idx="668">
                  <c:v>1.0306610885660527E-2</c:v>
                </c:pt>
                <c:pt idx="669">
                  <c:v>1.0355994252306797E-2</c:v>
                </c:pt>
                <c:pt idx="670">
                  <c:v>1.0414011394960631E-2</c:v>
                </c:pt>
                <c:pt idx="671">
                  <c:v>1.0472065538400546E-2</c:v>
                </c:pt>
                <c:pt idx="672">
                  <c:v>1.0530159380693285E-2</c:v>
                </c:pt>
                <c:pt idx="673">
                  <c:v>1.0592617131182654E-2</c:v>
                </c:pt>
                <c:pt idx="674">
                  <c:v>1.0650798964935248E-2</c:v>
                </c:pt>
                <c:pt idx="675">
                  <c:v>1.070902170827872E-2</c:v>
                </c:pt>
                <c:pt idx="676">
                  <c:v>1.0767284613909316E-2</c:v>
                </c:pt>
                <c:pt idx="677">
                  <c:v>1.0825586934438509E-2</c:v>
                </c:pt>
                <c:pt idx="678">
                  <c:v>1.0879584150725513E-2</c:v>
                </c:pt>
                <c:pt idx="679">
                  <c:v>1.0937958842143864E-2</c:v>
                </c:pt>
                <c:pt idx="680">
                  <c:v>1.0996370748651127E-2</c:v>
                </c:pt>
                <c:pt idx="681">
                  <c:v>1.1054819122524975E-2</c:v>
                </c:pt>
                <c:pt idx="682">
                  <c:v>1.1117663595938248E-2</c:v>
                </c:pt>
                <c:pt idx="683">
                  <c:v>1.1176186705880128E-2</c:v>
                </c:pt>
                <c:pt idx="684">
                  <c:v>1.1234743996590553E-2</c:v>
                </c:pt>
                <c:pt idx="685">
                  <c:v>1.1293334719991001E-2</c:v>
                </c:pt>
                <c:pt idx="686">
                  <c:v>1.1347581826151264E-2</c:v>
                </c:pt>
                <c:pt idx="687">
                  <c:v>1.1406233297271537E-2</c:v>
                </c:pt>
                <c:pt idx="688">
                  <c:v>1.1464915999301823E-2</c:v>
                </c:pt>
                <c:pt idx="689">
                  <c:v>1.1523629183831284E-2</c:v>
                </c:pt>
                <c:pt idx="690">
                  <c:v>1.1582372102362525E-2</c:v>
                </c:pt>
                <c:pt idx="691">
                  <c:v>1.1641144006310706E-2</c:v>
                </c:pt>
                <c:pt idx="692">
                  <c:v>1.1699944147003986E-2</c:v>
                </c:pt>
                <c:pt idx="693">
                  <c:v>1.1758771775684398E-2</c:v>
                </c:pt>
                <c:pt idx="694">
                  <c:v>1.1817626143505658E-2</c:v>
                </c:pt>
                <c:pt idx="695">
                  <c:v>1.1898558721590003E-2</c:v>
                </c:pt>
                <c:pt idx="696">
                  <c:v>1.1957481713691447E-2</c:v>
                </c:pt>
                <c:pt idx="697">
                  <c:v>1.2016428982199151E-2</c:v>
                </c:pt>
                <c:pt idx="698">
                  <c:v>1.2075399686560543E-2</c:v>
                </c:pt>
                <c:pt idx="699">
                  <c:v>1.212111866612558E-2</c:v>
                </c:pt>
                <c:pt idx="700">
                  <c:v>1.2180116067612167E-2</c:v>
                </c:pt>
                <c:pt idx="701">
                  <c:v>1.2239120568624529E-2</c:v>
                </c:pt>
                <c:pt idx="702">
                  <c:v>1.2298124132392729E-2</c:v>
                </c:pt>
                <c:pt idx="703">
                  <c:v>1.2357118630998322E-2</c:v>
                </c:pt>
                <c:pt idx="704">
                  <c:v>1.2429362699115151E-2</c:v>
                </c:pt>
                <c:pt idx="705">
                  <c:v>1.248830518395563E-2</c:v>
                </c:pt>
                <c:pt idx="706">
                  <c:v>1.2547211116786517E-2</c:v>
                </c:pt>
                <c:pt idx="707">
                  <c:v>1.2606072090519026E-2</c:v>
                </c:pt>
                <c:pt idx="708">
                  <c:v>1.2651664287373259E-2</c:v>
                </c:pt>
                <c:pt idx="709">
                  <c:v>1.2710428602750744E-2</c:v>
                </c:pt>
                <c:pt idx="710">
                  <c:v>1.27691244042993E-2</c:v>
                </c:pt>
                <c:pt idx="711">
                  <c:v>1.2827742834463368E-2</c:v>
                </c:pt>
                <c:pt idx="712">
                  <c:v>1.289940203996567E-2</c:v>
                </c:pt>
                <c:pt idx="713">
                  <c:v>1.2957811682261438E-2</c:v>
                </c:pt>
                <c:pt idx="714">
                  <c:v>1.3016115001625242E-2</c:v>
                </c:pt>
                <c:pt idx="715">
                  <c:v>1.3074302872500857E-2</c:v>
                </c:pt>
                <c:pt idx="716">
                  <c:v>1.313236607948436E-2</c:v>
                </c:pt>
                <c:pt idx="717">
                  <c:v>1.3190295317312523E-2</c:v>
                </c:pt>
                <c:pt idx="718">
                  <c:v>1.324808119085895E-2</c:v>
                </c:pt>
                <c:pt idx="719">
                  <c:v>1.3305714215125908E-2</c:v>
                </c:pt>
                <c:pt idx="720">
                  <c:v>1.3363184815237879E-2</c:v>
                </c:pt>
                <c:pt idx="721">
                  <c:v>1.339910136641026E-2</c:v>
                </c:pt>
                <c:pt idx="722">
                  <c:v>1.3456284543943929E-2</c:v>
                </c:pt>
                <c:pt idx="723">
                  <c:v>1.3513277547257356E-2</c:v>
                </c:pt>
                <c:pt idx="724">
                  <c:v>1.3570070256473013E-2</c:v>
                </c:pt>
                <c:pt idx="725">
                  <c:v>1.3630877320969896E-2</c:v>
                </c:pt>
                <c:pt idx="726">
                  <c:v>1.3687231348791264E-2</c:v>
                </c:pt>
                <c:pt idx="727">
                  <c:v>1.3743367376893259E-2</c:v>
                </c:pt>
                <c:pt idx="728">
                  <c:v>1.3799282275342641E-2</c:v>
                </c:pt>
                <c:pt idx="729">
                  <c:v>1.3854972913929476E-2</c:v>
                </c:pt>
                <c:pt idx="730">
                  <c:v>1.3906285701425299E-2</c:v>
                </c:pt>
                <c:pt idx="731">
                  <c:v>1.3961533829686327E-2</c:v>
                </c:pt>
                <c:pt idx="732">
                  <c:v>1.4016548530165941E-2</c:v>
                </c:pt>
                <c:pt idx="733">
                  <c:v>1.4071326671831029E-2</c:v>
                </c:pt>
                <c:pt idx="734">
                  <c:v>1.4129952632677568E-2</c:v>
                </c:pt>
                <c:pt idx="735">
                  <c:v>1.4184231962648935E-2</c:v>
                </c:pt>
                <c:pt idx="736">
                  <c:v>1.4238265113848868E-2</c:v>
                </c:pt>
                <c:pt idx="737">
                  <c:v>1.4292048953984698E-2</c:v>
                </c:pt>
                <c:pt idx="738">
                  <c:v>1.4345580350523076E-2</c:v>
                </c:pt>
                <c:pt idx="739">
                  <c:v>1.4394852416888241E-2</c:v>
                </c:pt>
                <c:pt idx="740">
                  <c:v>1.4447886956771476E-2</c:v>
                </c:pt>
                <c:pt idx="741">
                  <c:v>1.4500659880626425E-2</c:v>
                </c:pt>
                <c:pt idx="742">
                  <c:v>1.4553168055241384E-2</c:v>
                </c:pt>
                <c:pt idx="743">
                  <c:v>1.460540834718251E-2</c:v>
                </c:pt>
                <c:pt idx="744">
                  <c:v>1.4657377622798232E-2</c:v>
                </c:pt>
                <c:pt idx="745">
                  <c:v>1.4709072748222786E-2</c:v>
                </c:pt>
                <c:pt idx="746">
                  <c:v>1.4760490589380634E-2</c:v>
                </c:pt>
                <c:pt idx="747">
                  <c:v>1.4830900087669499E-2</c:v>
                </c:pt>
                <c:pt idx="748">
                  <c:v>1.4881657492021321E-2</c:v>
                </c:pt>
                <c:pt idx="749">
                  <c:v>1.493212706495509E-2</c:v>
                </c:pt>
                <c:pt idx="750">
                  <c:v>1.4982305670284867E-2</c:v>
                </c:pt>
                <c:pt idx="751">
                  <c:v>1.5020868271421699E-2</c:v>
                </c:pt>
                <c:pt idx="752">
                  <c:v>1.5070518628344366E-2</c:v>
                </c:pt>
                <c:pt idx="753">
                  <c:v>1.5119875454975376E-2</c:v>
                </c:pt>
                <c:pt idx="754">
                  <c:v>1.5168939586438611E-2</c:v>
                </c:pt>
                <c:pt idx="755">
                  <c:v>1.521771190055997E-2</c:v>
                </c:pt>
                <c:pt idx="756">
                  <c:v>1.5277231140986842E-2</c:v>
                </c:pt>
                <c:pt idx="757">
                  <c:v>1.5325367949511013E-2</c:v>
                </c:pt>
                <c:pt idx="758">
                  <c:v>1.5373216473594133E-2</c:v>
                </c:pt>
                <c:pt idx="759">
                  <c:v>1.5420777712201414E-2</c:v>
                </c:pt>
                <c:pt idx="760">
                  <c:v>1.5457229924393802E-2</c:v>
                </c:pt>
                <c:pt idx="761">
                  <c:v>1.5504272160478481E-2</c:v>
                </c:pt>
                <c:pt idx="762">
                  <c:v>1.5551029919923321E-2</c:v>
                </c:pt>
                <c:pt idx="763">
                  <c:v>1.5597504422289602E-2</c:v>
                </c:pt>
                <c:pt idx="764">
                  <c:v>1.5643696929872514E-2</c:v>
                </c:pt>
                <c:pt idx="765">
                  <c:v>1.5700173388171056E-2</c:v>
                </c:pt>
                <c:pt idx="766">
                  <c:v>1.5745755131111171E-2</c:v>
                </c:pt>
                <c:pt idx="767">
                  <c:v>1.5791059093951291E-2</c:v>
                </c:pt>
                <c:pt idx="768">
                  <c:v>1.5836086654118186E-2</c:v>
                </c:pt>
                <c:pt idx="769">
                  <c:v>1.5880839231103047E-2</c:v>
                </c:pt>
                <c:pt idx="770">
                  <c:v>1.5925318286470515E-2</c:v>
                </c:pt>
                <c:pt idx="771">
                  <c:v>1.5969525323853928E-2</c:v>
                </c:pt>
                <c:pt idx="772">
                  <c:v>1.6013461888962226E-2</c:v>
                </c:pt>
                <c:pt idx="773">
                  <c:v>1.6040187880264865E-2</c:v>
                </c:pt>
                <c:pt idx="774">
                  <c:v>1.6083673177585887E-2</c:v>
                </c:pt>
                <c:pt idx="775">
                  <c:v>1.6126893379773438E-2</c:v>
                </c:pt>
                <c:pt idx="776">
                  <c:v>1.6169850304110642E-2</c:v>
                </c:pt>
                <c:pt idx="777">
                  <c:v>1.621254575952796E-2</c:v>
                </c:pt>
                <c:pt idx="778">
                  <c:v>1.625828539944604E-2</c:v>
                </c:pt>
                <c:pt idx="779">
                  <c:v>1.6300438702634718E-2</c:v>
                </c:pt>
                <c:pt idx="780">
                  <c:v>1.6342326608792011E-2</c:v>
                </c:pt>
                <c:pt idx="781">
                  <c:v>1.6383947097009206E-2</c:v>
                </c:pt>
                <c:pt idx="782">
                  <c:v>1.6422063949183618E-2</c:v>
                </c:pt>
                <c:pt idx="783">
                  <c:v>1.6463161746533214E-2</c:v>
                </c:pt>
                <c:pt idx="784">
                  <c:v>1.650398621506776E-2</c:v>
                </c:pt>
                <c:pt idx="785">
                  <c:v>1.6544535333841634E-2</c:v>
                </c:pt>
                <c:pt idx="786">
                  <c:v>1.6587967533091712E-2</c:v>
                </c:pt>
                <c:pt idx="787">
                  <c:v>1.6627941071384773E-2</c:v>
                </c:pt>
                <c:pt idx="788">
                  <c:v>1.6667633043838184E-2</c:v>
                </c:pt>
                <c:pt idx="789">
                  <c:v>1.6707041429137391E-2</c:v>
                </c:pt>
                <c:pt idx="790">
                  <c:v>1.6746164205929646E-2</c:v>
                </c:pt>
                <c:pt idx="791">
                  <c:v>1.6781934522684901E-2</c:v>
                </c:pt>
                <c:pt idx="792">
                  <c:v>1.6820499602864365E-2</c:v>
                </c:pt>
                <c:pt idx="793">
                  <c:v>1.6858773164178647E-2</c:v>
                </c:pt>
                <c:pt idx="794">
                  <c:v>1.6896753185341187E-2</c:v>
                </c:pt>
                <c:pt idx="795">
                  <c:v>1.6934437645040247E-2</c:v>
                </c:pt>
                <c:pt idx="796">
                  <c:v>1.6971824521944658E-2</c:v>
                </c:pt>
                <c:pt idx="797">
                  <c:v>1.7008911794705144E-2</c:v>
                </c:pt>
                <c:pt idx="798">
                  <c:v>1.7045697441958295E-2</c:v>
                </c:pt>
                <c:pt idx="799">
                  <c:v>1.7096679378040949E-2</c:v>
                </c:pt>
                <c:pt idx="800">
                  <c:v>1.7132751451961074E-2</c:v>
                </c:pt>
                <c:pt idx="801">
                  <c:v>1.7168515058948772E-2</c:v>
                </c:pt>
                <c:pt idx="802">
                  <c:v>1.7203968176677652E-2</c:v>
                </c:pt>
                <c:pt idx="803">
                  <c:v>1.7230667992559873E-2</c:v>
                </c:pt>
                <c:pt idx="804">
                  <c:v>1.7265562415583947E-2</c:v>
                </c:pt>
                <c:pt idx="805">
                  <c:v>1.7300150698109275E-2</c:v>
                </c:pt>
                <c:pt idx="806">
                  <c:v>1.7334437223008068E-2</c:v>
                </c:pt>
                <c:pt idx="807">
                  <c:v>1.7368426433747558E-2</c:v>
                </c:pt>
                <c:pt idx="808">
                  <c:v>1.7410279011648405E-2</c:v>
                </c:pt>
                <c:pt idx="809">
                  <c:v>1.7443635607497312E-2</c:v>
                </c:pt>
                <c:pt idx="810">
                  <c:v>1.7476710252354203E-2</c:v>
                </c:pt>
                <c:pt idx="811">
                  <c:v>1.750950754983506E-2</c:v>
                </c:pt>
                <c:pt idx="812">
                  <c:v>1.7534072538026402E-2</c:v>
                </c:pt>
                <c:pt idx="813">
                  <c:v>1.7566374569863076E-2</c:v>
                </c:pt>
                <c:pt idx="814">
                  <c:v>1.7598412088393189E-2</c:v>
                </c:pt>
                <c:pt idx="815">
                  <c:v>1.763019002180051E-2</c:v>
                </c:pt>
                <c:pt idx="816">
                  <c:v>1.7661713358850716E-2</c:v>
                </c:pt>
                <c:pt idx="817">
                  <c:v>1.7700732355024285E-2</c:v>
                </c:pt>
                <c:pt idx="818">
                  <c:v>1.7731722130536913E-2</c:v>
                </c:pt>
                <c:pt idx="819">
                  <c:v>1.7762473534022046E-2</c:v>
                </c:pt>
                <c:pt idx="820">
                  <c:v>1.7792991705678492E-2</c:v>
                </c:pt>
                <c:pt idx="821">
                  <c:v>1.7823281845317156E-2</c:v>
                </c:pt>
                <c:pt idx="822">
                  <c:v>1.7853349212358458E-2</c:v>
                </c:pt>
                <c:pt idx="823">
                  <c:v>1.7883199125834071E-2</c:v>
                </c:pt>
                <c:pt idx="824">
                  <c:v>1.7912836964382169E-2</c:v>
                </c:pt>
                <c:pt idx="825">
                  <c:v>1.7932334810500779E-2</c:v>
                </c:pt>
                <c:pt idx="826">
                  <c:v>1.7961611561892327E-2</c:v>
                </c:pt>
                <c:pt idx="827">
                  <c:v>1.7990692542562917E-2</c:v>
                </c:pt>
                <c:pt idx="828">
                  <c:v>1.8019583501719821E-2</c:v>
                </c:pt>
                <c:pt idx="829">
                  <c:v>1.8048290166514536E-2</c:v>
                </c:pt>
                <c:pt idx="830">
                  <c:v>1.8079242277847685E-2</c:v>
                </c:pt>
                <c:pt idx="831">
                  <c:v>1.8107574491370716E-2</c:v>
                </c:pt>
                <c:pt idx="832">
                  <c:v>1.8135724727504965E-2</c:v>
                </c:pt>
                <c:pt idx="833">
                  <c:v>1.8163692545678258E-2</c:v>
                </c:pt>
                <c:pt idx="834">
                  <c:v>1.818909783025565E-2</c:v>
                </c:pt>
                <c:pt idx="835">
                  <c:v>1.821671134352985E-2</c:v>
                </c:pt>
                <c:pt idx="836">
                  <c:v>1.8244141155909558E-2</c:v>
                </c:pt>
                <c:pt idx="837">
                  <c:v>1.8271386826990133E-2</c:v>
                </c:pt>
                <c:pt idx="838">
                  <c:v>1.8300779948891031E-2</c:v>
                </c:pt>
                <c:pt idx="839">
                  <c:v>1.8327644008734562E-2</c:v>
                </c:pt>
                <c:pt idx="840">
                  <c:v>1.8354322567351034E-2</c:v>
                </c:pt>
                <c:pt idx="841">
                  <c:v>1.838081518438494E-2</c:v>
                </c:pt>
                <c:pt idx="842">
                  <c:v>1.8408582178935623E-2</c:v>
                </c:pt>
                <c:pt idx="843">
                  <c:v>1.843468703601513E-2</c:v>
                </c:pt>
                <c:pt idx="844">
                  <c:v>1.8460604606858447E-2</c:v>
                </c:pt>
                <c:pt idx="845">
                  <c:v>1.8486334451293277E-2</c:v>
                </c:pt>
                <c:pt idx="846">
                  <c:v>1.8511876129178956E-2</c:v>
                </c:pt>
                <c:pt idx="847">
                  <c:v>1.8537229200405111E-2</c:v>
                </c:pt>
                <c:pt idx="848">
                  <c:v>1.8562393224893003E-2</c:v>
                </c:pt>
                <c:pt idx="849">
                  <c:v>1.8587367762595512E-2</c:v>
                </c:pt>
                <c:pt idx="850">
                  <c:v>1.8612152373498458E-2</c:v>
                </c:pt>
                <c:pt idx="851">
                  <c:v>1.864325653198402E-2</c:v>
                </c:pt>
                <c:pt idx="852">
                  <c:v>1.8667622387127717E-2</c:v>
                </c:pt>
                <c:pt idx="853">
                  <c:v>1.8691796876604754E-2</c:v>
                </c:pt>
                <c:pt idx="854">
                  <c:v>1.871577956035719E-2</c:v>
                </c:pt>
                <c:pt idx="855">
                  <c:v>1.8748856662095196E-2</c:v>
                </c:pt>
                <c:pt idx="856">
                  <c:v>1.8763177201586986E-2</c:v>
                </c:pt>
                <c:pt idx="857">
                  <c:v>1.8786606864637758E-2</c:v>
                </c:pt>
                <c:pt idx="858">
                  <c:v>1.8809868470744166E-2</c:v>
                </c:pt>
                <c:pt idx="859">
                  <c:v>1.8832970651485127E-2</c:v>
                </c:pt>
                <c:pt idx="860">
                  <c:v>1.8863642485979711E-2</c:v>
                </c:pt>
                <c:pt idx="861">
                  <c:v>1.888639916624121E-2</c:v>
                </c:pt>
                <c:pt idx="862">
                  <c:v>1.8909025640752176E-2</c:v>
                </c:pt>
                <c:pt idx="863">
                  <c:v>1.8931530915456869E-2</c:v>
                </c:pt>
                <c:pt idx="864">
                  <c:v>1.8951867743783879E-2</c:v>
                </c:pt>
                <c:pt idx="865">
                  <c:v>1.8974159736927964E-2</c:v>
                </c:pt>
                <c:pt idx="866">
                  <c:v>1.8996357210274161E-2</c:v>
                </c:pt>
                <c:pt idx="867">
                  <c:v>1.9018469515420432E-2</c:v>
                </c:pt>
                <c:pt idx="868">
                  <c:v>1.9044613897106401E-2</c:v>
                </c:pt>
                <c:pt idx="869">
                  <c:v>1.9064531268875695E-2</c:v>
                </c:pt>
                <c:pt idx="870">
                  <c:v>1.9086446690185561E-2</c:v>
                </c:pt>
                <c:pt idx="871">
                  <c:v>1.9108315693014195E-2</c:v>
                </c:pt>
                <c:pt idx="872">
                  <c:v>1.9130147966751321E-2</c:v>
                </c:pt>
                <c:pt idx="873">
                  <c:v>1.9151953276732872E-2</c:v>
                </c:pt>
                <c:pt idx="874">
                  <c:v>1.9173741464238378E-2</c:v>
                </c:pt>
                <c:pt idx="875">
                  <c:v>1.9195522446497915E-2</c:v>
                </c:pt>
                <c:pt idx="876">
                  <c:v>1.9217306216693861E-2</c:v>
                </c:pt>
                <c:pt idx="877">
                  <c:v>1.9234938261207399E-2</c:v>
                </c:pt>
                <c:pt idx="878">
                  <c:v>1.9256747637001075E-2</c:v>
                </c:pt>
                <c:pt idx="879">
                  <c:v>1.9278589801146565E-2</c:v>
                </c:pt>
                <c:pt idx="880">
                  <c:v>1.9300475145619059E-2</c:v>
                </c:pt>
                <c:pt idx="881">
                  <c:v>1.9322413196582157E-2</c:v>
                </c:pt>
                <c:pt idx="882">
                  <c:v>1.9344407719401015E-2</c:v>
                </c:pt>
                <c:pt idx="883">
                  <c:v>1.9366460272140524E-2</c:v>
                </c:pt>
                <c:pt idx="884">
                  <c:v>1.9390693605798266E-2</c:v>
                </c:pt>
                <c:pt idx="885">
                  <c:v>1.9410745682598401E-2</c:v>
                </c:pt>
                <c:pt idx="886">
                  <c:v>1.9432981648108156E-2</c:v>
                </c:pt>
                <c:pt idx="887">
                  <c:v>1.9455281859124408E-2</c:v>
                </c:pt>
                <c:pt idx="888">
                  <c:v>1.9477647869731933E-2</c:v>
                </c:pt>
                <c:pt idx="889">
                  <c:v>1.9500081234088845E-2</c:v>
                </c:pt>
                <c:pt idx="890">
                  <c:v>1.952258350643233E-2</c:v>
                </c:pt>
                <c:pt idx="891">
                  <c:v>1.9545156241074665E-2</c:v>
                </c:pt>
                <c:pt idx="892">
                  <c:v>1.9567800992406317E-2</c:v>
                </c:pt>
                <c:pt idx="893">
                  <c:v>1.9590519314895923E-2</c:v>
                </c:pt>
                <c:pt idx="894">
                  <c:v>1.9614387558527433E-2</c:v>
                </c:pt>
                <c:pt idx="895">
                  <c:v>1.9637261503438436E-2</c:v>
                </c:pt>
                <c:pt idx="896">
                  <c:v>1.9660213788731132E-2</c:v>
                </c:pt>
                <c:pt idx="897">
                  <c:v>1.9683245969099577E-2</c:v>
                </c:pt>
                <c:pt idx="898">
                  <c:v>1.9706359599316436E-2</c:v>
                </c:pt>
                <c:pt idx="899">
                  <c:v>1.9729556234236514E-2</c:v>
                </c:pt>
                <c:pt idx="900">
                  <c:v>1.9752837428796771E-2</c:v>
                </c:pt>
                <c:pt idx="901">
                  <c:v>1.9776204738014527E-2</c:v>
                </c:pt>
                <c:pt idx="902">
                  <c:v>1.979965971699368E-2</c:v>
                </c:pt>
                <c:pt idx="903">
                  <c:v>1.9829978297704491E-2</c:v>
                </c:pt>
                <c:pt idx="904">
                  <c:v>1.985363827545019E-2</c:v>
                </c:pt>
                <c:pt idx="905">
                  <c:v>1.9877390942000348E-2</c:v>
                </c:pt>
                <c:pt idx="906">
                  <c:v>1.9901237847744346E-2</c:v>
                </c:pt>
                <c:pt idx="907">
                  <c:v>1.9922885606316238E-2</c:v>
                </c:pt>
                <c:pt idx="908">
                  <c:v>1.9946903816123268E-2</c:v>
                </c:pt>
                <c:pt idx="909">
                  <c:v>1.997099837279705E-2</c:v>
                </c:pt>
                <c:pt idx="910">
                  <c:v>2.0002073501764587E-2</c:v>
                </c:pt>
                <c:pt idx="911">
                  <c:v>2.0034391919653879E-2</c:v>
                </c:pt>
                <c:pt idx="912">
                  <c:v>2.0057514321569766E-2</c:v>
                </c:pt>
                <c:pt idx="913">
                  <c:v>2.0081822865563825E-2</c:v>
                </c:pt>
                <c:pt idx="914">
                  <c:v>2.0106151742527164E-2</c:v>
                </c:pt>
                <c:pt idx="915">
                  <c:v>2.0123571563073862E-2</c:v>
                </c:pt>
                <c:pt idx="916">
                  <c:v>2.0147921346867083E-2</c:v>
                </c:pt>
                <c:pt idx="917">
                  <c:v>2.0172263745393701E-2</c:v>
                </c:pt>
                <c:pt idx="918">
                  <c:v>2.0196588254454233E-2</c:v>
                </c:pt>
                <c:pt idx="919">
                  <c:v>2.0227744870864817E-2</c:v>
                </c:pt>
                <c:pt idx="920">
                  <c:v>2.0251980812008259E-2</c:v>
                </c:pt>
                <c:pt idx="921">
                  <c:v>2.0276164652856442E-2</c:v>
                </c:pt>
                <c:pt idx="922">
                  <c:v>2.0300285707754849E-2</c:v>
                </c:pt>
                <c:pt idx="923">
                  <c:v>2.0324333206528628E-2</c:v>
                </c:pt>
                <c:pt idx="924">
                  <c:v>2.0341560574680961E-2</c:v>
                </c:pt>
                <c:pt idx="925">
                  <c:v>2.0372164032394231E-2</c:v>
                </c:pt>
                <c:pt idx="926">
                  <c:v>2.0395925396525575E-2</c:v>
                </c:pt>
                <c:pt idx="927">
                  <c:v>2.0419569278612184E-2</c:v>
                </c:pt>
                <c:pt idx="928">
                  <c:v>2.0436477098834355E-2</c:v>
                </c:pt>
                <c:pt idx="929">
                  <c:v>2.0455499833785789E-2</c:v>
                </c:pt>
                <c:pt idx="930">
                  <c:v>2.0478782581436514E-2</c:v>
                </c:pt>
                <c:pt idx="931">
                  <c:v>2.0501903410044209E-2</c:v>
                </c:pt>
                <c:pt idx="932">
                  <c:v>2.052485049819739E-2</c:v>
                </c:pt>
                <c:pt idx="933">
                  <c:v>2.0549761049913042E-2</c:v>
                </c:pt>
                <c:pt idx="934">
                  <c:v>2.0572328397644238E-2</c:v>
                </c:pt>
                <c:pt idx="935">
                  <c:v>2.0594710273963583E-2</c:v>
                </c:pt>
                <c:pt idx="936">
                  <c:v>2.0616905993668846E-2</c:v>
                </c:pt>
                <c:pt idx="937">
                  <c:v>2.0638914871577572E-2</c:v>
                </c:pt>
                <c:pt idx="938">
                  <c:v>2.065865122276847E-2</c:v>
                </c:pt>
                <c:pt idx="939">
                  <c:v>2.0680296801879237E-2</c:v>
                </c:pt>
                <c:pt idx="940">
                  <c:v>2.0701753542234098E-2</c:v>
                </c:pt>
                <c:pt idx="941">
                  <c:v>2.0723020758817254E-2</c:v>
                </c:pt>
                <c:pt idx="942">
                  <c:v>2.0746132654413812E-2</c:v>
                </c:pt>
                <c:pt idx="943">
                  <c:v>2.076700609402355E-2</c:v>
                </c:pt>
                <c:pt idx="944">
                  <c:v>2.0787687896225805E-2</c:v>
                </c:pt>
                <c:pt idx="945">
                  <c:v>2.0819799037786076E-2</c:v>
                </c:pt>
                <c:pt idx="946">
                  <c:v>2.0829375552366088E-2</c:v>
                </c:pt>
                <c:pt idx="947">
                  <c:v>2.0846605701296695E-2</c:v>
                </c:pt>
                <c:pt idx="948">
                  <c:v>2.0866527073135473E-2</c:v>
                </c:pt>
                <c:pt idx="949">
                  <c:v>2.0886253442006224E-2</c:v>
                </c:pt>
                <c:pt idx="950">
                  <c:v>2.0905784123136047E-2</c:v>
                </c:pt>
                <c:pt idx="951">
                  <c:v>2.0925118431786047E-2</c:v>
                </c:pt>
                <c:pt idx="952">
                  <c:v>2.0944255683244265E-2</c:v>
                </c:pt>
                <c:pt idx="953">
                  <c:v>2.0963195192834523E-2</c:v>
                </c:pt>
                <c:pt idx="954">
                  <c:v>2.0981936275910665E-2</c:v>
                </c:pt>
                <c:pt idx="955">
                  <c:v>2.1009793626536894E-2</c:v>
                </c:pt>
                <c:pt idx="956">
                  <c:v>2.102806852429541E-2</c:v>
                </c:pt>
                <c:pt idx="957">
                  <c:v>2.1046142643571911E-2</c:v>
                </c:pt>
                <c:pt idx="958">
                  <c:v>2.1064015299523682E-2</c:v>
                </c:pt>
                <c:pt idx="959">
                  <c:v>2.1076262861975632E-2</c:v>
                </c:pt>
                <c:pt idx="960">
                  <c:v>2.1093771639536102E-2</c:v>
                </c:pt>
                <c:pt idx="961">
                  <c:v>2.1111077079241165E-2</c:v>
                </c:pt>
                <c:pt idx="962">
                  <c:v>2.1128178496599235E-2</c:v>
                </c:pt>
                <c:pt idx="963">
                  <c:v>2.1145075207157599E-2</c:v>
                </c:pt>
                <c:pt idx="964">
                  <c:v>2.1166982158971486E-2</c:v>
                </c:pt>
                <c:pt idx="965">
                  <c:v>2.1183425399256568E-2</c:v>
                </c:pt>
                <c:pt idx="966">
                  <c:v>2.1199661698871455E-2</c:v>
                </c:pt>
                <c:pt idx="967">
                  <c:v>2.1215690373333571E-2</c:v>
                </c:pt>
                <c:pt idx="968">
                  <c:v>2.1226464204955952E-2</c:v>
                </c:pt>
                <c:pt idx="969">
                  <c:v>2.1242118303503213E-2</c:v>
                </c:pt>
                <c:pt idx="970">
                  <c:v>2.1257562905242375E-2</c:v>
                </c:pt>
                <c:pt idx="971">
                  <c:v>2.1277715131555523E-2</c:v>
                </c:pt>
                <c:pt idx="972">
                  <c:v>2.1292695414575596E-2</c:v>
                </c:pt>
                <c:pt idx="973">
                  <c:v>2.1307463966491618E-2</c:v>
                </c:pt>
                <c:pt idx="974">
                  <c:v>2.1322020103143342E-2</c:v>
                </c:pt>
                <c:pt idx="975">
                  <c:v>2.1336363140417348E-2</c:v>
                </c:pt>
                <c:pt idx="976">
                  <c:v>2.1345792775646598E-2</c:v>
                </c:pt>
                <c:pt idx="977">
                  <c:v>2.1364407180634287E-2</c:v>
                </c:pt>
                <c:pt idx="978">
                  <c:v>2.1378106815602666E-2</c:v>
                </c:pt>
                <c:pt idx="979">
                  <c:v>2.1391590615247241E-2</c:v>
                </c:pt>
                <c:pt idx="980">
                  <c:v>2.1400336116615178E-2</c:v>
                </c:pt>
                <c:pt idx="981">
                  <c:v>2.1410439614382885E-2</c:v>
                </c:pt>
                <c:pt idx="982">
                  <c:v>2.1423346943254897E-2</c:v>
                </c:pt>
                <c:pt idx="983">
                  <c:v>2.1436036008197989E-2</c:v>
                </c:pt>
                <c:pt idx="984">
                  <c:v>2.144850612586972E-2</c:v>
                </c:pt>
                <c:pt idx="985">
                  <c:v>2.1462192626767313E-2</c:v>
                </c:pt>
                <c:pt idx="986">
                  <c:v>2.1474207539793566E-2</c:v>
                </c:pt>
                <c:pt idx="987">
                  <c:v>2.1486001394333133E-2</c:v>
                </c:pt>
                <c:pt idx="988">
                  <c:v>2.1497573507206359E-2</c:v>
                </c:pt>
                <c:pt idx="989">
                  <c:v>2.1508923195293739E-2</c:v>
                </c:pt>
                <c:pt idx="990">
                  <c:v>2.1518690678943311E-2</c:v>
                </c:pt>
                <c:pt idx="991">
                  <c:v>2.1529609036780157E-2</c:v>
                </c:pt>
                <c:pt idx="992">
                  <c:v>2.1540302982626578E-2</c:v>
                </c:pt>
                <c:pt idx="993">
                  <c:v>2.1550771833656841E-2</c:v>
                </c:pt>
                <c:pt idx="994">
                  <c:v>2.1562311358865969E-2</c:v>
                </c:pt>
                <c:pt idx="995">
                  <c:v>2.1572312156041853E-2</c:v>
                </c:pt>
                <c:pt idx="996">
                  <c:v>2.1582085748274089E-2</c:v>
                </c:pt>
                <c:pt idx="997">
                  <c:v>2.1591631452931141E-2</c:v>
                </c:pt>
                <c:pt idx="998">
                  <c:v>2.1599715772017154E-2</c:v>
                </c:pt>
                <c:pt idx="999">
                  <c:v>2.1608819718306145E-2</c:v>
                </c:pt>
                <c:pt idx="1000">
                  <c:v>2.1617693791761438E-2</c:v>
                </c:pt>
                <c:pt idx="1001">
                  <c:v>2.1626337310069604E-2</c:v>
                </c:pt>
                <c:pt idx="1002">
                  <c:v>2.1634749590984336E-2</c:v>
                </c:pt>
                <c:pt idx="1003">
                  <c:v>2.1642929952327788E-2</c:v>
                </c:pt>
                <c:pt idx="1004">
                  <c:v>2.1650877711991885E-2</c:v>
                </c:pt>
                <c:pt idx="1005">
                  <c:v>2.1658592187937892E-2</c:v>
                </c:pt>
                <c:pt idx="1006">
                  <c:v>2.1666072698197297E-2</c:v>
                </c:pt>
                <c:pt idx="1007">
                  <c:v>2.167873297351295E-2</c:v>
                </c:pt>
                <c:pt idx="1008">
                  <c:v>2.1685660308330124E-2</c:v>
                </c:pt>
                <c:pt idx="1009">
                  <c:v>2.1692351318424063E-2</c:v>
                </c:pt>
                <c:pt idx="1010">
                  <c:v>2.1698805401789877E-2</c:v>
                </c:pt>
                <c:pt idx="1011">
                  <c:v>2.1701979570497014E-2</c:v>
                </c:pt>
                <c:pt idx="1012">
                  <c:v>2.1708015449267797E-2</c:v>
                </c:pt>
                <c:pt idx="1013">
                  <c:v>2.1713824919003234E-2</c:v>
                </c:pt>
                <c:pt idx="1014">
                  <c:v>2.1719413583048436E-2</c:v>
                </c:pt>
                <c:pt idx="1015">
                  <c:v>2.1724787084403351E-2</c:v>
                </c:pt>
                <c:pt idx="1016">
                  <c:v>2.1732786327564608E-2</c:v>
                </c:pt>
                <c:pt idx="1017">
                  <c:v>2.1737710729042594E-2</c:v>
                </c:pt>
                <c:pt idx="1018">
                  <c:v>2.1742438968223424E-2</c:v>
                </c:pt>
                <c:pt idx="1019">
                  <c:v>2.1746976759814511E-2</c:v>
                </c:pt>
                <c:pt idx="1020">
                  <c:v>2.1748627431024344E-2</c:v>
                </c:pt>
                <c:pt idx="1021">
                  <c:v>2.1752830679258185E-2</c:v>
                </c:pt>
                <c:pt idx="1022">
                  <c:v>2.1756859375698243E-2</c:v>
                </c:pt>
                <c:pt idx="1023">
                  <c:v>2.1760719480395766E-2</c:v>
                </c:pt>
                <c:pt idx="1024">
                  <c:v>2.1767011748285346E-2</c:v>
                </c:pt>
                <c:pt idx="1025">
                  <c:v>2.1770529046738266E-2</c:v>
                </c:pt>
                <c:pt idx="1026">
                  <c:v>2.177389699221776E-2</c:v>
                </c:pt>
                <c:pt idx="1027">
                  <c:v>2.1777121611278566E-2</c:v>
                </c:pt>
                <c:pt idx="1028">
                  <c:v>2.1780208969434788E-2</c:v>
                </c:pt>
                <c:pt idx="1029">
                  <c:v>2.1783165171157345E-2</c:v>
                </c:pt>
                <c:pt idx="1030">
                  <c:v>2.1785996359870063E-2</c:v>
                </c:pt>
                <c:pt idx="1031">
                  <c:v>2.1788708717944978E-2</c:v>
                </c:pt>
                <c:pt idx="1032">
                  <c:v>2.1791308466700174E-2</c:v>
                </c:pt>
                <c:pt idx="1033">
                  <c:v>2.1790581732677117E-2</c:v>
                </c:pt>
                <c:pt idx="1034">
                  <c:v>2.1792997667159034E-2</c:v>
                </c:pt>
                <c:pt idx="1035">
                  <c:v>2.1795319526845089E-2</c:v>
                </c:pt>
                <c:pt idx="1036">
                  <c:v>2.1797553819621816E-2</c:v>
                </c:pt>
                <c:pt idx="1037">
                  <c:v>2.1800490033063724E-2</c:v>
                </c:pt>
                <c:pt idx="1038">
                  <c:v>2.1802557418052173E-2</c:v>
                </c:pt>
                <c:pt idx="1039">
                  <c:v>2.1807631429110075E-2</c:v>
                </c:pt>
                <c:pt idx="1040">
                  <c:v>2.1806454320450322E-2</c:v>
                </c:pt>
                <c:pt idx="1041">
                  <c:v>2.1808284544868242E-2</c:v>
                </c:pt>
                <c:pt idx="1042">
                  <c:v>2.1809279878434552E-2</c:v>
                </c:pt>
                <c:pt idx="1043">
                  <c:v>2.1810959111638471E-2</c:v>
                </c:pt>
                <c:pt idx="1044">
                  <c:v>2.1812560684834732E-2</c:v>
                </c:pt>
                <c:pt idx="1045">
                  <c:v>2.1814084951553729E-2</c:v>
                </c:pt>
                <c:pt idx="1046">
                  <c:v>2.18162675402639E-2</c:v>
                </c:pt>
                <c:pt idx="1047">
                  <c:v>2.1817632988863991E-2</c:v>
                </c:pt>
                <c:pt idx="1048">
                  <c:v>2.1818922212304123E-2</c:v>
                </c:pt>
                <c:pt idx="1049">
                  <c:v>2.1820135564175124E-2</c:v>
                </c:pt>
                <c:pt idx="1050">
                  <c:v>2.1821273398077851E-2</c:v>
                </c:pt>
                <c:pt idx="1051">
                  <c:v>2.1821626914793595E-2</c:v>
                </c:pt>
                <c:pt idx="1052">
                  <c:v>2.1822619935850628E-2</c:v>
                </c:pt>
                <c:pt idx="1053">
                  <c:v>2.1823538479024018E-2</c:v>
                </c:pt>
                <c:pt idx="1054">
                  <c:v>2.1824382897931122E-2</c:v>
                </c:pt>
                <c:pt idx="1055">
                  <c:v>2.1825153546195887E-2</c:v>
                </c:pt>
                <c:pt idx="1056">
                  <c:v>2.182585077745279E-2</c:v>
                </c:pt>
                <c:pt idx="1057">
                  <c:v>2.1826474945343791E-2</c:v>
                </c:pt>
                <c:pt idx="1058">
                  <c:v>2.1827026403520498E-2</c:v>
                </c:pt>
                <c:pt idx="1059">
                  <c:v>2.1830176578937308E-2</c:v>
                </c:pt>
                <c:pt idx="1060">
                  <c:v>2.1830563707617816E-2</c:v>
                </c:pt>
                <c:pt idx="1061">
                  <c:v>2.1830879271383042E-2</c:v>
                </c:pt>
                <c:pt idx="1062">
                  <c:v>2.1831123624002042E-2</c:v>
                </c:pt>
                <c:pt idx="1063">
                  <c:v>2.182935400859037E-2</c:v>
                </c:pt>
                <c:pt idx="1064">
                  <c:v>2.1829471724048297E-2</c:v>
                </c:pt>
                <c:pt idx="1065">
                  <c:v>2.1829519226605379E-2</c:v>
                </c:pt>
                <c:pt idx="1066">
                  <c:v>2.1829496869998757E-2</c:v>
                </c:pt>
                <c:pt idx="1067">
                  <c:v>2.1829405007970391E-2</c:v>
                </c:pt>
                <c:pt idx="1068">
                  <c:v>2.1831114117782144E-2</c:v>
                </c:pt>
                <c:pt idx="1069">
                  <c:v>2.1830869898602643E-2</c:v>
                </c:pt>
                <c:pt idx="1070">
                  <c:v>2.1830557298716451E-2</c:v>
                </c:pt>
                <c:pt idx="1071">
                  <c:v>2.1830176671960102E-2</c:v>
                </c:pt>
                <c:pt idx="1072">
                  <c:v>2.1827915498029864E-2</c:v>
                </c:pt>
                <c:pt idx="1073">
                  <c:v>2.1827414032481434E-2</c:v>
                </c:pt>
                <c:pt idx="1074">
                  <c:v>2.1826845537911109E-2</c:v>
                </c:pt>
                <c:pt idx="1075">
                  <c:v>2.1826210368116314E-2</c:v>
                </c:pt>
                <c:pt idx="1076">
                  <c:v>2.1825508876901472E-2</c:v>
                </c:pt>
                <c:pt idx="1077">
                  <c:v>2.1826484162902872E-2</c:v>
                </c:pt>
                <c:pt idx="1078">
                  <c:v>2.18256372560666E-2</c:v>
                </c:pt>
                <c:pt idx="1079">
                  <c:v>2.1824725153296944E-2</c:v>
                </c:pt>
                <c:pt idx="1080">
                  <c:v>2.1823748208487162E-2</c:v>
                </c:pt>
                <c:pt idx="1081">
                  <c:v>2.1822706775539109E-2</c:v>
                </c:pt>
                <c:pt idx="1082">
                  <c:v>2.182160120835808E-2</c:v>
                </c:pt>
                <c:pt idx="1083">
                  <c:v>2.1820431860856672E-2</c:v>
                </c:pt>
                <c:pt idx="1084">
                  <c:v>2.1819199086950059E-2</c:v>
                </c:pt>
                <c:pt idx="1085">
                  <c:v>2.18151781350036E-2</c:v>
                </c:pt>
                <c:pt idx="1086">
                  <c:v>2.1813841779528702E-2</c:v>
                </c:pt>
                <c:pt idx="1087">
                  <c:v>2.1812442951826192E-2</c:v>
                </c:pt>
                <c:pt idx="1088">
                  <c:v>2.181098200572177E-2</c:v>
                </c:pt>
                <c:pt idx="1089">
                  <c:v>2.1809459295045547E-2</c:v>
                </c:pt>
                <c:pt idx="1090">
                  <c:v>2.1808398978977437E-2</c:v>
                </c:pt>
                <c:pt idx="1091">
                  <c:v>2.1806749462819047E-2</c:v>
                </c:pt>
                <c:pt idx="1092">
                  <c:v>2.1805039265235061E-2</c:v>
                </c:pt>
                <c:pt idx="1093">
                  <c:v>2.1803268740096252E-2</c:v>
                </c:pt>
                <c:pt idx="1094">
                  <c:v>2.1800931657468246E-2</c:v>
                </c:pt>
                <c:pt idx="1095">
                  <c:v>2.1799045790051985E-2</c:v>
                </c:pt>
                <c:pt idx="1096">
                  <c:v>2.1797100635000149E-2</c:v>
                </c:pt>
                <c:pt idx="1097">
                  <c:v>2.1795096546177298E-2</c:v>
                </c:pt>
                <c:pt idx="1098">
                  <c:v>2.1793523586840467E-2</c:v>
                </c:pt>
                <c:pt idx="1099">
                  <c:v>2.1791398527886165E-2</c:v>
                </c:pt>
                <c:pt idx="1100">
                  <c:v>2.1789215618584497E-2</c:v>
                </c:pt>
                <c:pt idx="1101">
                  <c:v>2.1786975212837421E-2</c:v>
                </c:pt>
                <c:pt idx="1102">
                  <c:v>2.1784344799304276E-2</c:v>
                </c:pt>
                <c:pt idx="1103">
                  <c:v>2.1781513852537862E-2</c:v>
                </c:pt>
                <c:pt idx="1104">
                  <c:v>2.1779099099490176E-2</c:v>
                </c:pt>
                <c:pt idx="1105">
                  <c:v>2.1776628294272734E-2</c:v>
                </c:pt>
                <c:pt idx="1106">
                  <c:v>2.1774101790780129E-2</c:v>
                </c:pt>
                <c:pt idx="1107">
                  <c:v>2.177151994291137E-2</c:v>
                </c:pt>
                <c:pt idx="1108">
                  <c:v>2.1768883104566351E-2</c:v>
                </c:pt>
                <c:pt idx="1109">
                  <c:v>2.1766191629649382E-2</c:v>
                </c:pt>
                <c:pt idx="1110">
                  <c:v>2.1763445872066974E-2</c:v>
                </c:pt>
                <c:pt idx="1111">
                  <c:v>2.1762391001451716E-2</c:v>
                </c:pt>
                <c:pt idx="1112">
                  <c:v>2.1759522248871364E-2</c:v>
                </c:pt>
                <c:pt idx="1113">
                  <c:v>2.1756600363796716E-2</c:v>
                </c:pt>
                <c:pt idx="1114">
                  <c:v>2.1753625700235188E-2</c:v>
                </c:pt>
                <c:pt idx="1115">
                  <c:v>2.1748008765110655E-2</c:v>
                </c:pt>
                <c:pt idx="1116">
                  <c:v>2.1747519453683334E-2</c:v>
                </c:pt>
                <c:pt idx="1117">
                  <c:v>2.1744388578716915E-2</c:v>
                </c:pt>
                <c:pt idx="1118">
                  <c:v>2.1741206341309275E-2</c:v>
                </c:pt>
                <c:pt idx="1119">
                  <c:v>2.1737973095475184E-2</c:v>
                </c:pt>
                <c:pt idx="1120">
                  <c:v>2.173468919523415E-2</c:v>
                </c:pt>
                <c:pt idx="1121">
                  <c:v>2.1731354994603966E-2</c:v>
                </c:pt>
                <c:pt idx="1122">
                  <c:v>2.1727970847605874E-2</c:v>
                </c:pt>
                <c:pt idx="1123">
                  <c:v>2.1724537108262852E-2</c:v>
                </c:pt>
                <c:pt idx="1124">
                  <c:v>2.1721054130597436E-2</c:v>
                </c:pt>
                <c:pt idx="1125">
                  <c:v>2.1717522268635193E-2</c:v>
                </c:pt>
                <c:pt idx="1126">
                  <c:v>2.1713941876401258E-2</c:v>
                </c:pt>
                <c:pt idx="1127">
                  <c:v>2.1710313307922488E-2</c:v>
                </c:pt>
                <c:pt idx="1128">
                  <c:v>2.1706636917227479E-2</c:v>
                </c:pt>
                <c:pt idx="1129">
                  <c:v>2.1702913058343959E-2</c:v>
                </c:pt>
                <c:pt idx="1130">
                  <c:v>2.1699142085302239E-2</c:v>
                </c:pt>
                <c:pt idx="1131">
                  <c:v>2.1695324352132207E-2</c:v>
                </c:pt>
                <c:pt idx="1132">
                  <c:v>2.1691460212864187E-2</c:v>
                </c:pt>
                <c:pt idx="1133">
                  <c:v>2.1687550021529788E-2</c:v>
                </c:pt>
                <c:pt idx="1134">
                  <c:v>2.168359413216063E-2</c:v>
                </c:pt>
                <c:pt idx="1135">
                  <c:v>2.1679592898789186E-2</c:v>
                </c:pt>
                <c:pt idx="1136">
                  <c:v>2.1675546675447511E-2</c:v>
                </c:pt>
                <c:pt idx="1137">
                  <c:v>2.1670084798216582E-2</c:v>
                </c:pt>
                <c:pt idx="1138">
                  <c:v>2.1665962819517E-2</c:v>
                </c:pt>
                <c:pt idx="1139">
                  <c:v>2.1661796822144953E-2</c:v>
                </c:pt>
                <c:pt idx="1140">
                  <c:v>2.1657587160043176E-2</c:v>
                </c:pt>
                <c:pt idx="1141">
                  <c:v>2.165366434827028E-2</c:v>
                </c:pt>
                <c:pt idx="1142">
                  <c:v>2.1649365215775884E-2</c:v>
                </c:pt>
                <c:pt idx="1143">
                  <c:v>2.1645023503162275E-2</c:v>
                </c:pt>
                <c:pt idx="1144">
                  <c:v>2.1641919226022092E-2</c:v>
                </c:pt>
                <c:pt idx="1145">
                  <c:v>2.1636213753431676E-2</c:v>
                </c:pt>
                <c:pt idx="1146">
                  <c:v>2.1631432048823351E-2</c:v>
                </c:pt>
                <c:pt idx="1147">
                  <c:v>2.1626926643965764E-2</c:v>
                </c:pt>
                <c:pt idx="1148">
                  <c:v>2.1622380405903512E-2</c:v>
                </c:pt>
                <c:pt idx="1149">
                  <c:v>2.1617793688574912E-2</c:v>
                </c:pt>
                <c:pt idx="1150">
                  <c:v>2.1613469004415607E-2</c:v>
                </c:pt>
                <c:pt idx="1151">
                  <c:v>2.1608799393496129E-2</c:v>
                </c:pt>
                <c:pt idx="1152">
                  <c:v>2.1604090388110501E-2</c:v>
                </c:pt>
                <c:pt idx="1153">
                  <c:v>2.1599342342214709E-2</c:v>
                </c:pt>
                <c:pt idx="1154">
                  <c:v>2.1591624430274795E-2</c:v>
                </c:pt>
                <c:pt idx="1155">
                  <c:v>2.1587651012944731E-2</c:v>
                </c:pt>
                <c:pt idx="1156">
                  <c:v>2.1582771801044724E-2</c:v>
                </c:pt>
                <c:pt idx="1157">
                  <c:v>2.1577855116146828E-2</c:v>
                </c:pt>
                <c:pt idx="1158">
                  <c:v>2.1572901312202197E-2</c:v>
                </c:pt>
                <c:pt idx="1159">
                  <c:v>2.1567910743159783E-2</c:v>
                </c:pt>
                <c:pt idx="1160">
                  <c:v>2.1562883762968107E-2</c:v>
                </c:pt>
                <c:pt idx="1161">
                  <c:v>2.1557820725573055E-2</c:v>
                </c:pt>
                <c:pt idx="1162">
                  <c:v>2.1552721984919195E-2</c:v>
                </c:pt>
                <c:pt idx="1163">
                  <c:v>2.1548114849991286E-2</c:v>
                </c:pt>
                <c:pt idx="1164">
                  <c:v>2.1542940398451862E-2</c:v>
                </c:pt>
                <c:pt idx="1165">
                  <c:v>2.1537731352071102E-2</c:v>
                </c:pt>
                <c:pt idx="1166">
                  <c:v>2.1532488064268038E-2</c:v>
                </c:pt>
                <c:pt idx="1167">
                  <c:v>2.1526957928377877E-2</c:v>
                </c:pt>
                <c:pt idx="1168">
                  <c:v>2.1521648450142008E-2</c:v>
                </c:pt>
                <c:pt idx="1169">
                  <c:v>2.151630343228899E-2</c:v>
                </c:pt>
                <c:pt idx="1170">
                  <c:v>2.1509377719285679E-2</c:v>
                </c:pt>
                <c:pt idx="1171">
                  <c:v>2.1505503478424004E-2</c:v>
                </c:pt>
                <c:pt idx="1172">
                  <c:v>2.1500284087547061E-2</c:v>
                </c:pt>
                <c:pt idx="1173">
                  <c:v>2.1494785177001454E-2</c:v>
                </c:pt>
                <c:pt idx="1174">
                  <c:v>2.1489246447711895E-2</c:v>
                </c:pt>
                <c:pt idx="1175">
                  <c:v>2.1483667052355736E-2</c:v>
                </c:pt>
                <c:pt idx="1176">
                  <c:v>2.1477823289937338E-2</c:v>
                </c:pt>
                <c:pt idx="1177">
                  <c:v>2.1472163816652134E-2</c:v>
                </c:pt>
                <c:pt idx="1178">
                  <c:v>2.14664611801916E-2</c:v>
                </c:pt>
                <c:pt idx="1179">
                  <c:v>2.1460714503849815E-2</c:v>
                </c:pt>
                <c:pt idx="1180">
                  <c:v>2.145533672451613E-2</c:v>
                </c:pt>
                <c:pt idx="1181">
                  <c:v>2.1449288499758436E-2</c:v>
                </c:pt>
                <c:pt idx="1182">
                  <c:v>2.144340022159642E-2</c:v>
                </c:pt>
                <c:pt idx="1183">
                  <c:v>2.1437464286525553E-2</c:v>
                </c:pt>
                <c:pt idx="1184">
                  <c:v>2.1431479794161712E-2</c:v>
                </c:pt>
                <c:pt idx="1185">
                  <c:v>2.1425445838229851E-2</c:v>
                </c:pt>
                <c:pt idx="1186">
                  <c:v>2.141936150655702E-2</c:v>
                </c:pt>
                <c:pt idx="1187">
                  <c:v>2.1413225881080199E-2</c:v>
                </c:pt>
                <c:pt idx="1188">
                  <c:v>2.1407038037842829E-2</c:v>
                </c:pt>
                <c:pt idx="1189">
                  <c:v>2.1400459408170935E-2</c:v>
                </c:pt>
                <c:pt idx="1190">
                  <c:v>2.139417313785302E-2</c:v>
                </c:pt>
                <c:pt idx="1191">
                  <c:v>2.1387831847484169E-2</c:v>
                </c:pt>
                <c:pt idx="1192">
                  <c:v>2.1381434577048584E-2</c:v>
                </c:pt>
                <c:pt idx="1193">
                  <c:v>2.137498048336799E-2</c:v>
                </c:pt>
                <c:pt idx="1194">
                  <c:v>2.1368469476718988E-2</c:v>
                </c:pt>
                <c:pt idx="1195">
                  <c:v>2.1362044431266096E-2</c:v>
                </c:pt>
                <c:pt idx="1196">
                  <c:v>2.1355277518442899E-2</c:v>
                </c:pt>
                <c:pt idx="1197">
                  <c:v>2.1348596964637364E-2</c:v>
                </c:pt>
                <c:pt idx="1198">
                  <c:v>2.1341860292938202E-2</c:v>
                </c:pt>
                <c:pt idx="1199">
                  <c:v>2.133506770226146E-2</c:v>
                </c:pt>
                <c:pt idx="1200">
                  <c:v>2.1328219391524943E-2</c:v>
                </c:pt>
                <c:pt idx="1201">
                  <c:v>2.1321315559649529E-2</c:v>
                </c:pt>
                <c:pt idx="1202">
                  <c:v>2.1314356405556102E-2</c:v>
                </c:pt>
                <c:pt idx="1203">
                  <c:v>2.1307342128169052E-2</c:v>
                </c:pt>
                <c:pt idx="1204">
                  <c:v>2.1300272926413212E-2</c:v>
                </c:pt>
                <c:pt idx="1205">
                  <c:v>2.1293148999216929E-2</c:v>
                </c:pt>
                <c:pt idx="1206">
                  <c:v>2.128484548237974E-2</c:v>
                </c:pt>
                <c:pt idx="1207">
                  <c:v>2.1277609192387328E-2</c:v>
                </c:pt>
                <c:pt idx="1208">
                  <c:v>2.1270318790990499E-2</c:v>
                </c:pt>
                <c:pt idx="1209">
                  <c:v>2.1262974477109026E-2</c:v>
                </c:pt>
                <c:pt idx="1210">
                  <c:v>2.1255576449663572E-2</c:v>
                </c:pt>
                <c:pt idx="1211">
                  <c:v>2.1248124907575234E-2</c:v>
                </c:pt>
                <c:pt idx="1212">
                  <c:v>2.124062004976732E-2</c:v>
                </c:pt>
                <c:pt idx="1213">
                  <c:v>2.1233062075164025E-2</c:v>
                </c:pt>
                <c:pt idx="1214">
                  <c:v>2.1225451182690865E-2</c:v>
                </c:pt>
                <c:pt idx="1215">
                  <c:v>2.1217958625316273E-2</c:v>
                </c:pt>
                <c:pt idx="1216">
                  <c:v>2.1210230091521162E-2</c:v>
                </c:pt>
                <c:pt idx="1217">
                  <c:v>2.1202449270571879E-2</c:v>
                </c:pt>
                <c:pt idx="1218">
                  <c:v>2.1194616361443173E-2</c:v>
                </c:pt>
                <c:pt idx="1219">
                  <c:v>2.1186691400363881E-2</c:v>
                </c:pt>
                <c:pt idx="1220">
                  <c:v>2.1178758999668673E-2</c:v>
                </c:pt>
                <c:pt idx="1221">
                  <c:v>2.1168484549297963E-2</c:v>
                </c:pt>
                <c:pt idx="1222">
                  <c:v>2.1160434720682689E-2</c:v>
                </c:pt>
                <c:pt idx="1223">
                  <c:v>2.1151216329704167E-2</c:v>
                </c:pt>
                <c:pt idx="1224">
                  <c:v>2.114423702740104E-2</c:v>
                </c:pt>
                <c:pt idx="1225">
                  <c:v>2.1136022572229483E-2</c:v>
                </c:pt>
                <c:pt idx="1226">
                  <c:v>2.1127757700474759E-2</c:v>
                </c:pt>
                <c:pt idx="1227">
                  <c:v>2.1119423839243458E-2</c:v>
                </c:pt>
                <c:pt idx="1228">
                  <c:v>2.1111070708050815E-2</c:v>
                </c:pt>
                <c:pt idx="1229">
                  <c:v>2.1102667722813783E-2</c:v>
                </c:pt>
                <c:pt idx="1230">
                  <c:v>2.1094215082502383E-2</c:v>
                </c:pt>
                <c:pt idx="1231">
                  <c:v>2.1085684058408955E-2</c:v>
                </c:pt>
                <c:pt idx="1232">
                  <c:v>2.1077120866434949E-2</c:v>
                </c:pt>
                <c:pt idx="1233">
                  <c:v>2.1068508650972879E-2</c:v>
                </c:pt>
                <c:pt idx="1234">
                  <c:v>2.1059847611039895E-2</c:v>
                </c:pt>
                <c:pt idx="1235">
                  <c:v>2.1051137945650129E-2</c:v>
                </c:pt>
                <c:pt idx="1236">
                  <c:v>2.1042467626339226E-2</c:v>
                </c:pt>
                <c:pt idx="1237">
                  <c:v>2.1033573534561111E-2</c:v>
                </c:pt>
                <c:pt idx="1238">
                  <c:v>2.1024719186892714E-2</c:v>
                </c:pt>
                <c:pt idx="1239">
                  <c:v>2.1015817009828391E-2</c:v>
                </c:pt>
                <c:pt idx="1240">
                  <c:v>2.1007001423551504E-2</c:v>
                </c:pt>
                <c:pt idx="1241">
                  <c:v>2.0998063560380462E-2</c:v>
                </c:pt>
                <c:pt idx="1242">
                  <c:v>2.0989034410607552E-2</c:v>
                </c:pt>
                <c:pt idx="1243">
                  <c:v>2.0979958180660157E-2</c:v>
                </c:pt>
                <c:pt idx="1244">
                  <c:v>2.097083506949254E-2</c:v>
                </c:pt>
                <c:pt idx="1245">
                  <c:v>2.0961602168170879E-2</c:v>
                </c:pt>
                <c:pt idx="1246">
                  <c:v>2.0952382106536049E-2</c:v>
                </c:pt>
                <c:pt idx="1247">
                  <c:v>2.0943115772307157E-2</c:v>
                </c:pt>
                <c:pt idx="1248">
                  <c:v>2.0933803364452479E-2</c:v>
                </c:pt>
                <c:pt idx="1249">
                  <c:v>2.0924445081939844E-2</c:v>
                </c:pt>
                <c:pt idx="1250">
                  <c:v>2.0915123038243558E-2</c:v>
                </c:pt>
                <c:pt idx="1251">
                  <c:v>2.0905677329217623E-2</c:v>
                </c:pt>
                <c:pt idx="1252">
                  <c:v>2.0896186330589289E-2</c:v>
                </c:pt>
                <c:pt idx="1253">
                  <c:v>2.0886650241308428E-2</c:v>
                </c:pt>
                <c:pt idx="1254">
                  <c:v>2.0876972513309174E-2</c:v>
                </c:pt>
                <c:pt idx="1255">
                  <c:v>2.0867343161121855E-2</c:v>
                </c:pt>
                <c:pt idx="1256">
                  <c:v>2.0857669327028729E-2</c:v>
                </c:pt>
                <c:pt idx="1257">
                  <c:v>2.0842378194684139E-2</c:v>
                </c:pt>
                <c:pt idx="1258">
                  <c:v>2.0836902730479428E-2</c:v>
                </c:pt>
                <c:pt idx="1259">
                  <c:v>2.0828497943011233E-2</c:v>
                </c:pt>
                <c:pt idx="1260">
                  <c:v>2.0818651789689113E-2</c:v>
                </c:pt>
                <c:pt idx="1261">
                  <c:v>2.0808762137282659E-2</c:v>
                </c:pt>
                <c:pt idx="1262">
                  <c:v>2.0798829184733397E-2</c:v>
                </c:pt>
                <c:pt idx="1263">
                  <c:v>2.0788853130981961E-2</c:v>
                </c:pt>
                <c:pt idx="1264">
                  <c:v>2.0778834174966808E-2</c:v>
                </c:pt>
                <c:pt idx="1265">
                  <c:v>2.0768772515627264E-2</c:v>
                </c:pt>
                <c:pt idx="1266">
                  <c:v>2.0758668351900017E-2</c:v>
                </c:pt>
                <c:pt idx="1267">
                  <c:v>2.0747945308284221E-2</c:v>
                </c:pt>
                <c:pt idx="1268">
                  <c:v>2.073774264846916E-2</c:v>
                </c:pt>
                <c:pt idx="1269">
                  <c:v>2.0727498129460571E-2</c:v>
                </c:pt>
                <c:pt idx="1270">
                  <c:v>2.0717211950249812E-2</c:v>
                </c:pt>
                <c:pt idx="1271">
                  <c:v>2.0707359278254317E-2</c:v>
                </c:pt>
                <c:pt idx="1272">
                  <c:v>2.0697000791701E-2</c:v>
                </c:pt>
                <c:pt idx="1273">
                  <c:v>2.0686601205433888E-2</c:v>
                </c:pt>
                <c:pt idx="1274">
                  <c:v>2.0676160718392421E-2</c:v>
                </c:pt>
                <c:pt idx="1275">
                  <c:v>2.0665679529516048E-2</c:v>
                </c:pt>
                <c:pt idx="1276">
                  <c:v>2.0654631154023832E-2</c:v>
                </c:pt>
                <c:pt idx="1277">
                  <c:v>2.0644058925005575E-2</c:v>
                </c:pt>
                <c:pt idx="1278">
                  <c:v>2.063344662765372E-2</c:v>
                </c:pt>
                <c:pt idx="1279">
                  <c:v>2.0622794460943727E-2</c:v>
                </c:pt>
                <c:pt idx="1280">
                  <c:v>2.0612670020329054E-2</c:v>
                </c:pt>
                <c:pt idx="1281">
                  <c:v>2.0601948798051876E-2</c:v>
                </c:pt>
                <c:pt idx="1282">
                  <c:v>2.0591188266460423E-2</c:v>
                </c:pt>
                <c:pt idx="1283">
                  <c:v>2.0580388624477978E-2</c:v>
                </c:pt>
                <c:pt idx="1284">
                  <c:v>2.0568942551034732E-2</c:v>
                </c:pt>
                <c:pt idx="1285">
                  <c:v>2.0558055346556997E-2</c:v>
                </c:pt>
                <c:pt idx="1286">
                  <c:v>2.0547129665496482E-2</c:v>
                </c:pt>
                <c:pt idx="1287">
                  <c:v>2.0536165706811885E-2</c:v>
                </c:pt>
                <c:pt idx="1288">
                  <c:v>2.0525163669462335E-2</c:v>
                </c:pt>
                <c:pt idx="1289">
                  <c:v>2.0514123752400519E-2</c:v>
                </c:pt>
                <c:pt idx="1290">
                  <c:v>2.0503046154582122E-2</c:v>
                </c:pt>
                <c:pt idx="1291">
                  <c:v>2.0491931074955529E-2</c:v>
                </c:pt>
                <c:pt idx="1292">
                  <c:v>2.0480778712470414E-2</c:v>
                </c:pt>
                <c:pt idx="1293">
                  <c:v>2.0470747085915387E-2</c:v>
                </c:pt>
                <c:pt idx="1294">
                  <c:v>2.0459536765715745E-2</c:v>
                </c:pt>
                <c:pt idx="1295">
                  <c:v>2.0448289697096989E-2</c:v>
                </c:pt>
                <c:pt idx="1296">
                  <c:v>2.0437006078924572E-2</c:v>
                </c:pt>
                <c:pt idx="1297">
                  <c:v>2.0425442428177572E-2</c:v>
                </c:pt>
                <c:pt idx="1298">
                  <c:v>2.0414083153085155E-2</c:v>
                </c:pt>
                <c:pt idx="1299">
                  <c:v>2.0402687937555296E-2</c:v>
                </c:pt>
                <c:pt idx="1300">
                  <c:v>2.0391256980457496E-2</c:v>
                </c:pt>
                <c:pt idx="1301">
                  <c:v>2.0379790480661675E-2</c:v>
                </c:pt>
                <c:pt idx="1302">
                  <c:v>2.0368547965465011E-2</c:v>
                </c:pt>
                <c:pt idx="1303">
                  <c:v>2.0357014068462891E-2</c:v>
                </c:pt>
                <c:pt idx="1304">
                  <c:v>2.0345445212745509E-2</c:v>
                </c:pt>
                <c:pt idx="1305">
                  <c:v>2.0333841597155799E-2</c:v>
                </c:pt>
                <c:pt idx="1306">
                  <c:v>2.0321931801385449E-2</c:v>
                </c:pt>
                <c:pt idx="1307">
                  <c:v>2.0310256221470698E-2</c:v>
                </c:pt>
                <c:pt idx="1308">
                  <c:v>2.0298546490856974E-2</c:v>
                </c:pt>
                <c:pt idx="1309">
                  <c:v>2.0286802808389175E-2</c:v>
                </c:pt>
                <c:pt idx="1310">
                  <c:v>2.0275025372911318E-2</c:v>
                </c:pt>
                <c:pt idx="1311">
                  <c:v>2.0263501081149472E-2</c:v>
                </c:pt>
                <c:pt idx="1312">
                  <c:v>2.0251659713817934E-2</c:v>
                </c:pt>
                <c:pt idx="1313">
                  <c:v>2.0239785177254613E-2</c:v>
                </c:pt>
                <c:pt idx="1314">
                  <c:v>2.0227877670275944E-2</c:v>
                </c:pt>
                <c:pt idx="1315">
                  <c:v>2.021593739169571E-2</c:v>
                </c:pt>
                <c:pt idx="1316">
                  <c:v>2.0203964540325046E-2</c:v>
                </c:pt>
                <c:pt idx="1317">
                  <c:v>2.0191959314970222E-2</c:v>
                </c:pt>
                <c:pt idx="1318">
                  <c:v>2.0179921914436637E-2</c:v>
                </c:pt>
                <c:pt idx="1319">
                  <c:v>2.016629889104957E-2</c:v>
                </c:pt>
                <c:pt idx="1320">
                  <c:v>2.0154183370825085E-2</c:v>
                </c:pt>
                <c:pt idx="1321">
                  <c:v>2.0142036336056938E-2</c:v>
                </c:pt>
                <c:pt idx="1322">
                  <c:v>2.0129857985606271E-2</c:v>
                </c:pt>
                <c:pt idx="1323">
                  <c:v>2.0118615790082322E-2</c:v>
                </c:pt>
                <c:pt idx="1324">
                  <c:v>2.010638386643699E-2</c:v>
                </c:pt>
                <c:pt idx="1325">
                  <c:v>2.009412118495385E-2</c:v>
                </c:pt>
                <c:pt idx="1326">
                  <c:v>2.0081827944437809E-2</c:v>
                </c:pt>
                <c:pt idx="1327">
                  <c:v>2.0069504343691154E-2</c:v>
                </c:pt>
                <c:pt idx="1328">
                  <c:v>2.0056141389354541E-2</c:v>
                </c:pt>
                <c:pt idx="1329">
                  <c:v>2.0043749396945556E-2</c:v>
                </c:pt>
                <c:pt idx="1330">
                  <c:v>2.003132767961684E-2</c:v>
                </c:pt>
                <c:pt idx="1331">
                  <c:v>2.0018876436198593E-2</c:v>
                </c:pt>
                <c:pt idx="1332">
                  <c:v>2.0007437894322726E-2</c:v>
                </c:pt>
                <c:pt idx="1333">
                  <c:v>1.9994936306837283E-2</c:v>
                </c:pt>
                <c:pt idx="1334">
                  <c:v>1.9982405750635451E-2</c:v>
                </c:pt>
                <c:pt idx="1335">
                  <c:v>1.9969846424490251E-2</c:v>
                </c:pt>
                <c:pt idx="1336">
                  <c:v>1.9957258527171211E-2</c:v>
                </c:pt>
                <c:pt idx="1337">
                  <c:v>1.9943560061754365E-2</c:v>
                </c:pt>
                <c:pt idx="1338">
                  <c:v>1.9930907702606027E-2</c:v>
                </c:pt>
                <c:pt idx="1339">
                  <c:v>1.9918227407864496E-2</c:v>
                </c:pt>
                <c:pt idx="1340">
                  <c:v>1.9905519376326022E-2</c:v>
                </c:pt>
                <c:pt idx="1341">
                  <c:v>1.9892783806779973E-2</c:v>
                </c:pt>
                <c:pt idx="1342">
                  <c:v>1.9880020898013145E-2</c:v>
                </c:pt>
                <c:pt idx="1343">
                  <c:v>1.9867230848809321E-2</c:v>
                </c:pt>
                <c:pt idx="1344">
                  <c:v>1.9854413857946271E-2</c:v>
                </c:pt>
                <c:pt idx="1345">
                  <c:v>1.9843476220943675E-2</c:v>
                </c:pt>
                <c:pt idx="1346">
                  <c:v>1.9830618616089715E-2</c:v>
                </c:pt>
                <c:pt idx="1347">
                  <c:v>1.9817734599865869E-2</c:v>
                </c:pt>
                <c:pt idx="1348">
                  <c:v>1.9804824370966236E-2</c:v>
                </c:pt>
                <c:pt idx="1349">
                  <c:v>1.9791888128083149E-2</c:v>
                </c:pt>
                <c:pt idx="1350">
                  <c:v>1.9778532805514816E-2</c:v>
                </c:pt>
                <c:pt idx="1351">
                  <c:v>1.9765542659902009E-2</c:v>
                </c:pt>
                <c:pt idx="1352">
                  <c:v>1.9752527109622702E-2</c:v>
                </c:pt>
                <c:pt idx="1353">
                  <c:v>1.9739486353363672E-2</c:v>
                </c:pt>
                <c:pt idx="1354">
                  <c:v>1.972682365781105E-2</c:v>
                </c:pt>
                <c:pt idx="1355">
                  <c:v>1.971373550330921E-2</c:v>
                </c:pt>
                <c:pt idx="1356">
                  <c:v>1.9700622725545704E-2</c:v>
                </c:pt>
                <c:pt idx="1357">
                  <c:v>1.968748552317931E-2</c:v>
                </c:pt>
                <c:pt idx="1358">
                  <c:v>1.9673911436162785E-2</c:v>
                </c:pt>
                <c:pt idx="1359">
                  <c:v>1.9660723616238336E-2</c:v>
                </c:pt>
                <c:pt idx="1360">
                  <c:v>1.9647511981030954E-2</c:v>
                </c:pt>
                <c:pt idx="1361">
                  <c:v>1.9634276729194919E-2</c:v>
                </c:pt>
                <c:pt idx="1362">
                  <c:v>1.9621018059378801E-2</c:v>
                </c:pt>
                <c:pt idx="1363">
                  <c:v>1.9608160516600474E-2</c:v>
                </c:pt>
                <c:pt idx="1364">
                  <c:v>1.9594857904065864E-2</c:v>
                </c:pt>
                <c:pt idx="1365">
                  <c:v>1.9581532456034223E-2</c:v>
                </c:pt>
                <c:pt idx="1366">
                  <c:v>1.9568184371123253E-2</c:v>
                </c:pt>
                <c:pt idx="1367">
                  <c:v>1.9554813847947557E-2</c:v>
                </c:pt>
                <c:pt idx="1368">
                  <c:v>1.9541421085115994E-2</c:v>
                </c:pt>
                <c:pt idx="1369">
                  <c:v>1.9528006281234342E-2</c:v>
                </c:pt>
                <c:pt idx="1370">
                  <c:v>1.9514569634901308E-2</c:v>
                </c:pt>
                <c:pt idx="1371">
                  <c:v>1.9498897379565582E-2</c:v>
                </c:pt>
                <c:pt idx="1372">
                  <c:v>1.9485406709143512E-2</c:v>
                </c:pt>
                <c:pt idx="1373">
                  <c:v>1.9471894859766078E-2</c:v>
                </c:pt>
                <c:pt idx="1374">
                  <c:v>1.9458362030079543E-2</c:v>
                </c:pt>
                <c:pt idx="1375">
                  <c:v>1.9446163450655102E-2</c:v>
                </c:pt>
                <c:pt idx="1376">
                  <c:v>1.9432595650786574E-2</c:v>
                </c:pt>
                <c:pt idx="1377">
                  <c:v>1.9419007425725145E-2</c:v>
                </c:pt>
                <c:pt idx="1378">
                  <c:v>1.9405398974058626E-2</c:v>
                </c:pt>
                <c:pt idx="1379">
                  <c:v>1.9391770494369586E-2</c:v>
                </c:pt>
                <c:pt idx="1380">
                  <c:v>1.9376735588987191E-2</c:v>
                </c:pt>
                <c:pt idx="1381">
                  <c:v>1.9363061458795596E-2</c:v>
                </c:pt>
                <c:pt idx="1382">
                  <c:v>1.9349367937282765E-2</c:v>
                </c:pt>
                <c:pt idx="1383">
                  <c:v>1.9335655223049402E-2</c:v>
                </c:pt>
                <c:pt idx="1384">
                  <c:v>1.9323334625676512E-2</c:v>
                </c:pt>
                <c:pt idx="1385">
                  <c:v>1.9309590147836061E-2</c:v>
                </c:pt>
                <c:pt idx="1386">
                  <c:v>1.9295827031920482E-2</c:v>
                </c:pt>
                <c:pt idx="1387">
                  <c:v>1.9282045476474784E-2</c:v>
                </c:pt>
                <c:pt idx="1388">
                  <c:v>1.9268245680038289E-2</c:v>
                </c:pt>
                <c:pt idx="1389">
                  <c:v>1.925298701155893E-2</c:v>
                </c:pt>
                <c:pt idx="1390">
                  <c:v>1.9239145508697202E-2</c:v>
                </c:pt>
                <c:pt idx="1391">
                  <c:v>1.9225286401743528E-2</c:v>
                </c:pt>
                <c:pt idx="1392">
                  <c:v>1.9211409889254346E-2</c:v>
                </c:pt>
                <c:pt idx="1393">
                  <c:v>1.919751616978008E-2</c:v>
                </c:pt>
                <c:pt idx="1394">
                  <c:v>1.9183605441866855E-2</c:v>
                </c:pt>
                <c:pt idx="1395">
                  <c:v>1.9169677904053491E-2</c:v>
                </c:pt>
                <c:pt idx="1396">
                  <c:v>1.9155733754875372E-2</c:v>
                </c:pt>
                <c:pt idx="1397">
                  <c:v>1.9144249294354539E-2</c:v>
                </c:pt>
                <c:pt idx="1398">
                  <c:v>1.9130281671933657E-2</c:v>
                </c:pt>
                <c:pt idx="1399">
                  <c:v>1.9116297964391911E-2</c:v>
                </c:pt>
                <c:pt idx="1400">
                  <c:v>1.9102298370185809E-2</c:v>
                </c:pt>
                <c:pt idx="1401">
                  <c:v>1.9088283087762128E-2</c:v>
                </c:pt>
                <c:pt idx="1402">
                  <c:v>1.9073748447629806E-2</c:v>
                </c:pt>
                <c:pt idx="1403">
                  <c:v>1.9059700620205417E-2</c:v>
                </c:pt>
                <c:pt idx="1404">
                  <c:v>1.9045637713802962E-2</c:v>
                </c:pt>
                <c:pt idx="1405">
                  <c:v>1.9031559926861508E-2</c:v>
                </c:pt>
                <c:pt idx="1406">
                  <c:v>1.9017978297749899E-2</c:v>
                </c:pt>
                <c:pt idx="1407">
                  <c:v>1.900387305316607E-2</c:v>
                </c:pt>
                <c:pt idx="1408">
                  <c:v>1.8989753509363192E-2</c:v>
                </c:pt>
                <c:pt idx="1409">
                  <c:v>1.8975619864748303E-2</c:v>
                </c:pt>
                <c:pt idx="1410">
                  <c:v>1.8960954729105885E-2</c:v>
                </c:pt>
                <c:pt idx="1411">
                  <c:v>1.8946791825878544E-2</c:v>
                </c:pt>
                <c:pt idx="1412">
                  <c:v>1.8932615431044689E-2</c:v>
                </c:pt>
                <c:pt idx="1413">
                  <c:v>1.8918425743002981E-2</c:v>
                </c:pt>
                <c:pt idx="1414">
                  <c:v>1.8902192933768602E-2</c:v>
                </c:pt>
                <c:pt idx="1415">
                  <c:v>1.8888501364488781E-2</c:v>
                </c:pt>
                <c:pt idx="1416">
                  <c:v>1.887427276932923E-2</c:v>
                </c:pt>
                <c:pt idx="1417">
                  <c:v>1.8860031688762054E-2</c:v>
                </c:pt>
                <c:pt idx="1418">
                  <c:v>1.8845778321147033E-2</c:v>
                </c:pt>
                <c:pt idx="1419">
                  <c:v>1.8831512864836003E-2</c:v>
                </c:pt>
                <c:pt idx="1420">
                  <c:v>1.88172355181777E-2</c:v>
                </c:pt>
                <c:pt idx="1421">
                  <c:v>1.8802946479513364E-2</c:v>
                </c:pt>
                <c:pt idx="1422">
                  <c:v>1.8788645947180688E-2</c:v>
                </c:pt>
                <c:pt idx="1423">
                  <c:v>1.8772180456100795E-2</c:v>
                </c:pt>
                <c:pt idx="1424">
                  <c:v>1.8757851671030768E-2</c:v>
                </c:pt>
                <c:pt idx="1425">
                  <c:v>1.8743512043940268E-2</c:v>
                </c:pt>
                <c:pt idx="1426">
                  <c:v>1.8721503446657645E-2</c:v>
                </c:pt>
                <c:pt idx="1427">
                  <c:v>1.871643874828741E-2</c:v>
                </c:pt>
                <c:pt idx="1428">
                  <c:v>1.8700489371541788E-2</c:v>
                </c:pt>
                <c:pt idx="1429">
                  <c:v>1.8686182970041786E-2</c:v>
                </c:pt>
                <c:pt idx="1430">
                  <c:v>1.8671897156821403E-2</c:v>
                </c:pt>
                <c:pt idx="1431">
                  <c:v>1.8657632474641288E-2</c:v>
                </c:pt>
                <c:pt idx="1432">
                  <c:v>1.8643389467232558E-2</c:v>
                </c:pt>
                <c:pt idx="1433">
                  <c:v>1.8629168679295927E-2</c:v>
                </c:pt>
                <c:pt idx="1434">
                  <c:v>1.8614970656503443E-2</c:v>
                </c:pt>
                <c:pt idx="1435">
                  <c:v>1.8600795945497624E-2</c:v>
                </c:pt>
                <c:pt idx="1436">
                  <c:v>1.8586645093890589E-2</c:v>
                </c:pt>
                <c:pt idx="1437">
                  <c:v>1.8572518650266212E-2</c:v>
                </c:pt>
                <c:pt idx="1438">
                  <c:v>1.8558417164177117E-2</c:v>
                </c:pt>
                <c:pt idx="1439">
                  <c:v>1.8544341186147686E-2</c:v>
                </c:pt>
                <c:pt idx="1440">
                  <c:v>1.8530291267673634E-2</c:v>
                </c:pt>
                <c:pt idx="1441">
                  <c:v>1.8516267961218982E-2</c:v>
                </c:pt>
                <c:pt idx="1442">
                  <c:v>1.8502271820221242E-2</c:v>
                </c:pt>
                <c:pt idx="1443">
                  <c:v>1.8488303399085363E-2</c:v>
                </c:pt>
                <c:pt idx="1444">
                  <c:v>1.84743632531898E-2</c:v>
                </c:pt>
                <c:pt idx="1445">
                  <c:v>1.8460451938883026E-2</c:v>
                </c:pt>
                <c:pt idx="1446">
                  <c:v>1.844657001348313E-2</c:v>
                </c:pt>
                <c:pt idx="1447">
                  <c:v>1.8432718035281251E-2</c:v>
                </c:pt>
                <c:pt idx="1448">
                  <c:v>1.8418896563538137E-2</c:v>
                </c:pt>
                <c:pt idx="1449">
                  <c:v>1.8406629157447795E-2</c:v>
                </c:pt>
                <c:pt idx="1450">
                  <c:v>1.8392870130855884E-2</c:v>
                </c:pt>
                <c:pt idx="1451">
                  <c:v>1.8379143710935623E-2</c:v>
                </c:pt>
                <c:pt idx="1452">
                  <c:v>1.8365450466348611E-2</c:v>
                </c:pt>
                <c:pt idx="1453">
                  <c:v>1.8350261632292683E-2</c:v>
                </c:pt>
                <c:pt idx="1454">
                  <c:v>1.8336603282107344E-2</c:v>
                </c:pt>
                <c:pt idx="1455">
                  <c:v>1.8322440603008923E-2</c:v>
                </c:pt>
                <c:pt idx="1456">
                  <c:v>1.83093003233793E-2</c:v>
                </c:pt>
                <c:pt idx="1457">
                  <c:v>1.8295656162880359E-2</c:v>
                </c:pt>
                <c:pt idx="1458">
                  <c:v>1.8283545783213534E-2</c:v>
                </c:pt>
                <c:pt idx="1459">
                  <c:v>1.826991288337506E-2</c:v>
                </c:pt>
                <c:pt idx="1460">
                  <c:v>1.8256285559098136E-2</c:v>
                </c:pt>
                <c:pt idx="1461">
                  <c:v>1.8242664034346909E-2</c:v>
                </c:pt>
                <c:pt idx="1462">
                  <c:v>1.8229048533078055E-2</c:v>
                </c:pt>
                <c:pt idx="1463">
                  <c:v>1.8213907776437079E-2</c:v>
                </c:pt>
                <c:pt idx="1464">
                  <c:v>1.8200304565375275E-2</c:v>
                </c:pt>
                <c:pt idx="1465">
                  <c:v>1.8186708100161462E-2</c:v>
                </c:pt>
                <c:pt idx="1466">
                  <c:v>1.8168829486315746E-2</c:v>
                </c:pt>
                <c:pt idx="1467">
                  <c:v>1.8155250591527814E-2</c:v>
                </c:pt>
                <c:pt idx="1468">
                  <c:v>1.814167915980653E-2</c:v>
                </c:pt>
                <c:pt idx="1469">
                  <c:v>1.8128115415065531E-2</c:v>
                </c:pt>
                <c:pt idx="1470">
                  <c:v>1.8114559581211422E-2</c:v>
                </c:pt>
                <c:pt idx="1471">
                  <c:v>1.8101011882145537E-2</c:v>
                </c:pt>
                <c:pt idx="1472">
                  <c:v>1.8087472541762632E-2</c:v>
                </c:pt>
                <c:pt idx="1473">
                  <c:v>1.8073941783950862E-2</c:v>
                </c:pt>
                <c:pt idx="1474">
                  <c:v>1.8060419832594439E-2</c:v>
                </c:pt>
                <c:pt idx="1475">
                  <c:v>1.8045884763687063E-2</c:v>
                </c:pt>
                <c:pt idx="1476">
                  <c:v>1.8032381229570522E-2</c:v>
                </c:pt>
                <c:pt idx="1477">
                  <c:v>1.8018887207452563E-2</c:v>
                </c:pt>
                <c:pt idx="1478">
                  <c:v>1.8005402921210618E-2</c:v>
                </c:pt>
                <c:pt idx="1479">
                  <c:v>1.7992439302209298E-2</c:v>
                </c:pt>
                <c:pt idx="1480">
                  <c:v>1.7978975024242644E-2</c:v>
                </c:pt>
                <c:pt idx="1481">
                  <c:v>1.7961679108671628E-2</c:v>
                </c:pt>
                <c:pt idx="1482">
                  <c:v>1.7952077863570368E-2</c:v>
                </c:pt>
                <c:pt idx="1483">
                  <c:v>1.7938645428550355E-2</c:v>
                </c:pt>
                <c:pt idx="1484">
                  <c:v>1.7922797801099941E-2</c:v>
                </c:pt>
                <c:pt idx="1485">
                  <c:v>1.7909389567059928E-2</c:v>
                </c:pt>
                <c:pt idx="1486">
                  <c:v>1.7895992891686981E-2</c:v>
                </c:pt>
                <c:pt idx="1487">
                  <c:v>1.7882607998804669E-2</c:v>
                </c:pt>
                <c:pt idx="1488">
                  <c:v>1.7869743950797334E-2</c:v>
                </c:pt>
                <c:pt idx="1489">
                  <c:v>1.785638300343639E-2</c:v>
                </c:pt>
                <c:pt idx="1490">
                  <c:v>1.7843034492913891E-2</c:v>
                </c:pt>
                <c:pt idx="1491">
                  <c:v>1.7829698643021967E-2</c:v>
                </c:pt>
                <c:pt idx="1492">
                  <c:v>1.7815360553123029E-2</c:v>
                </c:pt>
                <c:pt idx="1493">
                  <c:v>1.7802558607240608E-2</c:v>
                </c:pt>
                <c:pt idx="1494">
                  <c:v>1.7789262458383904E-2</c:v>
                </c:pt>
                <c:pt idx="1495">
                  <c:v>1.7775979882402631E-2</c:v>
                </c:pt>
                <c:pt idx="1496">
                  <c:v>1.7762711103069095E-2</c:v>
                </c:pt>
                <c:pt idx="1497">
                  <c:v>1.7749456344148651E-2</c:v>
                </c:pt>
                <c:pt idx="1498">
                  <c:v>1.7736215829402741E-2</c:v>
                </c:pt>
                <c:pt idx="1499">
                  <c:v>1.772298978258673E-2</c:v>
                </c:pt>
                <c:pt idx="1500">
                  <c:v>1.7709778427448593E-2</c:v>
                </c:pt>
                <c:pt idx="1501">
                  <c:v>1.7698093256067339E-2</c:v>
                </c:pt>
                <c:pt idx="1502">
                  <c:v>1.7684910419142712E-2</c:v>
                </c:pt>
                <c:pt idx="1503">
                  <c:v>1.7671742893490775E-2</c:v>
                </c:pt>
                <c:pt idx="1504">
                  <c:v>1.7658590902810162E-2</c:v>
                </c:pt>
                <c:pt idx="1505">
                  <c:v>1.7644953024792909E-2</c:v>
                </c:pt>
                <c:pt idx="1506">
                  <c:v>1.7631833354460363E-2</c:v>
                </c:pt>
                <c:pt idx="1507">
                  <c:v>1.7618729907406802E-2</c:v>
                </c:pt>
                <c:pt idx="1508">
                  <c:v>1.7605642907320983E-2</c:v>
                </c:pt>
                <c:pt idx="1509">
                  <c:v>1.7592572577882007E-2</c:v>
                </c:pt>
                <c:pt idx="1510">
                  <c:v>1.7580017719649871E-2</c:v>
                </c:pt>
                <c:pt idx="1511">
                  <c:v>1.7566980736912756E-2</c:v>
                </c:pt>
                <c:pt idx="1512">
                  <c:v>1.7553961078551387E-2</c:v>
                </c:pt>
                <c:pt idx="1513">
                  <c:v>1.7540958968215371E-2</c:v>
                </c:pt>
                <c:pt idx="1514">
                  <c:v>1.7527478818871772E-2</c:v>
                </c:pt>
                <c:pt idx="1515">
                  <c:v>1.7514513210324531E-2</c:v>
                </c:pt>
                <c:pt idx="1516">
                  <c:v>1.7501565838042098E-2</c:v>
                </c:pt>
                <c:pt idx="1517">
                  <c:v>1.748863692566404E-2</c:v>
                </c:pt>
                <c:pt idx="1518">
                  <c:v>1.7474376570348827E-2</c:v>
                </c:pt>
                <c:pt idx="1519">
                  <c:v>1.7461487161343509E-2</c:v>
                </c:pt>
                <c:pt idx="1520">
                  <c:v>1.7448616897716956E-2</c:v>
                </c:pt>
                <c:pt idx="1521">
                  <c:v>1.743576600307814E-2</c:v>
                </c:pt>
                <c:pt idx="1522">
                  <c:v>1.7422934701028979E-2</c:v>
                </c:pt>
                <c:pt idx="1523">
                  <c:v>1.7410123215167401E-2</c:v>
                </c:pt>
                <c:pt idx="1524">
                  <c:v>1.7397331769086928E-2</c:v>
                </c:pt>
                <c:pt idx="1525">
                  <c:v>1.7384560586373572E-2</c:v>
                </c:pt>
                <c:pt idx="1526">
                  <c:v>1.7371809890610695E-2</c:v>
                </c:pt>
                <c:pt idx="1527">
                  <c:v>1.7357625836224508E-2</c:v>
                </c:pt>
                <c:pt idx="1528">
                  <c:v>1.7344919679467323E-2</c:v>
                </c:pt>
                <c:pt idx="1529">
                  <c:v>1.7332234732664369E-2</c:v>
                </c:pt>
                <c:pt idx="1530">
                  <c:v>1.7319571219402009E-2</c:v>
                </c:pt>
                <c:pt idx="1531">
                  <c:v>1.7307410003199436E-2</c:v>
                </c:pt>
                <c:pt idx="1532">
                  <c:v>1.7292987787606729E-2</c:v>
                </c:pt>
                <c:pt idx="1533">
                  <c:v>1.7280392036212702E-2</c:v>
                </c:pt>
                <c:pt idx="1534">
                  <c:v>1.7267818627121984E-2</c:v>
                </c:pt>
                <c:pt idx="1535">
                  <c:v>1.7255267783886023E-2</c:v>
                </c:pt>
                <c:pt idx="1536">
                  <c:v>1.7241314642144907E-2</c:v>
                </c:pt>
                <c:pt idx="1537">
                  <c:v>1.7228812984902579E-2</c:v>
                </c:pt>
                <c:pt idx="1538">
                  <c:v>1.7216334616661087E-2</c:v>
                </c:pt>
                <c:pt idx="1539">
                  <c:v>1.7203879760976655E-2</c:v>
                </c:pt>
                <c:pt idx="1540">
                  <c:v>1.7192859879556675E-2</c:v>
                </c:pt>
                <c:pt idx="1541">
                  <c:v>1.7180449125794726E-2</c:v>
                </c:pt>
                <c:pt idx="1542">
                  <c:v>1.7168062502622324E-2</c:v>
                </c:pt>
                <c:pt idx="1543">
                  <c:v>1.7154299934786267E-2</c:v>
                </c:pt>
                <c:pt idx="1544">
                  <c:v>1.7141965995076273E-2</c:v>
                </c:pt>
                <c:pt idx="1545">
                  <c:v>1.7129656909166159E-2</c:v>
                </c:pt>
                <c:pt idx="1546">
                  <c:v>1.7117372900577767E-2</c:v>
                </c:pt>
                <c:pt idx="1547">
                  <c:v>1.7105114192830801E-2</c:v>
                </c:pt>
                <c:pt idx="1548">
                  <c:v>1.7094262022469928E-2</c:v>
                </c:pt>
                <c:pt idx="1549">
                  <c:v>1.7080673573914563E-2</c:v>
                </c:pt>
                <c:pt idx="1550">
                  <c:v>1.7068492109759331E-2</c:v>
                </c:pt>
                <c:pt idx="1551">
                  <c:v>1.705633684047575E-2</c:v>
                </c:pt>
                <c:pt idx="1552">
                  <c:v>1.7045572624246105E-2</c:v>
                </c:pt>
                <c:pt idx="1553">
                  <c:v>1.7034373748718634E-2</c:v>
                </c:pt>
                <c:pt idx="1554">
                  <c:v>1.7022291281078759E-2</c:v>
                </c:pt>
                <c:pt idx="1555">
                  <c:v>1.7010235814092528E-2</c:v>
                </c:pt>
                <c:pt idx="1556">
                  <c:v>1.6998207571200661E-2</c:v>
                </c:pt>
                <c:pt idx="1557">
                  <c:v>1.6985758724764245E-2</c:v>
                </c:pt>
                <c:pt idx="1558">
                  <c:v>1.6973787092249917E-2</c:v>
                </c:pt>
                <c:pt idx="1559">
                  <c:v>1.6961843371789794E-2</c:v>
                </c:pt>
                <c:pt idx="1560">
                  <c:v>1.6949927786813944E-2</c:v>
                </c:pt>
                <c:pt idx="1561">
                  <c:v>1.6938040560749795E-2</c:v>
                </c:pt>
                <c:pt idx="1562">
                  <c:v>1.6926622331977018E-2</c:v>
                </c:pt>
                <c:pt idx="1563">
                  <c:v>1.6914790913730573E-2</c:v>
                </c:pt>
                <c:pt idx="1564">
                  <c:v>1.690298850695271E-2</c:v>
                </c:pt>
                <c:pt idx="1565">
                  <c:v>1.689121533504661E-2</c:v>
                </c:pt>
                <c:pt idx="1566">
                  <c:v>1.6879037633761161E-2</c:v>
                </c:pt>
                <c:pt idx="1567">
                  <c:v>1.6867325252904776E-2</c:v>
                </c:pt>
                <c:pt idx="1568">
                  <c:v>1.6855642794835275E-2</c:v>
                </c:pt>
                <c:pt idx="1569">
                  <c:v>1.6843990482947591E-2</c:v>
                </c:pt>
                <c:pt idx="1570">
                  <c:v>1.6832795817435554E-2</c:v>
                </c:pt>
                <c:pt idx="1571">
                  <c:v>1.6821202746011166E-2</c:v>
                </c:pt>
                <c:pt idx="1572">
                  <c:v>1.6809640473172117E-2</c:v>
                </c:pt>
                <c:pt idx="1573">
                  <c:v>1.6798109222291108E-2</c:v>
                </c:pt>
                <c:pt idx="1574">
                  <c:v>1.6786609216736866E-2</c:v>
                </c:pt>
                <c:pt idx="1575">
                  <c:v>1.6775140679875025E-2</c:v>
                </c:pt>
                <c:pt idx="1576">
                  <c:v>1.6763703835065487E-2</c:v>
                </c:pt>
                <c:pt idx="1577">
                  <c:v>1.6752298905667255E-2</c:v>
                </c:pt>
                <c:pt idx="1578">
                  <c:v>1.6740926115034041E-2</c:v>
                </c:pt>
                <c:pt idx="1579">
                  <c:v>1.6727531693180128E-2</c:v>
                </c:pt>
                <c:pt idx="1580">
                  <c:v>1.6716233278525085E-2</c:v>
                </c:pt>
                <c:pt idx="1581">
                  <c:v>1.6704967761794431E-2</c:v>
                </c:pt>
                <c:pt idx="1582">
                  <c:v>1.6693735366363885E-2</c:v>
                </c:pt>
                <c:pt idx="1583">
                  <c:v>1.6683745231642878E-2</c:v>
                </c:pt>
                <c:pt idx="1584">
                  <c:v>1.6672573872556561E-2</c:v>
                </c:pt>
                <c:pt idx="1585">
                  <c:v>1.6661436251317295E-2</c:v>
                </c:pt>
                <c:pt idx="1586">
                  <c:v>1.6650332591265988E-2</c:v>
                </c:pt>
                <c:pt idx="1587">
                  <c:v>1.6639263115739621E-2</c:v>
                </c:pt>
                <c:pt idx="1588">
                  <c:v>1.6627049049662921E-2</c:v>
                </c:pt>
                <c:pt idx="1589">
                  <c:v>1.6616054757553091E-2</c:v>
                </c:pt>
                <c:pt idx="1590">
                  <c:v>1.6605095373622834E-2</c:v>
                </c:pt>
                <c:pt idx="1591">
                  <c:v>1.6594171121219942E-2</c:v>
                </c:pt>
                <c:pt idx="1592">
                  <c:v>1.6584436322576428E-2</c:v>
                </c:pt>
                <c:pt idx="1593">
                  <c:v>1.657357664411066E-2</c:v>
                </c:pt>
                <c:pt idx="1594">
                  <c:v>1.6562752713444363E-2</c:v>
                </c:pt>
                <c:pt idx="1595">
                  <c:v>1.655196475389006E-2</c:v>
                </c:pt>
                <c:pt idx="1596">
                  <c:v>1.6540084648961187E-2</c:v>
                </c:pt>
                <c:pt idx="1597">
                  <c:v>1.6529375875794037E-2</c:v>
                </c:pt>
                <c:pt idx="1598">
                  <c:v>1.6518703797484366E-2</c:v>
                </c:pt>
                <c:pt idx="1599">
                  <c:v>1.6508068637355464E-2</c:v>
                </c:pt>
                <c:pt idx="1600">
                  <c:v>1.649747061872547E-2</c:v>
                </c:pt>
                <c:pt idx="1601">
                  <c:v>1.6486909964909514E-2</c:v>
                </c:pt>
                <c:pt idx="1602">
                  <c:v>1.647638689922273E-2</c:v>
                </c:pt>
                <c:pt idx="1603">
                  <c:v>1.6465901644973795E-2</c:v>
                </c:pt>
                <c:pt idx="1604">
                  <c:v>1.6455454425471826E-2</c:v>
                </c:pt>
                <c:pt idx="1605">
                  <c:v>1.6446825265501182E-2</c:v>
                </c:pt>
                <c:pt idx="1606">
                  <c:v>1.643644302872746E-2</c:v>
                </c:pt>
                <c:pt idx="1607">
                  <c:v>1.6426099406603334E-2</c:v>
                </c:pt>
                <c:pt idx="1608">
                  <c:v>1.6415794622391986E-2</c:v>
                </c:pt>
                <c:pt idx="1609">
                  <c:v>1.6405182005754006E-2</c:v>
                </c:pt>
                <c:pt idx="1610">
                  <c:v>1.6394957986933436E-2</c:v>
                </c:pt>
                <c:pt idx="1611">
                  <c:v>1.6384773493830947E-2</c:v>
                </c:pt>
                <c:pt idx="1612">
                  <c:v>1.6374628749711028E-2</c:v>
                </c:pt>
                <c:pt idx="1613">
                  <c:v>1.6364523977831131E-2</c:v>
                </c:pt>
                <c:pt idx="1614">
                  <c:v>1.6354794015828639E-2</c:v>
                </c:pt>
                <c:pt idx="1615">
                  <c:v>1.6344767348226368E-2</c:v>
                </c:pt>
                <c:pt idx="1616">
                  <c:v>1.6334781304573828E-2</c:v>
                </c:pt>
                <c:pt idx="1617">
                  <c:v>1.6324836108114762E-2</c:v>
                </c:pt>
                <c:pt idx="1618">
                  <c:v>1.6314607515996418E-2</c:v>
                </c:pt>
                <c:pt idx="1619">
                  <c:v>1.6304747265903956E-2</c:v>
                </c:pt>
                <c:pt idx="1620">
                  <c:v>1.6294928550814183E-2</c:v>
                </c:pt>
                <c:pt idx="1621">
                  <c:v>1.628515159397094E-2</c:v>
                </c:pt>
                <c:pt idx="1622">
                  <c:v>1.6275416618616752E-2</c:v>
                </c:pt>
                <c:pt idx="1623">
                  <c:v>1.6266035221916608E-2</c:v>
                </c:pt>
                <c:pt idx="1624">
                  <c:v>1.6256382206517442E-2</c:v>
                </c:pt>
                <c:pt idx="1625">
                  <c:v>1.6246771824206491E-2</c:v>
                </c:pt>
                <c:pt idx="1626">
                  <c:v>1.623720429821161E-2</c:v>
                </c:pt>
                <c:pt idx="1627">
                  <c:v>1.6227679851761521E-2</c:v>
                </c:pt>
                <c:pt idx="1628">
                  <c:v>1.621819870808186E-2</c:v>
                </c:pt>
                <c:pt idx="1629">
                  <c:v>1.6208761090396942E-2</c:v>
                </c:pt>
                <c:pt idx="1630">
                  <c:v>1.6199367221930196E-2</c:v>
                </c:pt>
                <c:pt idx="1631">
                  <c:v>1.6188572536376004E-2</c:v>
                </c:pt>
                <c:pt idx="1632">
                  <c:v>1.6179280943599529E-2</c:v>
                </c:pt>
                <c:pt idx="1633">
                  <c:v>1.6170033860565185E-2</c:v>
                </c:pt>
                <c:pt idx="1634">
                  <c:v>1.6160831510523634E-2</c:v>
                </c:pt>
                <c:pt idx="1635">
                  <c:v>1.6152505993331959E-2</c:v>
                </c:pt>
                <c:pt idx="1636">
                  <c:v>1.6143385090799042E-2</c:v>
                </c:pt>
                <c:pt idx="1637">
                  <c:v>1.6134309536406669E-2</c:v>
                </c:pt>
                <c:pt idx="1638">
                  <c:v>1.6125279553380431E-2</c:v>
                </c:pt>
                <c:pt idx="1639">
                  <c:v>1.6116295364946791E-2</c:v>
                </c:pt>
                <c:pt idx="1640">
                  <c:v>1.6106569305011122E-2</c:v>
                </c:pt>
                <c:pt idx="1641">
                  <c:v>1.6097686336844923E-2</c:v>
                </c:pt>
                <c:pt idx="1642">
                  <c:v>1.6088849887639024E-2</c:v>
                </c:pt>
                <c:pt idx="1643">
                  <c:v>1.6080060180635923E-2</c:v>
                </c:pt>
                <c:pt idx="1644">
                  <c:v>1.6072069154513025E-2</c:v>
                </c:pt>
                <c:pt idx="1645">
                  <c:v>1.6063364421332643E-2</c:v>
                </c:pt>
                <c:pt idx="1646">
                  <c:v>1.6054707045303901E-2</c:v>
                </c:pt>
                <c:pt idx="1647">
                  <c:v>1.6046097249648023E-2</c:v>
                </c:pt>
                <c:pt idx="1648">
                  <c:v>1.6037535257583616E-2</c:v>
                </c:pt>
                <c:pt idx="1649">
                  <c:v>1.602831602635545E-2</c:v>
                </c:pt>
                <c:pt idx="1650">
                  <c:v>1.6019859765500463E-2</c:v>
                </c:pt>
                <c:pt idx="1651">
                  <c:v>1.6011452032765917E-2</c:v>
                </c:pt>
                <c:pt idx="1652">
                  <c:v>1.6003093051388733E-2</c:v>
                </c:pt>
                <c:pt idx="1653">
                  <c:v>1.5994783044607538E-2</c:v>
                </c:pt>
                <c:pt idx="1654">
                  <c:v>1.5986522235658822E-2</c:v>
                </c:pt>
                <c:pt idx="1655">
                  <c:v>1.5978310847781209E-2</c:v>
                </c:pt>
                <c:pt idx="1656">
                  <c:v>1.5970149104211618E-2</c:v>
                </c:pt>
                <c:pt idx="1657">
                  <c:v>1.5962875308456057E-2</c:v>
                </c:pt>
                <c:pt idx="1658">
                  <c:v>1.5954800335075993E-2</c:v>
                </c:pt>
                <c:pt idx="1659">
                  <c:v>1.5946775602348882E-2</c:v>
                </c:pt>
                <c:pt idx="1660">
                  <c:v>1.5938801333487827E-2</c:v>
                </c:pt>
                <c:pt idx="1661">
                  <c:v>1.593087775170416E-2</c:v>
                </c:pt>
                <c:pt idx="1662">
                  <c:v>1.5922811748258648E-2</c:v>
                </c:pt>
                <c:pt idx="1663">
                  <c:v>1.5914993596292389E-2</c:v>
                </c:pt>
                <c:pt idx="1664">
                  <c:v>1.5907226819414796E-2</c:v>
                </c:pt>
                <c:pt idx="1665">
                  <c:v>1.5899511640846652E-2</c:v>
                </c:pt>
                <c:pt idx="1666">
                  <c:v>1.5892027961394557E-2</c:v>
                </c:pt>
                <c:pt idx="1667">
                  <c:v>1.5884413189549831E-2</c:v>
                </c:pt>
                <c:pt idx="1668">
                  <c:v>1.5876850667279004E-2</c:v>
                </c:pt>
                <c:pt idx="1669">
                  <c:v>1.5869340617797364E-2</c:v>
                </c:pt>
                <c:pt idx="1670">
                  <c:v>1.586171753538481E-2</c:v>
                </c:pt>
                <c:pt idx="1671">
                  <c:v>1.5854316634328222E-2</c:v>
                </c:pt>
                <c:pt idx="1672">
                  <c:v>1.5846968894138381E-2</c:v>
                </c:pt>
                <c:pt idx="1673">
                  <c:v>1.5839674538043934E-2</c:v>
                </c:pt>
                <c:pt idx="1674">
                  <c:v>1.5832433789270475E-2</c:v>
                </c:pt>
                <c:pt idx="1675">
                  <c:v>1.5825394749691527E-2</c:v>
                </c:pt>
                <c:pt idx="1676">
                  <c:v>1.581825825985772E-2</c:v>
                </c:pt>
                <c:pt idx="1677">
                  <c:v>1.5811176028574531E-2</c:v>
                </c:pt>
                <c:pt idx="1678">
                  <c:v>1.5804148279066042E-2</c:v>
                </c:pt>
                <c:pt idx="1679">
                  <c:v>1.5797175234559837E-2</c:v>
                </c:pt>
                <c:pt idx="1680">
                  <c:v>1.5790257118282632E-2</c:v>
                </c:pt>
                <c:pt idx="1681">
                  <c:v>1.5783394153463772E-2</c:v>
                </c:pt>
                <c:pt idx="1682">
                  <c:v>1.577658656333392E-2</c:v>
                </c:pt>
                <c:pt idx="1683">
                  <c:v>1.5769363295268519E-2</c:v>
                </c:pt>
                <c:pt idx="1684">
                  <c:v>1.5762682228479253E-2</c:v>
                </c:pt>
                <c:pt idx="1685">
                  <c:v>1.5756057280138798E-2</c:v>
                </c:pt>
                <c:pt idx="1686">
                  <c:v>1.5749488673509855E-2</c:v>
                </c:pt>
                <c:pt idx="1687">
                  <c:v>1.574330942513864E-2</c:v>
                </c:pt>
                <c:pt idx="1688">
                  <c:v>1.5737009389745159E-2</c:v>
                </c:pt>
                <c:pt idx="1689">
                  <c:v>1.5730920046430983E-2</c:v>
                </c:pt>
                <c:pt idx="1690">
                  <c:v>1.5725039688520653E-2</c:v>
                </c:pt>
                <c:pt idx="1691">
                  <c:v>1.5719366602451979E-2</c:v>
                </c:pt>
                <c:pt idx="1692">
                  <c:v>1.5713192813163454E-2</c:v>
                </c:pt>
                <c:pt idx="1693">
                  <c:v>1.5707996748967029E-2</c:v>
                </c:pt>
                <c:pt idx="1694">
                  <c:v>1.5703000467034416E-2</c:v>
                </c:pt>
                <c:pt idx="1695">
                  <c:v>1.5698202244381055E-2</c:v>
                </c:pt>
                <c:pt idx="1696">
                  <c:v>1.5693600351195401E-2</c:v>
                </c:pt>
                <c:pt idx="1697">
                  <c:v>1.5689193050846293E-2</c:v>
                </c:pt>
                <c:pt idx="1698">
                  <c:v>1.5684978599875166E-2</c:v>
                </c:pt>
                <c:pt idx="1699">
                  <c:v>1.5680955247996915E-2</c:v>
                </c:pt>
                <c:pt idx="1700">
                  <c:v>1.5677121238097301E-2</c:v>
                </c:pt>
                <c:pt idx="1701">
                  <c:v>1.5673474806233382E-2</c:v>
                </c:pt>
                <c:pt idx="1702">
                  <c:v>1.567001418162748E-2</c:v>
                </c:pt>
                <c:pt idx="1703">
                  <c:v>1.5666737586671902E-2</c:v>
                </c:pt>
                <c:pt idx="1704">
                  <c:v>1.5663643236921199E-2</c:v>
                </c:pt>
                <c:pt idx="1705">
                  <c:v>1.5660729341094304E-2</c:v>
                </c:pt>
                <c:pt idx="1706">
                  <c:v>1.56579941010715E-2</c:v>
                </c:pt>
                <c:pt idx="1707">
                  <c:v>1.5655435711893585E-2</c:v>
                </c:pt>
                <c:pt idx="1708">
                  <c:v>1.5653052361759689E-2</c:v>
                </c:pt>
                <c:pt idx="1709">
                  <c:v>1.5649945408568473E-2</c:v>
                </c:pt>
                <c:pt idx="1710">
                  <c:v>1.5647893934897752E-2</c:v>
                </c:pt>
                <c:pt idx="1711">
                  <c:v>1.5646015510046948E-2</c:v>
                </c:pt>
                <c:pt idx="1712">
                  <c:v>1.5644308253605094E-2</c:v>
                </c:pt>
                <c:pt idx="1713">
                  <c:v>1.5642976255538763E-2</c:v>
                </c:pt>
                <c:pt idx="1714">
                  <c:v>1.5641437739299522E-2</c:v>
                </c:pt>
                <c:pt idx="1715">
                  <c:v>1.5639909296384431E-2</c:v>
                </c:pt>
                <c:pt idx="1716">
                  <c:v>1.5639326851594942E-2</c:v>
                </c:pt>
                <c:pt idx="1717">
                  <c:v>1.563688279633825E-2</c:v>
                </c:pt>
                <c:pt idx="1718">
                  <c:v>1.5635149678343379E-2</c:v>
                </c:pt>
                <c:pt idx="1719">
                  <c:v>1.5633661262103617E-2</c:v>
                </c:pt>
                <c:pt idx="1720">
                  <c:v>1.5632183123041859E-2</c:v>
                </c:pt>
                <c:pt idx="1721">
                  <c:v>1.5630715302611797E-2</c:v>
                </c:pt>
                <c:pt idx="1722">
                  <c:v>1.5629495731123339E-2</c:v>
                </c:pt>
                <c:pt idx="1723">
                  <c:v>1.5628049367119829E-2</c:v>
                </c:pt>
                <c:pt idx="1724">
                  <c:v>1.5626613449521376E-2</c:v>
                </c:pt>
                <c:pt idx="1725">
                  <c:v>1.5625188019781858E-2</c:v>
                </c:pt>
                <c:pt idx="1726">
                  <c:v>1.5622447216987467E-2</c:v>
                </c:pt>
                <c:pt idx="1727">
                  <c:v>1.5621770180344895E-2</c:v>
                </c:pt>
                <c:pt idx="1728">
                  <c:v>1.5620381023687497E-2</c:v>
                </c:pt>
                <c:pt idx="1729">
                  <c:v>1.5619002538469656E-2</c:v>
                </c:pt>
                <c:pt idx="1730">
                  <c:v>1.5617634766145683E-2</c:v>
                </c:pt>
                <c:pt idx="1731">
                  <c:v>1.5616277748169451E-2</c:v>
                </c:pt>
                <c:pt idx="1732">
                  <c:v>1.5614931525994837E-2</c:v>
                </c:pt>
                <c:pt idx="1733">
                  <c:v>1.5613596141076149E-2</c:v>
                </c:pt>
                <c:pt idx="1734">
                  <c:v>1.5612271634867262E-2</c:v>
                </c:pt>
                <c:pt idx="1735">
                  <c:v>1.5611453293794349E-2</c:v>
                </c:pt>
                <c:pt idx="1736">
                  <c:v>1.5610152152120381E-2</c:v>
                </c:pt>
                <c:pt idx="1737">
                  <c:v>1.5608862020401099E-2</c:v>
                </c:pt>
                <c:pt idx="1738">
                  <c:v>1.5607582940094645E-2</c:v>
                </c:pt>
                <c:pt idx="1739">
                  <c:v>1.5606064304125518E-2</c:v>
                </c:pt>
                <c:pt idx="1740">
                  <c:v>1.5604806695694572E-2</c:v>
                </c:pt>
                <c:pt idx="1741">
                  <c:v>1.5603560259603182E-2</c:v>
                </c:pt>
                <c:pt idx="1742">
                  <c:v>1.560197418212967E-2</c:v>
                </c:pt>
                <c:pt idx="1743">
                  <c:v>1.5601101070263586E-2</c:v>
                </c:pt>
                <c:pt idx="1744">
                  <c:v>1.5600142859586877E-2</c:v>
                </c:pt>
                <c:pt idx="1745">
                  <c:v>1.5598942300000349E-2</c:v>
                </c:pt>
                <c:pt idx="1746">
                  <c:v>1.5597753123492649E-2</c:v>
                </c:pt>
                <c:pt idx="1747">
                  <c:v>1.5596575371522786E-2</c:v>
                </c:pt>
                <c:pt idx="1748">
                  <c:v>1.5595151514818557E-2</c:v>
                </c:pt>
                <c:pt idx="1749">
                  <c:v>1.5593995949882141E-2</c:v>
                </c:pt>
                <c:pt idx="1750">
                  <c:v>1.5592851930397096E-2</c:v>
                </c:pt>
                <c:pt idx="1751">
                  <c:v>1.5591719497820095E-2</c:v>
                </c:pt>
                <c:pt idx="1752">
                  <c:v>1.55911202523841E-2</c:v>
                </c:pt>
                <c:pt idx="1753">
                  <c:v>1.5589751096688429E-2</c:v>
                </c:pt>
                <c:pt idx="1754">
                  <c:v>1.5588654477331803E-2</c:v>
                </c:pt>
                <c:pt idx="1755">
                  <c:v>1.558756961418553E-2</c:v>
                </c:pt>
                <c:pt idx="1756">
                  <c:v>1.5586496548709054E-2</c:v>
                </c:pt>
                <c:pt idx="1757">
                  <c:v>1.5585435322363122E-2</c:v>
                </c:pt>
                <c:pt idx="1758">
                  <c:v>1.558438597660588E-2</c:v>
                </c:pt>
                <c:pt idx="1759">
                  <c:v>1.5583348552898941E-2</c:v>
                </c:pt>
                <c:pt idx="1760">
                  <c:v>1.5582323092701314E-2</c:v>
                </c:pt>
                <c:pt idx="1761">
                  <c:v>1.5580773595486567E-2</c:v>
                </c:pt>
                <c:pt idx="1762">
                  <c:v>1.5579770523904288E-2</c:v>
                </c:pt>
                <c:pt idx="1763">
                  <c:v>1.5578779533242449E-2</c:v>
                </c:pt>
                <c:pt idx="1764">
                  <c:v>1.5577800664957998E-2</c:v>
                </c:pt>
                <c:pt idx="1765">
                  <c:v>1.5576833960509639E-2</c:v>
                </c:pt>
                <c:pt idx="1766">
                  <c:v>1.5576151629510211E-2</c:v>
                </c:pt>
                <c:pt idx="1767">
                  <c:v>1.557493720894855E-2</c:v>
                </c:pt>
                <c:pt idx="1768">
                  <c:v>1.5574007244751911E-2</c:v>
                </c:pt>
                <c:pt idx="1769">
                  <c:v>1.5573089610220912E-2</c:v>
                </c:pt>
                <c:pt idx="1770">
                  <c:v>1.5572184346815137E-2</c:v>
                </c:pt>
                <c:pt idx="1771">
                  <c:v>1.5571291495991532E-2</c:v>
                </c:pt>
                <c:pt idx="1772">
                  <c:v>1.5570411099208804E-2</c:v>
                </c:pt>
                <c:pt idx="1773">
                  <c:v>1.5569543197926972E-2</c:v>
                </c:pt>
                <c:pt idx="1774">
                  <c:v>1.5568687833602986E-2</c:v>
                </c:pt>
                <c:pt idx="1775">
                  <c:v>1.556784504769599E-2</c:v>
                </c:pt>
                <c:pt idx="1776">
                  <c:v>1.5567014881666444E-2</c:v>
                </c:pt>
                <c:pt idx="1777">
                  <c:v>1.5566197376971735E-2</c:v>
                </c:pt>
                <c:pt idx="1778">
                  <c:v>1.5564996026409114E-2</c:v>
                </c:pt>
                <c:pt idx="1779">
                  <c:v>1.5564204901926506E-2</c:v>
                </c:pt>
                <c:pt idx="1780">
                  <c:v>1.5563426565567163E-2</c:v>
                </c:pt>
                <c:pt idx="1781">
                  <c:v>1.5562661058789638E-2</c:v>
                </c:pt>
                <c:pt idx="1782">
                  <c:v>1.5561908423052479E-2</c:v>
                </c:pt>
                <c:pt idx="1783">
                  <c:v>1.5561168699813794E-2</c:v>
                </c:pt>
                <c:pt idx="1784">
                  <c:v>1.5560441930533016E-2</c:v>
                </c:pt>
                <c:pt idx="1785">
                  <c:v>1.5559728156669134E-2</c:v>
                </c:pt>
                <c:pt idx="1786">
                  <c:v>1.5559027419680257E-2</c:v>
                </c:pt>
                <c:pt idx="1787">
                  <c:v>1.5559212333172605E-2</c:v>
                </c:pt>
                <c:pt idx="1788">
                  <c:v>1.5558540562956195E-2</c:v>
                </c:pt>
                <c:pt idx="1789">
                  <c:v>1.5557881964582966E-2</c:v>
                </c:pt>
                <c:pt idx="1790">
                  <c:v>1.5557236579518446E-2</c:v>
                </c:pt>
                <c:pt idx="1791">
                  <c:v>1.5556309780754705E-2</c:v>
                </c:pt>
                <c:pt idx="1792">
                  <c:v>1.5555515379101175E-2</c:v>
                </c:pt>
                <c:pt idx="1793">
                  <c:v>1.5554912759224989E-2</c:v>
                </c:pt>
                <c:pt idx="1794">
                  <c:v>1.5554323526828343E-2</c:v>
                </c:pt>
                <c:pt idx="1795">
                  <c:v>1.5554264357577549E-2</c:v>
                </c:pt>
                <c:pt idx="1796">
                  <c:v>1.5554084681217151E-2</c:v>
                </c:pt>
                <c:pt idx="1797">
                  <c:v>1.5553538729409518E-2</c:v>
                </c:pt>
                <c:pt idx="1798">
                  <c:v>1.5553006341580642E-2</c:v>
                </c:pt>
                <c:pt idx="1799">
                  <c:v>1.5551579628318846E-2</c:v>
                </c:pt>
                <c:pt idx="1800">
                  <c:v>1.555107159156869E-2</c:v>
                </c:pt>
                <c:pt idx="1801">
                  <c:v>1.5550577232555074E-2</c:v>
                </c:pt>
                <c:pt idx="1802">
                  <c:v>1.5550096592745154E-2</c:v>
                </c:pt>
                <c:pt idx="1803">
                  <c:v>1.5550549313603007E-2</c:v>
                </c:pt>
                <c:pt idx="1804">
                  <c:v>1.555009918054057E-2</c:v>
                </c:pt>
                <c:pt idx="1805">
                  <c:v>1.5549662901757577E-2</c:v>
                </c:pt>
                <c:pt idx="1806">
                  <c:v>1.5549240518726661E-2</c:v>
                </c:pt>
                <c:pt idx="1807">
                  <c:v>1.5548832072919162E-2</c:v>
                </c:pt>
                <c:pt idx="1808">
                  <c:v>1.5547503179296571E-2</c:v>
                </c:pt>
                <c:pt idx="1809">
                  <c:v>1.5548057158870103E-2</c:v>
                </c:pt>
                <c:pt idx="1810">
                  <c:v>1.5547690773575098E-2</c:v>
                </c:pt>
                <c:pt idx="1811">
                  <c:v>1.5547338491397904E-2</c:v>
                </c:pt>
                <c:pt idx="1812">
                  <c:v>1.5546053873582006E-2</c:v>
                </c:pt>
                <c:pt idx="1813">
                  <c:v>1.5545094401185728E-2</c:v>
                </c:pt>
                <c:pt idx="1814">
                  <c:v>1.554477959416903E-2</c:v>
                </c:pt>
                <c:pt idx="1815">
                  <c:v>1.554447903828962E-2</c:v>
                </c:pt>
                <c:pt idx="1816">
                  <c:v>1.5544192775013552E-2</c:v>
                </c:pt>
                <c:pt idx="1817">
                  <c:v>1.5544241117801389E-2</c:v>
                </c:pt>
                <c:pt idx="1818">
                  <c:v>1.5543984594311026E-2</c:v>
                </c:pt>
                <c:pt idx="1819">
                  <c:v>1.554374249140671E-2</c:v>
                </c:pt>
                <c:pt idx="1820">
                  <c:v>1.554351485055812E-2</c:v>
                </c:pt>
                <c:pt idx="1821">
                  <c:v>1.5543301713235385E-2</c:v>
                </c:pt>
                <c:pt idx="1822">
                  <c:v>1.5542777662176033E-2</c:v>
                </c:pt>
                <c:pt idx="1823">
                  <c:v>1.5542592608205213E-2</c:v>
                </c:pt>
                <c:pt idx="1824">
                  <c:v>1.5542422178578999E-2</c:v>
                </c:pt>
                <c:pt idx="1825">
                  <c:v>1.5542266414765219E-2</c:v>
                </c:pt>
                <c:pt idx="1826">
                  <c:v>1.5542455030955932E-2</c:v>
                </c:pt>
                <c:pt idx="1827">
                  <c:v>1.5542329785662674E-2</c:v>
                </c:pt>
                <c:pt idx="1828">
                  <c:v>1.5542219334190531E-2</c:v>
                </c:pt>
                <c:pt idx="1829">
                  <c:v>1.5542075756898057E-2</c:v>
                </c:pt>
                <c:pt idx="1830">
                  <c:v>1.5541698563367051E-2</c:v>
                </c:pt>
                <c:pt idx="1831">
                  <c:v>1.5541642136276868E-2</c:v>
                </c:pt>
                <c:pt idx="1832">
                  <c:v>1.5541590194317625E-2</c:v>
                </c:pt>
                <c:pt idx="1833">
                  <c:v>1.5541553249935487E-2</c:v>
                </c:pt>
                <c:pt idx="1834">
                  <c:v>1.5541531344602249E-2</c:v>
                </c:pt>
                <c:pt idx="1835">
                  <c:v>1.5541524519791036E-2</c:v>
                </c:pt>
                <c:pt idx="1836">
                  <c:v>1.5541532816972761E-2</c:v>
                </c:pt>
                <c:pt idx="1837">
                  <c:v>1.5541556277621434E-2</c:v>
                </c:pt>
                <c:pt idx="1838">
                  <c:v>1.5541594943209733E-2</c:v>
                </c:pt>
                <c:pt idx="1839">
                  <c:v>1.5543368849187693E-2</c:v>
                </c:pt>
                <c:pt idx="1840">
                  <c:v>1.5543443599873762E-2</c:v>
                </c:pt>
                <c:pt idx="1841">
                  <c:v>1.5543533698033234E-2</c:v>
                </c:pt>
                <c:pt idx="1842">
                  <c:v>1.5543639185150769E-2</c:v>
                </c:pt>
                <c:pt idx="1843">
                  <c:v>1.5542714365728804E-2</c:v>
                </c:pt>
                <c:pt idx="1844">
                  <c:v>1.554284738009947E-2</c:v>
                </c:pt>
                <c:pt idx="1845">
                  <c:v>1.5542995896991806E-2</c:v>
                </c:pt>
                <c:pt idx="1846">
                  <c:v>1.5543159957884328E-2</c:v>
                </c:pt>
                <c:pt idx="1847">
                  <c:v>1.5543339604259044E-2</c:v>
                </c:pt>
                <c:pt idx="1848">
                  <c:v>1.5544597599111866E-2</c:v>
                </c:pt>
                <c:pt idx="1849">
                  <c:v>1.5544811970512497E-2</c:v>
                </c:pt>
                <c:pt idx="1850">
                  <c:v>1.5545042062754961E-2</c:v>
                </c:pt>
                <c:pt idx="1851">
                  <c:v>1.5545287917326501E-2</c:v>
                </c:pt>
                <c:pt idx="1852">
                  <c:v>1.5544473070184752E-2</c:v>
                </c:pt>
                <c:pt idx="1853">
                  <c:v>1.5544747100552111E-2</c:v>
                </c:pt>
                <c:pt idx="1854">
                  <c:v>1.5545037006773982E-2</c:v>
                </c:pt>
                <c:pt idx="1855">
                  <c:v>1.554642978866334E-2</c:v>
                </c:pt>
                <c:pt idx="1856">
                  <c:v>1.55467550772031E-2</c:v>
                </c:pt>
                <c:pt idx="1857">
                  <c:v>1.5547096377005284E-2</c:v>
                </c:pt>
                <c:pt idx="1858">
                  <c:v>1.5547453729557565E-2</c:v>
                </c:pt>
                <c:pt idx="1859">
                  <c:v>1.5547827176352343E-2</c:v>
                </c:pt>
                <c:pt idx="1860">
                  <c:v>1.5547112160120627E-2</c:v>
                </c:pt>
                <c:pt idx="1861">
                  <c:v>1.5548622518631261E-2</c:v>
                </c:pt>
                <c:pt idx="1862">
                  <c:v>1.5549044497099344E-2</c:v>
                </c:pt>
                <c:pt idx="1863">
                  <c:v>1.5549482735776089E-2</c:v>
                </c:pt>
                <c:pt idx="1864">
                  <c:v>1.5549937276153898E-2</c:v>
                </c:pt>
                <c:pt idx="1865">
                  <c:v>1.5548911727313283E-2</c:v>
                </c:pt>
                <c:pt idx="1866">
                  <c:v>1.5549394175039009E-2</c:v>
                </c:pt>
                <c:pt idx="1867">
                  <c:v>1.5549893034264585E-2</c:v>
                </c:pt>
                <c:pt idx="1868">
                  <c:v>1.555040834647551E-2</c:v>
                </c:pt>
                <c:pt idx="1869">
                  <c:v>1.5551318912167227E-2</c:v>
                </c:pt>
                <c:pt idx="1870">
                  <c:v>1.5551868474061798E-2</c:v>
                </c:pt>
                <c:pt idx="1871">
                  <c:v>1.555396070744461E-2</c:v>
                </c:pt>
                <c:pt idx="1872">
                  <c:v>1.5553017382726615E-2</c:v>
                </c:pt>
                <c:pt idx="1873">
                  <c:v>1.5553616812477916E-2</c:v>
                </c:pt>
                <c:pt idx="1874">
                  <c:v>1.5553848055784541E-2</c:v>
                </c:pt>
                <c:pt idx="1875">
                  <c:v>1.5554479700574201E-2</c:v>
                </c:pt>
                <c:pt idx="1876">
                  <c:v>1.5555128130262167E-2</c:v>
                </c:pt>
                <c:pt idx="1877">
                  <c:v>1.5555793386341402E-2</c:v>
                </c:pt>
                <c:pt idx="1878">
                  <c:v>1.5556865375104685E-2</c:v>
                </c:pt>
                <c:pt idx="1879">
                  <c:v>1.5557565660855383E-2</c:v>
                </c:pt>
                <c:pt idx="1880">
                  <c:v>1.5558282901168865E-2</c:v>
                </c:pt>
                <c:pt idx="1881">
                  <c:v>1.5559017137537618E-2</c:v>
                </c:pt>
                <c:pt idx="1882">
                  <c:v>1.5559373514807615E-2</c:v>
                </c:pt>
                <c:pt idx="1883">
                  <c:v>1.55601406005678E-2</c:v>
                </c:pt>
                <c:pt idx="1884">
                  <c:v>1.5560924803169996E-2</c:v>
                </c:pt>
                <c:pt idx="1885">
                  <c:v>1.5561726164108922E-2</c:v>
                </c:pt>
                <c:pt idx="1886">
                  <c:v>1.5562544724880615E-2</c:v>
                </c:pt>
                <c:pt idx="1887">
                  <c:v>1.5563380526981111E-2</c:v>
                </c:pt>
                <c:pt idx="1888">
                  <c:v>1.5564233611906888E-2</c:v>
                </c:pt>
                <c:pt idx="1889">
                  <c:v>1.5565104021156181E-2</c:v>
                </c:pt>
                <c:pt idx="1890">
                  <c:v>1.5565991796225023E-2</c:v>
                </c:pt>
                <c:pt idx="1891">
                  <c:v>1.5568523536659612E-2</c:v>
                </c:pt>
                <c:pt idx="1892">
                  <c:v>1.5569451372637553E-2</c:v>
                </c:pt>
                <c:pt idx="1893">
                  <c:v>1.5570396713814076E-2</c:v>
                </c:pt>
                <c:pt idx="1894">
                  <c:v>1.557135960169834E-2</c:v>
                </c:pt>
                <c:pt idx="1895">
                  <c:v>1.557110427107081E-2</c:v>
                </c:pt>
                <c:pt idx="1896">
                  <c:v>1.5572098428039581E-2</c:v>
                </c:pt>
                <c:pt idx="1897">
                  <c:v>1.5573110245055763E-2</c:v>
                </c:pt>
                <c:pt idx="1898">
                  <c:v>1.5574139763623646E-2</c:v>
                </c:pt>
                <c:pt idx="1899">
                  <c:v>1.5575187025247515E-2</c:v>
                </c:pt>
                <c:pt idx="1900">
                  <c:v>1.5577507734355943E-2</c:v>
                </c:pt>
                <c:pt idx="1901">
                  <c:v>1.5578594611452654E-2</c:v>
                </c:pt>
                <c:pt idx="1902">
                  <c:v>1.5579699367339425E-2</c:v>
                </c:pt>
                <c:pt idx="1903">
                  <c:v>1.5580822043526709E-2</c:v>
                </c:pt>
                <c:pt idx="1904">
                  <c:v>1.5580690931905162E-2</c:v>
                </c:pt>
                <c:pt idx="1905">
                  <c:v>1.5581845523491653E-2</c:v>
                </c:pt>
                <c:pt idx="1906">
                  <c:v>1.5583018148682045E-2</c:v>
                </c:pt>
                <c:pt idx="1907">
                  <c:v>1.5584208848986302E-2</c:v>
                </c:pt>
                <c:pt idx="1908">
                  <c:v>1.558541766591264E-2</c:v>
                </c:pt>
                <c:pt idx="1909">
                  <c:v>1.5587936751785375E-2</c:v>
                </c:pt>
                <c:pt idx="1910">
                  <c:v>1.5589186032494365E-2</c:v>
                </c:pt>
                <c:pt idx="1911">
                  <c:v>1.5590453565629591E-2</c:v>
                </c:pt>
                <c:pt idx="1912">
                  <c:v>1.5591739392709671E-2</c:v>
                </c:pt>
                <c:pt idx="1913">
                  <c:v>1.559304355525193E-2</c:v>
                </c:pt>
                <c:pt idx="1914">
                  <c:v>1.5594366094777138E-2</c:v>
                </c:pt>
                <c:pt idx="1915">
                  <c:v>1.5595707052804336E-2</c:v>
                </c:pt>
                <c:pt idx="1916">
                  <c:v>1.5597066470855582E-2</c:v>
                </c:pt>
                <c:pt idx="1917">
                  <c:v>1.5596236332426782E-2</c:v>
                </c:pt>
                <c:pt idx="1918">
                  <c:v>1.5597625803198151E-2</c:v>
                </c:pt>
                <c:pt idx="1919">
                  <c:v>1.5599033839695714E-2</c:v>
                </c:pt>
                <c:pt idx="1920">
                  <c:v>1.5600460483432339E-2</c:v>
                </c:pt>
                <c:pt idx="1921">
                  <c:v>1.5601905775921344E-2</c:v>
                </c:pt>
                <c:pt idx="1922">
                  <c:v>1.5603818102633482E-2</c:v>
                </c:pt>
                <c:pt idx="1923">
                  <c:v>1.5605302233627846E-2</c:v>
                </c:pt>
                <c:pt idx="1924">
                  <c:v>1.5606805141703197E-2</c:v>
                </c:pt>
                <c:pt idx="1925">
                  <c:v>1.5608326868376659E-2</c:v>
                </c:pt>
                <c:pt idx="1926">
                  <c:v>1.5609413422682855E-2</c:v>
                </c:pt>
                <c:pt idx="1927">
                  <c:v>1.5610971479512485E-2</c:v>
                </c:pt>
                <c:pt idx="1928">
                  <c:v>1.5612548475708435E-2</c:v>
                </c:pt>
                <c:pt idx="1929">
                  <c:v>1.5614144452790198E-2</c:v>
                </c:pt>
                <c:pt idx="1930">
                  <c:v>1.5616219233908763E-2</c:v>
                </c:pt>
                <c:pt idx="1931">
                  <c:v>1.5617854744094507E-2</c:v>
                </c:pt>
                <c:pt idx="1932">
                  <c:v>1.5619509363526305E-2</c:v>
                </c:pt>
                <c:pt idx="1933">
                  <c:v>1.5621183133727862E-2</c:v>
                </c:pt>
                <c:pt idx="1934">
                  <c:v>1.562287609622289E-2</c:v>
                </c:pt>
                <c:pt idx="1935">
                  <c:v>1.5624121239024038E-2</c:v>
                </c:pt>
                <c:pt idx="1936">
                  <c:v>1.5625851244892103E-2</c:v>
                </c:pt>
                <c:pt idx="1937">
                  <c:v>1.5627600563821814E-2</c:v>
                </c:pt>
                <c:pt idx="1938">
                  <c:v>1.5629369237337966E-2</c:v>
                </c:pt>
                <c:pt idx="1939">
                  <c:v>1.5631157306967122E-2</c:v>
                </c:pt>
                <c:pt idx="1940">
                  <c:v>1.563296481423496E-2</c:v>
                </c:pt>
                <c:pt idx="1941">
                  <c:v>1.5634791800668481E-2</c:v>
                </c:pt>
                <c:pt idx="1942">
                  <c:v>1.5636638307796456E-2</c:v>
                </c:pt>
                <c:pt idx="1943">
                  <c:v>1.5640900382037231E-2</c:v>
                </c:pt>
                <c:pt idx="1944">
                  <c:v>1.5642793540877678E-2</c:v>
                </c:pt>
                <c:pt idx="1945">
                  <c:v>1.5644706364138325E-2</c:v>
                </c:pt>
                <c:pt idx="1946">
                  <c:v>1.5646638893359707E-2</c:v>
                </c:pt>
                <c:pt idx="1947">
                  <c:v>1.5647148793464415E-2</c:v>
                </c:pt>
                <c:pt idx="1948">
                  <c:v>1.5649205774812949E-2</c:v>
                </c:pt>
                <c:pt idx="1949">
                  <c:v>1.5651364372297312E-2</c:v>
                </c:pt>
                <c:pt idx="1950">
                  <c:v>1.5653622923851182E-2</c:v>
                </c:pt>
                <c:pt idx="1951">
                  <c:v>1.5655979762678449E-2</c:v>
                </c:pt>
                <c:pt idx="1952">
                  <c:v>1.5660086009309057E-2</c:v>
                </c:pt>
                <c:pt idx="1953">
                  <c:v>1.566266238790812E-2</c:v>
                </c:pt>
                <c:pt idx="1954">
                  <c:v>1.566533013687867E-2</c:v>
                </c:pt>
                <c:pt idx="1955">
                  <c:v>1.5668087596129282E-2</c:v>
                </c:pt>
                <c:pt idx="1956">
                  <c:v>1.5669179596506388E-2</c:v>
                </c:pt>
                <c:pt idx="1957">
                  <c:v>1.5672090891009783E-2</c:v>
                </c:pt>
                <c:pt idx="1958">
                  <c:v>1.5675088672578556E-2</c:v>
                </c:pt>
                <c:pt idx="1959">
                  <c:v>1.5678171236511627E-2</c:v>
                </c:pt>
                <c:pt idx="1960">
                  <c:v>1.5681336873368541E-2</c:v>
                </c:pt>
                <c:pt idx="1961">
                  <c:v>1.5686422714763396E-2</c:v>
                </c:pt>
                <c:pt idx="1962">
                  <c:v>1.5689761271630055E-2</c:v>
                </c:pt>
                <c:pt idx="1963">
                  <c:v>1.5693176090115241E-2</c:v>
                </c:pt>
                <c:pt idx="1964">
                  <c:v>1.5696665468135317E-2</c:v>
                </c:pt>
                <c:pt idx="1965">
                  <c:v>1.5700227698935115E-2</c:v>
                </c:pt>
                <c:pt idx="1966">
                  <c:v>1.5703861071090085E-2</c:v>
                </c:pt>
                <c:pt idx="1967">
                  <c:v>1.5707563868505865E-2</c:v>
                </c:pt>
                <c:pt idx="1968">
                  <c:v>1.5711334370414411E-2</c:v>
                </c:pt>
                <c:pt idx="1969">
                  <c:v>1.571202137792908E-2</c:v>
                </c:pt>
                <c:pt idx="1970">
                  <c:v>1.5715922980900833E-2</c:v>
                </c:pt>
                <c:pt idx="1971">
                  <c:v>1.5719889527133518E-2</c:v>
                </c:pt>
                <c:pt idx="1972">
                  <c:v>1.5723919231780834E-2</c:v>
                </c:pt>
                <c:pt idx="1973">
                  <c:v>1.5728002485323411E-2</c:v>
                </c:pt>
                <c:pt idx="1974">
                  <c:v>1.5732699644250447E-2</c:v>
                </c:pt>
                <c:pt idx="1975">
                  <c:v>1.5736744989262384E-2</c:v>
                </c:pt>
                <c:pt idx="1976">
                  <c:v>1.5740765076644049E-2</c:v>
                </c:pt>
                <c:pt idx="1977">
                  <c:v>1.574475982375825E-2</c:v>
                </c:pt>
                <c:pt idx="1978">
                  <c:v>1.5748110795079269E-2</c:v>
                </c:pt>
                <c:pt idx="1979">
                  <c:v>1.5752056291842165E-2</c:v>
                </c:pt>
                <c:pt idx="1980">
                  <c:v>1.5755976207398513E-2</c:v>
                </c:pt>
                <c:pt idx="1981">
                  <c:v>1.5759870459113864E-2</c:v>
                </c:pt>
                <c:pt idx="1982">
                  <c:v>1.5764350562967145E-2</c:v>
                </c:pt>
                <c:pt idx="1983">
                  <c:v>1.5768191533076587E-2</c:v>
                </c:pt>
                <c:pt idx="1984">
                  <c:v>1.5772006584455572E-2</c:v>
                </c:pt>
                <c:pt idx="1985">
                  <c:v>1.5775795634469538E-2</c:v>
                </c:pt>
                <c:pt idx="1986">
                  <c:v>1.5780094032930441E-2</c:v>
                </c:pt>
                <c:pt idx="1987">
                  <c:v>1.5783224337259677E-2</c:v>
                </c:pt>
                <c:pt idx="1988">
                  <c:v>1.5786932872760468E-2</c:v>
                </c:pt>
                <c:pt idx="1989">
                  <c:v>1.5790615071566223E-2</c:v>
                </c:pt>
                <c:pt idx="1990">
                  <c:v>1.5794270851048231E-2</c:v>
                </c:pt>
                <c:pt idx="1991">
                  <c:v>1.5797900128576462E-2</c:v>
                </c:pt>
                <c:pt idx="1992">
                  <c:v>1.5801502821523525E-2</c:v>
                </c:pt>
                <c:pt idx="1993">
                  <c:v>1.580507884726071E-2</c:v>
                </c:pt>
                <c:pt idx="1994">
                  <c:v>1.5808628123160192E-2</c:v>
                </c:pt>
                <c:pt idx="1995">
                  <c:v>1.5814504102219178E-2</c:v>
                </c:pt>
                <c:pt idx="1996">
                  <c:v>1.5817992433111643E-2</c:v>
                </c:pt>
                <c:pt idx="1997">
                  <c:v>1.5821453738082719E-2</c:v>
                </c:pt>
                <c:pt idx="1998">
                  <c:v>1.582625644150807E-2</c:v>
                </c:pt>
                <c:pt idx="1999">
                  <c:v>1.5826551744971329E-2</c:v>
                </c:pt>
                <c:pt idx="2000">
                  <c:v>1.5831674671037202E-2</c:v>
                </c:pt>
                <c:pt idx="2001">
                  <c:v>1.5835027045897076E-2</c:v>
                </c:pt>
                <c:pt idx="2002">
                  <c:v>1.5838351981626198E-2</c:v>
                </c:pt>
                <c:pt idx="2003">
                  <c:v>1.5841649395584509E-2</c:v>
                </c:pt>
                <c:pt idx="2004">
                  <c:v>1.5844919205130661E-2</c:v>
                </c:pt>
                <c:pt idx="2005">
                  <c:v>1.5848161327628053E-2</c:v>
                </c:pt>
                <c:pt idx="2006">
                  <c:v>1.5851375680437919E-2</c:v>
                </c:pt>
                <c:pt idx="2007">
                  <c:v>1.5854562180922366E-2</c:v>
                </c:pt>
                <c:pt idx="2008">
                  <c:v>1.5857720746443933E-2</c:v>
                </c:pt>
                <c:pt idx="2009">
                  <c:v>1.5860851294366447E-2</c:v>
                </c:pt>
                <c:pt idx="2010">
                  <c:v>1.5863953742054605E-2</c:v>
                </c:pt>
                <c:pt idx="2011">
                  <c:v>1.5867028006872671E-2</c:v>
                </c:pt>
                <c:pt idx="2012">
                  <c:v>1.5870074006187933E-2</c:v>
                </c:pt>
                <c:pt idx="2013">
                  <c:v>1.5873091657365522E-2</c:v>
                </c:pt>
                <c:pt idx="2014">
                  <c:v>1.5876080877771859E-2</c:v>
                </c:pt>
                <c:pt idx="2015">
                  <c:v>1.5879041584776394E-2</c:v>
                </c:pt>
                <c:pt idx="2016">
                  <c:v>1.5881973695746846E-2</c:v>
                </c:pt>
                <c:pt idx="2017">
                  <c:v>1.5884877128052238E-2</c:v>
                </c:pt>
                <c:pt idx="2018">
                  <c:v>1.5887751799063741E-2</c:v>
                </c:pt>
                <c:pt idx="2019">
                  <c:v>1.5890597626151668E-2</c:v>
                </c:pt>
                <c:pt idx="2020">
                  <c:v>1.5893414526687199E-2</c:v>
                </c:pt>
                <c:pt idx="2021">
                  <c:v>1.5894045227664383E-2</c:v>
                </c:pt>
                <c:pt idx="2022">
                  <c:v>1.5896811963599104E-2</c:v>
                </c:pt>
                <c:pt idx="2023">
                  <c:v>1.5899549553753226E-2</c:v>
                </c:pt>
                <c:pt idx="2024">
                  <c:v>1.5902257915519687E-2</c:v>
                </c:pt>
                <c:pt idx="2025">
                  <c:v>1.590546855074769E-2</c:v>
                </c:pt>
                <c:pt idx="2026">
                  <c:v>1.5908116196255363E-2</c:v>
                </c:pt>
                <c:pt idx="2027">
                  <c:v>1.591284278413739E-2</c:v>
                </c:pt>
                <c:pt idx="2028">
                  <c:v>1.5913322954501017E-2</c:v>
                </c:pt>
                <c:pt idx="2029">
                  <c:v>1.5915881902022592E-2</c:v>
                </c:pt>
                <c:pt idx="2030">
                  <c:v>1.5917889664010663E-2</c:v>
                </c:pt>
                <c:pt idx="2031">
                  <c:v>1.5920391114101706E-2</c:v>
                </c:pt>
                <c:pt idx="2032">
                  <c:v>1.592286267497104E-2</c:v>
                </c:pt>
                <c:pt idx="2033">
                  <c:v>1.5925304264017344E-2</c:v>
                </c:pt>
                <c:pt idx="2034">
                  <c:v>1.5928229019361251E-2</c:v>
                </c:pt>
                <c:pt idx="2035">
                  <c:v>1.5930608340544408E-2</c:v>
                </c:pt>
                <c:pt idx="2036">
                  <c:v>1.5932957434893775E-2</c:v>
                </c:pt>
                <c:pt idx="2037">
                  <c:v>1.5935276219808624E-2</c:v>
                </c:pt>
                <c:pt idx="2038">
                  <c:v>1.5937023555358826E-2</c:v>
                </c:pt>
                <c:pt idx="2039">
                  <c:v>1.5940780860749054E-2</c:v>
                </c:pt>
                <c:pt idx="2040">
                  <c:v>1.5942995100527838E-2</c:v>
                </c:pt>
                <c:pt idx="2041">
                  <c:v>1.5945178665080745E-2</c:v>
                </c:pt>
                <c:pt idx="2042">
                  <c:v>1.5947331471814943E-2</c:v>
                </c:pt>
                <c:pt idx="2043">
                  <c:v>1.5949453438135842E-2</c:v>
                </c:pt>
                <c:pt idx="2044">
                  <c:v>1.5951544481449725E-2</c:v>
                </c:pt>
                <c:pt idx="2045">
                  <c:v>1.5953604519166401E-2</c:v>
                </c:pt>
                <c:pt idx="2046">
                  <c:v>1.595563346869391E-2</c:v>
                </c:pt>
                <c:pt idx="2047">
                  <c:v>1.5958600132331295E-2</c:v>
                </c:pt>
                <c:pt idx="2048">
                  <c:v>1.5960562308099682E-2</c:v>
                </c:pt>
                <c:pt idx="2049">
                  <c:v>1.5962493133368918E-2</c:v>
                </c:pt>
                <c:pt idx="2050">
                  <c:v>1.59643925255455E-2</c:v>
                </c:pt>
                <c:pt idx="2051">
                  <c:v>1.5965784801143534E-2</c:v>
                </c:pt>
                <c:pt idx="2052">
                  <c:v>1.596762328365774E-2</c:v>
                </c:pt>
                <c:pt idx="2053">
                  <c:v>1.5969940494562643E-2</c:v>
                </c:pt>
                <c:pt idx="2054">
                  <c:v>1.5971205145361152E-2</c:v>
                </c:pt>
                <c:pt idx="2055">
                  <c:v>1.597294835938106E-2</c:v>
                </c:pt>
                <c:pt idx="2056">
                  <c:v>1.5975124158517772E-2</c:v>
                </c:pt>
                <c:pt idx="2057">
                  <c:v>1.5976801206503907E-2</c:v>
                </c:pt>
                <c:pt idx="2058">
                  <c:v>1.5978446160686773E-2</c:v>
                </c:pt>
                <c:pt idx="2059">
                  <c:v>1.5980058938483303E-2</c:v>
                </c:pt>
                <c:pt idx="2060">
                  <c:v>1.5981183957888917E-2</c:v>
                </c:pt>
                <c:pt idx="2061">
                  <c:v>1.5982734405218347E-2</c:v>
                </c:pt>
                <c:pt idx="2062">
                  <c:v>1.598425243574542E-2</c:v>
                </c:pt>
                <c:pt idx="2063">
                  <c:v>1.5985737966895754E-2</c:v>
                </c:pt>
                <c:pt idx="2064">
                  <c:v>1.5988083459266614E-2</c:v>
                </c:pt>
                <c:pt idx="2065">
                  <c:v>1.598905527666163E-2</c:v>
                </c:pt>
                <c:pt idx="2066">
                  <c:v>1.5990440507537722E-2</c:v>
                </c:pt>
                <c:pt idx="2067">
                  <c:v>1.5991792901411131E-2</c:v>
                </c:pt>
                <c:pt idx="2068">
                  <c:v>1.5993112375710519E-2</c:v>
                </c:pt>
                <c:pt idx="2069">
                  <c:v>1.5994398847866277E-2</c:v>
                </c:pt>
                <c:pt idx="2070">
                  <c:v>1.5995652235310982E-2</c:v>
                </c:pt>
                <c:pt idx="2071">
                  <c:v>1.5996872455477627E-2</c:v>
                </c:pt>
                <c:pt idx="2072">
                  <c:v>1.5998059425800962E-2</c:v>
                </c:pt>
                <c:pt idx="2073">
                  <c:v>1.5998362016979861E-2</c:v>
                </c:pt>
                <c:pt idx="2074">
                  <c:v>1.5999486970324404E-2</c:v>
                </c:pt>
                <c:pt idx="2075">
                  <c:v>1.6000578440890638E-2</c:v>
                </c:pt>
                <c:pt idx="2076">
                  <c:v>1.6001636346128337E-2</c:v>
                </c:pt>
                <c:pt idx="2077">
                  <c:v>1.6003076730429323E-2</c:v>
                </c:pt>
                <c:pt idx="2078">
                  <c:v>1.6004064863022777E-2</c:v>
                </c:pt>
                <c:pt idx="2079">
                  <c:v>1.6005019175251579E-2</c:v>
                </c:pt>
                <c:pt idx="2080">
                  <c:v>1.6005939584565809E-2</c:v>
                </c:pt>
                <c:pt idx="2081">
                  <c:v>1.6006826008417727E-2</c:v>
                </c:pt>
                <c:pt idx="2082">
                  <c:v>1.6007274282949912E-2</c:v>
                </c:pt>
                <c:pt idx="2083">
                  <c:v>1.6008094919571867E-2</c:v>
                </c:pt>
                <c:pt idx="2084">
                  <c:v>1.6008881330509116E-2</c:v>
                </c:pt>
                <c:pt idx="2085">
                  <c:v>1.600963343322373E-2</c:v>
                </c:pt>
                <c:pt idx="2086">
                  <c:v>1.601074545670671E-2</c:v>
                </c:pt>
                <c:pt idx="2087">
                  <c:v>1.6011426234382689E-2</c:v>
                </c:pt>
                <c:pt idx="2088">
                  <c:v>1.6012072448809797E-2</c:v>
                </c:pt>
                <c:pt idx="2089">
                  <c:v>1.6012684017454704E-2</c:v>
                </c:pt>
                <c:pt idx="2090">
                  <c:v>1.601295635612672E-2</c:v>
                </c:pt>
                <c:pt idx="2091">
                  <c:v>1.6013495897668276E-2</c:v>
                </c:pt>
                <c:pt idx="2092">
                  <c:v>1.601400054148468E-2</c:v>
                </c:pt>
                <c:pt idx="2093">
                  <c:v>1.6014470205052058E-2</c:v>
                </c:pt>
                <c:pt idx="2094">
                  <c:v>1.6014904805849606E-2</c:v>
                </c:pt>
                <c:pt idx="2095">
                  <c:v>1.6015304261356517E-2</c:v>
                </c:pt>
                <c:pt idx="2096">
                  <c:v>1.6015668489055949E-2</c:v>
                </c:pt>
                <c:pt idx="2097">
                  <c:v>1.6015997406430164E-2</c:v>
                </c:pt>
                <c:pt idx="2098">
                  <c:v>1.6016290930965391E-2</c:v>
                </c:pt>
                <c:pt idx="2099">
                  <c:v>1.6017271492626647E-2</c:v>
                </c:pt>
                <c:pt idx="2100">
                  <c:v>1.6017488865428579E-2</c:v>
                </c:pt>
                <c:pt idx="2101">
                  <c:v>1.6017670582912251E-2</c:v>
                </c:pt>
                <c:pt idx="2102">
                  <c:v>1.6017816562564964E-2</c:v>
                </c:pt>
                <c:pt idx="2103">
                  <c:v>1.6017575866394618E-2</c:v>
                </c:pt>
                <c:pt idx="2104">
                  <c:v>1.6017668063850406E-2</c:v>
                </c:pt>
                <c:pt idx="2105">
                  <c:v>1.6017698637450888E-2</c:v>
                </c:pt>
                <c:pt idx="2106">
                  <c:v>1.601769312710068E-2</c:v>
                </c:pt>
                <c:pt idx="2107">
                  <c:v>1.6017651450299653E-2</c:v>
                </c:pt>
                <c:pt idx="2108">
                  <c:v>1.6018584047126083E-2</c:v>
                </c:pt>
                <c:pt idx="2109">
                  <c:v>1.6018461899993244E-2</c:v>
                </c:pt>
                <c:pt idx="2110">
                  <c:v>1.6018303316400535E-2</c:v>
                </c:pt>
                <c:pt idx="2111">
                  <c:v>1.6018108213845347E-2</c:v>
                </c:pt>
                <c:pt idx="2112">
                  <c:v>1.6016897682162346E-2</c:v>
                </c:pt>
                <c:pt idx="2113">
                  <c:v>1.6016637274261641E-2</c:v>
                </c:pt>
                <c:pt idx="2114">
                  <c:v>1.6016340122462516E-2</c:v>
                </c:pt>
                <c:pt idx="2115">
                  <c:v>1.6016960964018594E-2</c:v>
                </c:pt>
                <c:pt idx="2116">
                  <c:v>1.6016582029182398E-2</c:v>
                </c:pt>
                <c:pt idx="2117">
                  <c:v>1.6016166080411488E-2</c:v>
                </c:pt>
                <c:pt idx="2118">
                  <c:v>1.6015713035217441E-2</c:v>
                </c:pt>
                <c:pt idx="2119">
                  <c:v>1.6015222811115268E-2</c:v>
                </c:pt>
                <c:pt idx="2120">
                  <c:v>1.6013780970864994E-2</c:v>
                </c:pt>
                <c:pt idx="2121">
                  <c:v>1.601413049625262E-2</c:v>
                </c:pt>
                <c:pt idx="2122">
                  <c:v>1.6013528240532059E-2</c:v>
                </c:pt>
                <c:pt idx="2123">
                  <c:v>1.6012888475983193E-2</c:v>
                </c:pt>
                <c:pt idx="2124">
                  <c:v>1.601132954467159E-2</c:v>
                </c:pt>
                <c:pt idx="2125">
                  <c:v>1.6010039272882776E-2</c:v>
                </c:pt>
                <c:pt idx="2126">
                  <c:v>1.6009300273255759E-2</c:v>
                </c:pt>
                <c:pt idx="2127">
                  <c:v>1.6008523472731302E-2</c:v>
                </c:pt>
                <c:pt idx="2128">
                  <c:v>1.6007708788859557E-2</c:v>
                </c:pt>
                <c:pt idx="2129">
                  <c:v>1.6007136945758622E-2</c:v>
                </c:pt>
                <c:pt idx="2130">
                  <c:v>1.6006243461944215E-2</c:v>
                </c:pt>
                <c:pt idx="2131">
                  <c:v>1.6005311839875497E-2</c:v>
                </c:pt>
                <c:pt idx="2132">
                  <c:v>1.6004341997106764E-2</c:v>
                </c:pt>
                <c:pt idx="2133">
                  <c:v>1.6003333851199789E-2</c:v>
                </c:pt>
                <c:pt idx="2134">
                  <c:v>1.6002020518482842E-2</c:v>
                </c:pt>
                <c:pt idx="2135">
                  <c:v>1.6000938342800738E-2</c:v>
                </c:pt>
                <c:pt idx="2136">
                  <c:v>1.5999817624263099E-2</c:v>
                </c:pt>
                <c:pt idx="2137">
                  <c:v>1.5998658280440389E-2</c:v>
                </c:pt>
                <c:pt idx="2138">
                  <c:v>1.5997715689314188E-2</c:v>
                </c:pt>
                <c:pt idx="2139">
                  <c:v>1.5996475993449982E-2</c:v>
                </c:pt>
                <c:pt idx="2140">
                  <c:v>1.599519741742866E-2</c:v>
                </c:pt>
                <c:pt idx="2141">
                  <c:v>1.5993879878828242E-2</c:v>
                </c:pt>
                <c:pt idx="2142">
                  <c:v>1.5992279297248554E-2</c:v>
                </c:pt>
                <c:pt idx="2143">
                  <c:v>1.5990886470867032E-2</c:v>
                </c:pt>
                <c:pt idx="2144">
                  <c:v>1.5989454442273645E-2</c:v>
                </c:pt>
                <c:pt idx="2145">
                  <c:v>1.5987983129059618E-2</c:v>
                </c:pt>
                <c:pt idx="2146">
                  <c:v>1.5986472448820593E-2</c:v>
                </c:pt>
                <c:pt idx="2147">
                  <c:v>1.598492231915177E-2</c:v>
                </c:pt>
                <c:pt idx="2148">
                  <c:v>1.5983332657653202E-2</c:v>
                </c:pt>
                <c:pt idx="2149">
                  <c:v>1.5981703381928038E-2</c:v>
                </c:pt>
                <c:pt idx="2150">
                  <c:v>1.5980034409579871E-2</c:v>
                </c:pt>
                <c:pt idx="2151">
                  <c:v>1.5979411702223223E-2</c:v>
                </c:pt>
                <c:pt idx="2152">
                  <c:v>1.5977648314919088E-2</c:v>
                </c:pt>
                <c:pt idx="2153">
                  <c:v>1.5975844945609722E-2</c:v>
                </c:pt>
                <c:pt idx="2154">
                  <c:v>1.5974001511895659E-2</c:v>
                </c:pt>
                <c:pt idx="2155">
                  <c:v>1.5971502741052194E-2</c:v>
                </c:pt>
                <c:pt idx="2156">
                  <c:v>1.5969587890282008E-2</c:v>
                </c:pt>
                <c:pt idx="2157">
                  <c:v>1.5967632750889981E-2</c:v>
                </c:pt>
                <c:pt idx="2158">
                  <c:v>1.5965637240497425E-2</c:v>
                </c:pt>
                <c:pt idx="2159">
                  <c:v>1.5963601276726084E-2</c:v>
                </c:pt>
                <c:pt idx="2160">
                  <c:v>1.5962094943112699E-2</c:v>
                </c:pt>
                <c:pt idx="2161">
                  <c:v>1.5959968751626599E-2</c:v>
                </c:pt>
                <c:pt idx="2162">
                  <c:v>1.5957801836646676E-2</c:v>
                </c:pt>
                <c:pt idx="2163">
                  <c:v>1.5955594115797531E-2</c:v>
                </c:pt>
                <c:pt idx="2164">
                  <c:v>1.595281177422022E-2</c:v>
                </c:pt>
                <c:pt idx="2165">
                  <c:v>1.5950531360431487E-2</c:v>
                </c:pt>
                <c:pt idx="2166">
                  <c:v>1.5948209916709206E-2</c:v>
                </c:pt>
                <c:pt idx="2167">
                  <c:v>1.5945847360697835E-2</c:v>
                </c:pt>
                <c:pt idx="2168">
                  <c:v>1.5943940540659961E-2</c:v>
                </c:pt>
                <c:pt idx="2169">
                  <c:v>1.5941486254923597E-2</c:v>
                </c:pt>
                <c:pt idx="2170">
                  <c:v>1.5938990586788222E-2</c:v>
                </c:pt>
                <c:pt idx="2171">
                  <c:v>1.5936453453904653E-2</c:v>
                </c:pt>
                <c:pt idx="2172">
                  <c:v>1.5933874773924567E-2</c:v>
                </c:pt>
                <c:pt idx="2173">
                  <c:v>1.593125446450781E-2</c:v>
                </c:pt>
                <c:pt idx="2174">
                  <c:v>1.5928592443312076E-2</c:v>
                </c:pt>
                <c:pt idx="2175">
                  <c:v>1.5925888628001077E-2</c:v>
                </c:pt>
                <c:pt idx="2176">
                  <c:v>1.5923142936239813E-2</c:v>
                </c:pt>
                <c:pt idx="2177">
                  <c:v>1.591966583469832E-2</c:v>
                </c:pt>
                <c:pt idx="2178">
                  <c:v>1.5916851915542291E-2</c:v>
                </c:pt>
                <c:pt idx="2179">
                  <c:v>1.5913995911510125E-2</c:v>
                </c:pt>
                <c:pt idx="2180">
                  <c:v>1.5911097740293742E-2</c:v>
                </c:pt>
                <c:pt idx="2181">
                  <c:v>1.5908283148069056E-2</c:v>
                </c:pt>
                <c:pt idx="2182">
                  <c:v>1.5905297211871419E-2</c:v>
                </c:pt>
                <c:pt idx="2183">
                  <c:v>1.5902268853858707E-2</c:v>
                </c:pt>
                <c:pt idx="2184">
                  <c:v>1.5899197991735437E-2</c:v>
                </c:pt>
                <c:pt idx="2185">
                  <c:v>1.5896084543202602E-2</c:v>
                </c:pt>
                <c:pt idx="2186">
                  <c:v>1.5892818593188619E-2</c:v>
                </c:pt>
                <c:pt idx="2187">
                  <c:v>1.5889622947283816E-2</c:v>
                </c:pt>
                <c:pt idx="2188">
                  <c:v>1.5886384475834799E-2</c:v>
                </c:pt>
                <c:pt idx="2189">
                  <c:v>1.5883103096561747E-2</c:v>
                </c:pt>
                <c:pt idx="2190">
                  <c:v>1.5879875624296623E-2</c:v>
                </c:pt>
                <c:pt idx="2191">
                  <c:v>1.5876504929289117E-2</c:v>
                </c:pt>
                <c:pt idx="2192">
                  <c:v>1.5873091071894978E-2</c:v>
                </c:pt>
                <c:pt idx="2193">
                  <c:v>1.5869633969845951E-2</c:v>
                </c:pt>
                <c:pt idx="2194">
                  <c:v>1.5866133540875973E-2</c:v>
                </c:pt>
                <c:pt idx="2195">
                  <c:v>1.5862509149320303E-2</c:v>
                </c:pt>
                <c:pt idx="2196">
                  <c:v>1.5858925111702456E-2</c:v>
                </c:pt>
                <c:pt idx="2197">
                  <c:v>1.5855297508137734E-2</c:v>
                </c:pt>
                <c:pt idx="2198">
                  <c:v>1.5851626256374589E-2</c:v>
                </c:pt>
                <c:pt idx="2199">
                  <c:v>1.584791127416809E-2</c:v>
                </c:pt>
                <c:pt idx="2200">
                  <c:v>1.5844152479273305E-2</c:v>
                </c:pt>
                <c:pt idx="2201">
                  <c:v>1.584034978945149E-2</c:v>
                </c:pt>
                <c:pt idx="2202">
                  <c:v>1.583650312246699E-2</c:v>
                </c:pt>
                <c:pt idx="2203">
                  <c:v>1.5832879201765866E-2</c:v>
                </c:pt>
                <c:pt idx="2204">
                  <c:v>1.58289275551598E-2</c:v>
                </c:pt>
                <c:pt idx="2205">
                  <c:v>1.5824931645866024E-2</c:v>
                </c:pt>
                <c:pt idx="2206">
                  <c:v>1.5820891391654834E-2</c:v>
                </c:pt>
                <c:pt idx="2207">
                  <c:v>1.5816689976642241E-2</c:v>
                </c:pt>
                <c:pt idx="2208">
                  <c:v>1.5812584822064442E-2</c:v>
                </c:pt>
                <c:pt idx="2209">
                  <c:v>1.5808450305204853E-2</c:v>
                </c:pt>
                <c:pt idx="2210">
                  <c:v>1.5804288613479628E-2</c:v>
                </c:pt>
                <c:pt idx="2211">
                  <c:v>1.5800101939198053E-2</c:v>
                </c:pt>
                <c:pt idx="2212">
                  <c:v>1.5796000644245408E-2</c:v>
                </c:pt>
                <c:pt idx="2213">
                  <c:v>1.5791769462146953E-2</c:v>
                </c:pt>
                <c:pt idx="2214">
                  <c:v>1.5787520421597007E-2</c:v>
                </c:pt>
                <c:pt idx="2215">
                  <c:v>1.5783255699802372E-2</c:v>
                </c:pt>
                <c:pt idx="2216">
                  <c:v>1.5778870902413672E-2</c:v>
                </c:pt>
                <c:pt idx="2217">
                  <c:v>1.5774580645007506E-2</c:v>
                </c:pt>
                <c:pt idx="2218">
                  <c:v>1.5770280888070122E-2</c:v>
                </c:pt>
                <c:pt idx="2219">
                  <c:v>1.5765973863010461E-2</c:v>
                </c:pt>
                <c:pt idx="2220">
                  <c:v>1.5761661806127099E-2</c:v>
                </c:pt>
                <c:pt idx="2221">
                  <c:v>1.5757460592545722E-2</c:v>
                </c:pt>
                <c:pt idx="2222">
                  <c:v>1.575314746783801E-2</c:v>
                </c:pt>
                <c:pt idx="2223">
                  <c:v>1.5748836252670782E-2</c:v>
                </c:pt>
                <c:pt idx="2224">
                  <c:v>1.5744529167529338E-2</c:v>
                </c:pt>
                <c:pt idx="2225">
                  <c:v>1.5740228437707601E-2</c:v>
                </c:pt>
                <c:pt idx="2226">
                  <c:v>1.5735936293305556E-2</c:v>
                </c:pt>
                <c:pt idx="2227">
                  <c:v>1.5731654969233948E-2</c:v>
                </c:pt>
                <c:pt idx="2228">
                  <c:v>1.5727386705211295E-2</c:v>
                </c:pt>
                <c:pt idx="2229">
                  <c:v>1.5722908376262206E-2</c:v>
                </c:pt>
                <c:pt idx="2230">
                  <c:v>1.5718668135071109E-2</c:v>
                </c:pt>
                <c:pt idx="2231">
                  <c:v>1.5714447840187162E-2</c:v>
                </c:pt>
                <c:pt idx="2232">
                  <c:v>1.5710249811200186E-2</c:v>
                </c:pt>
                <c:pt idx="2233">
                  <c:v>1.5706075261207871E-2</c:v>
                </c:pt>
                <c:pt idx="2234">
                  <c:v>1.5701966142116011E-2</c:v>
                </c:pt>
                <c:pt idx="2235">
                  <c:v>1.5697822668660238E-2</c:v>
                </c:pt>
                <c:pt idx="2236">
                  <c:v>1.5693693454687734E-2</c:v>
                </c:pt>
                <c:pt idx="2237">
                  <c:v>1.5689578545877117E-2</c:v>
                </c:pt>
                <c:pt idx="2238">
                  <c:v>1.5685425145720241E-2</c:v>
                </c:pt>
                <c:pt idx="2239">
                  <c:v>1.5681338117676951E-2</c:v>
                </c:pt>
                <c:pt idx="2240">
                  <c:v>1.5677265527901257E-2</c:v>
                </c:pt>
                <c:pt idx="2241">
                  <c:v>1.5673207422071098E-2</c:v>
                </c:pt>
                <c:pt idx="2242">
                  <c:v>1.5669220178071926E-2</c:v>
                </c:pt>
                <c:pt idx="2243">
                  <c:v>1.5665192059517174E-2</c:v>
                </c:pt>
                <c:pt idx="2244">
                  <c:v>1.5661178565883473E-2</c:v>
                </c:pt>
                <c:pt idx="2245">
                  <c:v>1.565717974285033E-2</c:v>
                </c:pt>
                <c:pt idx="2246">
                  <c:v>1.5653195636096375E-2</c:v>
                </c:pt>
                <c:pt idx="2247">
                  <c:v>1.5649165507924515E-2</c:v>
                </c:pt>
                <c:pt idx="2248">
                  <c:v>1.564521006869974E-2</c:v>
                </c:pt>
                <c:pt idx="2249">
                  <c:v>1.5641269478843551E-2</c:v>
                </c:pt>
                <c:pt idx="2250">
                  <c:v>1.563734378403521E-2</c:v>
                </c:pt>
                <c:pt idx="2251">
                  <c:v>1.5633433029951325E-2</c:v>
                </c:pt>
                <c:pt idx="2252">
                  <c:v>1.5629537262270277E-2</c:v>
                </c:pt>
                <c:pt idx="2253">
                  <c:v>1.5625656526670004E-2</c:v>
                </c:pt>
                <c:pt idx="2254">
                  <c:v>1.5621790868827557E-2</c:v>
                </c:pt>
                <c:pt idx="2255">
                  <c:v>1.5618281804345558E-2</c:v>
                </c:pt>
                <c:pt idx="2256">
                  <c:v>1.5614451111596315E-2</c:v>
                </c:pt>
                <c:pt idx="2257">
                  <c:v>1.5610635653443452E-2</c:v>
                </c:pt>
                <c:pt idx="2258">
                  <c:v>1.5606835475572145E-2</c:v>
                </c:pt>
                <c:pt idx="2259">
                  <c:v>1.5602834176276385E-2</c:v>
                </c:pt>
                <c:pt idx="2260">
                  <c:v>1.5599061843720768E-2</c:v>
                </c:pt>
                <c:pt idx="2261">
                  <c:v>1.5595304916600326E-2</c:v>
                </c:pt>
                <c:pt idx="2262">
                  <c:v>1.5591563440594373E-2</c:v>
                </c:pt>
                <c:pt idx="2263">
                  <c:v>1.5587837461386143E-2</c:v>
                </c:pt>
                <c:pt idx="2264">
                  <c:v>1.5584357852613518E-2</c:v>
                </c:pt>
                <c:pt idx="2265">
                  <c:v>1.5580665915892878E-2</c:v>
                </c:pt>
                <c:pt idx="2266">
                  <c:v>1.5576989624936489E-2</c:v>
                </c:pt>
                <c:pt idx="2267">
                  <c:v>1.5573329025427384E-2</c:v>
                </c:pt>
                <c:pt idx="2268">
                  <c:v>1.5569441616110652E-2</c:v>
                </c:pt>
                <c:pt idx="2269">
                  <c:v>1.5565809576975193E-2</c:v>
                </c:pt>
                <c:pt idx="2270">
                  <c:v>1.5562193354401347E-2</c:v>
                </c:pt>
                <c:pt idx="2271">
                  <c:v>1.555859299407104E-2</c:v>
                </c:pt>
                <c:pt idx="2272">
                  <c:v>1.5555008541664018E-2</c:v>
                </c:pt>
                <c:pt idx="2273">
                  <c:v>1.5551697507154856E-2</c:v>
                </c:pt>
                <c:pt idx="2274">
                  <c:v>1.5548148026971105E-2</c:v>
                </c:pt>
                <c:pt idx="2275">
                  <c:v>1.5544614603718622E-2</c:v>
                </c:pt>
                <c:pt idx="2276">
                  <c:v>1.5541097283083012E-2</c:v>
                </c:pt>
                <c:pt idx="2277">
                  <c:v>1.5537596110751173E-2</c:v>
                </c:pt>
                <c:pt idx="2278">
                  <c:v>1.553411113240785E-2</c:v>
                </c:pt>
                <c:pt idx="2279">
                  <c:v>1.5530642393739077E-2</c:v>
                </c:pt>
                <c:pt idx="2280">
                  <c:v>1.5527189940431322E-2</c:v>
                </c:pt>
                <c:pt idx="2281">
                  <c:v>1.5523378083878074E-2</c:v>
                </c:pt>
                <c:pt idx="2282">
                  <c:v>1.5519954185605478E-2</c:v>
                </c:pt>
                <c:pt idx="2283">
                  <c:v>1.5516546693752402E-2</c:v>
                </c:pt>
                <c:pt idx="2284">
                  <c:v>1.5513155653997912E-2</c:v>
                </c:pt>
                <c:pt idx="2285">
                  <c:v>1.5509781112023705E-2</c:v>
                </c:pt>
                <c:pt idx="2286">
                  <c:v>1.5506522121450551E-2</c:v>
                </c:pt>
                <c:pt idx="2287">
                  <c:v>1.5503181769660843E-2</c:v>
                </c:pt>
                <c:pt idx="2288">
                  <c:v>1.5500263617420105E-2</c:v>
                </c:pt>
                <c:pt idx="2289">
                  <c:v>1.5496551028250915E-2</c:v>
                </c:pt>
                <c:pt idx="2290">
                  <c:v>1.5493157467672091E-2</c:v>
                </c:pt>
                <c:pt idx="2291">
                  <c:v>1.5489882871671579E-2</c:v>
                </c:pt>
                <c:pt idx="2292">
                  <c:v>1.5486625093217105E-2</c:v>
                </c:pt>
                <c:pt idx="2293">
                  <c:v>1.5483384177989928E-2</c:v>
                </c:pt>
                <c:pt idx="2294">
                  <c:v>1.548026775256485E-2</c:v>
                </c:pt>
                <c:pt idx="2295">
                  <c:v>1.5477061790519503E-2</c:v>
                </c:pt>
                <c:pt idx="2296">
                  <c:v>1.5473872832765901E-2</c:v>
                </c:pt>
                <c:pt idx="2297">
                  <c:v>1.5470700924986846E-2</c:v>
                </c:pt>
                <c:pt idx="2298">
                  <c:v>1.5466984702176551E-2</c:v>
                </c:pt>
                <c:pt idx="2299">
                  <c:v>1.5463848377544899E-2</c:v>
                </c:pt>
                <c:pt idx="2300">
                  <c:v>1.5460729242439974E-2</c:v>
                </c:pt>
                <c:pt idx="2301">
                  <c:v>1.5457627342543473E-2</c:v>
                </c:pt>
                <c:pt idx="2302">
                  <c:v>1.5454542723538854E-2</c:v>
                </c:pt>
                <c:pt idx="2303">
                  <c:v>1.5451475431108256E-2</c:v>
                </c:pt>
                <c:pt idx="2304">
                  <c:v>1.5448425510935579E-2</c:v>
                </c:pt>
                <c:pt idx="2305">
                  <c:v>1.5445393008702516E-2</c:v>
                </c:pt>
                <c:pt idx="2306">
                  <c:v>1.5442377970093849E-2</c:v>
                </c:pt>
                <c:pt idx="2307">
                  <c:v>1.5439747451077296E-2</c:v>
                </c:pt>
                <c:pt idx="2308">
                  <c:v>1.543677090590998E-2</c:v>
                </c:pt>
                <c:pt idx="2309">
                  <c:v>1.5433811973536913E-2</c:v>
                </c:pt>
                <c:pt idx="2310">
                  <c:v>1.5430870699647386E-2</c:v>
                </c:pt>
                <c:pt idx="2311">
                  <c:v>1.5427947129928099E-2</c:v>
                </c:pt>
                <c:pt idx="2312">
                  <c:v>1.5425041310069635E-2</c:v>
                </c:pt>
                <c:pt idx="2313">
                  <c:v>1.5422153285761717E-2</c:v>
                </c:pt>
                <c:pt idx="2314">
                  <c:v>1.5417388726049867E-2</c:v>
                </c:pt>
                <c:pt idx="2315">
                  <c:v>1.5416430806554252E-2</c:v>
                </c:pt>
                <c:pt idx="2316">
                  <c:v>1.5412253824878808E-2</c:v>
                </c:pt>
                <c:pt idx="2317">
                  <c:v>1.5409443977027459E-2</c:v>
                </c:pt>
                <c:pt idx="2318">
                  <c:v>1.5406652168703372E-2</c:v>
                </c:pt>
                <c:pt idx="2319">
                  <c:v>1.5403878445595655E-2</c:v>
                </c:pt>
                <c:pt idx="2320">
                  <c:v>1.5400984829558219E-2</c:v>
                </c:pt>
                <c:pt idx="2321">
                  <c:v>1.5398246216528315E-2</c:v>
                </c:pt>
                <c:pt idx="2322">
                  <c:v>1.5395525821723155E-2</c:v>
                </c:pt>
                <c:pt idx="2323">
                  <c:v>1.5392823690833403E-2</c:v>
                </c:pt>
                <c:pt idx="2324">
                  <c:v>1.5390425665814205E-2</c:v>
                </c:pt>
                <c:pt idx="2325">
                  <c:v>1.5387618455117691E-2</c:v>
                </c:pt>
                <c:pt idx="2326">
                  <c:v>1.5384972607842069E-2</c:v>
                </c:pt>
                <c:pt idx="2327">
                  <c:v>1.5382345211305212E-2</c:v>
                </c:pt>
                <c:pt idx="2328">
                  <c:v>1.5379736311199696E-2</c:v>
                </c:pt>
                <c:pt idx="2329">
                  <c:v>1.5377145953215933E-2</c:v>
                </c:pt>
                <c:pt idx="2330">
                  <c:v>1.5374574183046935E-2</c:v>
                </c:pt>
                <c:pt idx="2331">
                  <c:v>1.5372021046384849E-2</c:v>
                </c:pt>
                <c:pt idx="2332">
                  <c:v>1.5369486588920515E-2</c:v>
                </c:pt>
                <c:pt idx="2333">
                  <c:v>1.5366663165615002E-2</c:v>
                </c:pt>
                <c:pt idx="2334">
                  <c:v>1.5364163703395828E-2</c:v>
                </c:pt>
                <c:pt idx="2335">
                  <c:v>1.5361683049294354E-2</c:v>
                </c:pt>
                <c:pt idx="2336">
                  <c:v>1.5359221249001504E-2</c:v>
                </c:pt>
                <c:pt idx="2337">
                  <c:v>1.5356778348208642E-2</c:v>
                </c:pt>
                <c:pt idx="2338">
                  <c:v>1.5354514466201945E-2</c:v>
                </c:pt>
                <c:pt idx="2339">
                  <c:v>1.535194942788745E-2</c:v>
                </c:pt>
                <c:pt idx="2340">
                  <c:v>1.5349563499742286E-2</c:v>
                </c:pt>
                <c:pt idx="2341">
                  <c:v>1.5347196653863877E-2</c:v>
                </c:pt>
                <c:pt idx="2342">
                  <c:v>1.5344848935945784E-2</c:v>
                </c:pt>
                <c:pt idx="2343">
                  <c:v>1.5342520391679805E-2</c:v>
                </c:pt>
                <c:pt idx="2344">
                  <c:v>1.5340211066759504E-2</c:v>
                </c:pt>
                <c:pt idx="2345">
                  <c:v>1.5337921006877997E-2</c:v>
                </c:pt>
                <c:pt idx="2346">
                  <c:v>1.53356502577306E-2</c:v>
                </c:pt>
                <c:pt idx="2347">
                  <c:v>1.5333398865010435E-2</c:v>
                </c:pt>
                <c:pt idx="2348">
                  <c:v>1.5331166874413254E-2</c:v>
                </c:pt>
                <c:pt idx="2349">
                  <c:v>1.5328954331633057E-2</c:v>
                </c:pt>
                <c:pt idx="2350">
                  <c:v>1.5326273939176118E-2</c:v>
                </c:pt>
                <c:pt idx="2351">
                  <c:v>1.5324101904516585E-2</c:v>
                </c:pt>
                <c:pt idx="2352">
                  <c:v>1.5321949457181962E-2</c:v>
                </c:pt>
                <c:pt idx="2353">
                  <c:v>1.531981664286741E-2</c:v>
                </c:pt>
                <c:pt idx="2354">
                  <c:v>1.5317703507269416E-2</c:v>
                </c:pt>
                <c:pt idx="2355">
                  <c:v>1.5315610096081813E-2</c:v>
                </c:pt>
                <c:pt idx="2356">
                  <c:v>1.5313536455002413E-2</c:v>
                </c:pt>
                <c:pt idx="2357">
                  <c:v>1.5311482629726817E-2</c:v>
                </c:pt>
                <c:pt idx="2358">
                  <c:v>1.5309448665952836E-2</c:v>
                </c:pt>
                <c:pt idx="2359">
                  <c:v>1.5307998023217074E-2</c:v>
                </c:pt>
                <c:pt idx="2360">
                  <c:v>1.5306007990848615E-2</c:v>
                </c:pt>
                <c:pt idx="2361">
                  <c:v>1.5304037969442175E-2</c:v>
                </c:pt>
                <c:pt idx="2362">
                  <c:v>1.530208800469989E-2</c:v>
                </c:pt>
                <c:pt idx="2363">
                  <c:v>1.5299964747438898E-2</c:v>
                </c:pt>
                <c:pt idx="2364">
                  <c:v>1.529751134016877E-2</c:v>
                </c:pt>
                <c:pt idx="2365">
                  <c:v>1.5295626218347938E-2</c:v>
                </c:pt>
                <c:pt idx="2366">
                  <c:v>1.5293761344936834E-2</c:v>
                </c:pt>
                <c:pt idx="2367">
                  <c:v>1.5292054075267748E-2</c:v>
                </c:pt>
                <c:pt idx="2368">
                  <c:v>1.5290695057953546E-2</c:v>
                </c:pt>
                <c:pt idx="2369">
                  <c:v>1.5288895392944701E-2</c:v>
                </c:pt>
                <c:pt idx="2370">
                  <c:v>1.5287116171580054E-2</c:v>
                </c:pt>
                <c:pt idx="2371">
                  <c:v>1.5284742303704952E-2</c:v>
                </c:pt>
                <c:pt idx="2372">
                  <c:v>1.5282999880561041E-2</c:v>
                </c:pt>
                <c:pt idx="2373">
                  <c:v>1.5281278025766776E-2</c:v>
                </c:pt>
                <c:pt idx="2374">
                  <c:v>1.5279576785028984E-2</c:v>
                </c:pt>
                <c:pt idx="2375">
                  <c:v>1.5278528319335665E-2</c:v>
                </c:pt>
                <c:pt idx="2376">
                  <c:v>1.5276872719788746E-2</c:v>
                </c:pt>
                <c:pt idx="2377">
                  <c:v>1.5275237883873929E-2</c:v>
                </c:pt>
                <c:pt idx="2378">
                  <c:v>1.5273623857306478E-2</c:v>
                </c:pt>
                <c:pt idx="2379">
                  <c:v>1.527203068580036E-2</c:v>
                </c:pt>
                <c:pt idx="2380">
                  <c:v>1.5269804795473083E-2</c:v>
                </c:pt>
                <c:pt idx="2381">
                  <c:v>1.5268907090833594E-2</c:v>
                </c:pt>
                <c:pt idx="2382">
                  <c:v>1.5267376758807332E-2</c:v>
                </c:pt>
                <c:pt idx="2383">
                  <c:v>1.526586746470688E-2</c:v>
                </c:pt>
                <c:pt idx="2384">
                  <c:v>1.5263708206760747E-2</c:v>
                </c:pt>
                <c:pt idx="2385">
                  <c:v>1.5261787181257114E-2</c:v>
                </c:pt>
                <c:pt idx="2386">
                  <c:v>1.5260333942964095E-2</c:v>
                </c:pt>
                <c:pt idx="2387">
                  <c:v>1.5258901904635734E-2</c:v>
                </c:pt>
                <c:pt idx="2388">
                  <c:v>1.5257491111985738E-2</c:v>
                </c:pt>
                <c:pt idx="2389">
                  <c:v>1.525633220277047E-2</c:v>
                </c:pt>
                <c:pt idx="2390">
                  <c:v>1.5254965520866998E-2</c:v>
                </c:pt>
                <c:pt idx="2391">
                  <c:v>1.5253620225950653E-2</c:v>
                </c:pt>
                <c:pt idx="2392">
                  <c:v>1.5252296363736075E-2</c:v>
                </c:pt>
                <c:pt idx="2393">
                  <c:v>1.5250993979940978E-2</c:v>
                </c:pt>
                <c:pt idx="2394">
                  <c:v>1.5249475075210383E-2</c:v>
                </c:pt>
                <c:pt idx="2395">
                  <c:v>1.5248214282264095E-2</c:v>
                </c:pt>
                <c:pt idx="2396">
                  <c:v>1.5246975100704521E-2</c:v>
                </c:pt>
                <c:pt idx="2397">
                  <c:v>1.5245757576248901E-2</c:v>
                </c:pt>
                <c:pt idx="2398">
                  <c:v>1.5244805837333416E-2</c:v>
                </c:pt>
                <c:pt idx="2399">
                  <c:v>1.5243633284111425E-2</c:v>
                </c:pt>
                <c:pt idx="2400">
                  <c:v>1.5242482529335121E-2</c:v>
                </c:pt>
                <c:pt idx="2401">
                  <c:v>1.5240718352125529E-2</c:v>
                </c:pt>
                <c:pt idx="2402">
                  <c:v>1.5239839835150428E-2</c:v>
                </c:pt>
                <c:pt idx="2403">
                  <c:v>1.5238909788877061E-2</c:v>
                </c:pt>
                <c:pt idx="2404">
                  <c:v>1.5237845144253992E-2</c:v>
                </c:pt>
                <c:pt idx="2405">
                  <c:v>1.5236802522486066E-2</c:v>
                </c:pt>
                <c:pt idx="2406">
                  <c:v>1.5235781969294055E-2</c:v>
                </c:pt>
                <c:pt idx="2407">
                  <c:v>1.5234783530403596E-2</c:v>
                </c:pt>
                <c:pt idx="2408">
                  <c:v>1.5233807251535461E-2</c:v>
                </c:pt>
                <c:pt idx="2409">
                  <c:v>1.523285317841396E-2</c:v>
                </c:pt>
                <c:pt idx="2410">
                  <c:v>1.5231921356763401E-2</c:v>
                </c:pt>
                <c:pt idx="2411">
                  <c:v>1.5232334257180003E-2</c:v>
                </c:pt>
                <c:pt idx="2412">
                  <c:v>1.5231454952452048E-2</c:v>
                </c:pt>
                <c:pt idx="2413">
                  <c:v>1.523059805743603E-2</c:v>
                </c:pt>
                <c:pt idx="2414">
                  <c:v>1.5229763617867405E-2</c:v>
                </c:pt>
                <c:pt idx="2415">
                  <c:v>1.5228138764023104E-2</c:v>
                </c:pt>
                <c:pt idx="2416">
                  <c:v>1.5227344594551936E-2</c:v>
                </c:pt>
                <c:pt idx="2417">
                  <c:v>1.5226573005078965E-2</c:v>
                </c:pt>
                <c:pt idx="2418">
                  <c:v>1.5225824041340288E-2</c:v>
                </c:pt>
                <c:pt idx="2419">
                  <c:v>1.5225097749066314E-2</c:v>
                </c:pt>
                <c:pt idx="2420">
                  <c:v>1.5225231106159514E-2</c:v>
                </c:pt>
                <c:pt idx="2421">
                  <c:v>1.522455513539327E-2</c:v>
                </c:pt>
                <c:pt idx="2422">
                  <c:v>1.5223901985989031E-2</c:v>
                </c:pt>
                <c:pt idx="2423">
                  <c:v>1.5223271703687842E-2</c:v>
                </c:pt>
                <c:pt idx="2424">
                  <c:v>1.5221807960444249E-2</c:v>
                </c:pt>
                <c:pt idx="2425">
                  <c:v>1.5221218657428247E-2</c:v>
                </c:pt>
                <c:pt idx="2426">
                  <c:v>1.5220652346036586E-2</c:v>
                </c:pt>
                <c:pt idx="2427">
                  <c:v>1.5220980160404112E-2</c:v>
                </c:pt>
                <c:pt idx="2428">
                  <c:v>1.5220464899789721E-2</c:v>
                </c:pt>
                <c:pt idx="2429">
                  <c:v>1.5219972780750438E-2</c:v>
                </c:pt>
                <c:pt idx="2430">
                  <c:v>1.5219503849034616E-2</c:v>
                </c:pt>
                <c:pt idx="2431">
                  <c:v>1.5219058150389743E-2</c:v>
                </c:pt>
                <c:pt idx="2432">
                  <c:v>1.5217739863316889E-2</c:v>
                </c:pt>
                <c:pt idx="2433">
                  <c:v>1.5218236635314851E-2</c:v>
                </c:pt>
                <c:pt idx="2434">
                  <c:v>1.5217860910386691E-2</c:v>
                </c:pt>
                <c:pt idx="2435">
                  <c:v>1.5217508601531914E-2</c:v>
                </c:pt>
                <c:pt idx="2436">
                  <c:v>1.5216263834695595E-2</c:v>
                </c:pt>
                <c:pt idx="2437">
                  <c:v>1.5215340323719139E-2</c:v>
                </c:pt>
                <c:pt idx="2438">
                  <c:v>1.5215050110144863E-2</c:v>
                </c:pt>
                <c:pt idx="2439">
                  <c:v>1.5214783474354288E-2</c:v>
                </c:pt>
                <c:pt idx="2440">
                  <c:v>1.5214540462093808E-2</c:v>
                </c:pt>
                <c:pt idx="2441">
                  <c:v>1.5214634361282234E-2</c:v>
                </c:pt>
                <c:pt idx="2442">
                  <c:v>1.5214440434961079E-2</c:v>
                </c:pt>
                <c:pt idx="2443">
                  <c:v>1.5214270273682166E-2</c:v>
                </c:pt>
                <c:pt idx="2444">
                  <c:v>1.5214123923196149E-2</c:v>
                </c:pt>
                <c:pt idx="2445">
                  <c:v>1.5214001429256323E-2</c:v>
                </c:pt>
                <c:pt idx="2446">
                  <c:v>1.5213581044539785E-2</c:v>
                </c:pt>
                <c:pt idx="2447">
                  <c:v>1.5213504677948504E-2</c:v>
                </c:pt>
                <c:pt idx="2448">
                  <c:v>1.5213452300887142E-2</c:v>
                </c:pt>
                <c:pt idx="2449">
                  <c:v>1.5213423959109157E-2</c:v>
                </c:pt>
                <c:pt idx="2450">
                  <c:v>1.5213748409124882E-2</c:v>
                </c:pt>
                <c:pt idx="2451">
                  <c:v>1.5213770015303708E-2</c:v>
                </c:pt>
                <c:pt idx="2452">
                  <c:v>1.521381579831845E-2</c:v>
                </c:pt>
                <c:pt idx="2453">
                  <c:v>1.5213885803927232E-2</c:v>
                </c:pt>
                <c:pt idx="2454">
                  <c:v>1.5213644380904006E-2</c:v>
                </c:pt>
                <c:pt idx="2455">
                  <c:v>1.5213761211700535E-2</c:v>
                </c:pt>
                <c:pt idx="2456">
                  <c:v>1.5213902398081574E-2</c:v>
                </c:pt>
                <c:pt idx="2457">
                  <c:v>1.5214067985806764E-2</c:v>
                </c:pt>
                <c:pt idx="2458">
                  <c:v>1.5214258020637949E-2</c:v>
                </c:pt>
                <c:pt idx="2459">
                  <c:v>1.5214472548338746E-2</c:v>
                </c:pt>
                <c:pt idx="2460">
                  <c:v>1.5214711614671885E-2</c:v>
                </c:pt>
                <c:pt idx="2461">
                  <c:v>1.5214975265401862E-2</c:v>
                </c:pt>
                <c:pt idx="2462">
                  <c:v>1.5215263546293618E-2</c:v>
                </c:pt>
                <c:pt idx="2463">
                  <c:v>1.5217336658667667E-2</c:v>
                </c:pt>
                <c:pt idx="2464">
                  <c:v>1.5217683321829928E-2</c:v>
                </c:pt>
                <c:pt idx="2465">
                  <c:v>1.5218054774022374E-2</c:v>
                </c:pt>
                <c:pt idx="2466">
                  <c:v>1.5218451007528595E-2</c:v>
                </c:pt>
                <c:pt idx="2467">
                  <c:v>1.5217793252284017E-2</c:v>
                </c:pt>
                <c:pt idx="2468">
                  <c:v>1.5218229063518112E-2</c:v>
                </c:pt>
                <c:pt idx="2469">
                  <c:v>1.5218681530887476E-2</c:v>
                </c:pt>
                <c:pt idx="2470">
                  <c:v>1.5219146537059186E-2</c:v>
                </c:pt>
                <c:pt idx="2471">
                  <c:v>1.5219619956754327E-2</c:v>
                </c:pt>
                <c:pt idx="2472">
                  <c:v>1.522117180110355E-2</c:v>
                </c:pt>
                <c:pt idx="2473">
                  <c:v>1.5221644751264305E-2</c:v>
                </c:pt>
                <c:pt idx="2474">
                  <c:v>1.5222112400317551E-2</c:v>
                </c:pt>
                <c:pt idx="2475">
                  <c:v>1.5222570655128423E-2</c:v>
                </c:pt>
                <c:pt idx="2476">
                  <c:v>1.522196831720032E-2</c:v>
                </c:pt>
                <c:pt idx="2477">
                  <c:v>1.5222405142287024E-2</c:v>
                </c:pt>
                <c:pt idx="2478">
                  <c:v>1.5222821281501478E-2</c:v>
                </c:pt>
                <c:pt idx="2479">
                  <c:v>1.5223212546011231E-2</c:v>
                </c:pt>
                <c:pt idx="2480">
                  <c:v>1.5224577208601047E-2</c:v>
                </c:pt>
                <c:pt idx="2481">
                  <c:v>1.5224892704361318E-2</c:v>
                </c:pt>
                <c:pt idx="2482">
                  <c:v>1.5225169935065517E-2</c:v>
                </c:pt>
                <c:pt idx="2483">
                  <c:v>1.5225404745051596E-2</c:v>
                </c:pt>
                <c:pt idx="2484">
                  <c:v>1.5225592970843109E-2</c:v>
                </c:pt>
                <c:pt idx="2485">
                  <c:v>1.5225730441154802E-2</c:v>
                </c:pt>
                <c:pt idx="2486">
                  <c:v>1.5225812976889607E-2</c:v>
                </c:pt>
                <c:pt idx="2487">
                  <c:v>1.5225836391138642E-2</c:v>
                </c:pt>
                <c:pt idx="2488">
                  <c:v>1.5225796489185931E-2</c:v>
                </c:pt>
                <c:pt idx="2489">
                  <c:v>1.5224542309336762E-2</c:v>
                </c:pt>
                <c:pt idx="2490">
                  <c:v>1.5224387232463221E-2</c:v>
                </c:pt>
                <c:pt idx="2491">
                  <c:v>1.5224156458989923E-2</c:v>
                </c:pt>
                <c:pt idx="2492">
                  <c:v>1.5223845674380886E-2</c:v>
                </c:pt>
                <c:pt idx="2493">
                  <c:v>1.5223450993542545E-2</c:v>
                </c:pt>
                <c:pt idx="2494">
                  <c:v>1.522322827080057E-2</c:v>
                </c:pt>
                <c:pt idx="2495">
                  <c:v>1.5222657080785939E-2</c:v>
                </c:pt>
                <c:pt idx="2496">
                  <c:v>1.5222000462324041E-2</c:v>
                </c:pt>
                <c:pt idx="2497">
                  <c:v>1.5221258253671908E-2</c:v>
                </c:pt>
                <c:pt idx="2498">
                  <c:v>1.522019801760865E-2</c:v>
                </c:pt>
                <c:pt idx="2499">
                  <c:v>1.521929037388144E-2</c:v>
                </c:pt>
                <c:pt idx="2500">
                  <c:v>1.5218296669970634E-2</c:v>
                </c:pt>
                <c:pt idx="2501">
                  <c:v>1.5217216744184477E-2</c:v>
                </c:pt>
                <c:pt idx="2502">
                  <c:v>1.5216257697307292E-2</c:v>
                </c:pt>
                <c:pt idx="2503">
                  <c:v>1.52149985515273E-2</c:v>
                </c:pt>
                <c:pt idx="2504">
                  <c:v>1.5213652683670795E-2</c:v>
                </c:pt>
                <c:pt idx="2505">
                  <c:v>1.5212219932086535E-2</c:v>
                </c:pt>
                <c:pt idx="2506">
                  <c:v>1.5210700135133768E-2</c:v>
                </c:pt>
                <c:pt idx="2507">
                  <c:v>1.5208917476730546E-2</c:v>
                </c:pt>
                <c:pt idx="2508">
                  <c:v>1.5207229471388887E-2</c:v>
                </c:pt>
                <c:pt idx="2509">
                  <c:v>1.5205453951049783E-2</c:v>
                </c:pt>
                <c:pt idx="2510">
                  <c:v>1.5203590754126443E-2</c:v>
                </c:pt>
                <c:pt idx="2511">
                  <c:v>1.5201639719043938E-2</c:v>
                </c:pt>
                <c:pt idx="2512">
                  <c:v>1.5199600684239641E-2</c:v>
                </c:pt>
                <c:pt idx="2513">
                  <c:v>1.5197473488164531E-2</c:v>
                </c:pt>
                <c:pt idx="2514">
                  <c:v>1.5195257969281891E-2</c:v>
                </c:pt>
                <c:pt idx="2515">
                  <c:v>1.5193447420028778E-2</c:v>
                </c:pt>
                <c:pt idx="2516">
                  <c:v>1.5191028804862569E-2</c:v>
                </c:pt>
                <c:pt idx="2517">
                  <c:v>1.5188521321341106E-2</c:v>
                </c:pt>
                <c:pt idx="2518">
                  <c:v>1.5185924807962606E-2</c:v>
                </c:pt>
                <c:pt idx="2519">
                  <c:v>1.518294812242665E-2</c:v>
                </c:pt>
                <c:pt idx="2520">
                  <c:v>1.5180192725009534E-2</c:v>
                </c:pt>
                <c:pt idx="2521">
                  <c:v>1.5177347859107774E-2</c:v>
                </c:pt>
                <c:pt idx="2522">
                  <c:v>1.5174413363280676E-2</c:v>
                </c:pt>
                <c:pt idx="2523">
                  <c:v>1.5171389076103265E-2</c:v>
                </c:pt>
                <c:pt idx="2524">
                  <c:v>1.5168467058139215E-2</c:v>
                </c:pt>
                <c:pt idx="2525">
                  <c:v>1.5165242814765849E-2</c:v>
                </c:pt>
                <c:pt idx="2526">
                  <c:v>1.5161928249982779E-2</c:v>
                </c:pt>
                <c:pt idx="2527">
                  <c:v>1.5158523202406836E-2</c:v>
                </c:pt>
                <c:pt idx="2528">
                  <c:v>1.5154915120941057E-2</c:v>
                </c:pt>
                <c:pt idx="2529">
                  <c:v>1.5151348696440635E-2</c:v>
                </c:pt>
                <c:pt idx="2530">
                  <c:v>1.5147691350975904E-2</c:v>
                </c:pt>
                <c:pt idx="2531">
                  <c:v>1.5143942923227162E-2</c:v>
                </c:pt>
                <c:pt idx="2532">
                  <c:v>1.5140103251889997E-2</c:v>
                </c:pt>
                <c:pt idx="2533">
                  <c:v>1.5136183742570013E-2</c:v>
                </c:pt>
                <c:pt idx="2534">
                  <c:v>1.513214079787099E-2</c:v>
                </c:pt>
                <c:pt idx="2535">
                  <c:v>1.5128006079811443E-2</c:v>
                </c:pt>
                <c:pt idx="2536">
                  <c:v>1.5123779427134557E-2</c:v>
                </c:pt>
                <c:pt idx="2537">
                  <c:v>1.5119460678597702E-2</c:v>
                </c:pt>
                <c:pt idx="2538">
                  <c:v>1.5115049672971137E-2</c:v>
                </c:pt>
                <c:pt idx="2539">
                  <c:v>1.5110546249041883E-2</c:v>
                </c:pt>
                <c:pt idx="2540">
                  <c:v>1.5105950245611146E-2</c:v>
                </c:pt>
                <c:pt idx="2541">
                  <c:v>1.5101511762028487E-2</c:v>
                </c:pt>
                <c:pt idx="2542">
                  <c:v>1.5096764557846467E-2</c:v>
                </c:pt>
                <c:pt idx="2543">
                  <c:v>1.5091924367307271E-2</c:v>
                </c:pt>
                <c:pt idx="2544">
                  <c:v>1.5086991029281443E-2</c:v>
                </c:pt>
                <c:pt idx="2545">
                  <c:v>1.5081964382651017E-2</c:v>
                </c:pt>
                <c:pt idx="2546">
                  <c:v>1.5076760956899249E-2</c:v>
                </c:pt>
                <c:pt idx="2547">
                  <c:v>1.5071540248054674E-2</c:v>
                </c:pt>
                <c:pt idx="2548">
                  <c:v>1.5066225732007655E-2</c:v>
                </c:pt>
                <c:pt idx="2549">
                  <c:v>1.5060817247701088E-2</c:v>
                </c:pt>
                <c:pt idx="2550">
                  <c:v>1.5055425882416073E-2</c:v>
                </c:pt>
                <c:pt idx="2551">
                  <c:v>1.504983600155468E-2</c:v>
                </c:pt>
                <c:pt idx="2552">
                  <c:v>1.5044151684693051E-2</c:v>
                </c:pt>
                <c:pt idx="2553">
                  <c:v>1.5038372770833782E-2</c:v>
                </c:pt>
                <c:pt idx="2554">
                  <c:v>1.5032359666273492E-2</c:v>
                </c:pt>
                <c:pt idx="2555">
                  <c:v>1.502638399102524E-2</c:v>
                </c:pt>
                <c:pt idx="2556">
                  <c:v>1.5020313220534098E-2</c:v>
                </c:pt>
                <c:pt idx="2557">
                  <c:v>1.5014147193861991E-2</c:v>
                </c:pt>
                <c:pt idx="2558">
                  <c:v>1.5006983459589392E-2</c:v>
                </c:pt>
                <c:pt idx="2559">
                  <c:v>1.5000788801309136E-2</c:v>
                </c:pt>
                <c:pt idx="2560">
                  <c:v>1.4994329513927927E-2</c:v>
                </c:pt>
                <c:pt idx="2561">
                  <c:v>1.4987774319151543E-2</c:v>
                </c:pt>
                <c:pt idx="2562">
                  <c:v>1.4981123056125228E-2</c:v>
                </c:pt>
                <c:pt idx="2563">
                  <c:v>1.4974375564010571E-2</c:v>
                </c:pt>
                <c:pt idx="2564">
                  <c:v>1.4967531681985495E-2</c:v>
                </c:pt>
                <c:pt idx="2565">
                  <c:v>1.49605912492425E-2</c:v>
                </c:pt>
                <c:pt idx="2566">
                  <c:v>1.4953554104992637E-2</c:v>
                </c:pt>
                <c:pt idx="2567">
                  <c:v>1.4945480793874538E-2</c:v>
                </c:pt>
                <c:pt idx="2568">
                  <c:v>1.4938220589438193E-2</c:v>
                </c:pt>
                <c:pt idx="2569">
                  <c:v>1.4930863129815456E-2</c:v>
                </c:pt>
                <c:pt idx="2570">
                  <c:v>1.4923408254285593E-2</c:v>
                </c:pt>
                <c:pt idx="2571">
                  <c:v>1.4916649079888038E-2</c:v>
                </c:pt>
                <c:pt idx="2572">
                  <c:v>1.4908205612690694E-2</c:v>
                </c:pt>
                <c:pt idx="2573">
                  <c:v>1.4900457525268878E-2</c:v>
                </c:pt>
                <c:pt idx="2574">
                  <c:v>1.4888665995292545E-2</c:v>
                </c:pt>
                <c:pt idx="2575">
                  <c:v>1.4884667013897335E-2</c:v>
                </c:pt>
                <c:pt idx="2576">
                  <c:v>1.4876624268693236E-2</c:v>
                </c:pt>
                <c:pt idx="2577">
                  <c:v>1.4868482983000071E-2</c:v>
                </c:pt>
                <c:pt idx="2578">
                  <c:v>1.4860242996234511E-2</c:v>
                </c:pt>
                <c:pt idx="2579">
                  <c:v>1.4851904147828346E-2</c:v>
                </c:pt>
                <c:pt idx="2580">
                  <c:v>1.4843466277233246E-2</c:v>
                </c:pt>
                <c:pt idx="2581">
                  <c:v>1.4834929223916434E-2</c:v>
                </c:pt>
                <c:pt idx="2582">
                  <c:v>1.4826292827364147E-2</c:v>
                </c:pt>
                <c:pt idx="2583">
                  <c:v>1.4817556927080337E-2</c:v>
                </c:pt>
                <c:pt idx="2584">
                  <c:v>1.4808721362588395E-2</c:v>
                </c:pt>
                <c:pt idx="2585">
                  <c:v>1.4799785973427276E-2</c:v>
                </c:pt>
                <c:pt idx="2586">
                  <c:v>1.4790750599155801E-2</c:v>
                </c:pt>
                <c:pt idx="2587">
                  <c:v>1.4781615079350515E-2</c:v>
                </c:pt>
                <c:pt idx="2588">
                  <c:v>1.4772379253605677E-2</c:v>
                </c:pt>
                <c:pt idx="2589">
                  <c:v>1.476304296153628E-2</c:v>
                </c:pt>
                <c:pt idx="2590">
                  <c:v>1.4753606042773742E-2</c:v>
                </c:pt>
                <c:pt idx="2591">
                  <c:v>1.4744068336968062E-2</c:v>
                </c:pt>
                <c:pt idx="2592">
                  <c:v>1.4734429683787381E-2</c:v>
                </c:pt>
                <c:pt idx="2593">
                  <c:v>1.4726407190166515E-2</c:v>
                </c:pt>
                <c:pt idx="2594">
                  <c:v>1.4716596911089466E-2</c:v>
                </c:pt>
                <c:pt idx="2595">
                  <c:v>1.4706685264984937E-2</c:v>
                </c:pt>
                <c:pt idx="2596">
                  <c:v>1.4696672091584225E-2</c:v>
                </c:pt>
                <c:pt idx="2597">
                  <c:v>1.4686098202981956E-2</c:v>
                </c:pt>
                <c:pt idx="2598">
                  <c:v>1.4675873748104041E-2</c:v>
                </c:pt>
                <c:pt idx="2599">
                  <c:v>1.466364155669235E-2</c:v>
                </c:pt>
                <c:pt idx="2600">
                  <c:v>1.4655118608314354E-2</c:v>
                </c:pt>
                <c:pt idx="2601">
                  <c:v>1.4644587603043897E-2</c:v>
                </c:pt>
                <c:pt idx="2602">
                  <c:v>1.463445200531736E-2</c:v>
                </c:pt>
                <c:pt idx="2603">
                  <c:v>1.462372365491748E-2</c:v>
                </c:pt>
                <c:pt idx="2604">
                  <c:v>1.46128924957572E-2</c:v>
                </c:pt>
                <c:pt idx="2605">
                  <c:v>1.4601958367738284E-2</c:v>
                </c:pt>
                <c:pt idx="2606">
                  <c:v>1.4590391817472939E-2</c:v>
                </c:pt>
                <c:pt idx="2607">
                  <c:v>1.4579243387864451E-2</c:v>
                </c:pt>
                <c:pt idx="2608">
                  <c:v>1.4567991493965203E-2</c:v>
                </c:pt>
                <c:pt idx="2609">
                  <c:v>1.4556635975762532E-2</c:v>
                </c:pt>
                <c:pt idx="2610">
                  <c:v>1.4541924373523281E-2</c:v>
                </c:pt>
                <c:pt idx="2611">
                  <c:v>1.4528625889975479E-2</c:v>
                </c:pt>
                <c:pt idx="2612">
                  <c:v>1.4516913873909928E-2</c:v>
                </c:pt>
                <c:pt idx="2613">
                  <c:v>1.4505097525144974E-2</c:v>
                </c:pt>
                <c:pt idx="2614">
                  <c:v>1.4493176683772048E-2</c:v>
                </c:pt>
                <c:pt idx="2615">
                  <c:v>1.4481151189908052E-2</c:v>
                </c:pt>
                <c:pt idx="2616">
                  <c:v>1.4469020883685704E-2</c:v>
                </c:pt>
                <c:pt idx="2617">
                  <c:v>1.4456785605262753E-2</c:v>
                </c:pt>
                <c:pt idx="2618">
                  <c:v>1.4444445194813641E-2</c:v>
                </c:pt>
                <c:pt idx="2619">
                  <c:v>1.4430724257351398E-2</c:v>
                </c:pt>
                <c:pt idx="2620">
                  <c:v>1.4418156922272283E-2</c:v>
                </c:pt>
                <c:pt idx="2621">
                  <c:v>1.4405483945449986E-2</c:v>
                </c:pt>
                <c:pt idx="2622">
                  <c:v>1.4392705167156629E-2</c:v>
                </c:pt>
                <c:pt idx="2623">
                  <c:v>1.4380490897558482E-2</c:v>
                </c:pt>
                <c:pt idx="2624">
                  <c:v>1.4367508189339838E-2</c:v>
                </c:pt>
                <c:pt idx="2625">
                  <c:v>1.4350659968535765E-2</c:v>
                </c:pt>
                <c:pt idx="2626">
                  <c:v>1.4341223817134964E-2</c:v>
                </c:pt>
                <c:pt idx="2627">
                  <c:v>1.4327921833872759E-2</c:v>
                </c:pt>
                <c:pt idx="2628">
                  <c:v>1.4313801724371482E-2</c:v>
                </c:pt>
                <c:pt idx="2629">
                  <c:v>1.4300277865168546E-2</c:v>
                </c:pt>
                <c:pt idx="2630">
                  <c:v>1.4286646927435653E-2</c:v>
                </c:pt>
                <c:pt idx="2631">
                  <c:v>1.4272908751638246E-2</c:v>
                </c:pt>
                <c:pt idx="2632">
                  <c:v>1.425980756232772E-2</c:v>
                </c:pt>
                <c:pt idx="2633">
                  <c:v>1.4245862720179392E-2</c:v>
                </c:pt>
                <c:pt idx="2634">
                  <c:v>1.4231810176589419E-2</c:v>
                </c:pt>
                <c:pt idx="2635">
                  <c:v>1.4217649772102839E-2</c:v>
                </c:pt>
                <c:pt idx="2636">
                  <c:v>1.4201825272564575E-2</c:v>
                </c:pt>
                <c:pt idx="2637">
                  <c:v>1.4188218766360103E-2</c:v>
                </c:pt>
                <c:pt idx="2638">
                  <c:v>1.4173725459006714E-2</c:v>
                </c:pt>
                <c:pt idx="2639">
                  <c:v>1.4159123638110827E-2</c:v>
                </c:pt>
                <c:pt idx="2640">
                  <c:v>1.414441314434163E-2</c:v>
                </c:pt>
                <c:pt idx="2641">
                  <c:v>1.412959381838743E-2</c:v>
                </c:pt>
                <c:pt idx="2642">
                  <c:v>1.4114665500959557E-2</c:v>
                </c:pt>
                <c:pt idx="2643">
                  <c:v>1.4099628032794105E-2</c:v>
                </c:pt>
                <c:pt idx="2644">
                  <c:v>1.4084481254649325E-2</c:v>
                </c:pt>
                <c:pt idx="2645">
                  <c:v>1.407093078724498E-2</c:v>
                </c:pt>
                <c:pt idx="2646">
                  <c:v>1.405558187759841E-2</c:v>
                </c:pt>
                <c:pt idx="2647">
                  <c:v>1.4040123210350152E-2</c:v>
                </c:pt>
                <c:pt idx="2648">
                  <c:v>1.402455462633302E-2</c:v>
                </c:pt>
                <c:pt idx="2649">
                  <c:v>1.4012413536063894E-2</c:v>
                </c:pt>
                <c:pt idx="2650">
                  <c:v>1.3993087071435394E-2</c:v>
                </c:pt>
                <c:pt idx="2651">
                  <c:v>1.3977187782336919E-2</c:v>
                </c:pt>
                <c:pt idx="2652">
                  <c:v>1.3961177940030978E-2</c:v>
                </c:pt>
                <c:pt idx="2653">
                  <c:v>1.3945057385468093E-2</c:v>
                </c:pt>
                <c:pt idx="2654">
                  <c:v>1.3928825959619869E-2</c:v>
                </c:pt>
                <c:pt idx="2655">
                  <c:v>1.3912483503484261E-2</c:v>
                </c:pt>
                <c:pt idx="2656">
                  <c:v>1.389602985808207E-2</c:v>
                </c:pt>
                <c:pt idx="2657">
                  <c:v>1.3879464864456488E-2</c:v>
                </c:pt>
                <c:pt idx="2658">
                  <c:v>1.3862788363677507E-2</c:v>
                </c:pt>
                <c:pt idx="2659">
                  <c:v>1.3846000196837073E-2</c:v>
                </c:pt>
                <c:pt idx="2660">
                  <c:v>1.3829100205052609E-2</c:v>
                </c:pt>
                <c:pt idx="2661">
                  <c:v>1.3812088229465254E-2</c:v>
                </c:pt>
                <c:pt idx="2662">
                  <c:v>1.3793507732545625E-2</c:v>
                </c:pt>
                <c:pt idx="2663">
                  <c:v>1.3776263992900606E-2</c:v>
                </c:pt>
                <c:pt idx="2664">
                  <c:v>1.3758907785142533E-2</c:v>
                </c:pt>
                <c:pt idx="2665">
                  <c:v>1.3741438950502054E-2</c:v>
                </c:pt>
                <c:pt idx="2666">
                  <c:v>1.3723857330236757E-2</c:v>
                </c:pt>
                <c:pt idx="2667">
                  <c:v>1.370616276562543E-2</c:v>
                </c:pt>
                <c:pt idx="2668">
                  <c:v>1.3688355097973358E-2</c:v>
                </c:pt>
                <c:pt idx="2669">
                  <c:v>1.3670434168611441E-2</c:v>
                </c:pt>
                <c:pt idx="2670">
                  <c:v>1.3652399818893985E-2</c:v>
                </c:pt>
                <c:pt idx="2671">
                  <c:v>1.3631014531323621E-2</c:v>
                </c:pt>
                <c:pt idx="2672">
                  <c:v>1.3612726253819495E-2</c:v>
                </c:pt>
                <c:pt idx="2673">
                  <c:v>1.3594324036113749E-2</c:v>
                </c:pt>
                <c:pt idx="2674">
                  <c:v>1.3575807719702735E-2</c:v>
                </c:pt>
                <c:pt idx="2675">
                  <c:v>1.3552951238433078E-2</c:v>
                </c:pt>
                <c:pt idx="2676">
                  <c:v>1.353418246476603E-2</c:v>
                </c:pt>
                <c:pt idx="2677">
                  <c:v>1.3515299086404286E-2</c:v>
                </c:pt>
                <c:pt idx="2678">
                  <c:v>1.3496300944939043E-2</c:v>
                </c:pt>
                <c:pt idx="2679">
                  <c:v>1.3472136699521091E-2</c:v>
                </c:pt>
                <c:pt idx="2680">
                  <c:v>1.345446824125507E-2</c:v>
                </c:pt>
                <c:pt idx="2681">
                  <c:v>1.3435097832048977E-2</c:v>
                </c:pt>
                <c:pt idx="2682">
                  <c:v>1.3415611982710591E-2</c:v>
                </c:pt>
                <c:pt idx="2683">
                  <c:v>1.339958324868238E-2</c:v>
                </c:pt>
                <c:pt idx="2684">
                  <c:v>1.3379893203533498E-2</c:v>
                </c:pt>
                <c:pt idx="2685">
                  <c:v>1.3360087287172539E-2</c:v>
                </c:pt>
                <c:pt idx="2686">
                  <c:v>1.334016534140342E-2</c:v>
                </c:pt>
                <c:pt idx="2687">
                  <c:v>1.331644559690782E-2</c:v>
                </c:pt>
                <c:pt idx="2688">
                  <c:v>1.3296263784876366E-2</c:v>
                </c:pt>
                <c:pt idx="2689">
                  <c:v>1.3275965425668272E-2</c:v>
                </c:pt>
                <c:pt idx="2690">
                  <c:v>1.3255550361240495E-2</c:v>
                </c:pt>
                <c:pt idx="2691">
                  <c:v>1.3235018433583949E-2</c:v>
                </c:pt>
                <c:pt idx="2692">
                  <c:v>1.3218188193711339E-2</c:v>
                </c:pt>
                <c:pt idx="2693">
                  <c:v>1.3193603356673671E-2</c:v>
                </c:pt>
                <c:pt idx="2694">
                  <c:v>1.3172719891534559E-2</c:v>
                </c:pt>
                <c:pt idx="2695">
                  <c:v>1.315171893139677E-2</c:v>
                </c:pt>
                <c:pt idx="2696">
                  <c:v>1.3134529482737984E-2</c:v>
                </c:pt>
                <c:pt idx="2697">
                  <c:v>1.3114637908143798E-2</c:v>
                </c:pt>
                <c:pt idx="2698">
                  <c:v>1.3093320531828642E-2</c:v>
                </c:pt>
                <c:pt idx="2699">
                  <c:v>1.3071885086340147E-2</c:v>
                </c:pt>
                <c:pt idx="2700">
                  <c:v>1.3050331413850277E-2</c:v>
                </c:pt>
                <c:pt idx="2701">
                  <c:v>1.302730513640415E-2</c:v>
                </c:pt>
                <c:pt idx="2702">
                  <c:v>1.3005505227810658E-2</c:v>
                </c:pt>
                <c:pt idx="2703">
                  <c:v>1.2978085934213715E-2</c:v>
                </c:pt>
                <c:pt idx="2704">
                  <c:v>1.2961549109325701E-2</c:v>
                </c:pt>
                <c:pt idx="2705">
                  <c:v>1.2939392584068577E-2</c:v>
                </c:pt>
                <c:pt idx="2706">
                  <c:v>1.2918517777091245E-2</c:v>
                </c:pt>
                <c:pt idx="2707">
                  <c:v>1.2896132098790753E-2</c:v>
                </c:pt>
                <c:pt idx="2708">
                  <c:v>1.2873626931887074E-2</c:v>
                </c:pt>
                <c:pt idx="2709">
                  <c:v>1.2851002118808231E-2</c:v>
                </c:pt>
                <c:pt idx="2710">
                  <c:v>1.2826818992922833E-2</c:v>
                </c:pt>
                <c:pt idx="2711">
                  <c:v>1.2803944978851992E-2</c:v>
                </c:pt>
                <c:pt idx="2712">
                  <c:v>1.2780950832012283E-2</c:v>
                </c:pt>
                <c:pt idx="2713">
                  <c:v>1.27445740768064E-2</c:v>
                </c:pt>
                <c:pt idx="2714">
                  <c:v>1.2732750092094701E-2</c:v>
                </c:pt>
                <c:pt idx="2715">
                  <c:v>1.2712731850292478E-2</c:v>
                </c:pt>
                <c:pt idx="2716">
                  <c:v>1.2689265104419823E-2</c:v>
                </c:pt>
                <c:pt idx="2717">
                  <c:v>1.266567745284633E-2</c:v>
                </c:pt>
                <c:pt idx="2718">
                  <c:v>1.2641968738264869E-2</c:v>
                </c:pt>
                <c:pt idx="2719">
                  <c:v>1.2618138803395972E-2</c:v>
                </c:pt>
                <c:pt idx="2720">
                  <c:v>1.259418749099268E-2</c:v>
                </c:pt>
                <c:pt idx="2721">
                  <c:v>1.2570114643835258E-2</c:v>
                </c:pt>
                <c:pt idx="2722">
                  <c:v>1.2545920104736038E-2</c:v>
                </c:pt>
                <c:pt idx="2723">
                  <c:v>1.2515348907331596E-2</c:v>
                </c:pt>
                <c:pt idx="2724">
                  <c:v>1.2490872035492543E-2</c:v>
                </c:pt>
                <c:pt idx="2725">
                  <c:v>1.246627294520093E-2</c:v>
                </c:pt>
                <c:pt idx="2726">
                  <c:v>1.2441551608327855E-2</c:v>
                </c:pt>
                <c:pt idx="2727">
                  <c:v>1.2421517375350778E-2</c:v>
                </c:pt>
                <c:pt idx="2728">
                  <c:v>1.2396591366213395E-2</c:v>
                </c:pt>
                <c:pt idx="2729">
                  <c:v>1.2371562545295065E-2</c:v>
                </c:pt>
                <c:pt idx="2730">
                  <c:v>1.234644077638339E-2</c:v>
                </c:pt>
                <c:pt idx="2731">
                  <c:v>1.2321235939781284E-2</c:v>
                </c:pt>
                <c:pt idx="2732">
                  <c:v>1.2291079963155137E-2</c:v>
                </c:pt>
                <c:pt idx="2733">
                  <c:v>1.2265734483984648E-2</c:v>
                </c:pt>
                <c:pt idx="2734">
                  <c:v>1.224033876869266E-2</c:v>
                </c:pt>
                <c:pt idx="2735">
                  <c:v>1.2214902608630557E-2</c:v>
                </c:pt>
                <c:pt idx="2736">
                  <c:v>1.2194312707141691E-2</c:v>
                </c:pt>
                <c:pt idx="2737">
                  <c:v>1.2168817874770111E-2</c:v>
                </c:pt>
                <c:pt idx="2738">
                  <c:v>1.2143309598759323E-2</c:v>
                </c:pt>
                <c:pt idx="2739">
                  <c:v>1.211779789135304E-2</c:v>
                </c:pt>
                <c:pt idx="2740">
                  <c:v>1.2087458968986954E-2</c:v>
                </c:pt>
                <c:pt idx="2741">
                  <c:v>1.2061986666590134E-2</c:v>
                </c:pt>
                <c:pt idx="2742">
                  <c:v>1.2036542912808401E-2</c:v>
                </c:pt>
                <c:pt idx="2743">
                  <c:v>1.2011137628670912E-2</c:v>
                </c:pt>
                <c:pt idx="2744">
                  <c:v>1.1985780751414935E-2</c:v>
                </c:pt>
                <c:pt idx="2745">
                  <c:v>1.1960482234487573E-2</c:v>
                </c:pt>
                <c:pt idx="2746">
                  <c:v>1.1935252047544892E-2</c:v>
                </c:pt>
                <c:pt idx="2747">
                  <c:v>1.1910100176456228E-2</c:v>
                </c:pt>
                <c:pt idx="2748">
                  <c:v>1.1885036623305471E-2</c:v>
                </c:pt>
                <c:pt idx="2749">
                  <c:v>1.1867800898675326E-2</c:v>
                </c:pt>
                <c:pt idx="2750">
                  <c:v>1.1842898934816853E-2</c:v>
                </c:pt>
                <c:pt idx="2751">
                  <c:v>1.1818114685458186E-2</c:v>
                </c:pt>
                <c:pt idx="2752">
                  <c:v>1.1793458486481749E-2</c:v>
                </c:pt>
                <c:pt idx="2753">
                  <c:v>1.1767428748485641E-2</c:v>
                </c:pt>
                <c:pt idx="2754">
                  <c:v>1.174305932096136E-2</c:v>
                </c:pt>
                <c:pt idx="2755">
                  <c:v>1.1718830316838338E-2</c:v>
                </c:pt>
                <c:pt idx="2756">
                  <c:v>1.1694742013698488E-2</c:v>
                </c:pt>
                <c:pt idx="2757">
                  <c:v>1.1670794689139974E-2</c:v>
                </c:pt>
                <c:pt idx="2758">
                  <c:v>1.1648452681052362E-2</c:v>
                </c:pt>
                <c:pt idx="2759">
                  <c:v>1.1624778704026111E-2</c:v>
                </c:pt>
                <c:pt idx="2760">
                  <c:v>1.1601246512535213E-2</c:v>
                </c:pt>
                <c:pt idx="2761">
                  <c:v>1.1577856384262964E-2</c:v>
                </c:pt>
                <c:pt idx="2762">
                  <c:v>1.1553182462144705E-2</c:v>
                </c:pt>
                <c:pt idx="2763">
                  <c:v>1.153008683955668E-2</c:v>
                </c:pt>
                <c:pt idx="2764">
                  <c:v>1.150713413920402E-2</c:v>
                </c:pt>
                <c:pt idx="2765">
                  <c:v>1.1484324638820168E-2</c:v>
                </c:pt>
                <c:pt idx="2766">
                  <c:v>1.1461658616157007E-2</c:v>
                </c:pt>
                <c:pt idx="2767">
                  <c:v>1.1440514494566333E-2</c:v>
                </c:pt>
                <c:pt idx="2768">
                  <c:v>1.1418126585368223E-2</c:v>
                </c:pt>
                <c:pt idx="2769">
                  <c:v>1.1395882961472493E-2</c:v>
                </c:pt>
                <c:pt idx="2770">
                  <c:v>1.1373783900721423E-2</c:v>
                </c:pt>
                <c:pt idx="2771">
                  <c:v>1.1351829680975841E-2</c:v>
                </c:pt>
                <c:pt idx="2772">
                  <c:v>1.1330020580115124E-2</c:v>
                </c:pt>
                <c:pt idx="2773">
                  <c:v>1.1308356876038962E-2</c:v>
                </c:pt>
                <c:pt idx="2774">
                  <c:v>1.1286838846666042E-2</c:v>
                </c:pt>
                <c:pt idx="2775">
                  <c:v>1.1258975848284412E-2</c:v>
                </c:pt>
                <c:pt idx="2776">
                  <c:v>1.1237799434821637E-2</c:v>
                </c:pt>
                <c:pt idx="2777">
                  <c:v>1.1216769658194438E-2</c:v>
                </c:pt>
                <c:pt idx="2778">
                  <c:v>1.119588679632373E-2</c:v>
                </c:pt>
                <c:pt idx="2779">
                  <c:v>1.1178923790800243E-2</c:v>
                </c:pt>
                <c:pt idx="2780">
                  <c:v>1.1158305617056181E-2</c:v>
                </c:pt>
                <c:pt idx="2781">
                  <c:v>1.1137835115192963E-2</c:v>
                </c:pt>
                <c:pt idx="2782">
                  <c:v>1.1117512563263142E-2</c:v>
                </c:pt>
                <c:pt idx="2783">
                  <c:v>1.1097338239339364E-2</c:v>
                </c:pt>
                <c:pt idx="2784">
                  <c:v>1.107369040126133E-2</c:v>
                </c:pt>
                <c:pt idx="2785">
                  <c:v>1.1053843726278743E-2</c:v>
                </c:pt>
                <c:pt idx="2786">
                  <c:v>1.1034146190199962E-2</c:v>
                </c:pt>
                <c:pt idx="2787">
                  <c:v>1.1014598071141872E-2</c:v>
                </c:pt>
                <c:pt idx="2788">
                  <c:v>1.0998699773901398E-2</c:v>
                </c:pt>
                <c:pt idx="2789">
                  <c:v>1.0979420658780447E-2</c:v>
                </c:pt>
                <c:pt idx="2790">
                  <c:v>1.0960291718796956E-2</c:v>
                </c:pt>
                <c:pt idx="2791">
                  <c:v>1.0941313232203541E-2</c:v>
                </c:pt>
                <c:pt idx="2792">
                  <c:v>1.0922485477278145E-2</c:v>
                </c:pt>
                <c:pt idx="2793">
                  <c:v>1.0900462691822127E-2</c:v>
                </c:pt>
                <c:pt idx="2794">
                  <c:v>1.0881968281198522E-2</c:v>
                </c:pt>
                <c:pt idx="2795">
                  <c:v>1.0863625513391501E-2</c:v>
                </c:pt>
                <c:pt idx="2796">
                  <c:v>1.0845434666735838E-2</c:v>
                </c:pt>
                <c:pt idx="2797">
                  <c:v>1.0827396019589944E-2</c:v>
                </c:pt>
                <c:pt idx="2798">
                  <c:v>1.0809509850335868E-2</c:v>
                </c:pt>
                <c:pt idx="2799">
                  <c:v>1.0791776437384453E-2</c:v>
                </c:pt>
                <c:pt idx="2800">
                  <c:v>1.0774196059169749E-2</c:v>
                </c:pt>
                <c:pt idx="2801">
                  <c:v>1.0761933173097938E-2</c:v>
                </c:pt>
                <c:pt idx="2802">
                  <c:v>1.0744606955693492E-2</c:v>
                </c:pt>
                <c:pt idx="2803">
                  <c:v>1.0727434482009562E-2</c:v>
                </c:pt>
                <c:pt idx="2804">
                  <c:v>1.07104160306423E-2</c:v>
                </c:pt>
                <c:pt idx="2805">
                  <c:v>1.0693551880216565E-2</c:v>
                </c:pt>
                <c:pt idx="2806">
                  <c:v>1.0675860466779577E-2</c:v>
                </c:pt>
                <c:pt idx="2807">
                  <c:v>1.0659316424089049E-2</c:v>
                </c:pt>
                <c:pt idx="2808">
                  <c:v>1.064292754361083E-2</c:v>
                </c:pt>
                <c:pt idx="2809">
                  <c:v>1.062669410406219E-2</c:v>
                </c:pt>
                <c:pt idx="2810">
                  <c:v>1.061155539587651E-2</c:v>
                </c:pt>
                <c:pt idx="2811">
                  <c:v>1.0595622903674934E-2</c:v>
                </c:pt>
                <c:pt idx="2812">
                  <c:v>1.0579846663524657E-2</c:v>
                </c:pt>
                <c:pt idx="2813">
                  <c:v>1.0564226954264727E-2</c:v>
                </c:pt>
                <c:pt idx="2814">
                  <c:v>1.0547868277346158E-2</c:v>
                </c:pt>
                <c:pt idx="2815">
                  <c:v>1.0532573338010446E-2</c:v>
                </c:pt>
                <c:pt idx="2816">
                  <c:v>1.0517435791409624E-2</c:v>
                </c:pt>
                <c:pt idx="2817">
                  <c:v>1.0502455916485834E-2</c:v>
                </c:pt>
                <c:pt idx="2818">
                  <c:v>1.0487633992209771E-2</c:v>
                </c:pt>
                <c:pt idx="2819">
                  <c:v>1.0473811465933481E-2</c:v>
                </c:pt>
                <c:pt idx="2820">
                  <c:v>1.0459295282769248E-2</c:v>
                </c:pt>
                <c:pt idx="2821">
                  <c:v>1.0444937862230603E-2</c:v>
                </c:pt>
                <c:pt idx="2822">
                  <c:v>1.0430739483414511E-2</c:v>
                </c:pt>
                <c:pt idx="2823">
                  <c:v>1.0416700425449297E-2</c:v>
                </c:pt>
                <c:pt idx="2824">
                  <c:v>1.0402820967492871E-2</c:v>
                </c:pt>
                <c:pt idx="2825">
                  <c:v>1.0389101388733619E-2</c:v>
                </c:pt>
                <c:pt idx="2826">
                  <c:v>1.0375541968389516E-2</c:v>
                </c:pt>
                <c:pt idx="2827">
                  <c:v>1.0358391118165585E-2</c:v>
                </c:pt>
                <c:pt idx="2828">
                  <c:v>1.0345208868097719E-2</c:v>
                </c:pt>
                <c:pt idx="2829">
                  <c:v>1.0332187739523203E-2</c:v>
                </c:pt>
                <c:pt idx="2830">
                  <c:v>1.0319328011748081E-2</c:v>
                </c:pt>
                <c:pt idx="2831">
                  <c:v>1.0308742992884415E-2</c:v>
                </c:pt>
                <c:pt idx="2832">
                  <c:v>1.0296172987070919E-2</c:v>
                </c:pt>
                <c:pt idx="2833">
                  <c:v>1.0283765145120525E-2</c:v>
                </c:pt>
                <c:pt idx="2834">
                  <c:v>1.0271519746493188E-2</c:v>
                </c:pt>
                <c:pt idx="2835">
                  <c:v>1.0259437070679434E-2</c:v>
                </c:pt>
                <c:pt idx="2836">
                  <c:v>1.0245574707278807E-2</c:v>
                </c:pt>
                <c:pt idx="2837">
                  <c:v>1.0233852608493835E-2</c:v>
                </c:pt>
                <c:pt idx="2838">
                  <c:v>1.0222294146165076E-2</c:v>
                </c:pt>
                <c:pt idx="2839">
                  <c:v>1.0210899599903704E-2</c:v>
                </c:pt>
                <c:pt idx="2840">
                  <c:v>1.0201474318369673E-2</c:v>
                </c:pt>
                <c:pt idx="2841">
                  <c:v>1.0190373850641714E-2</c:v>
                </c:pt>
                <c:pt idx="2842">
                  <c:v>1.0179438063112412E-2</c:v>
                </c:pt>
                <c:pt idx="2843">
                  <c:v>1.016866723554574E-2</c:v>
                </c:pt>
                <c:pt idx="2844">
                  <c:v>1.0158061647740612E-2</c:v>
                </c:pt>
                <c:pt idx="2845">
                  <c:v>1.0145990222307848E-2</c:v>
                </c:pt>
                <c:pt idx="2846">
                  <c:v>1.0135750920543958E-2</c:v>
                </c:pt>
                <c:pt idx="2847">
                  <c:v>1.0125677772998195E-2</c:v>
                </c:pt>
                <c:pt idx="2848">
                  <c:v>1.0115771059601474E-2</c:v>
                </c:pt>
                <c:pt idx="2849">
                  <c:v>1.0106031060322963E-2</c:v>
                </c:pt>
                <c:pt idx="2850">
                  <c:v>1.0096458055167928E-2</c:v>
                </c:pt>
                <c:pt idx="2851">
                  <c:v>1.0087052324179025E-2</c:v>
                </c:pt>
                <c:pt idx="2852">
                  <c:v>1.0077814147436297E-2</c:v>
                </c:pt>
                <c:pt idx="2853">
                  <c:v>1.0070998641688162E-2</c:v>
                </c:pt>
                <c:pt idx="2854">
                  <c:v>1.0062037151022161E-2</c:v>
                </c:pt>
                <c:pt idx="2855">
                  <c:v>1.0053243930432044E-2</c:v>
                </c:pt>
                <c:pt idx="2856">
                  <c:v>1.0044619260159938E-2</c:v>
                </c:pt>
                <c:pt idx="2857">
                  <c:v>1.0036163420485512E-2</c:v>
                </c:pt>
                <c:pt idx="2858">
                  <c:v>1.0027482960101605E-2</c:v>
                </c:pt>
                <c:pt idx="2859">
                  <c:v>1.001937759458965E-2</c:v>
                </c:pt>
                <c:pt idx="2860">
                  <c:v>1.0011441925665027E-2</c:v>
                </c:pt>
                <c:pt idx="2861">
                  <c:v>1.0003676233759237E-2</c:v>
                </c:pt>
                <c:pt idx="2862">
                  <c:v>9.9964264935286443E-3</c:v>
                </c:pt>
                <c:pt idx="2863">
                  <c:v>9.9889895254512539E-3</c:v>
                </c:pt>
                <c:pt idx="2864">
                  <c:v>9.9817233510037118E-3</c:v>
                </c:pt>
                <c:pt idx="2865">
                  <c:v>9.9746282507765932E-3</c:v>
                </c:pt>
                <c:pt idx="2866">
                  <c:v>9.9674072473955686E-3</c:v>
                </c:pt>
                <c:pt idx="2867">
                  <c:v>9.9606673088889208E-3</c:v>
                </c:pt>
                <c:pt idx="2868">
                  <c:v>9.9540993115350192E-3</c:v>
                </c:pt>
                <c:pt idx="2869">
                  <c:v>9.9477035360873035E-3</c:v>
                </c:pt>
                <c:pt idx="2870">
                  <c:v>9.9406053226017421E-3</c:v>
                </c:pt>
                <c:pt idx="2871">
                  <c:v>9.9348139366282635E-3</c:v>
                </c:pt>
                <c:pt idx="2872">
                  <c:v>9.928948958691142E-3</c:v>
                </c:pt>
                <c:pt idx="2873">
                  <c:v>9.9232573412834889E-3</c:v>
                </c:pt>
                <c:pt idx="2874">
                  <c:v>9.9177393653664143E-3</c:v>
                </c:pt>
                <c:pt idx="2875">
                  <c:v>9.912395311946957E-3</c:v>
                </c:pt>
                <c:pt idx="2876">
                  <c:v>9.9072254620719089E-3</c:v>
                </c:pt>
                <c:pt idx="2877">
                  <c:v>9.9022300968317784E-3</c:v>
                </c:pt>
                <c:pt idx="2878">
                  <c:v>9.8974094973594724E-3</c:v>
                </c:pt>
                <c:pt idx="2879">
                  <c:v>9.8922298949098899E-3</c:v>
                </c:pt>
                <c:pt idx="2880">
                  <c:v>9.8878096826146775E-3</c:v>
                </c:pt>
                <c:pt idx="2881">
                  <c:v>9.8835651795953494E-3</c:v>
                </c:pt>
                <c:pt idx="2882">
                  <c:v>9.8794966671762775E-3</c:v>
                </c:pt>
                <c:pt idx="2883">
                  <c:v>9.8758526731290465E-3</c:v>
                </c:pt>
                <c:pt idx="2884">
                  <c:v>9.8718887396692691E-3</c:v>
                </c:pt>
                <c:pt idx="2885">
                  <c:v>9.8665065542414814E-3</c:v>
                </c:pt>
                <c:pt idx="2886">
                  <c:v>9.8649881516059273E-3</c:v>
                </c:pt>
                <c:pt idx="2887">
                  <c:v>9.8618038136636249E-3</c:v>
                </c:pt>
                <c:pt idx="2888">
                  <c:v>9.8587971552322098E-3</c:v>
                </c:pt>
                <c:pt idx="2889">
                  <c:v>9.855968457957524E-3</c:v>
                </c:pt>
                <c:pt idx="2890">
                  <c:v>9.8533180035342369E-3</c:v>
                </c:pt>
                <c:pt idx="2891">
                  <c:v>9.8508460737032465E-3</c:v>
                </c:pt>
                <c:pt idx="2892">
                  <c:v>9.8485529502516898E-3</c:v>
                </c:pt>
                <c:pt idx="2893">
                  <c:v>9.8464389150172537E-3</c:v>
                </c:pt>
                <c:pt idx="2894">
                  <c:v>9.844504249880837E-3</c:v>
                </c:pt>
                <c:pt idx="2895">
                  <c:v>9.8427492367773439E-3</c:v>
                </c:pt>
                <c:pt idx="2896">
                  <c:v>9.8411741576848941E-3</c:v>
                </c:pt>
                <c:pt idx="2897">
                  <c:v>9.8397792946338849E-3</c:v>
                </c:pt>
                <c:pt idx="2898">
                  <c:v>9.8385649297018131E-3</c:v>
                </c:pt>
                <c:pt idx="2899">
                  <c:v>9.8375313450162986E-3</c:v>
                </c:pt>
                <c:pt idx="2900">
                  <c:v>9.836678822753785E-3</c:v>
                </c:pt>
                <c:pt idx="2901">
                  <c:v>9.8360076451404054E-3</c:v>
                </c:pt>
                <c:pt idx="2902">
                  <c:v>9.8355180944537136E-3</c:v>
                </c:pt>
                <c:pt idx="2903">
                  <c:v>9.835210453019657E-3</c:v>
                </c:pt>
                <c:pt idx="2904">
                  <c:v>9.8350850032160302E-3</c:v>
                </c:pt>
                <c:pt idx="2905">
                  <c:v>9.8345410508086668E-3</c:v>
                </c:pt>
                <c:pt idx="2906">
                  <c:v>9.8347413648592896E-3</c:v>
                </c:pt>
                <c:pt idx="2907">
                  <c:v>9.8351246424557628E-3</c:v>
                </c:pt>
                <c:pt idx="2908">
                  <c:v>9.8356911661439447E-3</c:v>
                </c:pt>
                <c:pt idx="2909">
                  <c:v>9.8372005154229569E-3</c:v>
                </c:pt>
                <c:pt idx="2910">
                  <c:v>9.8384430536992539E-3</c:v>
                </c:pt>
                <c:pt idx="2911">
                  <c:v>9.8393319506562393E-3</c:v>
                </c:pt>
                <c:pt idx="2912">
                  <c:v>9.8406742056254669E-3</c:v>
                </c:pt>
                <c:pt idx="2913">
                  <c:v>9.8422011959382553E-3</c:v>
                </c:pt>
                <c:pt idx="2914">
                  <c:v>9.8429543052314713E-3</c:v>
                </c:pt>
                <c:pt idx="2915">
                  <c:v>9.8448114671638425E-3</c:v>
                </c:pt>
                <c:pt idx="2916">
                  <c:v>9.8468541374117369E-3</c:v>
                </c:pt>
                <c:pt idx="2917">
                  <c:v>9.8490825989900818E-3</c:v>
                </c:pt>
                <c:pt idx="2918">
                  <c:v>9.8514971349651977E-3</c:v>
                </c:pt>
                <c:pt idx="2919">
                  <c:v>9.8552584260103403E-3</c:v>
                </c:pt>
                <c:pt idx="2920">
                  <c:v>9.8580864878547239E-3</c:v>
                </c:pt>
                <c:pt idx="2921">
                  <c:v>9.8611015497292696E-3</c:v>
                </c:pt>
                <c:pt idx="2922">
                  <c:v>9.8644340640233232E-3</c:v>
                </c:pt>
                <c:pt idx="2923">
                  <c:v>9.8678636597173547E-3</c:v>
                </c:pt>
                <c:pt idx="2924">
                  <c:v>9.8714811508165551E-3</c:v>
                </c:pt>
                <c:pt idx="2925">
                  <c:v>9.8752868207930694E-3</c:v>
                </c:pt>
                <c:pt idx="2926">
                  <c:v>9.8792809531743891E-3</c:v>
                </c:pt>
                <c:pt idx="2927">
                  <c:v>9.8834638315428991E-3</c:v>
                </c:pt>
                <c:pt idx="2928">
                  <c:v>9.8878357395380864E-3</c:v>
                </c:pt>
                <c:pt idx="2929">
                  <c:v>9.8923969608552143E-3</c:v>
                </c:pt>
                <c:pt idx="2930">
                  <c:v>9.8971477792462095E-3</c:v>
                </c:pt>
                <c:pt idx="2931">
                  <c:v>9.9032001573853001E-3</c:v>
                </c:pt>
                <c:pt idx="2932">
                  <c:v>9.9083586702543372E-3</c:v>
                </c:pt>
                <c:pt idx="2933">
                  <c:v>9.9137076829857815E-3</c:v>
                </c:pt>
                <c:pt idx="2934">
                  <c:v>9.9192474796006985E-3</c:v>
                </c:pt>
                <c:pt idx="2935">
                  <c:v>9.9243663820486605E-3</c:v>
                </c:pt>
                <c:pt idx="2936">
                  <c:v>9.9319979342108958E-3</c:v>
                </c:pt>
                <c:pt idx="2937">
                  <c:v>9.9363745694775549E-3</c:v>
                </c:pt>
                <c:pt idx="2938">
                  <c:v>9.9426663633625737E-3</c:v>
                </c:pt>
                <c:pt idx="2939">
                  <c:v>9.9491503364032424E-3</c:v>
                </c:pt>
                <c:pt idx="2940">
                  <c:v>9.9574801446067826E-3</c:v>
                </c:pt>
                <c:pt idx="2941">
                  <c:v>9.9643909483117313E-3</c:v>
                </c:pt>
                <c:pt idx="2942">
                  <c:v>9.9714948508592468E-3</c:v>
                </c:pt>
                <c:pt idx="2943">
                  <c:v>9.9787921368182219E-3</c:v>
                </c:pt>
                <c:pt idx="2944">
                  <c:v>9.9855428264891914E-3</c:v>
                </c:pt>
                <c:pt idx="2945">
                  <c:v>9.9932135693082663E-3</c:v>
                </c:pt>
                <c:pt idx="2946">
                  <c:v>1.0001078523720159E-2</c:v>
                </c:pt>
                <c:pt idx="2947">
                  <c:v>1.0009137974515206E-2</c:v>
                </c:pt>
                <c:pt idx="2948">
                  <c:v>1.0018987736327083E-2</c:v>
                </c:pt>
                <c:pt idx="2949">
                  <c:v>1.0026652847799574E-2</c:v>
                </c:pt>
                <c:pt idx="2950">
                  <c:v>1.0035311790733982E-2</c:v>
                </c:pt>
                <c:pt idx="2951">
                  <c:v>1.0044166395856147E-2</c:v>
                </c:pt>
                <c:pt idx="2952">
                  <c:v>1.0053216948294946E-2</c:v>
                </c:pt>
                <c:pt idx="2953">
                  <c:v>1.0062463733241378E-2</c:v>
                </c:pt>
                <c:pt idx="2954">
                  <c:v>1.0071907035955088E-2</c:v>
                </c:pt>
                <c:pt idx="2955">
                  <c:v>1.0081547141755668E-2</c:v>
                </c:pt>
                <c:pt idx="2956">
                  <c:v>1.0091384336030485E-2</c:v>
                </c:pt>
                <c:pt idx="2957">
                  <c:v>1.0098643847649504E-2</c:v>
                </c:pt>
                <c:pt idx="2958">
                  <c:v>1.0108832575932229E-2</c:v>
                </c:pt>
                <c:pt idx="2959">
                  <c:v>1.0119219170508911E-2</c:v>
                </c:pt>
                <c:pt idx="2960">
                  <c:v>1.0129803916938971E-2</c:v>
                </c:pt>
                <c:pt idx="2961">
                  <c:v>1.0141568861961244E-2</c:v>
                </c:pt>
                <c:pt idx="2962">
                  <c:v>1.0152565371158096E-2</c:v>
                </c:pt>
                <c:pt idx="2963">
                  <c:v>1.0163760915629802E-2</c:v>
                </c:pt>
                <c:pt idx="2964">
                  <c:v>1.0175155781226389E-2</c:v>
                </c:pt>
                <c:pt idx="2965">
                  <c:v>1.018675025386508E-2</c:v>
                </c:pt>
                <c:pt idx="2966">
                  <c:v>1.0197489583848935E-2</c:v>
                </c:pt>
                <c:pt idx="2967">
                  <c:v>1.020946939434238E-2</c:v>
                </c:pt>
                <c:pt idx="2968">
                  <c:v>1.0221649643507896E-2</c:v>
                </c:pt>
                <c:pt idx="2969">
                  <c:v>1.0234030617497135E-2</c:v>
                </c:pt>
                <c:pt idx="2970">
                  <c:v>1.0247726734434932E-2</c:v>
                </c:pt>
                <c:pt idx="2971">
                  <c:v>1.0260524857319469E-2</c:v>
                </c:pt>
                <c:pt idx="2972">
                  <c:v>1.0273524590542541E-2</c:v>
                </c:pt>
                <c:pt idx="2973">
                  <c:v>1.0286726220562915E-2</c:v>
                </c:pt>
                <c:pt idx="2974">
                  <c:v>1.0300885598087367E-2</c:v>
                </c:pt>
                <c:pt idx="2975">
                  <c:v>1.0314505877843124E-2</c:v>
                </c:pt>
                <c:pt idx="2976">
                  <c:v>1.032832892833919E-2</c:v>
                </c:pt>
                <c:pt idx="2977">
                  <c:v>1.0342355036284121E-2</c:v>
                </c:pt>
                <c:pt idx="2978">
                  <c:v>1.035658448845758E-2</c:v>
                </c:pt>
                <c:pt idx="2979">
                  <c:v>1.0371017571705915E-2</c:v>
                </c:pt>
                <c:pt idx="2980">
                  <c:v>1.0385654572949666E-2</c:v>
                </c:pt>
                <c:pt idx="2981">
                  <c:v>1.0400495779178275E-2</c:v>
                </c:pt>
                <c:pt idx="2982">
                  <c:v>1.0415541477450952E-2</c:v>
                </c:pt>
                <c:pt idx="2983">
                  <c:v>1.0434730337103536E-2</c:v>
                </c:pt>
                <c:pt idx="2984">
                  <c:v>1.0450231470913127E-2</c:v>
                </c:pt>
                <c:pt idx="2985">
                  <c:v>1.0465938039828166E-2</c:v>
                </c:pt>
                <c:pt idx="2986">
                  <c:v>1.0481849730111358E-2</c:v>
                </c:pt>
                <c:pt idx="2987">
                  <c:v>1.0498870054183514E-2</c:v>
                </c:pt>
                <c:pt idx="2988">
                  <c:v>1.0515099916282583E-2</c:v>
                </c:pt>
                <c:pt idx="2989">
                  <c:v>1.053145861347987E-2</c:v>
                </c:pt>
                <c:pt idx="2990">
                  <c:v>1.0547937570968498E-2</c:v>
                </c:pt>
                <c:pt idx="2991">
                  <c:v>1.0564528200248943E-2</c:v>
                </c:pt>
                <c:pt idx="2992">
                  <c:v>1.0585379301936398E-2</c:v>
                </c:pt>
                <c:pt idx="2993">
                  <c:v>1.0602172759294023E-2</c:v>
                </c:pt>
                <c:pt idx="2994">
                  <c:v>1.0619050319373425E-2</c:v>
                </c:pt>
                <c:pt idx="2995">
                  <c:v>1.0636003476430537E-2</c:v>
                </c:pt>
                <c:pt idx="2996">
                  <c:v>1.0648854867177326E-2</c:v>
                </c:pt>
                <c:pt idx="2997">
                  <c:v>1.0665934401488764E-2</c:v>
                </c:pt>
                <c:pt idx="2998">
                  <c:v>1.0683065104378211E-2</c:v>
                </c:pt>
                <c:pt idx="2999">
                  <c:v>1.0704401486994277E-2</c:v>
                </c:pt>
                <c:pt idx="3000">
                  <c:v>1.0721604570180643E-2</c:v>
                </c:pt>
                <c:pt idx="3001">
                  <c:v>1.073883193228309E-2</c:v>
                </c:pt>
                <c:pt idx="3002">
                  <c:v>1.0756074972999645E-2</c:v>
                </c:pt>
                <c:pt idx="3003">
                  <c:v>1.0773325078513118E-2</c:v>
                </c:pt>
                <c:pt idx="3004">
                  <c:v>1.0786435802549501E-2</c:v>
                </c:pt>
                <c:pt idx="3005">
                  <c:v>1.0807811961065396E-2</c:v>
                </c:pt>
                <c:pt idx="3006">
                  <c:v>1.0825031442875298E-2</c:v>
                </c:pt>
                <c:pt idx="3007">
                  <c:v>1.0842223399024737E-2</c:v>
                </c:pt>
                <c:pt idx="3008">
                  <c:v>1.0855266008377764E-2</c:v>
                </c:pt>
                <c:pt idx="3009">
                  <c:v>1.0869643668952544E-2</c:v>
                </c:pt>
                <c:pt idx="3010">
                  <c:v>1.0886709445056202E-2</c:v>
                </c:pt>
                <c:pt idx="3011">
                  <c:v>1.0903711799140398E-2</c:v>
                </c:pt>
                <c:pt idx="3012">
                  <c:v>1.092064175775862E-2</c:v>
                </c:pt>
                <c:pt idx="3013">
                  <c:v>1.0938885479016357E-2</c:v>
                </c:pt>
                <c:pt idx="3014">
                  <c:v>1.0955742226682205E-2</c:v>
                </c:pt>
                <c:pt idx="3015">
                  <c:v>1.0972576927534009E-2</c:v>
                </c:pt>
                <c:pt idx="3016">
                  <c:v>1.0989389512539955E-2</c:v>
                </c:pt>
                <c:pt idx="3017">
                  <c:v>1.1006179912664277E-2</c:v>
                </c:pt>
                <c:pt idx="3018">
                  <c:v>1.1021589599373311E-2</c:v>
                </c:pt>
                <c:pt idx="3019">
                  <c:v>1.103833652891058E-2</c:v>
                </c:pt>
                <c:pt idx="3020">
                  <c:v>1.1055061071296269E-2</c:v>
                </c:pt>
                <c:pt idx="3021">
                  <c:v>1.1071763157495215E-2</c:v>
                </c:pt>
                <c:pt idx="3022">
                  <c:v>1.1089796723755247E-2</c:v>
                </c:pt>
                <c:pt idx="3023">
                  <c:v>1.1106452564783396E-2</c:v>
                </c:pt>
                <c:pt idx="3024">
                  <c:v>1.11230857376453E-2</c:v>
                </c:pt>
                <c:pt idx="3025">
                  <c:v>1.1139696173295091E-2</c:v>
                </c:pt>
                <c:pt idx="3026">
                  <c:v>1.1154934329350264E-2</c:v>
                </c:pt>
                <c:pt idx="3027">
                  <c:v>1.1171500228603731E-2</c:v>
                </c:pt>
                <c:pt idx="3028">
                  <c:v>1.1188043188381023E-2</c:v>
                </c:pt>
                <c:pt idx="3029">
                  <c:v>1.1204563139633727E-2</c:v>
                </c:pt>
                <c:pt idx="3030">
                  <c:v>1.1221060013315196E-2</c:v>
                </c:pt>
                <c:pt idx="3031">
                  <c:v>1.1237533740374367E-2</c:v>
                </c:pt>
                <c:pt idx="3032">
                  <c:v>1.1253984251757967E-2</c:v>
                </c:pt>
                <c:pt idx="3033">
                  <c:v>1.1270411478414051E-2</c:v>
                </c:pt>
                <c:pt idx="3034">
                  <c:v>1.1286815351288906E-2</c:v>
                </c:pt>
                <c:pt idx="3035">
                  <c:v>1.1309889886482773E-2</c:v>
                </c:pt>
                <c:pt idx="3036">
                  <c:v>1.1326240893383481E-2</c:v>
                </c:pt>
                <c:pt idx="3037">
                  <c:v>1.1342568314650527E-2</c:v>
                </c:pt>
                <c:pt idx="3038">
                  <c:v>1.1358872081197241E-2</c:v>
                </c:pt>
                <c:pt idx="3039">
                  <c:v>1.1371150310356423E-2</c:v>
                </c:pt>
                <c:pt idx="3040">
                  <c:v>1.1387410191637385E-2</c:v>
                </c:pt>
                <c:pt idx="3041">
                  <c:v>1.140364622580128E-2</c:v>
                </c:pt>
                <c:pt idx="3042">
                  <c:v>1.1419858343771122E-2</c:v>
                </c:pt>
                <c:pt idx="3043">
                  <c:v>1.1436046476468618E-2</c:v>
                </c:pt>
                <c:pt idx="3044">
                  <c:v>1.1456194062244206E-2</c:v>
                </c:pt>
                <c:pt idx="3045">
                  <c:v>1.147233031116964E-2</c:v>
                </c:pt>
                <c:pt idx="3046">
                  <c:v>1.1488442352622058E-2</c:v>
                </c:pt>
                <c:pt idx="3047">
                  <c:v>1.1504530117500177E-2</c:v>
                </c:pt>
                <c:pt idx="3048">
                  <c:v>1.1516624943041009E-2</c:v>
                </c:pt>
                <c:pt idx="3049">
                  <c:v>1.1532667713386404E-2</c:v>
                </c:pt>
                <c:pt idx="3050">
                  <c:v>1.154868601487513E-2</c:v>
                </c:pt>
                <c:pt idx="3051">
                  <c:v>1.1564679778416664E-2</c:v>
                </c:pt>
                <c:pt idx="3052">
                  <c:v>1.1584602374692244E-2</c:v>
                </c:pt>
                <c:pt idx="3053">
                  <c:v>1.1600543028950333E-2</c:v>
                </c:pt>
                <c:pt idx="3054">
                  <c:v>1.1616458922895912E-2</c:v>
                </c:pt>
                <c:pt idx="3055">
                  <c:v>1.1632349987419103E-2</c:v>
                </c:pt>
                <c:pt idx="3056">
                  <c:v>1.1648216153405727E-2</c:v>
                </c:pt>
                <c:pt idx="3057">
                  <c:v>1.1664057351743758E-2</c:v>
                </c:pt>
                <c:pt idx="3058">
                  <c:v>1.1679873513317729E-2</c:v>
                </c:pt>
                <c:pt idx="3059">
                  <c:v>1.1695664569012604E-2</c:v>
                </c:pt>
                <c:pt idx="3060">
                  <c:v>1.1711430449710339E-2</c:v>
                </c:pt>
                <c:pt idx="3061">
                  <c:v>1.1720639825619251E-2</c:v>
                </c:pt>
                <c:pt idx="3062">
                  <c:v>1.1736361750834659E-2</c:v>
                </c:pt>
                <c:pt idx="3063">
                  <c:v>1.1752058319094635E-2</c:v>
                </c:pt>
                <c:pt idx="3064">
                  <c:v>1.1767729461306607E-2</c:v>
                </c:pt>
                <c:pt idx="3065">
                  <c:v>1.1784676249883717E-2</c:v>
                </c:pt>
                <c:pt idx="3066">
                  <c:v>1.180029499293953E-2</c:v>
                </c:pt>
                <c:pt idx="3067">
                  <c:v>1.1815888097556279E-2</c:v>
                </c:pt>
                <c:pt idx="3068">
                  <c:v>1.1831455494630119E-2</c:v>
                </c:pt>
                <c:pt idx="3069">
                  <c:v>1.1846997115055014E-2</c:v>
                </c:pt>
                <c:pt idx="3070">
                  <c:v>1.1861218498142621E-2</c:v>
                </c:pt>
                <c:pt idx="3071">
                  <c:v>1.1876709723284177E-2</c:v>
                </c:pt>
                <c:pt idx="3072">
                  <c:v>1.1892174969584557E-2</c:v>
                </c:pt>
                <c:pt idx="3073">
                  <c:v>1.1907614167937931E-2</c:v>
                </c:pt>
                <c:pt idx="3074">
                  <c:v>1.192431614868426E-2</c:v>
                </c:pt>
                <c:pt idx="3075">
                  <c:v>1.1939701657941644E-2</c:v>
                </c:pt>
                <c:pt idx="3076">
                  <c:v>1.1955060906781452E-2</c:v>
                </c:pt>
                <c:pt idx="3077">
                  <c:v>1.1970393826089299E-2</c:v>
                </c:pt>
                <c:pt idx="3078">
                  <c:v>1.1985700346749482E-2</c:v>
                </c:pt>
                <c:pt idx="3079">
                  <c:v>1.1999698481217465E-2</c:v>
                </c:pt>
                <c:pt idx="3080">
                  <c:v>1.2014953408938938E-2</c:v>
                </c:pt>
                <c:pt idx="3081">
                  <c:v>1.2030181735842067E-2</c:v>
                </c:pt>
                <c:pt idx="3082">
                  <c:v>1.2045383392812194E-2</c:v>
                </c:pt>
                <c:pt idx="3083">
                  <c:v>1.2060558310735102E-2</c:v>
                </c:pt>
                <c:pt idx="3084">
                  <c:v>1.2075706420495689E-2</c:v>
                </c:pt>
                <c:pt idx="3085">
                  <c:v>1.2090827652975764E-2</c:v>
                </c:pt>
                <c:pt idx="3086">
                  <c:v>1.2105921939058462E-2</c:v>
                </c:pt>
                <c:pt idx="3087">
                  <c:v>1.2127340492679483E-2</c:v>
                </c:pt>
                <c:pt idx="3088">
                  <c:v>1.2142373407077949E-2</c:v>
                </c:pt>
                <c:pt idx="3089">
                  <c:v>1.2157379141576795E-2</c:v>
                </c:pt>
                <c:pt idx="3090">
                  <c:v>1.2172357627023593E-2</c:v>
                </c:pt>
                <c:pt idx="3091">
                  <c:v>1.2183515910489776E-2</c:v>
                </c:pt>
                <c:pt idx="3092">
                  <c:v>1.2198444117644577E-2</c:v>
                </c:pt>
                <c:pt idx="3093">
                  <c:v>1.2213344884049378E-2</c:v>
                </c:pt>
                <c:pt idx="3094">
                  <c:v>1.2228218140566478E-2</c:v>
                </c:pt>
                <c:pt idx="3095">
                  <c:v>1.224306381805905E-2</c:v>
                </c:pt>
                <c:pt idx="3096">
                  <c:v>1.2261652437094893E-2</c:v>
                </c:pt>
                <c:pt idx="3097">
                  <c:v>1.227643824289225E-2</c:v>
                </c:pt>
                <c:pt idx="3098">
                  <c:v>1.2291196246400536E-2</c:v>
                </c:pt>
                <c:pt idx="3099">
                  <c:v>1.2305926378461734E-2</c:v>
                </c:pt>
                <c:pt idx="3100">
                  <c:v>1.2316876100257126E-2</c:v>
                </c:pt>
                <c:pt idx="3101">
                  <c:v>1.2331554851653583E-2</c:v>
                </c:pt>
                <c:pt idx="3102">
                  <c:v>1.2346205540034957E-2</c:v>
                </c:pt>
                <c:pt idx="3103">
                  <c:v>1.2360828096256998E-2</c:v>
                </c:pt>
                <c:pt idx="3104">
                  <c:v>1.2375422451172831E-2</c:v>
                </c:pt>
                <c:pt idx="3105">
                  <c:v>1.239371799741178E-2</c:v>
                </c:pt>
                <c:pt idx="3106">
                  <c:v>1.2408251092815882E-2</c:v>
                </c:pt>
                <c:pt idx="3107">
                  <c:v>1.2422755763469687E-2</c:v>
                </c:pt>
                <c:pt idx="3108">
                  <c:v>1.243723194020702E-2</c:v>
                </c:pt>
                <c:pt idx="3109">
                  <c:v>1.2451679553860841E-2</c:v>
                </c:pt>
                <c:pt idx="3110">
                  <c:v>1.2466098535263254E-2</c:v>
                </c:pt>
                <c:pt idx="3111">
                  <c:v>1.2480488815245072E-2</c:v>
                </c:pt>
                <c:pt idx="3112">
                  <c:v>1.2494850324636679E-2</c:v>
                </c:pt>
                <c:pt idx="3113">
                  <c:v>1.250426032238606E-2</c:v>
                </c:pt>
                <c:pt idx="3114">
                  <c:v>1.2518570452683059E-2</c:v>
                </c:pt>
                <c:pt idx="3115">
                  <c:v>1.2532851626400067E-2</c:v>
                </c:pt>
                <c:pt idx="3116">
                  <c:v>1.2547103774387124E-2</c:v>
                </c:pt>
                <c:pt idx="3117">
                  <c:v>1.2561326827496465E-2</c:v>
                </c:pt>
                <c:pt idx="3118">
                  <c:v>1.257674355945833E-2</c:v>
                </c:pt>
                <c:pt idx="3119">
                  <c:v>1.2590906596778317E-2</c:v>
                </c:pt>
                <c:pt idx="3120">
                  <c:v>1.2609917445164607E-2</c:v>
                </c:pt>
                <c:pt idx="3121">
                  <c:v>1.2619144679039003E-2</c:v>
                </c:pt>
                <c:pt idx="3122">
                  <c:v>1.2632003249573032E-2</c:v>
                </c:pt>
                <c:pt idx="3123">
                  <c:v>1.2646050281228696E-2</c:v>
                </c:pt>
                <c:pt idx="3124">
                  <c:v>1.2660067733939353E-2</c:v>
                </c:pt>
                <c:pt idx="3125">
                  <c:v>1.2674055538549771E-2</c:v>
                </c:pt>
                <c:pt idx="3126">
                  <c:v>1.2689223368376627E-2</c:v>
                </c:pt>
                <c:pt idx="3127">
                  <c:v>1.2703150007305477E-2</c:v>
                </c:pt>
                <c:pt idx="3128">
                  <c:v>1.2717046785210948E-2</c:v>
                </c:pt>
                <c:pt idx="3129">
                  <c:v>1.2730913632929126E-2</c:v>
                </c:pt>
                <c:pt idx="3130">
                  <c:v>1.2744750481296105E-2</c:v>
                </c:pt>
                <c:pt idx="3131">
                  <c:v>1.2757355883373924E-2</c:v>
                </c:pt>
                <c:pt idx="3132">
                  <c:v>1.2771134214901506E-2</c:v>
                </c:pt>
                <c:pt idx="3133">
                  <c:v>1.2784882345069873E-2</c:v>
                </c:pt>
                <c:pt idx="3134">
                  <c:v>1.2798600204718522E-2</c:v>
                </c:pt>
                <c:pt idx="3135">
                  <c:v>1.281228772468827E-2</c:v>
                </c:pt>
                <c:pt idx="3136">
                  <c:v>1.2825944835816859E-2</c:v>
                </c:pt>
                <c:pt idx="3137">
                  <c:v>1.2839571468943788E-2</c:v>
                </c:pt>
                <c:pt idx="3138">
                  <c:v>1.2853167554906356E-2</c:v>
                </c:pt>
                <c:pt idx="3139">
                  <c:v>1.2871483030702064E-2</c:v>
                </c:pt>
                <c:pt idx="3140">
                  <c:v>1.2885010877988731E-2</c:v>
                </c:pt>
                <c:pt idx="3141">
                  <c:v>1.2898507948484818E-2</c:v>
                </c:pt>
                <c:pt idx="3142">
                  <c:v>1.291197417300438E-2</c:v>
                </c:pt>
                <c:pt idx="3143">
                  <c:v>1.2921868098722871E-2</c:v>
                </c:pt>
                <c:pt idx="3144">
                  <c:v>1.2935277693703081E-2</c:v>
                </c:pt>
                <c:pt idx="3145">
                  <c:v>1.29486562518171E-2</c:v>
                </c:pt>
                <c:pt idx="3146">
                  <c:v>1.2962003703893591E-2</c:v>
                </c:pt>
                <c:pt idx="3147">
                  <c:v>1.2975319980760784E-2</c:v>
                </c:pt>
                <c:pt idx="3148">
                  <c:v>1.2992843199120984E-2</c:v>
                </c:pt>
                <c:pt idx="3149">
                  <c:v>1.3006088868966693E-2</c:v>
                </c:pt>
                <c:pt idx="3150">
                  <c:v>1.3019303135025587E-2</c:v>
                </c:pt>
                <c:pt idx="3151">
                  <c:v>1.3032485928114089E-2</c:v>
                </c:pt>
                <c:pt idx="3152">
                  <c:v>1.3045637179046029E-2</c:v>
                </c:pt>
                <c:pt idx="3153">
                  <c:v>1.3058756818636101E-2</c:v>
                </c:pt>
                <c:pt idx="3154">
                  <c:v>1.3071844777696837E-2</c:v>
                </c:pt>
                <c:pt idx="3155">
                  <c:v>1.3084900987044228E-2</c:v>
                </c:pt>
                <c:pt idx="3156">
                  <c:v>1.3097925377490376E-2</c:v>
                </c:pt>
                <c:pt idx="3157">
                  <c:v>1.3110917879848246E-2</c:v>
                </c:pt>
                <c:pt idx="3158">
                  <c:v>1.3123878424931668E-2</c:v>
                </c:pt>
                <c:pt idx="3159">
                  <c:v>1.313680694355231E-2</c:v>
                </c:pt>
                <c:pt idx="3160">
                  <c:v>1.3149703366522707E-2</c:v>
                </c:pt>
                <c:pt idx="3161">
                  <c:v>1.3162567624655824E-2</c:v>
                </c:pt>
                <c:pt idx="3162">
                  <c:v>1.3175399648762466E-2</c:v>
                </c:pt>
                <c:pt idx="3163">
                  <c:v>1.3188199369654733E-2</c:v>
                </c:pt>
                <c:pt idx="3164">
                  <c:v>1.3200966718145161E-2</c:v>
                </c:pt>
                <c:pt idx="3165">
                  <c:v>1.3209139696192716E-2</c:v>
                </c:pt>
                <c:pt idx="3166">
                  <c:v>1.3221849613500506E-2</c:v>
                </c:pt>
                <c:pt idx="3167">
                  <c:v>1.323452697359612E-2</c:v>
                </c:pt>
                <c:pt idx="3168">
                  <c:v>1.3247171707314554E-2</c:v>
                </c:pt>
                <c:pt idx="3169">
                  <c:v>1.3260916904667351E-2</c:v>
                </c:pt>
                <c:pt idx="3170">
                  <c:v>1.3273494275892738E-2</c:v>
                </c:pt>
                <c:pt idx="3171">
                  <c:v>1.3290554643169881E-2</c:v>
                </c:pt>
                <c:pt idx="3172">
                  <c:v>1.3298550430415362E-2</c:v>
                </c:pt>
                <c:pt idx="3173">
                  <c:v>1.3311029075368757E-2</c:v>
                </c:pt>
                <c:pt idx="3174">
                  <c:v>1.3322351082439359E-2</c:v>
                </c:pt>
                <c:pt idx="3175">
                  <c:v>1.3334765494881046E-2</c:v>
                </c:pt>
                <c:pt idx="3176">
                  <c:v>1.3347146727620654E-2</c:v>
                </c:pt>
                <c:pt idx="3177">
                  <c:v>1.3359494711490085E-2</c:v>
                </c:pt>
                <c:pt idx="3178">
                  <c:v>1.3372925210182796E-2</c:v>
                </c:pt>
                <c:pt idx="3179">
                  <c:v>1.33852045349499E-2</c:v>
                </c:pt>
                <c:pt idx="3180">
                  <c:v>1.339745039758416E-2</c:v>
                </c:pt>
                <c:pt idx="3181">
                  <c:v>1.3409662728911897E-2</c:v>
                </c:pt>
                <c:pt idx="3182">
                  <c:v>1.3423728716972356E-2</c:v>
                </c:pt>
                <c:pt idx="3183">
                  <c:v>1.3439181223014128E-2</c:v>
                </c:pt>
                <c:pt idx="3184">
                  <c:v>1.3451278064722239E-2</c:v>
                </c:pt>
                <c:pt idx="3185">
                  <c:v>1.3463341068791287E-2</c:v>
                </c:pt>
                <c:pt idx="3186">
                  <c:v>1.3475370166048909E-2</c:v>
                </c:pt>
                <c:pt idx="3187">
                  <c:v>1.3487365287323626E-2</c:v>
                </c:pt>
                <c:pt idx="3188">
                  <c:v>1.3499326363443954E-2</c:v>
                </c:pt>
                <c:pt idx="3189">
                  <c:v>1.3511253325237973E-2</c:v>
                </c:pt>
                <c:pt idx="3190">
                  <c:v>1.3523146103532885E-2</c:v>
                </c:pt>
                <c:pt idx="3191">
                  <c:v>1.3537182350388883E-2</c:v>
                </c:pt>
                <c:pt idx="3192">
                  <c:v>1.3549002488848206E-2</c:v>
                </c:pt>
                <c:pt idx="3193">
                  <c:v>1.356078822460206E-2</c:v>
                </c:pt>
                <c:pt idx="3194">
                  <c:v>1.3572539488466224E-2</c:v>
                </c:pt>
                <c:pt idx="3195">
                  <c:v>1.3583175601461168E-2</c:v>
                </c:pt>
                <c:pt idx="3196">
                  <c:v>1.3594859770379242E-2</c:v>
                </c:pt>
                <c:pt idx="3197">
                  <c:v>1.3609831314681685E-2</c:v>
                </c:pt>
                <c:pt idx="3198">
                  <c:v>1.3618124018343806E-2</c:v>
                </c:pt>
                <c:pt idx="3199">
                  <c:v>1.3629703959037577E-2</c:v>
                </c:pt>
                <c:pt idx="3200">
                  <c:v>1.364231928776892E-2</c:v>
                </c:pt>
                <c:pt idx="3201">
                  <c:v>1.365382731130477E-2</c:v>
                </c:pt>
                <c:pt idx="3202">
                  <c:v>1.366530030949669E-2</c:v>
                </c:pt>
                <c:pt idx="3203">
                  <c:v>1.3676738213162197E-2</c:v>
                </c:pt>
                <c:pt idx="3204">
                  <c:v>1.3687079062594074E-2</c:v>
                </c:pt>
                <c:pt idx="3205">
                  <c:v>1.3698448679098741E-2</c:v>
                </c:pt>
                <c:pt idx="3206">
                  <c:v>1.3709782999460135E-2</c:v>
                </c:pt>
                <c:pt idx="3207">
                  <c:v>1.3721081954504732E-2</c:v>
                </c:pt>
                <c:pt idx="3208">
                  <c:v>1.3734452131605618E-2</c:v>
                </c:pt>
                <c:pt idx="3209">
                  <c:v>1.3744624776009459E-2</c:v>
                </c:pt>
                <c:pt idx="3210">
                  <c:v>1.3755815080949963E-2</c:v>
                </c:pt>
                <c:pt idx="3211">
                  <c:v>1.3766969737928928E-2</c:v>
                </c:pt>
                <c:pt idx="3212">
                  <c:v>1.3778088677766474E-2</c:v>
                </c:pt>
                <c:pt idx="3213">
                  <c:v>1.3789171831285765E-2</c:v>
                </c:pt>
                <c:pt idx="3214">
                  <c:v>1.3800219129309526E-2</c:v>
                </c:pt>
                <c:pt idx="3215">
                  <c:v>1.3811230502661354E-2</c:v>
                </c:pt>
                <c:pt idx="3216">
                  <c:v>1.3822205882165279E-2</c:v>
                </c:pt>
                <c:pt idx="3217">
                  <c:v>1.3831077007168015E-2</c:v>
                </c:pt>
                <c:pt idx="3218">
                  <c:v>1.3841984564660842E-2</c:v>
                </c:pt>
                <c:pt idx="3219">
                  <c:v>1.3852855932779974E-2</c:v>
                </c:pt>
                <c:pt idx="3220">
                  <c:v>1.3863691042362713E-2</c:v>
                </c:pt>
                <c:pt idx="3221">
                  <c:v>1.3870386344208955E-2</c:v>
                </c:pt>
                <c:pt idx="3222">
                  <c:v>1.3885252209271295E-2</c:v>
                </c:pt>
                <c:pt idx="3223">
                  <c:v>1.3895978128273501E-2</c:v>
                </c:pt>
                <c:pt idx="3224">
                  <c:v>1.3906667512093355E-2</c:v>
                </c:pt>
                <c:pt idx="3225">
                  <c:v>1.3917320291570794E-2</c:v>
                </c:pt>
                <c:pt idx="3226">
                  <c:v>1.3927936397546196E-2</c:v>
                </c:pt>
                <c:pt idx="3227">
                  <c:v>1.3938515760860375E-2</c:v>
                </c:pt>
                <c:pt idx="3228">
                  <c:v>1.394905831235459E-2</c:v>
                </c:pt>
                <c:pt idx="3229">
                  <c:v>1.3959563982871412E-2</c:v>
                </c:pt>
                <c:pt idx="3230">
                  <c:v>1.3970032703252096E-2</c:v>
                </c:pt>
                <c:pt idx="3231">
                  <c:v>1.398046440434229E-2</c:v>
                </c:pt>
                <c:pt idx="3232">
                  <c:v>1.3990859016984127E-2</c:v>
                </c:pt>
                <c:pt idx="3233">
                  <c:v>1.4001216472022376E-2</c:v>
                </c:pt>
                <c:pt idx="3234">
                  <c:v>1.401201190840614E-2</c:v>
                </c:pt>
                <c:pt idx="3235">
                  <c:v>1.4022291796494314E-2</c:v>
                </c:pt>
                <c:pt idx="3236">
                  <c:v>1.4032534315736792E-2</c:v>
                </c:pt>
                <c:pt idx="3237">
                  <c:v>1.4042739396987998E-2</c:v>
                </c:pt>
                <c:pt idx="3238">
                  <c:v>1.4052906971100594E-2</c:v>
                </c:pt>
                <c:pt idx="3239">
                  <c:v>1.4063036968929007E-2</c:v>
                </c:pt>
                <c:pt idx="3240">
                  <c:v>1.4073129321330313E-2</c:v>
                </c:pt>
                <c:pt idx="3241">
                  <c:v>1.4083183959158497E-2</c:v>
                </c:pt>
                <c:pt idx="3242">
                  <c:v>1.4093200813270635E-2</c:v>
                </c:pt>
                <c:pt idx="3243">
                  <c:v>1.4106104945503748E-2</c:v>
                </c:pt>
                <c:pt idx="3244">
                  <c:v>1.4116038989498982E-2</c:v>
                </c:pt>
                <c:pt idx="3245">
                  <c:v>1.4125935023896138E-2</c:v>
                </c:pt>
                <c:pt idx="3246">
                  <c:v>1.4135790677610583E-2</c:v>
                </c:pt>
                <c:pt idx="3247">
                  <c:v>1.4147259558711885E-2</c:v>
                </c:pt>
                <c:pt idx="3248">
                  <c:v>1.4156629262620369E-2</c:v>
                </c:pt>
                <c:pt idx="3249">
                  <c:v>1.4165736303368995E-2</c:v>
                </c:pt>
                <c:pt idx="3250">
                  <c:v>1.4174581709363979E-2</c:v>
                </c:pt>
                <c:pt idx="3251">
                  <c:v>1.4185964373018176E-2</c:v>
                </c:pt>
                <c:pt idx="3252">
                  <c:v>1.4193808555854004E-2</c:v>
                </c:pt>
                <c:pt idx="3253">
                  <c:v>1.4201799857195952E-2</c:v>
                </c:pt>
                <c:pt idx="3254">
                  <c:v>1.4209537609819108E-2</c:v>
                </c:pt>
                <c:pt idx="3255">
                  <c:v>1.4214920350719286E-2</c:v>
                </c:pt>
                <c:pt idx="3256">
                  <c:v>1.4222217655474064E-2</c:v>
                </c:pt>
                <c:pt idx="3257">
                  <c:v>1.4229260579669821E-2</c:v>
                </c:pt>
                <c:pt idx="3258">
                  <c:v>1.4236050167513899E-2</c:v>
                </c:pt>
                <c:pt idx="3259">
                  <c:v>1.4244458956276669E-2</c:v>
                </c:pt>
                <c:pt idx="3260">
                  <c:v>1.4250696932215473E-2</c:v>
                </c:pt>
                <c:pt idx="3261">
                  <c:v>1.4256688549404534E-2</c:v>
                </c:pt>
                <c:pt idx="3262">
                  <c:v>1.4262434842728287E-2</c:v>
                </c:pt>
                <c:pt idx="3263">
                  <c:v>1.4267936849004674E-2</c:v>
                </c:pt>
                <c:pt idx="3264">
                  <c:v>1.4271526354697441E-2</c:v>
                </c:pt>
                <c:pt idx="3265">
                  <c:v>1.4278212157343061E-2</c:v>
                </c:pt>
                <c:pt idx="3266">
                  <c:v>1.4282987542693009E-2</c:v>
                </c:pt>
                <c:pt idx="3267">
                  <c:v>1.4287522807569345E-2</c:v>
                </c:pt>
                <c:pt idx="3268">
                  <c:v>1.4290243678296675E-2</c:v>
                </c:pt>
                <c:pt idx="3269">
                  <c:v>1.4293274789308292E-2</c:v>
                </c:pt>
                <c:pt idx="3270">
                  <c:v>1.4297113679039476E-2</c:v>
                </c:pt>
                <c:pt idx="3271">
                  <c:v>1.4300710478409199E-2</c:v>
                </c:pt>
                <c:pt idx="3272">
                  <c:v>1.430406861106822E-2</c:v>
                </c:pt>
                <c:pt idx="3273">
                  <c:v>1.4307844652416577E-2</c:v>
                </c:pt>
                <c:pt idx="3274">
                  <c:v>1.4311096332450382E-2</c:v>
                </c:pt>
                <c:pt idx="3275">
                  <c:v>1.4314337264172935E-2</c:v>
                </c:pt>
                <c:pt idx="3276">
                  <c:v>1.4317567427503597E-2</c:v>
                </c:pt>
                <c:pt idx="3277">
                  <c:v>1.4320786802365237E-2</c:v>
                </c:pt>
                <c:pt idx="3278">
                  <c:v>1.4323485618155047E-2</c:v>
                </c:pt>
                <c:pt idx="3279">
                  <c:v>1.4326684009349812E-2</c:v>
                </c:pt>
                <c:pt idx="3280">
                  <c:v>1.432987155367333E-2</c:v>
                </c:pt>
                <c:pt idx="3281">
                  <c:v>1.433304823104796E-2</c:v>
                </c:pt>
                <c:pt idx="3282">
                  <c:v>1.4336721146857464E-2</c:v>
                </c:pt>
                <c:pt idx="3283">
                  <c:v>1.4339875369240088E-2</c:v>
                </c:pt>
                <c:pt idx="3284">
                  <c:v>1.434301866260063E-2</c:v>
                </c:pt>
                <c:pt idx="3285">
                  <c:v>1.4347935994214175E-2</c:v>
                </c:pt>
                <c:pt idx="3286">
                  <c:v>1.4349213020429481E-2</c:v>
                </c:pt>
                <c:pt idx="3287">
                  <c:v>1.4351878965019429E-2</c:v>
                </c:pt>
                <c:pt idx="3288">
                  <c:v>1.4354979011577009E-2</c:v>
                </c:pt>
                <c:pt idx="3289">
                  <c:v>1.435806803056457E-2</c:v>
                </c:pt>
                <c:pt idx="3290">
                  <c:v>1.4361146001905358E-2</c:v>
                </c:pt>
                <c:pt idx="3291">
                  <c:v>1.4364212905520845E-2</c:v>
                </c:pt>
                <c:pt idx="3292">
                  <c:v>1.4367268721334274E-2</c:v>
                </c:pt>
                <c:pt idx="3293">
                  <c:v>1.4370313429269329E-2</c:v>
                </c:pt>
                <c:pt idx="3294">
                  <c:v>1.4373347009247486E-2</c:v>
                </c:pt>
                <c:pt idx="3295">
                  <c:v>1.437886086885532E-2</c:v>
                </c:pt>
                <c:pt idx="3296">
                  <c:v>1.4381868706405532E-2</c:v>
                </c:pt>
                <c:pt idx="3297">
                  <c:v>1.438486534649386E-2</c:v>
                </c:pt>
                <c:pt idx="3298">
                  <c:v>1.4387850769038306E-2</c:v>
                </c:pt>
                <c:pt idx="3299">
                  <c:v>1.4389338513468339E-2</c:v>
                </c:pt>
                <c:pt idx="3300">
                  <c:v>1.439230351930613E-2</c:v>
                </c:pt>
                <c:pt idx="3301">
                  <c:v>1.4395257252931469E-2</c:v>
                </c:pt>
                <c:pt idx="3302">
                  <c:v>1.4398199694266426E-2</c:v>
                </c:pt>
                <c:pt idx="3303">
                  <c:v>1.4401130823231327E-2</c:v>
                </c:pt>
                <c:pt idx="3304">
                  <c:v>1.4405526611288397E-2</c:v>
                </c:pt>
                <c:pt idx="3305">
                  <c:v>1.4408432948729216E-2</c:v>
                </c:pt>
                <c:pt idx="3306">
                  <c:v>1.4411327907970575E-2</c:v>
                </c:pt>
                <c:pt idx="3307">
                  <c:v>1.4414211468931338E-2</c:v>
                </c:pt>
                <c:pt idx="3308">
                  <c:v>1.4415616079761315E-2</c:v>
                </c:pt>
                <c:pt idx="3309">
                  <c:v>1.4418478912860203E-2</c:v>
                </c:pt>
                <c:pt idx="3310">
                  <c:v>1.4421330293040914E-2</c:v>
                </c:pt>
                <c:pt idx="3311">
                  <c:v>1.4425631328337409E-2</c:v>
                </c:pt>
                <c:pt idx="3312">
                  <c:v>1.4428457596673763E-2</c:v>
                </c:pt>
                <c:pt idx="3313">
                  <c:v>1.4431272346240953E-2</c:v>
                </c:pt>
                <c:pt idx="3314">
                  <c:v>1.4434075556959556E-2</c:v>
                </c:pt>
                <c:pt idx="3315">
                  <c:v>1.4436867208747572E-2</c:v>
                </c:pt>
                <c:pt idx="3316">
                  <c:v>1.4438196938476425E-2</c:v>
                </c:pt>
                <c:pt idx="3317">
                  <c:v>1.4442415755208569E-2</c:v>
                </c:pt>
                <c:pt idx="3318">
                  <c:v>1.4445172609721417E-2</c:v>
                </c:pt>
                <c:pt idx="3319">
                  <c:v>1.4447917824980401E-2</c:v>
                </c:pt>
                <c:pt idx="3320">
                  <c:v>1.4450651380906534E-2</c:v>
                </c:pt>
                <c:pt idx="3321">
                  <c:v>1.4451453919409937E-2</c:v>
                </c:pt>
                <c:pt idx="3322">
                  <c:v>1.4454167032142655E-2</c:v>
                </c:pt>
                <c:pt idx="3323">
                  <c:v>1.4456868432831732E-2</c:v>
                </c:pt>
                <c:pt idx="3324">
                  <c:v>1.4459558101401357E-2</c:v>
                </c:pt>
                <c:pt idx="3325">
                  <c:v>1.4462712992697456E-2</c:v>
                </c:pt>
                <c:pt idx="3326">
                  <c:v>1.4467282745697328E-2</c:v>
                </c:pt>
                <c:pt idx="3327">
                  <c:v>1.4468032004334278E-2</c:v>
                </c:pt>
                <c:pt idx="3328">
                  <c:v>1.4470673798726703E-2</c:v>
                </c:pt>
                <c:pt idx="3329">
                  <c:v>1.4473303758734289E-2</c:v>
                </c:pt>
                <c:pt idx="3330">
                  <c:v>1.4475448614081557E-2</c:v>
                </c:pt>
                <c:pt idx="3331">
                  <c:v>1.4478055595702465E-2</c:v>
                </c:pt>
                <c:pt idx="3332">
                  <c:v>1.4480650684600523E-2</c:v>
                </c:pt>
                <c:pt idx="3333">
                  <c:v>1.4483233860702117E-2</c:v>
                </c:pt>
                <c:pt idx="3334">
                  <c:v>1.4486275340321948E-2</c:v>
                </c:pt>
                <c:pt idx="3335">
                  <c:v>1.4488833872418517E-2</c:v>
                </c:pt>
                <c:pt idx="3336">
                  <c:v>1.4491380429598726E-2</c:v>
                </c:pt>
                <c:pt idx="3337">
                  <c:v>1.4493914991785959E-2</c:v>
                </c:pt>
                <c:pt idx="3338">
                  <c:v>1.4495970346643194E-2</c:v>
                </c:pt>
                <c:pt idx="3339">
                  <c:v>1.4498481624397293E-2</c:v>
                </c:pt>
                <c:pt idx="3340">
                  <c:v>1.4500980848833486E-2</c:v>
                </c:pt>
                <c:pt idx="3341">
                  <c:v>1.4503467999877725E-2</c:v>
                </c:pt>
                <c:pt idx="3342">
                  <c:v>1.4505943057456392E-2</c:v>
                </c:pt>
                <c:pt idx="3343">
                  <c:v>1.4508406001495E-2</c:v>
                </c:pt>
                <c:pt idx="3344">
                  <c:v>1.451085681192125E-2</c:v>
                </c:pt>
                <c:pt idx="3345">
                  <c:v>1.4513295468661971E-2</c:v>
                </c:pt>
                <c:pt idx="3346">
                  <c:v>1.451572195164179E-2</c:v>
                </c:pt>
                <c:pt idx="3347">
                  <c:v>1.4519976791822055E-2</c:v>
                </c:pt>
                <c:pt idx="3348">
                  <c:v>1.4522375734185092E-2</c:v>
                </c:pt>
                <c:pt idx="3349">
                  <c:v>1.4524762434929228E-2</c:v>
                </c:pt>
                <c:pt idx="3350">
                  <c:v>1.4527136873977619E-2</c:v>
                </c:pt>
                <c:pt idx="3351">
                  <c:v>1.4528128146218329E-2</c:v>
                </c:pt>
                <c:pt idx="3352">
                  <c:v>1.4530480374543454E-2</c:v>
                </c:pt>
                <c:pt idx="3353">
                  <c:v>1.4532820286685096E-2</c:v>
                </c:pt>
                <c:pt idx="3354">
                  <c:v>1.4535147862570569E-2</c:v>
                </c:pt>
                <c:pt idx="3355">
                  <c:v>1.4537463082125437E-2</c:v>
                </c:pt>
                <c:pt idx="3356">
                  <c:v>1.454112488836269E-2</c:v>
                </c:pt>
                <c:pt idx="3357">
                  <c:v>1.45434129333957E-2</c:v>
                </c:pt>
                <c:pt idx="3358">
                  <c:v>1.4545688556122083E-2</c:v>
                </c:pt>
                <c:pt idx="3359">
                  <c:v>1.454795173646586E-2</c:v>
                </c:pt>
                <c:pt idx="3360">
                  <c:v>1.4548853132396698E-2</c:v>
                </c:pt>
                <c:pt idx="3361">
                  <c:v>1.4551093792441962E-2</c:v>
                </c:pt>
                <c:pt idx="3362">
                  <c:v>1.4553321955648253E-2</c:v>
                </c:pt>
                <c:pt idx="3363">
                  <c:v>1.4555537601943757E-2</c:v>
                </c:pt>
                <c:pt idx="3364">
                  <c:v>1.4557740711256663E-2</c:v>
                </c:pt>
                <c:pt idx="3365">
                  <c:v>1.4561268404271742E-2</c:v>
                </c:pt>
                <c:pt idx="3366">
                  <c:v>1.4563443925828192E-2</c:v>
                </c:pt>
                <c:pt idx="3367">
                  <c:v>1.4565606844401899E-2</c:v>
                </c:pt>
                <c:pt idx="3368">
                  <c:v>1.4567757139917739E-2</c:v>
                </c:pt>
                <c:pt idx="3369">
                  <c:v>1.4569894792301875E-2</c:v>
                </c:pt>
                <c:pt idx="3370">
                  <c:v>1.4572019781480044E-2</c:v>
                </c:pt>
                <c:pt idx="3371">
                  <c:v>1.4574132087377551E-2</c:v>
                </c:pt>
                <c:pt idx="3372">
                  <c:v>1.4576231689921849E-2</c:v>
                </c:pt>
                <c:pt idx="3373">
                  <c:v>1.4576122646012763E-2</c:v>
                </c:pt>
                <c:pt idx="3374">
                  <c:v>1.4578200947181494E-2</c:v>
                </c:pt>
                <c:pt idx="3375">
                  <c:v>1.4580266494459022E-2</c:v>
                </c:pt>
                <c:pt idx="3376">
                  <c:v>1.4582319267776981E-2</c:v>
                </c:pt>
                <c:pt idx="3377">
                  <c:v>1.4584359247068768E-2</c:v>
                </c:pt>
                <c:pt idx="3378">
                  <c:v>1.4586821549876649E-2</c:v>
                </c:pt>
                <c:pt idx="3379">
                  <c:v>1.4588835038519718E-2</c:v>
                </c:pt>
                <c:pt idx="3380">
                  <c:v>1.4590835670992152E-2</c:v>
                </c:pt>
                <c:pt idx="3381">
                  <c:v>1.459282342722561E-2</c:v>
                </c:pt>
                <c:pt idx="3382">
                  <c:v>1.4594366530756454E-2</c:v>
                </c:pt>
                <c:pt idx="3383">
                  <c:v>1.459632932446921E-2</c:v>
                </c:pt>
                <c:pt idx="3384">
                  <c:v>1.4598279183685618E-2</c:v>
                </c:pt>
                <c:pt idx="3385">
                  <c:v>1.4600216088337312E-2</c:v>
                </c:pt>
                <c:pt idx="3386">
                  <c:v>1.460256836242857E-2</c:v>
                </c:pt>
                <c:pt idx="3387">
                  <c:v>1.4604478439803078E-2</c:v>
                </c:pt>
                <c:pt idx="3388">
                  <c:v>1.4606375500466801E-2</c:v>
                </c:pt>
                <c:pt idx="3389">
                  <c:v>1.4608259524351396E-2</c:v>
                </c:pt>
                <c:pt idx="3390">
                  <c:v>1.4610130491390275E-2</c:v>
                </c:pt>
                <c:pt idx="3391">
                  <c:v>1.4611564346701271E-2</c:v>
                </c:pt>
                <c:pt idx="3392">
                  <c:v>1.4613410007557684E-2</c:v>
                </c:pt>
                <c:pt idx="3393">
                  <c:v>1.4615242553324088E-2</c:v>
                </c:pt>
                <c:pt idx="3394">
                  <c:v>1.4617061963935651E-2</c:v>
                </c:pt>
                <c:pt idx="3395">
                  <c:v>1.4618868219327537E-2</c:v>
                </c:pt>
                <c:pt idx="3396">
                  <c:v>1.4620661299435355E-2</c:v>
                </c:pt>
                <c:pt idx="3397">
                  <c:v>1.4622441184195154E-2</c:v>
                </c:pt>
                <c:pt idx="3398">
                  <c:v>1.46242078535421E-2</c:v>
                </c:pt>
                <c:pt idx="3399">
                  <c:v>1.462804574599893E-2</c:v>
                </c:pt>
                <c:pt idx="3400">
                  <c:v>1.4629781505383327E-2</c:v>
                </c:pt>
                <c:pt idx="3401">
                  <c:v>1.4631503979350226E-2</c:v>
                </c:pt>
                <c:pt idx="3402">
                  <c:v>1.4633213147832239E-2</c:v>
                </c:pt>
                <c:pt idx="3403">
                  <c:v>1.4633669178960912E-2</c:v>
                </c:pt>
                <c:pt idx="3404">
                  <c:v>1.4635354351835599E-2</c:v>
                </c:pt>
                <c:pt idx="3405">
                  <c:v>1.4637026164921818E-2</c:v>
                </c:pt>
                <c:pt idx="3406">
                  <c:v>1.4638684598153873E-2</c:v>
                </c:pt>
                <c:pt idx="3407">
                  <c:v>1.4640329631467377E-2</c:v>
                </c:pt>
                <c:pt idx="3408">
                  <c:v>1.4643187619724118E-2</c:v>
                </c:pt>
                <c:pt idx="3409">
                  <c:v>1.4644803087911298E-2</c:v>
                </c:pt>
                <c:pt idx="3410">
                  <c:v>1.4646405090073191E-2</c:v>
                </c:pt>
                <c:pt idx="3411">
                  <c:v>1.4647993606143273E-2</c:v>
                </c:pt>
                <c:pt idx="3412">
                  <c:v>1.4648353097029268E-2</c:v>
                </c:pt>
                <c:pt idx="3413">
                  <c:v>1.4649917309495488E-2</c:v>
                </c:pt>
                <c:pt idx="3414">
                  <c:v>1.4651467981598562E-2</c:v>
                </c:pt>
                <c:pt idx="3415">
                  <c:v>1.4653005093276722E-2</c:v>
                </c:pt>
                <c:pt idx="3416">
                  <c:v>1.4654528624466453E-2</c:v>
                </c:pt>
                <c:pt idx="3417">
                  <c:v>1.4657240370952602E-2</c:v>
                </c:pt>
                <c:pt idx="3418">
                  <c:v>1.4658733922540813E-2</c:v>
                </c:pt>
                <c:pt idx="3419">
                  <c:v>1.4660213827514005E-2</c:v>
                </c:pt>
                <c:pt idx="3420">
                  <c:v>1.4661680065806934E-2</c:v>
                </c:pt>
                <c:pt idx="3421">
                  <c:v>1.4663132617356084E-2</c:v>
                </c:pt>
                <c:pt idx="3422">
                  <c:v>1.4664571462097072E-2</c:v>
                </c:pt>
                <c:pt idx="3423">
                  <c:v>1.4665996579966376E-2</c:v>
                </c:pt>
                <c:pt idx="3424">
                  <c:v>1.4667407950900479E-2</c:v>
                </c:pt>
                <c:pt idx="3425">
                  <c:v>1.4666839190908439E-2</c:v>
                </c:pt>
                <c:pt idx="3426">
                  <c:v>1.4668227683462079E-2</c:v>
                </c:pt>
                <c:pt idx="3427">
                  <c:v>1.4669602378830448E-2</c:v>
                </c:pt>
                <c:pt idx="3428">
                  <c:v>1.4670963256955775E-2</c:v>
                </c:pt>
                <c:pt idx="3429">
                  <c:v>1.4672310297780737E-2</c:v>
                </c:pt>
                <c:pt idx="3430">
                  <c:v>1.4674032218281782E-2</c:v>
                </c:pt>
                <c:pt idx="3431">
                  <c:v>1.467535057967722E-2</c:v>
                </c:pt>
                <c:pt idx="3432">
                  <c:v>1.4676655041608659E-2</c:v>
                </c:pt>
                <c:pt idx="3433">
                  <c:v>1.4677945584017421E-2</c:v>
                </c:pt>
                <c:pt idx="3434">
                  <c:v>1.4678837240394522E-2</c:v>
                </c:pt>
                <c:pt idx="3435">
                  <c:v>1.468010083621874E-2</c:v>
                </c:pt>
                <c:pt idx="3436">
                  <c:v>1.4681350454344842E-2</c:v>
                </c:pt>
                <c:pt idx="3437">
                  <c:v>1.4682586074717712E-2</c:v>
                </c:pt>
                <c:pt idx="3438">
                  <c:v>1.4684188801230081E-2</c:v>
                </c:pt>
                <c:pt idx="3439">
                  <c:v>1.468539540530959E-2</c:v>
                </c:pt>
                <c:pt idx="3440">
                  <c:v>1.4686587949469716E-2</c:v>
                </c:pt>
                <c:pt idx="3441">
                  <c:v>1.4687766413655292E-2</c:v>
                </c:pt>
                <c:pt idx="3442">
                  <c:v>1.4689095963355079E-2</c:v>
                </c:pt>
                <c:pt idx="3443">
                  <c:v>1.4689868026339739E-2</c:v>
                </c:pt>
                <c:pt idx="3444">
                  <c:v>1.4691003079529299E-2</c:v>
                </c:pt>
                <c:pt idx="3445">
                  <c:v>1.4692123971664211E-2</c:v>
                </c:pt>
                <c:pt idx="3446">
                  <c:v>1.469323068269112E-2</c:v>
                </c:pt>
                <c:pt idx="3447">
                  <c:v>1.4694323192555352E-2</c:v>
                </c:pt>
                <c:pt idx="3448">
                  <c:v>1.4695401481205767E-2</c:v>
                </c:pt>
                <c:pt idx="3449">
                  <c:v>1.4696465528588125E-2</c:v>
                </c:pt>
                <c:pt idx="3450">
                  <c:v>1.4697515314651728E-2</c:v>
                </c:pt>
                <c:pt idx="3451">
                  <c:v>1.470002366761506E-2</c:v>
                </c:pt>
                <c:pt idx="3452">
                  <c:v>1.4701040921654335E-2</c:v>
                </c:pt>
                <c:pt idx="3453">
                  <c:v>1.4702043846168366E-2</c:v>
                </c:pt>
                <c:pt idx="3454">
                  <c:v>1.4703032421103575E-2</c:v>
                </c:pt>
                <c:pt idx="3455">
                  <c:v>1.470291400213641E-2</c:v>
                </c:pt>
                <c:pt idx="3456">
                  <c:v>1.4704966442014132E-2</c:v>
                </c:pt>
                <c:pt idx="3457">
                  <c:v>1.4705722399869791E-2</c:v>
                </c:pt>
                <c:pt idx="3458">
                  <c:v>1.4706842823952607E-2</c:v>
                </c:pt>
                <c:pt idx="3459">
                  <c:v>1.4707759350172283E-2</c:v>
                </c:pt>
                <c:pt idx="3460">
                  <c:v>1.4708661406488627E-2</c:v>
                </c:pt>
                <c:pt idx="3461">
                  <c:v>1.47095489728472E-2</c:v>
                </c:pt>
                <c:pt idx="3462">
                  <c:v>1.4710422029196145E-2</c:v>
                </c:pt>
                <c:pt idx="3463">
                  <c:v>1.4711280555482747E-2</c:v>
                </c:pt>
                <c:pt idx="3464">
                  <c:v>1.4712124531654292E-2</c:v>
                </c:pt>
                <c:pt idx="3465">
                  <c:v>1.4712953937659789E-2</c:v>
                </c:pt>
                <c:pt idx="3466">
                  <c:v>1.4713768753446524E-2</c:v>
                </c:pt>
                <c:pt idx="3467">
                  <c:v>1.471456895896394E-2</c:v>
                </c:pt>
                <c:pt idx="3468">
                  <c:v>1.4715354534160617E-2</c:v>
                </c:pt>
                <c:pt idx="3469">
                  <c:v>1.4716125458986E-2</c:v>
                </c:pt>
                <c:pt idx="3470">
                  <c:v>1.4716881713389533E-2</c:v>
                </c:pt>
                <c:pt idx="3471">
                  <c:v>1.4717623277321523E-2</c:v>
                </c:pt>
                <c:pt idx="3472">
                  <c:v>1.4718350130730983E-2</c:v>
                </c:pt>
                <c:pt idx="3473">
                  <c:v>1.4719062253569087E-2</c:v>
                </c:pt>
                <c:pt idx="3474">
                  <c:v>1.4719759625787004E-2</c:v>
                </c:pt>
                <c:pt idx="3475">
                  <c:v>1.4720442227335047E-2</c:v>
                </c:pt>
                <c:pt idx="3476">
                  <c:v>1.4721110038164818E-2</c:v>
                </c:pt>
                <c:pt idx="3477">
                  <c:v>1.4720395495343682E-2</c:v>
                </c:pt>
                <c:pt idx="3478">
                  <c:v>1.4721037824275824E-2</c:v>
                </c:pt>
                <c:pt idx="3479">
                  <c:v>1.4721665310487766E-2</c:v>
                </c:pt>
                <c:pt idx="3480">
                  <c:v>1.4722277933935869E-2</c:v>
                </c:pt>
                <c:pt idx="3481">
                  <c:v>1.4723213525017499E-2</c:v>
                </c:pt>
                <c:pt idx="3482">
                  <c:v>1.4725141612779227E-2</c:v>
                </c:pt>
                <c:pt idx="3483">
                  <c:v>1.4724362180194628E-2</c:v>
                </c:pt>
                <c:pt idx="3484">
                  <c:v>1.4724914100340696E-2</c:v>
                </c:pt>
                <c:pt idx="3485">
                  <c:v>1.4725451055467213E-2</c:v>
                </c:pt>
                <c:pt idx="3486">
                  <c:v>1.4725640434160204E-2</c:v>
                </c:pt>
                <c:pt idx="3487">
                  <c:v>1.4726148457056441E-2</c:v>
                </c:pt>
                <c:pt idx="3488">
                  <c:v>1.4726641456848591E-2</c:v>
                </c:pt>
                <c:pt idx="3489">
                  <c:v>1.4727119413495226E-2</c:v>
                </c:pt>
                <c:pt idx="3490">
                  <c:v>1.4727910654315762E-2</c:v>
                </c:pt>
                <c:pt idx="3491">
                  <c:v>1.4728357398435261E-2</c:v>
                </c:pt>
                <c:pt idx="3492">
                  <c:v>1.4728789037240838E-2</c:v>
                </c:pt>
                <c:pt idx="3493">
                  <c:v>1.4729205550693137E-2</c:v>
                </c:pt>
                <c:pt idx="3494">
                  <c:v>1.4728803178884732E-2</c:v>
                </c:pt>
                <c:pt idx="3495">
                  <c:v>1.4730153989337682E-2</c:v>
                </c:pt>
                <c:pt idx="3496">
                  <c:v>1.4730518492292096E-2</c:v>
                </c:pt>
                <c:pt idx="3497">
                  <c:v>1.4730867781144881E-2</c:v>
                </c:pt>
                <c:pt idx="3498">
                  <c:v>1.4731201835857126E-2</c:v>
                </c:pt>
                <c:pt idx="3499">
                  <c:v>1.473152063639079E-2</c:v>
                </c:pt>
                <c:pt idx="3500">
                  <c:v>1.4731824162706519E-2</c:v>
                </c:pt>
                <c:pt idx="3501">
                  <c:v>1.4732112394767596E-2</c:v>
                </c:pt>
                <c:pt idx="3502">
                  <c:v>1.4732385312535101E-2</c:v>
                </c:pt>
                <c:pt idx="3503">
                  <c:v>1.4733270327489391E-2</c:v>
                </c:pt>
                <c:pt idx="3504">
                  <c:v>1.4733510368549464E-2</c:v>
                </c:pt>
                <c:pt idx="3505">
                  <c:v>1.4733735031089339E-2</c:v>
                </c:pt>
                <c:pt idx="3506">
                  <c:v>1.4733944295362639E-2</c:v>
                </c:pt>
                <c:pt idx="3507">
                  <c:v>1.473382896157603E-2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36768"/>
        <c:axId val="64513868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42303</c:v>
                </c:pt>
                <c:pt idx="1">
                  <c:v>42332</c:v>
                </c:pt>
                <c:pt idx="2">
                  <c:v>42362</c:v>
                </c:pt>
                <c:pt idx="3">
                  <c:v>42394</c:v>
                </c:pt>
                <c:pt idx="4">
                  <c:v>42424</c:v>
                </c:pt>
                <c:pt idx="5">
                  <c:v>42453</c:v>
                </c:pt>
                <c:pt idx="6">
                  <c:v>42485</c:v>
                </c:pt>
                <c:pt idx="7">
                  <c:v>42514</c:v>
                </c:pt>
                <c:pt idx="8">
                  <c:v>42545</c:v>
                </c:pt>
                <c:pt idx="9">
                  <c:v>42576</c:v>
                </c:pt>
                <c:pt idx="10">
                  <c:v>42606</c:v>
                </c:pt>
                <c:pt idx="11">
                  <c:v>42639</c:v>
                </c:pt>
                <c:pt idx="12">
                  <c:v>42667</c:v>
                </c:pt>
                <c:pt idx="13">
                  <c:v>42698</c:v>
                </c:pt>
                <c:pt idx="14">
                  <c:v>42731</c:v>
                </c:pt>
                <c:pt idx="15">
                  <c:v>42759</c:v>
                </c:pt>
                <c:pt idx="16">
                  <c:v>42790</c:v>
                </c:pt>
                <c:pt idx="17">
                  <c:v>42818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2.8000000000000003E-4</c:v>
                </c:pt>
                <c:pt idx="1">
                  <c:v>2.6000000000000003E-4</c:v>
                </c:pt>
                <c:pt idx="2">
                  <c:v>2.4000000000000001E-4</c:v>
                </c:pt>
                <c:pt idx="3">
                  <c:v>2.3000000000000001E-4</c:v>
                </c:pt>
                <c:pt idx="4">
                  <c:v>2.3000000000000001E-4</c:v>
                </c:pt>
                <c:pt idx="5">
                  <c:v>2.1999999999999998E-4</c:v>
                </c:pt>
                <c:pt idx="6">
                  <c:v>2.3000000000000001E-4</c:v>
                </c:pt>
                <c:pt idx="7">
                  <c:v>2.3000000000000001E-4</c:v>
                </c:pt>
                <c:pt idx="8">
                  <c:v>2.5000000000000001E-4</c:v>
                </c:pt>
                <c:pt idx="9">
                  <c:v>3.0999999999999995E-4</c:v>
                </c:pt>
                <c:pt idx="10">
                  <c:v>3.4999999999999994E-4</c:v>
                </c:pt>
                <c:pt idx="11">
                  <c:v>4.0999999999999994E-4</c:v>
                </c:pt>
                <c:pt idx="12">
                  <c:v>4.8999999999999998E-4</c:v>
                </c:pt>
                <c:pt idx="13">
                  <c:v>5.8E-4</c:v>
                </c:pt>
                <c:pt idx="14">
                  <c:v>6.8000000000000005E-4</c:v>
                </c:pt>
                <c:pt idx="15">
                  <c:v>7.7000000000000018E-4</c:v>
                </c:pt>
                <c:pt idx="16">
                  <c:v>8.7999999999999992E-4</c:v>
                </c:pt>
                <c:pt idx="17">
                  <c:v>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136768"/>
        <c:axId val="645138688"/>
      </c:scatterChart>
      <c:dateAx>
        <c:axId val="645136768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386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45138688"/>
        <c:scaling>
          <c:orientation val="minMax"/>
          <c:max val="2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513676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3.1549531954944143E-4</c:v>
                </c:pt>
                <c:pt idx="1">
                  <c:v>3.1549531946950538E-4</c:v>
                </c:pt>
                <c:pt idx="2">
                  <c:v>7.4749621652436815E-4</c:v>
                </c:pt>
                <c:pt idx="3">
                  <c:v>3.1549531954944143E-4</c:v>
                </c:pt>
                <c:pt idx="4">
                  <c:v>3.1549559602161992E-4</c:v>
                </c:pt>
                <c:pt idx="5">
                  <c:v>3.1549531946950538E-4</c:v>
                </c:pt>
                <c:pt idx="6">
                  <c:v>3.1549531954944143E-4</c:v>
                </c:pt>
                <c:pt idx="7">
                  <c:v>3.1549531954944143E-4</c:v>
                </c:pt>
                <c:pt idx="8">
                  <c:v>3.1549531954944143E-4</c:v>
                </c:pt>
                <c:pt idx="9">
                  <c:v>3.1549559602161992E-4</c:v>
                </c:pt>
                <c:pt idx="10">
                  <c:v>3.1549531946950538E-4</c:v>
                </c:pt>
                <c:pt idx="11">
                  <c:v>3.1549531954944143E-4</c:v>
                </c:pt>
                <c:pt idx="12">
                  <c:v>3.1549531954944143E-4</c:v>
                </c:pt>
                <c:pt idx="13">
                  <c:v>3.1549531954944143E-4</c:v>
                </c:pt>
                <c:pt idx="14">
                  <c:v>3.1549559602161992E-4</c:v>
                </c:pt>
                <c:pt idx="15">
                  <c:v>3.1549531954944143E-4</c:v>
                </c:pt>
                <c:pt idx="16">
                  <c:v>3.1549531954944143E-4</c:v>
                </c:pt>
                <c:pt idx="17">
                  <c:v>3.1549531946950538E-4</c:v>
                </c:pt>
                <c:pt idx="18">
                  <c:v>3.1549531954944143E-4</c:v>
                </c:pt>
                <c:pt idx="19">
                  <c:v>3.1549559602161992E-4</c:v>
                </c:pt>
                <c:pt idx="20">
                  <c:v>3.1631301050438765E-4</c:v>
                </c:pt>
                <c:pt idx="21">
                  <c:v>3.1801039657608499E-4</c:v>
                </c:pt>
                <c:pt idx="22">
                  <c:v>3.1979587697961165E-4</c:v>
                </c:pt>
                <c:pt idx="23">
                  <c:v>3.2166290303337064E-4</c:v>
                </c:pt>
                <c:pt idx="24">
                  <c:v>3.2563632427873301E-4</c:v>
                </c:pt>
                <c:pt idx="25">
                  <c:v>3.2981548676147554E-4</c:v>
                </c:pt>
                <c:pt idx="26">
                  <c:v>3.319920084443595E-4</c:v>
                </c:pt>
                <c:pt idx="27">
                  <c:v>3.3421078272866112E-4</c:v>
                </c:pt>
                <c:pt idx="28">
                  <c:v>3.3646526085284734E-4</c:v>
                </c:pt>
                <c:pt idx="29">
                  <c:v>3.4106080868845368E-4</c:v>
                </c:pt>
                <c:pt idx="30">
                  <c:v>3.4570923467924786E-4</c:v>
                </c:pt>
                <c:pt idx="31">
                  <c:v>3.4804399946075648E-4</c:v>
                </c:pt>
                <c:pt idx="32">
                  <c:v>3.5037517495339898E-4</c:v>
                </c:pt>
                <c:pt idx="33">
                  <c:v>3.5269621247557836E-4</c:v>
                </c:pt>
                <c:pt idx="34">
                  <c:v>3.5727210462077608E-4</c:v>
                </c:pt>
                <c:pt idx="35">
                  <c:v>3.6174800603028245E-4</c:v>
                </c:pt>
                <c:pt idx="36">
                  <c:v>3.6392012115804562E-4</c:v>
                </c:pt>
                <c:pt idx="37">
                  <c:v>3.6604280518659493E-4</c:v>
                </c:pt>
                <c:pt idx="38">
                  <c:v>3.6810950959420552E-4</c:v>
                </c:pt>
                <c:pt idx="39">
                  <c:v>3.7202395910540531E-4</c:v>
                </c:pt>
                <c:pt idx="40">
                  <c:v>3.7568555210754084E-4</c:v>
                </c:pt>
                <c:pt idx="41">
                  <c:v>3.7781549928617153E-4</c:v>
                </c:pt>
                <c:pt idx="42">
                  <c:v>3.8023479413062944E-4</c:v>
                </c:pt>
                <c:pt idx="43">
                  <c:v>3.8246104819172899E-4</c:v>
                </c:pt>
                <c:pt idx="44">
                  <c:v>3.8619717152243993E-4</c:v>
                </c:pt>
                <c:pt idx="45">
                  <c:v>3.8914233755349414E-4</c:v>
                </c:pt>
                <c:pt idx="46">
                  <c:v>3.9018339823115866E-4</c:v>
                </c:pt>
                <c:pt idx="47">
                  <c:v>3.9094342259460291E-4</c:v>
                </c:pt>
                <c:pt idx="48">
                  <c:v>3.9140774421575486E-4</c:v>
                </c:pt>
                <c:pt idx="49">
                  <c:v>3.9127780794068201E-4</c:v>
                </c:pt>
                <c:pt idx="50">
                  <c:v>3.9001468630672775E-4</c:v>
                </c:pt>
                <c:pt idx="51">
                  <c:v>3.887805058688798E-4</c:v>
                </c:pt>
                <c:pt idx="52">
                  <c:v>3.8716262699800552E-4</c:v>
                </c:pt>
                <c:pt idx="53">
                  <c:v>3.8514638390552136E-4</c:v>
                </c:pt>
                <c:pt idx="54">
                  <c:v>3.7971308734618958E-4</c:v>
                </c:pt>
                <c:pt idx="55">
                  <c:v>3.7280444923126765E-4</c:v>
                </c:pt>
                <c:pt idx="56">
                  <c:v>3.685763952443466E-4</c:v>
                </c:pt>
                <c:pt idx="57">
                  <c:v>3.6386198118520952E-4</c:v>
                </c:pt>
                <c:pt idx="58">
                  <c:v>3.5864654126527284E-4</c:v>
                </c:pt>
                <c:pt idx="59">
                  <c:v>3.4647257828090972E-4</c:v>
                </c:pt>
                <c:pt idx="60">
                  <c:v>3.3248120248963176E-4</c:v>
                </c:pt>
                <c:pt idx="61">
                  <c:v>3.2454064355924572E-4</c:v>
                </c:pt>
                <c:pt idx="62">
                  <c:v>3.160110628375179E-4</c:v>
                </c:pt>
                <c:pt idx="63">
                  <c:v>2.9361050025267232E-4</c:v>
                </c:pt>
                <c:pt idx="64">
                  <c:v>2.7179023279977343E-4</c:v>
                </c:pt>
                <c:pt idx="65">
                  <c:v>2.6340095952370746E-4</c:v>
                </c:pt>
                <c:pt idx="66">
                  <c:v>2.5521053126809079E-4</c:v>
                </c:pt>
                <c:pt idx="67">
                  <c:v>1.0368856459241904E-3</c:v>
                </c:pt>
                <c:pt idx="68">
                  <c:v>2.1783106574524425E-4</c:v>
                </c:pt>
                <c:pt idx="69">
                  <c:v>2.1118770788142172E-4</c:v>
                </c:pt>
                <c:pt idx="70">
                  <c:v>2.048611949678758E-4</c:v>
                </c:pt>
                <c:pt idx="71">
                  <c:v>1.9886838424021391E-4</c:v>
                </c:pt>
                <c:pt idx="72">
                  <c:v>1.8807948747756598E-4</c:v>
                </c:pt>
                <c:pt idx="73">
                  <c:v>1.7857130630183349E-4</c:v>
                </c:pt>
                <c:pt idx="74">
                  <c:v>1.7449986367878978E-4</c:v>
                </c:pt>
                <c:pt idx="75">
                  <c:v>1.7086326609572211E-4</c:v>
                </c:pt>
                <c:pt idx="76">
                  <c:v>1.6767837086817394E-4</c:v>
                </c:pt>
                <c:pt idx="77">
                  <c:v>1.6289861355822666E-4</c:v>
                </c:pt>
                <c:pt idx="78">
                  <c:v>1.5979295438839358E-4</c:v>
                </c:pt>
                <c:pt idx="79">
                  <c:v>1.591194271544083E-4</c:v>
                </c:pt>
                <c:pt idx="80">
                  <c:v>1.5899874513003454E-4</c:v>
                </c:pt>
                <c:pt idx="81">
                  <c:v>1.5944776531107152E-4</c:v>
                </c:pt>
                <c:pt idx="82">
                  <c:v>1.6232917210423636E-4</c:v>
                </c:pt>
                <c:pt idx="83">
                  <c:v>1.6717033717306151E-4</c:v>
                </c:pt>
                <c:pt idx="84">
                  <c:v>1.7006773221694971E-4</c:v>
                </c:pt>
                <c:pt idx="85">
                  <c:v>1.7296387530230106E-4</c:v>
                </c:pt>
                <c:pt idx="86">
                  <c:v>1.7585478313542069E-4</c:v>
                </c:pt>
                <c:pt idx="87">
                  <c:v>1.8159932464456574E-4</c:v>
                </c:pt>
                <c:pt idx="88">
                  <c:v>1.8728640182708034E-4</c:v>
                </c:pt>
                <c:pt idx="89">
                  <c:v>1.9009138791048485E-4</c:v>
                </c:pt>
                <c:pt idx="90">
                  <c:v>1.9286724041833736E-4</c:v>
                </c:pt>
                <c:pt idx="91">
                  <c:v>1.956099763766872E-4</c:v>
                </c:pt>
                <c:pt idx="92">
                  <c:v>2.0096525622292916E-4</c:v>
                </c:pt>
                <c:pt idx="93">
                  <c:v>2.0617009227841265E-4</c:v>
                </c:pt>
                <c:pt idx="94">
                  <c:v>2.0868749896152394E-4</c:v>
                </c:pt>
                <c:pt idx="95">
                  <c:v>2.1114789061194017E-4</c:v>
                </c:pt>
                <c:pt idx="96">
                  <c:v>2.1354728409583856E-4</c:v>
                </c:pt>
                <c:pt idx="97">
                  <c:v>2.1812296086665128E-4</c:v>
                </c:pt>
                <c:pt idx="98">
                  <c:v>2.224552155283277E-4</c:v>
                </c:pt>
                <c:pt idx="99">
                  <c:v>2.2448987237133622E-4</c:v>
                </c:pt>
                <c:pt idx="100">
                  <c:v>2.2643963264457057E-4</c:v>
                </c:pt>
                <c:pt idx="101">
                  <c:v>2.2830051329414403E-4</c:v>
                </c:pt>
                <c:pt idx="102">
                  <c:v>2.3170624299240217E-4</c:v>
                </c:pt>
                <c:pt idx="103">
                  <c:v>2.3477557825835049E-4</c:v>
                </c:pt>
                <c:pt idx="104">
                  <c:v>2.3613231474151064E-4</c:v>
                </c:pt>
                <c:pt idx="105">
                  <c:v>2.373845735981206E-4</c:v>
                </c:pt>
                <c:pt idx="106">
                  <c:v>2.3856200471072952E-4</c:v>
                </c:pt>
                <c:pt idx="107">
                  <c:v>2.4068146326605699E-4</c:v>
                </c:pt>
                <c:pt idx="108">
                  <c:v>2.4255158793451415E-4</c:v>
                </c:pt>
                <c:pt idx="109">
                  <c:v>2.4335550103060655E-4</c:v>
                </c:pt>
                <c:pt idx="110">
                  <c:v>2.4407664185766009E-4</c:v>
                </c:pt>
                <c:pt idx="111">
                  <c:v>2.4471232120681918E-4</c:v>
                </c:pt>
                <c:pt idx="112">
                  <c:v>2.4568552808190702E-4</c:v>
                </c:pt>
                <c:pt idx="113">
                  <c:v>2.4634663261302592E-4</c:v>
                </c:pt>
                <c:pt idx="114">
                  <c:v>2.4651466148384316E-4</c:v>
                </c:pt>
                <c:pt idx="115">
                  <c:v>2.4658109178510301E-4</c:v>
                </c:pt>
                <c:pt idx="116">
                  <c:v>2.4654323398820566E-4</c:v>
                </c:pt>
                <c:pt idx="117">
                  <c:v>2.4610661231605491E-4</c:v>
                </c:pt>
                <c:pt idx="118">
                  <c:v>2.4529513228621624E-4</c:v>
                </c:pt>
                <c:pt idx="119">
                  <c:v>2.4469549170902383E-4</c:v>
                </c:pt>
                <c:pt idx="120">
                  <c:v>2.4397542602194733E-4</c:v>
                </c:pt>
                <c:pt idx="121">
                  <c:v>2.4313224593619509E-4</c:v>
                </c:pt>
                <c:pt idx="122">
                  <c:v>2.4102221767741128E-4</c:v>
                </c:pt>
                <c:pt idx="123">
                  <c:v>2.3847458991532733E-4</c:v>
                </c:pt>
                <c:pt idx="124">
                  <c:v>2.3697549466739076E-4</c:v>
                </c:pt>
                <c:pt idx="125">
                  <c:v>2.3533714784917947E-4</c:v>
                </c:pt>
                <c:pt idx="126">
                  <c:v>2.3014159117629163E-4</c:v>
                </c:pt>
                <c:pt idx="127">
                  <c:v>2.2512901087345938E-4</c:v>
                </c:pt>
                <c:pt idx="128">
                  <c:v>2.2353385502604795E-4</c:v>
                </c:pt>
                <c:pt idx="129">
                  <c:v>2.2197323451322859E-4</c:v>
                </c:pt>
                <c:pt idx="130">
                  <c:v>2.1897257596492636E-4</c:v>
                </c:pt>
                <c:pt idx="131">
                  <c:v>2.1609743194872522E-4</c:v>
                </c:pt>
                <c:pt idx="132">
                  <c:v>2.1472548291434634E-4</c:v>
                </c:pt>
                <c:pt idx="133">
                  <c:v>2.1339446705681553E-4</c:v>
                </c:pt>
                <c:pt idx="134">
                  <c:v>2.1210545080307952E-4</c:v>
                </c:pt>
                <c:pt idx="135">
                  <c:v>2.096728707190465E-4</c:v>
                </c:pt>
                <c:pt idx="136">
                  <c:v>2.0739070828668105E-4</c:v>
                </c:pt>
                <c:pt idx="137">
                  <c:v>2.0632768493733522E-4</c:v>
                </c:pt>
                <c:pt idx="138">
                  <c:v>2.0531305903404018E-4</c:v>
                </c:pt>
                <c:pt idx="139">
                  <c:v>2.0434789708367873E-4</c:v>
                </c:pt>
                <c:pt idx="140">
                  <c:v>2.0258789840355007E-4</c:v>
                </c:pt>
                <c:pt idx="141">
                  <c:v>2.0100321455274184E-4</c:v>
                </c:pt>
                <c:pt idx="142">
                  <c:v>2.0030136693272027E-4</c:v>
                </c:pt>
                <c:pt idx="143">
                  <c:v>1.9965538102795222E-4</c:v>
                </c:pt>
                <c:pt idx="144">
                  <c:v>1.9906632334532048E-4</c:v>
                </c:pt>
                <c:pt idx="145">
                  <c:v>1.9808340916860345E-4</c:v>
                </c:pt>
                <c:pt idx="146">
                  <c:v>1.9734957140471465E-4</c:v>
                </c:pt>
                <c:pt idx="147">
                  <c:v>1.9721999457544825E-4</c:v>
                </c:pt>
                <c:pt idx="148">
                  <c:v>1.9724665357045978E-4</c:v>
                </c:pt>
                <c:pt idx="149">
                  <c:v>1.9743228691915249E-4</c:v>
                </c:pt>
                <c:pt idx="150">
                  <c:v>1.9834726935563651E-4</c:v>
                </c:pt>
                <c:pt idx="151">
                  <c:v>1.9981933164103793E-4</c:v>
                </c:pt>
                <c:pt idx="152">
                  <c:v>2.0084091246097557E-4</c:v>
                </c:pt>
                <c:pt idx="153">
                  <c:v>2.020378981715254E-4</c:v>
                </c:pt>
                <c:pt idx="154">
                  <c:v>2.0341302698234642E-4</c:v>
                </c:pt>
                <c:pt idx="155">
                  <c:v>2.0677090573073542E-4</c:v>
                </c:pt>
                <c:pt idx="156">
                  <c:v>2.1074974133838964E-4</c:v>
                </c:pt>
                <c:pt idx="157">
                  <c:v>2.1305666175308602E-4</c:v>
                </c:pt>
                <c:pt idx="158">
                  <c:v>2.1555815572504855E-4</c:v>
                </c:pt>
                <c:pt idx="159">
                  <c:v>2.1825696162380837E-4</c:v>
                </c:pt>
                <c:pt idx="160">
                  <c:v>2.2432611163303307E-4</c:v>
                </c:pt>
                <c:pt idx="161">
                  <c:v>2.3108007259686758E-4</c:v>
                </c:pt>
                <c:pt idx="162">
                  <c:v>2.3480651423213317E-4</c:v>
                </c:pt>
                <c:pt idx="163">
                  <c:v>2.3874669825119099E-4</c:v>
                </c:pt>
                <c:pt idx="164">
                  <c:v>2.4290336302357218E-4</c:v>
                </c:pt>
                <c:pt idx="165">
                  <c:v>2.5195216350581973E-4</c:v>
                </c:pt>
                <c:pt idx="166">
                  <c:v>2.6174959799618591E-4</c:v>
                </c:pt>
                <c:pt idx="167">
                  <c:v>2.6710341858304787E-4</c:v>
                </c:pt>
                <c:pt idx="168">
                  <c:v>2.7246294636462665E-4</c:v>
                </c:pt>
                <c:pt idx="169">
                  <c:v>2.7760125590248208E-4</c:v>
                </c:pt>
                <c:pt idx="170">
                  <c:v>2.8711741067333207E-4</c:v>
                </c:pt>
                <c:pt idx="171">
                  <c:v>2.9584911616531429E-4</c:v>
                </c:pt>
                <c:pt idx="172">
                  <c:v>2.9981143847557234E-4</c:v>
                </c:pt>
                <c:pt idx="173">
                  <c:v>3.0352458434634855E-4</c:v>
                </c:pt>
                <c:pt idx="174">
                  <c:v>3.0698389422489925E-4</c:v>
                </c:pt>
                <c:pt idx="175">
                  <c:v>3.130333673073693E-4</c:v>
                </c:pt>
                <c:pt idx="176">
                  <c:v>3.1818957908491541E-4</c:v>
                </c:pt>
                <c:pt idx="177">
                  <c:v>3.2030981331310215E-4</c:v>
                </c:pt>
                <c:pt idx="178">
                  <c:v>3.2214825359311305E-4</c:v>
                </c:pt>
                <c:pt idx="179">
                  <c:v>3.2370023997252417E-4</c:v>
                </c:pt>
                <c:pt idx="180">
                  <c:v>3.258263635164127E-4</c:v>
                </c:pt>
                <c:pt idx="181">
                  <c:v>3.2695045478980944E-4</c:v>
                </c:pt>
                <c:pt idx="182">
                  <c:v>3.270002773358982E-4</c:v>
                </c:pt>
                <c:pt idx="183">
                  <c:v>3.2673568826524502E-4</c:v>
                </c:pt>
                <c:pt idx="184">
                  <c:v>3.26152027705362E-4</c:v>
                </c:pt>
                <c:pt idx="185">
                  <c:v>3.2389812845146082E-4</c:v>
                </c:pt>
                <c:pt idx="186">
                  <c:v>3.2053347839955393E-4</c:v>
                </c:pt>
                <c:pt idx="187">
                  <c:v>3.1828456598326227E-4</c:v>
                </c:pt>
                <c:pt idx="188">
                  <c:v>3.1568862428166256E-4</c:v>
                </c:pt>
                <c:pt idx="189">
                  <c:v>3.1274099342226691E-4</c:v>
                </c:pt>
                <c:pt idx="190">
                  <c:v>3.0559175656641457E-4</c:v>
                </c:pt>
                <c:pt idx="191">
                  <c:v>2.9810586391398886E-4</c:v>
                </c:pt>
                <c:pt idx="192">
                  <c:v>2.943160461743588E-4</c:v>
                </c:pt>
                <c:pt idx="193">
                  <c:v>2.9049835033490012E-4</c:v>
                </c:pt>
                <c:pt idx="194">
                  <c:v>2.8665299126373611E-4</c:v>
                </c:pt>
                <c:pt idx="195">
                  <c:v>2.7887135334303537E-4</c:v>
                </c:pt>
                <c:pt idx="196">
                  <c:v>2.7099922242257435E-4</c:v>
                </c:pt>
                <c:pt idx="197">
                  <c:v>2.6701877197332635E-4</c:v>
                </c:pt>
                <c:pt idx="198">
                  <c:v>2.6301194814060125E-4</c:v>
                </c:pt>
                <c:pt idx="199">
                  <c:v>2.5897896587245839E-4</c:v>
                </c:pt>
                <c:pt idx="200">
                  <c:v>2.508270563517101E-4</c:v>
                </c:pt>
                <c:pt idx="201">
                  <c:v>2.4258975244606518E-4</c:v>
                </c:pt>
                <c:pt idx="202">
                  <c:v>2.3842920270134016E-4</c:v>
                </c:pt>
                <c:pt idx="203">
                  <c:v>2.3424378460923378E-4</c:v>
                </c:pt>
                <c:pt idx="204">
                  <c:v>2.3003371271812512E-4</c:v>
                </c:pt>
                <c:pt idx="205">
                  <c:v>2.2153260172963485E-4</c:v>
                </c:pt>
                <c:pt idx="206">
                  <c:v>2.1295118916242473E-4</c:v>
                </c:pt>
                <c:pt idx="207">
                  <c:v>2.086210739360439E-4</c:v>
                </c:pt>
                <c:pt idx="208">
                  <c:v>2.0426759507863324E-4</c:v>
                </c:pt>
                <c:pt idx="209">
                  <c:v>1.9989096737837997E-4</c:v>
                </c:pt>
                <c:pt idx="210">
                  <c:v>1.9106172553406964E-4</c:v>
                </c:pt>
                <c:pt idx="211">
                  <c:v>1.7995782032542706E-4</c:v>
                </c:pt>
                <c:pt idx="212">
                  <c:v>1.714735300950565E-4</c:v>
                </c:pt>
                <c:pt idx="213">
                  <c:v>1.6357934934596585E-4</c:v>
                </c:pt>
                <c:pt idx="214">
                  <c:v>1.562839456248355E-4</c:v>
                </c:pt>
                <c:pt idx="215">
                  <c:v>1.4373245809551349E-4</c:v>
                </c:pt>
                <c:pt idx="216">
                  <c:v>1.3326345730924061E-4</c:v>
                </c:pt>
                <c:pt idx="217">
                  <c:v>1.2909195568511223E-4</c:v>
                </c:pt>
                <c:pt idx="218">
                  <c:v>1.2557123780787549E-4</c:v>
                </c:pt>
                <c:pt idx="219">
                  <c:v>1.2270997154395502E-4</c:v>
                </c:pt>
                <c:pt idx="220">
                  <c:v>1.1922898916161273E-4</c:v>
                </c:pt>
                <c:pt idx="221">
                  <c:v>1.1803277755184638E-4</c:v>
                </c:pt>
                <c:pt idx="222">
                  <c:v>1.1859878583209138E-4</c:v>
                </c:pt>
                <c:pt idx="223">
                  <c:v>1.19876252444584E-4</c:v>
                </c:pt>
                <c:pt idx="224">
                  <c:v>1.2187384509587673E-4</c:v>
                </c:pt>
                <c:pt idx="225">
                  <c:v>1.2831283584979758E-4</c:v>
                </c:pt>
                <c:pt idx="226">
                  <c:v>1.372388337372854E-4</c:v>
                </c:pt>
                <c:pt idx="227">
                  <c:v>1.4296707441907586E-4</c:v>
                </c:pt>
                <c:pt idx="228">
                  <c:v>1.4946744817834201E-4</c:v>
                </c:pt>
                <c:pt idx="229">
                  <c:v>1.567486230413806E-4</c:v>
                </c:pt>
                <c:pt idx="230">
                  <c:v>1.7395706547240763E-4</c:v>
                </c:pt>
                <c:pt idx="231">
                  <c:v>1.9385468846166987E-4</c:v>
                </c:pt>
                <c:pt idx="232">
                  <c:v>2.0516988580077111E-4</c:v>
                </c:pt>
                <c:pt idx="233">
                  <c:v>2.1222277695187586E-4</c:v>
                </c:pt>
                <c:pt idx="234">
                  <c:v>2.1443778592811213E-4</c:v>
                </c:pt>
                <c:pt idx="235">
                  <c:v>2.1875613400723637E-4</c:v>
                </c:pt>
                <c:pt idx="236">
                  <c:v>2.2295914242853598E-4</c:v>
                </c:pt>
                <c:pt idx="237">
                  <c:v>2.2500154067905953E-4</c:v>
                </c:pt>
                <c:pt idx="238">
                  <c:v>2.2700745403447797E-4</c:v>
                </c:pt>
                <c:pt idx="239">
                  <c:v>2.289762282980945E-4</c:v>
                </c:pt>
                <c:pt idx="240">
                  <c:v>2.3278685952199396E-4</c:v>
                </c:pt>
                <c:pt idx="241">
                  <c:v>2.3646685042066906E-4</c:v>
                </c:pt>
                <c:pt idx="242">
                  <c:v>2.382401160350156E-4</c:v>
                </c:pt>
                <c:pt idx="243">
                  <c:v>2.3997231721750722E-4</c:v>
                </c:pt>
                <c:pt idx="244">
                  <c:v>2.4166279969151105E-4</c:v>
                </c:pt>
                <c:pt idx="245">
                  <c:v>2.4490159790779842E-4</c:v>
                </c:pt>
                <c:pt idx="246">
                  <c:v>2.479944584887761E-4</c:v>
                </c:pt>
                <c:pt idx="247">
                  <c:v>2.4946653415014453E-4</c:v>
                </c:pt>
                <c:pt idx="248">
                  <c:v>2.5089296592284427E-4</c:v>
                </c:pt>
                <c:pt idx="249">
                  <c:v>2.5227309929043429E-4</c:v>
                </c:pt>
                <c:pt idx="250">
                  <c:v>2.5487594789375123E-4</c:v>
                </c:pt>
                <c:pt idx="251">
                  <c:v>2.5731756573499354E-4</c:v>
                </c:pt>
                <c:pt idx="252">
                  <c:v>2.5845639444632695E-4</c:v>
                </c:pt>
                <c:pt idx="253">
                  <c:v>2.5954499941249765E-4</c:v>
                </c:pt>
                <c:pt idx="254">
                  <c:v>2.6058272659668091E-4</c:v>
                </c:pt>
                <c:pt idx="255">
                  <c:v>2.6248550815566318E-4</c:v>
                </c:pt>
                <c:pt idx="256">
                  <c:v>2.6574894980591068E-4</c:v>
                </c:pt>
                <c:pt idx="257">
                  <c:v>2.6941997145257801E-4</c:v>
                </c:pt>
                <c:pt idx="258">
                  <c:v>2.7276854862812172E-4</c:v>
                </c:pt>
                <c:pt idx="259">
                  <c:v>2.7579088860640866E-4</c:v>
                </c:pt>
                <c:pt idx="260">
                  <c:v>2.8072936844480978E-4</c:v>
                </c:pt>
                <c:pt idx="261">
                  <c:v>2.845420292985068E-4</c:v>
                </c:pt>
                <c:pt idx="262">
                  <c:v>2.8587629743448417E-4</c:v>
                </c:pt>
                <c:pt idx="263">
                  <c:v>2.8686157393487122E-4</c:v>
                </c:pt>
                <c:pt idx="264">
                  <c:v>2.8749406647321507E-4</c:v>
                </c:pt>
                <c:pt idx="265">
                  <c:v>2.8756437212784647E-4</c:v>
                </c:pt>
                <c:pt idx="266">
                  <c:v>2.8642034743953104E-4</c:v>
                </c:pt>
                <c:pt idx="267">
                  <c:v>2.8523203327246449E-4</c:v>
                </c:pt>
                <c:pt idx="268">
                  <c:v>2.8366818062508514E-4</c:v>
                </c:pt>
                <c:pt idx="269">
                  <c:v>2.8172499693113195E-4</c:v>
                </c:pt>
                <c:pt idx="270">
                  <c:v>2.7655544339921789E-4</c:v>
                </c:pt>
                <c:pt idx="271">
                  <c:v>2.7008310428122684E-4</c:v>
                </c:pt>
                <c:pt idx="272">
                  <c:v>2.6618637949837876E-4</c:v>
                </c:pt>
                <c:pt idx="273">
                  <c:v>2.618875693904954E-4</c:v>
                </c:pt>
                <c:pt idx="274">
                  <c:v>2.5718288147125179E-4</c:v>
                </c:pt>
                <c:pt idx="275">
                  <c:v>2.4640178588164474E-4</c:v>
                </c:pt>
                <c:pt idx="276">
                  <c:v>2.3424539324246041E-4</c:v>
                </c:pt>
                <c:pt idx="277">
                  <c:v>2.2809508178234239E-4</c:v>
                </c:pt>
                <c:pt idx="278">
                  <c:v>2.2243632695762017E-4</c:v>
                </c:pt>
                <c:pt idx="279">
                  <c:v>2.1727451318120927E-4</c:v>
                </c:pt>
                <c:pt idx="280">
                  <c:v>2.0863439650575799E-4</c:v>
                </c:pt>
                <c:pt idx="281">
                  <c:v>2.0170434874344778E-4</c:v>
                </c:pt>
                <c:pt idx="282">
                  <c:v>1.9910800096667458E-4</c:v>
                </c:pt>
                <c:pt idx="283">
                  <c:v>1.9704089871730446E-4</c:v>
                </c:pt>
                <c:pt idx="284">
                  <c:v>1.9550842616844477E-4</c:v>
                </c:pt>
                <c:pt idx="285">
                  <c:v>1.942526053877458E-4</c:v>
                </c:pt>
                <c:pt idx="286">
                  <c:v>1.9483251516128064E-4</c:v>
                </c:pt>
                <c:pt idx="287">
                  <c:v>1.9605395283228688E-4</c:v>
                </c:pt>
                <c:pt idx="288">
                  <c:v>1.9784232500263954E-4</c:v>
                </c:pt>
                <c:pt idx="289">
                  <c:v>2.0020301568557386E-4</c:v>
                </c:pt>
                <c:pt idx="290">
                  <c:v>2.0685916534368687E-4</c:v>
                </c:pt>
                <c:pt idx="291">
                  <c:v>2.1547664732501914E-4</c:v>
                </c:pt>
                <c:pt idx="292">
                  <c:v>2.2077969316747215E-4</c:v>
                </c:pt>
                <c:pt idx="293">
                  <c:v>2.2668736240127885E-4</c:v>
                </c:pt>
                <c:pt idx="294">
                  <c:v>2.3320503927948266E-4</c:v>
                </c:pt>
                <c:pt idx="295">
                  <c:v>2.4830084388582918E-4</c:v>
                </c:pt>
                <c:pt idx="296">
                  <c:v>2.6548350653854413E-4</c:v>
                </c:pt>
                <c:pt idx="297">
                  <c:v>2.7513198399553573E-4</c:v>
                </c:pt>
                <c:pt idx="298">
                  <c:v>2.8542277429544072E-4</c:v>
                </c:pt>
                <c:pt idx="299">
                  <c:v>2.9594061401461147E-4</c:v>
                </c:pt>
                <c:pt idx="300">
                  <c:v>3.1598673832178292E-4</c:v>
                </c:pt>
                <c:pt idx="301">
                  <c:v>3.3529345500049601E-4</c:v>
                </c:pt>
                <c:pt idx="302">
                  <c:v>3.4457081100391918E-4</c:v>
                </c:pt>
                <c:pt idx="303">
                  <c:v>3.5361845403869552E-4</c:v>
                </c:pt>
                <c:pt idx="304">
                  <c:v>3.6243369849309204E-4</c:v>
                </c:pt>
                <c:pt idx="305">
                  <c:v>3.7927649588986867E-4</c:v>
                </c:pt>
                <c:pt idx="306">
                  <c:v>3.9531697499484153E-4</c:v>
                </c:pt>
                <c:pt idx="307">
                  <c:v>4.0292994045287855E-4</c:v>
                </c:pt>
                <c:pt idx="308">
                  <c:v>4.1029439310058535E-4</c:v>
                </c:pt>
                <c:pt idx="309">
                  <c:v>4.1740764724629287E-4</c:v>
                </c:pt>
                <c:pt idx="310">
                  <c:v>4.3078391403383876E-4</c:v>
                </c:pt>
                <c:pt idx="311">
                  <c:v>4.4329496465600471E-4</c:v>
                </c:pt>
                <c:pt idx="312">
                  <c:v>4.4911194091667994E-4</c:v>
                </c:pt>
                <c:pt idx="313">
                  <c:v>4.5466160452534155E-4</c:v>
                </c:pt>
                <c:pt idx="314">
                  <c:v>4.5994126979032046E-4</c:v>
                </c:pt>
                <c:pt idx="315">
                  <c:v>4.6958778998629214E-4</c:v>
                </c:pt>
                <c:pt idx="316">
                  <c:v>4.783062339797084E-4</c:v>
                </c:pt>
                <c:pt idx="317">
                  <c:v>4.8219562239104619E-4</c:v>
                </c:pt>
                <c:pt idx="318">
                  <c:v>4.85798898388623E-4</c:v>
                </c:pt>
                <c:pt idx="319">
                  <c:v>4.891133764406419E-4</c:v>
                </c:pt>
                <c:pt idx="320">
                  <c:v>4.9593310584183925E-4</c:v>
                </c:pt>
                <c:pt idx="321">
                  <c:v>5.0126145034745662E-4</c:v>
                </c:pt>
                <c:pt idx="322">
                  <c:v>5.0279669515873593E-4</c:v>
                </c:pt>
                <c:pt idx="323">
                  <c:v>5.0403437583668165E-4</c:v>
                </c:pt>
                <c:pt idx="324">
                  <c:v>1.3095143424290967E-3</c:v>
                </c:pt>
                <c:pt idx="325">
                  <c:v>5.0595746584392032E-4</c:v>
                </c:pt>
                <c:pt idx="326">
                  <c:v>5.0566833240672793E-4</c:v>
                </c:pt>
                <c:pt idx="327">
                  <c:v>5.050660374728011E-4</c:v>
                </c:pt>
                <c:pt idx="328">
                  <c:v>5.0414798160147711E-4</c:v>
                </c:pt>
                <c:pt idx="329">
                  <c:v>5.0124703331988485E-4</c:v>
                </c:pt>
                <c:pt idx="330">
                  <c:v>4.972661570512571E-4</c:v>
                </c:pt>
                <c:pt idx="331">
                  <c:v>4.9473030304447718E-4</c:v>
                </c:pt>
                <c:pt idx="332">
                  <c:v>4.9186309073689927E-4</c:v>
                </c:pt>
                <c:pt idx="333">
                  <c:v>4.8866192060792457E-4</c:v>
                </c:pt>
                <c:pt idx="334">
                  <c:v>4.8113403312122216E-4</c:v>
                </c:pt>
                <c:pt idx="335">
                  <c:v>4.7246567154601848E-4</c:v>
                </c:pt>
                <c:pt idx="336">
                  <c:v>4.6755571958101427E-4</c:v>
                </c:pt>
                <c:pt idx="337">
                  <c:v>4.6229621243121244E-4</c:v>
                </c:pt>
                <c:pt idx="338">
                  <c:v>4.5668455089575843E-4</c:v>
                </c:pt>
                <c:pt idx="339">
                  <c:v>4.4427492983167838E-4</c:v>
                </c:pt>
                <c:pt idx="340">
                  <c:v>4.3066436864691582E-4</c:v>
                </c:pt>
                <c:pt idx="341">
                  <c:v>4.2339104382449477E-4</c:v>
                </c:pt>
                <c:pt idx="342">
                  <c:v>4.1644273781393792E-4</c:v>
                </c:pt>
                <c:pt idx="343">
                  <c:v>4.0996116661418114E-4</c:v>
                </c:pt>
                <c:pt idx="344">
                  <c:v>3.9857514038565967E-4</c:v>
                </c:pt>
                <c:pt idx="345">
                  <c:v>3.8878579875500918E-4</c:v>
                </c:pt>
                <c:pt idx="346">
                  <c:v>3.8470057835304772E-4</c:v>
                </c:pt>
                <c:pt idx="347">
                  <c:v>3.8110716350736595E-4</c:v>
                </c:pt>
                <c:pt idx="348">
                  <c:v>3.7800973247570369E-4</c:v>
                </c:pt>
                <c:pt idx="349">
                  <c:v>3.7348943044968053E-4</c:v>
                </c:pt>
                <c:pt idx="350">
                  <c:v>3.7066341811886616E-4</c:v>
                </c:pt>
                <c:pt idx="351">
                  <c:v>3.7010858418007331E-4</c:v>
                </c:pt>
                <c:pt idx="352">
                  <c:v>3.7007480504058776E-4</c:v>
                </c:pt>
                <c:pt idx="353">
                  <c:v>3.7056625927789355E-4</c:v>
                </c:pt>
                <c:pt idx="354">
                  <c:v>3.733212248668849E-4</c:v>
                </c:pt>
                <c:pt idx="355">
                  <c:v>3.7786797874694855E-4</c:v>
                </c:pt>
                <c:pt idx="356">
                  <c:v>3.8104827669194208E-4</c:v>
                </c:pt>
                <c:pt idx="357">
                  <c:v>3.8477887883914264E-4</c:v>
                </c:pt>
                <c:pt idx="358">
                  <c:v>3.8906396376603425E-4</c:v>
                </c:pt>
                <c:pt idx="359">
                  <c:v>3.9950374504549302E-4</c:v>
                </c:pt>
                <c:pt idx="360">
                  <c:v>4.1183270058198218E-4</c:v>
                </c:pt>
                <c:pt idx="361">
                  <c:v>4.1895287647086832E-4</c:v>
                </c:pt>
                <c:pt idx="362">
                  <c:v>4.266526063645415E-4</c:v>
                </c:pt>
                <c:pt idx="363">
                  <c:v>4.349360683608694E-4</c:v>
                </c:pt>
                <c:pt idx="364">
                  <c:v>4.5267179271668567E-4</c:v>
                </c:pt>
                <c:pt idx="365">
                  <c:v>4.7069747459715927E-4</c:v>
                </c:pt>
                <c:pt idx="366">
                  <c:v>4.7981237942806843E-4</c:v>
                </c:pt>
                <c:pt idx="367">
                  <c:v>4.889885012904216E-4</c:v>
                </c:pt>
                <c:pt idx="368">
                  <c:v>4.9822593986448283E-4</c:v>
                </c:pt>
                <c:pt idx="369">
                  <c:v>5.1690644617963244E-4</c:v>
                </c:pt>
                <c:pt idx="370">
                  <c:v>5.3579085352417621E-4</c:v>
                </c:pt>
                <c:pt idx="371">
                  <c:v>5.4533636990150569E-4</c:v>
                </c:pt>
                <c:pt idx="372">
                  <c:v>5.5494380083231931E-4</c:v>
                </c:pt>
                <c:pt idx="373">
                  <c:v>5.6461324575707295E-4</c:v>
                </c:pt>
                <c:pt idx="374">
                  <c:v>5.8416029530938829E-4</c:v>
                </c:pt>
                <c:pt idx="375">
                  <c:v>6.0391315916064059E-4</c:v>
                </c:pt>
                <c:pt idx="376">
                  <c:v>6.1389416901924676E-4</c:v>
                </c:pt>
                <c:pt idx="377">
                  <c:v>6.2393779079350509E-4</c:v>
                </c:pt>
                <c:pt idx="378">
                  <c:v>6.3404412408374355E-4</c:v>
                </c:pt>
                <c:pt idx="379">
                  <c:v>6.5446751679409942E-4</c:v>
                </c:pt>
                <c:pt idx="380">
                  <c:v>6.7509856473080276E-4</c:v>
                </c:pt>
                <c:pt idx="381">
                  <c:v>6.85519950005542E-4</c:v>
                </c:pt>
                <c:pt idx="382">
                  <c:v>6.960046445581014E-4</c:v>
                </c:pt>
                <c:pt idx="383">
                  <c:v>7.0655274798880896E-4</c:v>
                </c:pt>
                <c:pt idx="384">
                  <c:v>7.2698455964470554E-4</c:v>
                </c:pt>
                <c:pt idx="385">
                  <c:v>7.457614723360706E-4</c:v>
                </c:pt>
                <c:pt idx="386">
                  <c:v>7.5426588319160714E-4</c:v>
                </c:pt>
                <c:pt idx="387">
                  <c:v>7.6223319224411057E-4</c:v>
                </c:pt>
                <c:pt idx="388">
                  <c:v>7.6965924345806513E-4</c:v>
                </c:pt>
                <c:pt idx="389">
                  <c:v>7.8268807483183878E-4</c:v>
                </c:pt>
                <c:pt idx="390">
                  <c:v>7.9386774985756858E-4</c:v>
                </c:pt>
                <c:pt idx="391">
                  <c:v>7.9852517158585101E-4</c:v>
                </c:pt>
                <c:pt idx="392">
                  <c:v>8.0261639918255412E-4</c:v>
                </c:pt>
                <c:pt idx="393">
                  <c:v>8.0613727685197034E-4</c:v>
                </c:pt>
                <c:pt idx="394">
                  <c:v>8.1125891335354083E-4</c:v>
                </c:pt>
                <c:pt idx="395">
                  <c:v>8.1443416650728295E-4</c:v>
                </c:pt>
                <c:pt idx="396">
                  <c:v>8.1504095352791239E-4</c:v>
                </c:pt>
                <c:pt idx="397">
                  <c:v>8.1505245440816054E-4</c:v>
                </c:pt>
                <c:pt idx="398">
                  <c:v>8.1086542259889427E-4</c:v>
                </c:pt>
                <c:pt idx="399">
                  <c:v>8.0238771403173814E-4</c:v>
                </c:pt>
                <c:pt idx="400">
                  <c:v>7.9811584365430122E-4</c:v>
                </c:pt>
                <c:pt idx="401">
                  <c:v>7.9321543917210136E-4</c:v>
                </c:pt>
                <c:pt idx="402">
                  <c:v>7.8130043205781874E-4</c:v>
                </c:pt>
                <c:pt idx="403">
                  <c:v>7.6745175974224367E-4</c:v>
                </c:pt>
                <c:pt idx="404">
                  <c:v>7.6058759482577898E-4</c:v>
                </c:pt>
                <c:pt idx="405">
                  <c:v>7.5431905210088246E-4</c:v>
                </c:pt>
                <c:pt idx="406">
                  <c:v>7.4865053108830182E-4</c:v>
                </c:pt>
                <c:pt idx="407">
                  <c:v>7.3752009813299324E-4</c:v>
                </c:pt>
                <c:pt idx="408">
                  <c:v>7.2946223037995139E-4</c:v>
                </c:pt>
                <c:pt idx="409">
                  <c:v>7.2748622693907805E-4</c:v>
                </c:pt>
                <c:pt idx="410">
                  <c:v>7.2614104081658581E-4</c:v>
                </c:pt>
                <c:pt idx="411">
                  <c:v>7.2557685331986477E-4</c:v>
                </c:pt>
                <c:pt idx="412">
                  <c:v>7.2715646016519031E-4</c:v>
                </c:pt>
                <c:pt idx="413">
                  <c:v>7.290313528063308E-4</c:v>
                </c:pt>
                <c:pt idx="414">
                  <c:v>7.3156345949065837E-4</c:v>
                </c:pt>
                <c:pt idx="415">
                  <c:v>7.3475717965898468E-4</c:v>
                </c:pt>
                <c:pt idx="416">
                  <c:v>7.433735303052913E-4</c:v>
                </c:pt>
                <c:pt idx="417">
                  <c:v>7.5423618350889399E-4</c:v>
                </c:pt>
                <c:pt idx="418">
                  <c:v>7.6080396254951665E-4</c:v>
                </c:pt>
                <c:pt idx="419">
                  <c:v>7.6805975163907192E-4</c:v>
                </c:pt>
                <c:pt idx="420">
                  <c:v>7.7600795037824355E-4</c:v>
                </c:pt>
                <c:pt idx="421">
                  <c:v>7.9423612913132047E-4</c:v>
                </c:pt>
                <c:pt idx="422">
                  <c:v>8.1481283032758256E-4</c:v>
                </c:pt>
                <c:pt idx="423">
                  <c:v>8.2628906892701082E-4</c:v>
                </c:pt>
                <c:pt idx="424">
                  <c:v>8.3834197791787801E-4</c:v>
                </c:pt>
                <c:pt idx="425">
                  <c:v>8.5040554558268866E-4</c:v>
                </c:pt>
                <c:pt idx="426">
                  <c:v>8.7409209030830937E-4</c:v>
                </c:pt>
                <c:pt idx="427">
                  <c:v>8.9732566816991266E-4</c:v>
                </c:pt>
                <c:pt idx="428">
                  <c:v>9.0871615176624232E-4</c:v>
                </c:pt>
                <c:pt idx="429">
                  <c:v>9.1996841256936079E-4</c:v>
                </c:pt>
                <c:pt idx="430">
                  <c:v>9.3108124866070341E-4</c:v>
                </c:pt>
                <c:pt idx="431">
                  <c:v>9.5283868286166751E-4</c:v>
                </c:pt>
                <c:pt idx="432">
                  <c:v>9.7411430393989917E-4</c:v>
                </c:pt>
                <c:pt idx="433">
                  <c:v>9.8451198545568275E-4</c:v>
                </c:pt>
                <c:pt idx="434">
                  <c:v>9.9476303018875001E-4</c:v>
                </c:pt>
                <c:pt idx="435">
                  <c:v>1.004866235820856E-3</c:v>
                </c:pt>
                <c:pt idx="436">
                  <c:v>1.0245767566630093E-3</c:v>
                </c:pt>
                <c:pt idx="437">
                  <c:v>1.0437766290483097E-3</c:v>
                </c:pt>
                <c:pt idx="438">
                  <c:v>1.0531226099175228E-3</c:v>
                </c:pt>
                <c:pt idx="439">
                  <c:v>1.0623135396947703E-3</c:v>
                </c:pt>
                <c:pt idx="440">
                  <c:v>1.0713482165414234E-3</c:v>
                </c:pt>
                <c:pt idx="441">
                  <c:v>1.0888940099729183E-3</c:v>
                </c:pt>
                <c:pt idx="442">
                  <c:v>1.1059003528934852E-3</c:v>
                </c:pt>
                <c:pt idx="443">
                  <c:v>1.1141357342303593E-3</c:v>
                </c:pt>
                <c:pt idx="444">
                  <c:v>1.1222076505656986E-3</c:v>
                </c:pt>
                <c:pt idx="445">
                  <c:v>1.1301148997411303E-3</c:v>
                </c:pt>
                <c:pt idx="446">
                  <c:v>1.1453781415582398E-3</c:v>
                </c:pt>
                <c:pt idx="447">
                  <c:v>1.1599939985362795E-3</c:v>
                </c:pt>
                <c:pt idx="448">
                  <c:v>1.1665837778185306E-3</c:v>
                </c:pt>
                <c:pt idx="449">
                  <c:v>1.172522860404257E-3</c:v>
                </c:pt>
                <c:pt idx="450">
                  <c:v>1.1778070839429944E-3</c:v>
                </c:pt>
                <c:pt idx="451">
                  <c:v>1.1861757645714732E-3</c:v>
                </c:pt>
                <c:pt idx="452">
                  <c:v>1.1923121425372329E-3</c:v>
                </c:pt>
                <c:pt idx="453">
                  <c:v>1.1942596370229097E-3</c:v>
                </c:pt>
                <c:pt idx="454">
                  <c:v>1.1955272989183641E-3</c:v>
                </c:pt>
                <c:pt idx="455">
                  <c:v>1.1961109660330038E-3</c:v>
                </c:pt>
                <c:pt idx="456">
                  <c:v>1.1949814730272124E-3</c:v>
                </c:pt>
                <c:pt idx="457">
                  <c:v>1.1915224419123405E-3</c:v>
                </c:pt>
                <c:pt idx="458">
                  <c:v>1.1886237015446E-3</c:v>
                </c:pt>
                <c:pt idx="459">
                  <c:v>1.1850159930126836E-3</c:v>
                </c:pt>
                <c:pt idx="460">
                  <c:v>1.1806951541259991E-3</c:v>
                </c:pt>
                <c:pt idx="461">
                  <c:v>1.1696593642174236E-3</c:v>
                </c:pt>
                <c:pt idx="462">
                  <c:v>1.1561972506601847E-3</c:v>
                </c:pt>
                <c:pt idx="463">
                  <c:v>1.148248326741097E-3</c:v>
                </c:pt>
                <c:pt idx="464">
                  <c:v>1.1395612993236881E-3</c:v>
                </c:pt>
                <c:pt idx="465">
                  <c:v>1.1301320062173659E-3</c:v>
                </c:pt>
                <c:pt idx="466">
                  <c:v>1.108781804797232E-3</c:v>
                </c:pt>
                <c:pt idx="467">
                  <c:v>1.0851695677249751E-3</c:v>
                </c:pt>
                <c:pt idx="468">
                  <c:v>1.0735334346279046E-3</c:v>
                </c:pt>
                <c:pt idx="469">
                  <c:v>1.0627055419654141E-3</c:v>
                </c:pt>
                <c:pt idx="470">
                  <c:v>1.0526910638386511E-3</c:v>
                </c:pt>
                <c:pt idx="471">
                  <c:v>1.0354023360026332E-3</c:v>
                </c:pt>
                <c:pt idx="472">
                  <c:v>1.0208707725567479E-3</c:v>
                </c:pt>
                <c:pt idx="473">
                  <c:v>1.0150009746290323E-3</c:v>
                </c:pt>
                <c:pt idx="474">
                  <c:v>1.0099756344050803E-3</c:v>
                </c:pt>
                <c:pt idx="475">
                  <c:v>1.0057999257462313E-3</c:v>
                </c:pt>
                <c:pt idx="476">
                  <c:v>1.0003092629684573E-3</c:v>
                </c:pt>
                <c:pt idx="477">
                  <c:v>9.9769688582718175E-4</c:v>
                </c:pt>
                <c:pt idx="478">
                  <c:v>9.9784694403304286E-4</c:v>
                </c:pt>
                <c:pt idx="479">
                  <c:v>9.9887767753159551E-4</c:v>
                </c:pt>
                <c:pt idx="480">
                  <c:v>1.000794260104243E-3</c:v>
                </c:pt>
                <c:pt idx="481">
                  <c:v>1.0076089456401149E-3</c:v>
                </c:pt>
                <c:pt idx="482">
                  <c:v>1.0174225609205223E-3</c:v>
                </c:pt>
                <c:pt idx="483">
                  <c:v>1.0238459984623915E-3</c:v>
                </c:pt>
                <c:pt idx="484">
                  <c:v>1.0311863291256884E-3</c:v>
                </c:pt>
                <c:pt idx="485">
                  <c:v>1.0394487267717523E-3</c:v>
                </c:pt>
                <c:pt idx="486">
                  <c:v>1.0590760639939134E-3</c:v>
                </c:pt>
                <c:pt idx="487">
                  <c:v>1.0818224668085463E-3</c:v>
                </c:pt>
                <c:pt idx="488">
                  <c:v>1.0947728093668729E-3</c:v>
                </c:pt>
                <c:pt idx="489">
                  <c:v>1.1086762630352354E-3</c:v>
                </c:pt>
                <c:pt idx="490">
                  <c:v>1.1233321576931132E-3</c:v>
                </c:pt>
                <c:pt idx="491">
                  <c:v>1.1521438003381235E-3</c:v>
                </c:pt>
                <c:pt idx="492">
                  <c:v>1.1800243535109445E-3</c:v>
                </c:pt>
                <c:pt idx="493">
                  <c:v>1.1934999321638884E-3</c:v>
                </c:pt>
                <c:pt idx="494">
                  <c:v>1.2066927757015122E-3</c:v>
                </c:pt>
                <c:pt idx="495">
                  <c:v>1.2196010105025579E-3</c:v>
                </c:pt>
                <c:pt idx="496">
                  <c:v>1.2444637185549112E-3</c:v>
                </c:pt>
                <c:pt idx="497">
                  <c:v>1.2683503920740691E-3</c:v>
                </c:pt>
                <c:pt idx="498">
                  <c:v>1.2798074803921367E-3</c:v>
                </c:pt>
                <c:pt idx="499">
                  <c:v>1.2909687187256935E-3</c:v>
                </c:pt>
                <c:pt idx="500">
                  <c:v>1.3018322336133537E-3</c:v>
                </c:pt>
                <c:pt idx="501">
                  <c:v>1.3225623430557221E-3</c:v>
                </c:pt>
                <c:pt idx="502">
                  <c:v>1.3422715883582015E-3</c:v>
                </c:pt>
                <c:pt idx="503">
                  <c:v>1.3516183831363549E-3</c:v>
                </c:pt>
                <c:pt idx="504">
                  <c:v>1.360656213300615E-3</c:v>
                </c:pt>
                <c:pt idx="505">
                  <c:v>1.3693832052297239E-3</c:v>
                </c:pt>
                <c:pt idx="506">
                  <c:v>1.3857970289965493E-3</c:v>
                </c:pt>
                <c:pt idx="507">
                  <c:v>1.4011453213669256E-3</c:v>
                </c:pt>
                <c:pt idx="508">
                  <c:v>1.4082900197198711E-3</c:v>
                </c:pt>
                <c:pt idx="509">
                  <c:v>1.415112638829541E-3</c:v>
                </c:pt>
                <c:pt idx="510">
                  <c:v>1.421611305074677E-3</c:v>
                </c:pt>
                <c:pt idx="511">
                  <c:v>1.4335251355035439E-3</c:v>
                </c:pt>
                <c:pt idx="512">
                  <c:v>1.444385891851141E-3</c:v>
                </c:pt>
                <c:pt idx="513">
                  <c:v>1.4495788348067862E-3</c:v>
                </c:pt>
                <c:pt idx="514">
                  <c:v>1.4547804357167848E-3</c:v>
                </c:pt>
                <c:pt idx="515">
                  <c:v>1.45999068498881E-3</c:v>
                </c:pt>
                <c:pt idx="516">
                  <c:v>1.4704459679215631E-3</c:v>
                </c:pt>
                <c:pt idx="517">
                  <c:v>1.4809179681751772E-3</c:v>
                </c:pt>
                <c:pt idx="518">
                  <c:v>1.5178714054453479E-3</c:v>
                </c:pt>
                <c:pt idx="519">
                  <c:v>1.5552428393927897E-3</c:v>
                </c:pt>
                <c:pt idx="520">
                  <c:v>1.5930289059085112E-3</c:v>
                </c:pt>
                <c:pt idx="521">
                  <c:v>1.6312262407236489E-3</c:v>
                </c:pt>
                <c:pt idx="522">
                  <c:v>1.6698314796492753E-3</c:v>
                </c:pt>
                <c:pt idx="523">
                  <c:v>1.7088412583365908E-3</c:v>
                </c:pt>
                <c:pt idx="524">
                  <c:v>1.7482522125966682E-3</c:v>
                </c:pt>
                <c:pt idx="525">
                  <c:v>1.7880609782405799E-3</c:v>
                </c:pt>
                <c:pt idx="526">
                  <c:v>1.8282641909994624E-3</c:v>
                </c:pt>
                <c:pt idx="527">
                  <c:v>1.8688584866843883E-3</c:v>
                </c:pt>
                <c:pt idx="528">
                  <c:v>1.9098405010264941E-3</c:v>
                </c:pt>
                <c:pt idx="529">
                  <c:v>1.9630959570715589E-3</c:v>
                </c:pt>
                <c:pt idx="530">
                  <c:v>2.004951552461165E-3</c:v>
                </c:pt>
                <c:pt idx="531">
                  <c:v>2.0411276989396043E-3</c:v>
                </c:pt>
                <c:pt idx="532">
                  <c:v>2.0836801369128466E-3</c:v>
                </c:pt>
                <c:pt idx="533">
                  <c:v>2.126602991703308E-3</c:v>
                </c:pt>
                <c:pt idx="534">
                  <c:v>2.1698928992819333E-3</c:v>
                </c:pt>
                <c:pt idx="535">
                  <c:v>2.2135464951400508E-3</c:v>
                </c:pt>
                <c:pt idx="536">
                  <c:v>2.2575604152486051E-3</c:v>
                </c:pt>
                <c:pt idx="537">
                  <c:v>2.3019312952587967E-3</c:v>
                </c:pt>
                <c:pt idx="538">
                  <c:v>2.3466557709017621E-3</c:v>
                </c:pt>
                <c:pt idx="539">
                  <c:v>2.39173047806851E-3</c:v>
                </c:pt>
                <c:pt idx="540">
                  <c:v>2.4371520525701129E-3</c:v>
                </c:pt>
                <c:pt idx="541">
                  <c:v>2.4829171299778352E-3</c:v>
                </c:pt>
                <c:pt idx="542">
                  <c:v>2.5290223461027495E-3</c:v>
                </c:pt>
                <c:pt idx="543">
                  <c:v>2.5887948627190127E-3</c:v>
                </c:pt>
                <c:pt idx="544">
                  <c:v>2.6222397377484441E-3</c:v>
                </c:pt>
                <c:pt idx="545">
                  <c:v>2.6693451846515615E-3</c:v>
                </c:pt>
                <c:pt idx="546">
                  <c:v>2.716777313436225E-3</c:v>
                </c:pt>
                <c:pt idx="547">
                  <c:v>2.7713811634377805E-3</c:v>
                </c:pt>
                <c:pt idx="548">
                  <c:v>2.8126081592549923E-3</c:v>
                </c:pt>
                <c:pt idx="549">
                  <c:v>2.8610001479112412E-3</c:v>
                </c:pt>
                <c:pt idx="550">
                  <c:v>2.9097053613735824E-3</c:v>
                </c:pt>
                <c:pt idx="551">
                  <c:v>2.9587204352932162E-3</c:v>
                </c:pt>
                <c:pt idx="552">
                  <c:v>3.0080420055611512E-3</c:v>
                </c:pt>
                <c:pt idx="553">
                  <c:v>3.057666707908524E-3</c:v>
                </c:pt>
                <c:pt idx="554">
                  <c:v>3.1075911780664711E-3</c:v>
                </c:pt>
                <c:pt idx="555">
                  <c:v>3.1578120516861929E-3</c:v>
                </c:pt>
                <c:pt idx="556">
                  <c:v>3.2083259646586981E-3</c:v>
                </c:pt>
                <c:pt idx="557">
                  <c:v>3.2591295527950592E-3</c:v>
                </c:pt>
                <c:pt idx="558">
                  <c:v>3.3102194515866046E-3</c:v>
                </c:pt>
                <c:pt idx="559">
                  <c:v>3.3615922969243428E-3</c:v>
                </c:pt>
                <c:pt idx="560">
                  <c:v>3.4132447245394104E-3</c:v>
                </c:pt>
                <c:pt idx="561">
                  <c:v>3.4651733701629439E-3</c:v>
                </c:pt>
                <c:pt idx="562">
                  <c:v>3.5173748695260798E-3</c:v>
                </c:pt>
                <c:pt idx="563">
                  <c:v>3.5698458584398907E-3</c:v>
                </c:pt>
                <c:pt idx="564">
                  <c:v>3.6225829724756409E-3</c:v>
                </c:pt>
                <c:pt idx="565">
                  <c:v>3.6755828476042751E-3</c:v>
                </c:pt>
                <c:pt idx="566">
                  <c:v>3.7288421193970578E-3</c:v>
                </c:pt>
                <c:pt idx="567">
                  <c:v>3.7823574235051893E-3</c:v>
                </c:pt>
                <c:pt idx="568">
                  <c:v>3.8361237862272191E-3</c:v>
                </c:pt>
                <c:pt idx="569">
                  <c:v>3.8900923514439967E-3</c:v>
                </c:pt>
                <c:pt idx="570">
                  <c:v>3.9442372860598596E-3</c:v>
                </c:pt>
                <c:pt idx="571">
                  <c:v>3.9985535017450502E-3</c:v>
                </c:pt>
                <c:pt idx="572">
                  <c:v>4.0530359103296831E-3</c:v>
                </c:pt>
                <c:pt idx="573">
                  <c:v>4.1076794238037451E-3</c:v>
                </c:pt>
                <c:pt idx="574">
                  <c:v>4.1624789537575424E-3</c:v>
                </c:pt>
                <c:pt idx="575">
                  <c:v>4.2174294120211897E-3</c:v>
                </c:pt>
                <c:pt idx="576">
                  <c:v>4.2725257105846737E-3</c:v>
                </c:pt>
                <c:pt idx="577">
                  <c:v>4.3277627612781089E-3</c:v>
                </c:pt>
                <c:pt idx="578">
                  <c:v>4.3831354756118657E-3</c:v>
                </c:pt>
                <c:pt idx="579">
                  <c:v>4.4386387656558668E-3</c:v>
                </c:pt>
                <c:pt idx="580">
                  <c:v>4.4942675431602908E-3</c:v>
                </c:pt>
                <c:pt idx="581">
                  <c:v>4.5659664581254589E-3</c:v>
                </c:pt>
                <c:pt idx="582">
                  <c:v>4.6218629573147041E-3</c:v>
                </c:pt>
                <c:pt idx="583">
                  <c:v>4.6698610064499491E-3</c:v>
                </c:pt>
                <c:pt idx="584">
                  <c:v>4.7259554554557326E-3</c:v>
                </c:pt>
                <c:pt idx="585">
                  <c:v>4.7821492239741303E-3</c:v>
                </c:pt>
                <c:pt idx="586">
                  <c:v>4.8384372238352569E-3</c:v>
                </c:pt>
                <c:pt idx="587">
                  <c:v>4.8948143667892907E-3</c:v>
                </c:pt>
                <c:pt idx="588">
                  <c:v>4.9512755645064743E-3</c:v>
                </c:pt>
                <c:pt idx="589">
                  <c:v>5.0078157289767944E-3</c:v>
                </c:pt>
                <c:pt idx="590">
                  <c:v>5.0644297717106213E-3</c:v>
                </c:pt>
                <c:pt idx="591">
                  <c:v>5.1211126046979416E-3</c:v>
                </c:pt>
                <c:pt idx="592">
                  <c:v>5.1778591395290618E-3</c:v>
                </c:pt>
                <c:pt idx="593">
                  <c:v>5.2346642881140326E-3</c:v>
                </c:pt>
                <c:pt idx="594">
                  <c:v>5.2915229621230964E-3</c:v>
                </c:pt>
                <c:pt idx="595">
                  <c:v>5.3484300733863677E-3</c:v>
                </c:pt>
                <c:pt idx="596">
                  <c:v>5.405380533574089E-3</c:v>
                </c:pt>
                <c:pt idx="597">
                  <c:v>5.4623692544364388E-3</c:v>
                </c:pt>
                <c:pt idx="598">
                  <c:v>5.5439235451437696E-3</c:v>
                </c:pt>
                <c:pt idx="599">
                  <c:v>5.584593117946568E-3</c:v>
                </c:pt>
                <c:pt idx="600">
                  <c:v>5.6335140987329169E-3</c:v>
                </c:pt>
                <c:pt idx="601">
                  <c:v>5.6906049798755021E-3</c:v>
                </c:pt>
                <c:pt idx="602">
                  <c:v>5.7477086803636723E-3</c:v>
                </c:pt>
                <c:pt idx="603">
                  <c:v>5.8048201120275422E-3</c:v>
                </c:pt>
                <c:pt idx="604">
                  <c:v>5.8619341865373542E-3</c:v>
                </c:pt>
                <c:pt idx="605">
                  <c:v>5.9190458156432868E-3</c:v>
                </c:pt>
                <c:pt idx="606">
                  <c:v>5.9761499110155825E-3</c:v>
                </c:pt>
                <c:pt idx="607">
                  <c:v>6.0332413843244836E-3</c:v>
                </c:pt>
                <c:pt idx="608">
                  <c:v>6.0903151474001049E-3</c:v>
                </c:pt>
                <c:pt idx="609">
                  <c:v>6.1473661119926248E-3</c:v>
                </c:pt>
                <c:pt idx="610">
                  <c:v>6.2043891896923498E-3</c:v>
                </c:pt>
                <c:pt idx="611">
                  <c:v>6.2613792922494582E-3</c:v>
                </c:pt>
                <c:pt idx="612">
                  <c:v>6.3183313313341927E-3</c:v>
                </c:pt>
                <c:pt idx="613">
                  <c:v>6.3752402186167956E-3</c:v>
                </c:pt>
                <c:pt idx="614">
                  <c:v>6.4321008659273815E-3</c:v>
                </c:pt>
                <c:pt idx="615">
                  <c:v>6.4889081847763208E-3</c:v>
                </c:pt>
                <c:pt idx="616">
                  <c:v>6.5456570869937281E-3</c:v>
                </c:pt>
                <c:pt idx="617">
                  <c:v>6.6023424841699097E-3</c:v>
                </c:pt>
                <c:pt idx="618">
                  <c:v>6.6589592880550441E-3</c:v>
                </c:pt>
                <c:pt idx="619">
                  <c:v>6.7155024103193739E-3</c:v>
                </c:pt>
                <c:pt idx="620">
                  <c:v>6.7719704344959553E-3</c:v>
                </c:pt>
                <c:pt idx="621">
                  <c:v>6.8284618039182732E-3</c:v>
                </c:pt>
                <c:pt idx="622">
                  <c:v>6.885021806439795E-3</c:v>
                </c:pt>
                <c:pt idx="623">
                  <c:v>6.9416483050499522E-3</c:v>
                </c:pt>
                <c:pt idx="624">
                  <c:v>6.9983391628980485E-3</c:v>
                </c:pt>
                <c:pt idx="625">
                  <c:v>7.0550922430534513E-3</c:v>
                </c:pt>
                <c:pt idx="626">
                  <c:v>7.1119054084256561E-3</c:v>
                </c:pt>
                <c:pt idx="627">
                  <c:v>7.1687765223238387E-3</c:v>
                </c:pt>
                <c:pt idx="628">
                  <c:v>7.2257034475775583E-3</c:v>
                </c:pt>
                <c:pt idx="629">
                  <c:v>7.2826840474160548E-3</c:v>
                </c:pt>
                <c:pt idx="630">
                  <c:v>7.3397161848287595E-3</c:v>
                </c:pt>
                <c:pt idx="631">
                  <c:v>7.3967977228051041E-3</c:v>
                </c:pt>
                <c:pt idx="632">
                  <c:v>7.453926524494392E-3</c:v>
                </c:pt>
                <c:pt idx="633">
                  <c:v>7.5357748745652486E-3</c:v>
                </c:pt>
                <c:pt idx="634">
                  <c:v>7.5930119534017848E-3</c:v>
                </c:pt>
                <c:pt idx="635">
                  <c:v>7.633758033858129E-3</c:v>
                </c:pt>
                <c:pt idx="636">
                  <c:v>7.691059877048545E-3</c:v>
                </c:pt>
                <c:pt idx="637">
                  <c:v>7.7483979939430014E-3</c:v>
                </c:pt>
                <c:pt idx="638">
                  <c:v>7.8057702475309299E-3</c:v>
                </c:pt>
                <c:pt idx="639">
                  <c:v>7.8631745008017617E-3</c:v>
                </c:pt>
                <c:pt idx="640">
                  <c:v>7.9206086168248646E-3</c:v>
                </c:pt>
                <c:pt idx="641">
                  <c:v>7.9780704586696061E-3</c:v>
                </c:pt>
                <c:pt idx="642">
                  <c:v>8.0355578894053536E-3</c:v>
                </c:pt>
                <c:pt idx="643">
                  <c:v>8.0930687719416028E-3</c:v>
                </c:pt>
                <c:pt idx="644">
                  <c:v>8.1506009694276571E-3</c:v>
                </c:pt>
                <c:pt idx="645">
                  <c:v>8.2081523448529481E-3</c:v>
                </c:pt>
                <c:pt idx="646">
                  <c:v>8.2657207613667794E-3</c:v>
                </c:pt>
                <c:pt idx="647">
                  <c:v>8.3233040818786463E-3</c:v>
                </c:pt>
                <c:pt idx="648">
                  <c:v>8.3977502072229981E-3</c:v>
                </c:pt>
                <c:pt idx="649">
                  <c:v>8.4714289616805161E-3</c:v>
                </c:pt>
                <c:pt idx="650">
                  <c:v>8.5290480661281975E-3</c:v>
                </c:pt>
                <c:pt idx="651">
                  <c:v>8.5949046344069302E-3</c:v>
                </c:pt>
                <c:pt idx="652">
                  <c:v>8.6442995430502378E-3</c:v>
                </c:pt>
                <c:pt idx="653">
                  <c:v>8.7019276416633318E-3</c:v>
                </c:pt>
                <c:pt idx="654">
                  <c:v>8.7595544643370715E-3</c:v>
                </c:pt>
                <c:pt idx="655">
                  <c:v>8.8171778741408247E-3</c:v>
                </c:pt>
                <c:pt idx="656">
                  <c:v>8.8747957339840866E-3</c:v>
                </c:pt>
                <c:pt idx="657">
                  <c:v>8.932405907016161E-3</c:v>
                </c:pt>
                <c:pt idx="658">
                  <c:v>8.9900062562264793E-3</c:v>
                </c:pt>
                <c:pt idx="659">
                  <c:v>9.047594644604473E-3</c:v>
                </c:pt>
                <c:pt idx="660">
                  <c:v>9.1051689351395737E-3</c:v>
                </c:pt>
                <c:pt idx="661">
                  <c:v>9.1627269909011488E-3</c:v>
                </c:pt>
                <c:pt idx="662">
                  <c:v>9.2202666747986939E-3</c:v>
                </c:pt>
                <c:pt idx="663">
                  <c:v>9.2777858499815125E-3</c:v>
                </c:pt>
                <c:pt idx="664">
                  <c:v>9.3352823793591E-3</c:v>
                </c:pt>
                <c:pt idx="665">
                  <c:v>9.392754126000824E-3</c:v>
                </c:pt>
                <c:pt idx="666">
                  <c:v>9.4501989528961161E-3</c:v>
                </c:pt>
                <c:pt idx="667">
                  <c:v>9.5076147230344077E-3</c:v>
                </c:pt>
                <c:pt idx="668">
                  <c:v>9.5649992994051303E-3</c:v>
                </c:pt>
                <c:pt idx="669">
                  <c:v>9.6223505449977154E-3</c:v>
                </c:pt>
                <c:pt idx="670">
                  <c:v>9.6796663228815305E-3</c:v>
                </c:pt>
                <c:pt idx="671">
                  <c:v>9.7369444959660711E-3</c:v>
                </c:pt>
                <c:pt idx="672">
                  <c:v>9.7942018110153128E-3</c:v>
                </c:pt>
                <c:pt idx="673">
                  <c:v>9.8515030022472416E-3</c:v>
                </c:pt>
                <c:pt idx="674">
                  <c:v>9.9088531743785069E-3</c:v>
                </c:pt>
                <c:pt idx="675">
                  <c:v>9.9662515806464569E-3</c:v>
                </c:pt>
                <c:pt idx="676">
                  <c:v>1.0023697474368376E-2</c:v>
                </c:pt>
                <c:pt idx="677">
                  <c:v>1.0081190108781612E-2</c:v>
                </c:pt>
                <c:pt idx="678">
                  <c:v>1.0138728737123515E-2</c:v>
                </c:pt>
                <c:pt idx="679">
                  <c:v>1.0196312612711367E-2</c:v>
                </c:pt>
                <c:pt idx="680">
                  <c:v>1.0253940988782517E-2</c:v>
                </c:pt>
                <c:pt idx="681">
                  <c:v>1.0311613118734186E-2</c:v>
                </c:pt>
                <c:pt idx="682">
                  <c:v>1.036932825564385E-2</c:v>
                </c:pt>
                <c:pt idx="683">
                  <c:v>1.042708565290873E-2</c:v>
                </c:pt>
                <c:pt idx="684">
                  <c:v>1.0484884563686236E-2</c:v>
                </c:pt>
                <c:pt idx="685">
                  <c:v>1.0550990336781751E-2</c:v>
                </c:pt>
                <c:pt idx="686">
                  <c:v>1.0608875690731878E-2</c:v>
                </c:pt>
                <c:pt idx="687">
                  <c:v>1.0658522910187429E-2</c:v>
                </c:pt>
                <c:pt idx="688">
                  <c:v>1.0716480407948481E-2</c:v>
                </c:pt>
                <c:pt idx="689">
                  <c:v>1.077447568564871E-2</c:v>
                </c:pt>
                <c:pt idx="690">
                  <c:v>1.0832507996445528E-2</c:v>
                </c:pt>
                <c:pt idx="691">
                  <c:v>1.089057659365622E-2</c:v>
                </c:pt>
                <c:pt idx="692">
                  <c:v>1.094868073059807E-2</c:v>
                </c:pt>
                <c:pt idx="693">
                  <c:v>1.1006819660508427E-2</c:v>
                </c:pt>
                <c:pt idx="694">
                  <c:v>1.1064992636624638E-2</c:v>
                </c:pt>
                <c:pt idx="695">
                  <c:v>1.1123198912184051E-2</c:v>
                </c:pt>
                <c:pt idx="696">
                  <c:v>1.1181437740503952E-2</c:v>
                </c:pt>
                <c:pt idx="697">
                  <c:v>1.1239708374741753E-2</c:v>
                </c:pt>
                <c:pt idx="698">
                  <c:v>1.1298010068294673E-2</c:v>
                </c:pt>
                <c:pt idx="699">
                  <c:v>1.1373013824940159E-2</c:v>
                </c:pt>
                <c:pt idx="700">
                  <c:v>1.141470364621533E-2</c:v>
                </c:pt>
                <c:pt idx="701">
                  <c:v>1.1473094037057763E-2</c:v>
                </c:pt>
                <c:pt idx="702">
                  <c:v>1.1531512500244645E-2</c:v>
                </c:pt>
                <c:pt idx="703">
                  <c:v>1.1589958288933389E-2</c:v>
                </c:pt>
                <c:pt idx="704">
                  <c:v>1.1648430656441278E-2</c:v>
                </c:pt>
                <c:pt idx="705">
                  <c:v>1.1706928856005661E-2</c:v>
                </c:pt>
                <c:pt idx="706">
                  <c:v>1.1765452140863886E-2</c:v>
                </c:pt>
                <c:pt idx="707">
                  <c:v>1.1823999764413173E-2</c:v>
                </c:pt>
                <c:pt idx="708">
                  <c:v>1.1882570979731E-2</c:v>
                </c:pt>
                <c:pt idx="709">
                  <c:v>1.1941165040054713E-2</c:v>
                </c:pt>
                <c:pt idx="710">
                  <c:v>1.1999781198781534E-2</c:v>
                </c:pt>
                <c:pt idx="711">
                  <c:v>1.2058418709068874E-2</c:v>
                </c:pt>
                <c:pt idx="712">
                  <c:v>1.2117076824154083E-2</c:v>
                </c:pt>
                <c:pt idx="713">
                  <c:v>1.2175754797434379E-2</c:v>
                </c:pt>
                <c:pt idx="714">
                  <c:v>1.2234451881987241E-2</c:v>
                </c:pt>
                <c:pt idx="715">
                  <c:v>1.2293167331209887E-2</c:v>
                </c:pt>
                <c:pt idx="716">
                  <c:v>1.2351900398179794E-2</c:v>
                </c:pt>
                <c:pt idx="717">
                  <c:v>1.2410650336374118E-2</c:v>
                </c:pt>
                <c:pt idx="718">
                  <c:v>1.2469416398790401E-2</c:v>
                </c:pt>
                <c:pt idx="719">
                  <c:v>1.2528197838905797E-2</c:v>
                </c:pt>
                <c:pt idx="720">
                  <c:v>1.2586993909797783E-2</c:v>
                </c:pt>
                <c:pt idx="721">
                  <c:v>1.2645803864863581E-2</c:v>
                </c:pt>
                <c:pt idx="722">
                  <c:v>1.2704626957260601E-2</c:v>
                </c:pt>
                <c:pt idx="723">
                  <c:v>1.2763462440306128E-2</c:v>
                </c:pt>
                <c:pt idx="724">
                  <c:v>1.282228643134431E-2</c:v>
                </c:pt>
                <c:pt idx="725">
                  <c:v>1.2880959744352438E-2</c:v>
                </c:pt>
                <c:pt idx="726">
                  <c:v>1.2939456253269199E-2</c:v>
                </c:pt>
                <c:pt idx="727">
                  <c:v>1.2997772867846535E-2</c:v>
                </c:pt>
                <c:pt idx="728">
                  <c:v>1.305590649823607E-2</c:v>
                </c:pt>
                <c:pt idx="729">
                  <c:v>1.311385405426968E-2</c:v>
                </c:pt>
                <c:pt idx="730">
                  <c:v>1.3171612445859182E-2</c:v>
                </c:pt>
                <c:pt idx="731">
                  <c:v>1.322917858291639E-2</c:v>
                </c:pt>
                <c:pt idx="732">
                  <c:v>1.328654937551299E-2</c:v>
                </c:pt>
                <c:pt idx="733">
                  <c:v>1.3343721733480862E-2</c:v>
                </c:pt>
                <c:pt idx="734">
                  <c:v>1.3400692566891692E-2</c:v>
                </c:pt>
                <c:pt idx="735">
                  <c:v>1.3457458785497423E-2</c:v>
                </c:pt>
                <c:pt idx="736">
                  <c:v>1.3514017299289804E-2</c:v>
                </c:pt>
                <c:pt idx="737">
                  <c:v>1.3570365018260588E-2</c:v>
                </c:pt>
                <c:pt idx="738">
                  <c:v>1.3626498852321589E-2</c:v>
                </c:pt>
                <c:pt idx="739">
                  <c:v>1.3682415711384621E-2</c:v>
                </c:pt>
                <c:pt idx="740">
                  <c:v>1.3738112505281563E-2</c:v>
                </c:pt>
                <c:pt idx="741">
                  <c:v>1.3793586144084102E-2</c:v>
                </c:pt>
                <c:pt idx="742">
                  <c:v>1.3848833537704053E-2</c:v>
                </c:pt>
                <c:pt idx="743">
                  <c:v>1.3903851595973293E-2</c:v>
                </c:pt>
                <c:pt idx="744">
                  <c:v>1.3958637228883575E-2</c:v>
                </c:pt>
                <c:pt idx="745">
                  <c:v>1.4013187346186839E-2</c:v>
                </c:pt>
                <c:pt idx="746">
                  <c:v>1.4067498858114647E-2</c:v>
                </c:pt>
                <c:pt idx="747">
                  <c:v>1.4121568674339002E-2</c:v>
                </c:pt>
                <c:pt idx="748">
                  <c:v>1.4175393704851658E-2</c:v>
                </c:pt>
                <c:pt idx="749">
                  <c:v>1.4228970859484491E-2</c:v>
                </c:pt>
                <c:pt idx="750">
                  <c:v>1.4282297048229253E-2</c:v>
                </c:pt>
                <c:pt idx="751">
                  <c:v>1.4335369180997759E-2</c:v>
                </c:pt>
                <c:pt idx="752">
                  <c:v>1.4388184167781759E-2</c:v>
                </c:pt>
                <c:pt idx="753">
                  <c:v>1.4455706330362972E-2</c:v>
                </c:pt>
                <c:pt idx="754">
                  <c:v>1.4493030342483948E-2</c:v>
                </c:pt>
                <c:pt idx="755">
                  <c:v>1.4545055350465574E-2</c:v>
                </c:pt>
                <c:pt idx="756">
                  <c:v>1.4596810851870146E-2</c:v>
                </c:pt>
                <c:pt idx="757">
                  <c:v>1.4648293756849284E-2</c:v>
                </c:pt>
                <c:pt idx="758">
                  <c:v>1.4699500975074997E-2</c:v>
                </c:pt>
                <c:pt idx="759">
                  <c:v>1.4750429416539035E-2</c:v>
                </c:pt>
                <c:pt idx="760">
                  <c:v>1.4801075991153212E-2</c:v>
                </c:pt>
                <c:pt idx="761">
                  <c:v>1.4851437608909279E-2</c:v>
                </c:pt>
                <c:pt idx="762">
                  <c:v>1.4901511179559179E-2</c:v>
                </c:pt>
                <c:pt idx="763">
                  <c:v>1.4951293613014727E-2</c:v>
                </c:pt>
                <c:pt idx="764">
                  <c:v>1.5000781819187736E-2</c:v>
                </c:pt>
                <c:pt idx="765">
                  <c:v>1.5049972708069959E-2</c:v>
                </c:pt>
                <c:pt idx="766">
                  <c:v>1.5098863189413336E-2</c:v>
                </c:pt>
                <c:pt idx="767">
                  <c:v>1.514745017320962E-2</c:v>
                </c:pt>
                <c:pt idx="768">
                  <c:v>1.5195730569370625E-2</c:v>
                </c:pt>
                <c:pt idx="769">
                  <c:v>1.5243701287648292E-2</c:v>
                </c:pt>
                <c:pt idx="770">
                  <c:v>1.5291359237954438E-2</c:v>
                </c:pt>
                <c:pt idx="771">
                  <c:v>1.5338701330360749E-2</c:v>
                </c:pt>
                <c:pt idx="772">
                  <c:v>1.5385724474619167E-2</c:v>
                </c:pt>
                <c:pt idx="773">
                  <c:v>1.5432425580561571E-2</c:v>
                </c:pt>
                <c:pt idx="774">
                  <c:v>1.5478801558179711E-2</c:v>
                </c:pt>
                <c:pt idx="775">
                  <c:v>1.5524849317305467E-2</c:v>
                </c:pt>
                <c:pt idx="776">
                  <c:v>1.5570566110696404E-2</c:v>
                </c:pt>
                <c:pt idx="777">
                  <c:v>1.5616005952105994E-2</c:v>
                </c:pt>
                <c:pt idx="778">
                  <c:v>1.566121022043454E-2</c:v>
                </c:pt>
                <c:pt idx="779">
                  <c:v>1.5706176928071969E-2</c:v>
                </c:pt>
                <c:pt idx="780">
                  <c:v>1.5750904086848649E-2</c:v>
                </c:pt>
                <c:pt idx="781">
                  <c:v>1.579538970907457E-2</c:v>
                </c:pt>
                <c:pt idx="782">
                  <c:v>1.5839631806739973E-2</c:v>
                </c:pt>
                <c:pt idx="783">
                  <c:v>1.5883628392234783E-2</c:v>
                </c:pt>
                <c:pt idx="784">
                  <c:v>1.5927377477389371E-2</c:v>
                </c:pt>
                <c:pt idx="785">
                  <c:v>1.5970877074593659E-2</c:v>
                </c:pt>
                <c:pt idx="786">
                  <c:v>1.6014125195917828E-2</c:v>
                </c:pt>
                <c:pt idx="787">
                  <c:v>1.605711985335212E-2</c:v>
                </c:pt>
                <c:pt idx="788">
                  <c:v>1.6099859059286459E-2</c:v>
                </c:pt>
                <c:pt idx="789">
                  <c:v>1.6148388517978063E-2</c:v>
                </c:pt>
                <c:pt idx="790">
                  <c:v>1.618456316461625E-2</c:v>
                </c:pt>
                <c:pt idx="791">
                  <c:v>1.6226524088311933E-2</c:v>
                </c:pt>
                <c:pt idx="792">
                  <c:v>1.6268221609028188E-2</c:v>
                </c:pt>
                <c:pt idx="793">
                  <c:v>1.6309653738675323E-2</c:v>
                </c:pt>
                <c:pt idx="794">
                  <c:v>1.6350818489483387E-2</c:v>
                </c:pt>
                <c:pt idx="795">
                  <c:v>1.6391713873602498E-2</c:v>
                </c:pt>
                <c:pt idx="796">
                  <c:v>1.643233790318277E-2</c:v>
                </c:pt>
                <c:pt idx="797">
                  <c:v>1.6472688590214446E-2</c:v>
                </c:pt>
                <c:pt idx="798">
                  <c:v>1.651276394708745E-2</c:v>
                </c:pt>
                <c:pt idx="799">
                  <c:v>1.6552561985632153E-2</c:v>
                </c:pt>
                <c:pt idx="800">
                  <c:v>1.6592080718158542E-2</c:v>
                </c:pt>
                <c:pt idx="801">
                  <c:v>1.6631318156896668E-2</c:v>
                </c:pt>
                <c:pt idx="802">
                  <c:v>1.667027231375684E-2</c:v>
                </c:pt>
                <c:pt idx="803">
                  <c:v>1.6708941200889171E-2</c:v>
                </c:pt>
                <c:pt idx="804">
                  <c:v>1.6758235970755209E-2</c:v>
                </c:pt>
                <c:pt idx="805">
                  <c:v>1.678541521489052E-2</c:v>
                </c:pt>
                <c:pt idx="806">
                  <c:v>1.6823216365899896E-2</c:v>
                </c:pt>
                <c:pt idx="807">
                  <c:v>1.6866058519164895E-2</c:v>
                </c:pt>
                <c:pt idx="808">
                  <c:v>1.6897937016686626E-2</c:v>
                </c:pt>
                <c:pt idx="809">
                  <c:v>1.6934852540684275E-2</c:v>
                </c:pt>
                <c:pt idx="810">
                  <c:v>1.6971468880004892E-2</c:v>
                </c:pt>
                <c:pt idx="811">
                  <c:v>1.7007784046638719E-2</c:v>
                </c:pt>
                <c:pt idx="812">
                  <c:v>1.7043796052735871E-2</c:v>
                </c:pt>
                <c:pt idx="813">
                  <c:v>1.7079502910606337E-2</c:v>
                </c:pt>
                <c:pt idx="814">
                  <c:v>1.7114902632160423E-2</c:v>
                </c:pt>
                <c:pt idx="815">
                  <c:v>1.7149993229708116E-2</c:v>
                </c:pt>
                <c:pt idx="816">
                  <c:v>1.718477271523966E-2</c:v>
                </c:pt>
                <c:pt idx="817">
                  <c:v>1.721923910090517E-2</c:v>
                </c:pt>
                <c:pt idx="818">
                  <c:v>1.7253390398854762E-2</c:v>
                </c:pt>
                <c:pt idx="819">
                  <c:v>1.7287224621238551E-2</c:v>
                </c:pt>
                <c:pt idx="820">
                  <c:v>1.7320739780206651E-2</c:v>
                </c:pt>
                <c:pt idx="821">
                  <c:v>1.7353933887749307E-2</c:v>
                </c:pt>
                <c:pt idx="822">
                  <c:v>1.7386804956256441E-2</c:v>
                </c:pt>
                <c:pt idx="823">
                  <c:v>1.7419350997638361E-2</c:v>
                </c:pt>
                <c:pt idx="824">
                  <c:v>1.7451570024045182E-2</c:v>
                </c:pt>
                <c:pt idx="825">
                  <c:v>1.7483460047786892E-2</c:v>
                </c:pt>
                <c:pt idx="826">
                  <c:v>1.7515019080693861E-2</c:v>
                </c:pt>
                <c:pt idx="827">
                  <c:v>1.7546245135156013E-2</c:v>
                </c:pt>
                <c:pt idx="828">
                  <c:v>1.75771367769606E-2</c:v>
                </c:pt>
                <c:pt idx="829">
                  <c:v>1.7607784224740186E-2</c:v>
                </c:pt>
                <c:pt idx="830">
                  <c:v>1.7638257138612445E-2</c:v>
                </c:pt>
                <c:pt idx="831">
                  <c:v>1.76685550898803E-2</c:v>
                </c:pt>
                <c:pt idx="832">
                  <c:v>1.7698677649526928E-2</c:v>
                </c:pt>
                <c:pt idx="833">
                  <c:v>1.7728624388615444E-2</c:v>
                </c:pt>
                <c:pt idx="834">
                  <c:v>1.7758394878129025E-2</c:v>
                </c:pt>
                <c:pt idx="835">
                  <c:v>1.7787988689290657E-2</c:v>
                </c:pt>
                <c:pt idx="836">
                  <c:v>1.7817405393083519E-2</c:v>
                </c:pt>
                <c:pt idx="837">
                  <c:v>1.7846644560570724E-2</c:v>
                </c:pt>
                <c:pt idx="838">
                  <c:v>1.7875705762975258E-2</c:v>
                </c:pt>
                <c:pt idx="839">
                  <c:v>1.7904588571120428E-2</c:v>
                </c:pt>
                <c:pt idx="840">
                  <c:v>1.7933292556389091E-2</c:v>
                </c:pt>
                <c:pt idx="841">
                  <c:v>1.7969934229444817E-2</c:v>
                </c:pt>
                <c:pt idx="842">
                  <c:v>1.7998227865598793E-2</c:v>
                </c:pt>
                <c:pt idx="843">
                  <c:v>1.802233611979176E-2</c:v>
                </c:pt>
                <c:pt idx="844">
                  <c:v>1.8050294697244951E-2</c:v>
                </c:pt>
                <c:pt idx="845">
                  <c:v>1.8078072245746313E-2</c:v>
                </c:pt>
                <c:pt idx="846">
                  <c:v>1.8105668336438896E-2</c:v>
                </c:pt>
                <c:pt idx="847">
                  <c:v>1.8133082540305878E-2</c:v>
                </c:pt>
                <c:pt idx="848">
                  <c:v>1.816031442849031E-2</c:v>
                </c:pt>
                <c:pt idx="849">
                  <c:v>1.8187363571975368E-2</c:v>
                </c:pt>
                <c:pt idx="850">
                  <c:v>1.8214229541984039E-2</c:v>
                </c:pt>
                <c:pt idx="851">
                  <c:v>1.8240911909579438E-2</c:v>
                </c:pt>
                <c:pt idx="852">
                  <c:v>1.8267410245664806E-2</c:v>
                </c:pt>
                <c:pt idx="853">
                  <c:v>1.8293724121383192E-2</c:v>
                </c:pt>
                <c:pt idx="854">
                  <c:v>1.8319853107877648E-2</c:v>
                </c:pt>
                <c:pt idx="855">
                  <c:v>1.8353175154759427E-2</c:v>
                </c:pt>
                <c:pt idx="856">
                  <c:v>1.8371554697367287E-2</c:v>
                </c:pt>
                <c:pt idx="857">
                  <c:v>1.8397126442568634E-2</c:v>
                </c:pt>
                <c:pt idx="858">
                  <c:v>1.8422511582798506E-2</c:v>
                </c:pt>
                <c:pt idx="859">
                  <c:v>1.8449974663088398E-2</c:v>
                </c:pt>
                <c:pt idx="860">
                  <c:v>1.8476277953674014E-2</c:v>
                </c:pt>
                <c:pt idx="861">
                  <c:v>1.8501073828787185E-2</c:v>
                </c:pt>
                <c:pt idx="862">
                  <c:v>1.8525681322110188E-2</c:v>
                </c:pt>
                <c:pt idx="863">
                  <c:v>1.8550100004626202E-2</c:v>
                </c:pt>
                <c:pt idx="864">
                  <c:v>1.8574329447238469E-2</c:v>
                </c:pt>
                <c:pt idx="865">
                  <c:v>1.8598369221249911E-2</c:v>
                </c:pt>
                <c:pt idx="866">
                  <c:v>1.8622218897643705E-2</c:v>
                </c:pt>
                <c:pt idx="867">
                  <c:v>1.8645878047562903E-2</c:v>
                </c:pt>
                <c:pt idx="868">
                  <c:v>1.8669346241910745E-2</c:v>
                </c:pt>
                <c:pt idx="869">
                  <c:v>1.869262305207009E-2</c:v>
                </c:pt>
                <c:pt idx="870">
                  <c:v>1.8715708048864244E-2</c:v>
                </c:pt>
                <c:pt idx="871">
                  <c:v>1.8738600803436256E-2</c:v>
                </c:pt>
                <c:pt idx="872">
                  <c:v>1.8761300886929178E-2</c:v>
                </c:pt>
                <c:pt idx="873">
                  <c:v>1.8783807870406122E-2</c:v>
                </c:pt>
                <c:pt idx="874">
                  <c:v>1.8806121324930203E-2</c:v>
                </c:pt>
                <c:pt idx="875">
                  <c:v>1.8828240821484599E-2</c:v>
                </c:pt>
                <c:pt idx="876">
                  <c:v>1.8850165931292295E-2</c:v>
                </c:pt>
                <c:pt idx="877">
                  <c:v>1.8871896225416407E-2</c:v>
                </c:pt>
                <c:pt idx="878">
                  <c:v>1.8893431274840111E-2</c:v>
                </c:pt>
                <c:pt idx="879">
                  <c:v>1.8914770650786394E-2</c:v>
                </c:pt>
                <c:pt idx="880">
                  <c:v>1.8935919423919145E-2</c:v>
                </c:pt>
                <c:pt idx="881">
                  <c:v>1.8957031634938559E-2</c:v>
                </c:pt>
                <c:pt idx="882">
                  <c:v>1.8978180110069687E-2</c:v>
                </c:pt>
                <c:pt idx="883">
                  <c:v>1.8999366386243111E-2</c:v>
                </c:pt>
                <c:pt idx="884">
                  <c:v>1.902059200046935E-2</c:v>
                </c:pt>
                <c:pt idx="885">
                  <c:v>1.9041858489439178E-2</c:v>
                </c:pt>
                <c:pt idx="886">
                  <c:v>1.9063167390163116E-2</c:v>
                </c:pt>
                <c:pt idx="887">
                  <c:v>1.9084520239491809E-2</c:v>
                </c:pt>
                <c:pt idx="888">
                  <c:v>1.9105918574435776E-2</c:v>
                </c:pt>
                <c:pt idx="889">
                  <c:v>1.9127363931685792E-2</c:v>
                </c:pt>
                <c:pt idx="890">
                  <c:v>1.9148857848252376E-2</c:v>
                </c:pt>
                <c:pt idx="891">
                  <c:v>1.9170401861066111E-2</c:v>
                </c:pt>
                <c:pt idx="892">
                  <c:v>1.9191997506977643E-2</c:v>
                </c:pt>
                <c:pt idx="893">
                  <c:v>1.922396788769376E-2</c:v>
                </c:pt>
                <c:pt idx="894">
                  <c:v>1.9245697658982763E-2</c:v>
                </c:pt>
                <c:pt idx="895">
                  <c:v>1.9260222831327667E-2</c:v>
                </c:pt>
                <c:pt idx="896">
                  <c:v>1.9282048758393344E-2</c:v>
                </c:pt>
                <c:pt idx="897">
                  <c:v>1.9303934222634211E-2</c:v>
                </c:pt>
                <c:pt idx="898">
                  <c:v>1.9325880760900915E-2</c:v>
                </c:pt>
                <c:pt idx="899">
                  <c:v>1.9347889910203975E-2</c:v>
                </c:pt>
                <c:pt idx="900">
                  <c:v>1.9369963207154228E-2</c:v>
                </c:pt>
                <c:pt idx="901">
                  <c:v>1.9392102189081939E-2</c:v>
                </c:pt>
                <c:pt idx="902">
                  <c:v>1.9414308392438073E-2</c:v>
                </c:pt>
                <c:pt idx="903">
                  <c:v>1.9436583354393022E-2</c:v>
                </c:pt>
                <c:pt idx="904">
                  <c:v>1.9458928611797432E-2</c:v>
                </c:pt>
                <c:pt idx="905">
                  <c:v>1.9481345701501951E-2</c:v>
                </c:pt>
                <c:pt idx="906">
                  <c:v>1.950383616043716E-2</c:v>
                </c:pt>
                <c:pt idx="907">
                  <c:v>1.9526401525613579E-2</c:v>
                </c:pt>
                <c:pt idx="908">
                  <c:v>1.9549043333721983E-2</c:v>
                </c:pt>
                <c:pt idx="909">
                  <c:v>1.9580400267955156E-2</c:v>
                </c:pt>
                <c:pt idx="910">
                  <c:v>1.9607626893805019E-2</c:v>
                </c:pt>
                <c:pt idx="911">
                  <c:v>1.9633836374870484E-2</c:v>
                </c:pt>
                <c:pt idx="912">
                  <c:v>1.9653565093049608E-2</c:v>
                </c:pt>
                <c:pt idx="913">
                  <c:v>1.9676660932770318E-2</c:v>
                </c:pt>
                <c:pt idx="914">
                  <c:v>1.9699843315263976E-2</c:v>
                </c:pt>
                <c:pt idx="915">
                  <c:v>1.9723113777381229E-2</c:v>
                </c:pt>
                <c:pt idx="916">
                  <c:v>1.9746473855972724E-2</c:v>
                </c:pt>
                <c:pt idx="917">
                  <c:v>1.9769925087969042E-2</c:v>
                </c:pt>
                <c:pt idx="918">
                  <c:v>1.9793469010300768E-2</c:v>
                </c:pt>
                <c:pt idx="919">
                  <c:v>1.9817107159818548E-2</c:v>
                </c:pt>
                <c:pt idx="920">
                  <c:v>1.9840841073452964E-2</c:v>
                </c:pt>
                <c:pt idx="921">
                  <c:v>1.9864672288214535E-2</c:v>
                </c:pt>
                <c:pt idx="922">
                  <c:v>1.9888602340873973E-2</c:v>
                </c:pt>
                <c:pt idx="923">
                  <c:v>1.991263276836186E-2</c:v>
                </c:pt>
                <c:pt idx="924">
                  <c:v>1.9936765107688714E-2</c:v>
                </c:pt>
                <c:pt idx="925">
                  <c:v>1.9961000895625247E-2</c:v>
                </c:pt>
                <c:pt idx="926">
                  <c:v>1.9985341669181977E-2</c:v>
                </c:pt>
                <c:pt idx="927">
                  <c:v>2.0009788965209552E-2</c:v>
                </c:pt>
                <c:pt idx="928">
                  <c:v>2.0034344320638553E-2</c:v>
                </c:pt>
                <c:pt idx="929">
                  <c:v>2.0059009272399564E-2</c:v>
                </c:pt>
                <c:pt idx="930">
                  <c:v>2.0083785357343231E-2</c:v>
                </c:pt>
                <c:pt idx="931">
                  <c:v>2.0108674112639946E-2</c:v>
                </c:pt>
                <c:pt idx="932">
                  <c:v>2.0133587695756461E-2</c:v>
                </c:pt>
                <c:pt idx="933">
                  <c:v>2.0158333963431474E-2</c:v>
                </c:pt>
                <c:pt idx="934">
                  <c:v>2.0182905386008088E-2</c:v>
                </c:pt>
                <c:pt idx="935">
                  <c:v>2.02073012915438E-2</c:v>
                </c:pt>
                <c:pt idx="936">
                  <c:v>2.0231521008016173E-2</c:v>
                </c:pt>
                <c:pt idx="937">
                  <c:v>2.025556386340277E-2</c:v>
                </c:pt>
                <c:pt idx="938">
                  <c:v>2.0279429185681153E-2</c:v>
                </c:pt>
                <c:pt idx="939">
                  <c:v>2.0303116302669011E-2</c:v>
                </c:pt>
                <c:pt idx="940">
                  <c:v>2.0326624542503779E-2</c:v>
                </c:pt>
                <c:pt idx="941">
                  <c:v>2.0349953233003149E-2</c:v>
                </c:pt>
                <c:pt idx="942">
                  <c:v>2.0373101702304552E-2</c:v>
                </c:pt>
                <c:pt idx="943">
                  <c:v>2.0396069278065809E-2</c:v>
                </c:pt>
                <c:pt idx="944">
                  <c:v>2.0418855288584226E-2</c:v>
                </c:pt>
                <c:pt idx="945">
                  <c:v>2.0450067885611212E-2</c:v>
                </c:pt>
                <c:pt idx="946">
                  <c:v>2.0467067935339145E-2</c:v>
                </c:pt>
                <c:pt idx="947">
                  <c:v>2.0486117207578758E-2</c:v>
                </c:pt>
                <c:pt idx="948">
                  <c:v>2.0508170236261947E-2</c:v>
                </c:pt>
                <c:pt idx="949">
                  <c:v>2.0530038339350298E-2</c:v>
                </c:pt>
                <c:pt idx="950">
                  <c:v>2.0551720844901311E-2</c:v>
                </c:pt>
                <c:pt idx="951">
                  <c:v>2.0573217080812611E-2</c:v>
                </c:pt>
                <c:pt idx="952">
                  <c:v>2.0594526375141697E-2</c:v>
                </c:pt>
                <c:pt idx="953">
                  <c:v>2.0615648055706259E-2</c:v>
                </c:pt>
                <c:pt idx="954">
                  <c:v>2.0636581450563796E-2</c:v>
                </c:pt>
                <c:pt idx="955">
                  <c:v>2.0657325887691869E-2</c:v>
                </c:pt>
                <c:pt idx="956">
                  <c:v>2.067788069506804E-2</c:v>
                </c:pt>
                <c:pt idx="957">
                  <c:v>2.0698245200510001E-2</c:v>
                </c:pt>
                <c:pt idx="958">
                  <c:v>2.0718418732155186E-2</c:v>
                </c:pt>
                <c:pt idx="959">
                  <c:v>2.0744074433798332E-2</c:v>
                </c:pt>
                <c:pt idx="960">
                  <c:v>2.0758190185725667E-2</c:v>
                </c:pt>
                <c:pt idx="961">
                  <c:v>2.0777786763606088E-2</c:v>
                </c:pt>
                <c:pt idx="962">
                  <c:v>2.0797189679440109E-2</c:v>
                </c:pt>
                <c:pt idx="963">
                  <c:v>2.0819126441287139E-2</c:v>
                </c:pt>
                <c:pt idx="964">
                  <c:v>2.0835411837119011E-2</c:v>
                </c:pt>
                <c:pt idx="965">
                  <c:v>2.085422973483908E-2</c:v>
                </c:pt>
                <c:pt idx="966">
                  <c:v>2.0872851282502936E-2</c:v>
                </c:pt>
                <c:pt idx="967">
                  <c:v>2.0891275807928267E-2</c:v>
                </c:pt>
                <c:pt idx="968">
                  <c:v>2.0909502639172572E-2</c:v>
                </c:pt>
                <c:pt idx="969">
                  <c:v>2.0927531104213415E-2</c:v>
                </c:pt>
                <c:pt idx="970">
                  <c:v>2.0945360531028356E-2</c:v>
                </c:pt>
                <c:pt idx="971">
                  <c:v>2.0962990247435087E-2</c:v>
                </c:pt>
                <c:pt idx="972">
                  <c:v>2.0980419581650978E-2</c:v>
                </c:pt>
                <c:pt idx="973">
                  <c:v>2.0997647861493718E-2</c:v>
                </c:pt>
                <c:pt idx="974">
                  <c:v>2.101467441494087E-2</c:v>
                </c:pt>
                <c:pt idx="975">
                  <c:v>2.1031498570049934E-2</c:v>
                </c:pt>
                <c:pt idx="976">
                  <c:v>2.1048119654718533E-2</c:v>
                </c:pt>
                <c:pt idx="977">
                  <c:v>2.1064536996844296E-2</c:v>
                </c:pt>
                <c:pt idx="978">
                  <c:v>2.1080749924484721E-2</c:v>
                </c:pt>
                <c:pt idx="979">
                  <c:v>2.1096757765617369E-2</c:v>
                </c:pt>
                <c:pt idx="980">
                  <c:v>2.1112559848219803E-2</c:v>
                </c:pt>
                <c:pt idx="981">
                  <c:v>2.1128155500189649E-2</c:v>
                </c:pt>
                <c:pt idx="982">
                  <c:v>2.1143544049584406E-2</c:v>
                </c:pt>
                <c:pt idx="983">
                  <c:v>2.1158724824381636E-2</c:v>
                </c:pt>
                <c:pt idx="984">
                  <c:v>2.1173697152399029E-2</c:v>
                </c:pt>
                <c:pt idx="985">
                  <c:v>2.118846036177402E-2</c:v>
                </c:pt>
                <c:pt idx="986">
                  <c:v>2.120301378048417E-2</c:v>
                </c:pt>
                <c:pt idx="987">
                  <c:v>2.121735673634717E-2</c:v>
                </c:pt>
                <c:pt idx="988">
                  <c:v>2.1231488557500455E-2</c:v>
                </c:pt>
                <c:pt idx="989">
                  <c:v>2.1245408571761715E-2</c:v>
                </c:pt>
                <c:pt idx="990">
                  <c:v>2.1259116107188447E-2</c:v>
                </c:pt>
                <c:pt idx="991">
                  <c:v>2.1272610491758215E-2</c:v>
                </c:pt>
                <c:pt idx="992">
                  <c:v>2.128589105344858E-2</c:v>
                </c:pt>
                <c:pt idx="993">
                  <c:v>2.1298957120317041E-2</c:v>
                </c:pt>
                <c:pt idx="994">
                  <c:v>2.1311808020101353E-2</c:v>
                </c:pt>
                <c:pt idx="995">
                  <c:v>2.1324443081018885E-2</c:v>
                </c:pt>
                <c:pt idx="996">
                  <c:v>2.1336861630887327E-2</c:v>
                </c:pt>
                <c:pt idx="997">
                  <c:v>2.1350788281759847E-2</c:v>
                </c:pt>
                <c:pt idx="998">
                  <c:v>2.1362740616481801E-2</c:v>
                </c:pt>
                <c:pt idx="999">
                  <c:v>2.1372811494293487E-2</c:v>
                </c:pt>
                <c:pt idx="1000">
                  <c:v>2.1384357279901067E-2</c:v>
                </c:pt>
                <c:pt idx="1001">
                  <c:v>2.1395683194427306E-2</c:v>
                </c:pt>
                <c:pt idx="1002">
                  <c:v>2.140678856576983E-2</c:v>
                </c:pt>
                <c:pt idx="1003">
                  <c:v>2.1417672722146008E-2</c:v>
                </c:pt>
                <c:pt idx="1004">
                  <c:v>2.1428334991053788E-2</c:v>
                </c:pt>
                <c:pt idx="1005">
                  <c:v>2.1438774701030283E-2</c:v>
                </c:pt>
                <c:pt idx="1006">
                  <c:v>2.144899117957344E-2</c:v>
                </c:pt>
                <c:pt idx="1007">
                  <c:v>2.1458983754820693E-2</c:v>
                </c:pt>
                <c:pt idx="1008">
                  <c:v>2.1468751754989412E-2</c:v>
                </c:pt>
                <c:pt idx="1009">
                  <c:v>2.1478294507817353E-2</c:v>
                </c:pt>
                <c:pt idx="1010">
                  <c:v>2.1490231704248686E-2</c:v>
                </c:pt>
                <c:pt idx="1011">
                  <c:v>2.1496701583361144E-2</c:v>
                </c:pt>
                <c:pt idx="1012">
                  <c:v>2.1505564562112056E-2</c:v>
                </c:pt>
                <c:pt idx="1013">
                  <c:v>2.1514199605512374E-2</c:v>
                </c:pt>
                <c:pt idx="1014">
                  <c:v>2.152260604153966E-2</c:v>
                </c:pt>
                <c:pt idx="1015">
                  <c:v>2.1530783198091541E-2</c:v>
                </c:pt>
                <c:pt idx="1016">
                  <c:v>2.1538730403305451E-2</c:v>
                </c:pt>
                <c:pt idx="1017">
                  <c:v>2.1546446984919143E-2</c:v>
                </c:pt>
                <c:pt idx="1018">
                  <c:v>2.1553932271070053E-2</c:v>
                </c:pt>
                <c:pt idx="1019">
                  <c:v>2.1561185589895615E-2</c:v>
                </c:pt>
                <c:pt idx="1020">
                  <c:v>2.1568206269133583E-2</c:v>
                </c:pt>
                <c:pt idx="1021">
                  <c:v>2.1574993636841455E-2</c:v>
                </c:pt>
                <c:pt idx="1022">
                  <c:v>2.1581547020996794E-2</c:v>
                </c:pt>
                <c:pt idx="1023">
                  <c:v>2.1587865749657098E-2</c:v>
                </c:pt>
                <c:pt idx="1024">
                  <c:v>2.1593949150719993E-2</c:v>
                </c:pt>
                <c:pt idx="1025">
                  <c:v>2.1599796552163042E-2</c:v>
                </c:pt>
                <c:pt idx="1026">
                  <c:v>2.1605407282043743E-2</c:v>
                </c:pt>
                <c:pt idx="1027">
                  <c:v>2.1610780668259721E-2</c:v>
                </c:pt>
                <c:pt idx="1028">
                  <c:v>2.1615916038868477E-2</c:v>
                </c:pt>
                <c:pt idx="1029">
                  <c:v>2.1620812721767635E-2</c:v>
                </c:pt>
                <c:pt idx="1030">
                  <c:v>2.1625470045174566E-2</c:v>
                </c:pt>
                <c:pt idx="1031">
                  <c:v>2.1629887336906961E-2</c:v>
                </c:pt>
                <c:pt idx="1032">
                  <c:v>2.1634063924862446E-2</c:v>
                </c:pt>
                <c:pt idx="1033">
                  <c:v>2.1637999137178454E-2</c:v>
                </c:pt>
                <c:pt idx="1034">
                  <c:v>2.1641692301752613E-2</c:v>
                </c:pt>
                <c:pt idx="1035">
                  <c:v>2.1645142746562485E-2</c:v>
                </c:pt>
                <c:pt idx="1036">
                  <c:v>2.1648369952664837E-2</c:v>
                </c:pt>
                <c:pt idx="1037">
                  <c:v>2.1651493457639504E-2</c:v>
                </c:pt>
                <c:pt idx="1038">
                  <c:v>2.16545337209606E-2</c:v>
                </c:pt>
                <c:pt idx="1039">
                  <c:v>2.165749109234838E-2</c:v>
                </c:pt>
                <c:pt idx="1040">
                  <c:v>2.1660365921762903E-2</c:v>
                </c:pt>
                <c:pt idx="1041">
                  <c:v>2.1663158559084295E-2</c:v>
                </c:pt>
                <c:pt idx="1042">
                  <c:v>2.1665869354192679E-2</c:v>
                </c:pt>
                <c:pt idx="1043">
                  <c:v>2.1668498656968183E-2</c:v>
                </c:pt>
                <c:pt idx="1044">
                  <c:v>2.1671046817210993E-2</c:v>
                </c:pt>
                <c:pt idx="1045">
                  <c:v>2.1673514184881171E-2</c:v>
                </c:pt>
                <c:pt idx="1046">
                  <c:v>2.1675901109938778E-2</c:v>
                </c:pt>
                <c:pt idx="1047">
                  <c:v>2.1678207942104066E-2</c:v>
                </c:pt>
                <c:pt idx="1048">
                  <c:v>2.1680435031257161E-2</c:v>
                </c:pt>
                <c:pt idx="1049">
                  <c:v>2.1682582727358124E-2</c:v>
                </c:pt>
                <c:pt idx="1050">
                  <c:v>2.1684651380287079E-2</c:v>
                </c:pt>
                <c:pt idx="1051">
                  <c:v>2.1686641339924151E-2</c:v>
                </c:pt>
                <c:pt idx="1052">
                  <c:v>2.1688552956069529E-2</c:v>
                </c:pt>
                <c:pt idx="1053">
                  <c:v>2.1690386578683274E-2</c:v>
                </c:pt>
                <c:pt idx="1054">
                  <c:v>2.1692142557565575E-2</c:v>
                </c:pt>
                <c:pt idx="1055">
                  <c:v>2.1693821242676492E-2</c:v>
                </c:pt>
                <c:pt idx="1056">
                  <c:v>2.1695422983896151E-2</c:v>
                </c:pt>
                <c:pt idx="1057">
                  <c:v>2.169694813102474E-2</c:v>
                </c:pt>
                <c:pt idx="1058">
                  <c:v>2.1698397033942385E-2</c:v>
                </c:pt>
                <c:pt idx="1059">
                  <c:v>2.1699770042689082E-2</c:v>
                </c:pt>
                <c:pt idx="1060">
                  <c:v>2.1701067506905147E-2</c:v>
                </c:pt>
                <c:pt idx="1061">
                  <c:v>2.1702289776630579E-2</c:v>
                </c:pt>
                <c:pt idx="1062">
                  <c:v>2.1703437201665565E-2</c:v>
                </c:pt>
                <c:pt idx="1063">
                  <c:v>2.1704510131970167E-2</c:v>
                </c:pt>
                <c:pt idx="1064">
                  <c:v>2.1705508917344574E-2</c:v>
                </c:pt>
                <c:pt idx="1065">
                  <c:v>2.1706684685387501E-2</c:v>
                </c:pt>
                <c:pt idx="1066">
                  <c:v>2.1707285452903236E-2</c:v>
                </c:pt>
                <c:pt idx="1067">
                  <c:v>2.1708169163527913E-2</c:v>
                </c:pt>
                <c:pt idx="1068">
                  <c:v>2.1708769607542422E-2</c:v>
                </c:pt>
                <c:pt idx="1069">
                  <c:v>2.1709402916707532E-2</c:v>
                </c:pt>
                <c:pt idx="1070">
                  <c:v>2.170996418014326E-2</c:v>
                </c:pt>
                <c:pt idx="1071">
                  <c:v>2.1710453747889602E-2</c:v>
                </c:pt>
                <c:pt idx="1072">
                  <c:v>2.1710871969746748E-2</c:v>
                </c:pt>
                <c:pt idx="1073">
                  <c:v>2.1711219195594822E-2</c:v>
                </c:pt>
                <c:pt idx="1074">
                  <c:v>2.1711495775473821E-2</c:v>
                </c:pt>
                <c:pt idx="1075">
                  <c:v>2.1711702059024063E-2</c:v>
                </c:pt>
                <c:pt idx="1076">
                  <c:v>2.1711838396285543E-2</c:v>
                </c:pt>
                <c:pt idx="1077">
                  <c:v>2.1711905136978515E-2</c:v>
                </c:pt>
                <c:pt idx="1078">
                  <c:v>2.1711902631142976E-2</c:v>
                </c:pt>
                <c:pt idx="1079">
                  <c:v>2.1711831228659051E-2</c:v>
                </c:pt>
                <c:pt idx="1080">
                  <c:v>2.1711691279326928E-2</c:v>
                </c:pt>
                <c:pt idx="1081">
                  <c:v>2.1711483133026732E-2</c:v>
                </c:pt>
                <c:pt idx="1082">
                  <c:v>2.1711207139638589E-2</c:v>
                </c:pt>
                <c:pt idx="1083">
                  <c:v>2.1710863649042622E-2</c:v>
                </c:pt>
                <c:pt idx="1084">
                  <c:v>2.171045301127883E-2</c:v>
                </c:pt>
                <c:pt idx="1085">
                  <c:v>2.1709975575987528E-2</c:v>
                </c:pt>
                <c:pt idx="1086">
                  <c:v>2.1709431693208714E-2</c:v>
                </c:pt>
                <c:pt idx="1087">
                  <c:v>2.170882171266264E-2</c:v>
                </c:pt>
                <c:pt idx="1088">
                  <c:v>2.170814598446924E-2</c:v>
                </c:pt>
                <c:pt idx="1089">
                  <c:v>2.1707404858268831E-2</c:v>
                </c:pt>
                <c:pt idx="1090">
                  <c:v>2.1706598684021472E-2</c:v>
                </c:pt>
                <c:pt idx="1091">
                  <c:v>2.1705727811767161E-2</c:v>
                </c:pt>
                <c:pt idx="1092">
                  <c:v>2.1704792591146216E-2</c:v>
                </c:pt>
                <c:pt idx="1093">
                  <c:v>2.1703793372118696E-2</c:v>
                </c:pt>
                <c:pt idx="1094">
                  <c:v>2.1702730504644663E-2</c:v>
                </c:pt>
                <c:pt idx="1095">
                  <c:v>2.1701604338444369E-2</c:v>
                </c:pt>
                <c:pt idx="1096">
                  <c:v>2.1700415223637748E-2</c:v>
                </c:pt>
                <c:pt idx="1097">
                  <c:v>2.1699163509945052E-2</c:v>
                </c:pt>
                <c:pt idx="1098">
                  <c:v>2.169784954716647E-2</c:v>
                </c:pt>
                <c:pt idx="1099">
                  <c:v>2.1696473685421935E-2</c:v>
                </c:pt>
                <c:pt idx="1100">
                  <c:v>2.1695036274351764E-2</c:v>
                </c:pt>
                <c:pt idx="1101">
                  <c:v>2.1693098297932423E-2</c:v>
                </c:pt>
                <c:pt idx="1102">
                  <c:v>2.1691521516826739E-2</c:v>
                </c:pt>
                <c:pt idx="1103">
                  <c:v>2.1690121903681359E-2</c:v>
                </c:pt>
                <c:pt idx="1104">
                  <c:v>2.1688433230320214E-2</c:v>
                </c:pt>
                <c:pt idx="1105">
                  <c:v>2.1686684807153966E-2</c:v>
                </c:pt>
                <c:pt idx="1106">
                  <c:v>2.1684876983982804E-2</c:v>
                </c:pt>
                <c:pt idx="1107">
                  <c:v>2.1683010110846723E-2</c:v>
                </c:pt>
                <c:pt idx="1108">
                  <c:v>2.1681084537306106E-2</c:v>
                </c:pt>
                <c:pt idx="1109">
                  <c:v>2.1679100613640756E-2</c:v>
                </c:pt>
                <c:pt idx="1110">
                  <c:v>2.1677058689570927E-2</c:v>
                </c:pt>
                <c:pt idx="1111">
                  <c:v>2.1674959114816872E-2</c:v>
                </c:pt>
                <c:pt idx="1112">
                  <c:v>2.1672802239418587E-2</c:v>
                </c:pt>
                <c:pt idx="1113">
                  <c:v>2.1670588413256198E-2</c:v>
                </c:pt>
                <c:pt idx="1114">
                  <c:v>2.1668317986209829E-2</c:v>
                </c:pt>
                <c:pt idx="1115">
                  <c:v>2.1665316260062184E-2</c:v>
                </c:pt>
                <c:pt idx="1116">
                  <c:v>2.1663608728825778E-2</c:v>
                </c:pt>
                <c:pt idx="1117">
                  <c:v>2.1661170598328283E-2</c:v>
                </c:pt>
                <c:pt idx="1118">
                  <c:v>2.1658677266387372E-2</c:v>
                </c:pt>
                <c:pt idx="1119">
                  <c:v>2.1655760599479379E-2</c:v>
                </c:pt>
                <c:pt idx="1120">
                  <c:v>2.1653526397935607E-2</c:v>
                </c:pt>
                <c:pt idx="1121">
                  <c:v>2.1650869561185004E-2</c:v>
                </c:pt>
                <c:pt idx="1122">
                  <c:v>2.1648158922511485E-2</c:v>
                </c:pt>
                <c:pt idx="1123">
                  <c:v>2.1645394831875109E-2</c:v>
                </c:pt>
                <c:pt idx="1124">
                  <c:v>2.1642577639156002E-2</c:v>
                </c:pt>
                <c:pt idx="1125">
                  <c:v>2.1639707694234289E-2</c:v>
                </c:pt>
                <c:pt idx="1126">
                  <c:v>2.1636785346990095E-2</c:v>
                </c:pt>
                <c:pt idx="1127">
                  <c:v>2.1633810947223608E-2</c:v>
                </c:pt>
                <c:pt idx="1128">
                  <c:v>2.1630784844974826E-2</c:v>
                </c:pt>
                <c:pt idx="1129">
                  <c:v>2.1627707389884065E-2</c:v>
                </c:pt>
                <c:pt idx="1130">
                  <c:v>2.1624578932071259E-2</c:v>
                </c:pt>
                <c:pt idx="1131">
                  <c:v>2.1621399821336595E-2</c:v>
                </c:pt>
                <c:pt idx="1132">
                  <c:v>2.16181704075602E-2</c:v>
                </c:pt>
                <c:pt idx="1133">
                  <c:v>2.1614891040542261E-2</c:v>
                </c:pt>
                <c:pt idx="1134">
                  <c:v>2.1611562070322776E-2</c:v>
                </c:pt>
                <c:pt idx="1135">
                  <c:v>2.1608183846621998E-2</c:v>
                </c:pt>
                <c:pt idx="1136">
                  <c:v>2.1604756719399987E-2</c:v>
                </c:pt>
                <c:pt idx="1137">
                  <c:v>2.1601281038536868E-2</c:v>
                </c:pt>
                <c:pt idx="1138">
                  <c:v>2.1597757153912767E-2</c:v>
                </c:pt>
                <c:pt idx="1139">
                  <c:v>2.1594185415407807E-2</c:v>
                </c:pt>
                <c:pt idx="1140">
                  <c:v>2.1590566172982051E-2</c:v>
                </c:pt>
                <c:pt idx="1141">
                  <c:v>2.1586899776275814E-2</c:v>
                </c:pt>
                <c:pt idx="1142">
                  <c:v>2.158318657540903E-2</c:v>
                </c:pt>
                <c:pt idx="1143">
                  <c:v>2.1579426920181888E-2</c:v>
                </c:pt>
                <c:pt idx="1144">
                  <c:v>2.1575621160394576E-2</c:v>
                </c:pt>
                <c:pt idx="1145">
                  <c:v>2.1571769646087091E-2</c:v>
                </c:pt>
                <c:pt idx="1146">
                  <c:v>2.1567872727139559E-2</c:v>
                </c:pt>
                <c:pt idx="1147">
                  <c:v>2.1563930753192295E-2</c:v>
                </c:pt>
                <c:pt idx="1148">
                  <c:v>2.1559944074365234E-2</c:v>
                </c:pt>
                <c:pt idx="1149">
                  <c:v>2.1555913040538499E-2</c:v>
                </c:pt>
                <c:pt idx="1150">
                  <c:v>2.1551838001432344E-2</c:v>
                </c:pt>
                <c:pt idx="1151">
                  <c:v>2.154771930700683E-2</c:v>
                </c:pt>
                <c:pt idx="1152">
                  <c:v>2.1543557307142081E-2</c:v>
                </c:pt>
                <c:pt idx="1153">
                  <c:v>2.1538143095103379E-2</c:v>
                </c:pt>
                <c:pt idx="1154">
                  <c:v>2.1533883425286504E-2</c:v>
                </c:pt>
                <c:pt idx="1155">
                  <c:v>2.1530198713870519E-2</c:v>
                </c:pt>
                <c:pt idx="1156">
                  <c:v>2.152586103309595E-2</c:v>
                </c:pt>
                <c:pt idx="1157">
                  <c:v>2.1521481846322743E-2</c:v>
                </c:pt>
                <c:pt idx="1158">
                  <c:v>2.1517061503351087E-2</c:v>
                </c:pt>
                <c:pt idx="1159">
                  <c:v>2.1512600354220979E-2</c:v>
                </c:pt>
                <c:pt idx="1160">
                  <c:v>2.1508098748572735E-2</c:v>
                </c:pt>
                <c:pt idx="1161">
                  <c:v>2.1503557036446352E-2</c:v>
                </c:pt>
                <c:pt idx="1162">
                  <c:v>2.149897556764202E-2</c:v>
                </c:pt>
                <c:pt idx="1163">
                  <c:v>2.1494354692119799E-2</c:v>
                </c:pt>
                <c:pt idx="1164">
                  <c:v>2.1489694759679878E-2</c:v>
                </c:pt>
                <c:pt idx="1165">
                  <c:v>2.1484996120202382E-2</c:v>
                </c:pt>
                <c:pt idx="1166">
                  <c:v>2.1480259123727308E-2</c:v>
                </c:pt>
                <c:pt idx="1167">
                  <c:v>2.1475484119974908E-2</c:v>
                </c:pt>
                <c:pt idx="1168">
                  <c:v>2.1470671458905244E-2</c:v>
                </c:pt>
                <c:pt idx="1169">
                  <c:v>2.1465821490318504E-2</c:v>
                </c:pt>
                <c:pt idx="1170">
                  <c:v>2.1460107832638187E-2</c:v>
                </c:pt>
                <c:pt idx="1171">
                  <c:v>2.1455304700319644E-2</c:v>
                </c:pt>
                <c:pt idx="1172">
                  <c:v>2.145105123865676E-2</c:v>
                </c:pt>
                <c:pt idx="1173">
                  <c:v>2.1446055539042774E-2</c:v>
                </c:pt>
                <c:pt idx="1174">
                  <c:v>2.1441024281312338E-2</c:v>
                </c:pt>
                <c:pt idx="1175">
                  <c:v>2.1435957815505446E-2</c:v>
                </c:pt>
                <c:pt idx="1176">
                  <c:v>2.1430856491262418E-2</c:v>
                </c:pt>
                <c:pt idx="1177">
                  <c:v>2.1425720658623248E-2</c:v>
                </c:pt>
                <c:pt idx="1178">
                  <c:v>2.1420550667468063E-2</c:v>
                </c:pt>
                <c:pt idx="1179">
                  <c:v>2.1415346867597052E-2</c:v>
                </c:pt>
                <c:pt idx="1180">
                  <c:v>2.1410109609130146E-2</c:v>
                </c:pt>
                <c:pt idx="1181">
                  <c:v>2.1404839241627727E-2</c:v>
                </c:pt>
                <c:pt idx="1182">
                  <c:v>2.1399536115129791E-2</c:v>
                </c:pt>
                <c:pt idx="1183">
                  <c:v>2.1394200579436529E-2</c:v>
                </c:pt>
                <c:pt idx="1184">
                  <c:v>2.1388832984507999E-2</c:v>
                </c:pt>
                <c:pt idx="1185">
                  <c:v>2.1383433680304265E-2</c:v>
                </c:pt>
                <c:pt idx="1186">
                  <c:v>2.1378003016465641E-2</c:v>
                </c:pt>
                <c:pt idx="1187">
                  <c:v>2.1372541343112061E-2</c:v>
                </c:pt>
                <c:pt idx="1188">
                  <c:v>2.1367049010043715E-2</c:v>
                </c:pt>
                <c:pt idx="1189">
                  <c:v>2.136152636706079E-2</c:v>
                </c:pt>
                <c:pt idx="1190">
                  <c:v>2.1355973764203284E-2</c:v>
                </c:pt>
                <c:pt idx="1191">
                  <c:v>2.135039155119145E-2</c:v>
                </c:pt>
                <c:pt idx="1192">
                  <c:v>2.1344779361838206E-2</c:v>
                </c:pt>
                <c:pt idx="1193">
                  <c:v>2.1339117458891721E-2</c:v>
                </c:pt>
                <c:pt idx="1194">
                  <c:v>2.1333396745708555E-2</c:v>
                </c:pt>
                <c:pt idx="1195">
                  <c:v>2.1327617418451794E-2</c:v>
                </c:pt>
                <c:pt idx="1196">
                  <c:v>2.1321779673604269E-2</c:v>
                </c:pt>
                <c:pt idx="1197">
                  <c:v>2.1315883707169192E-2</c:v>
                </c:pt>
                <c:pt idx="1198">
                  <c:v>2.1309929715549458E-2</c:v>
                </c:pt>
                <c:pt idx="1199">
                  <c:v>2.1303917895068025E-2</c:v>
                </c:pt>
                <c:pt idx="1200">
                  <c:v>2.1297848441808043E-2</c:v>
                </c:pt>
                <c:pt idx="1201">
                  <c:v>2.129172155185266E-2</c:v>
                </c:pt>
                <c:pt idx="1202">
                  <c:v>2.1285537421924516E-2</c:v>
                </c:pt>
                <c:pt idx="1203">
                  <c:v>2.1279296247866952E-2</c:v>
                </c:pt>
                <c:pt idx="1204">
                  <c:v>2.1272998226002926E-2</c:v>
                </c:pt>
                <c:pt idx="1205">
                  <c:v>2.1265158450987087E-2</c:v>
                </c:pt>
                <c:pt idx="1206">
                  <c:v>2.1258722428632026E-2</c:v>
                </c:pt>
                <c:pt idx="1207">
                  <c:v>2.1252836543039777E-2</c:v>
                </c:pt>
                <c:pt idx="1208">
                  <c:v>2.1246305099733576E-2</c:v>
                </c:pt>
                <c:pt idx="1209">
                  <c:v>2.1239717817973514E-2</c:v>
                </c:pt>
                <c:pt idx="1210">
                  <c:v>2.1233074894082549E-2</c:v>
                </c:pt>
                <c:pt idx="1211">
                  <c:v>2.1226376524063895E-2</c:v>
                </c:pt>
                <c:pt idx="1212">
                  <c:v>2.1219622904400381E-2</c:v>
                </c:pt>
                <c:pt idx="1213">
                  <c:v>2.1212814231175159E-2</c:v>
                </c:pt>
                <c:pt idx="1214">
                  <c:v>2.1205950700711185E-2</c:v>
                </c:pt>
                <c:pt idx="1215">
                  <c:v>2.1199032509331417E-2</c:v>
                </c:pt>
                <c:pt idx="1216">
                  <c:v>2.1192059853119005E-2</c:v>
                </c:pt>
                <c:pt idx="1217">
                  <c:v>2.1185032928396907E-2</c:v>
                </c:pt>
                <c:pt idx="1218">
                  <c:v>2.1177951931488082E-2</c:v>
                </c:pt>
                <c:pt idx="1219">
                  <c:v>2.1170817058475677E-2</c:v>
                </c:pt>
                <c:pt idx="1220">
                  <c:v>2.1164051700537811E-2</c:v>
                </c:pt>
                <c:pt idx="1221">
                  <c:v>2.1152224225522431E-2</c:v>
                </c:pt>
                <c:pt idx="1222">
                  <c:v>2.1144898540343959E-2</c:v>
                </c:pt>
                <c:pt idx="1223">
                  <c:v>2.1136461467943235E-2</c:v>
                </c:pt>
                <c:pt idx="1224">
                  <c:v>2.1130088429366367E-2</c:v>
                </c:pt>
                <c:pt idx="1225">
                  <c:v>2.1122604396133227E-2</c:v>
                </c:pt>
                <c:pt idx="1226">
                  <c:v>2.1115067972807822E-2</c:v>
                </c:pt>
                <c:pt idx="1227">
                  <c:v>2.1107479355553238E-2</c:v>
                </c:pt>
                <c:pt idx="1228">
                  <c:v>2.1099838740692434E-2</c:v>
                </c:pt>
                <c:pt idx="1229">
                  <c:v>2.109214632446843E-2</c:v>
                </c:pt>
                <c:pt idx="1230">
                  <c:v>2.1084402302964378E-2</c:v>
                </c:pt>
                <c:pt idx="1231">
                  <c:v>2.1076606872663106E-2</c:v>
                </c:pt>
                <c:pt idx="1232">
                  <c:v>2.1068760229647765E-2</c:v>
                </c:pt>
                <c:pt idx="1233">
                  <c:v>2.1060862570161376E-2</c:v>
                </c:pt>
                <c:pt idx="1234">
                  <c:v>2.1052914090606833E-2</c:v>
                </c:pt>
                <c:pt idx="1235">
                  <c:v>2.1044914987067287E-2</c:v>
                </c:pt>
                <c:pt idx="1236">
                  <c:v>2.103686545594563E-2</c:v>
                </c:pt>
                <c:pt idx="1237">
                  <c:v>2.1028765693325013E-2</c:v>
                </c:pt>
                <c:pt idx="1238">
                  <c:v>2.1020615895528394E-2</c:v>
                </c:pt>
                <c:pt idx="1239">
                  <c:v>2.1012416258798794E-2</c:v>
                </c:pt>
                <c:pt idx="1240">
                  <c:v>2.1004166979379235E-2</c:v>
                </c:pt>
                <c:pt idx="1241">
                  <c:v>2.0995868253592676E-2</c:v>
                </c:pt>
                <c:pt idx="1242">
                  <c:v>2.0987520277522265E-2</c:v>
                </c:pt>
                <c:pt idx="1243">
                  <c:v>2.0979123247570897E-2</c:v>
                </c:pt>
                <c:pt idx="1244">
                  <c:v>2.0970677359901657E-2</c:v>
                </c:pt>
                <c:pt idx="1245">
                  <c:v>2.0962182810677632E-2</c:v>
                </c:pt>
                <c:pt idx="1246">
                  <c:v>2.0953639796381651E-2</c:v>
                </c:pt>
                <c:pt idx="1247">
                  <c:v>2.0945048513016928E-2</c:v>
                </c:pt>
                <c:pt idx="1248">
                  <c:v>2.0936409157066294E-2</c:v>
                </c:pt>
                <c:pt idx="1249">
                  <c:v>2.0927721924612896E-2</c:v>
                </c:pt>
                <c:pt idx="1250">
                  <c:v>2.0918987011899759E-2</c:v>
                </c:pt>
                <c:pt idx="1251">
                  <c:v>2.0910204615249839E-2</c:v>
                </c:pt>
                <c:pt idx="1252">
                  <c:v>2.0901374930986094E-2</c:v>
                </c:pt>
                <c:pt idx="1253">
                  <c:v>2.0892498155031802E-2</c:v>
                </c:pt>
                <c:pt idx="1254">
                  <c:v>2.0883574483949729E-2</c:v>
                </c:pt>
                <c:pt idx="1255">
                  <c:v>2.0874604113823025E-2</c:v>
                </c:pt>
                <c:pt idx="1256">
                  <c:v>2.0865587241054584E-2</c:v>
                </c:pt>
                <c:pt idx="1257">
                  <c:v>2.0853879880733395E-2</c:v>
                </c:pt>
                <c:pt idx="1258">
                  <c:v>2.0846109692520542E-2</c:v>
                </c:pt>
                <c:pt idx="1259">
                  <c:v>2.0838259568849438E-2</c:v>
                </c:pt>
                <c:pt idx="1260">
                  <c:v>2.0829058647544585E-2</c:v>
                </c:pt>
                <c:pt idx="1261">
                  <c:v>2.0819812204813104E-2</c:v>
                </c:pt>
                <c:pt idx="1262">
                  <c:v>2.0810520436738145E-2</c:v>
                </c:pt>
                <c:pt idx="1263">
                  <c:v>2.0801183539722601E-2</c:v>
                </c:pt>
                <c:pt idx="1264">
                  <c:v>2.0791801709929558E-2</c:v>
                </c:pt>
                <c:pt idx="1265">
                  <c:v>2.0782375143681975E-2</c:v>
                </c:pt>
                <c:pt idx="1266">
                  <c:v>2.0772904037063E-2</c:v>
                </c:pt>
                <c:pt idx="1267">
                  <c:v>2.0763388586395592E-2</c:v>
                </c:pt>
                <c:pt idx="1268">
                  <c:v>2.0753828988162581E-2</c:v>
                </c:pt>
                <c:pt idx="1269">
                  <c:v>2.0744225438207309E-2</c:v>
                </c:pt>
                <c:pt idx="1270">
                  <c:v>2.0731813750929362E-2</c:v>
                </c:pt>
                <c:pt idx="1271">
                  <c:v>2.0724887268901426E-2</c:v>
                </c:pt>
                <c:pt idx="1272">
                  <c:v>2.0715153041956924E-2</c:v>
                </c:pt>
                <c:pt idx="1273">
                  <c:v>2.070537564842212E-2</c:v>
                </c:pt>
                <c:pt idx="1274">
                  <c:v>2.0695555284619971E-2</c:v>
                </c:pt>
                <c:pt idx="1275">
                  <c:v>2.0685692146713563E-2</c:v>
                </c:pt>
                <c:pt idx="1276">
                  <c:v>2.0675786431185728E-2</c:v>
                </c:pt>
                <c:pt idx="1277">
                  <c:v>2.0665838333959741E-2</c:v>
                </c:pt>
                <c:pt idx="1278">
                  <c:v>2.0655848051518433E-2</c:v>
                </c:pt>
                <c:pt idx="1279">
                  <c:v>2.064581578002489E-2</c:v>
                </c:pt>
                <c:pt idx="1280">
                  <c:v>2.0635741715642197E-2</c:v>
                </c:pt>
                <c:pt idx="1281">
                  <c:v>2.062562605477325E-2</c:v>
                </c:pt>
                <c:pt idx="1282">
                  <c:v>2.0615468993501196E-2</c:v>
                </c:pt>
                <c:pt idx="1283">
                  <c:v>2.0605270728069058E-2</c:v>
                </c:pt>
                <c:pt idx="1284">
                  <c:v>2.0595031455119539E-2</c:v>
                </c:pt>
                <c:pt idx="1285">
                  <c:v>2.0584751370336107E-2</c:v>
                </c:pt>
                <c:pt idx="1286">
                  <c:v>2.0574430670361465E-2</c:v>
                </c:pt>
                <c:pt idx="1287">
                  <c:v>2.0564069551198827E-2</c:v>
                </c:pt>
                <c:pt idx="1288">
                  <c:v>2.0553668209331022E-2</c:v>
                </c:pt>
                <c:pt idx="1289">
                  <c:v>2.05432268408412E-2</c:v>
                </c:pt>
                <c:pt idx="1290">
                  <c:v>2.0532745641892447E-2</c:v>
                </c:pt>
                <c:pt idx="1291">
                  <c:v>2.0522224808967593E-2</c:v>
                </c:pt>
                <c:pt idx="1292">
                  <c:v>2.0511664538229724E-2</c:v>
                </c:pt>
                <c:pt idx="1293">
                  <c:v>2.0501065025761989E-2</c:v>
                </c:pt>
                <c:pt idx="1294">
                  <c:v>2.0490426467967282E-2</c:v>
                </c:pt>
                <c:pt idx="1295">
                  <c:v>2.0479749061088626E-2</c:v>
                </c:pt>
                <c:pt idx="1296">
                  <c:v>2.0469033001448977E-2</c:v>
                </c:pt>
                <c:pt idx="1297">
                  <c:v>2.0458278485131487E-2</c:v>
                </c:pt>
                <c:pt idx="1298">
                  <c:v>2.0447485708379176E-2</c:v>
                </c:pt>
                <c:pt idx="1299">
                  <c:v>2.0436654867515003E-2</c:v>
                </c:pt>
                <c:pt idx="1300">
                  <c:v>2.0425786158781989E-2</c:v>
                </c:pt>
                <c:pt idx="1301">
                  <c:v>2.0414879778583028E-2</c:v>
                </c:pt>
                <c:pt idx="1302">
                  <c:v>2.0403935922761463E-2</c:v>
                </c:pt>
                <c:pt idx="1303">
                  <c:v>2.0392954787959994E-2</c:v>
                </c:pt>
                <c:pt idx="1304">
                  <c:v>2.0381936570261772E-2</c:v>
                </c:pt>
                <c:pt idx="1305">
                  <c:v>2.0370881465909818E-2</c:v>
                </c:pt>
                <c:pt idx="1306">
                  <c:v>2.0359789671147155E-2</c:v>
                </c:pt>
                <c:pt idx="1307">
                  <c:v>2.0348661382216804E-2</c:v>
                </c:pt>
                <c:pt idx="1308">
                  <c:v>2.0337496795441723E-2</c:v>
                </c:pt>
                <c:pt idx="1309">
                  <c:v>2.0326296106984998E-2</c:v>
                </c:pt>
                <c:pt idx="1310">
                  <c:v>2.0315059513089651E-2</c:v>
                </c:pt>
                <c:pt idx="1311">
                  <c:v>2.0303787209998703E-2</c:v>
                </c:pt>
                <c:pt idx="1312">
                  <c:v>2.0292479394035112E-2</c:v>
                </c:pt>
                <c:pt idx="1313">
                  <c:v>2.0281136261441901E-2</c:v>
                </c:pt>
                <c:pt idx="1314">
                  <c:v>2.0269758008382155E-2</c:v>
                </c:pt>
                <c:pt idx="1315">
                  <c:v>2.0258344831258768E-2</c:v>
                </c:pt>
                <c:pt idx="1316">
                  <c:v>2.0246896926074953E-2</c:v>
                </c:pt>
                <c:pt idx="1317">
                  <c:v>2.0235414489313541E-2</c:v>
                </c:pt>
                <c:pt idx="1318">
                  <c:v>2.0223897716977746E-2</c:v>
                </c:pt>
                <c:pt idx="1319">
                  <c:v>2.0212346805630332E-2</c:v>
                </c:pt>
                <c:pt idx="1320">
                  <c:v>2.0200761951194579E-2</c:v>
                </c:pt>
                <c:pt idx="1321">
                  <c:v>2.018914335007338E-2</c:v>
                </c:pt>
                <c:pt idx="1322">
                  <c:v>2.0177491198589692E-2</c:v>
                </c:pt>
                <c:pt idx="1323">
                  <c:v>2.0165805692826666E-2</c:v>
                </c:pt>
                <c:pt idx="1324">
                  <c:v>2.0154087029107259E-2</c:v>
                </c:pt>
                <c:pt idx="1325">
                  <c:v>2.0138971769663172E-2</c:v>
                </c:pt>
                <c:pt idx="1326">
                  <c:v>2.0130551012771392E-2</c:v>
                </c:pt>
                <c:pt idx="1327">
                  <c:v>2.0118734052800846E-2</c:v>
                </c:pt>
                <c:pt idx="1328">
                  <c:v>2.0106884719686136E-2</c:v>
                </c:pt>
                <c:pt idx="1329">
                  <c:v>2.0095003209910089E-2</c:v>
                </c:pt>
                <c:pt idx="1330">
                  <c:v>2.0083089719555858E-2</c:v>
                </c:pt>
                <c:pt idx="1331">
                  <c:v>2.0071144445026334E-2</c:v>
                </c:pt>
                <c:pt idx="1332">
                  <c:v>2.0059167582564541E-2</c:v>
                </c:pt>
                <c:pt idx="1333">
                  <c:v>2.0047159328333564E-2</c:v>
                </c:pt>
                <c:pt idx="1334">
                  <c:v>2.003511987865636E-2</c:v>
                </c:pt>
                <c:pt idx="1335">
                  <c:v>2.0023049429696016E-2</c:v>
                </c:pt>
                <c:pt idx="1336">
                  <c:v>2.0010948177695553E-2</c:v>
                </c:pt>
                <c:pt idx="1337">
                  <c:v>1.999881631897793E-2</c:v>
                </c:pt>
                <c:pt idx="1338">
                  <c:v>1.9986654049706232E-2</c:v>
                </c:pt>
                <c:pt idx="1339">
                  <c:v>1.997446156612348E-2</c:v>
                </c:pt>
                <c:pt idx="1340">
                  <c:v>1.996223906463257E-2</c:v>
                </c:pt>
                <c:pt idx="1341">
                  <c:v>1.994998674131665E-2</c:v>
                </c:pt>
                <c:pt idx="1342">
                  <c:v>1.9937704792498678E-2</c:v>
                </c:pt>
                <c:pt idx="1343">
                  <c:v>1.9925393414341741E-2</c:v>
                </c:pt>
                <c:pt idx="1344">
                  <c:v>1.9913052803248732E-2</c:v>
                </c:pt>
                <c:pt idx="1345">
                  <c:v>1.9900683155302801E-2</c:v>
                </c:pt>
                <c:pt idx="1346">
                  <c:v>1.9888284666826905E-2</c:v>
                </c:pt>
                <c:pt idx="1347">
                  <c:v>1.9875857533984131E-2</c:v>
                </c:pt>
                <c:pt idx="1348">
                  <c:v>1.9863401953177373E-2</c:v>
                </c:pt>
                <c:pt idx="1349">
                  <c:v>1.9850918120569716E-2</c:v>
                </c:pt>
                <c:pt idx="1350">
                  <c:v>1.9838406232404182E-2</c:v>
                </c:pt>
                <c:pt idx="1351">
                  <c:v>1.9825866484843857E-2</c:v>
                </c:pt>
                <c:pt idx="1352">
                  <c:v>1.9813299074211699E-2</c:v>
                </c:pt>
                <c:pt idx="1353">
                  <c:v>1.9800704196910601E-2</c:v>
                </c:pt>
                <c:pt idx="1354">
                  <c:v>1.9788082048863842E-2</c:v>
                </c:pt>
                <c:pt idx="1355">
                  <c:v>1.9775432826634187E-2</c:v>
                </c:pt>
                <c:pt idx="1356">
                  <c:v>1.976275672622485E-2</c:v>
                </c:pt>
                <c:pt idx="1357">
                  <c:v>1.9750053943878854E-2</c:v>
                </c:pt>
                <c:pt idx="1358">
                  <c:v>1.9737324676158963E-2</c:v>
                </c:pt>
                <c:pt idx="1359">
                  <c:v>1.9724569118988455E-2</c:v>
                </c:pt>
                <c:pt idx="1360">
                  <c:v>1.9711787468690289E-2</c:v>
                </c:pt>
                <c:pt idx="1361">
                  <c:v>1.9697148169317558E-2</c:v>
                </c:pt>
                <c:pt idx="1362">
                  <c:v>1.9686146673842941E-2</c:v>
                </c:pt>
                <c:pt idx="1363">
                  <c:v>1.9673287921699867E-2</c:v>
                </c:pt>
                <c:pt idx="1364">
                  <c:v>1.9660403861481157E-2</c:v>
                </c:pt>
                <c:pt idx="1365">
                  <c:v>1.9647494689429834E-2</c:v>
                </c:pt>
                <c:pt idx="1366">
                  <c:v>1.9634560601629047E-2</c:v>
                </c:pt>
                <c:pt idx="1367">
                  <c:v>1.9621601794481691E-2</c:v>
                </c:pt>
                <c:pt idx="1368">
                  <c:v>1.9608618464310723E-2</c:v>
                </c:pt>
                <c:pt idx="1369">
                  <c:v>1.9595610807199293E-2</c:v>
                </c:pt>
                <c:pt idx="1370">
                  <c:v>1.9582579019390423E-2</c:v>
                </c:pt>
                <c:pt idx="1371">
                  <c:v>1.9569523297127134E-2</c:v>
                </c:pt>
                <c:pt idx="1372">
                  <c:v>1.9556443836812321E-2</c:v>
                </c:pt>
                <c:pt idx="1373">
                  <c:v>1.9543340834609069E-2</c:v>
                </c:pt>
                <c:pt idx="1374">
                  <c:v>1.9530214486520592E-2</c:v>
                </c:pt>
                <c:pt idx="1375">
                  <c:v>1.9517064989349464E-2</c:v>
                </c:pt>
                <c:pt idx="1376">
                  <c:v>1.9500124793063733E-2</c:v>
                </c:pt>
                <c:pt idx="1377">
                  <c:v>1.9490697331292495E-2</c:v>
                </c:pt>
                <c:pt idx="1378">
                  <c:v>1.9477479563212441E-2</c:v>
                </c:pt>
                <c:pt idx="1379">
                  <c:v>1.9462346168834799E-2</c:v>
                </c:pt>
                <c:pt idx="1380">
                  <c:v>1.9450977129764624E-2</c:v>
                </c:pt>
                <c:pt idx="1381">
                  <c:v>1.9437692857122713E-2</c:v>
                </c:pt>
                <c:pt idx="1382">
                  <c:v>1.9424386808699623E-2</c:v>
                </c:pt>
                <c:pt idx="1383">
                  <c:v>1.9411059180818313E-2</c:v>
                </c:pt>
                <c:pt idx="1384">
                  <c:v>1.9397710169801741E-2</c:v>
                </c:pt>
                <c:pt idx="1385">
                  <c:v>1.9384339971573183E-2</c:v>
                </c:pt>
                <c:pt idx="1386">
                  <c:v>1.937094878285528E-2</c:v>
                </c:pt>
                <c:pt idx="1387">
                  <c:v>1.9357536799571307E-2</c:v>
                </c:pt>
                <c:pt idx="1388">
                  <c:v>1.9344104218044222E-2</c:v>
                </c:pt>
                <c:pt idx="1389">
                  <c:v>1.9330651234596985E-2</c:v>
                </c:pt>
                <c:pt idx="1390">
                  <c:v>1.9317178045312744E-2</c:v>
                </c:pt>
                <c:pt idx="1391">
                  <c:v>1.9303684846674329E-2</c:v>
                </c:pt>
                <c:pt idx="1392">
                  <c:v>1.9290171834605019E-2</c:v>
                </c:pt>
                <c:pt idx="1393">
                  <c:v>1.9276639205667578E-2</c:v>
                </c:pt>
                <c:pt idx="1394">
                  <c:v>1.9263087155865222E-2</c:v>
                </c:pt>
                <c:pt idx="1395">
                  <c:v>1.9249515881520907E-2</c:v>
                </c:pt>
                <c:pt idx="1396">
                  <c:v>1.9235925579037527E-2</c:v>
                </c:pt>
                <c:pt idx="1397">
                  <c:v>1.9222316444418297E-2</c:v>
                </c:pt>
                <c:pt idx="1398">
                  <c:v>1.9208688673986174E-2</c:v>
                </c:pt>
                <c:pt idx="1399">
                  <c:v>1.9195042464144052E-2</c:v>
                </c:pt>
                <c:pt idx="1400">
                  <c:v>1.9181378010975081E-2</c:v>
                </c:pt>
                <c:pt idx="1401">
                  <c:v>1.9167695510722282E-2</c:v>
                </c:pt>
                <c:pt idx="1402">
                  <c:v>1.9153995159628678E-2</c:v>
                </c:pt>
                <c:pt idx="1403">
                  <c:v>1.9140277153937291E-2</c:v>
                </c:pt>
                <c:pt idx="1404">
                  <c:v>1.9126541689971077E-2</c:v>
                </c:pt>
                <c:pt idx="1405">
                  <c:v>1.911278896397306E-2</c:v>
                </c:pt>
                <c:pt idx="1406">
                  <c:v>1.909901917218626E-2</c:v>
                </c:pt>
                <c:pt idx="1407">
                  <c:v>1.9085232510773764E-2</c:v>
                </c:pt>
                <c:pt idx="1408">
                  <c:v>1.9071429175978594E-2</c:v>
                </c:pt>
                <c:pt idx="1409">
                  <c:v>1.905760936404377E-2</c:v>
                </c:pt>
                <c:pt idx="1410">
                  <c:v>1.9043773271212316E-2</c:v>
                </c:pt>
                <c:pt idx="1411">
                  <c:v>1.9029921094046998E-2</c:v>
                </c:pt>
                <c:pt idx="1412">
                  <c:v>1.9016053028231283E-2</c:v>
                </c:pt>
                <c:pt idx="1413">
                  <c:v>1.8998199627793255E-2</c:v>
                </c:pt>
                <c:pt idx="1414">
                  <c:v>1.8984295982678034E-2</c:v>
                </c:pt>
                <c:pt idx="1415">
                  <c:v>1.8972366432610244E-2</c:v>
                </c:pt>
                <c:pt idx="1416">
                  <c:v>1.8958434634255283E-2</c:v>
                </c:pt>
                <c:pt idx="1417">
                  <c:v>1.8944487956922273E-2</c:v>
                </c:pt>
                <c:pt idx="1418">
                  <c:v>1.8930526596614428E-2</c:v>
                </c:pt>
                <c:pt idx="1419">
                  <c:v>1.891655074973464E-2</c:v>
                </c:pt>
                <c:pt idx="1420">
                  <c:v>1.8902560612445996E-2</c:v>
                </c:pt>
                <c:pt idx="1421">
                  <c:v>1.8888556380991517E-2</c:v>
                </c:pt>
                <c:pt idx="1422">
                  <c:v>1.8874538251694162E-2</c:v>
                </c:pt>
                <c:pt idx="1423">
                  <c:v>1.8860506420796952E-2</c:v>
                </c:pt>
                <c:pt idx="1424">
                  <c:v>1.8846461084462973E-2</c:v>
                </c:pt>
                <c:pt idx="1425">
                  <c:v>1.8832402439015183E-2</c:v>
                </c:pt>
                <c:pt idx="1426">
                  <c:v>1.8814307797070384E-2</c:v>
                </c:pt>
                <c:pt idx="1427">
                  <c:v>1.880424600551045E-2</c:v>
                </c:pt>
                <c:pt idx="1428">
                  <c:v>1.8790148610019486E-2</c:v>
                </c:pt>
                <c:pt idx="1429">
                  <c:v>1.8776038690306862E-2</c:v>
                </c:pt>
                <c:pt idx="1430">
                  <c:v>1.8761916442695536E-2</c:v>
                </c:pt>
                <c:pt idx="1431">
                  <c:v>1.8745761887482004E-2</c:v>
                </c:pt>
                <c:pt idx="1432">
                  <c:v>1.8733635748588995E-2</c:v>
                </c:pt>
                <c:pt idx="1433">
                  <c:v>1.8719477694739695E-2</c:v>
                </c:pt>
                <c:pt idx="1434">
                  <c:v>1.8705308097803908E-2</c:v>
                </c:pt>
                <c:pt idx="1435">
                  <c:v>1.8691127154184528E-2</c:v>
                </c:pt>
                <c:pt idx="1436">
                  <c:v>1.8676935060124578E-2</c:v>
                </c:pt>
                <c:pt idx="1437">
                  <c:v>1.8662732011707206E-2</c:v>
                </c:pt>
                <c:pt idx="1438">
                  <c:v>1.8648518205415243E-2</c:v>
                </c:pt>
                <c:pt idx="1439">
                  <c:v>1.8634293837411775E-2</c:v>
                </c:pt>
                <c:pt idx="1440">
                  <c:v>1.8620059103779951E-2</c:v>
                </c:pt>
                <c:pt idx="1441">
                  <c:v>1.8605814201002602E-2</c:v>
                </c:pt>
                <c:pt idx="1442">
                  <c:v>1.8591559325242812E-2</c:v>
                </c:pt>
                <c:pt idx="1443">
                  <c:v>1.8577294672583733E-2</c:v>
                </c:pt>
                <c:pt idx="1444">
                  <c:v>1.8563020439508193E-2</c:v>
                </c:pt>
                <c:pt idx="1445">
                  <c:v>1.8548736822179279E-2</c:v>
                </c:pt>
                <c:pt idx="1446">
                  <c:v>1.8534444016680141E-2</c:v>
                </c:pt>
                <c:pt idx="1447">
                  <c:v>1.8520142219413671E-2</c:v>
                </c:pt>
                <c:pt idx="1448">
                  <c:v>1.8505831626622893E-2</c:v>
                </c:pt>
                <c:pt idx="1449">
                  <c:v>1.8491512434470891E-2</c:v>
                </c:pt>
                <c:pt idx="1450">
                  <c:v>1.8477184839360561E-2</c:v>
                </c:pt>
                <c:pt idx="1451">
                  <c:v>1.8462849037454987E-2</c:v>
                </c:pt>
                <c:pt idx="1452">
                  <c:v>1.8448670421093993E-2</c:v>
                </c:pt>
                <c:pt idx="1453">
                  <c:v>1.8435095111737354E-2</c:v>
                </c:pt>
                <c:pt idx="1454">
                  <c:v>1.8421521159535104E-2</c:v>
                </c:pt>
                <c:pt idx="1455">
                  <c:v>1.8407948786389738E-2</c:v>
                </c:pt>
                <c:pt idx="1456">
                  <c:v>1.8394378214523499E-2</c:v>
                </c:pt>
                <c:pt idx="1457">
                  <c:v>1.8380809665758946E-2</c:v>
                </c:pt>
                <c:pt idx="1458">
                  <c:v>1.836724336231832E-2</c:v>
                </c:pt>
                <c:pt idx="1459">
                  <c:v>1.8353679526104116E-2</c:v>
                </c:pt>
                <c:pt idx="1460">
                  <c:v>1.8340118379258641E-2</c:v>
                </c:pt>
                <c:pt idx="1461">
                  <c:v>1.8326560143844262E-2</c:v>
                </c:pt>
                <c:pt idx="1462">
                  <c:v>1.8313005041763475E-2</c:v>
                </c:pt>
                <c:pt idx="1463">
                  <c:v>1.8299453295078649E-2</c:v>
                </c:pt>
                <c:pt idx="1464">
                  <c:v>1.8285905125932089E-2</c:v>
                </c:pt>
                <c:pt idx="1465">
                  <c:v>1.8268491665338615E-2</c:v>
                </c:pt>
                <c:pt idx="1466">
                  <c:v>1.8254952507064104E-2</c:v>
                </c:pt>
                <c:pt idx="1467">
                  <c:v>1.8243350934001867E-2</c:v>
                </c:pt>
                <c:pt idx="1468">
                  <c:v>1.8229819951267601E-2</c:v>
                </c:pt>
                <c:pt idx="1469">
                  <c:v>1.8216293687958185E-2</c:v>
                </c:pt>
                <c:pt idx="1470">
                  <c:v>1.8202772366056053E-2</c:v>
                </c:pt>
                <c:pt idx="1471">
                  <c:v>1.8189256207623572E-2</c:v>
                </c:pt>
                <c:pt idx="1472">
                  <c:v>1.8175745434803048E-2</c:v>
                </c:pt>
                <c:pt idx="1473">
                  <c:v>1.8162240269576913E-2</c:v>
                </c:pt>
                <c:pt idx="1474">
                  <c:v>1.8148740933767726E-2</c:v>
                </c:pt>
                <c:pt idx="1475">
                  <c:v>1.8135247649757602E-2</c:v>
                </c:pt>
                <c:pt idx="1476">
                  <c:v>1.81217606393691E-2</c:v>
                </c:pt>
                <c:pt idx="1477">
                  <c:v>1.8108280124744525E-2</c:v>
                </c:pt>
                <c:pt idx="1478">
                  <c:v>1.8094806327866308E-2</c:v>
                </c:pt>
                <c:pt idx="1479">
                  <c:v>1.808133947079682E-2</c:v>
                </c:pt>
                <c:pt idx="1480">
                  <c:v>1.8067879775518492E-2</c:v>
                </c:pt>
                <c:pt idx="1481">
                  <c:v>1.8049569443840952E-2</c:v>
                </c:pt>
                <c:pt idx="1482">
                  <c:v>1.8040982758744661E-2</c:v>
                </c:pt>
                <c:pt idx="1483">
                  <c:v>1.8027037760628417E-2</c:v>
                </c:pt>
                <c:pt idx="1484">
                  <c:v>1.801219931991227E-2</c:v>
                </c:pt>
                <c:pt idx="1485">
                  <c:v>1.7998779964285561E-2</c:v>
                </c:pt>
                <c:pt idx="1486">
                  <c:v>1.7985369134558837E-2</c:v>
                </c:pt>
                <c:pt idx="1487">
                  <c:v>1.797196705255466E-2</c:v>
                </c:pt>
                <c:pt idx="1488">
                  <c:v>1.7958573940575207E-2</c:v>
                </c:pt>
                <c:pt idx="1489">
                  <c:v>1.79451900203631E-2</c:v>
                </c:pt>
                <c:pt idx="1490">
                  <c:v>1.7931815514140581E-2</c:v>
                </c:pt>
                <c:pt idx="1491">
                  <c:v>1.7918450643890083E-2</c:v>
                </c:pt>
                <c:pt idx="1492">
                  <c:v>1.7905095631673973E-2</c:v>
                </c:pt>
                <c:pt idx="1493">
                  <c:v>1.7891750699634557E-2</c:v>
                </c:pt>
                <c:pt idx="1494">
                  <c:v>1.7878416069594394E-2</c:v>
                </c:pt>
                <c:pt idx="1495">
                  <c:v>1.7865091963695789E-2</c:v>
                </c:pt>
                <c:pt idx="1496">
                  <c:v>1.7851778604001112E-2</c:v>
                </c:pt>
                <c:pt idx="1497">
                  <c:v>1.7838476212572729E-2</c:v>
                </c:pt>
                <c:pt idx="1498">
                  <c:v>1.7825185011313138E-2</c:v>
                </c:pt>
                <c:pt idx="1499">
                  <c:v>1.781190522244458E-2</c:v>
                </c:pt>
                <c:pt idx="1500">
                  <c:v>1.7798637067949485E-2</c:v>
                </c:pt>
                <c:pt idx="1501">
                  <c:v>1.7785380769730352E-2</c:v>
                </c:pt>
                <c:pt idx="1502">
                  <c:v>1.7772136550009421E-2</c:v>
                </c:pt>
                <c:pt idx="1503">
                  <c:v>1.7758904630769123E-2</c:v>
                </c:pt>
                <c:pt idx="1504">
                  <c:v>1.7745685233991892E-2</c:v>
                </c:pt>
                <c:pt idx="1505">
                  <c:v>1.7732478581740097E-2</c:v>
                </c:pt>
                <c:pt idx="1506">
                  <c:v>1.7719284896076104E-2</c:v>
                </c:pt>
                <c:pt idx="1507">
                  <c:v>1.7706104398982347E-2</c:v>
                </c:pt>
                <c:pt idx="1508">
                  <c:v>1.7692937312521195E-2</c:v>
                </c:pt>
                <c:pt idx="1509">
                  <c:v>1.7679783858914888E-2</c:v>
                </c:pt>
                <c:pt idx="1510">
                  <c:v>1.7666644259826114E-2</c:v>
                </c:pt>
                <c:pt idx="1511">
                  <c:v>1.7653518737636986E-2</c:v>
                </c:pt>
                <c:pt idx="1512">
                  <c:v>1.7640407514250001E-2</c:v>
                </c:pt>
                <c:pt idx="1513">
                  <c:v>1.762731081164759E-2</c:v>
                </c:pt>
                <c:pt idx="1514">
                  <c:v>1.7614228851972058E-2</c:v>
                </c:pt>
                <c:pt idx="1515">
                  <c:v>1.7601161857205838E-2</c:v>
                </c:pt>
                <c:pt idx="1516">
                  <c:v>1.7588110049411299E-2</c:v>
                </c:pt>
                <c:pt idx="1517">
                  <c:v>1.7567631283528229E-2</c:v>
                </c:pt>
                <c:pt idx="1518">
                  <c:v>1.7554619547519579E-2</c:v>
                </c:pt>
                <c:pt idx="1519">
                  <c:v>1.7546190452470967E-2</c:v>
                </c:pt>
                <c:pt idx="1520">
                  <c:v>1.7533204982864703E-2</c:v>
                </c:pt>
                <c:pt idx="1521">
                  <c:v>1.7520235876382628E-2</c:v>
                </c:pt>
                <c:pt idx="1522">
                  <c:v>1.7507283355060466E-2</c:v>
                </c:pt>
                <c:pt idx="1523">
                  <c:v>1.7494347640960584E-2</c:v>
                </c:pt>
                <c:pt idx="1524">
                  <c:v>1.7481428956171996E-2</c:v>
                </c:pt>
                <c:pt idx="1525">
                  <c:v>1.7468527522757071E-2</c:v>
                </c:pt>
                <c:pt idx="1526">
                  <c:v>1.7455643562698242E-2</c:v>
                </c:pt>
                <c:pt idx="1527">
                  <c:v>1.7442777298084522E-2</c:v>
                </c:pt>
                <c:pt idx="1528">
                  <c:v>1.7429928951004925E-2</c:v>
                </c:pt>
                <c:pt idx="1529">
                  <c:v>1.7417098743441883E-2</c:v>
                </c:pt>
                <c:pt idx="1530">
                  <c:v>1.7404286897564347E-2</c:v>
                </c:pt>
                <c:pt idx="1531">
                  <c:v>1.738517684277241E-2</c:v>
                </c:pt>
                <c:pt idx="1532">
                  <c:v>1.7374234164808655E-2</c:v>
                </c:pt>
                <c:pt idx="1533">
                  <c:v>1.7361485442011215E-2</c:v>
                </c:pt>
                <c:pt idx="1534">
                  <c:v>1.7348756029686996E-2</c:v>
                </c:pt>
                <c:pt idx="1535">
                  <c:v>1.7334232060299826E-2</c:v>
                </c:pt>
                <c:pt idx="1536">
                  <c:v>1.7323356024787628E-2</c:v>
                </c:pt>
                <c:pt idx="1537">
                  <c:v>1.7310685876337217E-2</c:v>
                </c:pt>
                <c:pt idx="1538">
                  <c:v>1.7298035926529565E-2</c:v>
                </c:pt>
                <c:pt idx="1539">
                  <c:v>1.7285406397506975E-2</c:v>
                </c:pt>
                <c:pt idx="1540">
                  <c:v>1.7272797511171945E-2</c:v>
                </c:pt>
                <c:pt idx="1541">
                  <c:v>1.7260209489506906E-2</c:v>
                </c:pt>
                <c:pt idx="1542">
                  <c:v>1.7247642554814036E-2</c:v>
                </c:pt>
                <c:pt idx="1543">
                  <c:v>1.7235096928835958E-2</c:v>
                </c:pt>
                <c:pt idx="1544">
                  <c:v>1.722257283387485E-2</c:v>
                </c:pt>
                <c:pt idx="1545">
                  <c:v>1.7210070491833207E-2</c:v>
                </c:pt>
                <c:pt idx="1546">
                  <c:v>1.7197590124693463E-2</c:v>
                </c:pt>
                <c:pt idx="1547">
                  <c:v>1.7185131954597921E-2</c:v>
                </c:pt>
                <c:pt idx="1548">
                  <c:v>1.717269620360895E-2</c:v>
                </c:pt>
                <c:pt idx="1549">
                  <c:v>1.7160283093629047E-2</c:v>
                </c:pt>
                <c:pt idx="1550">
                  <c:v>1.7147892846800517E-2</c:v>
                </c:pt>
                <c:pt idx="1551">
                  <c:v>1.713552568510579E-2</c:v>
                </c:pt>
                <c:pt idx="1552">
                  <c:v>1.7123181830607237E-2</c:v>
                </c:pt>
                <c:pt idx="1553">
                  <c:v>1.7110861505367225E-2</c:v>
                </c:pt>
                <c:pt idx="1554">
                  <c:v>1.7098564931368188E-2</c:v>
                </c:pt>
                <c:pt idx="1555">
                  <c:v>1.7086292330752428E-2</c:v>
                </c:pt>
                <c:pt idx="1556">
                  <c:v>1.7074043925342508E-2</c:v>
                </c:pt>
                <c:pt idx="1557">
                  <c:v>1.7061819937440603E-2</c:v>
                </c:pt>
                <c:pt idx="1558">
                  <c:v>1.704962058894921E-2</c:v>
                </c:pt>
                <c:pt idx="1559">
                  <c:v>1.7037446101850762E-2</c:v>
                </c:pt>
                <c:pt idx="1560">
                  <c:v>1.702529669812769E-2</c:v>
                </c:pt>
                <c:pt idx="1561">
                  <c:v>1.7013172600162108E-2</c:v>
                </c:pt>
                <c:pt idx="1562">
                  <c:v>1.7001074029696639E-2</c:v>
                </c:pt>
                <c:pt idx="1563">
                  <c:v>1.6989001208873589E-2</c:v>
                </c:pt>
                <c:pt idx="1564">
                  <c:v>1.6976954359595453E-2</c:v>
                </c:pt>
                <c:pt idx="1565">
                  <c:v>1.6964933704004537E-2</c:v>
                </c:pt>
                <c:pt idx="1566">
                  <c:v>1.6952939464163208E-2</c:v>
                </c:pt>
                <c:pt idx="1567">
                  <c:v>1.6940971862133836E-2</c:v>
                </c:pt>
                <c:pt idx="1568">
                  <c:v>1.692903111973898E-2</c:v>
                </c:pt>
                <c:pt idx="1569">
                  <c:v>1.6915417731402371E-2</c:v>
                </c:pt>
                <c:pt idx="1570">
                  <c:v>1.6903535293488758E-2</c:v>
                </c:pt>
                <c:pt idx="1571">
                  <c:v>1.6893372271864493E-2</c:v>
                </c:pt>
                <c:pt idx="1572">
                  <c:v>1.6881541189031068E-2</c:v>
                </c:pt>
                <c:pt idx="1573">
                  <c:v>1.6869738076223939E-2</c:v>
                </c:pt>
                <c:pt idx="1574">
                  <c:v>1.6857963155425537E-2</c:v>
                </c:pt>
                <c:pt idx="1575">
                  <c:v>1.6846216648618295E-2</c:v>
                </c:pt>
                <c:pt idx="1576">
                  <c:v>1.6834498778024454E-2</c:v>
                </c:pt>
                <c:pt idx="1577">
                  <c:v>1.6822809765386637E-2</c:v>
                </c:pt>
                <c:pt idx="1578">
                  <c:v>1.6811149833007022E-2</c:v>
                </c:pt>
                <c:pt idx="1579">
                  <c:v>1.6799519202708169E-2</c:v>
                </c:pt>
                <c:pt idx="1580">
                  <c:v>1.6787918096712318E-2</c:v>
                </c:pt>
                <c:pt idx="1581">
                  <c:v>1.6776346737001901E-2</c:v>
                </c:pt>
                <c:pt idx="1582">
                  <c:v>1.6764805345559353E-2</c:v>
                </c:pt>
                <c:pt idx="1583">
                  <c:v>1.675329414444704E-2</c:v>
                </c:pt>
                <c:pt idx="1584">
                  <c:v>1.6741813355807267E-2</c:v>
                </c:pt>
                <c:pt idx="1585">
                  <c:v>1.6730363201542531E-2</c:v>
                </c:pt>
                <c:pt idx="1586">
                  <c:v>1.6715686945651953E-2</c:v>
                </c:pt>
                <c:pt idx="1587">
                  <c:v>1.6707555684227771E-2</c:v>
                </c:pt>
                <c:pt idx="1588">
                  <c:v>1.6696198765302483E-2</c:v>
                </c:pt>
                <c:pt idx="1589">
                  <c:v>1.6684873369001707E-2</c:v>
                </c:pt>
                <c:pt idx="1590">
                  <c:v>1.6673579717227938E-2</c:v>
                </c:pt>
                <c:pt idx="1591">
                  <c:v>1.6662318032203416E-2</c:v>
                </c:pt>
                <c:pt idx="1592">
                  <c:v>1.6651088535750702E-2</c:v>
                </c:pt>
                <c:pt idx="1593">
                  <c:v>1.6639891450092037E-2</c:v>
                </c:pt>
                <c:pt idx="1594">
                  <c:v>1.6628726997049981E-2</c:v>
                </c:pt>
                <c:pt idx="1595">
                  <c:v>1.6617595398846774E-2</c:v>
                </c:pt>
                <c:pt idx="1596">
                  <c:v>1.6606496877544785E-2</c:v>
                </c:pt>
                <c:pt idx="1597">
                  <c:v>1.6595431654966575E-2</c:v>
                </c:pt>
                <c:pt idx="1598">
                  <c:v>1.6584399953254447E-2</c:v>
                </c:pt>
                <c:pt idx="1599">
                  <c:v>1.6573401994470771E-2</c:v>
                </c:pt>
                <c:pt idx="1600">
                  <c:v>1.6562438000757851E-2</c:v>
                </c:pt>
                <c:pt idx="1601">
                  <c:v>1.6551508193938247E-2</c:v>
                </c:pt>
                <c:pt idx="1602">
                  <c:v>1.6540612796074328E-2</c:v>
                </c:pt>
                <c:pt idx="1603">
                  <c:v>1.6529752029388334E-2</c:v>
                </c:pt>
                <c:pt idx="1604">
                  <c:v>1.6518926115782762E-2</c:v>
                </c:pt>
                <c:pt idx="1605">
                  <c:v>1.650813527731998E-2</c:v>
                </c:pt>
                <c:pt idx="1606">
                  <c:v>1.6497379735902484E-2</c:v>
                </c:pt>
                <c:pt idx="1607">
                  <c:v>1.6486659713912388E-2</c:v>
                </c:pt>
                <c:pt idx="1608">
                  <c:v>1.647597543301238E-2</c:v>
                </c:pt>
                <c:pt idx="1609">
                  <c:v>1.6465327115344763E-2</c:v>
                </c:pt>
                <c:pt idx="1610">
                  <c:v>1.645471498313178E-2</c:v>
                </c:pt>
                <c:pt idx="1611">
                  <c:v>1.6444139258275925E-2</c:v>
                </c:pt>
                <c:pt idx="1612">
                  <c:v>1.6433600162759632E-2</c:v>
                </c:pt>
                <c:pt idx="1613">
                  <c:v>1.6423097918565333E-2</c:v>
                </c:pt>
                <c:pt idx="1614">
                  <c:v>1.6412632747995204E-2</c:v>
                </c:pt>
                <c:pt idx="1615">
                  <c:v>1.6402204872871806E-2</c:v>
                </c:pt>
                <c:pt idx="1616">
                  <c:v>1.6391814515337444E-2</c:v>
                </c:pt>
                <c:pt idx="1617">
                  <c:v>1.6381461897214677E-2</c:v>
                </c:pt>
                <c:pt idx="1618">
                  <c:v>1.6371147240725747E-2</c:v>
                </c:pt>
                <c:pt idx="1619">
                  <c:v>1.6360870767933022E-2</c:v>
                </c:pt>
                <c:pt idx="1620">
                  <c:v>1.6350632700738998E-2</c:v>
                </c:pt>
                <c:pt idx="1621">
                  <c:v>1.6340433261445853E-2</c:v>
                </c:pt>
                <c:pt idx="1622">
                  <c:v>1.6330272671636337E-2</c:v>
                </c:pt>
                <c:pt idx="1623">
                  <c:v>1.63201511537725E-2</c:v>
                </c:pt>
                <c:pt idx="1624">
                  <c:v>1.6310068929756838E-2</c:v>
                </c:pt>
                <c:pt idx="1625">
                  <c:v>1.6300026221571784E-2</c:v>
                </c:pt>
                <c:pt idx="1626">
                  <c:v>1.6290023251279706E-2</c:v>
                </c:pt>
                <c:pt idx="1627">
                  <c:v>1.6280060240783101E-2</c:v>
                </c:pt>
                <c:pt idx="1628">
                  <c:v>1.6270137412304209E-2</c:v>
                </c:pt>
                <c:pt idx="1629">
                  <c:v>1.6260254987825462E-2</c:v>
                </c:pt>
                <c:pt idx="1630">
                  <c:v>1.625041318940923E-2</c:v>
                </c:pt>
                <c:pt idx="1631">
                  <c:v>1.624061223911788E-2</c:v>
                </c:pt>
                <c:pt idx="1632">
                  <c:v>1.6230852358933845E-2</c:v>
                </c:pt>
                <c:pt idx="1633">
                  <c:v>1.6221133770759621E-2</c:v>
                </c:pt>
                <c:pt idx="1634">
                  <c:v>1.621145669681745E-2</c:v>
                </c:pt>
                <c:pt idx="1635">
                  <c:v>1.6201821359169699E-2</c:v>
                </c:pt>
                <c:pt idx="1636">
                  <c:v>1.6189494751754907E-2</c:v>
                </c:pt>
                <c:pt idx="1637">
                  <c:v>1.618267678044738E-2</c:v>
                </c:pt>
                <c:pt idx="1638">
                  <c:v>1.6173167983577486E-2</c:v>
                </c:pt>
                <c:pt idx="1639">
                  <c:v>1.6163701811171549E-2</c:v>
                </c:pt>
                <c:pt idx="1640">
                  <c:v>1.6154278484972195E-2</c:v>
                </c:pt>
                <c:pt idx="1641">
                  <c:v>1.6144898227281601E-2</c:v>
                </c:pt>
                <c:pt idx="1642">
                  <c:v>1.6135561260002262E-2</c:v>
                </c:pt>
                <c:pt idx="1643">
                  <c:v>1.612626780535642E-2</c:v>
                </c:pt>
                <c:pt idx="1644">
                  <c:v>1.6117018085086698E-2</c:v>
                </c:pt>
                <c:pt idx="1645">
                  <c:v>1.6107812321495274E-2</c:v>
                </c:pt>
                <c:pt idx="1646">
                  <c:v>1.6098650736404707E-2</c:v>
                </c:pt>
                <c:pt idx="1647">
                  <c:v>1.6089533552037238E-2</c:v>
                </c:pt>
                <c:pt idx="1648">
                  <c:v>1.60804609903753E-2</c:v>
                </c:pt>
                <c:pt idx="1649">
                  <c:v>1.6071433273401325E-2</c:v>
                </c:pt>
                <c:pt idx="1650">
                  <c:v>1.606245062301781E-2</c:v>
                </c:pt>
                <c:pt idx="1651">
                  <c:v>1.605351326152693E-2</c:v>
                </c:pt>
                <c:pt idx="1652">
                  <c:v>1.604462141091112E-2</c:v>
                </c:pt>
                <c:pt idx="1653">
                  <c:v>1.603577529315281E-2</c:v>
                </c:pt>
                <c:pt idx="1654">
                  <c:v>1.6026975130154497E-2</c:v>
                </c:pt>
                <c:pt idx="1655">
                  <c:v>1.6018221144138423E-2</c:v>
                </c:pt>
                <c:pt idx="1656">
                  <c:v>1.6009513557007082E-2</c:v>
                </c:pt>
                <c:pt idx="1657">
                  <c:v>1.6000852591142589E-2</c:v>
                </c:pt>
                <c:pt idx="1658">
                  <c:v>1.5992238468047759E-2</c:v>
                </c:pt>
                <c:pt idx="1659">
                  <c:v>1.5983671410104705E-2</c:v>
                </c:pt>
                <c:pt idx="1660">
                  <c:v>1.5975151639295859E-2</c:v>
                </c:pt>
                <c:pt idx="1661">
                  <c:v>1.5966679377523718E-2</c:v>
                </c:pt>
                <c:pt idx="1662">
                  <c:v>1.5958254847010522E-2</c:v>
                </c:pt>
                <c:pt idx="1663">
                  <c:v>1.5949878269738704E-2</c:v>
                </c:pt>
                <c:pt idx="1664">
                  <c:v>1.594154986761076E-2</c:v>
                </c:pt>
                <c:pt idx="1665">
                  <c:v>1.5933269862768995E-2</c:v>
                </c:pt>
                <c:pt idx="1666">
                  <c:v>1.5925038477275777E-2</c:v>
                </c:pt>
                <c:pt idx="1667">
                  <c:v>1.5916855933113538E-2</c:v>
                </c:pt>
                <c:pt idx="1668">
                  <c:v>1.5908722452264712E-2</c:v>
                </c:pt>
                <c:pt idx="1669">
                  <c:v>1.5900638257031474E-2</c:v>
                </c:pt>
                <c:pt idx="1670">
                  <c:v>1.5892603569156449E-2</c:v>
                </c:pt>
                <c:pt idx="1671">
                  <c:v>1.5884618610781942E-2</c:v>
                </c:pt>
                <c:pt idx="1672">
                  <c:v>1.5876683603890385E-2</c:v>
                </c:pt>
                <c:pt idx="1673">
                  <c:v>1.5867676474607961E-2</c:v>
                </c:pt>
                <c:pt idx="1674">
                  <c:v>1.586096433288553E-2</c:v>
                </c:pt>
                <c:pt idx="1675">
                  <c:v>1.5853180512817033E-2</c:v>
                </c:pt>
                <c:pt idx="1676">
                  <c:v>1.5845447532480961E-2</c:v>
                </c:pt>
                <c:pt idx="1677">
                  <c:v>1.5837765613699872E-2</c:v>
                </c:pt>
                <c:pt idx="1678">
                  <c:v>1.5830134978775945E-2</c:v>
                </c:pt>
                <c:pt idx="1679">
                  <c:v>1.5822555849611675E-2</c:v>
                </c:pt>
                <c:pt idx="1680">
                  <c:v>1.581502844826943E-2</c:v>
                </c:pt>
                <c:pt idx="1681">
                  <c:v>1.5807552996731644E-2</c:v>
                </c:pt>
                <c:pt idx="1682">
                  <c:v>1.5800129717140621E-2</c:v>
                </c:pt>
                <c:pt idx="1683">
                  <c:v>1.5792758831398857E-2</c:v>
                </c:pt>
                <c:pt idx="1684">
                  <c:v>1.5785440561648656E-2</c:v>
                </c:pt>
                <c:pt idx="1685">
                  <c:v>1.5778175129872452E-2</c:v>
                </c:pt>
                <c:pt idx="1686">
                  <c:v>1.5770962758132612E-2</c:v>
                </c:pt>
                <c:pt idx="1687">
                  <c:v>1.5761768031872236E-2</c:v>
                </c:pt>
                <c:pt idx="1688">
                  <c:v>1.5756698082851628E-2</c:v>
                </c:pt>
                <c:pt idx="1689">
                  <c:v>1.5749646223435221E-2</c:v>
                </c:pt>
                <c:pt idx="1690">
                  <c:v>1.574264831214478E-2</c:v>
                </c:pt>
                <c:pt idx="1691">
                  <c:v>1.5735554691613807E-2</c:v>
                </c:pt>
                <c:pt idx="1692">
                  <c:v>1.5727835482701735E-2</c:v>
                </c:pt>
                <c:pt idx="1693">
                  <c:v>1.5721008568307937E-2</c:v>
                </c:pt>
                <c:pt idx="1694">
                  <c:v>1.5714236521864322E-2</c:v>
                </c:pt>
                <c:pt idx="1695">
                  <c:v>1.5707519565673067E-2</c:v>
                </c:pt>
                <c:pt idx="1696">
                  <c:v>1.570085792139686E-2</c:v>
                </c:pt>
                <c:pt idx="1697">
                  <c:v>1.5694251811257942E-2</c:v>
                </c:pt>
                <c:pt idx="1698">
                  <c:v>1.5687701457478553E-2</c:v>
                </c:pt>
                <c:pt idx="1699">
                  <c:v>1.5681207081721382E-2</c:v>
                </c:pt>
                <c:pt idx="1700">
                  <c:v>1.5674768906288605E-2</c:v>
                </c:pt>
                <c:pt idx="1701">
                  <c:v>1.5668387153242591E-2</c:v>
                </c:pt>
                <c:pt idx="1702">
                  <c:v>1.5662062044325964E-2</c:v>
                </c:pt>
                <c:pt idx="1703">
                  <c:v>1.5655793801760964E-2</c:v>
                </c:pt>
                <c:pt idx="1704">
                  <c:v>1.5649582647769833E-2</c:v>
                </c:pt>
                <c:pt idx="1705">
                  <c:v>1.5643428803935322E-2</c:v>
                </c:pt>
                <c:pt idx="1706">
                  <c:v>1.563733249271948E-2</c:v>
                </c:pt>
                <c:pt idx="1707">
                  <c:v>1.563129393610474E-2</c:v>
                </c:pt>
                <c:pt idx="1708">
                  <c:v>1.5625313355753789E-2</c:v>
                </c:pt>
                <c:pt idx="1709">
                  <c:v>1.5619390974208613E-2</c:v>
                </c:pt>
                <c:pt idx="1710">
                  <c:v>1.56135270131319E-2</c:v>
                </c:pt>
                <c:pt idx="1711">
                  <c:v>1.5607721694745891E-2</c:v>
                </c:pt>
                <c:pt idx="1712">
                  <c:v>1.5602845274118593E-2</c:v>
                </c:pt>
                <c:pt idx="1713">
                  <c:v>1.5601188064309213E-2</c:v>
                </c:pt>
                <c:pt idx="1714">
                  <c:v>1.5599540298545378E-2</c:v>
                </c:pt>
                <c:pt idx="1715">
                  <c:v>1.5597902017674414E-2</c:v>
                </c:pt>
                <c:pt idx="1716">
                  <c:v>1.5596273262943328E-2</c:v>
                </c:pt>
                <c:pt idx="1717">
                  <c:v>1.5594654075599124E-2</c:v>
                </c:pt>
                <c:pt idx="1718">
                  <c:v>1.5593044496808872E-2</c:v>
                </c:pt>
                <c:pt idx="1719">
                  <c:v>1.5591444567579771E-2</c:v>
                </c:pt>
                <c:pt idx="1720">
                  <c:v>1.5589854329238761E-2</c:v>
                </c:pt>
                <c:pt idx="1721">
                  <c:v>1.5588273822713106E-2</c:v>
                </c:pt>
                <c:pt idx="1722">
                  <c:v>1.5586703089409681E-2</c:v>
                </c:pt>
                <c:pt idx="1723">
                  <c:v>1.5585142170335686E-2</c:v>
                </c:pt>
                <c:pt idx="1724">
                  <c:v>1.5583591106498318E-2</c:v>
                </c:pt>
                <c:pt idx="1725">
                  <c:v>1.5581611429436037E-2</c:v>
                </c:pt>
                <c:pt idx="1726">
                  <c:v>1.5580083046975446E-2</c:v>
                </c:pt>
                <c:pt idx="1727">
                  <c:v>1.5578780954941251E-2</c:v>
                </c:pt>
                <c:pt idx="1728">
                  <c:v>1.5577271159212813E-2</c:v>
                </c:pt>
                <c:pt idx="1729">
                  <c:v>1.5575771430471619E-2</c:v>
                </c:pt>
                <c:pt idx="1730">
                  <c:v>1.5574281809884738E-2</c:v>
                </c:pt>
                <c:pt idx="1731">
                  <c:v>1.5572802338779113E-2</c:v>
                </c:pt>
                <c:pt idx="1732">
                  <c:v>1.5571333058082004E-2</c:v>
                </c:pt>
                <c:pt idx="1733">
                  <c:v>1.5569874009200291E-2</c:v>
                </c:pt>
                <c:pt idx="1734">
                  <c:v>1.5568425232981298E-2</c:v>
                </c:pt>
                <c:pt idx="1735">
                  <c:v>1.5566986770751967E-2</c:v>
                </c:pt>
                <c:pt idx="1736">
                  <c:v>1.5565558663759305E-2</c:v>
                </c:pt>
                <c:pt idx="1737">
                  <c:v>1.5564140952850636E-2</c:v>
                </c:pt>
                <c:pt idx="1738">
                  <c:v>1.5562733679432839E-2</c:v>
                </c:pt>
                <c:pt idx="1739">
                  <c:v>1.5561336884672983E-2</c:v>
                </c:pt>
                <c:pt idx="1740">
                  <c:v>1.555995060949833E-2</c:v>
                </c:pt>
                <c:pt idx="1741">
                  <c:v>1.5558574895315758E-2</c:v>
                </c:pt>
                <c:pt idx="1742">
                  <c:v>1.5557300319324341E-2</c:v>
                </c:pt>
                <c:pt idx="1743">
                  <c:v>1.5555662689799021E-2</c:v>
                </c:pt>
                <c:pt idx="1744">
                  <c:v>1.5554511529511927E-2</c:v>
                </c:pt>
                <c:pt idx="1745">
                  <c:v>1.5553178470328888E-2</c:v>
                </c:pt>
                <c:pt idx="1746">
                  <c:v>1.5551856177893342E-2</c:v>
                </c:pt>
                <c:pt idx="1747">
                  <c:v>1.5550544693132551E-2</c:v>
                </c:pt>
                <c:pt idx="1748">
                  <c:v>1.5549244057293521E-2</c:v>
                </c:pt>
                <c:pt idx="1749">
                  <c:v>1.554795431178313E-2</c:v>
                </c:pt>
                <c:pt idx="1750">
                  <c:v>1.5546675497288831E-2</c:v>
                </c:pt>
                <c:pt idx="1751">
                  <c:v>1.5545407655377375E-2</c:v>
                </c:pt>
                <c:pt idx="1752">
                  <c:v>1.5544150826896086E-2</c:v>
                </c:pt>
                <c:pt idx="1753">
                  <c:v>1.5542905053251843E-2</c:v>
                </c:pt>
                <c:pt idx="1754">
                  <c:v>1.5541670375371908E-2</c:v>
                </c:pt>
                <c:pt idx="1755">
                  <c:v>1.5540446834503285E-2</c:v>
                </c:pt>
                <c:pt idx="1756">
                  <c:v>1.5539234471972918E-2</c:v>
                </c:pt>
                <c:pt idx="1757">
                  <c:v>1.5538033328628131E-2</c:v>
                </c:pt>
                <c:pt idx="1758">
                  <c:v>1.5536843445875803E-2</c:v>
                </c:pt>
                <c:pt idx="1759">
                  <c:v>1.5535664864563259E-2</c:v>
                </c:pt>
                <c:pt idx="1760">
                  <c:v>1.5534497626257249E-2</c:v>
                </c:pt>
                <c:pt idx="1761">
                  <c:v>1.5533341771805098E-2</c:v>
                </c:pt>
                <c:pt idx="1762">
                  <c:v>1.5532197342373877E-2</c:v>
                </c:pt>
                <c:pt idx="1763">
                  <c:v>1.5531064379290527E-2</c:v>
                </c:pt>
                <c:pt idx="1764">
                  <c:v>1.5529942923562245E-2</c:v>
                </c:pt>
                <c:pt idx="1765">
                  <c:v>1.5528833016356103E-2</c:v>
                </c:pt>
                <c:pt idx="1766">
                  <c:v>1.5527734698919105E-2</c:v>
                </c:pt>
                <c:pt idx="1767">
                  <c:v>1.5526648012178512E-2</c:v>
                </c:pt>
                <c:pt idx="1768">
                  <c:v>1.552557299762114E-2</c:v>
                </c:pt>
                <c:pt idx="1769">
                  <c:v>1.5524509696174249E-2</c:v>
                </c:pt>
                <c:pt idx="1770">
                  <c:v>1.5523458149084846E-2</c:v>
                </c:pt>
                <c:pt idx="1771">
                  <c:v>1.5522418397360127E-2</c:v>
                </c:pt>
                <c:pt idx="1772">
                  <c:v>1.5521390482327035E-2</c:v>
                </c:pt>
                <c:pt idx="1773">
                  <c:v>1.5520374444992768E-2</c:v>
                </c:pt>
                <c:pt idx="1774">
                  <c:v>1.5519370326764204E-2</c:v>
                </c:pt>
                <c:pt idx="1775">
                  <c:v>1.5518378168488667E-2</c:v>
                </c:pt>
                <c:pt idx="1776">
                  <c:v>1.5517398011413164E-2</c:v>
                </c:pt>
                <c:pt idx="1777">
                  <c:v>1.5516687520227279E-2</c:v>
                </c:pt>
                <c:pt idx="1778">
                  <c:v>1.5515736598699092E-2</c:v>
                </c:pt>
                <c:pt idx="1779">
                  <c:v>1.5514396107567663E-2</c:v>
                </c:pt>
                <c:pt idx="1780">
                  <c:v>1.5513466108370011E-2</c:v>
                </c:pt>
                <c:pt idx="1781">
                  <c:v>1.5512548321963138E-2</c:v>
                </c:pt>
                <c:pt idx="1782">
                  <c:v>1.5511642789594049E-2</c:v>
                </c:pt>
                <c:pt idx="1783">
                  <c:v>1.5510749552509751E-2</c:v>
                </c:pt>
                <c:pt idx="1784">
                  <c:v>1.550986865171744E-2</c:v>
                </c:pt>
                <c:pt idx="1785">
                  <c:v>1.5509000128304251E-2</c:v>
                </c:pt>
                <c:pt idx="1786">
                  <c:v>1.5508144023597126E-2</c:v>
                </c:pt>
                <c:pt idx="1787">
                  <c:v>1.5507300378603261E-2</c:v>
                </c:pt>
                <c:pt idx="1788">
                  <c:v>1.5506469234729536E-2</c:v>
                </c:pt>
                <c:pt idx="1789">
                  <c:v>1.5505650632823276E-2</c:v>
                </c:pt>
                <c:pt idx="1790">
                  <c:v>1.5504844614291358E-2</c:v>
                </c:pt>
                <c:pt idx="1791">
                  <c:v>1.5505162558138608E-2</c:v>
                </c:pt>
                <c:pt idx="1792">
                  <c:v>1.5502830063205408E-2</c:v>
                </c:pt>
                <c:pt idx="1793">
                  <c:v>1.5502069320536549E-2</c:v>
                </c:pt>
                <c:pt idx="1794">
                  <c:v>1.5501321349571384E-2</c:v>
                </c:pt>
                <c:pt idx="1795">
                  <c:v>1.5500482216568301E-2</c:v>
                </c:pt>
                <c:pt idx="1796">
                  <c:v>1.5499863886061505E-2</c:v>
                </c:pt>
                <c:pt idx="1797">
                  <c:v>1.5499154476010801E-2</c:v>
                </c:pt>
                <c:pt idx="1798">
                  <c:v>1.5498458001932391E-2</c:v>
                </c:pt>
                <c:pt idx="1799">
                  <c:v>1.5497774504913409E-2</c:v>
                </c:pt>
                <c:pt idx="1800">
                  <c:v>1.5497104026280795E-2</c:v>
                </c:pt>
                <c:pt idx="1801">
                  <c:v>1.5496446607121683E-2</c:v>
                </c:pt>
                <c:pt idx="1802">
                  <c:v>1.5495802288523208E-2</c:v>
                </c:pt>
                <c:pt idx="1803">
                  <c:v>1.5495171111732375E-2</c:v>
                </c:pt>
                <c:pt idx="1804">
                  <c:v>1.5494553117836318E-2</c:v>
                </c:pt>
                <c:pt idx="1805">
                  <c:v>1.5493948347842235E-2</c:v>
                </c:pt>
                <c:pt idx="1806">
                  <c:v>1.5493356843236938E-2</c:v>
                </c:pt>
                <c:pt idx="1807">
                  <c:v>1.5492778644947691E-2</c:v>
                </c:pt>
                <c:pt idx="1808">
                  <c:v>1.5492213794141563E-2</c:v>
                </c:pt>
                <c:pt idx="1809">
                  <c:v>1.5491662331985623E-2</c:v>
                </c:pt>
                <c:pt idx="1810">
                  <c:v>1.5491124299806813E-2</c:v>
                </c:pt>
                <c:pt idx="1811">
                  <c:v>1.5490599738532396E-2</c:v>
                </c:pt>
                <c:pt idx="1812">
                  <c:v>1.5490088689409376E-2</c:v>
                </c:pt>
                <c:pt idx="1813">
                  <c:v>1.5489591193444952E-2</c:v>
                </c:pt>
                <c:pt idx="1814">
                  <c:v>1.5489107292046E-2</c:v>
                </c:pt>
                <c:pt idx="1815">
                  <c:v>1.5488637026139784E-2</c:v>
                </c:pt>
                <c:pt idx="1816">
                  <c:v>1.5488180436973309E-2</c:v>
                </c:pt>
                <c:pt idx="1817">
                  <c:v>1.548773756579358E-2</c:v>
                </c:pt>
                <c:pt idx="1818">
                  <c:v>1.5487308453687731E-2</c:v>
                </c:pt>
                <c:pt idx="1819">
                  <c:v>1.5486893141742897E-2</c:v>
                </c:pt>
                <c:pt idx="1820">
                  <c:v>1.548649167104621E-2</c:v>
                </c:pt>
                <c:pt idx="1821">
                  <c:v>1.5486104082924612E-2</c:v>
                </c:pt>
                <c:pt idx="1822">
                  <c:v>1.5485730418385302E-2</c:v>
                </c:pt>
                <c:pt idx="1823">
                  <c:v>1.5485370718835156E-2</c:v>
                </c:pt>
                <c:pt idx="1824">
                  <c:v>1.5485025025121502E-2</c:v>
                </c:pt>
                <c:pt idx="1825">
                  <c:v>1.5484693378571279E-2</c:v>
                </c:pt>
                <c:pt idx="1826">
                  <c:v>1.5484375820271623E-2</c:v>
                </c:pt>
                <c:pt idx="1827">
                  <c:v>1.5484072391389603E-2</c:v>
                </c:pt>
                <c:pt idx="1828">
                  <c:v>1.5483783133172224E-2</c:v>
                </c:pt>
                <c:pt idx="1829">
                  <c:v>1.5483746310867019E-2</c:v>
                </c:pt>
                <c:pt idx="1830">
                  <c:v>1.5483211202589331E-2</c:v>
                </c:pt>
                <c:pt idx="1831">
                  <c:v>1.5483000793219404E-2</c:v>
                </c:pt>
                <c:pt idx="1832">
                  <c:v>1.5482768628691801E-2</c:v>
                </c:pt>
                <c:pt idx="1833">
                  <c:v>1.5482550840664189E-2</c:v>
                </c:pt>
                <c:pt idx="1834">
                  <c:v>1.5482347470063829E-2</c:v>
                </c:pt>
                <c:pt idx="1835">
                  <c:v>1.548215855805779E-2</c:v>
                </c:pt>
                <c:pt idx="1836">
                  <c:v>1.548198414589308E-2</c:v>
                </c:pt>
                <c:pt idx="1837">
                  <c:v>1.5481824274736766E-2</c:v>
                </c:pt>
                <c:pt idx="1838">
                  <c:v>1.5481678985516112E-2</c:v>
                </c:pt>
                <c:pt idx="1839">
                  <c:v>1.5481548319637994E-2</c:v>
                </c:pt>
                <c:pt idx="1840">
                  <c:v>1.5481432318189547E-2</c:v>
                </c:pt>
                <c:pt idx="1841">
                  <c:v>1.5481331022337841E-2</c:v>
                </c:pt>
                <c:pt idx="1842">
                  <c:v>1.5481222459179378E-2</c:v>
                </c:pt>
                <c:pt idx="1843">
                  <c:v>1.5481172711853119E-2</c:v>
                </c:pt>
                <c:pt idx="1844">
                  <c:v>1.548111577963418E-2</c:v>
                </c:pt>
                <c:pt idx="1845">
                  <c:v>1.5481073717440452E-2</c:v>
                </c:pt>
                <c:pt idx="1846">
                  <c:v>1.5481046566678813E-2</c:v>
                </c:pt>
                <c:pt idx="1847">
                  <c:v>1.5481033848852022E-2</c:v>
                </c:pt>
                <c:pt idx="1848">
                  <c:v>1.5481037163800337E-2</c:v>
                </c:pt>
                <c:pt idx="1849">
                  <c:v>1.5481054993857768E-2</c:v>
                </c:pt>
                <c:pt idx="1850">
                  <c:v>1.5481087900015567E-2</c:v>
                </c:pt>
                <c:pt idx="1851">
                  <c:v>1.5481135923121059E-2</c:v>
                </c:pt>
                <c:pt idx="1852">
                  <c:v>1.5481199104581123E-2</c:v>
                </c:pt>
                <c:pt idx="1853">
                  <c:v>1.5481277485402956E-2</c:v>
                </c:pt>
                <c:pt idx="1854">
                  <c:v>1.5481371106753627E-2</c:v>
                </c:pt>
                <c:pt idx="1855">
                  <c:v>1.5481480009880144E-2</c:v>
                </c:pt>
                <c:pt idx="1856">
                  <c:v>1.5481604235709767E-2</c:v>
                </c:pt>
                <c:pt idx="1857">
                  <c:v>1.5481743825649374E-2</c:v>
                </c:pt>
                <c:pt idx="1858">
                  <c:v>1.54818988207861E-2</c:v>
                </c:pt>
                <c:pt idx="1859">
                  <c:v>1.5482069262207077E-2</c:v>
                </c:pt>
                <c:pt idx="1860">
                  <c:v>1.5482255191159311E-2</c:v>
                </c:pt>
                <c:pt idx="1861">
                  <c:v>1.5482456648729936E-2</c:v>
                </c:pt>
                <c:pt idx="1862">
                  <c:v>1.5482673675926151E-2</c:v>
                </c:pt>
                <c:pt idx="1863">
                  <c:v>1.5482906314234768E-2</c:v>
                </c:pt>
                <c:pt idx="1864">
                  <c:v>1.5483154604503113E-2</c:v>
                </c:pt>
                <c:pt idx="1865">
                  <c:v>1.5483418588058129E-2</c:v>
                </c:pt>
                <c:pt idx="1866">
                  <c:v>1.5483698305986948E-2</c:v>
                </c:pt>
                <c:pt idx="1867">
                  <c:v>1.5483993799456641E-2</c:v>
                </c:pt>
                <c:pt idx="1868">
                  <c:v>1.5484305109634278E-2</c:v>
                </c:pt>
                <c:pt idx="1869">
                  <c:v>1.5484632277527055E-2</c:v>
                </c:pt>
                <c:pt idx="1870">
                  <c:v>1.5484975344701724E-2</c:v>
                </c:pt>
                <c:pt idx="1871">
                  <c:v>1.5485334351845736E-2</c:v>
                </c:pt>
                <c:pt idx="1872">
                  <c:v>1.5485709340286036E-2</c:v>
                </c:pt>
                <c:pt idx="1873">
                  <c:v>1.5486100351189691E-2</c:v>
                </c:pt>
                <c:pt idx="1874">
                  <c:v>1.5486507425803708E-2</c:v>
                </c:pt>
                <c:pt idx="1875">
                  <c:v>1.5486930604975413E-2</c:v>
                </c:pt>
                <c:pt idx="1876">
                  <c:v>1.5487369930271555E-2</c:v>
                </c:pt>
                <c:pt idx="1877">
                  <c:v>1.548782544253946E-2</c:v>
                </c:pt>
                <c:pt idx="1878">
                  <c:v>1.548829718310607E-2</c:v>
                </c:pt>
                <c:pt idx="1879">
                  <c:v>1.5488785192978582E-2</c:v>
                </c:pt>
                <c:pt idx="1880">
                  <c:v>1.5489289513483939E-2</c:v>
                </c:pt>
                <c:pt idx="1881">
                  <c:v>1.5489885904500511E-2</c:v>
                </c:pt>
                <c:pt idx="1882">
                  <c:v>1.5490425314697021E-2</c:v>
                </c:pt>
                <c:pt idx="1883">
                  <c:v>1.5490900749428604E-2</c:v>
                </c:pt>
                <c:pt idx="1884">
                  <c:v>1.5491470723576484E-2</c:v>
                </c:pt>
                <c:pt idx="1885">
                  <c:v>1.5492057213872812E-2</c:v>
                </c:pt>
                <c:pt idx="1886">
                  <c:v>1.5492660261724467E-2</c:v>
                </c:pt>
                <c:pt idx="1887">
                  <c:v>1.5493279908138646E-2</c:v>
                </c:pt>
                <c:pt idx="1888">
                  <c:v>1.5493916194362356E-2</c:v>
                </c:pt>
                <c:pt idx="1889">
                  <c:v>1.5494569161402794E-2</c:v>
                </c:pt>
                <c:pt idx="1890">
                  <c:v>1.5495238850506965E-2</c:v>
                </c:pt>
                <c:pt idx="1891">
                  <c:v>1.5495925302921876E-2</c:v>
                </c:pt>
                <c:pt idx="1892">
                  <c:v>1.5496628559654724E-2</c:v>
                </c:pt>
                <c:pt idx="1893">
                  <c:v>1.5497348661952515E-2</c:v>
                </c:pt>
                <c:pt idx="1894">
                  <c:v>1.5498085650902382E-2</c:v>
                </c:pt>
                <c:pt idx="1895">
                  <c:v>1.549883956759146E-2</c:v>
                </c:pt>
                <c:pt idx="1896">
                  <c:v>1.5499610453346691E-2</c:v>
                </c:pt>
                <c:pt idx="1897">
                  <c:v>1.5500626592359623E-2</c:v>
                </c:pt>
                <c:pt idx="1898">
                  <c:v>1.5501203296324206E-2</c:v>
                </c:pt>
                <c:pt idx="1899">
                  <c:v>1.5502025335880631E-2</c:v>
                </c:pt>
                <c:pt idx="1900">
                  <c:v>1.5502864509171488E-2</c:v>
                </c:pt>
                <c:pt idx="1901">
                  <c:v>1.5503720856964165E-2</c:v>
                </c:pt>
                <c:pt idx="1902">
                  <c:v>1.5504594420745477E-2</c:v>
                </c:pt>
                <c:pt idx="1903">
                  <c:v>1.5505485241682493E-2</c:v>
                </c:pt>
                <c:pt idx="1904">
                  <c:v>1.5506393360702475E-2</c:v>
                </c:pt>
                <c:pt idx="1905">
                  <c:v>1.5507318819132365E-2</c:v>
                </c:pt>
                <c:pt idx="1906">
                  <c:v>1.5508261658059297E-2</c:v>
                </c:pt>
                <c:pt idx="1907">
                  <c:v>1.5509221918730276E-2</c:v>
                </c:pt>
                <c:pt idx="1908">
                  <c:v>1.5510199642072564E-2</c:v>
                </c:pt>
                <c:pt idx="1909">
                  <c:v>1.5511194869413103E-2</c:v>
                </c:pt>
                <c:pt idx="1910">
                  <c:v>1.5512207641998899E-2</c:v>
                </c:pt>
                <c:pt idx="1911">
                  <c:v>1.5513238000757212E-2</c:v>
                </c:pt>
                <c:pt idx="1912">
                  <c:v>1.5514285987014986E-2</c:v>
                </c:pt>
                <c:pt idx="1913">
                  <c:v>1.5515351641699482E-2</c:v>
                </c:pt>
                <c:pt idx="1914">
                  <c:v>1.5516435006217577E-2</c:v>
                </c:pt>
                <c:pt idx="1915">
                  <c:v>1.5517536121656406E-2</c:v>
                </c:pt>
                <c:pt idx="1916">
                  <c:v>1.5518655029183037E-2</c:v>
                </c:pt>
                <c:pt idx="1917">
                  <c:v>1.5519791769804669E-2</c:v>
                </c:pt>
                <c:pt idx="1918">
                  <c:v>1.5520946384688372E-2</c:v>
                </c:pt>
                <c:pt idx="1919">
                  <c:v>1.5522118915241023E-2</c:v>
                </c:pt>
                <c:pt idx="1920">
                  <c:v>1.5523309402389884E-2</c:v>
                </c:pt>
                <c:pt idx="1921">
                  <c:v>1.5524517887222089E-2</c:v>
                </c:pt>
                <c:pt idx="1922">
                  <c:v>1.5525744411224451E-2</c:v>
                </c:pt>
                <c:pt idx="1923">
                  <c:v>1.5526989015324233E-2</c:v>
                </c:pt>
                <c:pt idx="1924">
                  <c:v>1.5528251740528631E-2</c:v>
                </c:pt>
                <c:pt idx="1925">
                  <c:v>1.5529532628164588E-2</c:v>
                </c:pt>
                <c:pt idx="1926">
                  <c:v>1.5530831719559046E-2</c:v>
                </c:pt>
                <c:pt idx="1927">
                  <c:v>1.5532149055639266E-2</c:v>
                </c:pt>
                <c:pt idx="1928">
                  <c:v>1.5533484677412446E-2</c:v>
                </c:pt>
                <c:pt idx="1929">
                  <c:v>1.5534838626285463E-2</c:v>
                </c:pt>
                <c:pt idx="1930">
                  <c:v>1.5536210943265516E-2</c:v>
                </c:pt>
                <c:pt idx="1931">
                  <c:v>1.5537601669839418E-2</c:v>
                </c:pt>
                <c:pt idx="1932">
                  <c:v>1.5539010846774559E-2</c:v>
                </c:pt>
                <c:pt idx="1933">
                  <c:v>1.5540643979843338E-2</c:v>
                </c:pt>
                <c:pt idx="1934">
                  <c:v>1.5541884716636645E-2</c:v>
                </c:pt>
                <c:pt idx="1935">
                  <c:v>1.5543349491897729E-2</c:v>
                </c:pt>
                <c:pt idx="1936">
                  <c:v>1.5544832882428139E-2</c:v>
                </c:pt>
                <c:pt idx="1937">
                  <c:v>1.5546334928995265E-2</c:v>
                </c:pt>
                <c:pt idx="1938">
                  <c:v>1.5547855673165856E-2</c:v>
                </c:pt>
                <c:pt idx="1939">
                  <c:v>1.5549395155787238E-2</c:v>
                </c:pt>
                <c:pt idx="1940">
                  <c:v>1.5550953418186353E-2</c:v>
                </c:pt>
                <c:pt idx="1941">
                  <c:v>1.5552530501450335E-2</c:v>
                </c:pt>
                <c:pt idx="1942">
                  <c:v>1.555412644658638E-2</c:v>
                </c:pt>
                <c:pt idx="1943">
                  <c:v>1.5555741295161241E-2</c:v>
                </c:pt>
                <c:pt idx="1944">
                  <c:v>1.5557375087782432E-2</c:v>
                </c:pt>
                <c:pt idx="1945">
                  <c:v>1.5559027866096642E-2</c:v>
                </c:pt>
                <c:pt idx="1946">
                  <c:v>1.5560699670871259E-2</c:v>
                </c:pt>
                <c:pt idx="1947">
                  <c:v>1.5562390543593096E-2</c:v>
                </c:pt>
                <c:pt idx="1948">
                  <c:v>1.5564592607004712E-2</c:v>
                </c:pt>
                <c:pt idx="1949">
                  <c:v>1.5565829656907226E-2</c:v>
                </c:pt>
                <c:pt idx="1950">
                  <c:v>1.5567577979913594E-2</c:v>
                </c:pt>
                <c:pt idx="1951">
                  <c:v>1.5569599615492535E-2</c:v>
                </c:pt>
                <c:pt idx="1952">
                  <c:v>1.5571132364140539E-2</c:v>
                </c:pt>
                <c:pt idx="1953">
                  <c:v>1.5572938507775191E-2</c:v>
                </c:pt>
                <c:pt idx="1954">
                  <c:v>1.5574764007206809E-2</c:v>
                </c:pt>
                <c:pt idx="1955">
                  <c:v>1.5576608903762335E-2</c:v>
                </c:pt>
                <c:pt idx="1956">
                  <c:v>1.5578473238448964E-2</c:v>
                </c:pt>
                <c:pt idx="1957">
                  <c:v>1.5580357052433769E-2</c:v>
                </c:pt>
                <c:pt idx="1958">
                  <c:v>1.5582260386883817E-2</c:v>
                </c:pt>
                <c:pt idx="1959">
                  <c:v>1.558418328296618E-2</c:v>
                </c:pt>
                <c:pt idx="1960">
                  <c:v>1.558612578176799E-2</c:v>
                </c:pt>
                <c:pt idx="1961">
                  <c:v>1.558808792461619E-2</c:v>
                </c:pt>
                <c:pt idx="1962">
                  <c:v>1.559006975243804E-2</c:v>
                </c:pt>
                <c:pt idx="1963">
                  <c:v>1.5592071306560484E-2</c:v>
                </c:pt>
                <c:pt idx="1964">
                  <c:v>1.5594092628070655E-2</c:v>
                </c:pt>
                <c:pt idx="1965">
                  <c:v>1.5596133758135622E-2</c:v>
                </c:pt>
                <c:pt idx="1966">
                  <c:v>1.5598194738002391E-2</c:v>
                </c:pt>
                <c:pt idx="1967">
                  <c:v>1.5600275608518288E-2</c:v>
                </c:pt>
                <c:pt idx="1968">
                  <c:v>1.5602376411250063E-2</c:v>
                </c:pt>
                <c:pt idx="1969">
                  <c:v>1.5604497186885169E-2</c:v>
                </c:pt>
                <c:pt idx="1970">
                  <c:v>1.5606637976990356E-2</c:v>
                </c:pt>
                <c:pt idx="1971">
                  <c:v>1.5608798822652759E-2</c:v>
                </c:pt>
                <c:pt idx="1972">
                  <c:v>1.5611136102942069E-2</c:v>
                </c:pt>
                <c:pt idx="1973">
                  <c:v>1.5615502876045184E-2</c:v>
                </c:pt>
                <c:pt idx="1974">
                  <c:v>1.5619845756980055E-2</c:v>
                </c:pt>
                <c:pt idx="1975">
                  <c:v>1.5624164663492479E-2</c:v>
                </c:pt>
                <c:pt idx="1976">
                  <c:v>1.5628459513887805E-2</c:v>
                </c:pt>
                <c:pt idx="1977">
                  <c:v>1.5632730226391445E-2</c:v>
                </c:pt>
                <c:pt idx="1978">
                  <c:v>1.5636976718989004E-2</c:v>
                </c:pt>
                <c:pt idx="1979">
                  <c:v>1.5641198909905896E-2</c:v>
                </c:pt>
                <c:pt idx="1980">
                  <c:v>1.5645396717527404E-2</c:v>
                </c:pt>
                <c:pt idx="1981">
                  <c:v>1.5649570059759199E-2</c:v>
                </c:pt>
                <c:pt idx="1982">
                  <c:v>1.5653718854746757E-2</c:v>
                </c:pt>
                <c:pt idx="1983">
                  <c:v>1.5657843020795426E-2</c:v>
                </c:pt>
                <c:pt idx="1984">
                  <c:v>1.5661942476130619E-2</c:v>
                </c:pt>
                <c:pt idx="1985">
                  <c:v>1.5667176762894641E-2</c:v>
                </c:pt>
                <c:pt idx="1986">
                  <c:v>1.5671219428856631E-2</c:v>
                </c:pt>
                <c:pt idx="1987">
                  <c:v>1.5674664692530982E-2</c:v>
                </c:pt>
                <c:pt idx="1988">
                  <c:v>1.5678660902453956E-2</c:v>
                </c:pt>
                <c:pt idx="1989">
                  <c:v>1.568263198080011E-2</c:v>
                </c:pt>
                <c:pt idx="1990">
                  <c:v>1.5686577845475114E-2</c:v>
                </c:pt>
                <c:pt idx="1991">
                  <c:v>1.5690498414864251E-2</c:v>
                </c:pt>
                <c:pt idx="1992">
                  <c:v>1.5694393606953128E-2</c:v>
                </c:pt>
                <c:pt idx="1993">
                  <c:v>1.5698263339967156E-2</c:v>
                </c:pt>
                <c:pt idx="1994">
                  <c:v>1.5702107532131748E-2</c:v>
                </c:pt>
                <c:pt idx="1995">
                  <c:v>1.5705926101512446E-2</c:v>
                </c:pt>
                <c:pt idx="1996">
                  <c:v>1.5709718966334663E-2</c:v>
                </c:pt>
                <c:pt idx="1997">
                  <c:v>1.5713486044584002E-2</c:v>
                </c:pt>
                <c:pt idx="1998">
                  <c:v>1.5718291409250185E-2</c:v>
                </c:pt>
                <c:pt idx="1999">
                  <c:v>1.5720942514825254E-2</c:v>
                </c:pt>
                <c:pt idx="2000">
                  <c:v>1.5724631743028183E-2</c:v>
                </c:pt>
                <c:pt idx="2001">
                  <c:v>1.5728294857240144E-2</c:v>
                </c:pt>
                <c:pt idx="2002">
                  <c:v>1.5731931775846419E-2</c:v>
                </c:pt>
                <c:pt idx="2003">
                  <c:v>1.5736056073070159E-2</c:v>
                </c:pt>
                <c:pt idx="2004">
                  <c:v>1.5739126699063632E-2</c:v>
                </c:pt>
                <c:pt idx="2005">
                  <c:v>1.5742684539885587E-2</c:v>
                </c:pt>
                <c:pt idx="2006">
                  <c:v>1.5746215857763701E-2</c:v>
                </c:pt>
                <c:pt idx="2007">
                  <c:v>1.5749720570763515E-2</c:v>
                </c:pt>
                <c:pt idx="2008">
                  <c:v>1.575319859711044E-2</c:v>
                </c:pt>
                <c:pt idx="2009">
                  <c:v>1.5756649854949956E-2</c:v>
                </c:pt>
                <c:pt idx="2010">
                  <c:v>1.5760074262587409E-2</c:v>
                </c:pt>
                <c:pt idx="2011">
                  <c:v>1.5763471738008406E-2</c:v>
                </c:pt>
                <c:pt idx="2012">
                  <c:v>1.5766842199358422E-2</c:v>
                </c:pt>
                <c:pt idx="2013">
                  <c:v>1.5770185564782935E-2</c:v>
                </c:pt>
                <c:pt idx="2014">
                  <c:v>1.5773501752667229E-2</c:v>
                </c:pt>
                <c:pt idx="2015">
                  <c:v>1.5776790681076847E-2</c:v>
                </c:pt>
                <c:pt idx="2016">
                  <c:v>1.5780052267997391E-2</c:v>
                </c:pt>
                <c:pt idx="2017">
                  <c:v>1.5783286431814147E-2</c:v>
                </c:pt>
                <c:pt idx="2018">
                  <c:v>1.5786493090512721E-2</c:v>
                </c:pt>
                <c:pt idx="2019">
                  <c:v>1.578967216239846E-2</c:v>
                </c:pt>
                <c:pt idx="2020">
                  <c:v>1.5792823565536906E-2</c:v>
                </c:pt>
                <c:pt idx="2021">
                  <c:v>1.5795947218153472E-2</c:v>
                </c:pt>
                <c:pt idx="2022">
                  <c:v>1.5799043038393634E-2</c:v>
                </c:pt>
                <c:pt idx="2023">
                  <c:v>1.5802110944322934E-2</c:v>
                </c:pt>
                <c:pt idx="2024">
                  <c:v>1.5805150854246719E-2</c:v>
                </c:pt>
                <c:pt idx="2025">
                  <c:v>1.5808162686230531E-2</c:v>
                </c:pt>
                <c:pt idx="2026">
                  <c:v>1.5811146358419848E-2</c:v>
                </c:pt>
                <c:pt idx="2027">
                  <c:v>1.5814101789120016E-2</c:v>
                </c:pt>
                <c:pt idx="2028">
                  <c:v>1.5817028896396579E-2</c:v>
                </c:pt>
                <c:pt idx="2029">
                  <c:v>1.5819927598315076E-2</c:v>
                </c:pt>
                <c:pt idx="2030">
                  <c:v>1.5822797813260792E-2</c:v>
                </c:pt>
                <c:pt idx="2031">
                  <c:v>1.582563945905946E-2</c:v>
                </c:pt>
                <c:pt idx="2032">
                  <c:v>1.5828452454336173E-2</c:v>
                </c:pt>
                <c:pt idx="2033">
                  <c:v>1.5831236716836727E-2</c:v>
                </c:pt>
                <c:pt idx="2034">
                  <c:v>1.5833992165026345E-2</c:v>
                </c:pt>
                <c:pt idx="2035">
                  <c:v>1.5836718716730758E-2</c:v>
                </c:pt>
                <c:pt idx="2036">
                  <c:v>1.5839416290415187E-2</c:v>
                </c:pt>
                <c:pt idx="2037">
                  <c:v>1.5842841887661052E-2</c:v>
                </c:pt>
                <c:pt idx="2038">
                  <c:v>1.5845472918174508E-2</c:v>
                </c:pt>
                <c:pt idx="2039">
                  <c:v>1.5847704812124164E-2</c:v>
                </c:pt>
                <c:pt idx="2040">
                  <c:v>1.5850281461737836E-2</c:v>
                </c:pt>
                <c:pt idx="2041">
                  <c:v>1.5852828712228373E-2</c:v>
                </c:pt>
                <c:pt idx="2042">
                  <c:v>1.5855346481901123E-2</c:v>
                </c:pt>
                <c:pt idx="2043">
                  <c:v>1.5857834688901562E-2</c:v>
                </c:pt>
                <c:pt idx="2044">
                  <c:v>1.5860293251375168E-2</c:v>
                </c:pt>
                <c:pt idx="2045">
                  <c:v>1.5862722087387482E-2</c:v>
                </c:pt>
                <c:pt idx="2046">
                  <c:v>1.5865121115323788E-2</c:v>
                </c:pt>
                <c:pt idx="2047">
                  <c:v>1.5867490253089755E-2</c:v>
                </c:pt>
                <c:pt idx="2048">
                  <c:v>1.5869829418990733E-2</c:v>
                </c:pt>
                <c:pt idx="2049">
                  <c:v>1.5872138531252133E-2</c:v>
                </c:pt>
                <c:pt idx="2050">
                  <c:v>1.5874417507859562E-2</c:v>
                </c:pt>
                <c:pt idx="2051">
                  <c:v>1.5876666267118367E-2</c:v>
                </c:pt>
                <c:pt idx="2052">
                  <c:v>1.5878884727094089E-2</c:v>
                </c:pt>
                <c:pt idx="2053">
                  <c:v>1.5882701697274015E-2</c:v>
                </c:pt>
                <c:pt idx="2054">
                  <c:v>1.5883230422018002E-2</c:v>
                </c:pt>
                <c:pt idx="2055">
                  <c:v>1.588565886234683E-2</c:v>
                </c:pt>
                <c:pt idx="2056">
                  <c:v>1.5887453937875051E-2</c:v>
                </c:pt>
                <c:pt idx="2057">
                  <c:v>1.588951967409713E-2</c:v>
                </c:pt>
                <c:pt idx="2058">
                  <c:v>1.5891554619988923E-2</c:v>
                </c:pt>
                <c:pt idx="2059">
                  <c:v>1.5893558693775844E-2</c:v>
                </c:pt>
                <c:pt idx="2060">
                  <c:v>1.589553181360337E-2</c:v>
                </c:pt>
                <c:pt idx="2061">
                  <c:v>1.5897473897696912E-2</c:v>
                </c:pt>
                <c:pt idx="2062">
                  <c:v>1.5899384864201949E-2</c:v>
                </c:pt>
                <c:pt idx="2063">
                  <c:v>1.5901264631104084E-2</c:v>
                </c:pt>
                <c:pt idx="2064">
                  <c:v>1.5903113116788603E-2</c:v>
                </c:pt>
                <c:pt idx="2065">
                  <c:v>1.5904930239321047E-2</c:v>
                </c:pt>
                <c:pt idx="2066">
                  <c:v>1.5906715916846892E-2</c:v>
                </c:pt>
                <c:pt idx="2067">
                  <c:v>1.5908470067511615E-2</c:v>
                </c:pt>
                <c:pt idx="2068">
                  <c:v>1.5910192609700502E-2</c:v>
                </c:pt>
                <c:pt idx="2069">
                  <c:v>1.5911883461239285E-2</c:v>
                </c:pt>
                <c:pt idx="2070">
                  <c:v>1.5913542540353376E-2</c:v>
                </c:pt>
                <c:pt idx="2071">
                  <c:v>1.5915169765428061E-2</c:v>
                </c:pt>
                <c:pt idx="2072">
                  <c:v>1.5916765054448945E-2</c:v>
                </c:pt>
                <c:pt idx="2073">
                  <c:v>1.5918328325801312E-2</c:v>
                </c:pt>
                <c:pt idx="2074">
                  <c:v>1.5919859497230959E-2</c:v>
                </c:pt>
                <c:pt idx="2075">
                  <c:v>1.5921358487203108E-2</c:v>
                </c:pt>
                <c:pt idx="2076">
                  <c:v>1.5922825213863234E-2</c:v>
                </c:pt>
                <c:pt idx="2077">
                  <c:v>1.5924259595196943E-2</c:v>
                </c:pt>
                <c:pt idx="2078">
                  <c:v>1.5925661549669456E-2</c:v>
                </c:pt>
                <c:pt idx="2079">
                  <c:v>1.5927030995186442E-2</c:v>
                </c:pt>
                <c:pt idx="2080">
                  <c:v>1.5928367849733505E-2</c:v>
                </c:pt>
                <c:pt idx="2081">
                  <c:v>1.5929672031935738E-2</c:v>
                </c:pt>
                <c:pt idx="2082">
                  <c:v>1.5930943459858682E-2</c:v>
                </c:pt>
                <c:pt idx="2083">
                  <c:v>1.5932182051408006E-2</c:v>
                </c:pt>
                <c:pt idx="2084">
                  <c:v>1.5933387724889059E-2</c:v>
                </c:pt>
                <c:pt idx="2085">
                  <c:v>1.5934560398527253E-2</c:v>
                </c:pt>
                <c:pt idx="2086">
                  <c:v>1.5935699990228258E-2</c:v>
                </c:pt>
                <c:pt idx="2087">
                  <c:v>1.5936806418457294E-2</c:v>
                </c:pt>
                <c:pt idx="2088">
                  <c:v>1.5937879601279903E-2</c:v>
                </c:pt>
                <c:pt idx="2089">
                  <c:v>1.5940060400234657E-2</c:v>
                </c:pt>
                <c:pt idx="2090">
                  <c:v>1.594105259075107E-2</c:v>
                </c:pt>
                <c:pt idx="2091">
                  <c:v>1.5941035113691271E-2</c:v>
                </c:pt>
                <c:pt idx="2092">
                  <c:v>1.5941969693544777E-2</c:v>
                </c:pt>
                <c:pt idx="2093">
                  <c:v>1.5942870607208448E-2</c:v>
                </c:pt>
                <c:pt idx="2094">
                  <c:v>1.5943737772667887E-2</c:v>
                </c:pt>
                <c:pt idx="2095">
                  <c:v>1.5944571108228445E-2</c:v>
                </c:pt>
                <c:pt idx="2096">
                  <c:v>1.5945370531875724E-2</c:v>
                </c:pt>
                <c:pt idx="2097">
                  <c:v>1.5946135961915076E-2</c:v>
                </c:pt>
                <c:pt idx="2098">
                  <c:v>1.5946867316412039E-2</c:v>
                </c:pt>
                <c:pt idx="2099">
                  <c:v>1.5947564513512091E-2</c:v>
                </c:pt>
                <c:pt idx="2100">
                  <c:v>1.5948227471440646E-2</c:v>
                </c:pt>
                <c:pt idx="2101">
                  <c:v>1.5948856108503051E-2</c:v>
                </c:pt>
                <c:pt idx="2102">
                  <c:v>1.5949450342604976E-2</c:v>
                </c:pt>
                <c:pt idx="2103">
                  <c:v>1.5951576407800871E-2</c:v>
                </c:pt>
                <c:pt idx="2104">
                  <c:v>1.5950819828169926E-2</c:v>
                </c:pt>
                <c:pt idx="2105">
                  <c:v>1.5951290526770023E-2</c:v>
                </c:pt>
                <c:pt idx="2106">
                  <c:v>1.5951726448548698E-2</c:v>
                </c:pt>
                <c:pt idx="2107">
                  <c:v>1.5952181955860567E-2</c:v>
                </c:pt>
                <c:pt idx="2108">
                  <c:v>1.5952493633824005E-2</c:v>
                </c:pt>
                <c:pt idx="2109">
                  <c:v>1.5952824733531656E-2</c:v>
                </c:pt>
                <c:pt idx="2110">
                  <c:v>1.5953120729079728E-2</c:v>
                </c:pt>
                <c:pt idx="2111">
                  <c:v>1.5953381538293954E-2</c:v>
                </c:pt>
                <c:pt idx="2112">
                  <c:v>1.595360707971949E-2</c:v>
                </c:pt>
                <c:pt idx="2113">
                  <c:v>1.5953797271102133E-2</c:v>
                </c:pt>
                <c:pt idx="2114">
                  <c:v>1.5953952030907104E-2</c:v>
                </c:pt>
                <c:pt idx="2115">
                  <c:v>1.5954071277199944E-2</c:v>
                </c:pt>
                <c:pt idx="2116">
                  <c:v>1.5954154928046194E-2</c:v>
                </c:pt>
                <c:pt idx="2117">
                  <c:v>1.5954202901831138E-2</c:v>
                </c:pt>
                <c:pt idx="2118">
                  <c:v>1.5954215116540382E-2</c:v>
                </c:pt>
                <c:pt idx="2119">
                  <c:v>1.5954191490399339E-2</c:v>
                </c:pt>
                <c:pt idx="2120">
                  <c:v>1.5954131941393612E-2</c:v>
                </c:pt>
                <c:pt idx="2121">
                  <c:v>1.5954036388148296E-2</c:v>
                </c:pt>
                <c:pt idx="2122">
                  <c:v>1.5953904748249315E-2</c:v>
                </c:pt>
                <c:pt idx="2123">
                  <c:v>1.5953736940241825E-2</c:v>
                </c:pt>
                <c:pt idx="2124">
                  <c:v>1.5953532882111432E-2</c:v>
                </c:pt>
                <c:pt idx="2125">
                  <c:v>1.595329249224342E-2</c:v>
                </c:pt>
                <c:pt idx="2126">
                  <c:v>1.5953015688543459E-2</c:v>
                </c:pt>
                <c:pt idx="2127">
                  <c:v>1.5952702389157025E-2</c:v>
                </c:pt>
                <c:pt idx="2128">
                  <c:v>1.5952352512629275E-2</c:v>
                </c:pt>
                <c:pt idx="2129">
                  <c:v>1.595196597662607E-2</c:v>
                </c:pt>
                <c:pt idx="2130">
                  <c:v>1.5951542699692567E-2</c:v>
                </c:pt>
                <c:pt idx="2131">
                  <c:v>1.5951082599654498E-2</c:v>
                </c:pt>
                <c:pt idx="2132">
                  <c:v>1.5950585594977085E-2</c:v>
                </c:pt>
                <c:pt idx="2133">
                  <c:v>1.5950051603805804E-2</c:v>
                </c:pt>
                <c:pt idx="2134">
                  <c:v>1.5949480543966388E-2</c:v>
                </c:pt>
                <c:pt idx="2135">
                  <c:v>1.5948872334003994E-2</c:v>
                </c:pt>
                <c:pt idx="2136">
                  <c:v>1.5948226891904227E-2</c:v>
                </c:pt>
                <c:pt idx="2137">
                  <c:v>1.5947544135812564E-2</c:v>
                </c:pt>
                <c:pt idx="2138">
                  <c:v>1.5946823983954417E-2</c:v>
                </c:pt>
                <c:pt idx="2139">
                  <c:v>1.5946066354395327E-2</c:v>
                </c:pt>
                <c:pt idx="2140">
                  <c:v>1.594527116552058E-2</c:v>
                </c:pt>
                <c:pt idx="2141">
                  <c:v>1.5944316282068272E-2</c:v>
                </c:pt>
                <c:pt idx="2142">
                  <c:v>1.594344033291506E-2</c:v>
                </c:pt>
                <c:pt idx="2143">
                  <c:v>1.5942659423577865E-2</c:v>
                </c:pt>
                <c:pt idx="2144">
                  <c:v>1.594171317841564E-2</c:v>
                </c:pt>
                <c:pt idx="2145">
                  <c:v>1.5940728964665141E-2</c:v>
                </c:pt>
                <c:pt idx="2146">
                  <c:v>1.5939706700311973E-2</c:v>
                </c:pt>
                <c:pt idx="2147">
                  <c:v>1.5938646303661486E-2</c:v>
                </c:pt>
                <c:pt idx="2148">
                  <c:v>1.5937547692939091E-2</c:v>
                </c:pt>
                <c:pt idx="2149">
                  <c:v>1.5936410785970523E-2</c:v>
                </c:pt>
                <c:pt idx="2150">
                  <c:v>1.5935235501380873E-2</c:v>
                </c:pt>
                <c:pt idx="2151">
                  <c:v>1.5934021757075811E-2</c:v>
                </c:pt>
                <c:pt idx="2152">
                  <c:v>1.593276947128075E-2</c:v>
                </c:pt>
                <c:pt idx="2153">
                  <c:v>1.593147856206123E-2</c:v>
                </c:pt>
                <c:pt idx="2154">
                  <c:v>1.5930148947642664E-2</c:v>
                </c:pt>
                <c:pt idx="2155">
                  <c:v>1.5928780546250465E-2</c:v>
                </c:pt>
                <c:pt idx="2156">
                  <c:v>1.5927373275950174E-2</c:v>
                </c:pt>
                <c:pt idx="2157">
                  <c:v>1.592550668330972E-2</c:v>
                </c:pt>
                <c:pt idx="2158">
                  <c:v>1.5924441801526967E-2</c:v>
                </c:pt>
                <c:pt idx="2159">
                  <c:v>1.5922917433535133E-2</c:v>
                </c:pt>
                <c:pt idx="2160">
                  <c:v>1.5921353869456922E-2</c:v>
                </c:pt>
                <c:pt idx="2161">
                  <c:v>1.5919751027437812E-2</c:v>
                </c:pt>
                <c:pt idx="2162">
                  <c:v>1.5918108825303534E-2</c:v>
                </c:pt>
                <c:pt idx="2163">
                  <c:v>1.5916427181439374E-2</c:v>
                </c:pt>
                <c:pt idx="2164">
                  <c:v>1.5914706014150681E-2</c:v>
                </c:pt>
                <c:pt idx="2165">
                  <c:v>1.5912945241343124E-2</c:v>
                </c:pt>
                <c:pt idx="2166">
                  <c:v>1.5911144781401987E-2</c:v>
                </c:pt>
                <c:pt idx="2167">
                  <c:v>1.5909304552312875E-2</c:v>
                </c:pt>
                <c:pt idx="2168">
                  <c:v>1.5907424472461074E-2</c:v>
                </c:pt>
                <c:pt idx="2169">
                  <c:v>1.5905504459512443E-2</c:v>
                </c:pt>
                <c:pt idx="2170">
                  <c:v>1.5903544432251948E-2</c:v>
                </c:pt>
                <c:pt idx="2171">
                  <c:v>1.5901544308585258E-2</c:v>
                </c:pt>
                <c:pt idx="2172">
                  <c:v>1.5899504006497978E-2</c:v>
                </c:pt>
                <c:pt idx="2173">
                  <c:v>1.5897423444295455E-2</c:v>
                </c:pt>
                <c:pt idx="2174">
                  <c:v>1.5895302540283041E-2</c:v>
                </c:pt>
                <c:pt idx="2175">
                  <c:v>1.5893141212526274E-2</c:v>
                </c:pt>
                <c:pt idx="2176">
                  <c:v>1.5890939378930824E-2</c:v>
                </c:pt>
                <c:pt idx="2177">
                  <c:v>1.5888696957961912E-2</c:v>
                </c:pt>
                <c:pt idx="2178">
                  <c:v>1.5886413867924887E-2</c:v>
                </c:pt>
                <c:pt idx="2179">
                  <c:v>1.5884090026565545E-2</c:v>
                </c:pt>
                <c:pt idx="2180">
                  <c:v>1.5881725352189235E-2</c:v>
                </c:pt>
                <c:pt idx="2181">
                  <c:v>1.5879319763181243E-2</c:v>
                </c:pt>
                <c:pt idx="2182">
                  <c:v>1.5876873177367301E-2</c:v>
                </c:pt>
                <c:pt idx="2183">
                  <c:v>1.5874385513292566E-2</c:v>
                </c:pt>
                <c:pt idx="2184">
                  <c:v>1.5871856688702835E-2</c:v>
                </c:pt>
                <c:pt idx="2185">
                  <c:v>1.5869286622063328E-2</c:v>
                </c:pt>
                <c:pt idx="2186">
                  <c:v>1.586667523135965E-2</c:v>
                </c:pt>
                <c:pt idx="2187">
                  <c:v>1.5864022434977088E-2</c:v>
                </c:pt>
                <c:pt idx="2188">
                  <c:v>1.5861328150741372E-2</c:v>
                </c:pt>
                <c:pt idx="2189">
                  <c:v>1.5858592297117724E-2</c:v>
                </c:pt>
                <c:pt idx="2190">
                  <c:v>1.5855814792251621E-2</c:v>
                </c:pt>
                <c:pt idx="2191">
                  <c:v>1.5852995554048732E-2</c:v>
                </c:pt>
                <c:pt idx="2192">
                  <c:v>1.5850134500894342E-2</c:v>
                </c:pt>
                <c:pt idx="2193">
                  <c:v>1.5847231550933927E-2</c:v>
                </c:pt>
                <c:pt idx="2194">
                  <c:v>1.5844286622233028E-2</c:v>
                </c:pt>
                <c:pt idx="2195">
                  <c:v>1.5841299633096995E-2</c:v>
                </c:pt>
                <c:pt idx="2196">
                  <c:v>1.5838270501511431E-2</c:v>
                </c:pt>
                <c:pt idx="2197">
                  <c:v>1.583519914570175E-2</c:v>
                </c:pt>
                <c:pt idx="2198">
                  <c:v>1.5832085483973302E-2</c:v>
                </c:pt>
                <c:pt idx="2199">
                  <c:v>1.5828929434311689E-2</c:v>
                </c:pt>
                <c:pt idx="2200">
                  <c:v>1.5825730915022262E-2</c:v>
                </c:pt>
                <c:pt idx="2201">
                  <c:v>1.5822489844090626E-2</c:v>
                </c:pt>
                <c:pt idx="2202">
                  <c:v>1.5819206139902064E-2</c:v>
                </c:pt>
                <c:pt idx="2203">
                  <c:v>1.5815879720282311E-2</c:v>
                </c:pt>
                <c:pt idx="2204">
                  <c:v>1.5812510503856458E-2</c:v>
                </c:pt>
                <c:pt idx="2205">
                  <c:v>1.5809098408370303E-2</c:v>
                </c:pt>
                <c:pt idx="2206">
                  <c:v>1.5805643352289067E-2</c:v>
                </c:pt>
                <c:pt idx="2207">
                  <c:v>1.5802145253518418E-2</c:v>
                </c:pt>
                <c:pt idx="2208">
                  <c:v>1.579758432004752E-2</c:v>
                </c:pt>
                <c:pt idx="2209">
                  <c:v>1.5795019601130278E-2</c:v>
                </c:pt>
                <c:pt idx="2210">
                  <c:v>1.5791391883723804E-2</c:v>
                </c:pt>
                <c:pt idx="2211">
                  <c:v>1.5787720796289761E-2</c:v>
                </c:pt>
                <c:pt idx="2212">
                  <c:v>1.5784006257213434E-2</c:v>
                </c:pt>
                <c:pt idx="2213">
                  <c:v>1.57802481846403E-2</c:v>
                </c:pt>
                <c:pt idx="2214">
                  <c:v>1.5776446496476026E-2</c:v>
                </c:pt>
                <c:pt idx="2215">
                  <c:v>1.5772601111185836E-2</c:v>
                </c:pt>
                <c:pt idx="2216">
                  <c:v>1.5768711946755332E-2</c:v>
                </c:pt>
                <c:pt idx="2217">
                  <c:v>1.5764778921329992E-2</c:v>
                </c:pt>
                <c:pt idx="2218">
                  <c:v>1.57608019532951E-2</c:v>
                </c:pt>
                <c:pt idx="2219">
                  <c:v>1.5756780960716199E-2</c:v>
                </c:pt>
                <c:pt idx="2220">
                  <c:v>1.5752715861498956E-2</c:v>
                </c:pt>
                <c:pt idx="2221">
                  <c:v>1.5748606574028656E-2</c:v>
                </c:pt>
                <c:pt idx="2222">
                  <c:v>1.5744453016530713E-2</c:v>
                </c:pt>
                <c:pt idx="2223">
                  <c:v>1.5740255106910794E-2</c:v>
                </c:pt>
                <c:pt idx="2224">
                  <c:v>1.573601276387393E-2</c:v>
                </c:pt>
                <c:pt idx="2225">
                  <c:v>1.5731725904766236E-2</c:v>
                </c:pt>
                <c:pt idx="2226">
                  <c:v>1.5727394448452614E-2</c:v>
                </c:pt>
                <c:pt idx="2227">
                  <c:v>1.5723018312838732E-2</c:v>
                </c:pt>
                <c:pt idx="2228">
                  <c:v>1.5718597416070068E-2</c:v>
                </c:pt>
                <c:pt idx="2229">
                  <c:v>1.5714131676372034E-2</c:v>
                </c:pt>
                <c:pt idx="2230">
                  <c:v>1.5709621011810171E-2</c:v>
                </c:pt>
                <c:pt idx="2231">
                  <c:v>1.5705065340609892E-2</c:v>
                </c:pt>
                <c:pt idx="2232">
                  <c:v>1.5700486360135102E-2</c:v>
                </c:pt>
                <c:pt idx="2233">
                  <c:v>1.5696176062975908E-2</c:v>
                </c:pt>
                <c:pt idx="2234">
                  <c:v>1.5691879253107999E-2</c:v>
                </c:pt>
                <c:pt idx="2235">
                  <c:v>1.5687595976174862E-2</c:v>
                </c:pt>
                <c:pt idx="2236">
                  <c:v>1.568332627734037E-2</c:v>
                </c:pt>
                <c:pt idx="2237">
                  <c:v>1.5679070202168077E-2</c:v>
                </c:pt>
                <c:pt idx="2238">
                  <c:v>1.5674827796061663E-2</c:v>
                </c:pt>
                <c:pt idx="2239">
                  <c:v>1.5670599104344873E-2</c:v>
                </c:pt>
                <c:pt idx="2240">
                  <c:v>1.5666384172501324E-2</c:v>
                </c:pt>
                <c:pt idx="2241">
                  <c:v>1.5662183045934697E-2</c:v>
                </c:pt>
                <c:pt idx="2242">
                  <c:v>1.5657995770128608E-2</c:v>
                </c:pt>
                <c:pt idx="2243">
                  <c:v>1.565382239024693E-2</c:v>
                </c:pt>
                <c:pt idx="2244">
                  <c:v>1.5649662952013088E-2</c:v>
                </c:pt>
                <c:pt idx="2245">
                  <c:v>1.5644926437632378E-2</c:v>
                </c:pt>
                <c:pt idx="2246">
                  <c:v>1.5641386081544084E-2</c:v>
                </c:pt>
                <c:pt idx="2247">
                  <c:v>1.5637268740116284E-2</c:v>
                </c:pt>
                <c:pt idx="2248">
                  <c:v>1.5633165522030978E-2</c:v>
                </c:pt>
                <c:pt idx="2249">
                  <c:v>1.5629076472292169E-2</c:v>
                </c:pt>
                <c:pt idx="2250">
                  <c:v>1.5625001636623281E-2</c:v>
                </c:pt>
                <c:pt idx="2251">
                  <c:v>1.5620941060188187E-2</c:v>
                </c:pt>
                <c:pt idx="2252">
                  <c:v>1.5616894788790248E-2</c:v>
                </c:pt>
                <c:pt idx="2253">
                  <c:v>1.5612862867433464E-2</c:v>
                </c:pt>
                <c:pt idx="2254">
                  <c:v>1.5608845341681388E-2</c:v>
                </c:pt>
                <c:pt idx="2255">
                  <c:v>1.5604842256937701E-2</c:v>
                </c:pt>
                <c:pt idx="2256">
                  <c:v>1.5600853658446212E-2</c:v>
                </c:pt>
                <c:pt idx="2257">
                  <c:v>1.5596879591930346E-2</c:v>
                </c:pt>
                <c:pt idx="2258">
                  <c:v>1.5592920102713848E-2</c:v>
                </c:pt>
                <c:pt idx="2259">
                  <c:v>1.5587850823557403E-2</c:v>
                </c:pt>
                <c:pt idx="2260">
                  <c:v>1.5585045037553868E-2</c:v>
                </c:pt>
                <c:pt idx="2261">
                  <c:v>1.558112955241775E-2</c:v>
                </c:pt>
                <c:pt idx="2262">
                  <c:v>1.5577228826195721E-2</c:v>
                </c:pt>
                <c:pt idx="2263">
                  <c:v>1.5572788983782004E-2</c:v>
                </c:pt>
                <c:pt idx="2264">
                  <c:v>1.5569471832028725E-2</c:v>
                </c:pt>
                <c:pt idx="2265">
                  <c:v>1.5565615654811182E-2</c:v>
                </c:pt>
                <c:pt idx="2266">
                  <c:v>1.556177441820239E-2</c:v>
                </c:pt>
                <c:pt idx="2267">
                  <c:v>1.5557948167446156E-2</c:v>
                </c:pt>
                <c:pt idx="2268">
                  <c:v>1.5554136948106034E-2</c:v>
                </c:pt>
                <c:pt idx="2269">
                  <c:v>1.5550340805585705E-2</c:v>
                </c:pt>
                <c:pt idx="2270">
                  <c:v>1.5546559785049041E-2</c:v>
                </c:pt>
                <c:pt idx="2271">
                  <c:v>1.5542793932059595E-2</c:v>
                </c:pt>
                <c:pt idx="2272">
                  <c:v>1.5539043292180921E-2</c:v>
                </c:pt>
                <c:pt idx="2273">
                  <c:v>1.5535307910656826E-2</c:v>
                </c:pt>
                <c:pt idx="2274">
                  <c:v>1.5531587832970928E-2</c:v>
                </c:pt>
                <c:pt idx="2275">
                  <c:v>1.5527883104367035E-2</c:v>
                </c:pt>
                <c:pt idx="2276">
                  <c:v>1.5524193770408701E-2</c:v>
                </c:pt>
                <c:pt idx="2277">
                  <c:v>1.5520519876499606E-2</c:v>
                </c:pt>
                <c:pt idx="2278">
                  <c:v>1.5516861467963494E-2</c:v>
                </c:pt>
                <c:pt idx="2279">
                  <c:v>1.5513218590443856E-2</c:v>
                </c:pt>
                <c:pt idx="2280">
                  <c:v>1.5509591289024627E-2</c:v>
                </c:pt>
                <c:pt idx="2281">
                  <c:v>1.5505979609189424E-2</c:v>
                </c:pt>
                <c:pt idx="2282">
                  <c:v>1.5502383596581737E-2</c:v>
                </c:pt>
                <c:pt idx="2283">
                  <c:v>1.5498803296365438E-2</c:v>
                </c:pt>
                <c:pt idx="2284">
                  <c:v>1.5495238754104079E-2</c:v>
                </c:pt>
                <c:pt idx="2285">
                  <c:v>1.5491690015201343E-2</c:v>
                </c:pt>
                <c:pt idx="2286">
                  <c:v>1.54881571248211E-2</c:v>
                </c:pt>
                <c:pt idx="2287">
                  <c:v>1.5484640128686777E-2</c:v>
                </c:pt>
                <c:pt idx="2288">
                  <c:v>1.5481139072122119E-2</c:v>
                </c:pt>
                <c:pt idx="2289">
                  <c:v>1.5477654000450869E-2</c:v>
                </c:pt>
                <c:pt idx="2290">
                  <c:v>1.5474184958916837E-2</c:v>
                </c:pt>
                <c:pt idx="2291">
                  <c:v>1.5470731993483255E-2</c:v>
                </c:pt>
                <c:pt idx="2292">
                  <c:v>1.5467295149154126E-2</c:v>
                </c:pt>
                <c:pt idx="2293">
                  <c:v>1.5463874471173256E-2</c:v>
                </c:pt>
                <c:pt idx="2294">
                  <c:v>1.5460470005423943E-2</c:v>
                </c:pt>
                <c:pt idx="2295">
                  <c:v>1.5457081796990124E-2</c:v>
                </c:pt>
                <c:pt idx="2296">
                  <c:v>1.5453709891515288E-2</c:v>
                </c:pt>
                <c:pt idx="2297">
                  <c:v>1.5449398612421561E-2</c:v>
                </c:pt>
                <c:pt idx="2298">
                  <c:v>1.5446064140922644E-2</c:v>
                </c:pt>
                <c:pt idx="2299">
                  <c:v>1.5443219115027773E-2</c:v>
                </c:pt>
                <c:pt idx="2300">
                  <c:v>1.5439915233539381E-2</c:v>
                </c:pt>
                <c:pt idx="2301">
                  <c:v>1.5436627888103516E-2</c:v>
                </c:pt>
                <c:pt idx="2302">
                  <c:v>1.5433357124443603E-2</c:v>
                </c:pt>
                <c:pt idx="2303">
                  <c:v>1.5430102988123195E-2</c:v>
                </c:pt>
                <c:pt idx="2304">
                  <c:v>1.5426865524386102E-2</c:v>
                </c:pt>
                <c:pt idx="2305">
                  <c:v>1.5423644778636003E-2</c:v>
                </c:pt>
                <c:pt idx="2306">
                  <c:v>1.5420440795956836E-2</c:v>
                </c:pt>
                <c:pt idx="2307">
                  <c:v>1.5417253622471705E-2</c:v>
                </c:pt>
                <c:pt idx="2308">
                  <c:v>1.5414083303024739E-2</c:v>
                </c:pt>
                <c:pt idx="2309">
                  <c:v>1.5410929883099556E-2</c:v>
                </c:pt>
                <c:pt idx="2310">
                  <c:v>1.5407793408499515E-2</c:v>
                </c:pt>
                <c:pt idx="2311">
                  <c:v>1.5404673924068746E-2</c:v>
                </c:pt>
                <c:pt idx="2312">
                  <c:v>1.5401571475690545E-2</c:v>
                </c:pt>
                <c:pt idx="2313">
                  <c:v>1.5398486108368914E-2</c:v>
                </c:pt>
                <c:pt idx="2314">
                  <c:v>1.5394544379825348E-2</c:v>
                </c:pt>
                <c:pt idx="2315">
                  <c:v>1.5392478621381045E-2</c:v>
                </c:pt>
                <c:pt idx="2316">
                  <c:v>1.5388900949462325E-2</c:v>
                </c:pt>
                <c:pt idx="2317">
                  <c:v>1.5385886831227324E-2</c:v>
                </c:pt>
                <c:pt idx="2318">
                  <c:v>1.5382890027781926E-2</c:v>
                </c:pt>
                <c:pt idx="2319">
                  <c:v>1.5379910584609746E-2</c:v>
                </c:pt>
                <c:pt idx="2320">
                  <c:v>1.5376948546954594E-2</c:v>
                </c:pt>
                <c:pt idx="2321">
                  <c:v>1.5374003960380023E-2</c:v>
                </c:pt>
                <c:pt idx="2322">
                  <c:v>1.5371076870209777E-2</c:v>
                </c:pt>
                <c:pt idx="2323">
                  <c:v>1.5368167322007409E-2</c:v>
                </c:pt>
                <c:pt idx="2324">
                  <c:v>1.5365275361016728E-2</c:v>
                </c:pt>
                <c:pt idx="2325">
                  <c:v>1.5362401032641415E-2</c:v>
                </c:pt>
                <c:pt idx="2326">
                  <c:v>1.5359544382365087E-2</c:v>
                </c:pt>
                <c:pt idx="2327">
                  <c:v>1.5356705455591424E-2</c:v>
                </c:pt>
                <c:pt idx="2328">
                  <c:v>1.5353884297564235E-2</c:v>
                </c:pt>
                <c:pt idx="2329">
                  <c:v>1.5351080954086882E-2</c:v>
                </c:pt>
                <c:pt idx="2330">
                  <c:v>1.5348295470243301E-2</c:v>
                </c:pt>
                <c:pt idx="2331">
                  <c:v>1.5345527891517108E-2</c:v>
                </c:pt>
                <c:pt idx="2332">
                  <c:v>1.5342778263232049E-2</c:v>
                </c:pt>
                <c:pt idx="2333">
                  <c:v>1.5340046631031612E-2</c:v>
                </c:pt>
                <c:pt idx="2334">
                  <c:v>1.5337333040159606E-2</c:v>
                </c:pt>
                <c:pt idx="2335">
                  <c:v>1.5334637535939777E-2</c:v>
                </c:pt>
                <c:pt idx="2336">
                  <c:v>1.5331960164095548E-2</c:v>
                </c:pt>
                <c:pt idx="2337">
                  <c:v>1.5329300969710857E-2</c:v>
                </c:pt>
                <c:pt idx="2338">
                  <c:v>1.5326659998349257E-2</c:v>
                </c:pt>
                <c:pt idx="2339">
                  <c:v>1.5324037295334492E-2</c:v>
                </c:pt>
                <c:pt idx="2340">
                  <c:v>1.5321432906230115E-2</c:v>
                </c:pt>
                <c:pt idx="2341">
                  <c:v>1.5318846876199999E-2</c:v>
                </c:pt>
                <c:pt idx="2342">
                  <c:v>1.5316279250967568E-2</c:v>
                </c:pt>
                <c:pt idx="2343">
                  <c:v>1.5313730075776633E-2</c:v>
                </c:pt>
                <c:pt idx="2344">
                  <c:v>1.5311199396030872E-2</c:v>
                </c:pt>
                <c:pt idx="2345">
                  <c:v>1.5308687257054032E-2</c:v>
                </c:pt>
                <c:pt idx="2346">
                  <c:v>1.5306193704489601E-2</c:v>
                </c:pt>
                <c:pt idx="2347">
                  <c:v>1.530371878334158E-2</c:v>
                </c:pt>
                <c:pt idx="2348">
                  <c:v>1.5301262539573202E-2</c:v>
                </c:pt>
                <c:pt idx="2349">
                  <c:v>1.5298436307631391E-2</c:v>
                </c:pt>
                <c:pt idx="2350">
                  <c:v>1.5296025406952296E-2</c:v>
                </c:pt>
                <c:pt idx="2351">
                  <c:v>1.5293665014484148E-2</c:v>
                </c:pt>
                <c:pt idx="2352">
                  <c:v>1.5291286630834122E-2</c:v>
                </c:pt>
                <c:pt idx="2353">
                  <c:v>1.5288927157897092E-2</c:v>
                </c:pt>
                <c:pt idx="2354">
                  <c:v>1.5286586641076738E-2</c:v>
                </c:pt>
                <c:pt idx="2355">
                  <c:v>1.5284265125536933E-2</c:v>
                </c:pt>
                <c:pt idx="2356">
                  <c:v>1.5281962656921166E-2</c:v>
                </c:pt>
                <c:pt idx="2357">
                  <c:v>1.5279679280633118E-2</c:v>
                </c:pt>
                <c:pt idx="2358">
                  <c:v>1.527741504207647E-2</c:v>
                </c:pt>
                <c:pt idx="2359">
                  <c:v>1.5275169986415094E-2</c:v>
                </c:pt>
                <c:pt idx="2360">
                  <c:v>1.5272944159452351E-2</c:v>
                </c:pt>
                <c:pt idx="2361">
                  <c:v>1.5270737606192242E-2</c:v>
                </c:pt>
                <c:pt idx="2362">
                  <c:v>1.5268550372358192E-2</c:v>
                </c:pt>
                <c:pt idx="2363">
                  <c:v>1.5267061813498017E-2</c:v>
                </c:pt>
                <c:pt idx="2364">
                  <c:v>1.5263015085729137E-2</c:v>
                </c:pt>
                <c:pt idx="2365">
                  <c:v>1.5260897220166214E-2</c:v>
                </c:pt>
                <c:pt idx="2366">
                  <c:v>1.5258798881543356E-2</c:v>
                </c:pt>
                <c:pt idx="2367">
                  <c:v>1.5256424748972819E-2</c:v>
                </c:pt>
                <c:pt idx="2368">
                  <c:v>1.5254660966572686E-2</c:v>
                </c:pt>
                <c:pt idx="2369">
                  <c:v>1.5252621481112172E-2</c:v>
                </c:pt>
                <c:pt idx="2370">
                  <c:v>1.5250601704286382E-2</c:v>
                </c:pt>
                <c:pt idx="2371">
                  <c:v>1.5248601681259188E-2</c:v>
                </c:pt>
                <c:pt idx="2372">
                  <c:v>1.5246621457594145E-2</c:v>
                </c:pt>
                <c:pt idx="2373">
                  <c:v>1.5244661078854804E-2</c:v>
                </c:pt>
                <c:pt idx="2374">
                  <c:v>1.5242720590205039E-2</c:v>
                </c:pt>
                <c:pt idx="2375">
                  <c:v>1.5240800037208402E-2</c:v>
                </c:pt>
                <c:pt idx="2376">
                  <c:v>1.5238899465188638E-2</c:v>
                </c:pt>
                <c:pt idx="2377">
                  <c:v>1.5237018919629364E-2</c:v>
                </c:pt>
                <c:pt idx="2378">
                  <c:v>1.5235158445854324E-2</c:v>
                </c:pt>
                <c:pt idx="2379">
                  <c:v>1.5233318089187264E-2</c:v>
                </c:pt>
                <c:pt idx="2380">
                  <c:v>1.5231497895351609E-2</c:v>
                </c:pt>
                <c:pt idx="2381">
                  <c:v>1.5229697909431295E-2</c:v>
                </c:pt>
                <c:pt idx="2382">
                  <c:v>1.522791817706981E-2</c:v>
                </c:pt>
                <c:pt idx="2383">
                  <c:v>1.5226158743510965E-2</c:v>
                </c:pt>
                <c:pt idx="2384">
                  <c:v>1.5224419654398247E-2</c:v>
                </c:pt>
                <c:pt idx="2385">
                  <c:v>1.5222700954895529E-2</c:v>
                </c:pt>
                <c:pt idx="2386">
                  <c:v>1.5221002690406493E-2</c:v>
                </c:pt>
                <c:pt idx="2387">
                  <c:v>1.5219324906494691E-2</c:v>
                </c:pt>
                <c:pt idx="2388">
                  <c:v>1.521766764864374E-2</c:v>
                </c:pt>
                <c:pt idx="2389">
                  <c:v>1.5216030962017513E-2</c:v>
                </c:pt>
                <c:pt idx="2390">
                  <c:v>1.5214414892099626E-2</c:v>
                </c:pt>
                <c:pt idx="2391">
                  <c:v>1.5212819484373696E-2</c:v>
                </c:pt>
                <c:pt idx="2392">
                  <c:v>1.5211244784243405E-2</c:v>
                </c:pt>
                <c:pt idx="2393">
                  <c:v>1.5209690837112433E-2</c:v>
                </c:pt>
                <c:pt idx="2394">
                  <c:v>1.5208157688224588E-2</c:v>
                </c:pt>
                <c:pt idx="2395">
                  <c:v>1.5206645383303297E-2</c:v>
                </c:pt>
                <c:pt idx="2396">
                  <c:v>1.520515396751243E-2</c:v>
                </c:pt>
                <c:pt idx="2397">
                  <c:v>1.520368348625567E-2</c:v>
                </c:pt>
                <c:pt idx="2398">
                  <c:v>1.5202233985176505E-2</c:v>
                </c:pt>
                <c:pt idx="2399">
                  <c:v>1.5200805509438808E-2</c:v>
                </c:pt>
                <c:pt idx="2400">
                  <c:v>1.5199398104526196E-2</c:v>
                </c:pt>
                <c:pt idx="2401">
                  <c:v>1.519784267725921E-2</c:v>
                </c:pt>
                <c:pt idx="2402">
                  <c:v>1.5196453401005172E-2</c:v>
                </c:pt>
                <c:pt idx="2403">
                  <c:v>1.5195302769255292E-2</c:v>
                </c:pt>
                <c:pt idx="2404">
                  <c:v>1.5193980101759763E-2</c:v>
                </c:pt>
                <c:pt idx="2405">
                  <c:v>1.5192678732187659E-2</c:v>
                </c:pt>
                <c:pt idx="2406">
                  <c:v>1.5191398706022596E-2</c:v>
                </c:pt>
                <c:pt idx="2407">
                  <c:v>1.519014006858832E-2</c:v>
                </c:pt>
                <c:pt idx="2408">
                  <c:v>1.5188902865208576E-2</c:v>
                </c:pt>
                <c:pt idx="2409">
                  <c:v>1.5187687141446915E-2</c:v>
                </c:pt>
                <c:pt idx="2410">
                  <c:v>1.5186492942627083E-2</c:v>
                </c:pt>
                <c:pt idx="2411">
                  <c:v>1.5185320314072825E-2</c:v>
                </c:pt>
                <c:pt idx="2412">
                  <c:v>1.518416930142763E-2</c:v>
                </c:pt>
                <c:pt idx="2413">
                  <c:v>1.5183039949695498E-2</c:v>
                </c:pt>
                <c:pt idx="2414">
                  <c:v>1.5181619828075199E-2</c:v>
                </c:pt>
                <c:pt idx="2415">
                  <c:v>1.518084641194406E-2</c:v>
                </c:pt>
                <c:pt idx="2416">
                  <c:v>1.5179782316332435E-2</c:v>
                </c:pt>
                <c:pt idx="2417">
                  <c:v>1.5178740063568341E-2</c:v>
                </c:pt>
                <c:pt idx="2418">
                  <c:v>1.5177719698975523E-2</c:v>
                </c:pt>
                <c:pt idx="2419">
                  <c:v>1.517658042821779E-2</c:v>
                </c:pt>
                <c:pt idx="2420">
                  <c:v>1.5175744816398051E-2</c:v>
                </c:pt>
                <c:pt idx="2421">
                  <c:v>1.5174790388901016E-2</c:v>
                </c:pt>
                <c:pt idx="2422">
                  <c:v>1.5173858031349852E-2</c:v>
                </c:pt>
                <c:pt idx="2423">
                  <c:v>1.5172947789068303E-2</c:v>
                </c:pt>
                <c:pt idx="2424">
                  <c:v>1.5172059707619923E-2</c:v>
                </c:pt>
                <c:pt idx="2425">
                  <c:v>1.5171193832088647E-2</c:v>
                </c:pt>
                <c:pt idx="2426">
                  <c:v>1.5170350208197902E-2</c:v>
                </c:pt>
                <c:pt idx="2427">
                  <c:v>1.516952888111156E-2</c:v>
                </c:pt>
                <c:pt idx="2428">
                  <c:v>1.5168729896393174E-2</c:v>
                </c:pt>
                <c:pt idx="2429">
                  <c:v>1.5167953299366488E-2</c:v>
                </c:pt>
                <c:pt idx="2430">
                  <c:v>1.5167199135515119E-2</c:v>
                </c:pt>
                <c:pt idx="2431">
                  <c:v>1.5166467450322685E-2</c:v>
                </c:pt>
                <c:pt idx="2432">
                  <c:v>1.5165758289032993E-2</c:v>
                </c:pt>
                <c:pt idx="2433">
                  <c:v>1.5165071697049726E-2</c:v>
                </c:pt>
                <c:pt idx="2434">
                  <c:v>1.5164407720016371E-2</c:v>
                </c:pt>
                <c:pt idx="2435">
                  <c:v>1.5163766403016865E-2</c:v>
                </c:pt>
                <c:pt idx="2436">
                  <c:v>1.5163147791694698E-2</c:v>
                </c:pt>
                <c:pt idx="2437">
                  <c:v>1.5162551931373613E-2</c:v>
                </c:pt>
                <c:pt idx="2438">
                  <c:v>1.5161978867617165E-2</c:v>
                </c:pt>
                <c:pt idx="2439">
                  <c:v>1.5161428645349417E-2</c:v>
                </c:pt>
                <c:pt idx="2440">
                  <c:v>1.5160901310693475E-2</c:v>
                </c:pt>
                <c:pt idx="2441">
                  <c:v>1.5160396908493468E-2</c:v>
                </c:pt>
                <c:pt idx="2442">
                  <c:v>1.5159915484552755E-2</c:v>
                </c:pt>
                <c:pt idx="2443">
                  <c:v>1.5159457083795402E-2</c:v>
                </c:pt>
                <c:pt idx="2444">
                  <c:v>1.5159021752104707E-2</c:v>
                </c:pt>
                <c:pt idx="2445">
                  <c:v>1.5158609534804413E-2</c:v>
                </c:pt>
                <c:pt idx="2446">
                  <c:v>1.5158220477138329E-2</c:v>
                </c:pt>
                <c:pt idx="2447">
                  <c:v>1.51578546244302E-2</c:v>
                </c:pt>
                <c:pt idx="2448">
                  <c:v>1.5157512022323516E-2</c:v>
                </c:pt>
                <c:pt idx="2449">
                  <c:v>1.5157192716301893E-2</c:v>
                </c:pt>
                <c:pt idx="2450">
                  <c:v>1.5156896751689075E-2</c:v>
                </c:pt>
                <c:pt idx="2451">
                  <c:v>1.5156624173489064E-2</c:v>
                </c:pt>
                <c:pt idx="2452">
                  <c:v>1.5156375027824964E-2</c:v>
                </c:pt>
                <c:pt idx="2453">
                  <c:v>1.5156119040353744E-2</c:v>
                </c:pt>
                <c:pt idx="2454">
                  <c:v>1.5155920259282141E-2</c:v>
                </c:pt>
                <c:pt idx="2455">
                  <c:v>1.5155768637367117E-2</c:v>
                </c:pt>
                <c:pt idx="2456">
                  <c:v>1.5155613674284751E-2</c:v>
                </c:pt>
                <c:pt idx="2457">
                  <c:v>1.5155482370596829E-2</c:v>
                </c:pt>
                <c:pt idx="2458">
                  <c:v>1.5155374771307351E-2</c:v>
                </c:pt>
                <c:pt idx="2459">
                  <c:v>1.5155290922139741E-2</c:v>
                </c:pt>
                <c:pt idx="2460">
                  <c:v>1.5155230868497682E-2</c:v>
                </c:pt>
                <c:pt idx="2461">
                  <c:v>1.5155194655624982E-2</c:v>
                </c:pt>
                <c:pt idx="2462">
                  <c:v>1.5155182329005257E-2</c:v>
                </c:pt>
                <c:pt idx="2463">
                  <c:v>1.515519393420206E-2</c:v>
                </c:pt>
                <c:pt idx="2464">
                  <c:v>1.5155229516379265E-2</c:v>
                </c:pt>
                <c:pt idx="2465">
                  <c:v>1.5155289121020488E-2</c:v>
                </c:pt>
                <c:pt idx="2466">
                  <c:v>1.5155372793769217E-2</c:v>
                </c:pt>
                <c:pt idx="2467">
                  <c:v>1.5155480579709391E-2</c:v>
                </c:pt>
                <c:pt idx="2468">
                  <c:v>1.515561252440456E-2</c:v>
                </c:pt>
                <c:pt idx="2469">
                  <c:v>1.5155817739209709E-2</c:v>
                </c:pt>
                <c:pt idx="2470">
                  <c:v>1.5155949071594677E-2</c:v>
                </c:pt>
                <c:pt idx="2471">
                  <c:v>1.5156153764896985E-2</c:v>
                </c:pt>
                <c:pt idx="2472">
                  <c:v>1.5156382798728885E-2</c:v>
                </c:pt>
                <c:pt idx="2473">
                  <c:v>1.5156636218174313E-2</c:v>
                </c:pt>
                <c:pt idx="2474">
                  <c:v>1.5156914068876759E-2</c:v>
                </c:pt>
                <c:pt idx="2475">
                  <c:v>1.5157216396159967E-2</c:v>
                </c:pt>
                <c:pt idx="2476">
                  <c:v>1.5157543245347682E-2</c:v>
                </c:pt>
                <c:pt idx="2477">
                  <c:v>1.5157894662243265E-2</c:v>
                </c:pt>
                <c:pt idx="2478">
                  <c:v>1.5158270691770781E-2</c:v>
                </c:pt>
                <c:pt idx="2479">
                  <c:v>1.5158671379573718E-2</c:v>
                </c:pt>
                <c:pt idx="2480">
                  <c:v>1.5159096770975822E-2</c:v>
                </c:pt>
                <c:pt idx="2481">
                  <c:v>1.5159546911700517E-2</c:v>
                </c:pt>
                <c:pt idx="2482">
                  <c:v>1.5160021846751803E-2</c:v>
                </c:pt>
                <c:pt idx="2483">
                  <c:v>1.5160521621693235E-2</c:v>
                </c:pt>
                <c:pt idx="2484">
                  <c:v>1.5161046281848556E-2</c:v>
                </c:pt>
                <c:pt idx="2485">
                  <c:v>1.5161595872861255E-2</c:v>
                </c:pt>
                <c:pt idx="2486">
                  <c:v>1.516217043981527E-2</c:v>
                </c:pt>
                <c:pt idx="2487">
                  <c:v>1.5162770028434025E-2</c:v>
                </c:pt>
                <c:pt idx="2488">
                  <c:v>1.5163394683881393E-2</c:v>
                </c:pt>
                <c:pt idx="2489">
                  <c:v>1.5164044451800862E-2</c:v>
                </c:pt>
                <c:pt idx="2490">
                  <c:v>1.5164719377356306E-2</c:v>
                </c:pt>
                <c:pt idx="2491">
                  <c:v>1.5165419506271149E-2</c:v>
                </c:pt>
                <c:pt idx="2492">
                  <c:v>1.5166131351653789E-2</c:v>
                </c:pt>
                <c:pt idx="2493">
                  <c:v>1.5166774421730977E-2</c:v>
                </c:pt>
                <c:pt idx="2494">
                  <c:v>1.5167335032728602E-2</c:v>
                </c:pt>
                <c:pt idx="2495">
                  <c:v>1.5167813024055121E-2</c:v>
                </c:pt>
                <c:pt idx="2496">
                  <c:v>1.5168208235118996E-2</c:v>
                </c:pt>
                <c:pt idx="2497">
                  <c:v>1.5168520505328686E-2</c:v>
                </c:pt>
                <c:pt idx="2498">
                  <c:v>1.5168749674012716E-2</c:v>
                </c:pt>
                <c:pt idx="2499">
                  <c:v>1.5168895580659481E-2</c:v>
                </c:pt>
                <c:pt idx="2500">
                  <c:v>1.5168958064597504E-2</c:v>
                </c:pt>
                <c:pt idx="2501">
                  <c:v>1.5168936965315183E-2</c:v>
                </c:pt>
                <c:pt idx="2502">
                  <c:v>1.5168832122220977E-2</c:v>
                </c:pt>
                <c:pt idx="2503">
                  <c:v>1.5168643374723345E-2</c:v>
                </c:pt>
                <c:pt idx="2504">
                  <c:v>1.5168370562150812E-2</c:v>
                </c:pt>
                <c:pt idx="2505">
                  <c:v>1.5168013523991775E-2</c:v>
                </c:pt>
                <c:pt idx="2506">
                  <c:v>1.5167572099654691E-2</c:v>
                </c:pt>
                <c:pt idx="2507">
                  <c:v>1.5167046128388151E-2</c:v>
                </c:pt>
                <c:pt idx="2508">
                  <c:v>1.5166435449840421E-2</c:v>
                </c:pt>
                <c:pt idx="2509">
                  <c:v>1.5165739903100217E-2</c:v>
                </c:pt>
                <c:pt idx="2510">
                  <c:v>1.516495932797568E-2</c:v>
                </c:pt>
                <c:pt idx="2511">
                  <c:v>1.5164093563715397E-2</c:v>
                </c:pt>
                <c:pt idx="2512">
                  <c:v>1.5163142449567957E-2</c:v>
                </c:pt>
                <c:pt idx="2513">
                  <c:v>1.5162105825021754E-2</c:v>
                </c:pt>
                <c:pt idx="2514">
                  <c:v>1.5160983529645122E-2</c:v>
                </c:pt>
                <c:pt idx="2515">
                  <c:v>1.5159775402766584E-2</c:v>
                </c:pt>
                <c:pt idx="2516">
                  <c:v>1.5158481283634728E-2</c:v>
                </c:pt>
                <c:pt idx="2517">
                  <c:v>1.5157101011817886E-2</c:v>
                </c:pt>
                <c:pt idx="2518">
                  <c:v>1.5155634426644582E-2</c:v>
                </c:pt>
                <c:pt idx="2519">
                  <c:v>1.515362173095447E-2</c:v>
                </c:pt>
                <c:pt idx="2520">
                  <c:v>1.5152441674102235E-2</c:v>
                </c:pt>
                <c:pt idx="2521">
                  <c:v>1.515071518539024E-2</c:v>
                </c:pt>
                <c:pt idx="2522">
                  <c:v>1.5148901741115495E-2</c:v>
                </c:pt>
                <c:pt idx="2523">
                  <c:v>1.514672255100713E-2</c:v>
                </c:pt>
                <c:pt idx="2524">
                  <c:v>1.5145013342952041E-2</c:v>
                </c:pt>
                <c:pt idx="2525">
                  <c:v>1.514293806812006E-2</c:v>
                </c:pt>
                <c:pt idx="2526">
                  <c:v>1.514077519511936E-2</c:v>
                </c:pt>
                <c:pt idx="2527">
                  <c:v>1.5138524563438338E-2</c:v>
                </c:pt>
                <c:pt idx="2528">
                  <c:v>1.5136186012565389E-2</c:v>
                </c:pt>
                <c:pt idx="2529">
                  <c:v>1.5133759381908973E-2</c:v>
                </c:pt>
                <c:pt idx="2530">
                  <c:v>1.5131244510717679E-2</c:v>
                </c:pt>
                <c:pt idx="2531">
                  <c:v>1.5128641238559837E-2</c:v>
                </c:pt>
                <c:pt idx="2532">
                  <c:v>1.5125949404923844E-2</c:v>
                </c:pt>
                <c:pt idx="2533">
                  <c:v>1.5123168849058288E-2</c:v>
                </c:pt>
                <c:pt idx="2534">
                  <c:v>1.5120299410291693E-2</c:v>
                </c:pt>
                <c:pt idx="2535">
                  <c:v>1.5117340928192391E-2</c:v>
                </c:pt>
                <c:pt idx="2536">
                  <c:v>1.5114293242248777E-2</c:v>
                </c:pt>
                <c:pt idx="2537">
                  <c:v>1.5111156191629505E-2</c:v>
                </c:pt>
                <c:pt idx="2538">
                  <c:v>1.5107929615822968E-2</c:v>
                </c:pt>
                <c:pt idx="2539">
                  <c:v>1.5104613354477436E-2</c:v>
                </c:pt>
                <c:pt idx="2540">
                  <c:v>1.5101207246681625E-2</c:v>
                </c:pt>
                <c:pt idx="2541">
                  <c:v>1.5097711132003866E-2</c:v>
                </c:pt>
                <c:pt idx="2542">
                  <c:v>1.5094124849772683E-2</c:v>
                </c:pt>
                <c:pt idx="2543">
                  <c:v>1.5090448239476473E-2</c:v>
                </c:pt>
                <c:pt idx="2544">
                  <c:v>1.5086681140603631E-2</c:v>
                </c:pt>
                <c:pt idx="2545">
                  <c:v>1.5082823392242872E-2</c:v>
                </c:pt>
                <c:pt idx="2546">
                  <c:v>1.5078874834202338E-2</c:v>
                </c:pt>
                <c:pt idx="2547">
                  <c:v>1.5074835305490808E-2</c:v>
                </c:pt>
                <c:pt idx="2548">
                  <c:v>1.5070704645916422E-2</c:v>
                </c:pt>
                <c:pt idx="2549">
                  <c:v>1.5066482694727767E-2</c:v>
                </c:pt>
                <c:pt idx="2550">
                  <c:v>1.5062169291253369E-2</c:v>
                </c:pt>
                <c:pt idx="2551">
                  <c:v>1.5057764274981622E-2</c:v>
                </c:pt>
                <c:pt idx="2552">
                  <c:v>1.5053267485241051E-2</c:v>
                </c:pt>
                <c:pt idx="2553">
                  <c:v>1.5048678761520051E-2</c:v>
                </c:pt>
                <c:pt idx="2554">
                  <c:v>1.5043997943386955E-2</c:v>
                </c:pt>
                <c:pt idx="2555">
                  <c:v>1.5039224869850543E-2</c:v>
                </c:pt>
                <c:pt idx="2556">
                  <c:v>1.5034359380639017E-2</c:v>
                </c:pt>
                <c:pt idx="2557">
                  <c:v>1.5027967698815203E-2</c:v>
                </c:pt>
                <c:pt idx="2558">
                  <c:v>1.5022890370497421E-2</c:v>
                </c:pt>
                <c:pt idx="2559">
                  <c:v>1.5018464405542886E-2</c:v>
                </c:pt>
                <c:pt idx="2560">
                  <c:v>1.5013214340360292E-2</c:v>
                </c:pt>
                <c:pt idx="2561">
                  <c:v>1.5007871033443365E-2</c:v>
                </c:pt>
                <c:pt idx="2562">
                  <c:v>1.50024343242805E-2</c:v>
                </c:pt>
                <c:pt idx="2563">
                  <c:v>1.499690405244003E-2</c:v>
                </c:pt>
                <c:pt idx="2564">
                  <c:v>1.4991280056930734E-2</c:v>
                </c:pt>
                <c:pt idx="2565">
                  <c:v>1.4985562177720624E-2</c:v>
                </c:pt>
                <c:pt idx="2566">
                  <c:v>1.4979750253738544E-2</c:v>
                </c:pt>
                <c:pt idx="2567">
                  <c:v>1.4973844124552826E-2</c:v>
                </c:pt>
                <c:pt idx="2568">
                  <c:v>1.4967843629651867E-2</c:v>
                </c:pt>
                <c:pt idx="2569">
                  <c:v>1.4961748608444125E-2</c:v>
                </c:pt>
                <c:pt idx="2570">
                  <c:v>1.4955558900258126E-2</c:v>
                </c:pt>
                <c:pt idx="2571">
                  <c:v>1.4949274344582264E-2</c:v>
                </c:pt>
                <c:pt idx="2572">
                  <c:v>1.4942894780665128E-2</c:v>
                </c:pt>
                <c:pt idx="2573">
                  <c:v>1.4936420048154986E-2</c:v>
                </c:pt>
                <c:pt idx="2574">
                  <c:v>1.4927955293817519E-2</c:v>
                </c:pt>
                <c:pt idx="2575">
                  <c:v>1.4922224408451257E-2</c:v>
                </c:pt>
                <c:pt idx="2576">
                  <c:v>1.4916423232431697E-2</c:v>
                </c:pt>
                <c:pt idx="2577">
                  <c:v>1.4909566219154513E-2</c:v>
                </c:pt>
                <c:pt idx="2578">
                  <c:v>1.4902613234326623E-2</c:v>
                </c:pt>
                <c:pt idx="2579">
                  <c:v>1.4895564117356486E-2</c:v>
                </c:pt>
                <c:pt idx="2580">
                  <c:v>1.4888418707412754E-2</c:v>
                </c:pt>
                <c:pt idx="2581">
                  <c:v>1.4881176844063759E-2</c:v>
                </c:pt>
                <c:pt idx="2582">
                  <c:v>1.4873838366638026E-2</c:v>
                </c:pt>
                <c:pt idx="2583">
                  <c:v>1.4866403114783822E-2</c:v>
                </c:pt>
                <c:pt idx="2584">
                  <c:v>1.4858870927749734E-2</c:v>
                </c:pt>
                <c:pt idx="2585">
                  <c:v>1.4851241644944224E-2</c:v>
                </c:pt>
                <c:pt idx="2586">
                  <c:v>1.4843515105855687E-2</c:v>
                </c:pt>
                <c:pt idx="2587">
                  <c:v>1.4835691149652774E-2</c:v>
                </c:pt>
                <c:pt idx="2588">
                  <c:v>1.4827769616223563E-2</c:v>
                </c:pt>
                <c:pt idx="2589">
                  <c:v>1.4819750344576832E-2</c:v>
                </c:pt>
                <c:pt idx="2590">
                  <c:v>1.4811633174200978E-2</c:v>
                </c:pt>
                <c:pt idx="2591">
                  <c:v>1.480341794450446E-2</c:v>
                </c:pt>
                <c:pt idx="2592">
                  <c:v>1.4795104495055611E-2</c:v>
                </c:pt>
                <c:pt idx="2593">
                  <c:v>1.4786692665103018E-2</c:v>
                </c:pt>
                <c:pt idx="2594">
                  <c:v>1.4778182294135078E-2</c:v>
                </c:pt>
                <c:pt idx="2595">
                  <c:v>1.4769573221720123E-2</c:v>
                </c:pt>
                <c:pt idx="2596">
                  <c:v>1.4760865286866931E-2</c:v>
                </c:pt>
                <c:pt idx="2597">
                  <c:v>1.4752058329303708E-2</c:v>
                </c:pt>
                <c:pt idx="2598">
                  <c:v>1.4743152188438913E-2</c:v>
                </c:pt>
                <c:pt idx="2599">
                  <c:v>1.473414670360107E-2</c:v>
                </c:pt>
                <c:pt idx="2600">
                  <c:v>1.4725041714278575E-2</c:v>
                </c:pt>
                <c:pt idx="2601">
                  <c:v>1.4715837059720016E-2</c:v>
                </c:pt>
                <c:pt idx="2602">
                  <c:v>1.4706532579493725E-2</c:v>
                </c:pt>
                <c:pt idx="2603">
                  <c:v>1.4697128112928226E-2</c:v>
                </c:pt>
                <c:pt idx="2604">
                  <c:v>1.4687623499431979E-2</c:v>
                </c:pt>
                <c:pt idx="2605">
                  <c:v>1.4678018578573315E-2</c:v>
                </c:pt>
                <c:pt idx="2606">
                  <c:v>1.4668313189680759E-2</c:v>
                </c:pt>
                <c:pt idx="2607">
                  <c:v>1.4658507172162771E-2</c:v>
                </c:pt>
                <c:pt idx="2608">
                  <c:v>1.4648600365347875E-2</c:v>
                </c:pt>
                <c:pt idx="2609">
                  <c:v>1.4635714685544698E-2</c:v>
                </c:pt>
                <c:pt idx="2610">
                  <c:v>1.4625576900453297E-2</c:v>
                </c:pt>
                <c:pt idx="2611">
                  <c:v>1.4616806736418297E-2</c:v>
                </c:pt>
                <c:pt idx="2612">
                  <c:v>1.4606480663541532E-2</c:v>
                </c:pt>
                <c:pt idx="2613">
                  <c:v>1.4596052975628382E-2</c:v>
                </c:pt>
                <c:pt idx="2614">
                  <c:v>1.4585523512087306E-2</c:v>
                </c:pt>
                <c:pt idx="2615">
                  <c:v>1.4574892112326765E-2</c:v>
                </c:pt>
                <c:pt idx="2616">
                  <c:v>1.4564158615755218E-2</c:v>
                </c:pt>
                <c:pt idx="2617">
                  <c:v>1.4553322861621254E-2</c:v>
                </c:pt>
                <c:pt idx="2618">
                  <c:v>1.4542384689733012E-2</c:v>
                </c:pt>
                <c:pt idx="2619">
                  <c:v>1.4531343939019337E-2</c:v>
                </c:pt>
                <c:pt idx="2620">
                  <c:v>1.4520200449208431E-2</c:v>
                </c:pt>
                <c:pt idx="2621">
                  <c:v>1.4508954059548884E-2</c:v>
                </c:pt>
                <c:pt idx="2622">
                  <c:v>1.4497604609768899E-2</c:v>
                </c:pt>
                <c:pt idx="2623">
                  <c:v>1.4486151938957192E-2</c:v>
                </c:pt>
                <c:pt idx="2624">
                  <c:v>1.4474595886682096E-2</c:v>
                </c:pt>
                <c:pt idx="2625">
                  <c:v>1.4458487530752961E-2</c:v>
                </c:pt>
                <c:pt idx="2626">
                  <c:v>1.4451172995455508E-2</c:v>
                </c:pt>
                <c:pt idx="2627">
                  <c:v>1.4437602038617214E-2</c:v>
                </c:pt>
                <c:pt idx="2628">
                  <c:v>1.4427334650957135E-2</c:v>
                </c:pt>
                <c:pt idx="2629">
                  <c:v>1.4415259282491988E-2</c:v>
                </c:pt>
                <c:pt idx="2630">
                  <c:v>1.4403079569094146E-2</c:v>
                </c:pt>
                <c:pt idx="2631">
                  <c:v>1.4390795350012198E-2</c:v>
                </c:pt>
                <c:pt idx="2632">
                  <c:v>1.4378406464894411E-2</c:v>
                </c:pt>
                <c:pt idx="2633">
                  <c:v>1.4365912752909438E-2</c:v>
                </c:pt>
                <c:pt idx="2634">
                  <c:v>1.4353314053705546E-2</c:v>
                </c:pt>
                <c:pt idx="2635">
                  <c:v>1.4340610206451387E-2</c:v>
                </c:pt>
                <c:pt idx="2636">
                  <c:v>1.4327801050955102E-2</c:v>
                </c:pt>
                <c:pt idx="2637">
                  <c:v>1.431488642622547E-2</c:v>
                </c:pt>
                <c:pt idx="2638">
                  <c:v>1.4301866171750888E-2</c:v>
                </c:pt>
                <c:pt idx="2639">
                  <c:v>1.4288740127259558E-2</c:v>
                </c:pt>
                <c:pt idx="2640">
                  <c:v>1.4275508131920134E-2</c:v>
                </c:pt>
                <c:pt idx="2641">
                  <c:v>1.4262170025141074E-2</c:v>
                </c:pt>
                <c:pt idx="2642">
                  <c:v>1.4248725646410776E-2</c:v>
                </c:pt>
                <c:pt idx="2643">
                  <c:v>1.423517483529757E-2</c:v>
                </c:pt>
                <c:pt idx="2644">
                  <c:v>1.4221517430890174E-2</c:v>
                </c:pt>
                <c:pt idx="2645">
                  <c:v>1.4207753272756918E-2</c:v>
                </c:pt>
                <c:pt idx="2646">
                  <c:v>1.4193882200306263E-2</c:v>
                </c:pt>
                <c:pt idx="2647">
                  <c:v>1.417990405310654E-2</c:v>
                </c:pt>
                <c:pt idx="2648">
                  <c:v>1.4165818670406338E-2</c:v>
                </c:pt>
                <c:pt idx="2649">
                  <c:v>1.4151625891694053E-2</c:v>
                </c:pt>
                <c:pt idx="2650">
                  <c:v>1.413732555645808E-2</c:v>
                </c:pt>
                <c:pt idx="2651">
                  <c:v>1.4122917503947008E-2</c:v>
                </c:pt>
                <c:pt idx="2652">
                  <c:v>1.4108401573569296E-2</c:v>
                </c:pt>
                <c:pt idx="2653">
                  <c:v>1.4093777604973212E-2</c:v>
                </c:pt>
                <c:pt idx="2654">
                  <c:v>1.4079045437487281E-2</c:v>
                </c:pt>
                <c:pt idx="2655">
                  <c:v>1.406420491036009E-2</c:v>
                </c:pt>
                <c:pt idx="2656">
                  <c:v>1.4049255863319843E-2</c:v>
                </c:pt>
                <c:pt idx="2657">
                  <c:v>1.4034198135455256E-2</c:v>
                </c:pt>
                <c:pt idx="2658">
                  <c:v>1.4019031566414597E-2</c:v>
                </c:pt>
                <c:pt idx="2659">
                  <c:v>1.4003755995606326E-2</c:v>
                </c:pt>
                <c:pt idx="2660">
                  <c:v>1.3988371262358967E-2</c:v>
                </c:pt>
                <c:pt idx="2661">
                  <c:v>1.3966744470961245E-2</c:v>
                </c:pt>
                <c:pt idx="2662">
                  <c:v>1.3951092745738691E-2</c:v>
                </c:pt>
                <c:pt idx="2663">
                  <c:v>1.3939306781960425E-2</c:v>
                </c:pt>
                <c:pt idx="2664">
                  <c:v>1.3923468093759439E-2</c:v>
                </c:pt>
                <c:pt idx="2665">
                  <c:v>1.390751941753976E-2</c:v>
                </c:pt>
                <c:pt idx="2666">
                  <c:v>1.3891460592390104E-2</c:v>
                </c:pt>
                <c:pt idx="2667">
                  <c:v>1.3875291457798866E-2</c:v>
                </c:pt>
                <c:pt idx="2668">
                  <c:v>1.385901185333438E-2</c:v>
                </c:pt>
                <c:pt idx="2669">
                  <c:v>1.3842621618245232E-2</c:v>
                </c:pt>
                <c:pt idx="2670">
                  <c:v>1.3826120592099755E-2</c:v>
                </c:pt>
                <c:pt idx="2671">
                  <c:v>1.3809508614226473E-2</c:v>
                </c:pt>
                <c:pt idx="2672">
                  <c:v>1.3792785524113782E-2</c:v>
                </c:pt>
                <c:pt idx="2673">
                  <c:v>1.3775951161250077E-2</c:v>
                </c:pt>
                <c:pt idx="2674">
                  <c:v>1.3755191960651558E-2</c:v>
                </c:pt>
                <c:pt idx="2675">
                  <c:v>1.3732150729008907E-2</c:v>
                </c:pt>
                <c:pt idx="2676">
                  <c:v>1.371491765220334E-2</c:v>
                </c:pt>
                <c:pt idx="2677">
                  <c:v>1.3697572568514005E-2</c:v>
                </c:pt>
                <c:pt idx="2678">
                  <c:v>1.3680115317349362E-2</c:v>
                </c:pt>
                <c:pt idx="2679">
                  <c:v>1.3660026619204402E-2</c:v>
                </c:pt>
                <c:pt idx="2680">
                  <c:v>1.3644863670148055E-2</c:v>
                </c:pt>
                <c:pt idx="2681">
                  <c:v>1.3627068953008248E-2</c:v>
                </c:pt>
                <c:pt idx="2682">
                  <c:v>1.3609161426106908E-2</c:v>
                </c:pt>
                <c:pt idx="2683">
                  <c:v>1.3591140928852496E-2</c:v>
                </c:pt>
                <c:pt idx="2684">
                  <c:v>1.3573007300573536E-2</c:v>
                </c:pt>
                <c:pt idx="2685">
                  <c:v>1.3554760380998232E-2</c:v>
                </c:pt>
                <c:pt idx="2686">
                  <c:v>1.3536400009295235E-2</c:v>
                </c:pt>
                <c:pt idx="2687">
                  <c:v>1.3517926024713134E-2</c:v>
                </c:pt>
                <c:pt idx="2688">
                  <c:v>1.3499338267060068E-2</c:v>
                </c:pt>
                <c:pt idx="2689">
                  <c:v>1.348063657550469E-2</c:v>
                </c:pt>
                <c:pt idx="2690">
                  <c:v>1.3461820789695267E-2</c:v>
                </c:pt>
                <c:pt idx="2691">
                  <c:v>1.3442890748800451E-2</c:v>
                </c:pt>
                <c:pt idx="2692">
                  <c:v>1.3423846292388575E-2</c:v>
                </c:pt>
                <c:pt idx="2693">
                  <c:v>1.3404687259868098E-2</c:v>
                </c:pt>
                <c:pt idx="2694">
                  <c:v>1.3385413490727416E-2</c:v>
                </c:pt>
                <c:pt idx="2695">
                  <c:v>1.3366024824295053E-2</c:v>
                </c:pt>
                <c:pt idx="2696">
                  <c:v>1.3346521099819597E-2</c:v>
                </c:pt>
                <c:pt idx="2697">
                  <c:v>1.3326902157109188E-2</c:v>
                </c:pt>
                <c:pt idx="2698">
                  <c:v>1.3307167835572287E-2</c:v>
                </c:pt>
                <c:pt idx="2699">
                  <c:v>1.3287317974297608E-2</c:v>
                </c:pt>
                <c:pt idx="2700">
                  <c:v>1.3267352412853484E-2</c:v>
                </c:pt>
                <c:pt idx="2701">
                  <c:v>1.3247270990968119E-2</c:v>
                </c:pt>
                <c:pt idx="2702">
                  <c:v>1.3227073547570356E-2</c:v>
                </c:pt>
                <c:pt idx="2703">
                  <c:v>1.3206759922468336E-2</c:v>
                </c:pt>
                <c:pt idx="2704">
                  <c:v>1.3186329954990583E-2</c:v>
                </c:pt>
                <c:pt idx="2705">
                  <c:v>1.3165783484545557E-2</c:v>
                </c:pt>
                <c:pt idx="2706">
                  <c:v>1.3145120350381845E-2</c:v>
                </c:pt>
                <c:pt idx="2707">
                  <c:v>1.3124340392067779E-2</c:v>
                </c:pt>
                <c:pt idx="2708">
                  <c:v>1.3103443449171692E-2</c:v>
                </c:pt>
                <c:pt idx="2709">
                  <c:v>1.3082429360942172E-2</c:v>
                </c:pt>
                <c:pt idx="2710">
                  <c:v>1.3061297966867613E-2</c:v>
                </c:pt>
                <c:pt idx="2711">
                  <c:v>1.3040049106436413E-2</c:v>
                </c:pt>
                <c:pt idx="2712">
                  <c:v>1.3018682618977095E-2</c:v>
                </c:pt>
                <c:pt idx="2713">
                  <c:v>1.2989730854631176E-2</c:v>
                </c:pt>
                <c:pt idx="2714">
                  <c:v>1.2972500451207125E-2</c:v>
                </c:pt>
                <c:pt idx="2715">
                  <c:v>1.2953875788994651E-2</c:v>
                </c:pt>
                <c:pt idx="2716">
                  <c:v>1.2932037187827206E-2</c:v>
                </c:pt>
                <c:pt idx="2717">
                  <c:v>1.2910080156993686E-2</c:v>
                </c:pt>
                <c:pt idx="2718">
                  <c:v>1.2888004535582809E-2</c:v>
                </c:pt>
                <c:pt idx="2719">
                  <c:v>1.2865810163242841E-2</c:v>
                </c:pt>
                <c:pt idx="2720">
                  <c:v>1.2843496879382243E-2</c:v>
                </c:pt>
                <c:pt idx="2721">
                  <c:v>1.2821064523329539E-2</c:v>
                </c:pt>
                <c:pt idx="2722">
                  <c:v>1.2798512934573125E-2</c:v>
                </c:pt>
                <c:pt idx="2723">
                  <c:v>1.2775841952681333E-2</c:v>
                </c:pt>
                <c:pt idx="2724">
                  <c:v>1.2753051416822814E-2</c:v>
                </c:pt>
                <c:pt idx="2725">
                  <c:v>1.27301411665659E-2</c:v>
                </c:pt>
                <c:pt idx="2726">
                  <c:v>1.2707111041558861E-2</c:v>
                </c:pt>
                <c:pt idx="2727">
                  <c:v>1.268396088089041E-2</c:v>
                </c:pt>
                <c:pt idx="2728">
                  <c:v>1.2660690524048945E-2</c:v>
                </c:pt>
                <c:pt idx="2729">
                  <c:v>1.2630594620839375E-2</c:v>
                </c:pt>
                <c:pt idx="2730">
                  <c:v>1.2613788579960428E-2</c:v>
                </c:pt>
                <c:pt idx="2731">
                  <c:v>1.2590156671370423E-2</c:v>
                </c:pt>
                <c:pt idx="2732">
                  <c:v>1.2566403924481051E-2</c:v>
                </c:pt>
                <c:pt idx="2733">
                  <c:v>1.2542530178620837E-2</c:v>
                </c:pt>
                <c:pt idx="2734">
                  <c:v>1.2518535273278175E-2</c:v>
                </c:pt>
                <c:pt idx="2735">
                  <c:v>1.2494419047781591E-2</c:v>
                </c:pt>
                <c:pt idx="2736">
                  <c:v>1.2470181341779352E-2</c:v>
                </c:pt>
                <c:pt idx="2737">
                  <c:v>1.2445821994520045E-2</c:v>
                </c:pt>
                <c:pt idx="2738">
                  <c:v>1.2421340845412132E-2</c:v>
                </c:pt>
                <c:pt idx="2739">
                  <c:v>1.2396737734023944E-2</c:v>
                </c:pt>
                <c:pt idx="2740">
                  <c:v>1.2372012499684004E-2</c:v>
                </c:pt>
                <c:pt idx="2741">
                  <c:v>1.2347164981800773E-2</c:v>
                </c:pt>
                <c:pt idx="2742">
                  <c:v>1.2322195020022519E-2</c:v>
                </c:pt>
                <c:pt idx="2743">
                  <c:v>1.2297102453517894E-2</c:v>
                </c:pt>
                <c:pt idx="2744">
                  <c:v>1.2271887121775293E-2</c:v>
                </c:pt>
                <c:pt idx="2745">
                  <c:v>1.2246548864442985E-2</c:v>
                </c:pt>
                <c:pt idx="2746">
                  <c:v>1.2221087520689622E-2</c:v>
                </c:pt>
                <c:pt idx="2747">
                  <c:v>1.2195502930083535E-2</c:v>
                </c:pt>
                <c:pt idx="2748">
                  <c:v>1.216979493211312E-2</c:v>
                </c:pt>
                <c:pt idx="2749">
                  <c:v>1.2143963366106902E-2</c:v>
                </c:pt>
                <c:pt idx="2750">
                  <c:v>1.2118008071393405E-2</c:v>
                </c:pt>
                <c:pt idx="2751">
                  <c:v>1.2091928887700831E-2</c:v>
                </c:pt>
                <c:pt idx="2752">
                  <c:v>1.2065758291690543E-2</c:v>
                </c:pt>
                <c:pt idx="2753">
                  <c:v>1.2039690348126797E-2</c:v>
                </c:pt>
                <c:pt idx="2754">
                  <c:v>1.2013757956692572E-2</c:v>
                </c:pt>
                <c:pt idx="2755">
                  <c:v>1.1987961398443048E-2</c:v>
                </c:pt>
                <c:pt idx="2756">
                  <c:v>1.1962300954433402E-2</c:v>
                </c:pt>
                <c:pt idx="2757">
                  <c:v>1.1936776905638879E-2</c:v>
                </c:pt>
                <c:pt idx="2758">
                  <c:v>1.1911389533034722E-2</c:v>
                </c:pt>
                <c:pt idx="2759">
                  <c:v>1.1886139117756045E-2</c:v>
                </c:pt>
                <c:pt idx="2760">
                  <c:v>1.1861025940698156E-2</c:v>
                </c:pt>
                <c:pt idx="2761">
                  <c:v>1.1836050282916233E-2</c:v>
                </c:pt>
                <c:pt idx="2762">
                  <c:v>1.1811212425545392E-2</c:v>
                </c:pt>
                <c:pt idx="2763">
                  <c:v>1.1786512649560876E-2</c:v>
                </c:pt>
                <c:pt idx="2764">
                  <c:v>1.1761951235778056E-2</c:v>
                </c:pt>
                <c:pt idx="2765">
                  <c:v>1.1737528465571856E-2</c:v>
                </c:pt>
                <c:pt idx="2766">
                  <c:v>1.1713244619837582E-2</c:v>
                </c:pt>
                <c:pt idx="2767">
                  <c:v>1.1689099979390605E-2</c:v>
                </c:pt>
                <c:pt idx="2768">
                  <c:v>1.1665094825445976E-2</c:v>
                </c:pt>
                <c:pt idx="2769">
                  <c:v>1.1641229439058876E-2</c:v>
                </c:pt>
                <c:pt idx="2770">
                  <c:v>1.1617504101124609E-2</c:v>
                </c:pt>
                <c:pt idx="2771">
                  <c:v>1.1593919092858229E-2</c:v>
                </c:pt>
                <c:pt idx="2772">
                  <c:v>1.1570474695075106E-2</c:v>
                </c:pt>
                <c:pt idx="2773">
                  <c:v>1.1547171188910355E-2</c:v>
                </c:pt>
                <c:pt idx="2774">
                  <c:v>1.1524008855339218E-2</c:v>
                </c:pt>
                <c:pt idx="2775">
                  <c:v>1.150098797533694E-2</c:v>
                </c:pt>
                <c:pt idx="2776">
                  <c:v>1.1478108830118572E-2</c:v>
                </c:pt>
                <c:pt idx="2777">
                  <c:v>1.145537170057942E-2</c:v>
                </c:pt>
                <c:pt idx="2778">
                  <c:v>1.1432776867694727E-2</c:v>
                </c:pt>
                <c:pt idx="2779">
                  <c:v>1.1410324612519673E-2</c:v>
                </c:pt>
                <c:pt idx="2780">
                  <c:v>1.1381667381771265E-2</c:v>
                </c:pt>
                <c:pt idx="2781">
                  <c:v>1.1365848959759006E-2</c:v>
                </c:pt>
                <c:pt idx="2782">
                  <c:v>1.1343826123964007E-2</c:v>
                </c:pt>
                <c:pt idx="2783">
                  <c:v>1.1321946990099363E-2</c:v>
                </c:pt>
                <c:pt idx="2784">
                  <c:v>1.1300211839140317E-2</c:v>
                </c:pt>
                <c:pt idx="2785">
                  <c:v>1.1278620951982177E-2</c:v>
                </c:pt>
                <c:pt idx="2786">
                  <c:v>1.1257174609680121E-2</c:v>
                </c:pt>
                <c:pt idx="2787">
                  <c:v>1.1235873093529136E-2</c:v>
                </c:pt>
                <c:pt idx="2788">
                  <c:v>1.1214716684184722E-2</c:v>
                </c:pt>
                <c:pt idx="2789">
                  <c:v>1.1193705662941866E-2</c:v>
                </c:pt>
                <c:pt idx="2790">
                  <c:v>1.1172840310536003E-2</c:v>
                </c:pt>
                <c:pt idx="2791">
                  <c:v>1.1152120908421992E-2</c:v>
                </c:pt>
                <c:pt idx="2792">
                  <c:v>1.1131547737175396E-2</c:v>
                </c:pt>
                <c:pt idx="2793">
                  <c:v>1.1111121078091202E-2</c:v>
                </c:pt>
                <c:pt idx="2794">
                  <c:v>1.1090841212224589E-2</c:v>
                </c:pt>
                <c:pt idx="2795">
                  <c:v>1.1070708420470865E-2</c:v>
                </c:pt>
                <c:pt idx="2796">
                  <c:v>1.1050722983805272E-2</c:v>
                </c:pt>
                <c:pt idx="2797">
                  <c:v>1.1030885183442862E-2</c:v>
                </c:pt>
                <c:pt idx="2798">
                  <c:v>1.1011195300278942E-2</c:v>
                </c:pt>
                <c:pt idx="2799">
                  <c:v>1.0991653615368691E-2</c:v>
                </c:pt>
                <c:pt idx="2800">
                  <c:v>1.0972260409687351E-2</c:v>
                </c:pt>
                <c:pt idx="2801">
                  <c:v>1.0953015964370039E-2</c:v>
                </c:pt>
                <c:pt idx="2802">
                  <c:v>1.0933920560471933E-2</c:v>
                </c:pt>
                <c:pt idx="2803">
                  <c:v>1.091497447888834E-2</c:v>
                </c:pt>
                <c:pt idx="2804">
                  <c:v>1.0896178000674439E-2</c:v>
                </c:pt>
                <c:pt idx="2805">
                  <c:v>1.087753140688541E-2</c:v>
                </c:pt>
                <c:pt idx="2806">
                  <c:v>1.0859034978576432E-2</c:v>
                </c:pt>
                <c:pt idx="2807">
                  <c:v>1.0840688996722747E-2</c:v>
                </c:pt>
                <c:pt idx="2808">
                  <c:v>1.0822493742379535E-2</c:v>
                </c:pt>
                <c:pt idx="2809">
                  <c:v>1.0804449496601976E-2</c:v>
                </c:pt>
                <c:pt idx="2810">
                  <c:v>1.0786556540445247E-2</c:v>
                </c:pt>
                <c:pt idx="2811">
                  <c:v>1.0768815154804656E-2</c:v>
                </c:pt>
                <c:pt idx="2812">
                  <c:v>1.0751225620735383E-2</c:v>
                </c:pt>
                <c:pt idx="2813">
                  <c:v>1.0733788219452478E-2</c:v>
                </c:pt>
                <c:pt idx="2814">
                  <c:v>1.0716503231691377E-2</c:v>
                </c:pt>
                <c:pt idx="2815">
                  <c:v>1.069937093866713E-2</c:v>
                </c:pt>
                <c:pt idx="2816">
                  <c:v>1.0682391621514853E-2</c:v>
                </c:pt>
                <c:pt idx="2817">
                  <c:v>1.0663174365168615E-2</c:v>
                </c:pt>
                <c:pt idx="2818">
                  <c:v>1.0648893038407437E-2</c:v>
                </c:pt>
                <c:pt idx="2819">
                  <c:v>1.0632374334482719E-2</c:v>
                </c:pt>
                <c:pt idx="2820">
                  <c:v>1.0616009730490816E-2</c:v>
                </c:pt>
                <c:pt idx="2821">
                  <c:v>1.0599799507486907E-2</c:v>
                </c:pt>
                <c:pt idx="2822">
                  <c:v>1.0583743946286361E-2</c:v>
                </c:pt>
                <c:pt idx="2823">
                  <c:v>1.056784332794436E-2</c:v>
                </c:pt>
                <c:pt idx="2824">
                  <c:v>1.0552097933755888E-2</c:v>
                </c:pt>
                <c:pt idx="2825">
                  <c:v>1.0536508044536319E-2</c:v>
                </c:pt>
                <c:pt idx="2826">
                  <c:v>1.0521073941340831E-2</c:v>
                </c:pt>
                <c:pt idx="2827">
                  <c:v>1.0505795905224602E-2</c:v>
                </c:pt>
                <c:pt idx="2828">
                  <c:v>1.0490674217162876E-2</c:v>
                </c:pt>
                <c:pt idx="2829">
                  <c:v>1.0475709158210833E-2</c:v>
                </c:pt>
                <c:pt idx="2830">
                  <c:v>1.0456698969347755E-2</c:v>
                </c:pt>
                <c:pt idx="2831">
                  <c:v>1.0446250051936445E-2</c:v>
                </c:pt>
                <c:pt idx="2832">
                  <c:v>1.0431756566644523E-2</c:v>
                </c:pt>
                <c:pt idx="2833">
                  <c:v>1.0417420834603064E-2</c:v>
                </c:pt>
                <c:pt idx="2834">
                  <c:v>1.040324313678731E-2</c:v>
                </c:pt>
                <c:pt idx="2835">
                  <c:v>1.0387233925550632E-2</c:v>
                </c:pt>
                <c:pt idx="2836">
                  <c:v>1.0375362968293445E-2</c:v>
                </c:pt>
                <c:pt idx="2837">
                  <c:v>1.0361661059485883E-2</c:v>
                </c:pt>
                <c:pt idx="2838">
                  <c:v>1.0348118309204679E-2</c:v>
                </c:pt>
                <c:pt idx="2839">
                  <c:v>1.0334734998345141E-2</c:v>
                </c:pt>
                <c:pt idx="2840">
                  <c:v>1.0321511408122319E-2</c:v>
                </c:pt>
                <c:pt idx="2841">
                  <c:v>1.0308447819191713E-2</c:v>
                </c:pt>
                <c:pt idx="2842">
                  <c:v>1.0295544512928245E-2</c:v>
                </c:pt>
                <c:pt idx="2843">
                  <c:v>1.0282801770307159E-2</c:v>
                </c:pt>
                <c:pt idx="2844">
                  <c:v>1.0270219872223763E-2</c:v>
                </c:pt>
                <c:pt idx="2845">
                  <c:v>1.025779909981317E-2</c:v>
                </c:pt>
                <c:pt idx="2846">
                  <c:v>1.0245539734050624E-2</c:v>
                </c:pt>
                <c:pt idx="2847">
                  <c:v>1.0233442055991304E-2</c:v>
                </c:pt>
                <c:pt idx="2848">
                  <c:v>1.0221506346770326E-2</c:v>
                </c:pt>
                <c:pt idx="2849">
                  <c:v>1.0209732887282996E-2</c:v>
                </c:pt>
                <c:pt idx="2850">
                  <c:v>1.019812195866443E-2</c:v>
                </c:pt>
                <c:pt idx="2851">
                  <c:v>1.0186673841889871E-2</c:v>
                </c:pt>
                <c:pt idx="2852">
                  <c:v>1.0175388818014497E-2</c:v>
                </c:pt>
                <c:pt idx="2853">
                  <c:v>1.0164267168013552E-2</c:v>
                </c:pt>
                <c:pt idx="2854">
                  <c:v>1.0153309173022151E-2</c:v>
                </c:pt>
                <c:pt idx="2855">
                  <c:v>1.0142515114015538E-2</c:v>
                </c:pt>
                <c:pt idx="2856">
                  <c:v>1.0131885272128827E-2</c:v>
                </c:pt>
                <c:pt idx="2857">
                  <c:v>1.0121419928257325E-2</c:v>
                </c:pt>
                <c:pt idx="2858">
                  <c:v>1.0111119363456211E-2</c:v>
                </c:pt>
                <c:pt idx="2859">
                  <c:v>1.0100983858940538E-2</c:v>
                </c:pt>
                <c:pt idx="2860">
                  <c:v>1.0091013695445739E-2</c:v>
                </c:pt>
                <c:pt idx="2861">
                  <c:v>1.0081209154266801E-2</c:v>
                </c:pt>
                <c:pt idx="2862">
                  <c:v>1.0071570516299033E-2</c:v>
                </c:pt>
                <c:pt idx="2863">
                  <c:v>1.0062098062517677E-2</c:v>
                </c:pt>
                <c:pt idx="2864">
                  <c:v>1.0052792074297656E-2</c:v>
                </c:pt>
                <c:pt idx="2865">
                  <c:v>1.004365283229447E-2</c:v>
                </c:pt>
                <c:pt idx="2866">
                  <c:v>1.0034680617723168E-2</c:v>
                </c:pt>
                <c:pt idx="2867">
                  <c:v>1.0025875711638932E-2</c:v>
                </c:pt>
                <c:pt idx="2868">
                  <c:v>1.0017238394937067E-2</c:v>
                </c:pt>
                <c:pt idx="2869">
                  <c:v>1.0006379979810021E-2</c:v>
                </c:pt>
                <c:pt idx="2870">
                  <c:v>9.9981267801663165E-3</c:v>
                </c:pt>
                <c:pt idx="2871">
                  <c:v>9.9911867209190319E-3</c:v>
                </c:pt>
                <c:pt idx="2872">
                  <c:v>9.9832466974802969E-3</c:v>
                </c:pt>
                <c:pt idx="2873">
                  <c:v>9.9754757089076662E-3</c:v>
                </c:pt>
                <c:pt idx="2874">
                  <c:v>9.9678740360964468E-3</c:v>
                </c:pt>
                <c:pt idx="2875">
                  <c:v>9.96044196026169E-3</c:v>
                </c:pt>
                <c:pt idx="2876">
                  <c:v>9.9531797624585749E-3</c:v>
                </c:pt>
                <c:pt idx="2877">
                  <c:v>9.9460877235024725E-3</c:v>
                </c:pt>
                <c:pt idx="2878">
                  <c:v>9.939166124608434E-3</c:v>
                </c:pt>
                <c:pt idx="2879">
                  <c:v>9.9324152468316385E-3</c:v>
                </c:pt>
                <c:pt idx="2880">
                  <c:v>9.9258353711473291E-3</c:v>
                </c:pt>
                <c:pt idx="2881">
                  <c:v>9.9194267786106849E-3</c:v>
                </c:pt>
                <c:pt idx="2882">
                  <c:v>9.9131897502768851E-3</c:v>
                </c:pt>
                <c:pt idx="2883">
                  <c:v>9.9071245671211727E-3</c:v>
                </c:pt>
                <c:pt idx="2884">
                  <c:v>9.901231510278663E-3</c:v>
                </c:pt>
                <c:pt idx="2885">
                  <c:v>9.8939080953641678E-3</c:v>
                </c:pt>
                <c:pt idx="2886">
                  <c:v>9.8899628995141597E-3</c:v>
                </c:pt>
                <c:pt idx="2887">
                  <c:v>9.8838341880558289E-3</c:v>
                </c:pt>
                <c:pt idx="2888">
                  <c:v>9.8793861663448723E-3</c:v>
                </c:pt>
                <c:pt idx="2889">
                  <c:v>9.8743579564963824E-3</c:v>
                </c:pt>
                <c:pt idx="2890">
                  <c:v>9.8695035591322977E-3</c:v>
                </c:pt>
                <c:pt idx="2891">
                  <c:v>9.8648232553877335E-3</c:v>
                </c:pt>
                <c:pt idx="2892">
                  <c:v>9.8603173262379329E-3</c:v>
                </c:pt>
                <c:pt idx="2893">
                  <c:v>9.855986052818011E-3</c:v>
                </c:pt>
                <c:pt idx="2894">
                  <c:v>9.8518297160232748E-3</c:v>
                </c:pt>
                <c:pt idx="2895">
                  <c:v>9.8478485970687757E-3</c:v>
                </c:pt>
                <c:pt idx="2896">
                  <c:v>9.8440429766899484E-3</c:v>
                </c:pt>
                <c:pt idx="2897">
                  <c:v>9.8404131362617164E-3</c:v>
                </c:pt>
                <c:pt idx="2898">
                  <c:v>9.8369593568392588E-3</c:v>
                </c:pt>
                <c:pt idx="2899">
                  <c:v>9.8336819191580105E-3</c:v>
                </c:pt>
                <c:pt idx="2900">
                  <c:v>9.8305811045928948E-3</c:v>
                </c:pt>
                <c:pt idx="2901">
                  <c:v>9.8276571939592827E-3</c:v>
                </c:pt>
                <c:pt idx="2902">
                  <c:v>9.8249104683922894E-3</c:v>
                </c:pt>
                <c:pt idx="2903">
                  <c:v>9.8223412089470941E-3</c:v>
                </c:pt>
                <c:pt idx="2904">
                  <c:v>9.8199496966788757E-3</c:v>
                </c:pt>
                <c:pt idx="2905">
                  <c:v>9.8177362126428136E-3</c:v>
                </c:pt>
                <c:pt idx="2906">
                  <c:v>9.8157010378141507E-3</c:v>
                </c:pt>
                <c:pt idx="2907">
                  <c:v>9.8138444532480662E-3</c:v>
                </c:pt>
                <c:pt idx="2908">
                  <c:v>9.8121667400796753E-3</c:v>
                </c:pt>
                <c:pt idx="2909">
                  <c:v>9.810668179364157E-3</c:v>
                </c:pt>
                <c:pt idx="2910">
                  <c:v>9.8093490519968185E-3</c:v>
                </c:pt>
                <c:pt idx="2911">
                  <c:v>9.8082096391127749E-3</c:v>
                </c:pt>
                <c:pt idx="2912">
                  <c:v>9.8072502217672053E-3</c:v>
                </c:pt>
                <c:pt idx="2913">
                  <c:v>9.8064710810952249E-3</c:v>
                </c:pt>
                <c:pt idx="2914">
                  <c:v>9.8058724979921408E-3</c:v>
                </c:pt>
                <c:pt idx="2915">
                  <c:v>9.8054547535930681E-3</c:v>
                </c:pt>
                <c:pt idx="2916">
                  <c:v>9.8052181288732498E-3</c:v>
                </c:pt>
                <c:pt idx="2917">
                  <c:v>9.8051629050477374E-3</c:v>
                </c:pt>
                <c:pt idx="2918">
                  <c:v>9.8052893629319016E-3</c:v>
                </c:pt>
                <c:pt idx="2919">
                  <c:v>9.8055977838207298E-3</c:v>
                </c:pt>
                <c:pt idx="2920">
                  <c:v>9.806088448609529E-3</c:v>
                </c:pt>
                <c:pt idx="2921">
                  <c:v>9.8069875426087805E-3</c:v>
                </c:pt>
                <c:pt idx="2922">
                  <c:v>9.8078958203817734E-3</c:v>
                </c:pt>
                <c:pt idx="2923">
                  <c:v>9.8088201197388258E-3</c:v>
                </c:pt>
                <c:pt idx="2924">
                  <c:v>9.8100687893065697E-3</c:v>
                </c:pt>
                <c:pt idx="2925">
                  <c:v>9.8115011480981451E-3</c:v>
                </c:pt>
                <c:pt idx="2926">
                  <c:v>9.8131174772486673E-3</c:v>
                </c:pt>
                <c:pt idx="2927">
                  <c:v>9.8149180578932516E-3</c:v>
                </c:pt>
                <c:pt idx="2928">
                  <c:v>9.8169031709272048E-3</c:v>
                </c:pt>
                <c:pt idx="2929">
                  <c:v>9.8190730977254503E-3</c:v>
                </c:pt>
                <c:pt idx="2930">
                  <c:v>9.8214281190234232E-3</c:v>
                </c:pt>
                <c:pt idx="2931">
                  <c:v>9.8239685160361745E-3</c:v>
                </c:pt>
                <c:pt idx="2932">
                  <c:v>9.8266945697389474E-3</c:v>
                </c:pt>
                <c:pt idx="2933">
                  <c:v>9.829606561186921E-3</c:v>
                </c:pt>
                <c:pt idx="2934">
                  <c:v>9.8327047715152105E-3</c:v>
                </c:pt>
                <c:pt idx="2935">
                  <c:v>9.835989481778995E-3</c:v>
                </c:pt>
                <c:pt idx="2936">
                  <c:v>9.8412762930877307E-3</c:v>
                </c:pt>
                <c:pt idx="2937">
                  <c:v>9.8431195259340853E-3</c:v>
                </c:pt>
                <c:pt idx="2938">
                  <c:v>9.8469654221755576E-3</c:v>
                </c:pt>
                <c:pt idx="2939">
                  <c:v>9.8514295062379631E-3</c:v>
                </c:pt>
                <c:pt idx="2940">
                  <c:v>9.8558387843006301E-3</c:v>
                </c:pt>
                <c:pt idx="2941">
                  <c:v>9.8602753025733847E-3</c:v>
                </c:pt>
                <c:pt idx="2942">
                  <c:v>9.8649003284556613E-3</c:v>
                </c:pt>
                <c:pt idx="2943">
                  <c:v>9.8697141426828949E-3</c:v>
                </c:pt>
                <c:pt idx="2944">
                  <c:v>9.8747170265500728E-3</c:v>
                </c:pt>
                <c:pt idx="2945">
                  <c:v>9.8799092609525019E-3</c:v>
                </c:pt>
                <c:pt idx="2946">
                  <c:v>9.8852911271052335E-3</c:v>
                </c:pt>
                <c:pt idx="2947">
                  <c:v>9.8908629059835107E-3</c:v>
                </c:pt>
                <c:pt idx="2948">
                  <c:v>9.8966248786425126E-3</c:v>
                </c:pt>
                <c:pt idx="2949">
                  <c:v>9.9025773259775463E-3</c:v>
                </c:pt>
                <c:pt idx="2950">
                  <c:v>9.9087205292835989E-3</c:v>
                </c:pt>
                <c:pt idx="2951">
                  <c:v>9.9150547696957858E-3</c:v>
                </c:pt>
                <c:pt idx="2952">
                  <c:v>9.9215803280294779E-3</c:v>
                </c:pt>
                <c:pt idx="2953">
                  <c:v>9.9282974853398542E-3</c:v>
                </c:pt>
                <c:pt idx="2954">
                  <c:v>9.9352065230817743E-3</c:v>
                </c:pt>
                <c:pt idx="2955">
                  <c:v>9.9423077218308009E-3</c:v>
                </c:pt>
                <c:pt idx="2956">
                  <c:v>9.9496013628019853E-3</c:v>
                </c:pt>
                <c:pt idx="2957">
                  <c:v>9.9570877272103786E-3</c:v>
                </c:pt>
                <c:pt idx="2958">
                  <c:v>9.9647670958713519E-3</c:v>
                </c:pt>
                <c:pt idx="2959">
                  <c:v>9.9726397501598285E-3</c:v>
                </c:pt>
                <c:pt idx="2960">
                  <c:v>9.9807059708911794E-3</c:v>
                </c:pt>
                <c:pt idx="2961">
                  <c:v>9.9889660392005197E-3</c:v>
                </c:pt>
                <c:pt idx="2962">
                  <c:v>9.9974202361430287E-3</c:v>
                </c:pt>
                <c:pt idx="2963">
                  <c:v>1.0006068842853821E-2</c:v>
                </c:pt>
                <c:pt idx="2964">
                  <c:v>1.0014912140308141E-2</c:v>
                </c:pt>
                <c:pt idx="2965">
                  <c:v>1.0023950409561166E-2</c:v>
                </c:pt>
                <c:pt idx="2966">
                  <c:v>1.0033183931668077E-2</c:v>
                </c:pt>
                <c:pt idx="2967">
                  <c:v>1.004261298792386E-2</c:v>
                </c:pt>
                <c:pt idx="2968">
                  <c:v>1.0052237858984014E-2</c:v>
                </c:pt>
                <c:pt idx="2969">
                  <c:v>1.0062058826383335E-2</c:v>
                </c:pt>
                <c:pt idx="2970">
                  <c:v>1.0072076170857258E-2</c:v>
                </c:pt>
                <c:pt idx="2971">
                  <c:v>1.0082290173540898E-2</c:v>
                </c:pt>
                <c:pt idx="2972">
                  <c:v>1.0092701115409497E-2</c:v>
                </c:pt>
                <c:pt idx="2973">
                  <c:v>1.0109459741016735E-2</c:v>
                </c:pt>
                <c:pt idx="2974">
                  <c:v>1.0120378389002482E-2</c:v>
                </c:pt>
                <c:pt idx="2975">
                  <c:v>1.0128584898394521E-2</c:v>
                </c:pt>
                <c:pt idx="2976">
                  <c:v>1.0139843685230687E-2</c:v>
                </c:pt>
                <c:pt idx="2977">
                  <c:v>1.0151300908987082E-2</c:v>
                </c:pt>
                <c:pt idx="2978">
                  <c:v>1.0162956850638949E-2</c:v>
                </c:pt>
                <c:pt idx="2979">
                  <c:v>1.0174811791401339E-2</c:v>
                </c:pt>
                <c:pt idx="2980">
                  <c:v>1.0186866012382723E-2</c:v>
                </c:pt>
                <c:pt idx="2981">
                  <c:v>1.0199119794718214E-2</c:v>
                </c:pt>
                <c:pt idx="2982">
                  <c:v>1.0211573419516284E-2</c:v>
                </c:pt>
                <c:pt idx="2983">
                  <c:v>1.0224227167885402E-2</c:v>
                </c:pt>
                <c:pt idx="2984">
                  <c:v>1.0237081320987329E-2</c:v>
                </c:pt>
                <c:pt idx="2985">
                  <c:v>1.025013616001047E-2</c:v>
                </c:pt>
                <c:pt idx="2986">
                  <c:v>1.0268840329104023E-2</c:v>
                </c:pt>
                <c:pt idx="2987">
                  <c:v>1.0280435945730915E-2</c:v>
                </c:pt>
                <c:pt idx="2988">
                  <c:v>1.029415137468348E-2</c:v>
                </c:pt>
                <c:pt idx="2989">
                  <c:v>1.0308068681910143E-2</c:v>
                </c:pt>
                <c:pt idx="2990">
                  <c:v>1.0322188148226275E-2</c:v>
                </c:pt>
                <c:pt idx="2991">
                  <c:v>1.033857258355475E-2</c:v>
                </c:pt>
                <c:pt idx="2992">
                  <c:v>1.035103468274734E-2</c:v>
                </c:pt>
                <c:pt idx="2993">
                  <c:v>1.0365762313142568E-2</c:v>
                </c:pt>
                <c:pt idx="2994">
                  <c:v>1.0380693226927917E-2</c:v>
                </c:pt>
                <c:pt idx="2995">
                  <c:v>1.0395827705318439E-2</c:v>
                </c:pt>
                <c:pt idx="2996">
                  <c:v>1.0411166029369312E-2</c:v>
                </c:pt>
                <c:pt idx="2997">
                  <c:v>1.0426708480135716E-2</c:v>
                </c:pt>
                <c:pt idx="2998">
                  <c:v>1.0442455338752765E-2</c:v>
                </c:pt>
                <c:pt idx="2999">
                  <c:v>1.0458406886195704E-2</c:v>
                </c:pt>
                <c:pt idx="3000">
                  <c:v>1.0474563403599646E-2</c:v>
                </c:pt>
                <c:pt idx="3001">
                  <c:v>1.0490925172019772E-2</c:v>
                </c:pt>
                <c:pt idx="3002">
                  <c:v>1.0507492472431323E-2</c:v>
                </c:pt>
                <c:pt idx="3003">
                  <c:v>1.0524265586289161E-2</c:v>
                </c:pt>
                <c:pt idx="3004">
                  <c:v>1.0541244794248783E-2</c:v>
                </c:pt>
                <c:pt idx="3005">
                  <c:v>1.0558430377605177E-2</c:v>
                </c:pt>
                <c:pt idx="3006">
                  <c:v>1.0575822617333586E-2</c:v>
                </c:pt>
                <c:pt idx="3007">
                  <c:v>1.0593421794728997E-2</c:v>
                </c:pt>
                <c:pt idx="3008">
                  <c:v>1.0611228190606781E-2</c:v>
                </c:pt>
                <c:pt idx="3009">
                  <c:v>1.0629242086022117E-2</c:v>
                </c:pt>
                <c:pt idx="3010">
                  <c:v>1.0647463762429865E-2</c:v>
                </c:pt>
                <c:pt idx="3011">
                  <c:v>1.0665893500645396E-2</c:v>
                </c:pt>
                <c:pt idx="3012">
                  <c:v>1.0683500655819245E-2</c:v>
                </c:pt>
                <c:pt idx="3013">
                  <c:v>1.0700555274656409E-2</c:v>
                </c:pt>
                <c:pt idx="3014">
                  <c:v>1.0717588736017802E-2</c:v>
                </c:pt>
                <c:pt idx="3015">
                  <c:v>1.0734600971558095E-2</c:v>
                </c:pt>
                <c:pt idx="3016">
                  <c:v>1.0751591913491509E-2</c:v>
                </c:pt>
                <c:pt idx="3017">
                  <c:v>1.0768561493392781E-2</c:v>
                </c:pt>
                <c:pt idx="3018">
                  <c:v>1.0785509643476132E-2</c:v>
                </c:pt>
                <c:pt idx="3019">
                  <c:v>1.0802436295396234E-2</c:v>
                </c:pt>
                <c:pt idx="3020">
                  <c:v>1.0819341381207437E-2</c:v>
                </c:pt>
                <c:pt idx="3021">
                  <c:v>1.083622483280422E-2</c:v>
                </c:pt>
                <c:pt idx="3022">
                  <c:v>1.0853086582081062E-2</c:v>
                </c:pt>
                <c:pt idx="3023">
                  <c:v>1.0869926560852505E-2</c:v>
                </c:pt>
                <c:pt idx="3024">
                  <c:v>1.0886744701013029E-2</c:v>
                </c:pt>
                <c:pt idx="3025">
                  <c:v>1.0905938604359733E-2</c:v>
                </c:pt>
                <c:pt idx="3026">
                  <c:v>1.0922709718377277E-2</c:v>
                </c:pt>
                <c:pt idx="3027">
                  <c:v>1.0937067409573231E-2</c:v>
                </c:pt>
                <c:pt idx="3028">
                  <c:v>1.0953797514634545E-2</c:v>
                </c:pt>
                <c:pt idx="3029">
                  <c:v>1.097050544079714E-2</c:v>
                </c:pt>
                <c:pt idx="3030">
                  <c:v>1.0987191119635753E-2</c:v>
                </c:pt>
                <c:pt idx="3031">
                  <c:v>1.1003854483364606E-2</c:v>
                </c:pt>
                <c:pt idx="3032">
                  <c:v>1.1020495463878177E-2</c:v>
                </c:pt>
                <c:pt idx="3033">
                  <c:v>1.1037113992831138E-2</c:v>
                </c:pt>
                <c:pt idx="3034">
                  <c:v>1.1053710002277839E-2</c:v>
                </c:pt>
                <c:pt idx="3035">
                  <c:v>1.1070283424032823E-2</c:v>
                </c:pt>
                <c:pt idx="3036">
                  <c:v>1.1086834190310313E-2</c:v>
                </c:pt>
                <c:pt idx="3037">
                  <c:v>1.1103362232605107E-2</c:v>
                </c:pt>
                <c:pt idx="3038">
                  <c:v>1.1119867482971557E-2</c:v>
                </c:pt>
                <c:pt idx="3039">
                  <c:v>1.1136349873384077E-2</c:v>
                </c:pt>
                <c:pt idx="3040">
                  <c:v>1.1157507818460033E-2</c:v>
                </c:pt>
                <c:pt idx="3041">
                  <c:v>1.1169245801925243E-2</c:v>
                </c:pt>
                <c:pt idx="3042">
                  <c:v>1.118565920376291E-2</c:v>
                </c:pt>
                <c:pt idx="3043">
                  <c:v>1.1202049473144626E-2</c:v>
                </c:pt>
                <c:pt idx="3044">
                  <c:v>1.1218416542044807E-2</c:v>
                </c:pt>
                <c:pt idx="3045">
                  <c:v>1.123476034235793E-2</c:v>
                </c:pt>
                <c:pt idx="3046">
                  <c:v>1.1251080806058411E-2</c:v>
                </c:pt>
                <c:pt idx="3047">
                  <c:v>1.1267377864960793E-2</c:v>
                </c:pt>
                <c:pt idx="3048">
                  <c:v>1.1283651450879617E-2</c:v>
                </c:pt>
                <c:pt idx="3049">
                  <c:v>1.1299901495949172E-2</c:v>
                </c:pt>
                <c:pt idx="3050">
                  <c:v>1.1316127931824127E-2</c:v>
                </c:pt>
                <c:pt idx="3051">
                  <c:v>1.133233069063877E-2</c:v>
                </c:pt>
                <c:pt idx="3052">
                  <c:v>1.1348509704127707E-2</c:v>
                </c:pt>
                <c:pt idx="3053">
                  <c:v>1.1364664904185418E-2</c:v>
                </c:pt>
                <c:pt idx="3054">
                  <c:v>1.1380796222866252E-2</c:v>
                </c:pt>
                <c:pt idx="3055">
                  <c:v>1.1396903591984753E-2</c:v>
                </c:pt>
                <c:pt idx="3056">
                  <c:v>1.1412986943355463E-2</c:v>
                </c:pt>
                <c:pt idx="3057">
                  <c:v>1.1429046209032734E-2</c:v>
                </c:pt>
                <c:pt idx="3058">
                  <c:v>1.1445081320831108E-2</c:v>
                </c:pt>
                <c:pt idx="3059">
                  <c:v>1.1461092210645063E-2</c:v>
                </c:pt>
                <c:pt idx="3060">
                  <c:v>1.1477078810528951E-2</c:v>
                </c:pt>
                <c:pt idx="3061">
                  <c:v>1.1493041052057507E-2</c:v>
                </c:pt>
                <c:pt idx="3062">
                  <c:v>1.1508978867524888E-2</c:v>
                </c:pt>
                <c:pt idx="3063">
                  <c:v>1.1524892188585767E-2</c:v>
                </c:pt>
                <c:pt idx="3064">
                  <c:v>1.1540780947134621E-2</c:v>
                </c:pt>
                <c:pt idx="3065">
                  <c:v>1.1556645075225802E-2</c:v>
                </c:pt>
                <c:pt idx="3066">
                  <c:v>1.1572484504593916E-2</c:v>
                </c:pt>
                <c:pt idx="3067">
                  <c:v>1.1588299167293314E-2</c:v>
                </c:pt>
                <c:pt idx="3068">
                  <c:v>1.1604088995058603E-2</c:v>
                </c:pt>
                <c:pt idx="3069">
                  <c:v>1.161985392002407E-2</c:v>
                </c:pt>
                <c:pt idx="3070">
                  <c:v>1.1635593873924321E-2</c:v>
                </c:pt>
                <c:pt idx="3071">
                  <c:v>1.1651308788653836E-2</c:v>
                </c:pt>
                <c:pt idx="3072">
                  <c:v>1.1666998596187028E-2</c:v>
                </c:pt>
                <c:pt idx="3073">
                  <c:v>1.1682663228338441E-2</c:v>
                </c:pt>
                <c:pt idx="3074">
                  <c:v>1.1698302617162426E-2</c:v>
                </c:pt>
                <c:pt idx="3075">
                  <c:v>1.1713916694393589E-2</c:v>
                </c:pt>
                <c:pt idx="3076">
                  <c:v>1.1729505392006345E-2</c:v>
                </c:pt>
                <c:pt idx="3077">
                  <c:v>1.1745068641895173E-2</c:v>
                </c:pt>
                <c:pt idx="3078">
                  <c:v>1.1760606376034488E-2</c:v>
                </c:pt>
                <c:pt idx="3079">
                  <c:v>1.1776118526238832E-2</c:v>
                </c:pt>
                <c:pt idx="3080">
                  <c:v>1.1791605024402685E-2</c:v>
                </c:pt>
                <c:pt idx="3081">
                  <c:v>1.180706580250046E-2</c:v>
                </c:pt>
                <c:pt idx="3082">
                  <c:v>1.1822500792266766E-2</c:v>
                </c:pt>
                <c:pt idx="3083">
                  <c:v>1.1837909925915824E-2</c:v>
                </c:pt>
                <c:pt idx="3084">
                  <c:v>1.1853293135102305E-2</c:v>
                </c:pt>
                <c:pt idx="3085">
                  <c:v>1.1868650351640753E-2</c:v>
                </c:pt>
                <c:pt idx="3086">
                  <c:v>1.1883981507745389E-2</c:v>
                </c:pt>
                <c:pt idx="3087">
                  <c:v>1.1899286535230758E-2</c:v>
                </c:pt>
                <c:pt idx="3088">
                  <c:v>1.1914565365751528E-2</c:v>
                </c:pt>
                <c:pt idx="3089">
                  <c:v>1.1929817931362052E-2</c:v>
                </c:pt>
                <c:pt idx="3090">
                  <c:v>1.194504416411668E-2</c:v>
                </c:pt>
                <c:pt idx="3091">
                  <c:v>1.1964581946148911E-2</c:v>
                </c:pt>
                <c:pt idx="3092">
                  <c:v>1.1975417358156548E-2</c:v>
                </c:pt>
                <c:pt idx="3093">
                  <c:v>1.1990564183310681E-2</c:v>
                </c:pt>
                <c:pt idx="3094">
                  <c:v>1.2005684403106898E-2</c:v>
                </c:pt>
                <c:pt idx="3095">
                  <c:v>1.2020777949439676E-2</c:v>
                </c:pt>
                <c:pt idx="3096">
                  <c:v>1.2035844754123559E-2</c:v>
                </c:pt>
                <c:pt idx="3097">
                  <c:v>1.2050884749212898E-2</c:v>
                </c:pt>
                <c:pt idx="3098">
                  <c:v>1.2065897866442299E-2</c:v>
                </c:pt>
                <c:pt idx="3099">
                  <c:v>1.2080884037866113E-2</c:v>
                </c:pt>
                <c:pt idx="3100">
                  <c:v>1.2095843195298883E-2</c:v>
                </c:pt>
                <c:pt idx="3101">
                  <c:v>1.2110775270715024E-2</c:v>
                </c:pt>
                <c:pt idx="3102">
                  <c:v>1.2125680195929078E-2</c:v>
                </c:pt>
                <c:pt idx="3103">
                  <c:v>1.2140557902755589E-2</c:v>
                </c:pt>
                <c:pt idx="3104">
                  <c:v>1.2155408323328842E-2</c:v>
                </c:pt>
                <c:pt idx="3105">
                  <c:v>1.2170231389543318E-2</c:v>
                </c:pt>
                <c:pt idx="3106">
                  <c:v>1.2185027033133622E-2</c:v>
                </c:pt>
                <c:pt idx="3107">
                  <c:v>1.2199795185994233E-2</c:v>
                </c:pt>
                <c:pt idx="3108">
                  <c:v>1.2214535780179503E-2</c:v>
                </c:pt>
                <c:pt idx="3109">
                  <c:v>1.2229248747503974E-2</c:v>
                </c:pt>
                <c:pt idx="3110">
                  <c:v>1.2243934019782188E-2</c:v>
                </c:pt>
                <c:pt idx="3111">
                  <c:v>1.2258591529228369E-2</c:v>
                </c:pt>
                <c:pt idx="3112">
                  <c:v>1.2273221207337315E-2</c:v>
                </c:pt>
                <c:pt idx="3113">
                  <c:v>1.2287822986323249E-2</c:v>
                </c:pt>
                <c:pt idx="3114">
                  <c:v>1.2302396797840842E-2</c:v>
                </c:pt>
                <c:pt idx="3115">
                  <c:v>1.2316942574024381E-2</c:v>
                </c:pt>
                <c:pt idx="3116">
                  <c:v>1.2331460246768344E-2</c:v>
                </c:pt>
                <c:pt idx="3117">
                  <c:v>1.2345949747727403E-2</c:v>
                </c:pt>
                <c:pt idx="3118">
                  <c:v>1.2360411008875971E-2</c:v>
                </c:pt>
                <c:pt idx="3119">
                  <c:v>1.2374843962428272E-2</c:v>
                </c:pt>
                <c:pt idx="3120">
                  <c:v>1.2389248539959041E-2</c:v>
                </c:pt>
                <c:pt idx="3121">
                  <c:v>1.2403624673362756E-2</c:v>
                </c:pt>
                <c:pt idx="3122">
                  <c:v>1.2417972294693769E-2</c:v>
                </c:pt>
                <c:pt idx="3123">
                  <c:v>1.2432291336006429E-2</c:v>
                </c:pt>
                <c:pt idx="3124">
                  <c:v>1.24465817287156E-2</c:v>
                </c:pt>
                <c:pt idx="3125">
                  <c:v>1.246084340511544E-2</c:v>
                </c:pt>
                <c:pt idx="3126">
                  <c:v>1.2475076297020493E-2</c:v>
                </c:pt>
                <c:pt idx="3127">
                  <c:v>1.2489280336325237E-2</c:v>
                </c:pt>
                <c:pt idx="3128">
                  <c:v>1.2503455454844215E-2</c:v>
                </c:pt>
                <c:pt idx="3129">
                  <c:v>1.2519620089914696E-2</c:v>
                </c:pt>
                <c:pt idx="3130">
                  <c:v>1.2531718657502466E-2</c:v>
                </c:pt>
                <c:pt idx="3131">
                  <c:v>1.2545806605270826E-2</c:v>
                </c:pt>
                <c:pt idx="3132">
                  <c:v>1.2559865359991207E-2</c:v>
                </c:pt>
                <c:pt idx="3133">
                  <c:v>1.2573894853558087E-2</c:v>
                </c:pt>
                <c:pt idx="3134">
                  <c:v>1.2587895017706074E-2</c:v>
                </c:pt>
                <c:pt idx="3135">
                  <c:v>1.2601865784569455E-2</c:v>
                </c:pt>
                <c:pt idx="3136">
                  <c:v>1.2615807085962771E-2</c:v>
                </c:pt>
                <c:pt idx="3137">
                  <c:v>1.2629718853700567E-2</c:v>
                </c:pt>
                <c:pt idx="3138">
                  <c:v>1.2643601019837192E-2</c:v>
                </c:pt>
                <c:pt idx="3139">
                  <c:v>1.2657453515947381E-2</c:v>
                </c:pt>
                <c:pt idx="3140">
                  <c:v>1.2671276274245358E-2</c:v>
                </c:pt>
                <c:pt idx="3141">
                  <c:v>1.2685069226785473E-2</c:v>
                </c:pt>
                <c:pt idx="3142">
                  <c:v>1.2698832304982588E-2</c:v>
                </c:pt>
                <c:pt idx="3143">
                  <c:v>1.2712565441050927E-2</c:v>
                </c:pt>
                <c:pt idx="3144">
                  <c:v>1.2726268566884968E-2</c:v>
                </c:pt>
                <c:pt idx="3145">
                  <c:v>1.2739941614379191E-2</c:v>
                </c:pt>
                <c:pt idx="3146">
                  <c:v>1.2757476940370438E-2</c:v>
                </c:pt>
                <c:pt idx="3147">
                  <c:v>1.2768394726365706E-2</c:v>
                </c:pt>
                <c:pt idx="3148">
                  <c:v>1.2782717472834548E-2</c:v>
                </c:pt>
                <c:pt idx="3149">
                  <c:v>1.2796265184427114E-2</c:v>
                </c:pt>
                <c:pt idx="3150">
                  <c:v>1.2809782467320119E-2</c:v>
                </c:pt>
                <c:pt idx="3151">
                  <c:v>1.2823269253647851E-2</c:v>
                </c:pt>
                <c:pt idx="3152">
                  <c:v>1.2836725475064981E-2</c:v>
                </c:pt>
                <c:pt idx="3153">
                  <c:v>1.2850151063625859E-2</c:v>
                </c:pt>
                <c:pt idx="3154">
                  <c:v>1.2863545951224964E-2</c:v>
                </c:pt>
                <c:pt idx="3155">
                  <c:v>1.2876910069676839E-2</c:v>
                </c:pt>
                <c:pt idx="3156">
                  <c:v>1.2890243351035835E-2</c:v>
                </c:pt>
                <c:pt idx="3157">
                  <c:v>1.2903545727036558E-2</c:v>
                </c:pt>
                <c:pt idx="3158">
                  <c:v>1.291681712973336E-2</c:v>
                </c:pt>
                <c:pt idx="3159">
                  <c:v>1.2930057490860847E-2</c:v>
                </c:pt>
                <c:pt idx="3160">
                  <c:v>1.2943266742473369E-2</c:v>
                </c:pt>
                <c:pt idx="3161">
                  <c:v>1.2956444816305535E-2</c:v>
                </c:pt>
                <c:pt idx="3162">
                  <c:v>1.2969591644491629E-2</c:v>
                </c:pt>
                <c:pt idx="3163">
                  <c:v>1.2982707158686324E-2</c:v>
                </c:pt>
                <c:pt idx="3164">
                  <c:v>1.299579129094397E-2</c:v>
                </c:pt>
                <c:pt idx="3165">
                  <c:v>1.3008843973238982E-2</c:v>
                </c:pt>
                <c:pt idx="3166">
                  <c:v>1.302186513722603E-2</c:v>
                </c:pt>
                <c:pt idx="3167">
                  <c:v>1.3034854714959465E-2</c:v>
                </c:pt>
                <c:pt idx="3168">
                  <c:v>1.3047812638413703E-2</c:v>
                </c:pt>
                <c:pt idx="3169">
                  <c:v>1.3060738839323349E-2</c:v>
                </c:pt>
                <c:pt idx="3170">
                  <c:v>1.3073633249742755E-2</c:v>
                </c:pt>
                <c:pt idx="3171">
                  <c:v>1.3086495801406528E-2</c:v>
                </c:pt>
                <c:pt idx="3172">
                  <c:v>1.3099326426448954E-2</c:v>
                </c:pt>
                <c:pt idx="3173">
                  <c:v>1.3112125056444768E-2</c:v>
                </c:pt>
                <c:pt idx="3174">
                  <c:v>1.3124891623608193E-2</c:v>
                </c:pt>
                <c:pt idx="3175">
                  <c:v>1.3137626059753771E-2</c:v>
                </c:pt>
                <c:pt idx="3176">
                  <c:v>1.3150328296696046E-2</c:v>
                </c:pt>
                <c:pt idx="3177">
                  <c:v>1.3162998266409431E-2</c:v>
                </c:pt>
                <c:pt idx="3178">
                  <c:v>1.3175635900708471E-2</c:v>
                </c:pt>
                <c:pt idx="3179">
                  <c:v>1.318824113156758E-2</c:v>
                </c:pt>
                <c:pt idx="3180">
                  <c:v>1.3200813890881236E-2</c:v>
                </c:pt>
                <c:pt idx="3181">
                  <c:v>1.321693104433308E-2</c:v>
                </c:pt>
                <c:pt idx="3182">
                  <c:v>1.3229429327301645E-2</c:v>
                </c:pt>
                <c:pt idx="3183">
                  <c:v>1.3240116121151502E-2</c:v>
                </c:pt>
                <c:pt idx="3184">
                  <c:v>1.3252553630094255E-2</c:v>
                </c:pt>
                <c:pt idx="3185">
                  <c:v>1.3264958317131814E-2</c:v>
                </c:pt>
                <c:pt idx="3186">
                  <c:v>1.3277330114398467E-2</c:v>
                </c:pt>
                <c:pt idx="3187">
                  <c:v>1.3289668953788691E-2</c:v>
                </c:pt>
                <c:pt idx="3188">
                  <c:v>1.3301974767117031E-2</c:v>
                </c:pt>
                <c:pt idx="3189">
                  <c:v>1.3314247486198028E-2</c:v>
                </c:pt>
                <c:pt idx="3190">
                  <c:v>1.3326487043006097E-2</c:v>
                </c:pt>
                <c:pt idx="3191">
                  <c:v>1.3338693369675525E-2</c:v>
                </c:pt>
                <c:pt idx="3192">
                  <c:v>1.3350866397701111E-2</c:v>
                </c:pt>
                <c:pt idx="3193">
                  <c:v>1.3363006059217142E-2</c:v>
                </c:pt>
                <c:pt idx="3194">
                  <c:v>1.3375112286118096E-2</c:v>
                </c:pt>
                <c:pt idx="3195">
                  <c:v>1.3387185010218516E-2</c:v>
                </c:pt>
                <c:pt idx="3196">
                  <c:v>1.3399224163492818E-2</c:v>
                </c:pt>
                <c:pt idx="3197">
                  <c:v>1.3416864357278513E-2</c:v>
                </c:pt>
                <c:pt idx="3198">
                  <c:v>1.3423201485140979E-2</c:v>
                </c:pt>
                <c:pt idx="3199">
                  <c:v>1.3436842189387121E-2</c:v>
                </c:pt>
                <c:pt idx="3200">
                  <c:v>1.3447043706218409E-2</c:v>
                </c:pt>
                <c:pt idx="3201">
                  <c:v>1.3458913983859233E-2</c:v>
                </c:pt>
                <c:pt idx="3202">
                  <c:v>1.3470750282040811E-2</c:v>
                </c:pt>
                <c:pt idx="3203">
                  <c:v>1.3482552532657621E-2</c:v>
                </c:pt>
                <c:pt idx="3204">
                  <c:v>1.3494320667604143E-2</c:v>
                </c:pt>
                <c:pt idx="3205">
                  <c:v>1.3506054618934726E-2</c:v>
                </c:pt>
                <c:pt idx="3206">
                  <c:v>1.3517754318383979E-2</c:v>
                </c:pt>
                <c:pt idx="3207">
                  <c:v>1.3529419697926315E-2</c:v>
                </c:pt>
                <c:pt idx="3208">
                  <c:v>1.3541050689376277E-2</c:v>
                </c:pt>
                <c:pt idx="3209">
                  <c:v>1.3552647224708281E-2</c:v>
                </c:pt>
                <c:pt idx="3210">
                  <c:v>1.356420923589674E-2</c:v>
                </c:pt>
                <c:pt idx="3211">
                  <c:v>1.3575736654756199E-2</c:v>
                </c:pt>
                <c:pt idx="3212">
                  <c:v>1.3587229413181134E-2</c:v>
                </c:pt>
                <c:pt idx="3213">
                  <c:v>1.3598687443145963E-2</c:v>
                </c:pt>
                <c:pt idx="3214">
                  <c:v>1.3610110676465226E-2</c:v>
                </c:pt>
                <c:pt idx="3215">
                  <c:v>1.3621499045033403E-2</c:v>
                </c:pt>
                <c:pt idx="3216">
                  <c:v>1.3632852480904845E-2</c:v>
                </c:pt>
                <c:pt idx="3217">
                  <c:v>1.3644170915734222E-2</c:v>
                </c:pt>
                <c:pt idx="3218">
                  <c:v>1.3655454281655821E-2</c:v>
                </c:pt>
                <c:pt idx="3219">
                  <c:v>1.3666702510404249E-2</c:v>
                </c:pt>
                <c:pt idx="3220">
                  <c:v>1.3677915534033858E-2</c:v>
                </c:pt>
                <c:pt idx="3221">
                  <c:v>1.3689093284359188E-2</c:v>
                </c:pt>
                <c:pt idx="3222">
                  <c:v>1.3700235693114848E-2</c:v>
                </c:pt>
                <c:pt idx="3223">
                  <c:v>1.3711342692594997E-2</c:v>
                </c:pt>
                <c:pt idx="3224">
                  <c:v>1.3722414214374368E-2</c:v>
                </c:pt>
                <c:pt idx="3225">
                  <c:v>1.3733450190427376E-2</c:v>
                </c:pt>
                <c:pt idx="3226">
                  <c:v>1.3744450552728438E-2</c:v>
                </c:pt>
                <c:pt idx="3227">
                  <c:v>1.3755415233251966E-2</c:v>
                </c:pt>
                <c:pt idx="3228">
                  <c:v>1.3766344163652633E-2</c:v>
                </c:pt>
                <c:pt idx="3229">
                  <c:v>1.3777237275984788E-2</c:v>
                </c:pt>
                <c:pt idx="3230">
                  <c:v>1.3788094502142911E-2</c:v>
                </c:pt>
                <c:pt idx="3231">
                  <c:v>1.3798915774181353E-2</c:v>
                </c:pt>
                <c:pt idx="3232">
                  <c:v>1.3809701023674847E-2</c:v>
                </c:pt>
                <c:pt idx="3233">
                  <c:v>1.3825576582648935E-2</c:v>
                </c:pt>
                <c:pt idx="3234">
                  <c:v>1.3836274887237821E-2</c:v>
                </c:pt>
                <c:pt idx="3235">
                  <c:v>1.3843362249161828E-2</c:v>
                </c:pt>
                <c:pt idx="3236">
                  <c:v>1.3853997537651708E-2</c:v>
                </c:pt>
                <c:pt idx="3237">
                  <c:v>1.3864596453396771E-2</c:v>
                </c:pt>
                <c:pt idx="3238">
                  <c:v>1.3875158928691178E-2</c:v>
                </c:pt>
                <c:pt idx="3239">
                  <c:v>1.3885684895029726E-2</c:v>
                </c:pt>
                <c:pt idx="3240">
                  <c:v>1.3896174284706575E-2</c:v>
                </c:pt>
                <c:pt idx="3241">
                  <c:v>1.3906627029136587E-2</c:v>
                </c:pt>
                <c:pt idx="3242">
                  <c:v>1.3917043060533985E-2</c:v>
                </c:pt>
                <c:pt idx="3243">
                  <c:v>1.3927422310873183E-2</c:v>
                </c:pt>
                <c:pt idx="3244">
                  <c:v>1.3937764711808853E-2</c:v>
                </c:pt>
                <c:pt idx="3245">
                  <c:v>1.3948070195395346E-2</c:v>
                </c:pt>
                <c:pt idx="3246">
                  <c:v>1.3962347904554306E-2</c:v>
                </c:pt>
                <c:pt idx="3247">
                  <c:v>1.3974400015239752E-2</c:v>
                </c:pt>
                <c:pt idx="3248">
                  <c:v>1.3984573095218167E-2</c:v>
                </c:pt>
                <c:pt idx="3249">
                  <c:v>1.3994708946416523E-2</c:v>
                </c:pt>
                <c:pt idx="3250">
                  <c:v>1.4004807500889171E-2</c:v>
                </c:pt>
                <c:pt idx="3251">
                  <c:v>1.4016302949082515E-2</c:v>
                </c:pt>
                <c:pt idx="3252">
                  <c:v>1.4024892446915516E-2</c:v>
                </c:pt>
                <c:pt idx="3253">
                  <c:v>1.4034878702338105E-2</c:v>
                </c:pt>
                <c:pt idx="3254">
                  <c:v>1.4044827388692838E-2</c:v>
                </c:pt>
                <c:pt idx="3255">
                  <c:v>1.405473843771432E-2</c:v>
                </c:pt>
                <c:pt idx="3256">
                  <c:v>1.4064611781376968E-2</c:v>
                </c:pt>
                <c:pt idx="3257">
                  <c:v>1.4074447351575259E-2</c:v>
                </c:pt>
                <c:pt idx="3258">
                  <c:v>1.4084245080203672E-2</c:v>
                </c:pt>
                <c:pt idx="3259">
                  <c:v>1.4094004899076751E-2</c:v>
                </c:pt>
                <c:pt idx="3260">
                  <c:v>1.4103726740328781E-2</c:v>
                </c:pt>
                <c:pt idx="3261">
                  <c:v>1.4113410535614435E-2</c:v>
                </c:pt>
                <c:pt idx="3262">
                  <c:v>1.4123056216908125E-2</c:v>
                </c:pt>
                <c:pt idx="3263">
                  <c:v>1.4132663716184268E-2</c:v>
                </c:pt>
                <c:pt idx="3264">
                  <c:v>1.4142232965337342E-2</c:v>
                </c:pt>
                <c:pt idx="3265">
                  <c:v>1.415176389618189E-2</c:v>
                </c:pt>
                <c:pt idx="3266">
                  <c:v>1.4161256440772263E-2</c:v>
                </c:pt>
                <c:pt idx="3267">
                  <c:v>1.4170710530763131E-2</c:v>
                </c:pt>
                <c:pt idx="3268">
                  <c:v>1.4180126098208845E-2</c:v>
                </c:pt>
                <c:pt idx="3269">
                  <c:v>1.4189503075163756E-2</c:v>
                </c:pt>
                <c:pt idx="3270">
                  <c:v>1.4198841393202599E-2</c:v>
                </c:pt>
                <c:pt idx="3271">
                  <c:v>1.4208140984539597E-2</c:v>
                </c:pt>
                <c:pt idx="3272">
                  <c:v>1.4212783659504069E-2</c:v>
                </c:pt>
                <c:pt idx="3273">
                  <c:v>1.4216153377288876E-2</c:v>
                </c:pt>
                <c:pt idx="3274">
                  <c:v>1.421951268396171E-2</c:v>
                </c:pt>
                <c:pt idx="3275">
                  <c:v>1.4222861559538558E-2</c:v>
                </c:pt>
                <c:pt idx="3276">
                  <c:v>1.4226199984195276E-2</c:v>
                </c:pt>
                <c:pt idx="3277">
                  <c:v>1.4229527938107722E-2</c:v>
                </c:pt>
                <c:pt idx="3278">
                  <c:v>1.4232845401211947E-2</c:v>
                </c:pt>
                <c:pt idx="3279">
                  <c:v>1.4236152353763742E-2</c:v>
                </c:pt>
                <c:pt idx="3280">
                  <c:v>1.4239448775938968E-2</c:v>
                </c:pt>
                <c:pt idx="3281">
                  <c:v>1.4242734647673672E-2</c:v>
                </c:pt>
                <c:pt idx="3282">
                  <c:v>1.4246009949223648E-2</c:v>
                </c:pt>
                <c:pt idx="3283">
                  <c:v>1.4249274660684819E-2</c:v>
                </c:pt>
                <c:pt idx="3284">
                  <c:v>1.4252528762073169E-2</c:v>
                </c:pt>
                <c:pt idx="3285">
                  <c:v>1.4257210314818636E-2</c:v>
                </c:pt>
                <c:pt idx="3286">
                  <c:v>1.425946601668393E-2</c:v>
                </c:pt>
                <c:pt idx="3287">
                  <c:v>1.4262227207559874E-2</c:v>
                </c:pt>
                <c:pt idx="3288">
                  <c:v>1.4265438670175712E-2</c:v>
                </c:pt>
                <c:pt idx="3289">
                  <c:v>1.4268639423278273E-2</c:v>
                </c:pt>
                <c:pt idx="3290">
                  <c:v>1.4271829447283224E-2</c:v>
                </c:pt>
                <c:pt idx="3291">
                  <c:v>1.4275008721886806E-2</c:v>
                </c:pt>
                <c:pt idx="3292">
                  <c:v>1.4278177227584621E-2</c:v>
                </c:pt>
                <c:pt idx="3293">
                  <c:v>1.4281334944232782E-2</c:v>
                </c:pt>
                <c:pt idx="3294">
                  <c:v>1.4284481852007147E-2</c:v>
                </c:pt>
                <c:pt idx="3295">
                  <c:v>1.4287617931243446E-2</c:v>
                </c:pt>
                <c:pt idx="3296">
                  <c:v>1.4290743161797792E-2</c:v>
                </c:pt>
                <c:pt idx="3297">
                  <c:v>1.4293857523766107E-2</c:v>
                </c:pt>
                <c:pt idx="3298">
                  <c:v>1.4296960997404184E-2</c:v>
                </c:pt>
                <c:pt idx="3299">
                  <c:v>1.4300053562807946E-2</c:v>
                </c:pt>
                <c:pt idx="3300">
                  <c:v>1.4303135200073314E-2</c:v>
                </c:pt>
                <c:pt idx="3301">
                  <c:v>1.4307081215427786E-2</c:v>
                </c:pt>
                <c:pt idx="3302">
                  <c:v>1.4309265610652488E-2</c:v>
                </c:pt>
                <c:pt idx="3303">
                  <c:v>1.4312748979365963E-2</c:v>
                </c:pt>
                <c:pt idx="3304">
                  <c:v>1.4315352069989018E-2</c:v>
                </c:pt>
                <c:pt idx="3305">
                  <c:v>1.4318378768241047E-2</c:v>
                </c:pt>
                <c:pt idx="3306">
                  <c:v>1.4321394419170019E-2</c:v>
                </c:pt>
                <c:pt idx="3307">
                  <c:v>1.4324399002711985E-2</c:v>
                </c:pt>
                <c:pt idx="3308">
                  <c:v>1.4327392498962865E-2</c:v>
                </c:pt>
                <c:pt idx="3309">
                  <c:v>1.4330374888178454E-2</c:v>
                </c:pt>
                <c:pt idx="3310">
                  <c:v>1.4333346150454673E-2</c:v>
                </c:pt>
                <c:pt idx="3311">
                  <c:v>1.4336306265887444E-2</c:v>
                </c:pt>
                <c:pt idx="3312">
                  <c:v>1.4339255214412816E-2</c:v>
                </c:pt>
                <c:pt idx="3313">
                  <c:v>1.4342192976446455E-2</c:v>
                </c:pt>
                <c:pt idx="3314">
                  <c:v>1.4345119531924411E-2</c:v>
                </c:pt>
                <c:pt idx="3315">
                  <c:v>1.4348034861102477E-2</c:v>
                </c:pt>
                <c:pt idx="3316">
                  <c:v>1.4350938943836766E-2</c:v>
                </c:pt>
                <c:pt idx="3317">
                  <c:v>1.4353831760463009E-2</c:v>
                </c:pt>
                <c:pt idx="3318">
                  <c:v>1.4356713291077128E-2</c:v>
                </c:pt>
                <c:pt idx="3319">
                  <c:v>1.4359583515695107E-2</c:v>
                </c:pt>
                <c:pt idx="3320">
                  <c:v>1.436244241457274E-2</c:v>
                </c:pt>
                <c:pt idx="3321">
                  <c:v>1.4365289967726014E-2</c:v>
                </c:pt>
                <c:pt idx="3322">
                  <c:v>1.4368126155330785E-2</c:v>
                </c:pt>
                <c:pt idx="3323">
                  <c:v>1.4370950957323103E-2</c:v>
                </c:pt>
                <c:pt idx="3324">
                  <c:v>1.4373764354038698E-2</c:v>
                </c:pt>
                <c:pt idx="3325">
                  <c:v>1.4376566325573492E-2</c:v>
                </c:pt>
                <c:pt idx="3326">
                  <c:v>1.437935685194347E-2</c:v>
                </c:pt>
                <c:pt idx="3327">
                  <c:v>1.4382135913244554E-2</c:v>
                </c:pt>
                <c:pt idx="3328">
                  <c:v>1.4384903489732537E-2</c:v>
                </c:pt>
                <c:pt idx="3329">
                  <c:v>1.4387659561503341E-2</c:v>
                </c:pt>
                <c:pt idx="3330">
                  <c:v>1.4390404108493016E-2</c:v>
                </c:pt>
                <c:pt idx="3331">
                  <c:v>1.4393137111117227E-2</c:v>
                </c:pt>
                <c:pt idx="3332">
                  <c:v>1.4395858549152152E-2</c:v>
                </c:pt>
                <c:pt idx="3333">
                  <c:v>1.439856840293352E-2</c:v>
                </c:pt>
                <c:pt idx="3334">
                  <c:v>1.4401266652477318E-2</c:v>
                </c:pt>
                <c:pt idx="3335">
                  <c:v>1.4403953278039339E-2</c:v>
                </c:pt>
                <c:pt idx="3336">
                  <c:v>1.4406628259635568E-2</c:v>
                </c:pt>
                <c:pt idx="3337">
                  <c:v>1.440967109801683E-2</c:v>
                </c:pt>
                <c:pt idx="3338">
                  <c:v>1.4412321061145761E-2</c:v>
                </c:pt>
                <c:pt idx="3339">
                  <c:v>1.4414583141668658E-2</c:v>
                </c:pt>
                <c:pt idx="3340">
                  <c:v>1.4417211348520809E-2</c:v>
                </c:pt>
                <c:pt idx="3341">
                  <c:v>1.4419827811966712E-2</c:v>
                </c:pt>
                <c:pt idx="3342">
                  <c:v>1.4422432512262162E-2</c:v>
                </c:pt>
                <c:pt idx="3343">
                  <c:v>1.4425025429343208E-2</c:v>
                </c:pt>
                <c:pt idx="3344">
                  <c:v>1.4427606543305771E-2</c:v>
                </c:pt>
                <c:pt idx="3345">
                  <c:v>1.4430175834485581E-2</c:v>
                </c:pt>
                <c:pt idx="3346">
                  <c:v>1.4432733282898624E-2</c:v>
                </c:pt>
                <c:pt idx="3347">
                  <c:v>1.443527886848095E-2</c:v>
                </c:pt>
                <c:pt idx="3348">
                  <c:v>1.4437812571568287E-2</c:v>
                </c:pt>
                <c:pt idx="3349">
                  <c:v>1.4440334372336494E-2</c:v>
                </c:pt>
                <c:pt idx="3350">
                  <c:v>1.4442844250641684E-2</c:v>
                </c:pt>
                <c:pt idx="3351">
                  <c:v>1.4445342186739651E-2</c:v>
                </c:pt>
                <c:pt idx="3352">
                  <c:v>1.4448536239042298E-2</c:v>
                </c:pt>
                <c:pt idx="3353">
                  <c:v>1.4450302152697603E-2</c:v>
                </c:pt>
                <c:pt idx="3354">
                  <c:v>1.4452764142829366E-2</c:v>
                </c:pt>
                <c:pt idx="3355">
                  <c:v>1.4455214111217529E-2</c:v>
                </c:pt>
                <c:pt idx="3356">
                  <c:v>1.4457652037958013E-2</c:v>
                </c:pt>
                <c:pt idx="3357">
                  <c:v>1.4460077903226676E-2</c:v>
                </c:pt>
                <c:pt idx="3358">
                  <c:v>1.4462491687039503E-2</c:v>
                </c:pt>
                <c:pt idx="3359">
                  <c:v>1.4464893369572351E-2</c:v>
                </c:pt>
                <c:pt idx="3360">
                  <c:v>1.4467282930921144E-2</c:v>
                </c:pt>
                <c:pt idx="3361">
                  <c:v>1.4469660351261737E-2</c:v>
                </c:pt>
                <c:pt idx="3362">
                  <c:v>1.4472025610610117E-2</c:v>
                </c:pt>
                <c:pt idx="3363">
                  <c:v>1.4474378689142142E-2</c:v>
                </c:pt>
                <c:pt idx="3364">
                  <c:v>1.4476719566953733E-2</c:v>
                </c:pt>
                <c:pt idx="3365">
                  <c:v>1.4479048224220747E-2</c:v>
                </c:pt>
                <c:pt idx="3366">
                  <c:v>1.4481364641039107E-2</c:v>
                </c:pt>
                <c:pt idx="3367">
                  <c:v>1.4483668797424798E-2</c:v>
                </c:pt>
                <c:pt idx="3368">
                  <c:v>1.4485960673633613E-2</c:v>
                </c:pt>
                <c:pt idx="3369">
                  <c:v>1.4488240249681539E-2</c:v>
                </c:pt>
                <c:pt idx="3370">
                  <c:v>1.4490507505664496E-2</c:v>
                </c:pt>
                <c:pt idx="3371">
                  <c:v>1.4492762421918215E-2</c:v>
                </c:pt>
                <c:pt idx="3372">
                  <c:v>1.4495004978218873E-2</c:v>
                </c:pt>
                <c:pt idx="3373">
                  <c:v>1.4497235154902199E-2</c:v>
                </c:pt>
                <c:pt idx="3374">
                  <c:v>1.449945293198418E-2</c:v>
                </c:pt>
                <c:pt idx="3375">
                  <c:v>1.4501658289800545E-2</c:v>
                </c:pt>
                <c:pt idx="3376">
                  <c:v>1.4503851208287344E-2</c:v>
                </c:pt>
                <c:pt idx="3377">
                  <c:v>1.4506031667460562E-2</c:v>
                </c:pt>
                <c:pt idx="3378">
                  <c:v>1.4508199647575992E-2</c:v>
                </c:pt>
                <c:pt idx="3379">
                  <c:v>1.4510355128649621E-2</c:v>
                </c:pt>
                <c:pt idx="3380">
                  <c:v>1.4512498091097115E-2</c:v>
                </c:pt>
                <c:pt idx="3381">
                  <c:v>1.4514628514614714E-2</c:v>
                </c:pt>
                <c:pt idx="3382">
                  <c:v>1.4516746379618084E-2</c:v>
                </c:pt>
                <c:pt idx="3383">
                  <c:v>1.4518851666043275E-2</c:v>
                </c:pt>
                <c:pt idx="3384">
                  <c:v>1.4520944354146081E-2</c:v>
                </c:pt>
                <c:pt idx="3385">
                  <c:v>1.4523024423942488E-2</c:v>
                </c:pt>
                <c:pt idx="3386">
                  <c:v>1.4525091855688288E-2</c:v>
                </c:pt>
                <c:pt idx="3387">
                  <c:v>1.4527146629319532E-2</c:v>
                </c:pt>
                <c:pt idx="3388">
                  <c:v>1.4529188724932141E-2</c:v>
                </c:pt>
                <c:pt idx="3389">
                  <c:v>1.4531506999144739E-2</c:v>
                </c:pt>
                <c:pt idx="3390">
                  <c:v>1.4533234803044692E-2</c:v>
                </c:pt>
                <c:pt idx="3391">
                  <c:v>1.4535238745736478E-2</c:v>
                </c:pt>
                <c:pt idx="3392">
                  <c:v>1.4537229930953188E-2</c:v>
                </c:pt>
                <c:pt idx="3393">
                  <c:v>1.4539208338790743E-2</c:v>
                </c:pt>
                <c:pt idx="3394">
                  <c:v>1.4541173949425001E-2</c:v>
                </c:pt>
                <c:pt idx="3395">
                  <c:v>1.4543126742951884E-2</c:v>
                </c:pt>
                <c:pt idx="3396">
                  <c:v>1.4545066699547249E-2</c:v>
                </c:pt>
                <c:pt idx="3397">
                  <c:v>1.4546993799227081E-2</c:v>
                </c:pt>
                <c:pt idx="3398">
                  <c:v>1.454890802216724E-2</c:v>
                </c:pt>
                <c:pt idx="3399">
                  <c:v>1.4550809348383709E-2</c:v>
                </c:pt>
                <c:pt idx="3400">
                  <c:v>1.4552697758132283E-2</c:v>
                </c:pt>
                <c:pt idx="3401">
                  <c:v>1.4554573231428947E-2</c:v>
                </c:pt>
                <c:pt idx="3402">
                  <c:v>1.455696551372121E-2</c:v>
                </c:pt>
                <c:pt idx="3403">
                  <c:v>1.4558285289290041E-2</c:v>
                </c:pt>
                <c:pt idx="3404">
                  <c:v>1.4560121834126249E-2</c:v>
                </c:pt>
                <c:pt idx="3405">
                  <c:v>1.4561945362974171E-2</c:v>
                </c:pt>
                <c:pt idx="3406">
                  <c:v>1.4563755856009664E-2</c:v>
                </c:pt>
                <c:pt idx="3407">
                  <c:v>1.456580900318194E-2</c:v>
                </c:pt>
                <c:pt idx="3408">
                  <c:v>1.4567337655027046E-2</c:v>
                </c:pt>
                <c:pt idx="3409">
                  <c:v>1.4569108921280716E-2</c:v>
                </c:pt>
                <c:pt idx="3410">
                  <c:v>1.4570867072185578E-2</c:v>
                </c:pt>
                <c:pt idx="3411">
                  <c:v>1.4572612087837555E-2</c:v>
                </c:pt>
                <c:pt idx="3412">
                  <c:v>1.4574343948332569E-2</c:v>
                </c:pt>
                <c:pt idx="3413">
                  <c:v>1.4576062633846476E-2</c:v>
                </c:pt>
                <c:pt idx="3414">
                  <c:v>1.4577768124315327E-2</c:v>
                </c:pt>
                <c:pt idx="3415">
                  <c:v>1.4579460400154787E-2</c:v>
                </c:pt>
                <c:pt idx="3416">
                  <c:v>1.4581139441300905E-2</c:v>
                </c:pt>
                <c:pt idx="3417">
                  <c:v>1.4582805227929541E-2</c:v>
                </c:pt>
                <c:pt idx="3418">
                  <c:v>1.4584457740056678E-2</c:v>
                </c:pt>
                <c:pt idx="3419">
                  <c:v>1.4586096957858175E-2</c:v>
                </c:pt>
                <c:pt idx="3420">
                  <c:v>1.4587722861509889E-2</c:v>
                </c:pt>
                <c:pt idx="3421">
                  <c:v>1.4589335431107742E-2</c:v>
                </c:pt>
                <c:pt idx="3422">
                  <c:v>1.4590934646667719E-2</c:v>
                </c:pt>
                <c:pt idx="3423">
                  <c:v>1.4592520488445615E-2</c:v>
                </c:pt>
                <c:pt idx="3424">
                  <c:v>1.4594092936297542E-2</c:v>
                </c:pt>
                <c:pt idx="3425">
                  <c:v>1.4595651970719103E-2</c:v>
                </c:pt>
                <c:pt idx="3426">
                  <c:v>1.4597197571566412E-2</c:v>
                </c:pt>
                <c:pt idx="3427">
                  <c:v>1.459872971909526E-2</c:v>
                </c:pt>
                <c:pt idx="3428">
                  <c:v>1.4600248393321635E-2</c:v>
                </c:pt>
                <c:pt idx="3429">
                  <c:v>1.4601753574341458E-2</c:v>
                </c:pt>
                <c:pt idx="3430">
                  <c:v>1.4603245242410523E-2</c:v>
                </c:pt>
                <c:pt idx="3431">
                  <c:v>1.4604723377464879E-2</c:v>
                </c:pt>
                <c:pt idx="3432">
                  <c:v>1.4606187959680383E-2</c:v>
                </c:pt>
                <c:pt idx="3433">
                  <c:v>1.4607638969392767E-2</c:v>
                </c:pt>
                <c:pt idx="3434">
                  <c:v>1.4609076386378206E-2</c:v>
                </c:pt>
                <c:pt idx="3435">
                  <c:v>1.4610500190892495E-2</c:v>
                </c:pt>
                <c:pt idx="3436">
                  <c:v>1.4611910363191427E-2</c:v>
                </c:pt>
                <c:pt idx="3437">
                  <c:v>1.4613306883131116E-2</c:v>
                </c:pt>
                <c:pt idx="3438">
                  <c:v>1.4614689730967356E-2</c:v>
                </c:pt>
                <c:pt idx="3439">
                  <c:v>1.4616058886876004E-2</c:v>
                </c:pt>
                <c:pt idx="3440">
                  <c:v>1.4617414330873046E-2</c:v>
                </c:pt>
                <c:pt idx="3441">
                  <c:v>1.4619136864588711E-2</c:v>
                </c:pt>
                <c:pt idx="3442">
                  <c:v>1.4620460892436071E-2</c:v>
                </c:pt>
                <c:pt idx="3443">
                  <c:v>1.4621584808676147E-2</c:v>
                </c:pt>
                <c:pt idx="3444">
                  <c:v>1.4622883234522988E-2</c:v>
                </c:pt>
                <c:pt idx="3445">
                  <c:v>1.4624167846379876E-2</c:v>
                </c:pt>
                <c:pt idx="3446">
                  <c:v>1.4625438623943054E-2</c:v>
                </c:pt>
                <c:pt idx="3447">
                  <c:v>1.462669554778806E-2</c:v>
                </c:pt>
                <c:pt idx="3448">
                  <c:v>1.4627938597850942E-2</c:v>
                </c:pt>
                <c:pt idx="3449">
                  <c:v>1.4629167754147687E-2</c:v>
                </c:pt>
                <c:pt idx="3450">
                  <c:v>1.4630382996854152E-2</c:v>
                </c:pt>
                <c:pt idx="3451">
                  <c:v>1.4631584306146195E-2</c:v>
                </c:pt>
                <c:pt idx="3452">
                  <c:v>1.4632771662199673E-2</c:v>
                </c:pt>
                <c:pt idx="3453">
                  <c:v>1.4633945045110508E-2</c:v>
                </c:pt>
                <c:pt idx="3454">
                  <c:v>1.4635104434734814E-2</c:v>
                </c:pt>
                <c:pt idx="3455">
                  <c:v>1.4636249811488256E-2</c:v>
                </c:pt>
                <c:pt idx="3456">
                  <c:v>1.4637381155386819E-2</c:v>
                </c:pt>
                <c:pt idx="3457">
                  <c:v>1.4638815088598989E-2</c:v>
                </c:pt>
                <c:pt idx="3458">
                  <c:v>1.4639601664923063E-2</c:v>
                </c:pt>
                <c:pt idx="3459">
                  <c:v>1.4640845228814925E-2</c:v>
                </c:pt>
                <c:pt idx="3460">
                  <c:v>1.464176580467047E-2</c:v>
                </c:pt>
                <c:pt idx="3461">
                  <c:v>1.464282668589334E-2</c:v>
                </c:pt>
                <c:pt idx="3462">
                  <c:v>1.4643873415076669E-2</c:v>
                </c:pt>
                <c:pt idx="3463">
                  <c:v>1.4644905972236444E-2</c:v>
                </c:pt>
                <c:pt idx="3464">
                  <c:v>1.4645924337468585E-2</c:v>
                </c:pt>
                <c:pt idx="3465">
                  <c:v>1.464692849078908E-2</c:v>
                </c:pt>
                <c:pt idx="3466">
                  <c:v>1.4647918412533656E-2</c:v>
                </c:pt>
                <c:pt idx="3467">
                  <c:v>1.4648894082558428E-2</c:v>
                </c:pt>
                <c:pt idx="3468">
                  <c:v>1.4649855481358998E-2</c:v>
                </c:pt>
                <c:pt idx="3469">
                  <c:v>1.465080258855167E-2</c:v>
                </c:pt>
                <c:pt idx="3470">
                  <c:v>1.4651735384711984E-2</c:v>
                </c:pt>
                <c:pt idx="3471">
                  <c:v>1.4652653849696051E-2</c:v>
                </c:pt>
                <c:pt idx="3472">
                  <c:v>1.4653557963679731E-2</c:v>
                </c:pt>
                <c:pt idx="3473">
                  <c:v>1.4654447706679008E-2</c:v>
                </c:pt>
                <c:pt idx="3474">
                  <c:v>1.4655323059029612E-2</c:v>
                </c:pt>
                <c:pt idx="3475">
                  <c:v>1.4656184000667594E-2</c:v>
                </c:pt>
                <c:pt idx="3476">
                  <c:v>1.4657030511848745E-2</c:v>
                </c:pt>
                <c:pt idx="3477">
                  <c:v>1.4657862572589053E-2</c:v>
                </c:pt>
                <c:pt idx="3478">
                  <c:v>1.4658680163064375E-2</c:v>
                </c:pt>
                <c:pt idx="3479">
                  <c:v>1.4659483263290696E-2</c:v>
                </c:pt>
                <c:pt idx="3480">
                  <c:v>1.4660271853363938E-2</c:v>
                </c:pt>
                <c:pt idx="3481">
                  <c:v>1.466104591361983E-2</c:v>
                </c:pt>
                <c:pt idx="3482">
                  <c:v>1.4661805423994423E-2</c:v>
                </c:pt>
                <c:pt idx="3483">
                  <c:v>1.4662550364583637E-2</c:v>
                </c:pt>
                <c:pt idx="3484">
                  <c:v>1.4663280715723204E-2</c:v>
                </c:pt>
                <c:pt idx="3485">
                  <c:v>1.4663996457349171E-2</c:v>
                </c:pt>
                <c:pt idx="3486">
                  <c:v>1.4664697569557461E-2</c:v>
                </c:pt>
                <c:pt idx="3487">
                  <c:v>1.4665384032443995E-2</c:v>
                </c:pt>
                <c:pt idx="3488">
                  <c:v>1.4666055826264568E-2</c:v>
                </c:pt>
                <c:pt idx="3489">
                  <c:v>1.46667129311151E-2</c:v>
                </c:pt>
                <c:pt idx="3490">
                  <c:v>1.4667355327011578E-2</c:v>
                </c:pt>
                <c:pt idx="3491">
                  <c:v>1.4667982994129858E-2</c:v>
                </c:pt>
                <c:pt idx="3492">
                  <c:v>1.4668595912565863E-2</c:v>
                </c:pt>
                <c:pt idx="3493">
                  <c:v>1.4669362247001771E-2</c:v>
                </c:pt>
                <c:pt idx="3494">
                  <c:v>1.4669941379503726E-2</c:v>
                </c:pt>
                <c:pt idx="3495">
                  <c:v>1.4670425988896341E-2</c:v>
                </c:pt>
                <c:pt idx="3496">
                  <c:v>1.4670977593898016E-2</c:v>
                </c:pt>
                <c:pt idx="3497">
                  <c:v>1.4671514347979198E-2</c:v>
                </c:pt>
                <c:pt idx="3498">
                  <c:v>1.4672036231155872E-2</c:v>
                </c:pt>
                <c:pt idx="3499">
                  <c:v>1.4672543223683832E-2</c:v>
                </c:pt>
                <c:pt idx="3500">
                  <c:v>1.4673035305658999E-2</c:v>
                </c:pt>
                <c:pt idx="3501">
                  <c:v>1.467351245709736E-2</c:v>
                </c:pt>
                <c:pt idx="3502">
                  <c:v>1.4673974658254707E-2</c:v>
                </c:pt>
                <c:pt idx="3503">
                  <c:v>1.4674421889067091E-2</c:v>
                </c:pt>
                <c:pt idx="3504">
                  <c:v>1.4674854129950177E-2</c:v>
                </c:pt>
                <c:pt idx="3505">
                  <c:v>1.4675271360760078E-2</c:v>
                </c:pt>
                <c:pt idx="3506">
                  <c:v>1.4675673561512781E-2</c:v>
                </c:pt>
                <c:pt idx="3507">
                  <c:v>1.4676060712863759E-2</c:v>
                </c:pt>
                <c:pt idx="3508">
                  <c:v>1.4677185884579558E-2</c:v>
                </c:pt>
                <c:pt idx="3509">
                  <c:v>1.4676789786225442E-2</c:v>
                </c:pt>
                <c:pt idx="3510">
                  <c:v>1.4677131668747734E-2</c:v>
                </c:pt>
                <c:pt idx="3511">
                  <c:v>1.4677503864781727E-2</c:v>
                </c:pt>
                <c:pt idx="3512">
                  <c:v>1.4677770026034764E-2</c:v>
                </c:pt>
                <c:pt idx="3513">
                  <c:v>1.467806646091141E-2</c:v>
                </c:pt>
                <c:pt idx="3514">
                  <c:v>1.4678347706977846E-2</c:v>
                </c:pt>
                <c:pt idx="3515">
                  <c:v>1.4678613744170121E-2</c:v>
                </c:pt>
                <c:pt idx="3516">
                  <c:v>1.4678864552664095E-2</c:v>
                </c:pt>
                <c:pt idx="3517">
                  <c:v>1.4679100112475751E-2</c:v>
                </c:pt>
                <c:pt idx="3518">
                  <c:v>1.4679320403860885E-2</c:v>
                </c:pt>
                <c:pt idx="3519">
                  <c:v>1.4679525406995353E-2</c:v>
                </c:pt>
                <c:pt idx="3520">
                  <c:v>1.4679715101655333E-2</c:v>
                </c:pt>
                <c:pt idx="3521">
                  <c:v>1.4679889468256491E-2</c:v>
                </c:pt>
                <c:pt idx="3522">
                  <c:v>1.4680048486894748E-2</c:v>
                </c:pt>
                <c:pt idx="3523">
                  <c:v>1.4680192137506154E-2</c:v>
                </c:pt>
                <c:pt idx="3524">
                  <c:v>1.4680320400426439E-2</c:v>
                </c:pt>
                <c:pt idx="3525">
                  <c:v>1.4680433255591652E-2</c:v>
                </c:pt>
                <c:pt idx="3526">
                  <c:v>1.4680530683257587E-2</c:v>
                </c:pt>
                <c:pt idx="3527">
                  <c:v>1.4680612663600101E-2</c:v>
                </c:pt>
                <c:pt idx="3528">
                  <c:v>1.4680679176475309E-2</c:v>
                </c:pt>
                <c:pt idx="3529">
                  <c:v>1.4680730202218939E-2</c:v>
                </c:pt>
                <c:pt idx="3530">
                  <c:v>1.4680765720767042E-2</c:v>
                </c:pt>
                <c:pt idx="3531">
                  <c:v>1.468078571237541E-2</c:v>
                </c:pt>
                <c:pt idx="3532">
                  <c:v>1.4680790527643595E-2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71456"/>
        <c:axId val="645181440"/>
      </c:lineChart>
      <c:dateAx>
        <c:axId val="645171456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814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45181440"/>
        <c:scaling>
          <c:orientation val="minMax"/>
          <c:max val="2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517145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1.499999999999835E-3</c:v>
                </c:pt>
                <c:pt idx="1">
                  <c:v>1.4990015977394322E-3</c:v>
                </c:pt>
                <c:pt idx="2">
                  <c:v>1.492678602085404E-3</c:v>
                </c:pt>
                <c:pt idx="3">
                  <c:v>1.4899920314944931E-3</c:v>
                </c:pt>
                <c:pt idx="4">
                  <c:v>1.4872938453832332E-3</c:v>
                </c:pt>
                <c:pt idx="5">
                  <c:v>1.4812826527335983E-3</c:v>
                </c:pt>
                <c:pt idx="6">
                  <c:v>1.4802333466821655E-3</c:v>
                </c:pt>
                <c:pt idx="7">
                  <c:v>1.4738001818847557E-3</c:v>
                </c:pt>
                <c:pt idx="8">
                  <c:v>1.4711359327294735E-3</c:v>
                </c:pt>
                <c:pt idx="9">
                  <c:v>1.4684950981832408E-3</c:v>
                </c:pt>
                <c:pt idx="10">
                  <c:v>1.4629696720821195E-3</c:v>
                </c:pt>
                <c:pt idx="11">
                  <c:v>1.4618705619572339E-3</c:v>
                </c:pt>
                <c:pt idx="12">
                  <c:v>1.4558264221827513E-3</c:v>
                </c:pt>
                <c:pt idx="13">
                  <c:v>1.4534373720372792E-3</c:v>
                </c:pt>
                <c:pt idx="14">
                  <c:v>1.4511093222233688E-3</c:v>
                </c:pt>
                <c:pt idx="15">
                  <c:v>1.4468393915534582E-3</c:v>
                </c:pt>
                <c:pt idx="16">
                  <c:v>1.4456964134368882E-3</c:v>
                </c:pt>
                <c:pt idx="17">
                  <c:v>1.4405811352069713E-3</c:v>
                </c:pt>
                <c:pt idx="18">
                  <c:v>1.4387380520684038E-3</c:v>
                </c:pt>
                <c:pt idx="19">
                  <c:v>1.4369961111494632E-3</c:v>
                </c:pt>
                <c:pt idx="20">
                  <c:v>1.4347947038638395E-3</c:v>
                </c:pt>
                <c:pt idx="21">
                  <c:v>1.4336189689545622E-3</c:v>
                </c:pt>
                <c:pt idx="22">
                  <c:v>1.4300000008686373E-3</c:v>
                </c:pt>
                <c:pt idx="23">
                  <c:v>1.4289596553841233E-3</c:v>
                </c:pt>
                <c:pt idx="24">
                  <c:v>1.4280327325400695E-3</c:v>
                </c:pt>
                <c:pt idx="25">
                  <c:v>1.4282853303032343E-3</c:v>
                </c:pt>
                <c:pt idx="26">
                  <c:v>1.4270918924691623E-3</c:v>
                </c:pt>
                <c:pt idx="27">
                  <c:v>1.4249567160262166E-3</c:v>
                </c:pt>
                <c:pt idx="28">
                  <c:v>1.424624003275533E-3</c:v>
                </c:pt>
                <c:pt idx="29">
                  <c:v>1.4243754841419547E-3</c:v>
                </c:pt>
                <c:pt idx="30">
                  <c:v>1.4264942838212399E-3</c:v>
                </c:pt>
                <c:pt idx="31">
                  <c:v>1.4252959750482817E-3</c:v>
                </c:pt>
                <c:pt idx="32">
                  <c:v>1.4242411378644641E-3</c:v>
                </c:pt>
                <c:pt idx="33">
                  <c:v>1.4244043065380094E-3</c:v>
                </c:pt>
                <c:pt idx="34">
                  <c:v>1.4246200568531092E-3</c:v>
                </c:pt>
                <c:pt idx="35">
                  <c:v>1.4279307531445131E-3</c:v>
                </c:pt>
                <c:pt idx="36">
                  <c:v>1.4267363510006344E-3</c:v>
                </c:pt>
                <c:pt idx="37">
                  <c:v>1.426320959381659E-3</c:v>
                </c:pt>
                <c:pt idx="38">
                  <c:v>1.426751574104118E-3</c:v>
                </c:pt>
                <c:pt idx="39">
                  <c:v>1.4272007744791568E-3</c:v>
                </c:pt>
                <c:pt idx="40">
                  <c:v>1.4309877654373846E-3</c:v>
                </c:pt>
                <c:pt idx="41">
                  <c:v>1.4298016771594219E-3</c:v>
                </c:pt>
                <c:pt idx="42">
                  <c:v>1.4295470648477075E-3</c:v>
                </c:pt>
                <c:pt idx="43">
                  <c:v>1.4300000000000423E-3</c:v>
                </c:pt>
                <c:pt idx="44">
                  <c:v>1.4304363349186215E-3</c:v>
                </c:pt>
                <c:pt idx="45">
                  <c:v>1.4340187280393736E-3</c:v>
                </c:pt>
                <c:pt idx="46">
                  <c:v>1.4328408827822847E-3</c:v>
                </c:pt>
                <c:pt idx="47">
                  <c:v>1.4324145745224436E-3</c:v>
                </c:pt>
                <c:pt idx="48">
                  <c:v>1.4327824733461987E-3</c:v>
                </c:pt>
                <c:pt idx="49">
                  <c:v>1.4331455206839649E-3</c:v>
                </c:pt>
                <c:pt idx="50">
                  <c:v>1.43657303080563E-3</c:v>
                </c:pt>
                <c:pt idx="51">
                  <c:v>1.4354021322433054E-3</c:v>
                </c:pt>
                <c:pt idx="52">
                  <c:v>1.4349558838006493E-3</c:v>
                </c:pt>
                <c:pt idx="53">
                  <c:v>1.4353308181880116E-3</c:v>
                </c:pt>
                <c:pt idx="54">
                  <c:v>1.4357147375684515E-3</c:v>
                </c:pt>
                <c:pt idx="55">
                  <c:v>1.4392744327429913E-3</c:v>
                </c:pt>
                <c:pt idx="56">
                  <c:v>1.4381108809267535E-3</c:v>
                </c:pt>
                <c:pt idx="57">
                  <c:v>1.4378415010164259E-3</c:v>
                </c:pt>
                <c:pt idx="58">
                  <c:v>1.4383230220986682E-3</c:v>
                </c:pt>
                <c:pt idx="59">
                  <c:v>1.438828263260363E-3</c:v>
                </c:pt>
                <c:pt idx="60">
                  <c:v>1.4428222679761975E-3</c:v>
                </c:pt>
                <c:pt idx="61">
                  <c:v>1.4416683648705848E-3</c:v>
                </c:pt>
                <c:pt idx="62">
                  <c:v>1.4417871553571656E-3</c:v>
                </c:pt>
                <c:pt idx="63">
                  <c:v>1.4424811048572149E-3</c:v>
                </c:pt>
                <c:pt idx="64">
                  <c:v>1.4432144082666852E-3</c:v>
                </c:pt>
                <c:pt idx="65">
                  <c:v>1.4499999999999136E-3</c:v>
                </c:pt>
                <c:pt idx="66">
                  <c:v>1.4476810466521825E-3</c:v>
                </c:pt>
                <c:pt idx="67">
                  <c:v>1.4487666805545211E-3</c:v>
                </c:pt>
                <c:pt idx="68">
                  <c:v>1.4499137321640639E-3</c:v>
                </c:pt>
                <c:pt idx="69">
                  <c:v>1.4488813544260473E-3</c:v>
                </c:pt>
                <c:pt idx="70">
                  <c:v>1.4564573418404715E-3</c:v>
                </c:pt>
                <c:pt idx="71">
                  <c:v>1.4579045596062074E-3</c:v>
                </c:pt>
                <c:pt idx="72">
                  <c:v>1.4593900205674389E-3</c:v>
                </c:pt>
                <c:pt idx="73">
                  <c:v>1.4657064189253959E-3</c:v>
                </c:pt>
                <c:pt idx="74">
                  <c:v>1.4648665821022325E-3</c:v>
                </c:pt>
                <c:pt idx="75">
                  <c:v>1.4672677035083826E-3</c:v>
                </c:pt>
                <c:pt idx="76">
                  <c:v>1.4689080698951499E-3</c:v>
                </c:pt>
                <c:pt idx="77">
                  <c:v>1.4705614336389878E-3</c:v>
                </c:pt>
                <c:pt idx="78">
                  <c:v>1.4769005907559693E-3</c:v>
                </c:pt>
                <c:pt idx="79">
                  <c:v>1.4762233250081027E-3</c:v>
                </c:pt>
                <c:pt idx="80">
                  <c:v>1.4788895845510529E-3</c:v>
                </c:pt>
                <c:pt idx="81">
                  <c:v>1.4805401635792632E-3</c:v>
                </c:pt>
                <c:pt idx="82">
                  <c:v>1.48217642236849E-3</c:v>
                </c:pt>
                <c:pt idx="83">
                  <c:v>1.4879685293598449E-3</c:v>
                </c:pt>
                <c:pt idx="84">
                  <c:v>1.4874552767989836E-3</c:v>
                </c:pt>
                <c:pt idx="85">
                  <c:v>1.4900000006066391E-3</c:v>
                </c:pt>
                <c:pt idx="86">
                  <c:v>1.4914708991733017E-3</c:v>
                </c:pt>
                <c:pt idx="87">
                  <c:v>1.49291107698266E-3</c:v>
                </c:pt>
                <c:pt idx="88">
                  <c:v>1.4977621189202568E-3</c:v>
                </c:pt>
                <c:pt idx="89">
                  <c:v>1.4990575792731603E-3</c:v>
                </c:pt>
                <c:pt idx="90">
                  <c:v>1.4997286594938693E-3</c:v>
                </c:pt>
                <c:pt idx="91">
                  <c:v>1.5010311632037846E-3</c:v>
                </c:pt>
                <c:pt idx="92">
                  <c:v>1.5023185946675163E-3</c:v>
                </c:pt>
                <c:pt idx="93">
                  <c:v>1.5065063160307759E-3</c:v>
                </c:pt>
                <c:pt idx="94">
                  <c:v>1.5063016534156779E-3</c:v>
                </c:pt>
                <c:pt idx="95">
                  <c:v>1.5086097550162522E-3</c:v>
                </c:pt>
                <c:pt idx="96">
                  <c:v>1.5098549525556482E-3</c:v>
                </c:pt>
                <c:pt idx="97">
                  <c:v>1.5111012427113147E-3</c:v>
                </c:pt>
                <c:pt idx="98">
                  <c:v>1.5149845345367187E-3</c:v>
                </c:pt>
                <c:pt idx="99">
                  <c:v>1.5149196884128087E-3</c:v>
                </c:pt>
                <c:pt idx="100">
                  <c:v>1.5174317510214426E-3</c:v>
                </c:pt>
                <c:pt idx="101">
                  <c:v>1.518734345369456E-3</c:v>
                </c:pt>
                <c:pt idx="102">
                  <c:v>1.5200547135169507E-3</c:v>
                </c:pt>
                <c:pt idx="103">
                  <c:v>1.5240064157866159E-3</c:v>
                </c:pt>
                <c:pt idx="104">
                  <c:v>1.5240696448077669E-3</c:v>
                </c:pt>
                <c:pt idx="105">
                  <c:v>1.5270084113932594E-3</c:v>
                </c:pt>
                <c:pt idx="106">
                  <c:v>1.528486719995567E-3</c:v>
                </c:pt>
                <c:pt idx="107">
                  <c:v>1.5300000000020081E-3</c:v>
                </c:pt>
                <c:pt idx="108">
                  <c:v>1.5343864372998088E-3</c:v>
                </c:pt>
                <c:pt idx="109">
                  <c:v>1.53456446459373E-3</c:v>
                </c:pt>
                <c:pt idx="110">
                  <c:v>1.5366201275958159E-3</c:v>
                </c:pt>
                <c:pt idx="111">
                  <c:v>1.5383135847384407E-3</c:v>
                </c:pt>
                <c:pt idx="112">
                  <c:v>1.540033752094723E-3</c:v>
                </c:pt>
                <c:pt idx="113">
                  <c:v>1.5417784674882518E-3</c:v>
                </c:pt>
                <c:pt idx="114">
                  <c:v>1.5465587801632562E-3</c:v>
                </c:pt>
                <c:pt idx="115">
                  <c:v>1.5489587132952736E-3</c:v>
                </c:pt>
                <c:pt idx="116">
                  <c:v>1.5507928836085481E-3</c:v>
                </c:pt>
                <c:pt idx="117">
                  <c:v>1.5526381173194728E-3</c:v>
                </c:pt>
                <c:pt idx="118">
                  <c:v>1.5544920817184603E-3</c:v>
                </c:pt>
                <c:pt idx="119">
                  <c:v>1.559361861674194E-3</c:v>
                </c:pt>
                <c:pt idx="120">
                  <c:v>1.5619477392563826E-3</c:v>
                </c:pt>
                <c:pt idx="121">
                  <c:v>1.5638095136988313E-3</c:v>
                </c:pt>
                <c:pt idx="122">
                  <c:v>1.5656655109151307E-3</c:v>
                </c:pt>
                <c:pt idx="123">
                  <c:v>1.5675132276403974E-3</c:v>
                </c:pt>
                <c:pt idx="124">
                  <c:v>1.5721771362953044E-3</c:v>
                </c:pt>
                <c:pt idx="125">
                  <c:v>1.5747703715407915E-3</c:v>
                </c:pt>
                <c:pt idx="126">
                  <c:v>1.5765382840440877E-3</c:v>
                </c:pt>
                <c:pt idx="127">
                  <c:v>1.578282384791748E-3</c:v>
                </c:pt>
                <c:pt idx="128">
                  <c:v>1.5799999999620608E-3</c:v>
                </c:pt>
                <c:pt idx="129">
                  <c:v>1.5882867212764645E-3</c:v>
                </c:pt>
                <c:pt idx="130">
                  <c:v>1.5898947713292506E-3</c:v>
                </c:pt>
                <c:pt idx="131">
                  <c:v>1.5914887859411722E-3</c:v>
                </c:pt>
                <c:pt idx="132">
                  <c:v>1.5952242987628327E-3</c:v>
                </c:pt>
                <c:pt idx="133">
                  <c:v>1.5977455419793737E-3</c:v>
                </c:pt>
                <c:pt idx="134">
                  <c:v>1.599285250343906E-3</c:v>
                </c:pt>
                <c:pt idx="135">
                  <c:v>1.6008173372166171E-3</c:v>
                </c:pt>
                <c:pt idx="136">
                  <c:v>1.6023429043715216E-3</c:v>
                </c:pt>
                <c:pt idx="137">
                  <c:v>1.6058090171517992E-3</c:v>
                </c:pt>
                <c:pt idx="138">
                  <c:v>1.6084023391312828E-3</c:v>
                </c:pt>
                <c:pt idx="139">
                  <c:v>1.6099121621424451E-3</c:v>
                </c:pt>
                <c:pt idx="140">
                  <c:v>1.6114222727795305E-3</c:v>
                </c:pt>
                <c:pt idx="141">
                  <c:v>1.6166382018156249E-3</c:v>
                </c:pt>
                <c:pt idx="142">
                  <c:v>1.6172233930214137E-3</c:v>
                </c:pt>
                <c:pt idx="143">
                  <c:v>1.6190183251130776E-3</c:v>
                </c:pt>
                <c:pt idx="144">
                  <c:v>1.620555003498493E-3</c:v>
                </c:pt>
                <c:pt idx="145">
                  <c:v>1.6221003376000523E-3</c:v>
                </c:pt>
                <c:pt idx="146">
                  <c:v>1.623655560328515E-3</c:v>
                </c:pt>
                <c:pt idx="147">
                  <c:v>1.6271005859761155E-3</c:v>
                </c:pt>
                <c:pt idx="148">
                  <c:v>1.6300000010091675E-3</c:v>
                </c:pt>
                <c:pt idx="149">
                  <c:v>1.6316212258032515E-3</c:v>
                </c:pt>
                <c:pt idx="150">
                  <c:v>1.6332560411173873E-3</c:v>
                </c:pt>
                <c:pt idx="151">
                  <c:v>1.6349037797704154E-3</c:v>
                </c:pt>
                <c:pt idx="152">
                  <c:v>1.635589993927049E-3</c:v>
                </c:pt>
                <c:pt idx="153">
                  <c:v>1.6416104836038036E-3</c:v>
                </c:pt>
                <c:pt idx="154">
                  <c:v>1.6433126906833131E-3</c:v>
                </c:pt>
                <c:pt idx="155">
                  <c:v>1.6450237336809019E-3</c:v>
                </c:pt>
                <c:pt idx="156">
                  <c:v>1.6467429173020085E-3</c:v>
                </c:pt>
                <c:pt idx="157">
                  <c:v>1.6504397667583502E-3</c:v>
                </c:pt>
                <c:pt idx="158">
                  <c:v>1.6536870115603033E-3</c:v>
                </c:pt>
                <c:pt idx="159">
                  <c:v>1.6554363283050229E-3</c:v>
                </c:pt>
                <c:pt idx="160">
                  <c:v>1.6571895295569238E-3</c:v>
                </c:pt>
                <c:pt idx="161">
                  <c:v>1.6589458919045389E-3</c:v>
                </c:pt>
                <c:pt idx="162">
                  <c:v>1.6626192493004216E-3</c:v>
                </c:pt>
                <c:pt idx="163">
                  <c:v>1.6659883434069365E-3</c:v>
                </c:pt>
                <c:pt idx="164">
                  <c:v>1.6677495194487618E-3</c:v>
                </c:pt>
                <c:pt idx="165">
                  <c:v>1.6695094317518845E-3</c:v>
                </c:pt>
                <c:pt idx="166">
                  <c:v>1.6712673287833317E-3</c:v>
                </c:pt>
                <c:pt idx="167">
                  <c:v>1.6748103878803718E-3</c:v>
                </c:pt>
                <c:pt idx="168">
                  <c:v>1.6782635929194689E-3</c:v>
                </c:pt>
                <c:pt idx="169">
                  <c:v>1.6799999999856019E-3</c:v>
                </c:pt>
                <c:pt idx="170">
                  <c:v>1.6817301552362312E-3</c:v>
                </c:pt>
                <c:pt idx="171">
                  <c:v>1.6834550688143398E-3</c:v>
                </c:pt>
                <c:pt idx="172">
                  <c:v>1.6867996639769718E-3</c:v>
                </c:pt>
                <c:pt idx="173">
                  <c:v>1.6903299785556698E-3</c:v>
                </c:pt>
                <c:pt idx="174">
                  <c:v>1.6920495259771637E-3</c:v>
                </c:pt>
                <c:pt idx="175">
                  <c:v>1.6937722390813869E-3</c:v>
                </c:pt>
                <c:pt idx="176">
                  <c:v>1.6954995543309052E-3</c:v>
                </c:pt>
                <c:pt idx="177">
                  <c:v>1.6988099282809292E-3</c:v>
                </c:pt>
                <c:pt idx="178">
                  <c:v>1.7024839184091173E-3</c:v>
                </c:pt>
                <c:pt idx="179">
                  <c:v>1.7042561437042904E-3</c:v>
                </c:pt>
                <c:pt idx="180">
                  <c:v>1.7060418013525565E-3</c:v>
                </c:pt>
                <c:pt idx="181">
                  <c:v>1.7078423982955554E-3</c:v>
                </c:pt>
                <c:pt idx="182">
                  <c:v>1.7113313626450632E-3</c:v>
                </c:pt>
                <c:pt idx="183">
                  <c:v>1.7152246703050291E-3</c:v>
                </c:pt>
                <c:pt idx="184">
                  <c:v>1.7171229203034235E-3</c:v>
                </c:pt>
                <c:pt idx="185">
                  <c:v>1.7190453627236918E-3</c:v>
                </c:pt>
                <c:pt idx="186">
                  <c:v>1.7209935750025359E-3</c:v>
                </c:pt>
                <c:pt idx="187">
                  <c:v>1.7248810193225936E-3</c:v>
                </c:pt>
                <c:pt idx="188">
                  <c:v>1.7290760239947042E-3</c:v>
                </c:pt>
                <c:pt idx="189">
                  <c:v>1.73117709967877E-3</c:v>
                </c:pt>
                <c:pt idx="190">
                  <c:v>1.7333136213852816E-3</c:v>
                </c:pt>
                <c:pt idx="191">
                  <c:v>1.7354872370703123E-3</c:v>
                </c:pt>
                <c:pt idx="192">
                  <c:v>1.7399999999990494E-3</c:v>
                </c:pt>
                <c:pt idx="193">
                  <c:v>1.7445858839223679E-3</c:v>
                </c:pt>
                <c:pt idx="194">
                  <c:v>1.7469664771495724E-3</c:v>
                </c:pt>
                <c:pt idx="195">
                  <c:v>1.7493873296212628E-3</c:v>
                </c:pt>
                <c:pt idx="196">
                  <c:v>1.7518465393445749E-3</c:v>
                </c:pt>
                <c:pt idx="197">
                  <c:v>1.7570483272773324E-3</c:v>
                </c:pt>
                <c:pt idx="198">
                  <c:v>1.7620285177999042E-3</c:v>
                </c:pt>
                <c:pt idx="199">
                  <c:v>1.7646505907842854E-3</c:v>
                </c:pt>
                <c:pt idx="200">
                  <c:v>1.7672993731912853E-3</c:v>
                </c:pt>
                <c:pt idx="201">
                  <c:v>1.7699728843970201E-3</c:v>
                </c:pt>
                <c:pt idx="202">
                  <c:v>1.7755725784361659E-3</c:v>
                </c:pt>
                <c:pt idx="203">
                  <c:v>1.780874211468092E-3</c:v>
                </c:pt>
                <c:pt idx="204">
                  <c:v>1.7836412640374131E-3</c:v>
                </c:pt>
                <c:pt idx="205">
                  <c:v>1.7864209256898272E-3</c:v>
                </c:pt>
                <c:pt idx="206">
                  <c:v>1.7892111371393318E-3</c:v>
                </c:pt>
                <c:pt idx="207">
                  <c:v>1.7948916085746313E-3</c:v>
                </c:pt>
                <c:pt idx="208">
                  <c:v>1.8004359017845517E-3</c:v>
                </c:pt>
                <c:pt idx="209">
                  <c:v>1.8032475795264713E-3</c:v>
                </c:pt>
                <c:pt idx="210">
                  <c:v>1.806057215305956E-3</c:v>
                </c:pt>
                <c:pt idx="211">
                  <c:v>1.8088626711542997E-3</c:v>
                </c:pt>
                <c:pt idx="212">
                  <c:v>1.8142974375772146E-3</c:v>
                </c:pt>
                <c:pt idx="213">
                  <c:v>1.8200000001020429E-3</c:v>
                </c:pt>
                <c:pt idx="214">
                  <c:v>1.8227553025588099E-3</c:v>
                </c:pt>
                <c:pt idx="215">
                  <c:v>1.8254988793733116E-3</c:v>
                </c:pt>
                <c:pt idx="216">
                  <c:v>1.8282312969258058E-3</c:v>
                </c:pt>
                <c:pt idx="217">
                  <c:v>1.8332127749436083E-3</c:v>
                </c:pt>
                <c:pt idx="218">
                  <c:v>1.8390608835592871E-3</c:v>
                </c:pt>
                <c:pt idx="219">
                  <c:v>1.8417461819477585E-3</c:v>
                </c:pt>
                <c:pt idx="220">
                  <c:v>1.8444238282234236E-3</c:v>
                </c:pt>
                <c:pt idx="221">
                  <c:v>1.8470944250561963E-3</c:v>
                </c:pt>
                <c:pt idx="222">
                  <c:v>1.8516766840299586E-3</c:v>
                </c:pt>
                <c:pt idx="223">
                  <c:v>1.8577185528163109E-3</c:v>
                </c:pt>
                <c:pt idx="224">
                  <c:v>1.860363123942562E-3</c:v>
                </c:pt>
                <c:pt idx="225">
                  <c:v>1.8630043705207245E-3</c:v>
                </c:pt>
                <c:pt idx="226">
                  <c:v>1.8656429315127771E-3</c:v>
                </c:pt>
                <c:pt idx="227">
                  <c:v>1.8698948700234274E-3</c:v>
                </c:pt>
                <c:pt idx="228">
                  <c:v>1.8761832803200207E-3</c:v>
                </c:pt>
                <c:pt idx="229">
                  <c:v>1.8788181792743868E-3</c:v>
                </c:pt>
                <c:pt idx="230">
                  <c:v>1.88145433529378E-3</c:v>
                </c:pt>
                <c:pt idx="231">
                  <c:v>1.8840924236346542E-3</c:v>
                </c:pt>
                <c:pt idx="232">
                  <c:v>1.8880854183272663E-3</c:v>
                </c:pt>
                <c:pt idx="233">
                  <c:v>1.8946777868115543E-3</c:v>
                </c:pt>
                <c:pt idx="234">
                  <c:v>1.8973358470814159E-3</c:v>
                </c:pt>
                <c:pt idx="235">
                  <c:v>1.9000000000999389E-3</c:v>
                </c:pt>
                <c:pt idx="236">
                  <c:v>1.9026710568433966E-3</c:v>
                </c:pt>
                <c:pt idx="237">
                  <c:v>1.90648515096875E-3</c:v>
                </c:pt>
                <c:pt idx="238">
                  <c:v>1.9134497412048913E-3</c:v>
                </c:pt>
                <c:pt idx="239">
                  <c:v>1.9161747047432124E-3</c:v>
                </c:pt>
                <c:pt idx="240">
                  <c:v>1.9189144865916193E-3</c:v>
                </c:pt>
                <c:pt idx="241">
                  <c:v>1.921670452460506E-3</c:v>
                </c:pt>
                <c:pt idx="242">
                  <c:v>1.9254513426170191E-3</c:v>
                </c:pt>
                <c:pt idx="243">
                  <c:v>1.9328837713064588E-3</c:v>
                </c:pt>
                <c:pt idx="244">
                  <c:v>1.9357414438916001E-3</c:v>
                </c:pt>
                <c:pt idx="245">
                  <c:v>1.9386236753373303E-3</c:v>
                </c:pt>
                <c:pt idx="246">
                  <c:v>1.9415318915498372E-3</c:v>
                </c:pt>
                <c:pt idx="247">
                  <c:v>1.9454485060053108E-3</c:v>
                </c:pt>
                <c:pt idx="248">
                  <c:v>1.9534534232336438E-3</c:v>
                </c:pt>
                <c:pt idx="249">
                  <c:v>1.9565132529254011E-3</c:v>
                </c:pt>
                <c:pt idx="250">
                  <c:v>1.959607803461003E-3</c:v>
                </c:pt>
                <c:pt idx="251">
                  <c:v>1.9627385609656436E-3</c:v>
                </c:pt>
                <c:pt idx="252">
                  <c:v>1.9669643434115343E-3</c:v>
                </c:pt>
                <c:pt idx="253">
                  <c:v>1.9756536843751672E-3</c:v>
                </c:pt>
                <c:pt idx="254">
                  <c:v>1.9789880698090115E-3</c:v>
                </c:pt>
                <c:pt idx="255">
                  <c:v>1.9823677596973997E-3</c:v>
                </c:pt>
                <c:pt idx="256">
                  <c:v>1.9857943004171663E-3</c:v>
                </c:pt>
                <c:pt idx="257">
                  <c:v>1.9905071005813422E-3</c:v>
                </c:pt>
                <c:pt idx="258">
                  <c:v>2.0000000013772716E-3</c:v>
                </c:pt>
                <c:pt idx="259">
                  <c:v>2.003682054399423E-3</c:v>
                </c:pt>
                <c:pt idx="260">
                  <c:v>2.0074129432404706E-3</c:v>
                </c:pt>
                <c:pt idx="261">
                  <c:v>2.0111879407583386E-3</c:v>
                </c:pt>
                <c:pt idx="262">
                  <c:v>2.0142975078834809E-3</c:v>
                </c:pt>
                <c:pt idx="263">
                  <c:v>2.0266326264544014E-3</c:v>
                </c:pt>
                <c:pt idx="264">
                  <c:v>2.0305554118810842E-3</c:v>
                </c:pt>
                <c:pt idx="265">
                  <c:v>2.0344928340863505E-3</c:v>
                </c:pt>
                <c:pt idx="266">
                  <c:v>2.0384397962232015E-3</c:v>
                </c:pt>
                <c:pt idx="267">
                  <c:v>2.0441102897177745E-3</c:v>
                </c:pt>
                <c:pt idx="268">
                  <c:v>2.0542192582775707E-3</c:v>
                </c:pt>
                <c:pt idx="269">
                  <c:v>2.0581356184864166E-3</c:v>
                </c:pt>
                <c:pt idx="270">
                  <c:v>2.0620298282047244E-3</c:v>
                </c:pt>
                <c:pt idx="271">
                  <c:v>2.0658964207988829E-3</c:v>
                </c:pt>
                <c:pt idx="272">
                  <c:v>2.0716903758295911E-3</c:v>
                </c:pt>
                <c:pt idx="273">
                  <c:v>2.0809754383226014E-3</c:v>
                </c:pt>
                <c:pt idx="274">
                  <c:v>2.0846200968631596E-3</c:v>
                </c:pt>
                <c:pt idx="275">
                  <c:v>2.0882032291358018E-3</c:v>
                </c:pt>
                <c:pt idx="276">
                  <c:v>2.0917189987404525E-3</c:v>
                </c:pt>
                <c:pt idx="277">
                  <c:v>2.0973761807497743E-3</c:v>
                </c:pt>
                <c:pt idx="278">
                  <c:v>2.1049898739985587E-3</c:v>
                </c:pt>
                <c:pt idx="279">
                  <c:v>2.1080811100249448E-3</c:v>
                </c:pt>
                <c:pt idx="280">
                  <c:v>2.1110789348880339E-3</c:v>
                </c:pt>
                <c:pt idx="281">
                  <c:v>2.1139873143498997E-3</c:v>
                </c:pt>
                <c:pt idx="282">
                  <c:v>2.1193018465484733E-3</c:v>
                </c:pt>
                <c:pt idx="283">
                  <c:v>2.1248073921418865E-3</c:v>
                </c:pt>
                <c:pt idx="284">
                  <c:v>2.1273297297043736E-3</c:v>
                </c:pt>
                <c:pt idx="285">
                  <c:v>2.1297874356057422E-3</c:v>
                </c:pt>
                <c:pt idx="286">
                  <c:v>2.1321848153067467E-3</c:v>
                </c:pt>
                <c:pt idx="287">
                  <c:v>2.1373180440068347E-3</c:v>
                </c:pt>
                <c:pt idx="288">
                  <c:v>2.1412588794356572E-3</c:v>
                </c:pt>
                <c:pt idx="289">
                  <c:v>2.1434209081361653E-3</c:v>
                </c:pt>
                <c:pt idx="290">
                  <c:v>2.1455494622316679E-3</c:v>
                </c:pt>
                <c:pt idx="291">
                  <c:v>2.1476491867791062E-3</c:v>
                </c:pt>
                <c:pt idx="292">
                  <c:v>2.1528322084005389E-3</c:v>
                </c:pt>
                <c:pt idx="293">
                  <c:v>2.1558543884023481E-3</c:v>
                </c:pt>
                <c:pt idx="294">
                  <c:v>2.1578813388342857E-3</c:v>
                </c:pt>
                <c:pt idx="295">
                  <c:v>2.1599083487180639E-3</c:v>
                </c:pt>
                <c:pt idx="296">
                  <c:v>2.1619404026616972E-3</c:v>
                </c:pt>
                <c:pt idx="297">
                  <c:v>2.1674121358093591E-3</c:v>
                </c:pt>
                <c:pt idx="298">
                  <c:v>2.1702204489985983E-3</c:v>
                </c:pt>
                <c:pt idx="299">
                  <c:v>2.17235419017993E-3</c:v>
                </c:pt>
                <c:pt idx="300">
                  <c:v>2.174523901778044E-3</c:v>
                </c:pt>
                <c:pt idx="301">
                  <c:v>2.1767349079844386E-3</c:v>
                </c:pt>
                <c:pt idx="302">
                  <c:v>2.1827402695734706E-3</c:v>
                </c:pt>
                <c:pt idx="303">
                  <c:v>2.1860227923042722E-3</c:v>
                </c:pt>
                <c:pt idx="304">
                  <c:v>2.1884478354873027E-3</c:v>
                </c:pt>
                <c:pt idx="305">
                  <c:v>2.1909104073757363E-3</c:v>
                </c:pt>
                <c:pt idx="306">
                  <c:v>2.1934086250457291E-3</c:v>
                </c:pt>
                <c:pt idx="307">
                  <c:v>2.1999991671806654E-3</c:v>
                </c:pt>
                <c:pt idx="308">
                  <c:v>2.2037196378662787E-3</c:v>
                </c:pt>
                <c:pt idx="309">
                  <c:v>2.2063671833786372E-3</c:v>
                </c:pt>
                <c:pt idx="310">
                  <c:v>2.2090386827937473E-3</c:v>
                </c:pt>
                <c:pt idx="311">
                  <c:v>2.2117321217347795E-3</c:v>
                </c:pt>
                <c:pt idx="312">
                  <c:v>2.2188059949193998E-3</c:v>
                </c:pt>
                <c:pt idx="313">
                  <c:v>2.2226843278416305E-3</c:v>
                </c:pt>
                <c:pt idx="314">
                  <c:v>2.2254565913680971E-3</c:v>
                </c:pt>
                <c:pt idx="315">
                  <c:v>2.2282383137144823E-3</c:v>
                </c:pt>
                <c:pt idx="316">
                  <c:v>2.2310273490161506E-3</c:v>
                </c:pt>
                <c:pt idx="317">
                  <c:v>2.2384797357923284E-3</c:v>
                </c:pt>
                <c:pt idx="318">
                  <c:v>2.2422130449729219E-3</c:v>
                </c:pt>
                <c:pt idx="319">
                  <c:v>2.2450057995624809E-3</c:v>
                </c:pt>
                <c:pt idx="320">
                  <c:v>2.2477925974019883E-3</c:v>
                </c:pt>
                <c:pt idx="321">
                  <c:v>2.2505711611177565E-3</c:v>
                </c:pt>
                <c:pt idx="322">
                  <c:v>2.2633109922957817E-3</c:v>
                </c:pt>
                <c:pt idx="323">
                  <c:v>2.2642594446151232E-3</c:v>
                </c:pt>
                <c:pt idx="324">
                  <c:v>2.266940683253579E-3</c:v>
                </c:pt>
                <c:pt idx="325">
                  <c:v>2.2696029764948935E-3</c:v>
                </c:pt>
                <c:pt idx="326">
                  <c:v>2.2696438418156307E-3</c:v>
                </c:pt>
                <c:pt idx="327">
                  <c:v>2.2801306503414396E-3</c:v>
                </c:pt>
                <c:pt idx="328">
                  <c:v>2.2827494546639863E-3</c:v>
                </c:pt>
                <c:pt idx="329">
                  <c:v>2.2853700263583162E-3</c:v>
                </c:pt>
                <c:pt idx="330">
                  <c:v>2.287995926325264E-3</c:v>
                </c:pt>
                <c:pt idx="331">
                  <c:v>2.2961894396592028E-3</c:v>
                </c:pt>
                <c:pt idx="332">
                  <c:v>2.2986251146996624E-3</c:v>
                </c:pt>
                <c:pt idx="333">
                  <c:v>2.3013321573201926E-3</c:v>
                </c:pt>
                <c:pt idx="334">
                  <c:v>2.3040665462991062E-3</c:v>
                </c:pt>
                <c:pt idx="335">
                  <c:v>2.3068320601071991E-3</c:v>
                </c:pt>
                <c:pt idx="336">
                  <c:v>2.3154902865528946E-3</c:v>
                </c:pt>
                <c:pt idx="337">
                  <c:v>2.318282021120931E-3</c:v>
                </c:pt>
                <c:pt idx="338">
                  <c:v>2.3212609242332784E-3</c:v>
                </c:pt>
                <c:pt idx="339">
                  <c:v>2.3242942758837969E-3</c:v>
                </c:pt>
                <c:pt idx="340">
                  <c:v>2.3273860721905533E-3</c:v>
                </c:pt>
                <c:pt idx="341">
                  <c:v>2.3366860798870021E-3</c:v>
                </c:pt>
                <c:pt idx="342">
                  <c:v>2.3404187149838906E-3</c:v>
                </c:pt>
                <c:pt idx="343">
                  <c:v>2.3438637650270463E-3</c:v>
                </c:pt>
                <c:pt idx="344">
                  <c:v>2.3473908103695197E-3</c:v>
                </c:pt>
                <c:pt idx="345">
                  <c:v>2.3509986506229192E-3</c:v>
                </c:pt>
                <c:pt idx="346">
                  <c:v>2.361100094827916E-3</c:v>
                </c:pt>
                <c:pt idx="347">
                  <c:v>2.3661916869445478E-3</c:v>
                </c:pt>
                <c:pt idx="348">
                  <c:v>2.3701686043549478E-3</c:v>
                </c:pt>
                <c:pt idx="349">
                  <c:v>2.3742122040682056E-3</c:v>
                </c:pt>
                <c:pt idx="350">
                  <c:v>2.3783200571477073E-3</c:v>
                </c:pt>
                <c:pt idx="351">
                  <c:v>2.389153050101761E-3</c:v>
                </c:pt>
                <c:pt idx="352">
                  <c:v>2.3953446558218593E-3</c:v>
                </c:pt>
                <c:pt idx="353">
                  <c:v>2.3997365730782541E-3</c:v>
                </c:pt>
                <c:pt idx="354">
                  <c:v>2.4041777088889224E-3</c:v>
                </c:pt>
                <c:pt idx="355">
                  <c:v>2.4086654805682371E-3</c:v>
                </c:pt>
                <c:pt idx="356">
                  <c:v>2.420091585124158E-3</c:v>
                </c:pt>
                <c:pt idx="357">
                  <c:v>2.4270305032158494E-3</c:v>
                </c:pt>
                <c:pt idx="358">
                  <c:v>2.4317119448880836E-3</c:v>
                </c:pt>
                <c:pt idx="359">
                  <c:v>2.4364240648539763E-3</c:v>
                </c:pt>
                <c:pt idx="360">
                  <c:v>2.4411641265928196E-3</c:v>
                </c:pt>
                <c:pt idx="361">
                  <c:v>2.4530418955835834E-3</c:v>
                </c:pt>
                <c:pt idx="362">
                  <c:v>2.4603482914664814E-3</c:v>
                </c:pt>
                <c:pt idx="363">
                  <c:v>2.4651862448433533E-3</c:v>
                </c:pt>
                <c:pt idx="364">
                  <c:v>2.4700352592027111E-3</c:v>
                </c:pt>
                <c:pt idx="365">
                  <c:v>2.4748924441239397E-3</c:v>
                </c:pt>
                <c:pt idx="366">
                  <c:v>2.4870777014187745E-3</c:v>
                </c:pt>
                <c:pt idx="367">
                  <c:v>2.4943648265567907E-3</c:v>
                </c:pt>
                <c:pt idx="368">
                  <c:v>2.4992469451202387E-3</c:v>
                </c:pt>
                <c:pt idx="369">
                  <c:v>2.5041378436782809E-3</c:v>
                </c:pt>
                <c:pt idx="370">
                  <c:v>2.5090391681452267E-3</c:v>
                </c:pt>
                <c:pt idx="371">
                  <c:v>2.5214814191698307E-3</c:v>
                </c:pt>
                <c:pt idx="372">
                  <c:v>2.5287820995870272E-3</c:v>
                </c:pt>
                <c:pt idx="373">
                  <c:v>2.5337606985222218E-3</c:v>
                </c:pt>
                <c:pt idx="374">
                  <c:v>2.5387598725867427E-3</c:v>
                </c:pt>
                <c:pt idx="375">
                  <c:v>2.5437813589457414E-3</c:v>
                </c:pt>
                <c:pt idx="376">
                  <c:v>2.5565556150327177E-3</c:v>
                </c:pt>
                <c:pt idx="377">
                  <c:v>2.5641256269869064E-3</c:v>
                </c:pt>
                <c:pt idx="378">
                  <c:v>2.5692851886645355E-3</c:v>
                </c:pt>
                <c:pt idx="379">
                  <c:v>2.5744777594604532E-3</c:v>
                </c:pt>
                <c:pt idx="380">
                  <c:v>2.5797051678256933E-3</c:v>
                </c:pt>
                <c:pt idx="381">
                  <c:v>2.592888210142428E-3</c:v>
                </c:pt>
                <c:pt idx="382">
                  <c:v>2.6010002025679529E-3</c:v>
                </c:pt>
                <c:pt idx="383">
                  <c:v>2.6064296821297901E-3</c:v>
                </c:pt>
                <c:pt idx="384">
                  <c:v>2.6119052439340881E-3</c:v>
                </c:pt>
                <c:pt idx="385">
                  <c:v>2.6174288077648491E-3</c:v>
                </c:pt>
                <c:pt idx="386">
                  <c:v>2.631098266165195E-3</c:v>
                </c:pt>
                <c:pt idx="387">
                  <c:v>2.6400282791451566E-3</c:v>
                </c:pt>
                <c:pt idx="388">
                  <c:v>2.6458023328955736E-3</c:v>
                </c:pt>
                <c:pt idx="389">
                  <c:v>2.65162392962683E-3</c:v>
                </c:pt>
                <c:pt idx="390">
                  <c:v>2.6533817671245867E-3</c:v>
                </c:pt>
                <c:pt idx="391">
                  <c:v>2.6551674528654057E-3</c:v>
                </c:pt>
                <c:pt idx="392">
                  <c:v>2.6814060054155832E-3</c:v>
                </c:pt>
                <c:pt idx="393">
                  <c:v>2.6874893012278755E-3</c:v>
                </c:pt>
                <c:pt idx="394">
                  <c:v>2.6936122022423546E-3</c:v>
                </c:pt>
                <c:pt idx="395">
                  <c:v>2.6997735381241767E-3</c:v>
                </c:pt>
                <c:pt idx="396">
                  <c:v>2.7143747071832025E-3</c:v>
                </c:pt>
                <c:pt idx="397">
                  <c:v>2.7247795053351479E-3</c:v>
                </c:pt>
                <c:pt idx="398">
                  <c:v>2.7311151422254464E-3</c:v>
                </c:pt>
                <c:pt idx="399">
                  <c:v>2.7374820009796333E-3</c:v>
                </c:pt>
                <c:pt idx="400">
                  <c:v>2.7438788475908395E-3</c:v>
                </c:pt>
                <c:pt idx="401">
                  <c:v>2.7762690713231271E-3</c:v>
                </c:pt>
                <c:pt idx="402">
                  <c:v>2.7828194213623844E-3</c:v>
                </c:pt>
                <c:pt idx="403">
                  <c:v>2.7893908664109977E-3</c:v>
                </c:pt>
                <c:pt idx="404">
                  <c:v>2.8046382203658683E-3</c:v>
                </c:pt>
                <c:pt idx="405">
                  <c:v>2.8158613238474964E-3</c:v>
                </c:pt>
                <c:pt idx="406">
                  <c:v>2.8225187826233186E-3</c:v>
                </c:pt>
                <c:pt idx="407">
                  <c:v>2.829191301325926E-3</c:v>
                </c:pt>
                <c:pt idx="408">
                  <c:v>2.8358794732021944E-3</c:v>
                </c:pt>
                <c:pt idx="409">
                  <c:v>2.8513519309571497E-3</c:v>
                </c:pt>
                <c:pt idx="410">
                  <c:v>2.8695761972653087E-3</c:v>
                </c:pt>
                <c:pt idx="411">
                  <c:v>2.8763709891195194E-3</c:v>
                </c:pt>
                <c:pt idx="412">
                  <c:v>2.8831857082548163E-3</c:v>
                </c:pt>
                <c:pt idx="413">
                  <c:v>2.8988919425882299E-3</c:v>
                </c:pt>
                <c:pt idx="414">
                  <c:v>2.9106564812481678E-3</c:v>
                </c:pt>
                <c:pt idx="415">
                  <c:v>2.9175803424660142E-3</c:v>
                </c:pt>
                <c:pt idx="416">
                  <c:v>2.9245279635951591E-3</c:v>
                </c:pt>
                <c:pt idx="417">
                  <c:v>2.9314999985878922E-3</c:v>
                </c:pt>
                <c:pt idx="418">
                  <c:v>2.9474606491765374E-3</c:v>
                </c:pt>
                <c:pt idx="419">
                  <c:v>2.9596455080968904E-3</c:v>
                </c:pt>
                <c:pt idx="420">
                  <c:v>2.9667495735496135E-3</c:v>
                </c:pt>
                <c:pt idx="421">
                  <c:v>2.9738820676971319E-3</c:v>
                </c:pt>
                <c:pt idx="422">
                  <c:v>2.9810436748667806E-3</c:v>
                </c:pt>
                <c:pt idx="423">
                  <c:v>2.9972794141163912E-3</c:v>
                </c:pt>
                <c:pt idx="424">
                  <c:v>3.0099950722444354E-3</c:v>
                </c:pt>
                <c:pt idx="425">
                  <c:v>3.0173126613704214E-3</c:v>
                </c:pt>
                <c:pt idx="426">
                  <c:v>3.0246635606484143E-3</c:v>
                </c:pt>
                <c:pt idx="427">
                  <c:v>3.032048127289879E-3</c:v>
                </c:pt>
                <c:pt idx="428">
                  <c:v>3.0485771130991596E-3</c:v>
                </c:pt>
                <c:pt idx="429">
                  <c:v>3.0618978930740492E-3</c:v>
                </c:pt>
                <c:pt idx="430">
                  <c:v>3.0694309390504235E-3</c:v>
                </c:pt>
                <c:pt idx="431">
                  <c:v>3.076989284385461E-3</c:v>
                </c:pt>
                <c:pt idx="432">
                  <c:v>3.0845714406778683E-3</c:v>
                </c:pt>
                <c:pt idx="433">
                  <c:v>3.1013417548052982E-3</c:v>
                </c:pt>
                <c:pt idx="434">
                  <c:v>3.1151080638634593E-3</c:v>
                </c:pt>
                <c:pt idx="435">
                  <c:v>3.1227866053798333E-3</c:v>
                </c:pt>
                <c:pt idx="436">
                  <c:v>3.1304798213086867E-3</c:v>
                </c:pt>
                <c:pt idx="437">
                  <c:v>3.13818615452956E-3</c:v>
                </c:pt>
                <c:pt idx="438">
                  <c:v>3.1551126927643019E-3</c:v>
                </c:pt>
                <c:pt idx="439">
                  <c:v>3.1691111742311959E-3</c:v>
                </c:pt>
                <c:pt idx="440">
                  <c:v>3.1768593934023391E-3</c:v>
                </c:pt>
                <c:pt idx="441">
                  <c:v>3.184611180912531E-3</c:v>
                </c:pt>
                <c:pt idx="442">
                  <c:v>3.1923649108930173E-3</c:v>
                </c:pt>
                <c:pt idx="443">
                  <c:v>3.2093618323729193E-3</c:v>
                </c:pt>
                <c:pt idx="444">
                  <c:v>3.2233663943194296E-3</c:v>
                </c:pt>
                <c:pt idx="445">
                  <c:v>3.2311051047934007E-3</c:v>
                </c:pt>
                <c:pt idx="446">
                  <c:v>3.2388357962252839E-3</c:v>
                </c:pt>
                <c:pt idx="447">
                  <c:v>3.2465567739763481E-3</c:v>
                </c:pt>
                <c:pt idx="448">
                  <c:v>3.2635376269442452E-3</c:v>
                </c:pt>
                <c:pt idx="449">
                  <c:v>3.2773093115155134E-3</c:v>
                </c:pt>
                <c:pt idx="450">
                  <c:v>3.2849565745428286E-3</c:v>
                </c:pt>
                <c:pt idx="451">
                  <c:v>3.2925874603409269E-3</c:v>
                </c:pt>
                <c:pt idx="452">
                  <c:v>3.3002039373641393E-3</c:v>
                </c:pt>
                <c:pt idx="453">
                  <c:v>3.3031554885037768E-3</c:v>
                </c:pt>
                <c:pt idx="454">
                  <c:v>3.3305655943843388E-3</c:v>
                </c:pt>
                <c:pt idx="455">
                  <c:v>3.3381400219420526E-3</c:v>
                </c:pt>
                <c:pt idx="456">
                  <c:v>3.3457121320113188E-3</c:v>
                </c:pt>
                <c:pt idx="457">
                  <c:v>3.3532839865699042E-3</c:v>
                </c:pt>
                <c:pt idx="458">
                  <c:v>3.370175452032415E-3</c:v>
                </c:pt>
                <c:pt idx="459">
                  <c:v>3.3836105569336741E-3</c:v>
                </c:pt>
                <c:pt idx="460">
                  <c:v>3.3912125312954588E-3</c:v>
                </c:pt>
                <c:pt idx="461">
                  <c:v>3.3988269026355915E-3</c:v>
                </c:pt>
                <c:pt idx="462">
                  <c:v>3.4064558264793646E-3</c:v>
                </c:pt>
                <c:pt idx="463">
                  <c:v>3.4234325181667627E-3</c:v>
                </c:pt>
                <c:pt idx="464">
                  <c:v>3.4371606252366163E-3</c:v>
                </c:pt>
                <c:pt idx="465">
                  <c:v>3.4448951123349655E-3</c:v>
                </c:pt>
                <c:pt idx="466">
                  <c:v>3.4526573658177936E-3</c:v>
                </c:pt>
                <c:pt idx="467">
                  <c:v>3.4604496347971215E-3</c:v>
                </c:pt>
                <c:pt idx="468">
                  <c:v>3.4776062672773936E-3</c:v>
                </c:pt>
                <c:pt idx="469">
                  <c:v>3.4919643160168366E-3</c:v>
                </c:pt>
                <c:pt idx="470">
                  <c:v>3.4999404088202719E-3</c:v>
                </c:pt>
                <c:pt idx="471">
                  <c:v>3.5079575364330116E-3</c:v>
                </c:pt>
                <c:pt idx="472">
                  <c:v>3.516015270223459E-3</c:v>
                </c:pt>
                <c:pt idx="473">
                  <c:v>3.533429842058111E-3</c:v>
                </c:pt>
                <c:pt idx="474">
                  <c:v>3.5486435849477098E-3</c:v>
                </c:pt>
                <c:pt idx="475">
                  <c:v>3.5568978105680873E-3</c:v>
                </c:pt>
                <c:pt idx="476">
                  <c:v>3.5651900048227288E-3</c:v>
                </c:pt>
                <c:pt idx="477">
                  <c:v>3.5735197171591626E-3</c:v>
                </c:pt>
                <c:pt idx="478">
                  <c:v>3.5911695748878439E-3</c:v>
                </c:pt>
                <c:pt idx="479">
                  <c:v>3.6072046266293562E-3</c:v>
                </c:pt>
                <c:pt idx="480">
                  <c:v>3.6157150614375168E-3</c:v>
                </c:pt>
                <c:pt idx="481">
                  <c:v>3.6242602452171589E-3</c:v>
                </c:pt>
                <c:pt idx="482">
                  <c:v>3.6328397054809177E-3</c:v>
                </c:pt>
                <c:pt idx="483">
                  <c:v>3.6506848225195715E-3</c:v>
                </c:pt>
                <c:pt idx="484">
                  <c:v>3.6674907519023748E-3</c:v>
                </c:pt>
                <c:pt idx="485">
                  <c:v>3.6762343975459458E-3</c:v>
                </c:pt>
                <c:pt idx="486">
                  <c:v>3.6850094189075405E-3</c:v>
                </c:pt>
                <c:pt idx="487">
                  <c:v>3.6938153215497912E-3</c:v>
                </c:pt>
                <c:pt idx="488">
                  <c:v>3.7118152217384885E-3</c:v>
                </c:pt>
                <c:pt idx="489">
                  <c:v>3.7293377463819906E-3</c:v>
                </c:pt>
                <c:pt idx="490">
                  <c:v>3.7382905290663979E-3</c:v>
                </c:pt>
                <c:pt idx="491">
                  <c:v>3.7472711605224221E-3</c:v>
                </c:pt>
                <c:pt idx="492">
                  <c:v>3.7562791243488962E-3</c:v>
                </c:pt>
                <c:pt idx="493">
                  <c:v>3.7743928226497314E-3</c:v>
                </c:pt>
                <c:pt idx="494">
                  <c:v>3.7925674629507625E-3</c:v>
                </c:pt>
                <c:pt idx="495">
                  <c:v>3.8016981124661319E-3</c:v>
                </c:pt>
                <c:pt idx="496">
                  <c:v>3.8108499028088913E-3</c:v>
                </c:pt>
                <c:pt idx="497">
                  <c:v>3.8200216799161137E-3</c:v>
                </c:pt>
                <c:pt idx="498">
                  <c:v>3.8381913453126842E-3</c:v>
                </c:pt>
                <c:pt idx="499">
                  <c:v>3.8568853445969222E-3</c:v>
                </c:pt>
                <c:pt idx="500">
                  <c:v>3.866139514444227E-3</c:v>
                </c:pt>
                <c:pt idx="501">
                  <c:v>3.8754066085900946E-3</c:v>
                </c:pt>
                <c:pt idx="502">
                  <c:v>3.8846854269376264E-3</c:v>
                </c:pt>
                <c:pt idx="503">
                  <c:v>3.9028402689503441E-3</c:v>
                </c:pt>
                <c:pt idx="504">
                  <c:v>3.9218937101691172E-3</c:v>
                </c:pt>
                <c:pt idx="505">
                  <c:v>3.9312129178265187E-3</c:v>
                </c:pt>
                <c:pt idx="506">
                  <c:v>3.9405365109505949E-3</c:v>
                </c:pt>
                <c:pt idx="507">
                  <c:v>3.9498632433890134E-3</c:v>
                </c:pt>
                <c:pt idx="508">
                  <c:v>3.9679321856656473E-3</c:v>
                </c:pt>
                <c:pt idx="509">
                  <c:v>3.9871764129031772E-3</c:v>
                </c:pt>
                <c:pt idx="510">
                  <c:v>3.9964999192869943E-3</c:v>
                </c:pt>
                <c:pt idx="511">
                  <c:v>4.0058189498614989E-3</c:v>
                </c:pt>
                <c:pt idx="512">
                  <c:v>4.0151322124014057E-3</c:v>
                </c:pt>
                <c:pt idx="513">
                  <c:v>4.0330439768137306E-3</c:v>
                </c:pt>
                <c:pt idx="514">
                  <c:v>4.0523015263892841E-3</c:v>
                </c:pt>
                <c:pt idx="515">
                  <c:v>4.0615666682568127E-3</c:v>
                </c:pt>
                <c:pt idx="516">
                  <c:v>4.0708195797999717E-3</c:v>
                </c:pt>
                <c:pt idx="517">
                  <c:v>4.0800602438454299E-3</c:v>
                </c:pt>
                <c:pt idx="518">
                  <c:v>4.1444006073146772E-3</c:v>
                </c:pt>
                <c:pt idx="519">
                  <c:v>4.2081349295115264E-3</c:v>
                </c:pt>
                <c:pt idx="520">
                  <c:v>4.2712590381186891E-3</c:v>
                </c:pt>
                <c:pt idx="521">
                  <c:v>4.333769763487952E-3</c:v>
                </c:pt>
                <c:pt idx="522">
                  <c:v>4.3956649389787486E-3</c:v>
                </c:pt>
                <c:pt idx="523">
                  <c:v>4.4569434012871056E-3</c:v>
                </c:pt>
                <c:pt idx="524">
                  <c:v>4.5176049907662613E-3</c:v>
                </c:pt>
                <c:pt idx="525">
                  <c:v>4.5776505517372123E-3</c:v>
                </c:pt>
                <c:pt idx="526">
                  <c:v>4.6370819327902811E-3</c:v>
                </c:pt>
                <c:pt idx="527">
                  <c:v>4.6959019870759493E-3</c:v>
                </c:pt>
                <c:pt idx="528">
                  <c:v>4.7541145725893469E-3</c:v>
                </c:pt>
                <c:pt idx="529">
                  <c:v>4.8117245524433453E-3</c:v>
                </c:pt>
                <c:pt idx="530">
                  <c:v>4.8839538091308612E-3</c:v>
                </c:pt>
                <c:pt idx="531">
                  <c:v>4.9402255880635175E-3</c:v>
                </c:pt>
                <c:pt idx="532">
                  <c:v>4.9959217479294306E-3</c:v>
                </c:pt>
                <c:pt idx="533">
                  <c:v>5.0510513072801726E-3</c:v>
                </c:pt>
                <c:pt idx="534">
                  <c:v>5.1056242856150885E-3</c:v>
                </c:pt>
                <c:pt idx="535">
                  <c:v>5.159651703602588E-3</c:v>
                </c:pt>
                <c:pt idx="536">
                  <c:v>5.2131455832944732E-3</c:v>
                </c:pt>
                <c:pt idx="537">
                  <c:v>5.2661189483332888E-3</c:v>
                </c:pt>
                <c:pt idx="538">
                  <c:v>5.3185858241540183E-3</c:v>
                </c:pt>
                <c:pt idx="539">
                  <c:v>5.3705612381777131E-3</c:v>
                </c:pt>
                <c:pt idx="540">
                  <c:v>5.4220612200020753E-3</c:v>
                </c:pt>
                <c:pt idx="541">
                  <c:v>5.4731028015844226E-3</c:v>
                </c:pt>
                <c:pt idx="542">
                  <c:v>5.5237040174233353E-3</c:v>
                </c:pt>
                <c:pt idx="543">
                  <c:v>5.5957478904626549E-3</c:v>
                </c:pt>
                <c:pt idx="544">
                  <c:v>5.6236625036169934E-3</c:v>
                </c:pt>
                <c:pt idx="545">
                  <c:v>5.6730608572386635E-3</c:v>
                </c:pt>
                <c:pt idx="546">
                  <c:v>5.7254210390911284E-3</c:v>
                </c:pt>
                <c:pt idx="547">
                  <c:v>5.7708060176550613E-3</c:v>
                </c:pt>
                <c:pt idx="548">
                  <c:v>5.8191999275864379E-3</c:v>
                </c:pt>
                <c:pt idx="549">
                  <c:v>5.8673077988626006E-3</c:v>
                </c:pt>
                <c:pt idx="550">
                  <c:v>5.9151556924636273E-3</c:v>
                </c:pt>
                <c:pt idx="551">
                  <c:v>5.962770673440098E-3</c:v>
                </c:pt>
                <c:pt idx="552">
                  <c:v>6.010180811087785E-3</c:v>
                </c:pt>
                <c:pt idx="553">
                  <c:v>6.0574151791277743E-3</c:v>
                </c:pt>
                <c:pt idx="554">
                  <c:v>6.1045038558889949E-3</c:v>
                </c:pt>
                <c:pt idx="555">
                  <c:v>6.151477924499018E-3</c:v>
                </c:pt>
                <c:pt idx="556">
                  <c:v>6.1879973642120865E-3</c:v>
                </c:pt>
                <c:pt idx="557">
                  <c:v>6.2452115949621209E-3</c:v>
                </c:pt>
                <c:pt idx="558">
                  <c:v>6.2920383888829153E-3</c:v>
                </c:pt>
                <c:pt idx="559">
                  <c:v>6.3388849592300915E-3</c:v>
                </c:pt>
                <c:pt idx="560">
                  <c:v>6.3857874162706876E-3</c:v>
                </c:pt>
                <c:pt idx="561">
                  <c:v>6.4327828764033776E-3</c:v>
                </c:pt>
                <c:pt idx="562">
                  <c:v>6.4799094624250712E-3</c:v>
                </c:pt>
                <c:pt idx="563">
                  <c:v>6.5272063038116657E-3</c:v>
                </c:pt>
                <c:pt idx="564">
                  <c:v>6.5747135370160152E-3</c:v>
                </c:pt>
                <c:pt idx="565">
                  <c:v>6.6113024318888419E-3</c:v>
                </c:pt>
                <c:pt idx="566">
                  <c:v>6.6705247614982921E-3</c:v>
                </c:pt>
                <c:pt idx="567">
                  <c:v>6.7189140635219354E-3</c:v>
                </c:pt>
                <c:pt idx="568">
                  <c:v>6.7676843795940102E-3</c:v>
                </c:pt>
                <c:pt idx="569">
                  <c:v>6.8168783731779054E-3</c:v>
                </c:pt>
                <c:pt idx="570">
                  <c:v>6.8665110049898831E-3</c:v>
                </c:pt>
                <c:pt idx="571">
                  <c:v>6.9165772014918424E-3</c:v>
                </c:pt>
                <c:pt idx="572">
                  <c:v>6.9670711357500796E-3</c:v>
                </c:pt>
                <c:pt idx="573">
                  <c:v>7.017986745229487E-3</c:v>
                </c:pt>
                <c:pt idx="574">
                  <c:v>7.0693177317059973E-3</c:v>
                </c:pt>
                <c:pt idx="575">
                  <c:v>7.1210575611805483E-3</c:v>
                </c:pt>
                <c:pt idx="576">
                  <c:v>7.1731994637902119E-3</c:v>
                </c:pt>
                <c:pt idx="577">
                  <c:v>7.2257364337182444E-3</c:v>
                </c:pt>
                <c:pt idx="578">
                  <c:v>7.266232551766766E-3</c:v>
                </c:pt>
                <c:pt idx="579">
                  <c:v>7.3319663719542726E-3</c:v>
                </c:pt>
                <c:pt idx="580">
                  <c:v>7.3856441480444303E-3</c:v>
                </c:pt>
                <c:pt idx="581">
                  <c:v>7.4396866068327967E-3</c:v>
                </c:pt>
                <c:pt idx="582">
                  <c:v>7.5090207201747488E-3</c:v>
                </c:pt>
                <c:pt idx="583">
                  <c:v>7.5638760562435625E-3</c:v>
                </c:pt>
                <c:pt idx="584">
                  <c:v>7.6190693625060157E-3</c:v>
                </c:pt>
                <c:pt idx="585">
                  <c:v>7.6745916212291381E-3</c:v>
                </c:pt>
                <c:pt idx="586">
                  <c:v>7.7304335765789106E-3</c:v>
                </c:pt>
                <c:pt idx="587">
                  <c:v>7.7865857345250054E-3</c:v>
                </c:pt>
                <c:pt idx="588">
                  <c:v>7.8430383627439825E-3</c:v>
                </c:pt>
                <c:pt idx="589">
                  <c:v>7.8997814905224905E-3</c:v>
                </c:pt>
                <c:pt idx="590">
                  <c:v>7.9568049086598102E-3</c:v>
                </c:pt>
                <c:pt idx="591">
                  <c:v>8.0184716243127379E-3</c:v>
                </c:pt>
                <c:pt idx="592">
                  <c:v>8.0760330686716932E-3</c:v>
                </c:pt>
                <c:pt idx="593">
                  <c:v>8.1338416816176679E-3</c:v>
                </c:pt>
                <c:pt idx="594">
                  <c:v>8.1918863145248131E-3</c:v>
                </c:pt>
                <c:pt idx="595">
                  <c:v>8.2501555804329017E-3</c:v>
                </c:pt>
                <c:pt idx="596">
                  <c:v>8.3086378539514467E-3</c:v>
                </c:pt>
                <c:pt idx="597">
                  <c:v>8.3673212711655714E-3</c:v>
                </c:pt>
                <c:pt idx="598">
                  <c:v>8.4430474326923285E-3</c:v>
                </c:pt>
                <c:pt idx="599">
                  <c:v>8.4852428878318936E-3</c:v>
                </c:pt>
                <c:pt idx="600">
                  <c:v>8.5444561659847509E-3</c:v>
                </c:pt>
                <c:pt idx="601">
                  <c:v>8.6038207450501707E-3</c:v>
                </c:pt>
                <c:pt idx="602">
                  <c:v>8.6633235670900369E-3</c:v>
                </c:pt>
                <c:pt idx="603">
                  <c:v>8.7229513350890533E-3</c:v>
                </c:pt>
                <c:pt idx="604">
                  <c:v>8.7826905128652131E-3</c:v>
                </c:pt>
                <c:pt idx="605">
                  <c:v>8.8425273249832948E-3</c:v>
                </c:pt>
                <c:pt idx="606">
                  <c:v>8.9024477566696965E-3</c:v>
                </c:pt>
                <c:pt idx="607">
                  <c:v>8.9624375537276854E-3</c:v>
                </c:pt>
                <c:pt idx="608">
                  <c:v>9.0224822224561612E-3</c:v>
                </c:pt>
                <c:pt idx="609">
                  <c:v>9.0825670295677455E-3</c:v>
                </c:pt>
                <c:pt idx="610">
                  <c:v>9.1426770021125654E-3</c:v>
                </c:pt>
                <c:pt idx="611">
                  <c:v>9.2027969273996216E-3</c:v>
                </c:pt>
                <c:pt idx="612">
                  <c:v>9.2629113529238468E-3</c:v>
                </c:pt>
                <c:pt idx="613">
                  <c:v>9.323004586294684E-3</c:v>
                </c:pt>
                <c:pt idx="614">
                  <c:v>9.3830606951657639E-3</c:v>
                </c:pt>
                <c:pt idx="615">
                  <c:v>9.4430635071682846E-3</c:v>
                </c:pt>
                <c:pt idx="616">
                  <c:v>9.502996609847247E-3</c:v>
                </c:pt>
                <c:pt idx="617">
                  <c:v>9.5628433506009473E-3</c:v>
                </c:pt>
                <c:pt idx="618">
                  <c:v>9.6225868366211428E-3</c:v>
                </c:pt>
                <c:pt idx="619">
                  <c:v>9.6822099348397514E-3</c:v>
                </c:pt>
                <c:pt idx="620">
                  <c:v>9.7416952718760077E-3</c:v>
                </c:pt>
                <c:pt idx="621">
                  <c:v>9.8010273096356022E-3</c:v>
                </c:pt>
                <c:pt idx="622">
                  <c:v>9.8602031735281342E-3</c:v>
                </c:pt>
                <c:pt idx="623">
                  <c:v>9.9192249402950076E-3</c:v>
                </c:pt>
                <c:pt idx="624">
                  <c:v>9.9780948098479455E-3</c:v>
                </c:pt>
                <c:pt idx="625">
                  <c:v>1.0036815095734558E-2</c:v>
                </c:pt>
                <c:pt idx="626">
                  <c:v>1.0095388225167371E-2</c:v>
                </c:pt>
                <c:pt idx="627">
                  <c:v>1.0153816739053542E-2</c:v>
                </c:pt>
                <c:pt idx="628">
                  <c:v>1.0212103292024122E-2</c:v>
                </c:pt>
                <c:pt idx="629">
                  <c:v>1.0270250652464851E-2</c:v>
                </c:pt>
                <c:pt idx="630">
                  <c:v>1.0328261702543456E-2</c:v>
                </c:pt>
                <c:pt idx="631">
                  <c:v>1.0386139438240233E-2</c:v>
                </c:pt>
                <c:pt idx="632">
                  <c:v>1.0443886969376433E-2</c:v>
                </c:pt>
                <c:pt idx="633">
                  <c:v>1.0501507519642661E-2</c:v>
                </c:pt>
                <c:pt idx="634">
                  <c:v>1.0567208376984572E-2</c:v>
                </c:pt>
                <c:pt idx="635">
                  <c:v>1.0624568210353548E-2</c:v>
                </c:pt>
                <c:pt idx="636">
                  <c:v>1.0681811936086451E-2</c:v>
                </c:pt>
                <c:pt idx="637">
                  <c:v>1.0738943249924261E-2</c:v>
                </c:pt>
                <c:pt idx="638">
                  <c:v>1.0795965961624078E-2</c:v>
                </c:pt>
                <c:pt idx="639">
                  <c:v>1.0852883994987076E-2</c:v>
                </c:pt>
                <c:pt idx="640">
                  <c:v>1.0909701387887554E-2</c:v>
                </c:pt>
                <c:pt idx="641">
                  <c:v>1.0966422292300231E-2</c:v>
                </c:pt>
                <c:pt idx="642">
                  <c:v>1.102305097432908E-2</c:v>
                </c:pt>
                <c:pt idx="643">
                  <c:v>1.1075453422862308E-2</c:v>
                </c:pt>
                <c:pt idx="644">
                  <c:v>1.1131909986475322E-2</c:v>
                </c:pt>
                <c:pt idx="645">
                  <c:v>1.1188287321542421E-2</c:v>
                </c:pt>
                <c:pt idx="646">
                  <c:v>1.1244590162371237E-2</c:v>
                </c:pt>
                <c:pt idx="647">
                  <c:v>1.13008233578458E-2</c:v>
                </c:pt>
                <c:pt idx="648">
                  <c:v>1.1356991871455457E-2</c:v>
                </c:pt>
                <c:pt idx="649">
                  <c:v>1.1429121674623333E-2</c:v>
                </c:pt>
                <c:pt idx="650">
                  <c:v>1.1485161597372512E-2</c:v>
                </c:pt>
                <c:pt idx="651">
                  <c:v>1.1541153954132624E-2</c:v>
                </c:pt>
                <c:pt idx="652">
                  <c:v>1.15971041998837E-2</c:v>
                </c:pt>
                <c:pt idx="653">
                  <c:v>1.1653017904363287E-2</c:v>
                </c:pt>
                <c:pt idx="654">
                  <c:v>1.1708900752097334E-2</c:v>
                </c:pt>
                <c:pt idx="655">
                  <c:v>1.176475854242909E-2</c:v>
                </c:pt>
                <c:pt idx="656">
                  <c:v>1.1820597189550213E-2</c:v>
                </c:pt>
                <c:pt idx="657">
                  <c:v>1.187642272253033E-2</c:v>
                </c:pt>
                <c:pt idx="658">
                  <c:v>1.1932241285348137E-2</c:v>
                </c:pt>
                <c:pt idx="659">
                  <c:v>1.1988059136923152E-2</c:v>
                </c:pt>
                <c:pt idx="660">
                  <c:v>1.2043882651146382E-2</c:v>
                </c:pt>
                <c:pt idx="661">
                  <c:v>1.2099718316912506E-2</c:v>
                </c:pt>
                <c:pt idx="662">
                  <c:v>1.2155572738152516E-2</c:v>
                </c:pt>
                <c:pt idx="663">
                  <c:v>1.2211452633865907E-2</c:v>
                </c:pt>
                <c:pt idx="664">
                  <c:v>1.226736483815462E-2</c:v>
                </c:pt>
                <c:pt idx="665">
                  <c:v>1.2323316300256333E-2</c:v>
                </c:pt>
                <c:pt idx="666">
                  <c:v>1.2379314084578626E-2</c:v>
                </c:pt>
                <c:pt idx="667">
                  <c:v>1.2435365370734896E-2</c:v>
                </c:pt>
                <c:pt idx="668">
                  <c:v>1.2491477453578084E-2</c:v>
                </c:pt>
                <c:pt idx="669">
                  <c:v>1.2547657743238343E-2</c:v>
                </c:pt>
                <c:pt idx="670">
                  <c:v>1.2603913765158516E-2</c:v>
                </c:pt>
                <c:pt idx="671">
                  <c:v>1.2660253160132246E-2</c:v>
                </c:pt>
                <c:pt idx="672">
                  <c:v>1.2716683684342518E-2</c:v>
                </c:pt>
                <c:pt idx="673">
                  <c:v>1.2773210987469504E-2</c:v>
                </c:pt>
                <c:pt idx="674">
                  <c:v>1.282983188306331E-2</c:v>
                </c:pt>
                <c:pt idx="675">
                  <c:v>1.2886540902542728E-2</c:v>
                </c:pt>
                <c:pt idx="676">
                  <c:v>1.294333250113041E-2</c:v>
                </c:pt>
                <c:pt idx="677">
                  <c:v>1.3000201057828552E-2</c:v>
                </c:pt>
                <c:pt idx="678">
                  <c:v>1.3057140875391299E-2</c:v>
                </c:pt>
                <c:pt idx="679">
                  <c:v>1.3114146180300225E-2</c:v>
                </c:pt>
                <c:pt idx="680">
                  <c:v>1.3171211122738474E-2</c:v>
                </c:pt>
                <c:pt idx="681">
                  <c:v>1.3228329776566034E-2</c:v>
                </c:pt>
                <c:pt idx="682">
                  <c:v>1.328549613929475E-2</c:v>
                </c:pt>
                <c:pt idx="683">
                  <c:v>1.3342704132064252E-2</c:v>
                </c:pt>
                <c:pt idx="684">
                  <c:v>1.3399947599616975E-2</c:v>
                </c:pt>
                <c:pt idx="685">
                  <c:v>1.3457220310275827E-2</c:v>
                </c:pt>
                <c:pt idx="686">
                  <c:v>1.3514515955918561E-2</c:v>
                </c:pt>
                <c:pt idx="687">
                  <c:v>1.3571828151956542E-2</c:v>
                </c:pt>
                <c:pt idx="688">
                  <c:v>1.3629150437310647E-2</c:v>
                </c:pt>
                <c:pt idx="689">
                  <c:v>1.3686476274390458E-2</c:v>
                </c:pt>
                <c:pt idx="690">
                  <c:v>1.374379904907084E-2</c:v>
                </c:pt>
                <c:pt idx="691">
                  <c:v>1.380111207067025E-2</c:v>
                </c:pt>
                <c:pt idx="692">
                  <c:v>1.3858408571931683E-2</c:v>
                </c:pt>
                <c:pt idx="693">
                  <c:v>1.3915681708999908E-2</c:v>
                </c:pt>
                <c:pt idx="694">
                  <c:v>1.3972924561402179E-2</c:v>
                </c:pt>
                <c:pt idx="695">
                  <c:v>1.4030130132029413E-2</c:v>
                </c:pt>
                <c:pt idx="696">
                  <c:v>1.4087291347115161E-2</c:v>
                </c:pt>
                <c:pt idx="697">
                  <c:v>1.4144401056218527E-2</c:v>
                </c:pt>
                <c:pt idx="698">
                  <c:v>1.4201452032206205E-2</c:v>
                </c:pt>
                <c:pt idx="699">
                  <c:v>1.4258436971234092E-2</c:v>
                </c:pt>
                <c:pt idx="700">
                  <c:v>1.4315348492731516E-2</c:v>
                </c:pt>
                <c:pt idx="701">
                  <c:v>1.4389303367006764E-2</c:v>
                </c:pt>
                <c:pt idx="702">
                  <c:v>1.4428921377116915E-2</c:v>
                </c:pt>
                <c:pt idx="703">
                  <c:v>1.4485567595084396E-2</c:v>
                </c:pt>
                <c:pt idx="704">
                  <c:v>1.4542110105650418E-2</c:v>
                </c:pt>
                <c:pt idx="705">
                  <c:v>1.4598541144377556E-2</c:v>
                </c:pt>
                <c:pt idx="706">
                  <c:v>1.4654852870013781E-2</c:v>
                </c:pt>
                <c:pt idx="707">
                  <c:v>1.4711037364480406E-2</c:v>
                </c:pt>
                <c:pt idx="708">
                  <c:v>1.4767086632860483E-2</c:v>
                </c:pt>
                <c:pt idx="709">
                  <c:v>1.4822992603387633E-2</c:v>
                </c:pt>
                <c:pt idx="710">
                  <c:v>1.4878747127438165E-2</c:v>
                </c:pt>
                <c:pt idx="711">
                  <c:v>1.49343419795199E-2</c:v>
                </c:pt>
                <c:pt idx="712">
                  <c:v>1.4989768857264727E-2</c:v>
                </c:pt>
                <c:pt idx="713">
                  <c:v>1.5045019381422041E-2</c:v>
                </c:pt>
                <c:pt idx="714">
                  <c:v>1.5100085095851725E-2</c:v>
                </c:pt>
                <c:pt idx="715">
                  <c:v>1.5154957467518456E-2</c:v>
                </c:pt>
                <c:pt idx="716">
                  <c:v>1.5209627886487337E-2</c:v>
                </c:pt>
                <c:pt idx="717">
                  <c:v>1.5264087665920596E-2</c:v>
                </c:pt>
                <c:pt idx="718">
                  <c:v>1.5318328042074747E-2</c:v>
                </c:pt>
                <c:pt idx="719">
                  <c:v>1.5372340174298404E-2</c:v>
                </c:pt>
                <c:pt idx="720">
                  <c:v>1.5426115145032053E-2</c:v>
                </c:pt>
                <c:pt idx="721">
                  <c:v>1.5479643959809589E-2</c:v>
                </c:pt>
                <c:pt idx="722">
                  <c:v>1.5532917547257226E-2</c:v>
                </c:pt>
                <c:pt idx="723">
                  <c:v>1.5585926759098742E-2</c:v>
                </c:pt>
                <c:pt idx="724">
                  <c:v>1.5638662370157461E-2</c:v>
                </c:pt>
                <c:pt idx="725">
                  <c:v>1.5691115766144268E-2</c:v>
                </c:pt>
                <c:pt idx="726">
                  <c:v>1.5743283251122668E-2</c:v>
                </c:pt>
                <c:pt idx="727">
                  <c:v>1.5795163547644604E-2</c:v>
                </c:pt>
                <c:pt idx="728">
                  <c:v>1.5846755433897283E-2</c:v>
                </c:pt>
                <c:pt idx="729">
                  <c:v>1.5898057712093631E-2</c:v>
                </c:pt>
                <c:pt idx="730">
                  <c:v>1.5949069208482141E-2</c:v>
                </c:pt>
                <c:pt idx="731">
                  <c:v>1.5999788773356508E-2</c:v>
                </c:pt>
                <c:pt idx="732">
                  <c:v>1.6050215281065493E-2</c:v>
                </c:pt>
                <c:pt idx="733">
                  <c:v>1.6100347630021012E-2</c:v>
                </c:pt>
                <c:pt idx="734">
                  <c:v>1.6150184742709101E-2</c:v>
                </c:pt>
                <c:pt idx="735">
                  <c:v>1.6199725565696686E-2</c:v>
                </c:pt>
                <c:pt idx="736">
                  <c:v>1.6248969069642776E-2</c:v>
                </c:pt>
                <c:pt idx="737">
                  <c:v>1.6297914249306548E-2</c:v>
                </c:pt>
                <c:pt idx="738">
                  <c:v>1.6346560123555676E-2</c:v>
                </c:pt>
                <c:pt idx="739">
                  <c:v>1.6394905735375526E-2</c:v>
                </c:pt>
                <c:pt idx="740">
                  <c:v>1.644295015187814E-2</c:v>
                </c:pt>
                <c:pt idx="741">
                  <c:v>1.6490692464310557E-2</c:v>
                </c:pt>
                <c:pt idx="742">
                  <c:v>1.6538131788062252E-2</c:v>
                </c:pt>
                <c:pt idx="743">
                  <c:v>1.6585267262674785E-2</c:v>
                </c:pt>
                <c:pt idx="744">
                  <c:v>1.6632098051849672E-2</c:v>
                </c:pt>
                <c:pt idx="745">
                  <c:v>1.6678623343456274E-2</c:v>
                </c:pt>
                <c:pt idx="746">
                  <c:v>1.6724842349539682E-2</c:v>
                </c:pt>
                <c:pt idx="747">
                  <c:v>1.6770754306328392E-2</c:v>
                </c:pt>
                <c:pt idx="748">
                  <c:v>1.6816358474243918E-2</c:v>
                </c:pt>
                <c:pt idx="749">
                  <c:v>1.6861654137906069E-2</c:v>
                </c:pt>
                <c:pt idx="750">
                  <c:v>1.6906640606141915E-2</c:v>
                </c:pt>
                <c:pt idx="751">
                  <c:v>1.6951317211992802E-2</c:v>
                </c:pt>
                <c:pt idx="752">
                  <c:v>1.7009117937603232E-2</c:v>
                </c:pt>
                <c:pt idx="753">
                  <c:v>1.7039738289822467E-2</c:v>
                </c:pt>
                <c:pt idx="754">
                  <c:v>1.708348154902254E-2</c:v>
                </c:pt>
                <c:pt idx="755">
                  <c:v>1.7126912520294277E-2</c:v>
                </c:pt>
                <c:pt idx="756">
                  <c:v>1.7170030657860332E-2</c:v>
                </c:pt>
                <c:pt idx="757">
                  <c:v>1.7212835440200129E-2</c:v>
                </c:pt>
                <c:pt idx="758">
                  <c:v>1.725532637005707E-2</c:v>
                </c:pt>
                <c:pt idx="759">
                  <c:v>1.7297502974445128E-2</c:v>
                </c:pt>
                <c:pt idx="760">
                  <c:v>1.7339364804655175E-2</c:v>
                </c:pt>
                <c:pt idx="761">
                  <c:v>1.7380911436261567E-2</c:v>
                </c:pt>
                <c:pt idx="762">
                  <c:v>1.7422142469128266E-2</c:v>
                </c:pt>
                <c:pt idx="763">
                  <c:v>1.7463057527414987E-2</c:v>
                </c:pt>
                <c:pt idx="764">
                  <c:v>1.7503656259583753E-2</c:v>
                </c:pt>
                <c:pt idx="765">
                  <c:v>1.754393833840415E-2</c:v>
                </c:pt>
                <c:pt idx="766">
                  <c:v>1.758390346095948E-2</c:v>
                </c:pt>
                <c:pt idx="767">
                  <c:v>1.762355134865265E-2</c:v>
                </c:pt>
                <c:pt idx="768">
                  <c:v>1.766288174721144E-2</c:v>
                </c:pt>
                <c:pt idx="769">
                  <c:v>1.7701894426694415E-2</c:v>
                </c:pt>
                <c:pt idx="770">
                  <c:v>1.774058918149574E-2</c:v>
                </c:pt>
                <c:pt idx="771">
                  <c:v>1.7778965830350876E-2</c:v>
                </c:pt>
                <c:pt idx="772">
                  <c:v>1.7817024216341622E-2</c:v>
                </c:pt>
                <c:pt idx="773">
                  <c:v>1.7854764206901144E-2</c:v>
                </c:pt>
                <c:pt idx="774">
                  <c:v>1.7892185693819448E-2</c:v>
                </c:pt>
                <c:pt idx="775">
                  <c:v>1.7929288593246683E-2</c:v>
                </c:pt>
                <c:pt idx="776">
                  <c:v>1.7966072845699465E-2</c:v>
                </c:pt>
                <c:pt idx="777">
                  <c:v>1.8002538546599112E-2</c:v>
                </c:pt>
                <c:pt idx="778">
                  <c:v>1.8038687544137358E-2</c:v>
                </c:pt>
                <c:pt idx="779">
                  <c:v>1.8074522803556505E-2</c:v>
                </c:pt>
                <c:pt idx="780">
                  <c:v>1.8110047338664712E-2</c:v>
                </c:pt>
                <c:pt idx="781">
                  <c:v>1.8145264213040087E-2</c:v>
                </c:pt>
                <c:pt idx="782">
                  <c:v>1.818017654003001E-2</c:v>
                </c:pt>
                <c:pt idx="783">
                  <c:v>1.8214787482751817E-2</c:v>
                </c:pt>
                <c:pt idx="784">
                  <c:v>1.8249100254089715E-2</c:v>
                </c:pt>
                <c:pt idx="785">
                  <c:v>1.8283118116695217E-2</c:v>
                </c:pt>
                <c:pt idx="786">
                  <c:v>1.831684438298475E-2</c:v>
                </c:pt>
                <c:pt idx="787">
                  <c:v>1.8350282415139203E-2</c:v>
                </c:pt>
                <c:pt idx="788">
                  <c:v>1.8383435625100863E-2</c:v>
                </c:pt>
                <c:pt idx="789">
                  <c:v>1.8416307474574085E-2</c:v>
                </c:pt>
                <c:pt idx="790">
                  <c:v>1.8448901475021109E-2</c:v>
                </c:pt>
                <c:pt idx="791">
                  <c:v>1.8481221187662513E-2</c:v>
                </c:pt>
                <c:pt idx="792">
                  <c:v>1.8513270223473707E-2</c:v>
                </c:pt>
                <c:pt idx="793">
                  <c:v>1.8545052243183615E-2</c:v>
                </c:pt>
                <c:pt idx="794">
                  <c:v>1.8576570957273369E-2</c:v>
                </c:pt>
                <c:pt idx="795">
                  <c:v>1.8607830125972571E-2</c:v>
                </c:pt>
                <c:pt idx="796">
                  <c:v>1.8638833559259094E-2</c:v>
                </c:pt>
                <c:pt idx="797">
                  <c:v>1.8669585116855337E-2</c:v>
                </c:pt>
                <c:pt idx="798">
                  <c:v>1.8700088708226932E-2</c:v>
                </c:pt>
                <c:pt idx="799">
                  <c:v>1.8737783133374163E-2</c:v>
                </c:pt>
                <c:pt idx="800">
                  <c:v>1.8767768536974271E-2</c:v>
                </c:pt>
                <c:pt idx="801">
                  <c:v>1.8797519080603127E-2</c:v>
                </c:pt>
                <c:pt idx="802">
                  <c:v>1.8827038842748927E-2</c:v>
                </c:pt>
                <c:pt idx="803">
                  <c:v>1.8846591288015527E-2</c:v>
                </c:pt>
                <c:pt idx="804">
                  <c:v>1.8885402583235091E-2</c:v>
                </c:pt>
                <c:pt idx="805">
                  <c:v>1.891425496523735E-2</c:v>
                </c:pt>
                <c:pt idx="806">
                  <c:v>1.894289337307492E-2</c:v>
                </c:pt>
                <c:pt idx="807">
                  <c:v>1.8971322131908028E-2</c:v>
                </c:pt>
                <c:pt idx="808">
                  <c:v>1.8999545616223967E-2</c:v>
                </c:pt>
                <c:pt idx="809">
                  <c:v>1.9027568249836233E-2</c:v>
                </c:pt>
                <c:pt idx="810">
                  <c:v>1.9055394505881246E-2</c:v>
                </c:pt>
                <c:pt idx="811">
                  <c:v>1.9083028906816416E-2</c:v>
                </c:pt>
                <c:pt idx="812">
                  <c:v>1.9110476024419263E-2</c:v>
                </c:pt>
                <c:pt idx="813">
                  <c:v>1.91377404797833E-2</c:v>
                </c:pt>
                <c:pt idx="814">
                  <c:v>1.9164826943319106E-2</c:v>
                </c:pt>
                <c:pt idx="815">
                  <c:v>1.9191740134749332E-2</c:v>
                </c:pt>
                <c:pt idx="816">
                  <c:v>1.9211505571006694E-2</c:v>
                </c:pt>
                <c:pt idx="817">
                  <c:v>1.9245065826744498E-2</c:v>
                </c:pt>
                <c:pt idx="818">
                  <c:v>1.9271488013309478E-2</c:v>
                </c:pt>
                <c:pt idx="819">
                  <c:v>1.92977562997655E-2</c:v>
                </c:pt>
                <c:pt idx="820">
                  <c:v>1.9323875652380394E-2</c:v>
                </c:pt>
                <c:pt idx="821">
                  <c:v>1.9349851086727331E-2</c:v>
                </c:pt>
                <c:pt idx="822">
                  <c:v>1.9375687667682655E-2</c:v>
                </c:pt>
                <c:pt idx="823">
                  <c:v>1.9401390509426755E-2</c:v>
                </c:pt>
                <c:pt idx="824">
                  <c:v>1.9426964775441442E-2</c:v>
                </c:pt>
                <c:pt idx="825">
                  <c:v>1.9445602452842145E-2</c:v>
                </c:pt>
                <c:pt idx="826">
                  <c:v>1.9477748480723745E-2</c:v>
                </c:pt>
                <c:pt idx="827">
                  <c:v>1.9502968493464327E-2</c:v>
                </c:pt>
                <c:pt idx="828">
                  <c:v>1.9528081077422949E-2</c:v>
                </c:pt>
                <c:pt idx="829">
                  <c:v>1.9553091555471108E-2</c:v>
                </c:pt>
                <c:pt idx="830">
                  <c:v>1.9578002961034267E-2</c:v>
                </c:pt>
                <c:pt idx="831">
                  <c:v>1.960281563304566E-2</c:v>
                </c:pt>
                <c:pt idx="832">
                  <c:v>1.9627529750784047E-2</c:v>
                </c:pt>
                <c:pt idx="833">
                  <c:v>1.9652145491931214E-2</c:v>
                </c:pt>
                <c:pt idx="834">
                  <c:v>1.9676663032570003E-2</c:v>
                </c:pt>
                <c:pt idx="835">
                  <c:v>1.9701082547184535E-2</c:v>
                </c:pt>
                <c:pt idx="836">
                  <c:v>1.9725404208660001E-2</c:v>
                </c:pt>
                <c:pt idx="837">
                  <c:v>1.9749628188282426E-2</c:v>
                </c:pt>
                <c:pt idx="838">
                  <c:v>1.9767156752432784E-2</c:v>
                </c:pt>
                <c:pt idx="839">
                  <c:v>1.9797783779111924E-2</c:v>
                </c:pt>
                <c:pt idx="840">
                  <c:v>1.9821715724890287E-2</c:v>
                </c:pt>
                <c:pt idx="841">
                  <c:v>1.9845550657957303E-2</c:v>
                </c:pt>
                <c:pt idx="842">
                  <c:v>1.9872671999773588E-2</c:v>
                </c:pt>
                <c:pt idx="843">
                  <c:v>1.9894129144240109E-2</c:v>
                </c:pt>
                <c:pt idx="844">
                  <c:v>1.9917665758367658E-2</c:v>
                </c:pt>
                <c:pt idx="845">
                  <c:v>1.994110602508951E-2</c:v>
                </c:pt>
                <c:pt idx="846">
                  <c:v>1.9964450100693514E-2</c:v>
                </c:pt>
                <c:pt idx="847">
                  <c:v>1.9987698139860295E-2</c:v>
                </c:pt>
                <c:pt idx="848">
                  <c:v>2.0010850295662175E-2</c:v>
                </c:pt>
                <c:pt idx="849">
                  <c:v>2.0033906719563614E-2</c:v>
                </c:pt>
                <c:pt idx="850">
                  <c:v>2.00568675614201E-2</c:v>
                </c:pt>
                <c:pt idx="851">
                  <c:v>2.0079732969478396E-2</c:v>
                </c:pt>
                <c:pt idx="852">
                  <c:v>2.0102503090375423E-2</c:v>
                </c:pt>
                <c:pt idx="853">
                  <c:v>2.0125178069139368E-2</c:v>
                </c:pt>
                <c:pt idx="854">
                  <c:v>2.0147758049187715E-2</c:v>
                </c:pt>
                <c:pt idx="855">
                  <c:v>2.0178845587776578E-2</c:v>
                </c:pt>
                <c:pt idx="856">
                  <c:v>2.0192633578756669E-2</c:v>
                </c:pt>
                <c:pt idx="857">
                  <c:v>2.0214929407060267E-2</c:v>
                </c:pt>
                <c:pt idx="858">
                  <c:v>2.0239218652318366E-2</c:v>
                </c:pt>
                <c:pt idx="859">
                  <c:v>2.0259237875578463E-2</c:v>
                </c:pt>
                <c:pt idx="860">
                  <c:v>2.0286505597836582E-2</c:v>
                </c:pt>
                <c:pt idx="861">
                  <c:v>2.0308395118249833E-2</c:v>
                </c:pt>
                <c:pt idx="862">
                  <c:v>2.0330190769674447E-2</c:v>
                </c:pt>
                <c:pt idx="863">
                  <c:v>2.0351892679452727E-2</c:v>
                </c:pt>
                <c:pt idx="864">
                  <c:v>2.0373500973304377E-2</c:v>
                </c:pt>
                <c:pt idx="865">
                  <c:v>2.0395015775326736E-2</c:v>
                </c:pt>
                <c:pt idx="866">
                  <c:v>2.041643720799367E-2</c:v>
                </c:pt>
                <c:pt idx="867">
                  <c:v>2.0437765392156235E-2</c:v>
                </c:pt>
                <c:pt idx="868">
                  <c:v>2.0459000447042016E-2</c:v>
                </c:pt>
                <c:pt idx="869">
                  <c:v>2.0480142490254257E-2</c:v>
                </c:pt>
                <c:pt idx="870">
                  <c:v>2.0501191637772948E-2</c:v>
                </c:pt>
                <c:pt idx="871">
                  <c:v>2.0522148003952204E-2</c:v>
                </c:pt>
                <c:pt idx="872">
                  <c:v>2.0543011701523332E-2</c:v>
                </c:pt>
                <c:pt idx="873">
                  <c:v>2.056378284159132E-2</c:v>
                </c:pt>
                <c:pt idx="874">
                  <c:v>2.0584461533636373E-2</c:v>
                </c:pt>
                <c:pt idx="875">
                  <c:v>2.0605047885513036E-2</c:v>
                </c:pt>
                <c:pt idx="876">
                  <c:v>2.0625542003450417E-2</c:v>
                </c:pt>
                <c:pt idx="877">
                  <c:v>2.0645943992050872E-2</c:v>
                </c:pt>
                <c:pt idx="878">
                  <c:v>2.0666253954291319E-2</c:v>
                </c:pt>
                <c:pt idx="879">
                  <c:v>2.0686471991521474E-2</c:v>
                </c:pt>
                <c:pt idx="880">
                  <c:v>2.0706598203464089E-2</c:v>
                </c:pt>
                <c:pt idx="881">
                  <c:v>2.0726632607738389E-2</c:v>
                </c:pt>
                <c:pt idx="882">
                  <c:v>2.0746574722145545E-2</c:v>
                </c:pt>
                <c:pt idx="883">
                  <c:v>2.0766423868540013E-2</c:v>
                </c:pt>
                <c:pt idx="884">
                  <c:v>2.0786179361014574E-2</c:v>
                </c:pt>
                <c:pt idx="885">
                  <c:v>2.0805840506269786E-2</c:v>
                </c:pt>
                <c:pt idx="886">
                  <c:v>2.0825406603616821E-2</c:v>
                </c:pt>
                <c:pt idx="887">
                  <c:v>2.0844876944975731E-2</c:v>
                </c:pt>
                <c:pt idx="888">
                  <c:v>2.0864250814875657E-2</c:v>
                </c:pt>
                <c:pt idx="889">
                  <c:v>2.0883527490454828E-2</c:v>
                </c:pt>
                <c:pt idx="890">
                  <c:v>2.0902706241461216E-2</c:v>
                </c:pt>
                <c:pt idx="891">
                  <c:v>2.0921786330251237E-2</c:v>
                </c:pt>
                <c:pt idx="892">
                  <c:v>2.0940767011791046E-2</c:v>
                </c:pt>
                <c:pt idx="893">
                  <c:v>2.095964753365567E-2</c:v>
                </c:pt>
                <c:pt idx="894">
                  <c:v>2.0981101653400197E-2</c:v>
                </c:pt>
                <c:pt idx="895">
                  <c:v>2.0999764979346365E-2</c:v>
                </c:pt>
                <c:pt idx="896">
                  <c:v>2.1018325732738905E-2</c:v>
                </c:pt>
                <c:pt idx="897">
                  <c:v>2.1036783130534267E-2</c:v>
                </c:pt>
                <c:pt idx="898">
                  <c:v>2.1055136382299746E-2</c:v>
                </c:pt>
                <c:pt idx="899">
                  <c:v>2.107338469021151E-2</c:v>
                </c:pt>
                <c:pt idx="900">
                  <c:v>2.1091527249055251E-2</c:v>
                </c:pt>
                <c:pt idx="901">
                  <c:v>2.1109563246228164E-2</c:v>
                </c:pt>
                <c:pt idx="902">
                  <c:v>2.1127491861736746E-2</c:v>
                </c:pt>
                <c:pt idx="903">
                  <c:v>2.1145312268197908E-2</c:v>
                </c:pt>
                <c:pt idx="904">
                  <c:v>2.1163023630840275E-2</c:v>
                </c:pt>
                <c:pt idx="905">
                  <c:v>2.1180625107501998E-2</c:v>
                </c:pt>
                <c:pt idx="906">
                  <c:v>2.1198115848633823E-2</c:v>
                </c:pt>
                <c:pt idx="907">
                  <c:v>2.1215494997297343E-2</c:v>
                </c:pt>
                <c:pt idx="908">
                  <c:v>2.1232761689165863E-2</c:v>
                </c:pt>
                <c:pt idx="909">
                  <c:v>2.1249915052525502E-2</c:v>
                </c:pt>
                <c:pt idx="910">
                  <c:v>2.1271801437707939E-2</c:v>
                </c:pt>
                <c:pt idx="911">
                  <c:v>2.1294599895050892E-2</c:v>
                </c:pt>
                <c:pt idx="912">
                  <c:v>2.1305467220507694E-2</c:v>
                </c:pt>
                <c:pt idx="913">
                  <c:v>2.1322124841447288E-2</c:v>
                </c:pt>
                <c:pt idx="914">
                  <c:v>2.1338664403531261E-2</c:v>
                </c:pt>
                <c:pt idx="915">
                  <c:v>2.1355084988616241E-2</c:v>
                </c:pt>
                <c:pt idx="916">
                  <c:v>2.1371385671173422E-2</c:v>
                </c:pt>
                <c:pt idx="917">
                  <c:v>2.138756551829054E-2</c:v>
                </c:pt>
                <c:pt idx="918">
                  <c:v>2.1403623589670767E-2</c:v>
                </c:pt>
                <c:pt idx="919">
                  <c:v>2.141955893763425E-2</c:v>
                </c:pt>
                <c:pt idx="920">
                  <c:v>2.1435370607117889E-2</c:v>
                </c:pt>
                <c:pt idx="921">
                  <c:v>2.1451057635676878E-2</c:v>
                </c:pt>
                <c:pt idx="922">
                  <c:v>2.1466619053484921E-2</c:v>
                </c:pt>
                <c:pt idx="923">
                  <c:v>2.1482053883333994E-2</c:v>
                </c:pt>
                <c:pt idx="924">
                  <c:v>2.1497361140637009E-2</c:v>
                </c:pt>
                <c:pt idx="925">
                  <c:v>2.151253983342603E-2</c:v>
                </c:pt>
                <c:pt idx="926">
                  <c:v>2.1527588962354696E-2</c:v>
                </c:pt>
                <c:pt idx="927">
                  <c:v>2.1542507520698445E-2</c:v>
                </c:pt>
                <c:pt idx="928">
                  <c:v>2.1557294494354937E-2</c:v>
                </c:pt>
                <c:pt idx="929">
                  <c:v>2.1571948861846036E-2</c:v>
                </c:pt>
                <c:pt idx="930">
                  <c:v>2.1586469594316281E-2</c:v>
                </c:pt>
                <c:pt idx="931">
                  <c:v>2.1600855655536374E-2</c:v>
                </c:pt>
                <c:pt idx="932">
                  <c:v>2.161510600236945E-2</c:v>
                </c:pt>
                <c:pt idx="933">
                  <c:v>2.162921982214722E-2</c:v>
                </c:pt>
                <c:pt idx="934">
                  <c:v>2.1643196921958794E-2</c:v>
                </c:pt>
                <c:pt idx="935">
                  <c:v>2.1657037209682574E-2</c:v>
                </c:pt>
                <c:pt idx="936">
                  <c:v>2.1670740593248205E-2</c:v>
                </c:pt>
                <c:pt idx="937">
                  <c:v>2.1684306980636364E-2</c:v>
                </c:pt>
                <c:pt idx="938">
                  <c:v>2.1697736279878321E-2</c:v>
                </c:pt>
                <c:pt idx="939">
                  <c:v>2.1711028399057239E-2</c:v>
                </c:pt>
                <c:pt idx="940">
                  <c:v>2.1724183246307541E-2</c:v>
                </c:pt>
                <c:pt idx="941">
                  <c:v>2.1737200729815106E-2</c:v>
                </c:pt>
                <c:pt idx="942">
                  <c:v>2.1750080757817723E-2</c:v>
                </c:pt>
                <c:pt idx="943">
                  <c:v>2.1762823238604637E-2</c:v>
                </c:pt>
                <c:pt idx="944">
                  <c:v>2.1775428080517006E-2</c:v>
                </c:pt>
                <c:pt idx="945">
                  <c:v>2.1794957382212366E-2</c:v>
                </c:pt>
                <c:pt idx="946">
                  <c:v>2.1804860872048349E-2</c:v>
                </c:pt>
                <c:pt idx="947">
                  <c:v>2.1812415857202436E-2</c:v>
                </c:pt>
                <c:pt idx="948">
                  <c:v>2.1824469228073261E-2</c:v>
                </c:pt>
                <c:pt idx="949">
                  <c:v>2.1836384502558912E-2</c:v>
                </c:pt>
                <c:pt idx="950">
                  <c:v>2.1848161589315247E-2</c:v>
                </c:pt>
                <c:pt idx="951">
                  <c:v>2.1859800397050034E-2</c:v>
                </c:pt>
                <c:pt idx="952">
                  <c:v>2.1871300834524255E-2</c:v>
                </c:pt>
                <c:pt idx="953">
                  <c:v>2.1882662810552116E-2</c:v>
                </c:pt>
                <c:pt idx="954">
                  <c:v>2.1893886234000372E-2</c:v>
                </c:pt>
                <c:pt idx="955">
                  <c:v>2.1904971013789888E-2</c:v>
                </c:pt>
                <c:pt idx="956">
                  <c:v>2.191591705889407E-2</c:v>
                </c:pt>
                <c:pt idx="957">
                  <c:v>2.1926724278340217E-2</c:v>
                </c:pt>
                <c:pt idx="958">
                  <c:v>2.1942722613821679E-2</c:v>
                </c:pt>
                <c:pt idx="959">
                  <c:v>2.1947921876635402E-2</c:v>
                </c:pt>
                <c:pt idx="960">
                  <c:v>2.195831207380752E-2</c:v>
                </c:pt>
                <c:pt idx="961">
                  <c:v>2.1968563081967759E-2</c:v>
                </c:pt>
                <c:pt idx="962">
                  <c:v>2.1978674810412786E-2</c:v>
                </c:pt>
                <c:pt idx="963">
                  <c:v>2.1988647168493577E-2</c:v>
                </c:pt>
                <c:pt idx="964">
                  <c:v>2.1998480065614768E-2</c:v>
                </c:pt>
                <c:pt idx="965">
                  <c:v>2.2008173411236176E-2</c:v>
                </c:pt>
                <c:pt idx="966">
                  <c:v>2.2017727114872158E-2</c:v>
                </c:pt>
                <c:pt idx="967">
                  <c:v>2.2027141086091159E-2</c:v>
                </c:pt>
                <c:pt idx="968">
                  <c:v>2.2036415234517253E-2</c:v>
                </c:pt>
                <c:pt idx="969">
                  <c:v>2.2045549469828833E-2</c:v>
                </c:pt>
                <c:pt idx="970">
                  <c:v>2.2054543701760122E-2</c:v>
                </c:pt>
                <c:pt idx="971">
                  <c:v>2.2063397840099672E-2</c:v>
                </c:pt>
                <c:pt idx="972">
                  <c:v>2.2072111794692092E-2</c:v>
                </c:pt>
                <c:pt idx="973">
                  <c:v>2.208068547543696E-2</c:v>
                </c:pt>
                <c:pt idx="974">
                  <c:v>2.2089118792289704E-2</c:v>
                </c:pt>
                <c:pt idx="975">
                  <c:v>2.209741165526137E-2</c:v>
                </c:pt>
                <c:pt idx="976">
                  <c:v>2.2105563974418645E-2</c:v>
                </c:pt>
                <c:pt idx="977">
                  <c:v>2.2113575659884706E-2</c:v>
                </c:pt>
                <c:pt idx="978">
                  <c:v>2.2121446621837924E-2</c:v>
                </c:pt>
                <c:pt idx="979">
                  <c:v>2.2129176770513612E-2</c:v>
                </c:pt>
                <c:pt idx="980">
                  <c:v>2.213676601620336E-2</c:v>
                </c:pt>
                <c:pt idx="981">
                  <c:v>2.2144214269254617E-2</c:v>
                </c:pt>
                <c:pt idx="982">
                  <c:v>2.2151521440071976E-2</c:v>
                </c:pt>
                <c:pt idx="983">
                  <c:v>2.2158687439116323E-2</c:v>
                </c:pt>
                <c:pt idx="984">
                  <c:v>2.2165712176905484E-2</c:v>
                </c:pt>
                <c:pt idx="985">
                  <c:v>2.2172595755652932E-2</c:v>
                </c:pt>
                <c:pt idx="986">
                  <c:v>2.2179339046636944E-2</c:v>
                </c:pt>
                <c:pt idx="987">
                  <c:v>2.2185943119582434E-2</c:v>
                </c:pt>
                <c:pt idx="988">
                  <c:v>2.2192409051633256E-2</c:v>
                </c:pt>
                <c:pt idx="989">
                  <c:v>2.2198737927353083E-2</c:v>
                </c:pt>
                <c:pt idx="990">
                  <c:v>2.2204930838722336E-2</c:v>
                </c:pt>
                <c:pt idx="991">
                  <c:v>2.2210988885137752E-2</c:v>
                </c:pt>
                <c:pt idx="992">
                  <c:v>2.2216913173411294E-2</c:v>
                </c:pt>
                <c:pt idx="993">
                  <c:v>2.2222704817768599E-2</c:v>
                </c:pt>
                <c:pt idx="994">
                  <c:v>2.2228364939847246E-2</c:v>
                </c:pt>
                <c:pt idx="995">
                  <c:v>2.2233894668696751E-2</c:v>
                </c:pt>
                <c:pt idx="996">
                  <c:v>2.2239295140775925E-2</c:v>
                </c:pt>
                <c:pt idx="997">
                  <c:v>2.2244567499952895E-2</c:v>
                </c:pt>
                <c:pt idx="998">
                  <c:v>2.2249712897502681E-2</c:v>
                </c:pt>
                <c:pt idx="999">
                  <c:v>2.2254732492106764E-2</c:v>
                </c:pt>
                <c:pt idx="1000">
                  <c:v>2.2259627449851327E-2</c:v>
                </c:pt>
                <c:pt idx="1001">
                  <c:v>2.2264398944225952E-2</c:v>
                </c:pt>
                <c:pt idx="1002">
                  <c:v>2.2269048156122954E-2</c:v>
                </c:pt>
                <c:pt idx="1003">
                  <c:v>2.2273576273835631E-2</c:v>
                </c:pt>
                <c:pt idx="1004">
                  <c:v>2.2277984493056954E-2</c:v>
                </c:pt>
                <c:pt idx="1005">
                  <c:v>2.2282274016878687E-2</c:v>
                </c:pt>
                <c:pt idx="1006">
                  <c:v>2.2286446055789416E-2</c:v>
                </c:pt>
                <c:pt idx="1007">
                  <c:v>2.2293192239719185E-2</c:v>
                </c:pt>
                <c:pt idx="1008">
                  <c:v>2.2297112525920069E-2</c:v>
                </c:pt>
                <c:pt idx="1009">
                  <c:v>2.2300919285232625E-2</c:v>
                </c:pt>
                <c:pt idx="1010">
                  <c:v>2.2304613750242196E-2</c:v>
                </c:pt>
                <c:pt idx="1011">
                  <c:v>2.2308197160867165E-2</c:v>
                </c:pt>
                <c:pt idx="1012">
                  <c:v>2.231167076435701E-2</c:v>
                </c:pt>
                <c:pt idx="1013">
                  <c:v>2.2315892047864969E-2</c:v>
                </c:pt>
                <c:pt idx="1014">
                  <c:v>2.2318293575578185E-2</c:v>
                </c:pt>
                <c:pt idx="1015">
                  <c:v>2.2318910975699057E-2</c:v>
                </c:pt>
                <c:pt idx="1016">
                  <c:v>2.2324492308481679E-2</c:v>
                </c:pt>
                <c:pt idx="1017">
                  <c:v>2.2327435841548102E-2</c:v>
                </c:pt>
                <c:pt idx="1018">
                  <c:v>2.2330277204864905E-2</c:v>
                </c:pt>
                <c:pt idx="1019">
                  <c:v>2.2333017696966415E-2</c:v>
                </c:pt>
                <c:pt idx="1020">
                  <c:v>2.2335658623708489E-2</c:v>
                </c:pt>
                <c:pt idx="1021">
                  <c:v>2.2338201298267003E-2</c:v>
                </c:pt>
                <c:pt idx="1022">
                  <c:v>2.2340647041136967E-2</c:v>
                </c:pt>
                <c:pt idx="1023">
                  <c:v>2.2342997180131465E-2</c:v>
                </c:pt>
                <c:pt idx="1024">
                  <c:v>2.2345253050379894E-2</c:v>
                </c:pt>
                <c:pt idx="1025">
                  <c:v>2.2347415994327754E-2</c:v>
                </c:pt>
                <c:pt idx="1026">
                  <c:v>2.2349487361734484E-2</c:v>
                </c:pt>
                <c:pt idx="1027">
                  <c:v>2.2351468509672793E-2</c:v>
                </c:pt>
                <c:pt idx="1028">
                  <c:v>2.2353360802526943E-2</c:v>
                </c:pt>
                <c:pt idx="1029">
                  <c:v>2.2355165611993168E-2</c:v>
                </c:pt>
                <c:pt idx="1030">
                  <c:v>2.2356884317076421E-2</c:v>
                </c:pt>
                <c:pt idx="1031">
                  <c:v>2.2358518304090594E-2</c:v>
                </c:pt>
                <c:pt idx="1032">
                  <c:v>2.2360068966656987E-2</c:v>
                </c:pt>
                <c:pt idx="1033">
                  <c:v>2.2361537705703462E-2</c:v>
                </c:pt>
                <c:pt idx="1034">
                  <c:v>2.2362925929462884E-2</c:v>
                </c:pt>
                <c:pt idx="1035">
                  <c:v>2.2364235053472299E-2</c:v>
                </c:pt>
                <c:pt idx="1036">
                  <c:v>2.2365466500572244E-2</c:v>
                </c:pt>
                <c:pt idx="1037">
                  <c:v>2.2364453704600048E-2</c:v>
                </c:pt>
                <c:pt idx="1038">
                  <c:v>2.2367700872306617E-2</c:v>
                </c:pt>
                <c:pt idx="1039">
                  <c:v>2.2368704670275491E-2</c:v>
                </c:pt>
                <c:pt idx="1040">
                  <c:v>2.2369633270911442E-2</c:v>
                </c:pt>
                <c:pt idx="1041">
                  <c:v>2.2370486970048259E-2</c:v>
                </c:pt>
                <c:pt idx="1042">
                  <c:v>2.2371266063537548E-2</c:v>
                </c:pt>
                <c:pt idx="1043">
                  <c:v>2.2371970847249158E-2</c:v>
                </c:pt>
                <c:pt idx="1044">
                  <c:v>2.2372601617069443E-2</c:v>
                </c:pt>
                <c:pt idx="1045">
                  <c:v>2.2373158668902802E-2</c:v>
                </c:pt>
                <c:pt idx="1046">
                  <c:v>2.2373642298670122E-2</c:v>
                </c:pt>
                <c:pt idx="1047">
                  <c:v>2.2374052802309245E-2</c:v>
                </c:pt>
                <c:pt idx="1048">
                  <c:v>2.237439047577474E-2</c:v>
                </c:pt>
                <c:pt idx="1049">
                  <c:v>2.2375977167428E-2</c:v>
                </c:pt>
                <c:pt idx="1050">
                  <c:v>2.237287774874263E-2</c:v>
                </c:pt>
                <c:pt idx="1051">
                  <c:v>2.2374969474915546E-2</c:v>
                </c:pt>
                <c:pt idx="1052">
                  <c:v>2.2375018787553214E-2</c:v>
                </c:pt>
                <c:pt idx="1053">
                  <c:v>2.2374996750029671E-2</c:v>
                </c:pt>
                <c:pt idx="1054">
                  <c:v>2.23749036583944E-2</c:v>
                </c:pt>
                <c:pt idx="1055">
                  <c:v>2.2374739808711883E-2</c:v>
                </c:pt>
                <c:pt idx="1056">
                  <c:v>2.237450549706093E-2</c:v>
                </c:pt>
                <c:pt idx="1057">
                  <c:v>2.2374201019535564E-2</c:v>
                </c:pt>
                <c:pt idx="1058">
                  <c:v>2.2373826672243923E-2</c:v>
                </c:pt>
                <c:pt idx="1059">
                  <c:v>2.2371543485167823E-2</c:v>
                </c:pt>
                <c:pt idx="1060">
                  <c:v>2.2371044645305257E-2</c:v>
                </c:pt>
                <c:pt idx="1061">
                  <c:v>2.2370476773339917E-2</c:v>
                </c:pt>
                <c:pt idx="1062">
                  <c:v>2.2369840165377297E-2</c:v>
                </c:pt>
                <c:pt idx="1063">
                  <c:v>2.2368540230829653E-2</c:v>
                </c:pt>
                <c:pt idx="1064">
                  <c:v>2.2368361925950538E-2</c:v>
                </c:pt>
                <c:pt idx="1065">
                  <c:v>2.2367520886763533E-2</c:v>
                </c:pt>
                <c:pt idx="1066">
                  <c:v>2.2366612296133511E-2</c:v>
                </c:pt>
                <c:pt idx="1067">
                  <c:v>2.2365636450231017E-2</c:v>
                </c:pt>
                <c:pt idx="1068">
                  <c:v>2.2364593645239069E-2</c:v>
                </c:pt>
                <c:pt idx="1069">
                  <c:v>2.2363484177351865E-2</c:v>
                </c:pt>
                <c:pt idx="1070">
                  <c:v>2.2362308342776731E-2</c:v>
                </c:pt>
                <c:pt idx="1071">
                  <c:v>2.2361066437732179E-2</c:v>
                </c:pt>
                <c:pt idx="1072">
                  <c:v>2.2359758758448527E-2</c:v>
                </c:pt>
                <c:pt idx="1073">
                  <c:v>2.2358385601167055E-2</c:v>
                </c:pt>
                <c:pt idx="1074">
                  <c:v>2.2356947262140433E-2</c:v>
                </c:pt>
                <c:pt idx="1075">
                  <c:v>2.2355444037632712E-2</c:v>
                </c:pt>
                <c:pt idx="1076">
                  <c:v>2.2353876223918243E-2</c:v>
                </c:pt>
                <c:pt idx="1077">
                  <c:v>2.2352244117282101E-2</c:v>
                </c:pt>
                <c:pt idx="1078">
                  <c:v>2.235054801401988E-2</c:v>
                </c:pt>
                <c:pt idx="1079">
                  <c:v>2.2348788210437242E-2</c:v>
                </c:pt>
                <c:pt idx="1080">
                  <c:v>2.2346965002849706E-2</c:v>
                </c:pt>
                <c:pt idx="1081">
                  <c:v>2.2345078687583529E-2</c:v>
                </c:pt>
                <c:pt idx="1082">
                  <c:v>2.23431295609735E-2</c:v>
                </c:pt>
                <c:pt idx="1083">
                  <c:v>2.2341117919364703E-2</c:v>
                </c:pt>
                <c:pt idx="1084">
                  <c:v>2.2339044059111204E-2</c:v>
                </c:pt>
                <c:pt idx="1085">
                  <c:v>2.2336908276576046E-2</c:v>
                </c:pt>
                <c:pt idx="1086">
                  <c:v>2.2334710868131692E-2</c:v>
                </c:pt>
                <c:pt idx="1087">
                  <c:v>2.2332452130158484E-2</c:v>
                </c:pt>
                <c:pt idx="1088">
                  <c:v>2.2330132359046621E-2</c:v>
                </c:pt>
                <c:pt idx="1089">
                  <c:v>2.2327751851193754E-2</c:v>
                </c:pt>
                <c:pt idx="1090">
                  <c:v>2.2325310903005414E-2</c:v>
                </c:pt>
                <c:pt idx="1091">
                  <c:v>2.2322809810896321E-2</c:v>
                </c:pt>
                <c:pt idx="1092">
                  <c:v>2.2320248871288001E-2</c:v>
                </c:pt>
                <c:pt idx="1093">
                  <c:v>2.2317628380610726E-2</c:v>
                </c:pt>
                <c:pt idx="1094">
                  <c:v>2.2314948635301129E-2</c:v>
                </c:pt>
                <c:pt idx="1095">
                  <c:v>2.2312209931803502E-2</c:v>
                </c:pt>
                <c:pt idx="1096">
                  <c:v>2.2309412566570239E-2</c:v>
                </c:pt>
                <c:pt idx="1097">
                  <c:v>2.2306556836059435E-2</c:v>
                </c:pt>
                <c:pt idx="1098">
                  <c:v>2.2303643036736844E-2</c:v>
                </c:pt>
                <c:pt idx="1099">
                  <c:v>2.2300671465074574E-2</c:v>
                </c:pt>
                <c:pt idx="1100">
                  <c:v>2.2297642417550865E-2</c:v>
                </c:pt>
                <c:pt idx="1101">
                  <c:v>2.2294556190650742E-2</c:v>
                </c:pt>
                <c:pt idx="1102">
                  <c:v>2.2291804242640521E-2</c:v>
                </c:pt>
                <c:pt idx="1103">
                  <c:v>2.2288588408307306E-2</c:v>
                </c:pt>
                <c:pt idx="1104">
                  <c:v>2.2285316361980997E-2</c:v>
                </c:pt>
                <c:pt idx="1105">
                  <c:v>2.2281988400211294E-2</c:v>
                </c:pt>
                <c:pt idx="1106">
                  <c:v>2.227860481955226E-2</c:v>
                </c:pt>
                <c:pt idx="1107">
                  <c:v>2.2275165916564272E-2</c:v>
                </c:pt>
                <c:pt idx="1108">
                  <c:v>2.2271671987812068E-2</c:v>
                </c:pt>
                <c:pt idx="1109">
                  <c:v>2.2268123329866045E-2</c:v>
                </c:pt>
                <c:pt idx="1110">
                  <c:v>2.2264520239300954E-2</c:v>
                </c:pt>
                <c:pt idx="1111">
                  <c:v>2.2260863012696128E-2</c:v>
                </c:pt>
                <c:pt idx="1112">
                  <c:v>2.225715194663546E-2</c:v>
                </c:pt>
                <c:pt idx="1113">
                  <c:v>2.2253387337707653E-2</c:v>
                </c:pt>
                <c:pt idx="1114">
                  <c:v>2.2249569482504884E-2</c:v>
                </c:pt>
                <c:pt idx="1115">
                  <c:v>2.2242724919835918E-2</c:v>
                </c:pt>
                <c:pt idx="1116">
                  <c:v>2.2241775219664073E-2</c:v>
                </c:pt>
                <c:pt idx="1117">
                  <c:v>2.2237799405230428E-2</c:v>
                </c:pt>
                <c:pt idx="1118">
                  <c:v>2.2234130941323111E-2</c:v>
                </c:pt>
                <c:pt idx="1119">
                  <c:v>2.2229691893374225E-2</c:v>
                </c:pt>
                <c:pt idx="1120">
                  <c:v>2.2225560789176535E-2</c:v>
                </c:pt>
                <c:pt idx="1121">
                  <c:v>2.2221378514954555E-2</c:v>
                </c:pt>
                <c:pt idx="1122">
                  <c:v>2.2217145367328335E-2</c:v>
                </c:pt>
                <c:pt idx="1123">
                  <c:v>2.2212861642920551E-2</c:v>
                </c:pt>
                <c:pt idx="1124">
                  <c:v>2.2208527638357362E-2</c:v>
                </c:pt>
                <c:pt idx="1125">
                  <c:v>2.2204143650266229E-2</c:v>
                </c:pt>
                <c:pt idx="1126">
                  <c:v>2.2199709975277666E-2</c:v>
                </c:pt>
                <c:pt idx="1127">
                  <c:v>2.2195226910024145E-2</c:v>
                </c:pt>
                <c:pt idx="1128">
                  <c:v>2.2189724649165903E-2</c:v>
                </c:pt>
                <c:pt idx="1129">
                  <c:v>2.2186113795262582E-2</c:v>
                </c:pt>
                <c:pt idx="1130">
                  <c:v>2.218148433902907E-2</c:v>
                </c:pt>
                <c:pt idx="1131">
                  <c:v>2.2176806679079661E-2</c:v>
                </c:pt>
                <c:pt idx="1132">
                  <c:v>2.2172081112055542E-2</c:v>
                </c:pt>
                <c:pt idx="1133">
                  <c:v>2.2167307934599204E-2</c:v>
                </c:pt>
                <c:pt idx="1134">
                  <c:v>2.2162487443354667E-2</c:v>
                </c:pt>
                <c:pt idx="1135">
                  <c:v>2.2157619934966601E-2</c:v>
                </c:pt>
                <c:pt idx="1136">
                  <c:v>2.2152705706080109E-2</c:v>
                </c:pt>
                <c:pt idx="1137">
                  <c:v>2.214686940588019E-2</c:v>
                </c:pt>
                <c:pt idx="1138">
                  <c:v>2.2142738273400339E-2</c:v>
                </c:pt>
                <c:pt idx="1139">
                  <c:v>2.2137685662900974E-2</c:v>
                </c:pt>
                <c:pt idx="1140">
                  <c:v>2.2132587518492543E-2</c:v>
                </c:pt>
                <c:pt idx="1141">
                  <c:v>2.2127444096995658E-2</c:v>
                </c:pt>
                <c:pt idx="1142">
                  <c:v>2.2122255408928988E-2</c:v>
                </c:pt>
                <c:pt idx="1143">
                  <c:v>2.2117021369452716E-2</c:v>
                </c:pt>
                <c:pt idx="1144">
                  <c:v>2.2111741891613832E-2</c:v>
                </c:pt>
                <c:pt idx="1145">
                  <c:v>2.2106416886530415E-2</c:v>
                </c:pt>
                <c:pt idx="1146">
                  <c:v>2.2101046263390524E-2</c:v>
                </c:pt>
                <c:pt idx="1147">
                  <c:v>2.2095629929455487E-2</c:v>
                </c:pt>
                <c:pt idx="1148">
                  <c:v>2.2090167790055522E-2</c:v>
                </c:pt>
                <c:pt idx="1149">
                  <c:v>2.2084659748593461E-2</c:v>
                </c:pt>
                <c:pt idx="1150">
                  <c:v>2.2078365814609011E-2</c:v>
                </c:pt>
                <c:pt idx="1151">
                  <c:v>2.2073505563450634E-2</c:v>
                </c:pt>
                <c:pt idx="1152">
                  <c:v>2.2067859216932446E-2</c:v>
                </c:pt>
                <c:pt idx="1153">
                  <c:v>2.2062166562677541E-2</c:v>
                </c:pt>
                <c:pt idx="1154">
                  <c:v>2.2053493737374662E-2</c:v>
                </c:pt>
                <c:pt idx="1155">
                  <c:v>2.2047695763147687E-2</c:v>
                </c:pt>
                <c:pt idx="1156">
                  <c:v>2.2041851156300533E-2</c:v>
                </c:pt>
                <c:pt idx="1157">
                  <c:v>2.2035959802303232E-2</c:v>
                </c:pt>
                <c:pt idx="1158">
                  <c:v>2.2030021584687847E-2</c:v>
                </c:pt>
                <c:pt idx="1159">
                  <c:v>2.2024036385048493E-2</c:v>
                </c:pt>
                <c:pt idx="1160">
                  <c:v>2.2018004083041106E-2</c:v>
                </c:pt>
                <c:pt idx="1161">
                  <c:v>2.2011924556384319E-2</c:v>
                </c:pt>
                <c:pt idx="1162">
                  <c:v>2.2005797680858599E-2</c:v>
                </c:pt>
                <c:pt idx="1163">
                  <c:v>2.1999623330307326E-2</c:v>
                </c:pt>
                <c:pt idx="1164">
                  <c:v>2.1993401376635923E-2</c:v>
                </c:pt>
                <c:pt idx="1165">
                  <c:v>2.198713168981295E-2</c:v>
                </c:pt>
                <c:pt idx="1166">
                  <c:v>2.1980814137869672E-2</c:v>
                </c:pt>
                <c:pt idx="1167">
                  <c:v>2.197444858690005E-2</c:v>
                </c:pt>
                <c:pt idx="1168">
                  <c:v>2.1968034901061407E-2</c:v>
                </c:pt>
                <c:pt idx="1169">
                  <c:v>2.1961572942573979E-2</c:v>
                </c:pt>
                <c:pt idx="1170">
                  <c:v>2.1953193553921665E-2</c:v>
                </c:pt>
                <c:pt idx="1171">
                  <c:v>2.1948503646850966E-2</c:v>
                </c:pt>
                <c:pt idx="1172">
                  <c:v>2.1941896024373738E-2</c:v>
                </c:pt>
                <c:pt idx="1173">
                  <c:v>2.1935239558763354E-2</c:v>
                </c:pt>
                <c:pt idx="1174">
                  <c:v>2.1928534102558597E-2</c:v>
                </c:pt>
                <c:pt idx="1175">
                  <c:v>2.1921779506361601E-2</c:v>
                </c:pt>
                <c:pt idx="1176">
                  <c:v>2.1914975618838296E-2</c:v>
                </c:pt>
                <c:pt idx="1177">
                  <c:v>2.1908122286719942E-2</c:v>
                </c:pt>
                <c:pt idx="1178">
                  <c:v>2.1901219354801375E-2</c:v>
                </c:pt>
                <c:pt idx="1179">
                  <c:v>2.1894266665941447E-2</c:v>
                </c:pt>
                <c:pt idx="1180">
                  <c:v>2.1887264061065431E-2</c:v>
                </c:pt>
                <c:pt idx="1181">
                  <c:v>2.1880211379161522E-2</c:v>
                </c:pt>
                <c:pt idx="1182">
                  <c:v>2.1873108457284116E-2</c:v>
                </c:pt>
                <c:pt idx="1183">
                  <c:v>2.1865955130552062E-2</c:v>
                </c:pt>
                <c:pt idx="1184">
                  <c:v>2.1858751232150198E-2</c:v>
                </c:pt>
                <c:pt idx="1185">
                  <c:v>2.1851496593328031E-2</c:v>
                </c:pt>
                <c:pt idx="1186">
                  <c:v>2.1844191043401052E-2</c:v>
                </c:pt>
                <c:pt idx="1187">
                  <c:v>2.1836834409750521E-2</c:v>
                </c:pt>
                <c:pt idx="1188">
                  <c:v>2.1829426517823464E-2</c:v>
                </c:pt>
                <c:pt idx="1189">
                  <c:v>2.1821967191132888E-2</c:v>
                </c:pt>
                <c:pt idx="1190">
                  <c:v>2.1814456251258229E-2</c:v>
                </c:pt>
                <c:pt idx="1191">
                  <c:v>2.1806893517845129E-2</c:v>
                </c:pt>
                <c:pt idx="1192">
                  <c:v>2.179927880860608E-2</c:v>
                </c:pt>
                <c:pt idx="1193">
                  <c:v>2.1791611979347172E-2</c:v>
                </c:pt>
                <c:pt idx="1194">
                  <c:v>2.178389313148054E-2</c:v>
                </c:pt>
                <c:pt idx="1195">
                  <c:v>2.1776122460319104E-2</c:v>
                </c:pt>
                <c:pt idx="1196">
                  <c:v>2.1768300161362806E-2</c:v>
                </c:pt>
                <c:pt idx="1197">
                  <c:v>2.1760426430113122E-2</c:v>
                </c:pt>
                <c:pt idx="1198">
                  <c:v>2.175250146207482E-2</c:v>
                </c:pt>
                <c:pt idx="1199">
                  <c:v>2.1744525452752662E-2</c:v>
                </c:pt>
                <c:pt idx="1200">
                  <c:v>2.1736498597653819E-2</c:v>
                </c:pt>
                <c:pt idx="1201">
                  <c:v>2.1728421092287214E-2</c:v>
                </c:pt>
                <c:pt idx="1202">
                  <c:v>2.1720293132162651E-2</c:v>
                </c:pt>
                <c:pt idx="1203">
                  <c:v>2.1712114912791895E-2</c:v>
                </c:pt>
                <c:pt idx="1204">
                  <c:v>2.170388662968694E-2</c:v>
                </c:pt>
                <c:pt idx="1205">
                  <c:v>2.1695608478362185E-2</c:v>
                </c:pt>
                <c:pt idx="1206">
                  <c:v>2.1686086921670598E-2</c:v>
                </c:pt>
                <c:pt idx="1207">
                  <c:v>2.1677702568241856E-2</c:v>
                </c:pt>
                <c:pt idx="1208">
                  <c:v>2.166926896107077E-2</c:v>
                </c:pt>
                <c:pt idx="1209">
                  <c:v>2.166078629567568E-2</c:v>
                </c:pt>
                <c:pt idx="1210">
                  <c:v>2.1652254767574049E-2</c:v>
                </c:pt>
                <c:pt idx="1211">
                  <c:v>2.1643674572284444E-2</c:v>
                </c:pt>
                <c:pt idx="1212">
                  <c:v>2.1635045905326514E-2</c:v>
                </c:pt>
                <c:pt idx="1213">
                  <c:v>2.1626368962219041E-2</c:v>
                </c:pt>
                <c:pt idx="1214">
                  <c:v>2.1617643938482332E-2</c:v>
                </c:pt>
                <c:pt idx="1215">
                  <c:v>2.1608856704292346E-2</c:v>
                </c:pt>
                <c:pt idx="1216">
                  <c:v>2.1600032304129844E-2</c:v>
                </c:pt>
                <c:pt idx="1217">
                  <c:v>2.1591160421257558E-2</c:v>
                </c:pt>
                <c:pt idx="1218">
                  <c:v>2.1582241251210003E-2</c:v>
                </c:pt>
                <c:pt idx="1219">
                  <c:v>2.1573274989521916E-2</c:v>
                </c:pt>
                <c:pt idx="1220">
                  <c:v>2.1564261831728031E-2</c:v>
                </c:pt>
                <c:pt idx="1221">
                  <c:v>2.1552527764919761E-2</c:v>
                </c:pt>
                <c:pt idx="1222">
                  <c:v>2.1543400692986527E-2</c:v>
                </c:pt>
                <c:pt idx="1223">
                  <c:v>2.1532959871366952E-2</c:v>
                </c:pt>
                <c:pt idx="1224">
                  <c:v>2.1525008052504575E-2</c:v>
                </c:pt>
                <c:pt idx="1225">
                  <c:v>2.1515742875079298E-2</c:v>
                </c:pt>
                <c:pt idx="1226">
                  <c:v>2.1506432053611996E-2</c:v>
                </c:pt>
                <c:pt idx="1227">
                  <c:v>2.1497075783661456E-2</c:v>
                </c:pt>
                <c:pt idx="1228">
                  <c:v>2.1487674260786249E-2</c:v>
                </c:pt>
                <c:pt idx="1229">
                  <c:v>2.1478227680543638E-2</c:v>
                </c:pt>
                <c:pt idx="1230">
                  <c:v>2.1468736238488939E-2</c:v>
                </c:pt>
                <c:pt idx="1231">
                  <c:v>2.1459200130177457E-2</c:v>
                </c:pt>
                <c:pt idx="1232">
                  <c:v>2.14496195511619E-2</c:v>
                </c:pt>
                <c:pt idx="1233">
                  <c:v>2.1439994696994102E-2</c:v>
                </c:pt>
                <c:pt idx="1234">
                  <c:v>2.1430325763223727E-2</c:v>
                </c:pt>
                <c:pt idx="1235">
                  <c:v>2.1420612945399788E-2</c:v>
                </c:pt>
                <c:pt idx="1236">
                  <c:v>2.141113578055721E-2</c:v>
                </c:pt>
                <c:pt idx="1237">
                  <c:v>2.1401056439774881E-2</c:v>
                </c:pt>
                <c:pt idx="1238">
                  <c:v>2.1391213143061728E-2</c:v>
                </c:pt>
                <c:pt idx="1239">
                  <c:v>2.1381326744469988E-2</c:v>
                </c:pt>
                <c:pt idx="1240">
                  <c:v>2.1371397439538461E-2</c:v>
                </c:pt>
                <c:pt idx="1241">
                  <c:v>2.1361425423803562E-2</c:v>
                </c:pt>
                <c:pt idx="1242">
                  <c:v>2.1351410892799964E-2</c:v>
                </c:pt>
                <c:pt idx="1243">
                  <c:v>2.1341354042059304E-2</c:v>
                </c:pt>
                <c:pt idx="1244">
                  <c:v>2.133125506711148E-2</c:v>
                </c:pt>
                <c:pt idx="1245">
                  <c:v>2.1321114163483347E-2</c:v>
                </c:pt>
                <c:pt idx="1246">
                  <c:v>2.1310931526699585E-2</c:v>
                </c:pt>
                <c:pt idx="1247">
                  <c:v>2.1300707352281838E-2</c:v>
                </c:pt>
                <c:pt idx="1248">
                  <c:v>2.129044183574914E-2</c:v>
                </c:pt>
                <c:pt idx="1249">
                  <c:v>2.1280550441482766E-2</c:v>
                </c:pt>
                <c:pt idx="1250">
                  <c:v>2.126978755840158E-2</c:v>
                </c:pt>
                <c:pt idx="1251">
                  <c:v>2.1259399188610015E-2</c:v>
                </c:pt>
                <c:pt idx="1252">
                  <c:v>2.1248970258750534E-2</c:v>
                </c:pt>
                <c:pt idx="1253">
                  <c:v>2.1238500964327625E-2</c:v>
                </c:pt>
                <c:pt idx="1254">
                  <c:v>2.1227991500841856E-2</c:v>
                </c:pt>
                <c:pt idx="1255">
                  <c:v>2.121744206379076E-2</c:v>
                </c:pt>
                <c:pt idx="1256">
                  <c:v>2.1206852848668613E-2</c:v>
                </c:pt>
                <c:pt idx="1257">
                  <c:v>2.1190467479533886E-2</c:v>
                </c:pt>
                <c:pt idx="1258">
                  <c:v>2.1184198043499563E-2</c:v>
                </c:pt>
                <c:pt idx="1259">
                  <c:v>2.1174848489764694E-2</c:v>
                </c:pt>
                <c:pt idx="1260">
                  <c:v>2.1164102117228939E-2</c:v>
                </c:pt>
                <c:pt idx="1261">
                  <c:v>2.1153316944039626E-2</c:v>
                </c:pt>
                <c:pt idx="1262">
                  <c:v>2.1142493165668432E-2</c:v>
                </c:pt>
                <c:pt idx="1263">
                  <c:v>2.1131630977584005E-2</c:v>
                </c:pt>
                <c:pt idx="1264">
                  <c:v>2.1120730575250421E-2</c:v>
                </c:pt>
                <c:pt idx="1265">
                  <c:v>2.110979215412807E-2</c:v>
                </c:pt>
                <c:pt idx="1266">
                  <c:v>2.109881590967299E-2</c:v>
                </c:pt>
                <c:pt idx="1267">
                  <c:v>2.1088395569763909E-2</c:v>
                </c:pt>
                <c:pt idx="1268">
                  <c:v>2.10773538255184E-2</c:v>
                </c:pt>
                <c:pt idx="1269">
                  <c:v>2.1066274807887638E-2</c:v>
                </c:pt>
                <c:pt idx="1270">
                  <c:v>2.1055158712267541E-2</c:v>
                </c:pt>
                <c:pt idx="1271">
                  <c:v>2.1044005734049642E-2</c:v>
                </c:pt>
                <c:pt idx="1272">
                  <c:v>2.103281606862023E-2</c:v>
                </c:pt>
                <c:pt idx="1273">
                  <c:v>2.102072217654382E-2</c:v>
                </c:pt>
                <c:pt idx="1274">
                  <c:v>2.1010327457651405E-2</c:v>
                </c:pt>
                <c:pt idx="1275">
                  <c:v>2.0999028902861778E-2</c:v>
                </c:pt>
                <c:pt idx="1276">
                  <c:v>2.0987694442360871E-2</c:v>
                </c:pt>
                <c:pt idx="1277">
                  <c:v>2.0976324271511533E-2</c:v>
                </c:pt>
                <c:pt idx="1278">
                  <c:v>2.0964918585672013E-2</c:v>
                </c:pt>
                <c:pt idx="1279">
                  <c:v>2.0953477580195307E-2</c:v>
                </c:pt>
                <c:pt idx="1280">
                  <c:v>2.0942001450429147E-2</c:v>
                </c:pt>
                <c:pt idx="1281">
                  <c:v>2.0930490391716242E-2</c:v>
                </c:pt>
                <c:pt idx="1282">
                  <c:v>2.0918944599394033E-2</c:v>
                </c:pt>
                <c:pt idx="1283">
                  <c:v>2.0907364268794928E-2</c:v>
                </c:pt>
                <c:pt idx="1284">
                  <c:v>2.0895749595245858E-2</c:v>
                </c:pt>
                <c:pt idx="1285">
                  <c:v>2.0884100774068284E-2</c:v>
                </c:pt>
                <c:pt idx="1286">
                  <c:v>2.0872418000577531E-2</c:v>
                </c:pt>
                <c:pt idx="1287">
                  <c:v>2.0860701470084758E-2</c:v>
                </c:pt>
                <c:pt idx="1288">
                  <c:v>2.0848951377894567E-2</c:v>
                </c:pt>
                <c:pt idx="1289">
                  <c:v>2.0837167919305635E-2</c:v>
                </c:pt>
                <c:pt idx="1290">
                  <c:v>2.0825351289611389E-2</c:v>
                </c:pt>
                <c:pt idx="1291">
                  <c:v>2.0813501684099782E-2</c:v>
                </c:pt>
                <c:pt idx="1292">
                  <c:v>2.0801619298051528E-2</c:v>
                </c:pt>
                <c:pt idx="1293">
                  <c:v>2.0789704326743198E-2</c:v>
                </c:pt>
                <c:pt idx="1294">
                  <c:v>2.0777756965443903E-2</c:v>
                </c:pt>
                <c:pt idx="1295">
                  <c:v>2.0765777409417287E-2</c:v>
                </c:pt>
                <c:pt idx="1296">
                  <c:v>2.0753765853920639E-2</c:v>
                </c:pt>
                <c:pt idx="1297">
                  <c:v>2.0741722494205552E-2</c:v>
                </c:pt>
                <c:pt idx="1298">
                  <c:v>2.0729647525516835E-2</c:v>
                </c:pt>
                <c:pt idx="1299">
                  <c:v>2.0717541143093165E-2</c:v>
                </c:pt>
                <c:pt idx="1300">
                  <c:v>2.0705403542166639E-2</c:v>
                </c:pt>
                <c:pt idx="1301">
                  <c:v>2.0693234917963238E-2</c:v>
                </c:pt>
                <c:pt idx="1302">
                  <c:v>2.0681035465702359E-2</c:v>
                </c:pt>
                <c:pt idx="1303">
                  <c:v>2.0668805380596397E-2</c:v>
                </c:pt>
                <c:pt idx="1304">
                  <c:v>2.0656544857852052E-2</c:v>
                </c:pt>
                <c:pt idx="1305">
                  <c:v>2.0644254092668582E-2</c:v>
                </c:pt>
                <c:pt idx="1306">
                  <c:v>2.0631933280238227E-2</c:v>
                </c:pt>
                <c:pt idx="1307">
                  <c:v>2.0619582615747541E-2</c:v>
                </c:pt>
                <c:pt idx="1308">
                  <c:v>2.0607202294375633E-2</c:v>
                </c:pt>
                <c:pt idx="1309">
                  <c:v>2.0594792511293938E-2</c:v>
                </c:pt>
                <c:pt idx="1310">
                  <c:v>2.0582353461668205E-2</c:v>
                </c:pt>
                <c:pt idx="1311">
                  <c:v>2.056988534065652E-2</c:v>
                </c:pt>
                <c:pt idx="1312">
                  <c:v>2.0557388343409949E-2</c:v>
                </c:pt>
                <c:pt idx="1313">
                  <c:v>2.0544862665072341E-2</c:v>
                </c:pt>
                <c:pt idx="1314">
                  <c:v>2.0532308500780538E-2</c:v>
                </c:pt>
                <c:pt idx="1315">
                  <c:v>2.0519726045663926E-2</c:v>
                </c:pt>
                <c:pt idx="1316">
                  <c:v>2.0507115494844675E-2</c:v>
                </c:pt>
                <c:pt idx="1317">
                  <c:v>2.0494477043437719E-2</c:v>
                </c:pt>
                <c:pt idx="1318">
                  <c:v>2.0481810886550551E-2</c:v>
                </c:pt>
                <c:pt idx="1319">
                  <c:v>2.0469117219282781E-2</c:v>
                </c:pt>
                <c:pt idx="1320">
                  <c:v>2.0456396236727226E-2</c:v>
                </c:pt>
                <c:pt idx="1321">
                  <c:v>2.0443648133968161E-2</c:v>
                </c:pt>
                <c:pt idx="1322">
                  <c:v>2.0430873106083519E-2</c:v>
                </c:pt>
                <c:pt idx="1323">
                  <c:v>2.041807134814224E-2</c:v>
                </c:pt>
                <c:pt idx="1324">
                  <c:v>2.0403803684652656E-2</c:v>
                </c:pt>
                <c:pt idx="1325">
                  <c:v>2.0392388422330533E-2</c:v>
                </c:pt>
                <c:pt idx="1326">
                  <c:v>2.0379507644560108E-2</c:v>
                </c:pt>
                <c:pt idx="1327">
                  <c:v>2.0366600916933722E-2</c:v>
                </c:pt>
                <c:pt idx="1328">
                  <c:v>2.0353668434481557E-2</c:v>
                </c:pt>
                <c:pt idx="1329">
                  <c:v>2.034071039222635E-2</c:v>
                </c:pt>
                <c:pt idx="1330">
                  <c:v>2.0327726985181861E-2</c:v>
                </c:pt>
                <c:pt idx="1331">
                  <c:v>2.0314718408355057E-2</c:v>
                </c:pt>
                <c:pt idx="1332">
                  <c:v>2.030168485674393E-2</c:v>
                </c:pt>
                <c:pt idx="1333">
                  <c:v>2.0288626525337933E-2</c:v>
                </c:pt>
                <c:pt idx="1334">
                  <c:v>2.027554360911972E-2</c:v>
                </c:pt>
                <c:pt idx="1335">
                  <c:v>2.0262436303061879E-2</c:v>
                </c:pt>
                <c:pt idx="1336">
                  <c:v>2.024930480212999E-2</c:v>
                </c:pt>
                <c:pt idx="1337">
                  <c:v>2.0236149301280652E-2</c:v>
                </c:pt>
                <c:pt idx="1338">
                  <c:v>2.0222969995462577E-2</c:v>
                </c:pt>
                <c:pt idx="1339">
                  <c:v>2.0209767079615061E-2</c:v>
                </c:pt>
                <c:pt idx="1340">
                  <c:v>2.019654074867018E-2</c:v>
                </c:pt>
                <c:pt idx="1341">
                  <c:v>2.0183291197549927E-2</c:v>
                </c:pt>
                <c:pt idx="1342">
                  <c:v>2.0170018621169291E-2</c:v>
                </c:pt>
                <c:pt idx="1343">
                  <c:v>2.0156723214433622E-2</c:v>
                </c:pt>
                <c:pt idx="1344">
                  <c:v>2.0143405172239733E-2</c:v>
                </c:pt>
                <c:pt idx="1345">
                  <c:v>2.0130064689475678E-2</c:v>
                </c:pt>
                <c:pt idx="1346">
                  <c:v>2.011670196102118E-2</c:v>
                </c:pt>
                <c:pt idx="1347">
                  <c:v>2.0103317181746551E-2</c:v>
                </c:pt>
                <c:pt idx="1348">
                  <c:v>2.0089910546513566E-2</c:v>
                </c:pt>
                <c:pt idx="1349">
                  <c:v>2.0076482250175016E-2</c:v>
                </c:pt>
                <c:pt idx="1350">
                  <c:v>2.0063032487574711E-2</c:v>
                </c:pt>
                <c:pt idx="1351">
                  <c:v>2.0049561453547485E-2</c:v>
                </c:pt>
                <c:pt idx="1352">
                  <c:v>2.0036069342919408E-2</c:v>
                </c:pt>
                <c:pt idx="1353">
                  <c:v>2.002255635050736E-2</c:v>
                </c:pt>
                <c:pt idx="1354">
                  <c:v>2.0009022671118357E-2</c:v>
                </c:pt>
                <c:pt idx="1355">
                  <c:v>1.9995468499551538E-2</c:v>
                </c:pt>
                <c:pt idx="1356">
                  <c:v>1.9981894030595963E-2</c:v>
                </c:pt>
                <c:pt idx="1357">
                  <c:v>1.9968299459031932E-2</c:v>
                </c:pt>
                <c:pt idx="1358">
                  <c:v>1.9954684979629895E-2</c:v>
                </c:pt>
                <c:pt idx="1359">
                  <c:v>1.9941050787151752E-2</c:v>
                </c:pt>
                <c:pt idx="1360">
                  <c:v>1.9927397076349558E-2</c:v>
                </c:pt>
                <c:pt idx="1361">
                  <c:v>1.9913724041965945E-2</c:v>
                </c:pt>
                <c:pt idx="1362">
                  <c:v>1.9900031878734344E-2</c:v>
                </c:pt>
                <c:pt idx="1363">
                  <c:v>1.988632078137878E-2</c:v>
                </c:pt>
                <c:pt idx="1364">
                  <c:v>1.9872590944613626E-2</c:v>
                </c:pt>
                <c:pt idx="1365">
                  <c:v>1.9858842563143853E-2</c:v>
                </c:pt>
                <c:pt idx="1366">
                  <c:v>1.9845075831664349E-2</c:v>
                </c:pt>
                <c:pt idx="1367">
                  <c:v>1.9831290944861243E-2</c:v>
                </c:pt>
                <c:pt idx="1368">
                  <c:v>1.9817488097410595E-2</c:v>
                </c:pt>
                <c:pt idx="1369">
                  <c:v>1.9803667483978601E-2</c:v>
                </c:pt>
                <c:pt idx="1370">
                  <c:v>1.9789829299222048E-2</c:v>
                </c:pt>
                <c:pt idx="1371">
                  <c:v>1.9775973737788083E-2</c:v>
                </c:pt>
                <c:pt idx="1372">
                  <c:v>1.9762100994313341E-2</c:v>
                </c:pt>
                <c:pt idx="1373">
                  <c:v>1.97482112634257E-2</c:v>
                </c:pt>
                <c:pt idx="1374">
                  <c:v>1.9732435176328906E-2</c:v>
                </c:pt>
                <c:pt idx="1375">
                  <c:v>1.9720381617871749E-2</c:v>
                </c:pt>
                <c:pt idx="1376">
                  <c:v>1.970644209241082E-2</c:v>
                </c:pt>
                <c:pt idx="1377">
                  <c:v>1.9692486357947531E-2</c:v>
                </c:pt>
                <c:pt idx="1378">
                  <c:v>1.9678514609059387E-2</c:v>
                </c:pt>
                <c:pt idx="1379">
                  <c:v>1.9664527040315134E-2</c:v>
                </c:pt>
                <c:pt idx="1380">
                  <c:v>1.9650523846271688E-2</c:v>
                </c:pt>
                <c:pt idx="1381">
                  <c:v>1.963650522147721E-2</c:v>
                </c:pt>
                <c:pt idx="1382">
                  <c:v>1.9622471360469348E-2</c:v>
                </c:pt>
                <c:pt idx="1383">
                  <c:v>1.9608422457775228E-2</c:v>
                </c:pt>
                <c:pt idx="1384">
                  <c:v>1.9594358707913234E-2</c:v>
                </c:pt>
                <c:pt idx="1385">
                  <c:v>1.9580280305389469E-2</c:v>
                </c:pt>
                <c:pt idx="1386">
                  <c:v>1.9566187444701285E-2</c:v>
                </c:pt>
                <c:pt idx="1387">
                  <c:v>1.9552080320335518E-2</c:v>
                </c:pt>
                <c:pt idx="1388">
                  <c:v>1.9537959126768933E-2</c:v>
                </c:pt>
                <c:pt idx="1389">
                  <c:v>1.9523824058467344E-2</c:v>
                </c:pt>
                <c:pt idx="1390">
                  <c:v>1.9509675309886711E-2</c:v>
                </c:pt>
                <c:pt idx="1391">
                  <c:v>1.9495513075472256E-2</c:v>
                </c:pt>
                <c:pt idx="1392">
                  <c:v>1.948133754966001E-2</c:v>
                </c:pt>
                <c:pt idx="1393">
                  <c:v>1.9467148926873741E-2</c:v>
                </c:pt>
                <c:pt idx="1394">
                  <c:v>1.9452947401528229E-2</c:v>
                </c:pt>
                <c:pt idx="1395">
                  <c:v>1.9438733168027751E-2</c:v>
                </c:pt>
                <c:pt idx="1396">
                  <c:v>1.9424506420765191E-2</c:v>
                </c:pt>
                <c:pt idx="1397">
                  <c:v>1.9410267354123361E-2</c:v>
                </c:pt>
                <c:pt idx="1398">
                  <c:v>1.9396016162475219E-2</c:v>
                </c:pt>
                <c:pt idx="1399">
                  <c:v>1.9381753040182546E-2</c:v>
                </c:pt>
                <c:pt idx="1400">
                  <c:v>1.9367478181596186E-2</c:v>
                </c:pt>
                <c:pt idx="1401">
                  <c:v>1.9353187910450487E-2</c:v>
                </c:pt>
                <c:pt idx="1402">
                  <c:v>1.9338864966867538E-2</c:v>
                </c:pt>
                <c:pt idx="1403">
                  <c:v>1.932450785300396E-2</c:v>
                </c:pt>
                <c:pt idx="1404">
                  <c:v>1.931011726561243E-2</c:v>
                </c:pt>
                <c:pt idx="1405">
                  <c:v>1.9295693903575217E-2</c:v>
                </c:pt>
                <c:pt idx="1406">
                  <c:v>1.9281238467905269E-2</c:v>
                </c:pt>
                <c:pt idx="1407">
                  <c:v>1.9266751661746209E-2</c:v>
                </c:pt>
                <c:pt idx="1408">
                  <c:v>1.9252234190370372E-2</c:v>
                </c:pt>
                <c:pt idx="1409">
                  <c:v>1.9237686761178804E-2</c:v>
                </c:pt>
                <c:pt idx="1410">
                  <c:v>1.922311008370256E-2</c:v>
                </c:pt>
                <c:pt idx="1411">
                  <c:v>1.9208504869600327E-2</c:v>
                </c:pt>
                <c:pt idx="1412">
                  <c:v>1.9193871832659262E-2</c:v>
                </c:pt>
                <c:pt idx="1413">
                  <c:v>1.9179211688794152E-2</c:v>
                </c:pt>
                <c:pt idx="1414">
                  <c:v>1.9161297474626592E-2</c:v>
                </c:pt>
                <c:pt idx="1415">
                  <c:v>1.9146576008795154E-2</c:v>
                </c:pt>
                <c:pt idx="1416">
                  <c:v>1.9131829965258182E-2</c:v>
                </c:pt>
                <c:pt idx="1417">
                  <c:v>1.9117060066538745E-2</c:v>
                </c:pt>
                <c:pt idx="1418">
                  <c:v>1.9102267037273763E-2</c:v>
                </c:pt>
                <c:pt idx="1419">
                  <c:v>1.9087451604215083E-2</c:v>
                </c:pt>
                <c:pt idx="1420">
                  <c:v>1.907261449622687E-2</c:v>
                </c:pt>
                <c:pt idx="1421">
                  <c:v>1.905775644428756E-2</c:v>
                </c:pt>
                <c:pt idx="1422">
                  <c:v>1.9042878181487689E-2</c:v>
                </c:pt>
                <c:pt idx="1423">
                  <c:v>1.9027980443031198E-2</c:v>
                </c:pt>
                <c:pt idx="1424">
                  <c:v>1.9013063966233913E-2</c:v>
                </c:pt>
                <c:pt idx="1425">
                  <c:v>1.8998129490523749E-2</c:v>
                </c:pt>
                <c:pt idx="1426">
                  <c:v>1.897521642162989E-2</c:v>
                </c:pt>
                <c:pt idx="1427">
                  <c:v>1.8968209510634122E-2</c:v>
                </c:pt>
                <c:pt idx="1428">
                  <c:v>1.895322549586816E-2</c:v>
                </c:pt>
                <c:pt idx="1429">
                  <c:v>1.8937633649962218E-2</c:v>
                </c:pt>
                <c:pt idx="1430">
                  <c:v>1.8923213156058712E-2</c:v>
                </c:pt>
                <c:pt idx="1431">
                  <c:v>1.8908186333092818E-2</c:v>
                </c:pt>
                <c:pt idx="1432">
                  <c:v>1.889314674632122E-2</c:v>
                </c:pt>
                <c:pt idx="1433">
                  <c:v>1.8878095152057944E-2</c:v>
                </c:pt>
                <c:pt idx="1434">
                  <c:v>1.8863032308726504E-2</c:v>
                </c:pt>
                <c:pt idx="1435">
                  <c:v>1.8847958976859033E-2</c:v>
                </c:pt>
                <c:pt idx="1436">
                  <c:v>1.8832875919097138E-2</c:v>
                </c:pt>
                <c:pt idx="1437">
                  <c:v>1.8817783900191482E-2</c:v>
                </c:pt>
                <c:pt idx="1438">
                  <c:v>1.8802683687000686E-2</c:v>
                </c:pt>
                <c:pt idx="1439">
                  <c:v>1.8787576048492415E-2</c:v>
                </c:pt>
                <c:pt idx="1440">
                  <c:v>1.8772461755741647E-2</c:v>
                </c:pt>
                <c:pt idx="1441">
                  <c:v>1.8757341581932187E-2</c:v>
                </c:pt>
                <c:pt idx="1442">
                  <c:v>1.8742216302354276E-2</c:v>
                </c:pt>
                <c:pt idx="1443">
                  <c:v>1.8727086694406984E-2</c:v>
                </c:pt>
                <c:pt idx="1444">
                  <c:v>1.8711953537595603E-2</c:v>
                </c:pt>
                <c:pt idx="1445">
                  <c:v>1.8696817613533163E-2</c:v>
                </c:pt>
                <c:pt idx="1446">
                  <c:v>1.8681679705939345E-2</c:v>
                </c:pt>
                <c:pt idx="1447">
                  <c:v>1.8666540600640047E-2</c:v>
                </c:pt>
                <c:pt idx="1448">
                  <c:v>1.8651401085568481E-2</c:v>
                </c:pt>
                <c:pt idx="1449">
                  <c:v>1.8638036033057446E-2</c:v>
                </c:pt>
                <c:pt idx="1450">
                  <c:v>1.8621123988372883E-2</c:v>
                </c:pt>
                <c:pt idx="1451">
                  <c:v>1.8605987992645262E-2</c:v>
                </c:pt>
                <c:pt idx="1452">
                  <c:v>1.8590854759939057E-2</c:v>
                </c:pt>
                <c:pt idx="1453">
                  <c:v>1.8575142830945381E-2</c:v>
                </c:pt>
                <c:pt idx="1454">
                  <c:v>1.8560628667731813E-2</c:v>
                </c:pt>
                <c:pt idx="1455">
                  <c:v>1.8545556440628139E-2</c:v>
                </c:pt>
                <c:pt idx="1456">
                  <c:v>1.853051255969217E-2</c:v>
                </c:pt>
                <c:pt idx="1457">
                  <c:v>1.8515497330266577E-2</c:v>
                </c:pt>
                <c:pt idx="1458">
                  <c:v>1.8500511057677908E-2</c:v>
                </c:pt>
                <c:pt idx="1459">
                  <c:v>1.8485554047237476E-2</c:v>
                </c:pt>
                <c:pt idx="1460">
                  <c:v>1.8470626604239381E-2</c:v>
                </c:pt>
                <c:pt idx="1461">
                  <c:v>1.8455729033964221E-2</c:v>
                </c:pt>
                <c:pt idx="1462">
                  <c:v>1.8442580097695428E-2</c:v>
                </c:pt>
                <c:pt idx="1463">
                  <c:v>1.8426024732618392E-2</c:v>
                </c:pt>
                <c:pt idx="1464">
                  <c:v>1.8411218612029202E-2</c:v>
                </c:pt>
                <c:pt idx="1465">
                  <c:v>1.8396443585123715E-2</c:v>
                </c:pt>
                <c:pt idx="1466">
                  <c:v>1.8375956240874663E-2</c:v>
                </c:pt>
                <c:pt idx="1467">
                  <c:v>1.8361256266127043E-2</c:v>
                </c:pt>
                <c:pt idx="1468">
                  <c:v>1.8346588407404236E-2</c:v>
                </c:pt>
                <c:pt idx="1469">
                  <c:v>1.8331952969847069E-2</c:v>
                </c:pt>
                <c:pt idx="1470">
                  <c:v>1.8317350258579782E-2</c:v>
                </c:pt>
                <c:pt idx="1471">
                  <c:v>1.8302780578713929E-2</c:v>
                </c:pt>
                <c:pt idx="1472">
                  <c:v>1.8288244235345138E-2</c:v>
                </c:pt>
                <c:pt idx="1473">
                  <c:v>1.8273741533554832E-2</c:v>
                </c:pt>
                <c:pt idx="1474">
                  <c:v>1.8259272778410239E-2</c:v>
                </c:pt>
                <c:pt idx="1475">
                  <c:v>1.8245387294864159E-2</c:v>
                </c:pt>
                <c:pt idx="1476">
                  <c:v>1.8230985402456965E-2</c:v>
                </c:pt>
                <c:pt idx="1477">
                  <c:v>1.8216618347716769E-2</c:v>
                </c:pt>
                <c:pt idx="1478">
                  <c:v>1.820228643564387E-2</c:v>
                </c:pt>
                <c:pt idx="1479">
                  <c:v>1.8187989971224991E-2</c:v>
                </c:pt>
                <c:pt idx="1480">
                  <c:v>1.817372925943261E-2</c:v>
                </c:pt>
                <c:pt idx="1481">
                  <c:v>1.8155447083807393E-2</c:v>
                </c:pt>
                <c:pt idx="1482">
                  <c:v>1.8145316313552484E-2</c:v>
                </c:pt>
                <c:pt idx="1483">
                  <c:v>1.813116468934247E-2</c:v>
                </c:pt>
                <c:pt idx="1484">
                  <c:v>1.8115036694616008E-2</c:v>
                </c:pt>
                <c:pt idx="1485">
                  <c:v>1.8100964670295195E-2</c:v>
                </c:pt>
                <c:pt idx="1486">
                  <c:v>1.8086930271711429E-2</c:v>
                </c:pt>
                <c:pt idx="1487">
                  <c:v>1.8072933803743023E-2</c:v>
                </c:pt>
                <c:pt idx="1488">
                  <c:v>1.8058975571255152E-2</c:v>
                </c:pt>
                <c:pt idx="1489">
                  <c:v>1.8045055879100508E-2</c:v>
                </c:pt>
                <c:pt idx="1490">
                  <c:v>1.8031175032119078E-2</c:v>
                </c:pt>
                <c:pt idx="1491">
                  <c:v>1.8017333335138153E-2</c:v>
                </c:pt>
                <c:pt idx="1492">
                  <c:v>1.8003531092973406E-2</c:v>
                </c:pt>
                <c:pt idx="1493">
                  <c:v>1.7989768610427601E-2</c:v>
                </c:pt>
                <c:pt idx="1494">
                  <c:v>1.7976046192291664E-2</c:v>
                </c:pt>
                <c:pt idx="1495">
                  <c:v>1.7962364143344272E-2</c:v>
                </c:pt>
                <c:pt idx="1496">
                  <c:v>1.7948722768353353E-2</c:v>
                </c:pt>
                <c:pt idx="1497">
                  <c:v>1.7935122372073269E-2</c:v>
                </c:pt>
                <c:pt idx="1498">
                  <c:v>1.7921563259248527E-2</c:v>
                </c:pt>
                <c:pt idx="1499">
                  <c:v>1.7908045734610707E-2</c:v>
                </c:pt>
                <c:pt idx="1500">
                  <c:v>1.7894570102880876E-2</c:v>
                </c:pt>
                <c:pt idx="1501">
                  <c:v>1.7881136668769379E-2</c:v>
                </c:pt>
                <c:pt idx="1502">
                  <c:v>1.7867745736973851E-2</c:v>
                </c:pt>
                <c:pt idx="1503">
                  <c:v>1.7854397612182289E-2</c:v>
                </c:pt>
                <c:pt idx="1504">
                  <c:v>1.7841092599071746E-2</c:v>
                </c:pt>
                <c:pt idx="1505">
                  <c:v>1.7827831002307885E-2</c:v>
                </c:pt>
                <c:pt idx="1506">
                  <c:v>1.7814613126545861E-2</c:v>
                </c:pt>
                <c:pt idx="1507">
                  <c:v>1.7801439276431401E-2</c:v>
                </c:pt>
                <c:pt idx="1508">
                  <c:v>1.778830975659907E-2</c:v>
                </c:pt>
                <c:pt idx="1509">
                  <c:v>1.7775224871672921E-2</c:v>
                </c:pt>
                <c:pt idx="1510">
                  <c:v>1.7762184926267806E-2</c:v>
                </c:pt>
                <c:pt idx="1511">
                  <c:v>1.774919022498829E-2</c:v>
                </c:pt>
                <c:pt idx="1512">
                  <c:v>1.7736241072428858E-2</c:v>
                </c:pt>
                <c:pt idx="1513">
                  <c:v>1.7723337773175016E-2</c:v>
                </c:pt>
                <c:pt idx="1514">
                  <c:v>1.7710480631802417E-2</c:v>
                </c:pt>
                <c:pt idx="1515">
                  <c:v>1.7697669952877297E-2</c:v>
                </c:pt>
                <c:pt idx="1516">
                  <c:v>1.7684906040956693E-2</c:v>
                </c:pt>
                <c:pt idx="1517">
                  <c:v>1.7672189200588662E-2</c:v>
                </c:pt>
                <c:pt idx="1518">
                  <c:v>1.7657713698037515E-2</c:v>
                </c:pt>
                <c:pt idx="1519">
                  <c:v>1.7645098750759616E-2</c:v>
                </c:pt>
                <c:pt idx="1520">
                  <c:v>1.76325318321282E-2</c:v>
                </c:pt>
                <c:pt idx="1521">
                  <c:v>1.7620013246654312E-2</c:v>
                </c:pt>
                <c:pt idx="1522">
                  <c:v>1.7607543298842874E-2</c:v>
                </c:pt>
                <c:pt idx="1523">
                  <c:v>1.759512229318828E-2</c:v>
                </c:pt>
                <c:pt idx="1524">
                  <c:v>1.7582750534178369E-2</c:v>
                </c:pt>
                <c:pt idx="1525">
                  <c:v>1.7570428326292863E-2</c:v>
                </c:pt>
                <c:pt idx="1526">
                  <c:v>1.7558155974003398E-2</c:v>
                </c:pt>
                <c:pt idx="1527">
                  <c:v>1.7545933781774142E-2</c:v>
                </c:pt>
                <c:pt idx="1528">
                  <c:v>1.7533762054062058E-2</c:v>
                </c:pt>
                <c:pt idx="1529">
                  <c:v>1.7521641095316867E-2</c:v>
                </c:pt>
                <c:pt idx="1530">
                  <c:v>1.7509571209980628E-2</c:v>
                </c:pt>
                <c:pt idx="1531">
                  <c:v>1.7497552702489053E-2</c:v>
                </c:pt>
                <c:pt idx="1532">
                  <c:v>1.7483880567522966E-2</c:v>
                </c:pt>
                <c:pt idx="1533">
                  <c:v>1.747197318052086E-2</c:v>
                </c:pt>
                <c:pt idx="1534">
                  <c:v>1.7458555134155888E-2</c:v>
                </c:pt>
                <c:pt idx="1535">
                  <c:v>1.7448315714719932E-2</c:v>
                </c:pt>
                <c:pt idx="1536">
                  <c:v>1.743656624473099E-2</c:v>
                </c:pt>
                <c:pt idx="1537">
                  <c:v>1.7424870022547119E-2</c:v>
                </c:pt>
                <c:pt idx="1538">
                  <c:v>1.7413227352557813E-2</c:v>
                </c:pt>
                <c:pt idx="1539">
                  <c:v>1.7401638539148636E-2</c:v>
                </c:pt>
                <c:pt idx="1540">
                  <c:v>1.739010388669748E-2</c:v>
                </c:pt>
                <c:pt idx="1541">
                  <c:v>1.737862369957939E-2</c:v>
                </c:pt>
                <c:pt idx="1542">
                  <c:v>1.7367198282161964E-2</c:v>
                </c:pt>
                <c:pt idx="1543">
                  <c:v>1.7355827938809298E-2</c:v>
                </c:pt>
                <c:pt idx="1544">
                  <c:v>1.7344512973880233E-2</c:v>
                </c:pt>
                <c:pt idx="1545">
                  <c:v>1.7333253691728355E-2</c:v>
                </c:pt>
                <c:pt idx="1546">
                  <c:v>1.7322050396703734E-2</c:v>
                </c:pt>
                <c:pt idx="1547">
                  <c:v>1.7310903393150983E-2</c:v>
                </c:pt>
                <c:pt idx="1548">
                  <c:v>1.7299812985411639E-2</c:v>
                </c:pt>
                <c:pt idx="1549">
                  <c:v>1.7288779477822421E-2</c:v>
                </c:pt>
                <c:pt idx="1550">
                  <c:v>1.72778031747172E-2</c:v>
                </c:pt>
                <c:pt idx="1551">
                  <c:v>1.7266884380424816E-2</c:v>
                </c:pt>
                <c:pt idx="1552">
                  <c:v>1.7256023399271691E-2</c:v>
                </c:pt>
                <c:pt idx="1553">
                  <c:v>1.7245220535580537E-2</c:v>
                </c:pt>
                <c:pt idx="1554">
                  <c:v>1.7234476093671201E-2</c:v>
                </c:pt>
                <c:pt idx="1555">
                  <c:v>1.7223790377860482E-2</c:v>
                </c:pt>
                <c:pt idx="1556">
                  <c:v>1.7213163692461883E-2</c:v>
                </c:pt>
                <c:pt idx="1557">
                  <c:v>1.7202596341787377E-2</c:v>
                </c:pt>
                <c:pt idx="1558">
                  <c:v>1.7192088630145652E-2</c:v>
                </c:pt>
                <c:pt idx="1559">
                  <c:v>1.7181640861843206E-2</c:v>
                </c:pt>
                <c:pt idx="1560">
                  <c:v>1.717125334118522E-2</c:v>
                </c:pt>
                <c:pt idx="1561">
                  <c:v>1.7160926372474253E-2</c:v>
                </c:pt>
                <c:pt idx="1562">
                  <c:v>1.7150660260011545E-2</c:v>
                </c:pt>
                <c:pt idx="1563">
                  <c:v>1.7140455308096589E-2</c:v>
                </c:pt>
                <c:pt idx="1564">
                  <c:v>1.7130311821027998E-2</c:v>
                </c:pt>
                <c:pt idx="1565">
                  <c:v>1.7120230103103064E-2</c:v>
                </c:pt>
                <c:pt idx="1566">
                  <c:v>1.7110210458617783E-2</c:v>
                </c:pt>
                <c:pt idx="1567">
                  <c:v>1.7100253191867917E-2</c:v>
                </c:pt>
                <c:pt idx="1568">
                  <c:v>1.7090358607148356E-2</c:v>
                </c:pt>
                <c:pt idx="1569">
                  <c:v>1.7080527008753555E-2</c:v>
                </c:pt>
                <c:pt idx="1570">
                  <c:v>1.7070758700978621E-2</c:v>
                </c:pt>
                <c:pt idx="1571">
                  <c:v>1.706105398811757E-2</c:v>
                </c:pt>
                <c:pt idx="1572">
                  <c:v>1.7051413174464854E-2</c:v>
                </c:pt>
                <c:pt idx="1573">
                  <c:v>1.70418365643158E-2</c:v>
                </c:pt>
                <c:pt idx="1574">
                  <c:v>1.7032324461966182E-2</c:v>
                </c:pt>
                <c:pt idx="1575">
                  <c:v>1.7022877171712195E-2</c:v>
                </c:pt>
                <c:pt idx="1576">
                  <c:v>1.7013494997851805E-2</c:v>
                </c:pt>
                <c:pt idx="1577">
                  <c:v>1.7004178244683178E-2</c:v>
                </c:pt>
                <c:pt idx="1578">
                  <c:v>1.6994927216506688E-2</c:v>
                </c:pt>
                <c:pt idx="1579">
                  <c:v>1.6985742217623792E-2</c:v>
                </c:pt>
                <c:pt idx="1580">
                  <c:v>1.6976623552337703E-2</c:v>
                </c:pt>
                <c:pt idx="1581">
                  <c:v>1.6967571524954043E-2</c:v>
                </c:pt>
                <c:pt idx="1582">
                  <c:v>1.6958586439780623E-2</c:v>
                </c:pt>
                <c:pt idx="1583">
                  <c:v>1.6949668601127007E-2</c:v>
                </c:pt>
                <c:pt idx="1584">
                  <c:v>1.6940056547216212E-2</c:v>
                </c:pt>
                <c:pt idx="1585">
                  <c:v>1.6932035880632777E-2</c:v>
                </c:pt>
                <c:pt idx="1586">
                  <c:v>1.6923321607425965E-2</c:v>
                </c:pt>
                <c:pt idx="1587">
                  <c:v>1.6914675798007213E-2</c:v>
                </c:pt>
                <c:pt idx="1588">
                  <c:v>1.6906098756701418E-2</c:v>
                </c:pt>
                <c:pt idx="1589">
                  <c:v>1.6897590787837202E-2</c:v>
                </c:pt>
                <c:pt idx="1590">
                  <c:v>1.6889152195747336E-2</c:v>
                </c:pt>
                <c:pt idx="1591">
                  <c:v>1.6880783284767886E-2</c:v>
                </c:pt>
                <c:pt idx="1592">
                  <c:v>1.687248435923995E-2</c:v>
                </c:pt>
                <c:pt idx="1593">
                  <c:v>1.6864255723509015E-2</c:v>
                </c:pt>
                <c:pt idx="1594">
                  <c:v>1.6856097681924715E-2</c:v>
                </c:pt>
                <c:pt idx="1595">
                  <c:v>1.6848010538842169E-2</c:v>
                </c:pt>
                <c:pt idx="1596">
                  <c:v>1.6839994598621313E-2</c:v>
                </c:pt>
                <c:pt idx="1597">
                  <c:v>1.6832050165627336E-2</c:v>
                </c:pt>
                <c:pt idx="1598">
                  <c:v>1.6824177544231343E-2</c:v>
                </c:pt>
                <c:pt idx="1599">
                  <c:v>1.6816377038810133E-2</c:v>
                </c:pt>
                <c:pt idx="1600">
                  <c:v>1.6808648953745974E-2</c:v>
                </c:pt>
                <c:pt idx="1601">
                  <c:v>1.6800993593428147E-2</c:v>
                </c:pt>
                <c:pt idx="1602">
                  <c:v>1.6793411262251416E-2</c:v>
                </c:pt>
                <c:pt idx="1603">
                  <c:v>1.6785902264618194E-2</c:v>
                </c:pt>
                <c:pt idx="1604">
                  <c:v>1.6778466904937037E-2</c:v>
                </c:pt>
                <c:pt idx="1605">
                  <c:v>1.6771105487624161E-2</c:v>
                </c:pt>
                <c:pt idx="1606">
                  <c:v>1.6763818317102577E-2</c:v>
                </c:pt>
                <c:pt idx="1607">
                  <c:v>1.6756605697803177E-2</c:v>
                </c:pt>
                <c:pt idx="1608">
                  <c:v>1.6749467934164076E-2</c:v>
                </c:pt>
                <c:pt idx="1609">
                  <c:v>1.6742405330632593E-2</c:v>
                </c:pt>
                <c:pt idx="1610">
                  <c:v>1.6735418191663048E-2</c:v>
                </c:pt>
                <c:pt idx="1611">
                  <c:v>1.6728506821718753E-2</c:v>
                </c:pt>
                <c:pt idx="1612">
                  <c:v>1.6721671525271764E-2</c:v>
                </c:pt>
                <c:pt idx="1613">
                  <c:v>1.6714912606802693E-2</c:v>
                </c:pt>
                <c:pt idx="1614">
                  <c:v>1.6708230370801779E-2</c:v>
                </c:pt>
                <c:pt idx="1615">
                  <c:v>1.6701625121768676E-2</c:v>
                </c:pt>
                <c:pt idx="1616">
                  <c:v>1.6695097164212028E-2</c:v>
                </c:pt>
                <c:pt idx="1617">
                  <c:v>1.668864680265076E-2</c:v>
                </c:pt>
                <c:pt idx="1618">
                  <c:v>1.668227434161388E-2</c:v>
                </c:pt>
                <c:pt idx="1619">
                  <c:v>1.6675980085640685E-2</c:v>
                </c:pt>
                <c:pt idx="1620">
                  <c:v>1.6669764339281207E-2</c:v>
                </c:pt>
                <c:pt idx="1621">
                  <c:v>1.6663627407095764E-2</c:v>
                </c:pt>
                <c:pt idx="1622">
                  <c:v>1.6657569593656066E-2</c:v>
                </c:pt>
                <c:pt idx="1623">
                  <c:v>1.6651591203545653E-2</c:v>
                </c:pt>
                <c:pt idx="1624">
                  <c:v>1.6645692541358351E-2</c:v>
                </c:pt>
                <c:pt idx="1625">
                  <c:v>1.6639873911700916E-2</c:v>
                </c:pt>
                <c:pt idx="1626">
                  <c:v>1.6634135619191262E-2</c:v>
                </c:pt>
                <c:pt idx="1627">
                  <c:v>1.6628477968460231E-2</c:v>
                </c:pt>
                <c:pt idx="1628">
                  <c:v>1.6622901264150933E-2</c:v>
                </c:pt>
                <c:pt idx="1629">
                  <c:v>1.6617405810918515E-2</c:v>
                </c:pt>
                <c:pt idx="1630">
                  <c:v>1.6611991913432361E-2</c:v>
                </c:pt>
                <c:pt idx="1631">
                  <c:v>1.6606824297923421E-2</c:v>
                </c:pt>
                <c:pt idx="1632">
                  <c:v>1.6601591925961848E-2</c:v>
                </c:pt>
                <c:pt idx="1633">
                  <c:v>1.6596442100680633E-2</c:v>
                </c:pt>
                <c:pt idx="1634">
                  <c:v>1.6591375126837522E-2</c:v>
                </c:pt>
                <c:pt idx="1635">
                  <c:v>1.6586079289207821E-2</c:v>
                </c:pt>
                <c:pt idx="1636">
                  <c:v>1.6581490952569763E-2</c:v>
                </c:pt>
                <c:pt idx="1637">
                  <c:v>1.6576674361733806E-2</c:v>
                </c:pt>
                <c:pt idx="1638">
                  <c:v>1.6571941841513314E-2</c:v>
                </c:pt>
                <c:pt idx="1639">
                  <c:v>1.6567293696741845E-2</c:v>
                </c:pt>
                <c:pt idx="1640">
                  <c:v>1.6562730232266627E-2</c:v>
                </c:pt>
                <c:pt idx="1641">
                  <c:v>1.6558251752951839E-2</c:v>
                </c:pt>
                <c:pt idx="1642">
                  <c:v>1.6553858563678168E-2</c:v>
                </c:pt>
                <c:pt idx="1643">
                  <c:v>1.6549550969342158E-2</c:v>
                </c:pt>
                <c:pt idx="1644">
                  <c:v>1.6545329274857076E-2</c:v>
                </c:pt>
                <c:pt idx="1645">
                  <c:v>1.6541193785153566E-2</c:v>
                </c:pt>
                <c:pt idx="1646">
                  <c:v>1.6537144805179222E-2</c:v>
                </c:pt>
                <c:pt idx="1647">
                  <c:v>1.6533182639899655E-2</c:v>
                </c:pt>
                <c:pt idx="1648">
                  <c:v>1.6528835198003605E-2</c:v>
                </c:pt>
                <c:pt idx="1649">
                  <c:v>1.6525519973374876E-2</c:v>
                </c:pt>
                <c:pt idx="1650">
                  <c:v>1.6521820082150394E-2</c:v>
                </c:pt>
                <c:pt idx="1651">
                  <c:v>1.651820822566237E-2</c:v>
                </c:pt>
                <c:pt idx="1652">
                  <c:v>1.651468470896765E-2</c:v>
                </c:pt>
                <c:pt idx="1653">
                  <c:v>1.6511249837142854E-2</c:v>
                </c:pt>
                <c:pt idx="1654">
                  <c:v>1.6507903915282625E-2</c:v>
                </c:pt>
                <c:pt idx="1655">
                  <c:v>1.6504647248503333E-2</c:v>
                </c:pt>
                <c:pt idx="1656">
                  <c:v>1.6501480141939369E-2</c:v>
                </c:pt>
                <c:pt idx="1657">
                  <c:v>1.6498402900746206E-2</c:v>
                </c:pt>
                <c:pt idx="1658">
                  <c:v>1.649541583009994E-2</c:v>
                </c:pt>
                <c:pt idx="1659">
                  <c:v>1.6492519235197525E-2</c:v>
                </c:pt>
                <c:pt idx="1660">
                  <c:v>1.6489713421256338E-2</c:v>
                </c:pt>
                <c:pt idx="1661">
                  <c:v>1.6486256280122343E-2</c:v>
                </c:pt>
                <c:pt idx="1662">
                  <c:v>1.6484138111212701E-2</c:v>
                </c:pt>
                <c:pt idx="1663">
                  <c:v>1.6481307901665979E-2</c:v>
                </c:pt>
                <c:pt idx="1664">
                  <c:v>1.6478447936253224E-2</c:v>
                </c:pt>
                <c:pt idx="1665">
                  <c:v>1.6475557171262582E-2</c:v>
                </c:pt>
                <c:pt idx="1666">
                  <c:v>1.647263455972393E-2</c:v>
                </c:pt>
                <c:pt idx="1667">
                  <c:v>1.6469679051407587E-2</c:v>
                </c:pt>
                <c:pt idx="1668">
                  <c:v>1.6466689592826905E-2</c:v>
                </c:pt>
                <c:pt idx="1669">
                  <c:v>1.6463665127235672E-2</c:v>
                </c:pt>
                <c:pt idx="1670">
                  <c:v>1.6460604594631584E-2</c:v>
                </c:pt>
                <c:pt idx="1671">
                  <c:v>1.6457506931754944E-2</c:v>
                </c:pt>
                <c:pt idx="1672">
                  <c:v>1.6454371072089094E-2</c:v>
                </c:pt>
                <c:pt idx="1673">
                  <c:v>1.6451195945861936E-2</c:v>
                </c:pt>
                <c:pt idx="1674">
                  <c:v>1.6447980480044849E-2</c:v>
                </c:pt>
                <c:pt idx="1675">
                  <c:v>1.644472359835486E-2</c:v>
                </c:pt>
                <c:pt idx="1676">
                  <c:v>1.6441424221253546E-2</c:v>
                </c:pt>
                <c:pt idx="1677">
                  <c:v>1.643808126594945E-2</c:v>
                </c:pt>
                <c:pt idx="1678">
                  <c:v>1.6434693646396315E-2</c:v>
                </c:pt>
                <c:pt idx="1679">
                  <c:v>1.643126027329549E-2</c:v>
                </c:pt>
                <c:pt idx="1680">
                  <c:v>1.6427780054095058E-2</c:v>
                </c:pt>
                <c:pt idx="1681">
                  <c:v>1.6424251892992001E-2</c:v>
                </c:pt>
                <c:pt idx="1682">
                  <c:v>1.6420674690931131E-2</c:v>
                </c:pt>
                <c:pt idx="1683">
                  <c:v>1.6416908089043843E-2</c:v>
                </c:pt>
                <c:pt idx="1684">
                  <c:v>1.6413247249414818E-2</c:v>
                </c:pt>
                <c:pt idx="1685">
                  <c:v>1.6409533366130623E-2</c:v>
                </c:pt>
                <c:pt idx="1686">
                  <c:v>1.6405765317042749E-2</c:v>
                </c:pt>
                <c:pt idx="1687">
                  <c:v>1.6401941976727719E-2</c:v>
                </c:pt>
                <c:pt idx="1688">
                  <c:v>1.6398062216488832E-2</c:v>
                </c:pt>
                <c:pt idx="1689">
                  <c:v>1.6394124904355298E-2</c:v>
                </c:pt>
                <c:pt idx="1690">
                  <c:v>1.639016811651681E-2</c:v>
                </c:pt>
                <c:pt idx="1691">
                  <c:v>1.6386073080160515E-2</c:v>
                </c:pt>
                <c:pt idx="1692">
                  <c:v>1.6381365522220373E-2</c:v>
                </c:pt>
                <c:pt idx="1693">
                  <c:v>1.6377170215999368E-2</c:v>
                </c:pt>
                <c:pt idx="1694">
                  <c:v>1.6372912005532408E-2</c:v>
                </c:pt>
                <c:pt idx="1695">
                  <c:v>1.6368589745666205E-2</c:v>
                </c:pt>
                <c:pt idx="1696">
                  <c:v>1.6364202287997311E-2</c:v>
                </c:pt>
                <c:pt idx="1697">
                  <c:v>1.6359748480873008E-2</c:v>
                </c:pt>
                <c:pt idx="1698">
                  <c:v>1.6355227169391941E-2</c:v>
                </c:pt>
                <c:pt idx="1699">
                  <c:v>1.6350637195403913E-2</c:v>
                </c:pt>
                <c:pt idx="1700">
                  <c:v>1.6346040662722348E-2</c:v>
                </c:pt>
                <c:pt idx="1701">
                  <c:v>1.6341246611077422E-2</c:v>
                </c:pt>
                <c:pt idx="1702">
                  <c:v>1.6336443668208498E-2</c:v>
                </c:pt>
                <c:pt idx="1703">
                  <c:v>1.633156739777452E-2</c:v>
                </c:pt>
                <c:pt idx="1704">
                  <c:v>1.6326616625400664E-2</c:v>
                </c:pt>
                <c:pt idx="1705">
                  <c:v>1.6321590173468927E-2</c:v>
                </c:pt>
                <c:pt idx="1706">
                  <c:v>1.6316486861120961E-2</c:v>
                </c:pt>
                <c:pt idx="1707">
                  <c:v>1.6311305504256312E-2</c:v>
                </c:pt>
                <c:pt idx="1708">
                  <c:v>1.6306044915536798E-2</c:v>
                </c:pt>
                <c:pt idx="1709">
                  <c:v>1.6300776816812912E-2</c:v>
                </c:pt>
                <c:pt idx="1710">
                  <c:v>1.6295281276986748E-2</c:v>
                </c:pt>
                <c:pt idx="1711">
                  <c:v>1.628977583629072E-2</c:v>
                </c:pt>
                <c:pt idx="1712">
                  <c:v>1.6284186382010374E-2</c:v>
                </c:pt>
                <c:pt idx="1713">
                  <c:v>1.6278531021054164E-2</c:v>
                </c:pt>
                <c:pt idx="1714">
                  <c:v>1.6272897202634206E-2</c:v>
                </c:pt>
                <c:pt idx="1715">
                  <c:v>1.6267295881151708E-2</c:v>
                </c:pt>
                <c:pt idx="1716">
                  <c:v>1.6261727189910827E-2</c:v>
                </c:pt>
                <c:pt idx="1717">
                  <c:v>1.6256191262215933E-2</c:v>
                </c:pt>
                <c:pt idx="1718">
                  <c:v>1.6250688231371622E-2</c:v>
                </c:pt>
                <c:pt idx="1719">
                  <c:v>1.624521823068293E-2</c:v>
                </c:pt>
                <c:pt idx="1720">
                  <c:v>1.6239781393455312E-2</c:v>
                </c:pt>
                <c:pt idx="1721">
                  <c:v>1.6234377852993802E-2</c:v>
                </c:pt>
                <c:pt idx="1722">
                  <c:v>1.6229001664018507E-2</c:v>
                </c:pt>
                <c:pt idx="1723">
                  <c:v>1.6223671195595538E-2</c:v>
                </c:pt>
                <c:pt idx="1724">
                  <c:v>1.6218368345272106E-2</c:v>
                </c:pt>
                <c:pt idx="1725">
                  <c:v>1.6213099324942307E-2</c:v>
                </c:pt>
                <c:pt idx="1726">
                  <c:v>1.6205606770391876E-2</c:v>
                </c:pt>
                <c:pt idx="1727">
                  <c:v>1.6200415873440805E-2</c:v>
                </c:pt>
                <c:pt idx="1728">
                  <c:v>1.6195259241293766E-2</c:v>
                </c:pt>
                <c:pt idx="1729">
                  <c:v>1.619013700725213E-2</c:v>
                </c:pt>
                <c:pt idx="1730">
                  <c:v>1.6185049304618369E-2</c:v>
                </c:pt>
                <c:pt idx="1731">
                  <c:v>1.6179996266695376E-2</c:v>
                </c:pt>
                <c:pt idx="1732">
                  <c:v>1.6174978026787596E-2</c:v>
                </c:pt>
                <c:pt idx="1733">
                  <c:v>1.616999471819968E-2</c:v>
                </c:pt>
                <c:pt idx="1734">
                  <c:v>1.6165046474237815E-2</c:v>
                </c:pt>
                <c:pt idx="1735">
                  <c:v>1.6160133428208847E-2</c:v>
                </c:pt>
                <c:pt idx="1736">
                  <c:v>1.6155255713420715E-2</c:v>
                </c:pt>
                <c:pt idx="1737">
                  <c:v>1.6150413463182894E-2</c:v>
                </c:pt>
                <c:pt idx="1738">
                  <c:v>1.6145606810805513E-2</c:v>
                </c:pt>
                <c:pt idx="1739">
                  <c:v>1.6140835889600018E-2</c:v>
                </c:pt>
                <c:pt idx="1740">
                  <c:v>1.6136100832879821E-2</c:v>
                </c:pt>
                <c:pt idx="1741">
                  <c:v>1.6131401773958557E-2</c:v>
                </c:pt>
                <c:pt idx="1742">
                  <c:v>1.6125413236047517E-2</c:v>
                </c:pt>
                <c:pt idx="1743">
                  <c:v>1.6122112182776125E-2</c:v>
                </c:pt>
                <c:pt idx="1744">
                  <c:v>1.6117521917150768E-2</c:v>
                </c:pt>
                <c:pt idx="1745">
                  <c:v>1.6112968182594868E-2</c:v>
                </c:pt>
                <c:pt idx="1746">
                  <c:v>1.6108451112430162E-2</c:v>
                </c:pt>
                <c:pt idx="1747">
                  <c:v>1.6103970839979484E-2</c:v>
                </c:pt>
                <c:pt idx="1748">
                  <c:v>1.6099527498567634E-2</c:v>
                </c:pt>
                <c:pt idx="1749">
                  <c:v>1.609512122152117E-2</c:v>
                </c:pt>
                <c:pt idx="1750">
                  <c:v>1.6090752142167521E-2</c:v>
                </c:pt>
                <c:pt idx="1751">
                  <c:v>1.6086420393837626E-2</c:v>
                </c:pt>
                <c:pt idx="1752">
                  <c:v>1.6082126109862198E-2</c:v>
                </c:pt>
                <c:pt idx="1753">
                  <c:v>1.6077869423575676E-2</c:v>
                </c:pt>
                <c:pt idx="1754">
                  <c:v>1.6073650468313379E-2</c:v>
                </c:pt>
                <c:pt idx="1755">
                  <c:v>1.6069469377412809E-2</c:v>
                </c:pt>
                <c:pt idx="1756">
                  <c:v>1.6065326284213883E-2</c:v>
                </c:pt>
                <c:pt idx="1757">
                  <c:v>1.6061221322058263E-2</c:v>
                </c:pt>
                <c:pt idx="1758">
                  <c:v>1.6057154624289374E-2</c:v>
                </c:pt>
                <c:pt idx="1759">
                  <c:v>1.6053126324254135E-2</c:v>
                </c:pt>
                <c:pt idx="1760">
                  <c:v>1.6049136555300342E-2</c:v>
                </c:pt>
                <c:pt idx="1761">
                  <c:v>1.6045185450779084E-2</c:v>
                </c:pt>
                <c:pt idx="1762">
                  <c:v>1.6041273144042974E-2</c:v>
                </c:pt>
                <c:pt idx="1763">
                  <c:v>1.6037399768447258E-2</c:v>
                </c:pt>
                <c:pt idx="1764">
                  <c:v>1.6033565457350463E-2</c:v>
                </c:pt>
                <c:pt idx="1765">
                  <c:v>1.6029770344112657E-2</c:v>
                </c:pt>
                <c:pt idx="1766">
                  <c:v>1.6026014562096527E-2</c:v>
                </c:pt>
                <c:pt idx="1767">
                  <c:v>1.6022298244668269E-2</c:v>
                </c:pt>
                <c:pt idx="1768">
                  <c:v>1.6018621525195391E-2</c:v>
                </c:pt>
                <c:pt idx="1769">
                  <c:v>1.6014984537049342E-2</c:v>
                </c:pt>
                <c:pt idx="1770">
                  <c:v>1.6011387413603549E-2</c:v>
                </c:pt>
                <c:pt idx="1771">
                  <c:v>1.6007830288234715E-2</c:v>
                </c:pt>
                <c:pt idx="1772">
                  <c:v>1.6004313294322177E-2</c:v>
                </c:pt>
                <c:pt idx="1773">
                  <c:v>1.6000836565248335E-2</c:v>
                </c:pt>
                <c:pt idx="1774">
                  <c:v>1.5997400234398655E-2</c:v>
                </c:pt>
                <c:pt idx="1775">
                  <c:v>1.5994004435161014E-2</c:v>
                </c:pt>
                <c:pt idx="1776">
                  <c:v>1.5990649300927671E-2</c:v>
                </c:pt>
                <c:pt idx="1777">
                  <c:v>1.5987334965092848E-2</c:v>
                </c:pt>
                <c:pt idx="1778">
                  <c:v>1.5983597281055285E-2</c:v>
                </c:pt>
                <c:pt idx="1779">
                  <c:v>1.5980370819560816E-2</c:v>
                </c:pt>
                <c:pt idx="1780">
                  <c:v>1.5977185575726426E-2</c:v>
                </c:pt>
                <c:pt idx="1781">
                  <c:v>1.5974041682959923E-2</c:v>
                </c:pt>
                <c:pt idx="1782">
                  <c:v>1.5970939274673048E-2</c:v>
                </c:pt>
                <c:pt idx="1783">
                  <c:v>1.5967878484281058E-2</c:v>
                </c:pt>
                <c:pt idx="1784">
                  <c:v>1.5964859445202709E-2</c:v>
                </c:pt>
                <c:pt idx="1785">
                  <c:v>1.5961882290860256E-2</c:v>
                </c:pt>
                <c:pt idx="1786">
                  <c:v>1.5958947154679687E-2</c:v>
                </c:pt>
                <c:pt idx="1787">
                  <c:v>1.5956054170090266E-2</c:v>
                </c:pt>
                <c:pt idx="1788">
                  <c:v>1.5953203470525642E-2</c:v>
                </c:pt>
                <c:pt idx="1789">
                  <c:v>1.5950395189423188E-2</c:v>
                </c:pt>
                <c:pt idx="1790">
                  <c:v>1.5947629460223992E-2</c:v>
                </c:pt>
                <c:pt idx="1791">
                  <c:v>1.5944906416372875E-2</c:v>
                </c:pt>
                <c:pt idx="1792">
                  <c:v>1.5941468296084459E-2</c:v>
                </c:pt>
                <c:pt idx="1793">
                  <c:v>1.5938843319864948E-2</c:v>
                </c:pt>
                <c:pt idx="1794">
                  <c:v>1.5936261467483743E-2</c:v>
                </c:pt>
                <c:pt idx="1795">
                  <c:v>1.5933761007208773E-2</c:v>
                </c:pt>
                <c:pt idx="1796">
                  <c:v>1.5931227668091959E-2</c:v>
                </c:pt>
                <c:pt idx="1797">
                  <c:v>1.5928775988019412E-2</c:v>
                </c:pt>
                <c:pt idx="1798">
                  <c:v>1.5926367965661024E-2</c:v>
                </c:pt>
                <c:pt idx="1799">
                  <c:v>1.5924003734497084E-2</c:v>
                </c:pt>
                <c:pt idx="1800">
                  <c:v>1.5921683428012052E-2</c:v>
                </c:pt>
                <c:pt idx="1801">
                  <c:v>1.5919407179693892E-2</c:v>
                </c:pt>
                <c:pt idx="1802">
                  <c:v>1.5917175123036909E-2</c:v>
                </c:pt>
                <c:pt idx="1803">
                  <c:v>1.5914987391538262E-2</c:v>
                </c:pt>
                <c:pt idx="1804">
                  <c:v>1.5912844118701249E-2</c:v>
                </c:pt>
                <c:pt idx="1805">
                  <c:v>1.5910745438033311E-2</c:v>
                </c:pt>
                <c:pt idx="1806">
                  <c:v>1.590869148304629E-2</c:v>
                </c:pt>
                <c:pt idx="1807">
                  <c:v>1.5906682387258144E-2</c:v>
                </c:pt>
                <c:pt idx="1808">
                  <c:v>1.590471828419034E-2</c:v>
                </c:pt>
                <c:pt idx="1809">
                  <c:v>1.5902799307370263E-2</c:v>
                </c:pt>
                <c:pt idx="1810">
                  <c:v>1.5900925590329889E-2</c:v>
                </c:pt>
                <c:pt idx="1811">
                  <c:v>1.5899097266606894E-2</c:v>
                </c:pt>
                <c:pt idx="1812">
                  <c:v>1.5897314469743334E-2</c:v>
                </c:pt>
                <c:pt idx="1813">
                  <c:v>1.5895577333287392E-2</c:v>
                </c:pt>
                <c:pt idx="1814">
                  <c:v>1.5893885990791636E-2</c:v>
                </c:pt>
                <c:pt idx="1815">
                  <c:v>1.5892240575814762E-2</c:v>
                </c:pt>
                <c:pt idx="1816">
                  <c:v>1.5890641221920073E-2</c:v>
                </c:pt>
                <c:pt idx="1817">
                  <c:v>1.588908806267765E-2</c:v>
                </c:pt>
                <c:pt idx="1818">
                  <c:v>1.5887581231661743E-2</c:v>
                </c:pt>
                <c:pt idx="1819">
                  <c:v>1.5886120862452727E-2</c:v>
                </c:pt>
                <c:pt idx="1820">
                  <c:v>1.5884707088637123E-2</c:v>
                </c:pt>
                <c:pt idx="1821">
                  <c:v>1.5883340043806472E-2</c:v>
                </c:pt>
                <c:pt idx="1822">
                  <c:v>1.5882019861558676E-2</c:v>
                </c:pt>
                <c:pt idx="1823">
                  <c:v>1.5880746675496674E-2</c:v>
                </c:pt>
                <c:pt idx="1824">
                  <c:v>1.5879520619230626E-2</c:v>
                </c:pt>
                <c:pt idx="1825">
                  <c:v>1.5878341826375736E-2</c:v>
                </c:pt>
                <c:pt idx="1826">
                  <c:v>1.5877210430552898E-2</c:v>
                </c:pt>
                <c:pt idx="1827">
                  <c:v>1.5876126565390239E-2</c:v>
                </c:pt>
                <c:pt idx="1828">
                  <c:v>1.5875090364521349E-2</c:v>
                </c:pt>
                <c:pt idx="1829">
                  <c:v>1.5873558671637259E-2</c:v>
                </c:pt>
                <c:pt idx="1830">
                  <c:v>1.5873657648908433E-2</c:v>
                </c:pt>
                <c:pt idx="1831">
                  <c:v>1.5872269084107455E-2</c:v>
                </c:pt>
                <c:pt idx="1832">
                  <c:v>1.5871424876875772E-2</c:v>
                </c:pt>
                <c:pt idx="1833">
                  <c:v>1.5870629002201556E-2</c:v>
                </c:pt>
                <c:pt idx="1834">
                  <c:v>1.5869881593756283E-2</c:v>
                </c:pt>
                <c:pt idx="1835">
                  <c:v>1.586918278521933E-2</c:v>
                </c:pt>
                <c:pt idx="1836">
                  <c:v>1.5868532710275097E-2</c:v>
                </c:pt>
                <c:pt idx="1837">
                  <c:v>1.5867931502616537E-2</c:v>
                </c:pt>
                <c:pt idx="1838">
                  <c:v>1.5867379295942285E-2</c:v>
                </c:pt>
                <c:pt idx="1839">
                  <c:v>1.58679104630783E-2</c:v>
                </c:pt>
                <c:pt idx="1840">
                  <c:v>1.5867467426427022E-2</c:v>
                </c:pt>
                <c:pt idx="1841">
                  <c:v>1.5867073827043068E-2</c:v>
                </c:pt>
                <c:pt idx="1842">
                  <c:v>1.5866729798673145E-2</c:v>
                </c:pt>
                <c:pt idx="1843">
                  <c:v>1.5866435475068743E-2</c:v>
                </c:pt>
                <c:pt idx="1844">
                  <c:v>1.5866190989990692E-2</c:v>
                </c:pt>
                <c:pt idx="1845">
                  <c:v>1.5866363662402783E-2</c:v>
                </c:pt>
                <c:pt idx="1846">
                  <c:v>1.5865852070489749E-2</c:v>
                </c:pt>
                <c:pt idx="1847">
                  <c:v>1.5864636543955552E-2</c:v>
                </c:pt>
                <c:pt idx="1848">
                  <c:v>1.5865714110398357E-2</c:v>
                </c:pt>
                <c:pt idx="1849">
                  <c:v>1.5865720824610369E-2</c:v>
                </c:pt>
                <c:pt idx="1850">
                  <c:v>1.5865778180065102E-2</c:v>
                </c:pt>
                <c:pt idx="1851">
                  <c:v>1.586588631057595E-2</c:v>
                </c:pt>
                <c:pt idx="1852">
                  <c:v>1.5866045349963047E-2</c:v>
                </c:pt>
                <c:pt idx="1853">
                  <c:v>1.5866255432055203E-2</c:v>
                </c:pt>
                <c:pt idx="1854">
                  <c:v>1.5866516690688844E-2</c:v>
                </c:pt>
                <c:pt idx="1855">
                  <c:v>1.5866829259708858E-2</c:v>
                </c:pt>
                <c:pt idx="1856">
                  <c:v>1.5867193272967522E-2</c:v>
                </c:pt>
                <c:pt idx="1857">
                  <c:v>1.5867608864326026E-2</c:v>
                </c:pt>
                <c:pt idx="1858">
                  <c:v>1.5868076167653147E-2</c:v>
                </c:pt>
                <c:pt idx="1859">
                  <c:v>1.586859531682636E-2</c:v>
                </c:pt>
                <c:pt idx="1860">
                  <c:v>1.5867898695375776E-2</c:v>
                </c:pt>
                <c:pt idx="1861">
                  <c:v>1.5869789688263112E-2</c:v>
                </c:pt>
                <c:pt idx="1862">
                  <c:v>1.5870465178323523E-2</c:v>
                </c:pt>
                <c:pt idx="1863">
                  <c:v>1.5871193049823984E-2</c:v>
                </c:pt>
                <c:pt idx="1864">
                  <c:v>1.5871973436684988E-2</c:v>
                </c:pt>
                <c:pt idx="1865">
                  <c:v>1.5872806472835049E-2</c:v>
                </c:pt>
                <c:pt idx="1866">
                  <c:v>1.587369229221116E-2</c:v>
                </c:pt>
                <c:pt idx="1867">
                  <c:v>1.5874631028760088E-2</c:v>
                </c:pt>
                <c:pt idx="1868">
                  <c:v>1.5875622816437292E-2</c:v>
                </c:pt>
                <c:pt idx="1869">
                  <c:v>1.5876667789207346E-2</c:v>
                </c:pt>
                <c:pt idx="1870">
                  <c:v>1.5877766081042865E-2</c:v>
                </c:pt>
                <c:pt idx="1871">
                  <c:v>1.5878917825926896E-2</c:v>
                </c:pt>
                <c:pt idx="1872">
                  <c:v>1.5880123157851384E-2</c:v>
                </c:pt>
                <c:pt idx="1873">
                  <c:v>1.5881382210817179E-2</c:v>
                </c:pt>
                <c:pt idx="1874">
                  <c:v>1.5882695118835354E-2</c:v>
                </c:pt>
                <c:pt idx="1875">
                  <c:v>1.5884062015924783E-2</c:v>
                </c:pt>
                <c:pt idx="1876">
                  <c:v>1.5885483036115429E-2</c:v>
                </c:pt>
                <c:pt idx="1877">
                  <c:v>1.588695831344638E-2</c:v>
                </c:pt>
                <c:pt idx="1878">
                  <c:v>1.5888487981966491E-2</c:v>
                </c:pt>
                <c:pt idx="1879">
                  <c:v>1.5890072175733964E-2</c:v>
                </c:pt>
                <c:pt idx="1880">
                  <c:v>1.5891711028816986E-2</c:v>
                </c:pt>
                <c:pt idx="1881">
                  <c:v>1.5893911138587825E-2</c:v>
                </c:pt>
                <c:pt idx="1882">
                  <c:v>1.5893624056408411E-2</c:v>
                </c:pt>
                <c:pt idx="1883">
                  <c:v>1.5896956884791383E-2</c:v>
                </c:pt>
                <c:pt idx="1884">
                  <c:v>1.5898815716018151E-2</c:v>
                </c:pt>
                <c:pt idx="1885">
                  <c:v>1.5900729877051524E-2</c:v>
                </c:pt>
                <c:pt idx="1886">
                  <c:v>1.5902699502020081E-2</c:v>
                </c:pt>
                <c:pt idx="1887">
                  <c:v>1.5904724725062828E-2</c:v>
                </c:pt>
                <c:pt idx="1888">
                  <c:v>1.5906805680328977E-2</c:v>
                </c:pt>
                <c:pt idx="1889">
                  <c:v>1.5908942501978815E-2</c:v>
                </c:pt>
                <c:pt idx="1890">
                  <c:v>1.5911135324182417E-2</c:v>
                </c:pt>
                <c:pt idx="1891">
                  <c:v>1.5911743125747894E-2</c:v>
                </c:pt>
                <c:pt idx="1892">
                  <c:v>1.5914035730623808E-2</c:v>
                </c:pt>
                <c:pt idx="1893">
                  <c:v>1.591638470240276E-2</c:v>
                </c:pt>
                <c:pt idx="1894">
                  <c:v>1.5918790175275047E-2</c:v>
                </c:pt>
                <c:pt idx="1895">
                  <c:v>1.5921252283441708E-2</c:v>
                </c:pt>
                <c:pt idx="1896">
                  <c:v>1.5926044848832924E-2</c:v>
                </c:pt>
                <c:pt idx="1897">
                  <c:v>1.5926346942515279E-2</c:v>
                </c:pt>
                <c:pt idx="1898">
                  <c:v>1.5928979761879007E-2</c:v>
                </c:pt>
                <c:pt idx="1899">
                  <c:v>1.5931669753450308E-2</c:v>
                </c:pt>
                <c:pt idx="1900">
                  <c:v>1.5934417051485402E-2</c:v>
                </c:pt>
                <c:pt idx="1901">
                  <c:v>1.5937221790251459E-2</c:v>
                </c:pt>
                <c:pt idx="1902">
                  <c:v>1.5940084104027266E-2</c:v>
                </c:pt>
                <c:pt idx="1903">
                  <c:v>1.5943004127103644E-2</c:v>
                </c:pt>
                <c:pt idx="1904">
                  <c:v>1.594598199378193E-2</c:v>
                </c:pt>
                <c:pt idx="1905">
                  <c:v>1.5949017838375285E-2</c:v>
                </c:pt>
                <c:pt idx="1906">
                  <c:v>1.5952111795208924E-2</c:v>
                </c:pt>
                <c:pt idx="1907">
                  <c:v>1.5955263998619656E-2</c:v>
                </c:pt>
                <c:pt idx="1908">
                  <c:v>1.5958474582956347E-2</c:v>
                </c:pt>
                <c:pt idx="1909">
                  <c:v>1.5961743682578803E-2</c:v>
                </c:pt>
                <c:pt idx="1910">
                  <c:v>1.5965071431859761E-2</c:v>
                </c:pt>
                <c:pt idx="1911">
                  <c:v>1.5968457965183994E-2</c:v>
                </c:pt>
                <c:pt idx="1912">
                  <c:v>1.597190341694767E-2</c:v>
                </c:pt>
                <c:pt idx="1913">
                  <c:v>1.5975407921560311E-2</c:v>
                </c:pt>
                <c:pt idx="1914">
                  <c:v>1.5978971613442614E-2</c:v>
                </c:pt>
                <c:pt idx="1915">
                  <c:v>1.5982594627027974E-2</c:v>
                </c:pt>
                <c:pt idx="1916">
                  <c:v>1.5986277096762709E-2</c:v>
                </c:pt>
                <c:pt idx="1917">
                  <c:v>1.5990019157104959E-2</c:v>
                </c:pt>
                <c:pt idx="1918">
                  <c:v>1.5993820942526667E-2</c:v>
                </c:pt>
                <c:pt idx="1919">
                  <c:v>1.5997682587510505E-2</c:v>
                </c:pt>
                <c:pt idx="1920">
                  <c:v>1.6001604226554254E-2</c:v>
                </c:pt>
                <c:pt idx="1921">
                  <c:v>1.6005573418594942E-2</c:v>
                </c:pt>
                <c:pt idx="1922">
                  <c:v>1.600953236437699E-2</c:v>
                </c:pt>
                <c:pt idx="1923">
                  <c:v>1.601347280929245E-2</c:v>
                </c:pt>
                <c:pt idx="1924">
                  <c:v>1.6017393527956589E-2</c:v>
                </c:pt>
                <c:pt idx="1925">
                  <c:v>1.6021293291887548E-2</c:v>
                </c:pt>
                <c:pt idx="1926">
                  <c:v>1.602517086950523E-2</c:v>
                </c:pt>
                <c:pt idx="1927">
                  <c:v>1.6029025026131297E-2</c:v>
                </c:pt>
                <c:pt idx="1928">
                  <c:v>1.6032854523991377E-2</c:v>
                </c:pt>
                <c:pt idx="1929">
                  <c:v>1.6036658122212638E-2</c:v>
                </c:pt>
                <c:pt idx="1930">
                  <c:v>1.6040434576825337E-2</c:v>
                </c:pt>
                <c:pt idx="1931">
                  <c:v>1.6044182640764109E-2</c:v>
                </c:pt>
                <c:pt idx="1932">
                  <c:v>1.6047901063866471E-2</c:v>
                </c:pt>
                <c:pt idx="1933">
                  <c:v>1.6051588592873218E-2</c:v>
                </c:pt>
                <c:pt idx="1934">
                  <c:v>1.6055243971430651E-2</c:v>
                </c:pt>
                <c:pt idx="1935">
                  <c:v>1.6058865940088797E-2</c:v>
                </c:pt>
                <c:pt idx="1936">
                  <c:v>1.6062453236303179E-2</c:v>
                </c:pt>
                <c:pt idx="1937">
                  <c:v>1.606600459443415E-2</c:v>
                </c:pt>
                <c:pt idx="1938">
                  <c:v>1.6069518745747764E-2</c:v>
                </c:pt>
                <c:pt idx="1939">
                  <c:v>1.6072994418416888E-2</c:v>
                </c:pt>
                <c:pt idx="1940">
                  <c:v>1.6076430337519876E-2</c:v>
                </c:pt>
                <c:pt idx="1941">
                  <c:v>1.6079825225042539E-2</c:v>
                </c:pt>
                <c:pt idx="1942">
                  <c:v>1.6083177799878588E-2</c:v>
                </c:pt>
                <c:pt idx="1943">
                  <c:v>1.6086486777828972E-2</c:v>
                </c:pt>
                <c:pt idx="1944">
                  <c:v>1.6089750871602981E-2</c:v>
                </c:pt>
                <c:pt idx="1945">
                  <c:v>1.6092968790819551E-2</c:v>
                </c:pt>
                <c:pt idx="1946">
                  <c:v>1.6098252040044447E-2</c:v>
                </c:pt>
                <c:pt idx="1947">
                  <c:v>1.6099260928601752E-2</c:v>
                </c:pt>
                <c:pt idx="1948">
                  <c:v>1.6102332550953946E-2</c:v>
                </c:pt>
                <c:pt idx="1949">
                  <c:v>1.6105352806323366E-2</c:v>
                </c:pt>
                <c:pt idx="1950">
                  <c:v>1.6108320388880916E-2</c:v>
                </c:pt>
                <c:pt idx="1951">
                  <c:v>1.6111233989710889E-2</c:v>
                </c:pt>
                <c:pt idx="1952">
                  <c:v>1.6114092296810718E-2</c:v>
                </c:pt>
                <c:pt idx="1953">
                  <c:v>1.6116893995090777E-2</c:v>
                </c:pt>
                <c:pt idx="1954">
                  <c:v>1.6119637766376347E-2</c:v>
                </c:pt>
                <c:pt idx="1955">
                  <c:v>1.6122322289408492E-2</c:v>
                </c:pt>
                <c:pt idx="1956">
                  <c:v>1.6124946239842959E-2</c:v>
                </c:pt>
                <c:pt idx="1957">
                  <c:v>1.6127508290253032E-2</c:v>
                </c:pt>
                <c:pt idx="1958">
                  <c:v>1.6130007110128654E-2</c:v>
                </c:pt>
                <c:pt idx="1959">
                  <c:v>1.613244136587905E-2</c:v>
                </c:pt>
                <c:pt idx="1960">
                  <c:v>1.6134809720831204E-2</c:v>
                </c:pt>
                <c:pt idx="1961">
                  <c:v>1.6137110835232914E-2</c:v>
                </c:pt>
                <c:pt idx="1962">
                  <c:v>1.6139343366251925E-2</c:v>
                </c:pt>
                <c:pt idx="1963">
                  <c:v>1.6141505967978333E-2</c:v>
                </c:pt>
                <c:pt idx="1964">
                  <c:v>1.6143597291423714E-2</c:v>
                </c:pt>
                <c:pt idx="1965">
                  <c:v>1.6145615984524176E-2</c:v>
                </c:pt>
                <c:pt idx="1966">
                  <c:v>1.6147560692139063E-2</c:v>
                </c:pt>
                <c:pt idx="1967">
                  <c:v>1.6149430056053574E-2</c:v>
                </c:pt>
                <c:pt idx="1968">
                  <c:v>1.6151222714978989E-2</c:v>
                </c:pt>
                <c:pt idx="1969">
                  <c:v>1.6152937304553965E-2</c:v>
                </c:pt>
                <c:pt idx="1970">
                  <c:v>1.6154572457345872E-2</c:v>
                </c:pt>
                <c:pt idx="1971">
                  <c:v>1.6156126802850126E-2</c:v>
                </c:pt>
                <c:pt idx="1972">
                  <c:v>1.6157598967493903E-2</c:v>
                </c:pt>
                <c:pt idx="1973">
                  <c:v>1.6158994643557609E-2</c:v>
                </c:pt>
                <c:pt idx="1974">
                  <c:v>1.6160370248868367E-2</c:v>
                </c:pt>
                <c:pt idx="1975">
                  <c:v>1.6161738249939474E-2</c:v>
                </c:pt>
                <c:pt idx="1976">
                  <c:v>1.6163098619943517E-2</c:v>
                </c:pt>
                <c:pt idx="1977">
                  <c:v>1.6164451332053076E-2</c:v>
                </c:pt>
                <c:pt idx="1978">
                  <c:v>1.6165796359440075E-2</c:v>
                </c:pt>
                <c:pt idx="1979">
                  <c:v>1.6167133675277105E-2</c:v>
                </c:pt>
                <c:pt idx="1980">
                  <c:v>1.6168463252736742E-2</c:v>
                </c:pt>
                <c:pt idx="1981">
                  <c:v>1.6169785064991789E-2</c:v>
                </c:pt>
                <c:pt idx="1982">
                  <c:v>1.6171099085214392E-2</c:v>
                </c:pt>
                <c:pt idx="1983">
                  <c:v>1.6172405286577794E-2</c:v>
                </c:pt>
                <c:pt idx="1984">
                  <c:v>1.6173703642253914E-2</c:v>
                </c:pt>
                <c:pt idx="1985">
                  <c:v>1.617499412541578E-2</c:v>
                </c:pt>
                <c:pt idx="1986">
                  <c:v>1.6177354806404014E-2</c:v>
                </c:pt>
                <c:pt idx="1987">
                  <c:v>1.617862727456559E-2</c:v>
                </c:pt>
                <c:pt idx="1988">
                  <c:v>1.6179891781365675E-2</c:v>
                </c:pt>
                <c:pt idx="1989">
                  <c:v>1.618114829997451E-2</c:v>
                </c:pt>
                <c:pt idx="1990">
                  <c:v>1.6182396803562763E-2</c:v>
                </c:pt>
                <c:pt idx="1991">
                  <c:v>1.6183637265300234E-2</c:v>
                </c:pt>
                <c:pt idx="1992">
                  <c:v>1.6184869658358463E-2</c:v>
                </c:pt>
                <c:pt idx="1993">
                  <c:v>1.6186093955907255E-2</c:v>
                </c:pt>
                <c:pt idx="1994">
                  <c:v>1.6187310131117273E-2</c:v>
                </c:pt>
                <c:pt idx="1995">
                  <c:v>1.6188518157160069E-2</c:v>
                </c:pt>
                <c:pt idx="1996">
                  <c:v>1.6189718007205874E-2</c:v>
                </c:pt>
                <c:pt idx="1997">
                  <c:v>1.6190909654425795E-2</c:v>
                </c:pt>
                <c:pt idx="1998">
                  <c:v>1.619188368113492E-2</c:v>
                </c:pt>
                <c:pt idx="1999">
                  <c:v>1.6191945999547565E-2</c:v>
                </c:pt>
                <c:pt idx="2000">
                  <c:v>1.6194435110838915E-2</c:v>
                </c:pt>
                <c:pt idx="2001">
                  <c:v>1.6196033223995716E-2</c:v>
                </c:pt>
                <c:pt idx="2002">
                  <c:v>1.6196743909120629E-2</c:v>
                </c:pt>
                <c:pt idx="2003">
                  <c:v>1.6197885775977174E-2</c:v>
                </c:pt>
                <c:pt idx="2004">
                  <c:v>1.6199019252206018E-2</c:v>
                </c:pt>
                <c:pt idx="2005">
                  <c:v>1.6200144310978701E-2</c:v>
                </c:pt>
                <c:pt idx="2006">
                  <c:v>1.6201260925467201E-2</c:v>
                </c:pt>
                <c:pt idx="2007">
                  <c:v>1.6202369068842846E-2</c:v>
                </c:pt>
                <c:pt idx="2008">
                  <c:v>1.6203468714277611E-2</c:v>
                </c:pt>
                <c:pt idx="2009">
                  <c:v>1.6204559834943039E-2</c:v>
                </c:pt>
                <c:pt idx="2010">
                  <c:v>1.6205642404012194E-2</c:v>
                </c:pt>
                <c:pt idx="2011">
                  <c:v>1.6206716394655971E-2</c:v>
                </c:pt>
                <c:pt idx="2012">
                  <c:v>1.6206481802695301E-2</c:v>
                </c:pt>
                <c:pt idx="2013">
                  <c:v>1.620883853335834E-2</c:v>
                </c:pt>
                <c:pt idx="2014">
                  <c:v>1.6209886627761103E-2</c:v>
                </c:pt>
                <c:pt idx="2015">
                  <c:v>1.6210926036429013E-2</c:v>
                </c:pt>
                <c:pt idx="2016">
                  <c:v>1.6211956732534481E-2</c:v>
                </c:pt>
                <c:pt idx="2017">
                  <c:v>1.6212978689250136E-2</c:v>
                </c:pt>
                <c:pt idx="2018">
                  <c:v>1.6213991879748611E-2</c:v>
                </c:pt>
                <c:pt idx="2019">
                  <c:v>1.621499627720319E-2</c:v>
                </c:pt>
                <c:pt idx="2020">
                  <c:v>1.6215991854787379E-2</c:v>
                </c:pt>
                <c:pt idx="2021">
                  <c:v>1.6215694698541949E-2</c:v>
                </c:pt>
                <c:pt idx="2022">
                  <c:v>1.6217956443036408E-2</c:v>
                </c:pt>
                <c:pt idx="2023">
                  <c:v>1.6218925400048472E-2</c:v>
                </c:pt>
                <c:pt idx="2024">
                  <c:v>1.6219885429883937E-2</c:v>
                </c:pt>
                <c:pt idx="2025">
                  <c:v>1.6220836505716089E-2</c:v>
                </c:pt>
                <c:pt idx="2026">
                  <c:v>1.6221778600719296E-2</c:v>
                </c:pt>
                <c:pt idx="2027">
                  <c:v>1.6222711688067718E-2</c:v>
                </c:pt>
                <c:pt idx="2028">
                  <c:v>1.6223635740935511E-2</c:v>
                </c:pt>
                <c:pt idx="2029">
                  <c:v>1.6224550732496613E-2</c:v>
                </c:pt>
                <c:pt idx="2030">
                  <c:v>1.6225456635926051E-2</c:v>
                </c:pt>
                <c:pt idx="2031">
                  <c:v>1.6226353424398633E-2</c:v>
                </c:pt>
                <c:pt idx="2032">
                  <c:v>1.6227241071088735E-2</c:v>
                </c:pt>
                <c:pt idx="2033">
                  <c:v>1.62281195491716E-2</c:v>
                </c:pt>
                <c:pt idx="2034">
                  <c:v>1.6227729177693623E-2</c:v>
                </c:pt>
                <c:pt idx="2035">
                  <c:v>1.6229848892216171E-2</c:v>
                </c:pt>
                <c:pt idx="2036">
                  <c:v>1.6230699703528799E-2</c:v>
                </c:pt>
                <c:pt idx="2037">
                  <c:v>1.6231541238935606E-2</c:v>
                </c:pt>
                <c:pt idx="2038">
                  <c:v>1.6231893251922085E-2</c:v>
                </c:pt>
                <c:pt idx="2039">
                  <c:v>1.6232713444539252E-2</c:v>
                </c:pt>
                <c:pt idx="2040">
                  <c:v>1.6233524273948564E-2</c:v>
                </c:pt>
                <c:pt idx="2041">
                  <c:v>1.6234325713329178E-2</c:v>
                </c:pt>
                <c:pt idx="2042">
                  <c:v>1.6235117735859589E-2</c:v>
                </c:pt>
                <c:pt idx="2043">
                  <c:v>1.6235900314719387E-2</c:v>
                </c:pt>
                <c:pt idx="2044">
                  <c:v>1.6236673423087943E-2</c:v>
                </c:pt>
                <c:pt idx="2045">
                  <c:v>1.6237437034145069E-2</c:v>
                </c:pt>
                <c:pt idx="2046">
                  <c:v>1.6238191121070354E-2</c:v>
                </c:pt>
                <c:pt idx="2047">
                  <c:v>1.6239346785017685E-2</c:v>
                </c:pt>
                <c:pt idx="2048">
                  <c:v>1.6240081074257371E-2</c:v>
                </c:pt>
                <c:pt idx="2049">
                  <c:v>1.6240805756561699E-2</c:v>
                </c:pt>
                <c:pt idx="2050">
                  <c:v>1.6241520805110377E-2</c:v>
                </c:pt>
                <c:pt idx="2051">
                  <c:v>1.6242226193082455E-2</c:v>
                </c:pt>
                <c:pt idx="2052">
                  <c:v>1.624292189365829E-2</c:v>
                </c:pt>
                <c:pt idx="2053">
                  <c:v>1.6243802088122709E-2</c:v>
                </c:pt>
                <c:pt idx="2054">
                  <c:v>1.6244284125339407E-2</c:v>
                </c:pt>
                <c:pt idx="2055">
                  <c:v>1.6244950602805848E-2</c:v>
                </c:pt>
                <c:pt idx="2056">
                  <c:v>1.6245607285596833E-2</c:v>
                </c:pt>
                <c:pt idx="2057">
                  <c:v>1.6246254146893166E-2</c:v>
                </c:pt>
                <c:pt idx="2058">
                  <c:v>1.6246891159875636E-2</c:v>
                </c:pt>
                <c:pt idx="2059">
                  <c:v>1.6247518297725704E-2</c:v>
                </c:pt>
                <c:pt idx="2060">
                  <c:v>1.6248135533624596E-2</c:v>
                </c:pt>
                <c:pt idx="2061">
                  <c:v>1.6248742840754865E-2</c:v>
                </c:pt>
                <c:pt idx="2062">
                  <c:v>1.6249340192297304E-2</c:v>
                </c:pt>
                <c:pt idx="2063">
                  <c:v>1.6249927561434892E-2</c:v>
                </c:pt>
                <c:pt idx="2064">
                  <c:v>1.6250504921349745E-2</c:v>
                </c:pt>
                <c:pt idx="2065">
                  <c:v>1.625107224522418E-2</c:v>
                </c:pt>
                <c:pt idx="2066">
                  <c:v>1.625162950624184E-2</c:v>
                </c:pt>
                <c:pt idx="2067">
                  <c:v>1.625217667758461E-2</c:v>
                </c:pt>
                <c:pt idx="2068">
                  <c:v>1.6252713732437439E-2</c:v>
                </c:pt>
                <c:pt idx="2069">
                  <c:v>1.6253240643982654E-2</c:v>
                </c:pt>
                <c:pt idx="2070">
                  <c:v>1.6253757385404764E-2</c:v>
                </c:pt>
                <c:pt idx="2071">
                  <c:v>1.6254263929887845E-2</c:v>
                </c:pt>
                <c:pt idx="2072">
                  <c:v>1.6254760250616188E-2</c:v>
                </c:pt>
                <c:pt idx="2073">
                  <c:v>1.6255246320773863E-2</c:v>
                </c:pt>
                <c:pt idx="2074">
                  <c:v>1.6255722113546912E-2</c:v>
                </c:pt>
                <c:pt idx="2075">
                  <c:v>1.6256187602119627E-2</c:v>
                </c:pt>
                <c:pt idx="2076">
                  <c:v>1.6256642759678044E-2</c:v>
                </c:pt>
                <c:pt idx="2077">
                  <c:v>1.6257087559407333E-2</c:v>
                </c:pt>
                <c:pt idx="2078">
                  <c:v>1.625752197449375E-2</c:v>
                </c:pt>
                <c:pt idx="2079">
                  <c:v>1.6257945978123335E-2</c:v>
                </c:pt>
                <c:pt idx="2080">
                  <c:v>1.6258359543483217E-2</c:v>
                </c:pt>
                <c:pt idx="2081">
                  <c:v>1.6258762643759434E-2</c:v>
                </c:pt>
                <c:pt idx="2082">
                  <c:v>1.6259155252139341E-2</c:v>
                </c:pt>
                <c:pt idx="2083">
                  <c:v>1.6259537341810501E-2</c:v>
                </c:pt>
                <c:pt idx="2084">
                  <c:v>1.6259908885960919E-2</c:v>
                </c:pt>
                <c:pt idx="2085">
                  <c:v>1.6260269857777728E-2</c:v>
                </c:pt>
                <c:pt idx="2086">
                  <c:v>1.6260620230449586E-2</c:v>
                </c:pt>
                <c:pt idx="2087">
                  <c:v>1.6260959977165375E-2</c:v>
                </c:pt>
                <c:pt idx="2088">
                  <c:v>1.6261289071113752E-2</c:v>
                </c:pt>
                <c:pt idx="2089">
                  <c:v>1.6261607485483814E-2</c:v>
                </c:pt>
                <c:pt idx="2090">
                  <c:v>1.6261958276193735E-2</c:v>
                </c:pt>
                <c:pt idx="2091">
                  <c:v>1.6262253715473553E-2</c:v>
                </c:pt>
                <c:pt idx="2092">
                  <c:v>1.6262538390914148E-2</c:v>
                </c:pt>
                <c:pt idx="2093">
                  <c:v>1.6262812275706372E-2</c:v>
                </c:pt>
                <c:pt idx="2094">
                  <c:v>1.6263075343041063E-2</c:v>
                </c:pt>
                <c:pt idx="2095">
                  <c:v>1.6263327566109508E-2</c:v>
                </c:pt>
                <c:pt idx="2096">
                  <c:v>1.6263568918102541E-2</c:v>
                </c:pt>
                <c:pt idx="2097">
                  <c:v>1.6263799372212326E-2</c:v>
                </c:pt>
                <c:pt idx="2098">
                  <c:v>1.6264018901631233E-2</c:v>
                </c:pt>
                <c:pt idx="2099">
                  <c:v>1.6263854386090494E-2</c:v>
                </c:pt>
                <c:pt idx="2100">
                  <c:v>1.6264052778528534E-2</c:v>
                </c:pt>
                <c:pt idx="2101">
                  <c:v>1.6264240168261196E-2</c:v>
                </c:pt>
                <c:pt idx="2102">
                  <c:v>1.6264416528483185E-2</c:v>
                </c:pt>
                <c:pt idx="2103">
                  <c:v>1.6264581832390074E-2</c:v>
                </c:pt>
                <c:pt idx="2104">
                  <c:v>1.6264778076831923E-2</c:v>
                </c:pt>
                <c:pt idx="2105">
                  <c:v>1.6266389885989142E-2</c:v>
                </c:pt>
                <c:pt idx="2106">
                  <c:v>1.6265046795793964E-2</c:v>
                </c:pt>
                <c:pt idx="2107">
                  <c:v>1.6265164411891207E-2</c:v>
                </c:pt>
                <c:pt idx="2108">
                  <c:v>1.6265270829994908E-2</c:v>
                </c:pt>
                <c:pt idx="2109">
                  <c:v>1.6265366023302828E-2</c:v>
                </c:pt>
                <c:pt idx="2110">
                  <c:v>1.6265449965011645E-2</c:v>
                </c:pt>
                <c:pt idx="2111">
                  <c:v>1.6265522628319783E-2</c:v>
                </c:pt>
                <c:pt idx="2112">
                  <c:v>1.6265583986425667E-2</c:v>
                </c:pt>
                <c:pt idx="2113">
                  <c:v>1.626563401252816E-2</c:v>
                </c:pt>
                <c:pt idx="2114">
                  <c:v>1.6265672679826128E-2</c:v>
                </c:pt>
                <c:pt idx="2115">
                  <c:v>1.6265699961518647E-2</c:v>
                </c:pt>
                <c:pt idx="2116">
                  <c:v>1.6265715830806122E-2</c:v>
                </c:pt>
                <c:pt idx="2117">
                  <c:v>1.6265720260888065E-2</c:v>
                </c:pt>
                <c:pt idx="2118">
                  <c:v>1.6265713224966411E-2</c:v>
                </c:pt>
                <c:pt idx="2119">
                  <c:v>1.6265694696240899E-2</c:v>
                </c:pt>
                <c:pt idx="2120">
                  <c:v>1.6265664647913677E-2</c:v>
                </c:pt>
                <c:pt idx="2121">
                  <c:v>1.6265623053186015E-2</c:v>
                </c:pt>
                <c:pt idx="2122">
                  <c:v>1.6265569885260501E-2</c:v>
                </c:pt>
                <c:pt idx="2123">
                  <c:v>1.6265505117340158E-2</c:v>
                </c:pt>
                <c:pt idx="2124">
                  <c:v>1.6265428722627137E-2</c:v>
                </c:pt>
                <c:pt idx="2125">
                  <c:v>1.6265340674325116E-2</c:v>
                </c:pt>
                <c:pt idx="2126">
                  <c:v>1.6265240945638002E-2</c:v>
                </c:pt>
                <c:pt idx="2127">
                  <c:v>1.6265129509770562E-2</c:v>
                </c:pt>
                <c:pt idx="2128">
                  <c:v>1.6265006339927144E-2</c:v>
                </c:pt>
                <c:pt idx="2129">
                  <c:v>1.6264871409312733E-2</c:v>
                </c:pt>
                <c:pt idx="2130">
                  <c:v>1.6264724691132774E-2</c:v>
                </c:pt>
                <c:pt idx="2131">
                  <c:v>1.6264566158593785E-2</c:v>
                </c:pt>
                <c:pt idx="2132">
                  <c:v>1.6264395784901867E-2</c:v>
                </c:pt>
                <c:pt idx="2133">
                  <c:v>1.6264213543263756E-2</c:v>
                </c:pt>
                <c:pt idx="2134">
                  <c:v>1.6264019406886644E-2</c:v>
                </c:pt>
                <c:pt idx="2135">
                  <c:v>1.6263813348978813E-2</c:v>
                </c:pt>
                <c:pt idx="2136">
                  <c:v>1.6263595342747881E-2</c:v>
                </c:pt>
                <c:pt idx="2137">
                  <c:v>1.626336536140301E-2</c:v>
                </c:pt>
                <c:pt idx="2138">
                  <c:v>1.6263123378152913E-2</c:v>
                </c:pt>
                <c:pt idx="2139">
                  <c:v>1.6262869366207189E-2</c:v>
                </c:pt>
                <c:pt idx="2140">
                  <c:v>1.6262603298775651E-2</c:v>
                </c:pt>
                <c:pt idx="2141">
                  <c:v>1.6262325149069206E-2</c:v>
                </c:pt>
                <c:pt idx="2142">
                  <c:v>1.6262034890298763E-2</c:v>
                </c:pt>
                <c:pt idx="2143">
                  <c:v>1.6261732495675009E-2</c:v>
                </c:pt>
                <c:pt idx="2144">
                  <c:v>1.6261417938410391E-2</c:v>
                </c:pt>
                <c:pt idx="2145">
                  <c:v>1.6261091191717564E-2</c:v>
                </c:pt>
                <c:pt idx="2146">
                  <c:v>1.6260752228808534E-2</c:v>
                </c:pt>
                <c:pt idx="2147">
                  <c:v>1.6260401022897279E-2</c:v>
                </c:pt>
                <c:pt idx="2148">
                  <c:v>1.6260037547197331E-2</c:v>
                </c:pt>
                <c:pt idx="2149">
                  <c:v>1.6259661774923322E-2</c:v>
                </c:pt>
                <c:pt idx="2150">
                  <c:v>1.6259273679289223E-2</c:v>
                </c:pt>
                <c:pt idx="2151">
                  <c:v>1.6258873233510988E-2</c:v>
                </c:pt>
                <c:pt idx="2152">
                  <c:v>1.6258460410804341E-2</c:v>
                </c:pt>
                <c:pt idx="2153">
                  <c:v>1.6258035184385441E-2</c:v>
                </c:pt>
                <c:pt idx="2154">
                  <c:v>1.6257597527470677E-2</c:v>
                </c:pt>
                <c:pt idx="2155">
                  <c:v>1.6257147413277964E-2</c:v>
                </c:pt>
                <c:pt idx="2156">
                  <c:v>1.62579793710876E-2</c:v>
                </c:pt>
                <c:pt idx="2157">
                  <c:v>1.6256209705929045E-2</c:v>
                </c:pt>
                <c:pt idx="2158">
                  <c:v>1.6255722059210644E-2</c:v>
                </c:pt>
                <c:pt idx="2159">
                  <c:v>1.6255221848088149E-2</c:v>
                </c:pt>
                <c:pt idx="2160">
                  <c:v>1.6254709045781666E-2</c:v>
                </c:pt>
                <c:pt idx="2161">
                  <c:v>1.6254183625511086E-2</c:v>
                </c:pt>
                <c:pt idx="2162">
                  <c:v>1.6253645560498266E-2</c:v>
                </c:pt>
                <c:pt idx="2163">
                  <c:v>1.6253094823963973E-2</c:v>
                </c:pt>
                <c:pt idx="2164">
                  <c:v>1.6252531389130499E-2</c:v>
                </c:pt>
                <c:pt idx="2165">
                  <c:v>1.6251955229220141E-2</c:v>
                </c:pt>
                <c:pt idx="2166">
                  <c:v>1.6251366317456512E-2</c:v>
                </c:pt>
                <c:pt idx="2167">
                  <c:v>1.6250764627062566E-2</c:v>
                </c:pt>
                <c:pt idx="2168">
                  <c:v>1.6250150131263224E-2</c:v>
                </c:pt>
                <c:pt idx="2169">
                  <c:v>1.6249522803282759E-2</c:v>
                </c:pt>
                <c:pt idx="2170">
                  <c:v>1.6248882616346529E-2</c:v>
                </c:pt>
                <c:pt idx="2171">
                  <c:v>1.6248229543680555E-2</c:v>
                </c:pt>
                <c:pt idx="2172">
                  <c:v>1.6247563558511296E-2</c:v>
                </c:pt>
                <c:pt idx="2173">
                  <c:v>1.6246884634066084E-2</c:v>
                </c:pt>
                <c:pt idx="2174">
                  <c:v>1.6246192743571378E-2</c:v>
                </c:pt>
                <c:pt idx="2175">
                  <c:v>1.6245487860256702E-2</c:v>
                </c:pt>
                <c:pt idx="2176">
                  <c:v>1.6244769957349827E-2</c:v>
                </c:pt>
                <c:pt idx="2177">
                  <c:v>1.6244039008080496E-2</c:v>
                </c:pt>
                <c:pt idx="2178">
                  <c:v>1.6243294985678672E-2</c:v>
                </c:pt>
                <c:pt idx="2179">
                  <c:v>1.6242537863374533E-2</c:v>
                </c:pt>
                <c:pt idx="2180">
                  <c:v>1.6241767614399574E-2</c:v>
                </c:pt>
                <c:pt idx="2181">
                  <c:v>1.6240984211985512E-2</c:v>
                </c:pt>
                <c:pt idx="2182">
                  <c:v>1.6240187629363839E-2</c:v>
                </c:pt>
                <c:pt idx="2183">
                  <c:v>1.623937783976824E-2</c:v>
                </c:pt>
                <c:pt idx="2184">
                  <c:v>1.62385548164324E-2</c:v>
                </c:pt>
                <c:pt idx="2185">
                  <c:v>1.6237718532589786E-2</c:v>
                </c:pt>
                <c:pt idx="2186">
                  <c:v>1.6236868961475397E-2</c:v>
                </c:pt>
                <c:pt idx="2187">
                  <c:v>1.6236006076324666E-2</c:v>
                </c:pt>
                <c:pt idx="2188">
                  <c:v>1.6235129850373255E-2</c:v>
                </c:pt>
                <c:pt idx="2189">
                  <c:v>1.6234240256858348E-2</c:v>
                </c:pt>
                <c:pt idx="2190">
                  <c:v>1.6233337269016698E-2</c:v>
                </c:pt>
                <c:pt idx="2191">
                  <c:v>1.6232420860086149E-2</c:v>
                </c:pt>
                <c:pt idx="2192">
                  <c:v>1.6231491003305423E-2</c:v>
                </c:pt>
                <c:pt idx="2193">
                  <c:v>1.6230547671913682E-2</c:v>
                </c:pt>
                <c:pt idx="2194">
                  <c:v>1.6229590839150307E-2</c:v>
                </c:pt>
                <c:pt idx="2195">
                  <c:v>1.6228620478256423E-2</c:v>
                </c:pt>
                <c:pt idx="2196">
                  <c:v>1.6227636562472288E-2</c:v>
                </c:pt>
                <c:pt idx="2197">
                  <c:v>1.6226639065040346E-2</c:v>
                </c:pt>
                <c:pt idx="2198">
                  <c:v>1.6225627959202606E-2</c:v>
                </c:pt>
                <c:pt idx="2199">
                  <c:v>1.6224603218202165E-2</c:v>
                </c:pt>
                <c:pt idx="2200">
                  <c:v>1.6223564815282789E-2</c:v>
                </c:pt>
                <c:pt idx="2201">
                  <c:v>1.6222512723688669E-2</c:v>
                </c:pt>
                <c:pt idx="2202">
                  <c:v>1.6221446916665321E-2</c:v>
                </c:pt>
                <c:pt idx="2203">
                  <c:v>1.6220367367458032E-2</c:v>
                </c:pt>
                <c:pt idx="2204">
                  <c:v>1.6219274049313632E-2</c:v>
                </c:pt>
                <c:pt idx="2205">
                  <c:v>1.6218166935478721E-2</c:v>
                </c:pt>
                <c:pt idx="2206">
                  <c:v>1.6217045999201443E-2</c:v>
                </c:pt>
                <c:pt idx="2207">
                  <c:v>1.6215638101244993E-2</c:v>
                </c:pt>
                <c:pt idx="2208">
                  <c:v>1.6214762552314087E-2</c:v>
                </c:pt>
                <c:pt idx="2209">
                  <c:v>1.6213599988202699E-2</c:v>
                </c:pt>
                <c:pt idx="2210">
                  <c:v>1.621242349464741E-2</c:v>
                </c:pt>
                <c:pt idx="2211">
                  <c:v>1.6211233044898549E-2</c:v>
                </c:pt>
                <c:pt idx="2212">
                  <c:v>1.6210028612208854E-2</c:v>
                </c:pt>
                <c:pt idx="2213">
                  <c:v>1.6208810169830411E-2</c:v>
                </c:pt>
                <c:pt idx="2214">
                  <c:v>1.6207577691017269E-2</c:v>
                </c:pt>
                <c:pt idx="2215">
                  <c:v>1.6206331149023038E-2</c:v>
                </c:pt>
                <c:pt idx="2216">
                  <c:v>1.6205070517102869E-2</c:v>
                </c:pt>
                <c:pt idx="2217">
                  <c:v>1.620379576851257E-2</c:v>
                </c:pt>
                <c:pt idx="2218">
                  <c:v>1.6202506876507719E-2</c:v>
                </c:pt>
                <c:pt idx="2219">
                  <c:v>1.6201203814345873E-2</c:v>
                </c:pt>
                <c:pt idx="2220">
                  <c:v>1.6199886555285252E-2</c:v>
                </c:pt>
                <c:pt idx="2221">
                  <c:v>1.6198555072583404E-2</c:v>
                </c:pt>
                <c:pt idx="2222">
                  <c:v>1.6197209339500078E-2</c:v>
                </c:pt>
                <c:pt idx="2223">
                  <c:v>1.6195849329295242E-2</c:v>
                </c:pt>
                <c:pt idx="2224">
                  <c:v>1.6194475015230171E-2</c:v>
                </c:pt>
                <c:pt idx="2225">
                  <c:v>1.6193086370566146E-2</c:v>
                </c:pt>
                <c:pt idx="2226">
                  <c:v>1.6191683368564663E-2</c:v>
                </c:pt>
                <c:pt idx="2227">
                  <c:v>1.6190265982490293E-2</c:v>
                </c:pt>
                <c:pt idx="2228">
                  <c:v>1.618883418560562E-2</c:v>
                </c:pt>
                <c:pt idx="2229">
                  <c:v>1.6187387951176094E-2</c:v>
                </c:pt>
                <c:pt idx="2230">
                  <c:v>1.6185927252466269E-2</c:v>
                </c:pt>
                <c:pt idx="2231">
                  <c:v>1.6184452062743125E-2</c:v>
                </c:pt>
                <c:pt idx="2232">
                  <c:v>1.6182962355273195E-2</c:v>
                </c:pt>
                <c:pt idx="2233">
                  <c:v>1.618145810332455E-2</c:v>
                </c:pt>
                <c:pt idx="2234">
                  <c:v>1.6179939280165253E-2</c:v>
                </c:pt>
                <c:pt idx="2235">
                  <c:v>1.6178405859065347E-2</c:v>
                </c:pt>
                <c:pt idx="2236">
                  <c:v>1.6176857813294213E-2</c:v>
                </c:pt>
                <c:pt idx="2237">
                  <c:v>1.6175295116123426E-2</c:v>
                </c:pt>
                <c:pt idx="2238">
                  <c:v>1.6173717740824337E-2</c:v>
                </c:pt>
                <c:pt idx="2239">
                  <c:v>1.617212566066983E-2</c:v>
                </c:pt>
                <c:pt idx="2240">
                  <c:v>1.6170518848933016E-2</c:v>
                </c:pt>
                <c:pt idx="2241">
                  <c:v>1.6168897278888088E-2</c:v>
                </c:pt>
                <c:pt idx="2242">
                  <c:v>1.6167260923810347E-2</c:v>
                </c:pt>
                <c:pt idx="2243">
                  <c:v>1.6165609756975528E-2</c:v>
                </c:pt>
                <c:pt idx="2244">
                  <c:v>1.6163943751660234E-2</c:v>
                </c:pt>
                <c:pt idx="2245">
                  <c:v>1.6162262881142173E-2</c:v>
                </c:pt>
                <c:pt idx="2246">
                  <c:v>1.6160567118699488E-2</c:v>
                </c:pt>
                <c:pt idx="2247">
                  <c:v>1.6158856437611634E-2</c:v>
                </c:pt>
                <c:pt idx="2248">
                  <c:v>1.6157130811158726E-2</c:v>
                </c:pt>
                <c:pt idx="2249">
                  <c:v>1.6155390212621315E-2</c:v>
                </c:pt>
                <c:pt idx="2250">
                  <c:v>1.6153634615281701E-2</c:v>
                </c:pt>
                <c:pt idx="2251">
                  <c:v>1.6151863992421314E-2</c:v>
                </c:pt>
                <c:pt idx="2252">
                  <c:v>1.6150078317325088E-2</c:v>
                </c:pt>
                <c:pt idx="2253">
                  <c:v>1.6148277563277073E-2</c:v>
                </c:pt>
                <c:pt idx="2254">
                  <c:v>1.6146461703561987E-2</c:v>
                </c:pt>
                <c:pt idx="2255">
                  <c:v>1.61452881736266E-2</c:v>
                </c:pt>
                <c:pt idx="2256">
                  <c:v>1.6143438473726828E-2</c:v>
                </c:pt>
                <c:pt idx="2257">
                  <c:v>1.6141573580299322E-2</c:v>
                </c:pt>
                <c:pt idx="2258">
                  <c:v>1.6139693466630006E-2</c:v>
                </c:pt>
                <c:pt idx="2259">
                  <c:v>1.613715488502971E-2</c:v>
                </c:pt>
                <c:pt idx="2260">
                  <c:v>1.6135887471714256E-2</c:v>
                </c:pt>
                <c:pt idx="2261">
                  <c:v>1.6133961537044685E-2</c:v>
                </c:pt>
                <c:pt idx="2262">
                  <c:v>1.6132230876154757E-2</c:v>
                </c:pt>
                <c:pt idx="2263">
                  <c:v>1.613006365973094E-2</c:v>
                </c:pt>
                <c:pt idx="2264">
                  <c:v>1.6128091663668843E-2</c:v>
                </c:pt>
                <c:pt idx="2265">
                  <c:v>1.6126104260392762E-2</c:v>
                </c:pt>
                <c:pt idx="2266">
                  <c:v>1.6124101423196455E-2</c:v>
                </c:pt>
                <c:pt idx="2267">
                  <c:v>1.6122083125373887E-2</c:v>
                </c:pt>
                <c:pt idx="2268">
                  <c:v>1.6120049340220991E-2</c:v>
                </c:pt>
                <c:pt idx="2269">
                  <c:v>1.6118000041033254E-2</c:v>
                </c:pt>
                <c:pt idx="2270">
                  <c:v>1.6115935201108562E-2</c:v>
                </c:pt>
                <c:pt idx="2271">
                  <c:v>1.611385479374457E-2</c:v>
                </c:pt>
                <c:pt idx="2272">
                  <c:v>1.6111162710165116E-2</c:v>
                </c:pt>
                <c:pt idx="2273">
                  <c:v>1.6109647169895665E-2</c:v>
                </c:pt>
                <c:pt idx="2274">
                  <c:v>1.6107519900012378E-2</c:v>
                </c:pt>
                <c:pt idx="2275">
                  <c:v>1.6105376955891745E-2</c:v>
                </c:pt>
                <c:pt idx="2276">
                  <c:v>1.6103218310836866E-2</c:v>
                </c:pt>
                <c:pt idx="2277">
                  <c:v>1.6101043938151701E-2</c:v>
                </c:pt>
                <c:pt idx="2278">
                  <c:v>1.60988538111413E-2</c:v>
                </c:pt>
                <c:pt idx="2279">
                  <c:v>1.6096647903111147E-2</c:v>
                </c:pt>
                <c:pt idx="2280">
                  <c:v>1.6094426187368466E-2</c:v>
                </c:pt>
                <c:pt idx="2281">
                  <c:v>1.6091625958052268E-2</c:v>
                </c:pt>
                <c:pt idx="2282">
                  <c:v>1.6089935225978087E-2</c:v>
                </c:pt>
                <c:pt idx="2283">
                  <c:v>1.6087665926948529E-2</c:v>
                </c:pt>
                <c:pt idx="2284">
                  <c:v>1.6085380713444015E-2</c:v>
                </c:pt>
                <c:pt idx="2285">
                  <c:v>1.6083079558776112E-2</c:v>
                </c:pt>
                <c:pt idx="2286">
                  <c:v>1.6080762436257688E-2</c:v>
                </c:pt>
                <c:pt idx="2287">
                  <c:v>1.6078429319202916E-2</c:v>
                </c:pt>
                <c:pt idx="2288">
                  <c:v>1.6076080180926405E-2</c:v>
                </c:pt>
                <c:pt idx="2289">
                  <c:v>1.6073714994744064E-2</c:v>
                </c:pt>
                <c:pt idx="2290">
                  <c:v>1.6071333733973323E-2</c:v>
                </c:pt>
                <c:pt idx="2291">
                  <c:v>1.6068936371931613E-2</c:v>
                </c:pt>
                <c:pt idx="2292">
                  <c:v>1.6066522881938536E-2</c:v>
                </c:pt>
                <c:pt idx="2293">
                  <c:v>1.6064093237313698E-2</c:v>
                </c:pt>
                <c:pt idx="2294">
                  <c:v>1.6061134094761096E-2</c:v>
                </c:pt>
                <c:pt idx="2295">
                  <c:v>1.6059185377455834E-2</c:v>
                </c:pt>
                <c:pt idx="2296">
                  <c:v>1.6056707108868095E-2</c:v>
                </c:pt>
                <c:pt idx="2297">
                  <c:v>1.6054212578939606E-2</c:v>
                </c:pt>
                <c:pt idx="2298">
                  <c:v>1.6051341741528766E-2</c:v>
                </c:pt>
                <c:pt idx="2299">
                  <c:v>1.6048647921312297E-2</c:v>
                </c:pt>
                <c:pt idx="2300">
                  <c:v>1.6046103408288909E-2</c:v>
                </c:pt>
                <c:pt idx="2301">
                  <c:v>1.6043542526033662E-2</c:v>
                </c:pt>
                <c:pt idx="2302">
                  <c:v>1.6040965247877105E-2</c:v>
                </c:pt>
                <c:pt idx="2303">
                  <c:v>1.6038371547151084E-2</c:v>
                </c:pt>
                <c:pt idx="2304">
                  <c:v>1.6035761397187886E-2</c:v>
                </c:pt>
                <c:pt idx="2305">
                  <c:v>1.6033134771321976E-2</c:v>
                </c:pt>
                <c:pt idx="2306">
                  <c:v>1.6030491642888035E-2</c:v>
                </c:pt>
                <c:pt idx="2307">
                  <c:v>1.6027831985221834E-2</c:v>
                </c:pt>
                <c:pt idx="2308">
                  <c:v>1.6025155771661317E-2</c:v>
                </c:pt>
                <c:pt idx="2309">
                  <c:v>1.6022462975544004E-2</c:v>
                </c:pt>
                <c:pt idx="2310">
                  <c:v>1.6019753570210019E-2</c:v>
                </c:pt>
                <c:pt idx="2311">
                  <c:v>1.6017027528999271E-2</c:v>
                </c:pt>
                <c:pt idx="2312">
                  <c:v>1.6014432106980697E-2</c:v>
                </c:pt>
                <c:pt idx="2313">
                  <c:v>1.6011525432315831E-2</c:v>
                </c:pt>
                <c:pt idx="2314">
                  <c:v>1.6006867382340081E-2</c:v>
                </c:pt>
                <c:pt idx="2315">
                  <c:v>1.6005956472241491E-2</c:v>
                </c:pt>
                <c:pt idx="2316">
                  <c:v>1.6001654484368601E-2</c:v>
                </c:pt>
                <c:pt idx="2317">
                  <c:v>1.5998823547346486E-2</c:v>
                </c:pt>
                <c:pt idx="2318">
                  <c:v>1.5995975781688349E-2</c:v>
                </c:pt>
                <c:pt idx="2319">
                  <c:v>1.5993111160745484E-2</c:v>
                </c:pt>
                <c:pt idx="2320">
                  <c:v>1.599022965787027E-2</c:v>
                </c:pt>
                <c:pt idx="2321">
                  <c:v>1.5987331246417071E-2</c:v>
                </c:pt>
                <c:pt idx="2322">
                  <c:v>1.5984415899740673E-2</c:v>
                </c:pt>
                <c:pt idx="2323">
                  <c:v>1.5981483591197405E-2</c:v>
                </c:pt>
                <c:pt idx="2324">
                  <c:v>1.5978534294144472E-2</c:v>
                </c:pt>
                <c:pt idx="2325">
                  <c:v>1.5975567981940605E-2</c:v>
                </c:pt>
                <c:pt idx="2326">
                  <c:v>1.5972584627945416E-2</c:v>
                </c:pt>
                <c:pt idx="2327">
                  <c:v>1.5969584205519832E-2</c:v>
                </c:pt>
                <c:pt idx="2328">
                  <c:v>1.5966566688026096E-2</c:v>
                </c:pt>
                <c:pt idx="2329">
                  <c:v>1.5963532048827316E-2</c:v>
                </c:pt>
                <c:pt idx="2330">
                  <c:v>1.5960480261288146E-2</c:v>
                </c:pt>
                <c:pt idx="2331">
                  <c:v>1.5957411298774329E-2</c:v>
                </c:pt>
                <c:pt idx="2332">
                  <c:v>1.5954325134652923E-2</c:v>
                </c:pt>
                <c:pt idx="2333">
                  <c:v>1.5951221742291636E-2</c:v>
                </c:pt>
                <c:pt idx="2334">
                  <c:v>1.5948101095059723E-2</c:v>
                </c:pt>
                <c:pt idx="2335">
                  <c:v>1.5944963166328621E-2</c:v>
                </c:pt>
                <c:pt idx="2336">
                  <c:v>1.5941807929469549E-2</c:v>
                </c:pt>
                <c:pt idx="2337">
                  <c:v>1.5938635357855471E-2</c:v>
                </c:pt>
                <c:pt idx="2338">
                  <c:v>1.5935445424860899E-2</c:v>
                </c:pt>
                <c:pt idx="2339">
                  <c:v>1.5932238103861206E-2</c:v>
                </c:pt>
                <c:pt idx="2340">
                  <c:v>1.5929013368233529E-2</c:v>
                </c:pt>
                <c:pt idx="2341">
                  <c:v>1.5925771191355433E-2</c:v>
                </c:pt>
                <c:pt idx="2342">
                  <c:v>1.5922511546606465E-2</c:v>
                </c:pt>
                <c:pt idx="2343">
                  <c:v>1.5919234407367255E-2</c:v>
                </c:pt>
                <c:pt idx="2344">
                  <c:v>1.5915939747019315E-2</c:v>
                </c:pt>
                <c:pt idx="2345">
                  <c:v>1.5912627538945692E-2</c:v>
                </c:pt>
                <c:pt idx="2346">
                  <c:v>1.5909297756531403E-2</c:v>
                </c:pt>
                <c:pt idx="2347">
                  <c:v>1.5905950373161244E-2</c:v>
                </c:pt>
                <c:pt idx="2348">
                  <c:v>1.5902585362222419E-2</c:v>
                </c:pt>
                <c:pt idx="2349">
                  <c:v>1.5899202697103227E-2</c:v>
                </c:pt>
                <c:pt idx="2350">
                  <c:v>1.5895315142610552E-2</c:v>
                </c:pt>
                <c:pt idx="2351">
                  <c:v>1.5891894557499831E-2</c:v>
                </c:pt>
                <c:pt idx="2352">
                  <c:v>1.5888456234580083E-2</c:v>
                </c:pt>
                <c:pt idx="2353">
                  <c:v>1.5885000147244858E-2</c:v>
                </c:pt>
                <c:pt idx="2354">
                  <c:v>1.5881526268889036E-2</c:v>
                </c:pt>
                <c:pt idx="2355">
                  <c:v>1.587803457290923E-2</c:v>
                </c:pt>
                <c:pt idx="2356">
                  <c:v>1.587452503270273E-2</c:v>
                </c:pt>
                <c:pt idx="2357">
                  <c:v>1.5870997621667902E-2</c:v>
                </c:pt>
                <c:pt idx="2358">
                  <c:v>1.5867452313205972E-2</c:v>
                </c:pt>
                <c:pt idx="2359">
                  <c:v>1.5863889080717727E-2</c:v>
                </c:pt>
                <c:pt idx="2360">
                  <c:v>1.5860307897606136E-2</c:v>
                </c:pt>
                <c:pt idx="2361">
                  <c:v>1.5856708737275928E-2</c:v>
                </c:pt>
                <c:pt idx="2362">
                  <c:v>1.5853091573132267E-2</c:v>
                </c:pt>
                <c:pt idx="2363">
                  <c:v>1.5849456378581848E-2</c:v>
                </c:pt>
                <c:pt idx="2364">
                  <c:v>1.584475602056452E-2</c:v>
                </c:pt>
                <c:pt idx="2365">
                  <c:v>1.5841079513804559E-2</c:v>
                </c:pt>
                <c:pt idx="2366">
                  <c:v>1.5837384889270355E-2</c:v>
                </c:pt>
                <c:pt idx="2367">
                  <c:v>1.5833277976850718E-2</c:v>
                </c:pt>
                <c:pt idx="2368">
                  <c:v>1.5829941180532957E-2</c:v>
                </c:pt>
                <c:pt idx="2369">
                  <c:v>1.5826192043159142E-2</c:v>
                </c:pt>
                <c:pt idx="2370">
                  <c:v>1.5822424681670947E-2</c:v>
                </c:pt>
                <c:pt idx="2371">
                  <c:v>1.5818639069486672E-2</c:v>
                </c:pt>
                <c:pt idx="2372">
                  <c:v>1.581483518002616E-2</c:v>
                </c:pt>
                <c:pt idx="2373">
                  <c:v>1.5811012986710556E-2</c:v>
                </c:pt>
                <c:pt idx="2374">
                  <c:v>1.5807172462962548E-2</c:v>
                </c:pt>
                <c:pt idx="2375">
                  <c:v>1.5803313582205693E-2</c:v>
                </c:pt>
                <c:pt idx="2376">
                  <c:v>1.5799436317865529E-2</c:v>
                </c:pt>
                <c:pt idx="2377">
                  <c:v>1.579554064336933E-2</c:v>
                </c:pt>
                <c:pt idx="2378">
                  <c:v>1.5791626532145046E-2</c:v>
                </c:pt>
                <c:pt idx="2379">
                  <c:v>1.5787693957622584E-2</c:v>
                </c:pt>
                <c:pt idx="2380">
                  <c:v>1.5783742893232509E-2</c:v>
                </c:pt>
                <c:pt idx="2381">
                  <c:v>1.5779773312408242E-2</c:v>
                </c:pt>
                <c:pt idx="2382">
                  <c:v>1.5775785188583417E-2</c:v>
                </c:pt>
                <c:pt idx="2383">
                  <c:v>1.5771778495193636E-2</c:v>
                </c:pt>
                <c:pt idx="2384">
                  <c:v>1.5767753205675382E-2</c:v>
                </c:pt>
                <c:pt idx="2385">
                  <c:v>1.5763709293467983E-2</c:v>
                </c:pt>
                <c:pt idx="2386">
                  <c:v>1.5759646732010552E-2</c:v>
                </c:pt>
                <c:pt idx="2387">
                  <c:v>1.5755565494744384E-2</c:v>
                </c:pt>
                <c:pt idx="2388">
                  <c:v>1.5751465555113191E-2</c:v>
                </c:pt>
                <c:pt idx="2389">
                  <c:v>1.5747346886560459E-2</c:v>
                </c:pt>
                <c:pt idx="2390">
                  <c:v>1.5743209462532527E-2</c:v>
                </c:pt>
                <c:pt idx="2391">
                  <c:v>1.5739053256476388E-2</c:v>
                </c:pt>
                <c:pt idx="2392">
                  <c:v>1.5734878241841447E-2</c:v>
                </c:pt>
                <c:pt idx="2393">
                  <c:v>1.5730684392076883E-2</c:v>
                </c:pt>
                <c:pt idx="2394">
                  <c:v>1.5726471680635609E-2</c:v>
                </c:pt>
                <c:pt idx="2395">
                  <c:v>1.5722240080970742E-2</c:v>
                </c:pt>
                <c:pt idx="2396">
                  <c:v>1.5717989566536514E-2</c:v>
                </c:pt>
                <c:pt idx="2397">
                  <c:v>1.5713720110789982E-2</c:v>
                </c:pt>
                <c:pt idx="2398">
                  <c:v>1.5709431687189097E-2</c:v>
                </c:pt>
                <c:pt idx="2399">
                  <c:v>1.5705124269192672E-2</c:v>
                </c:pt>
                <c:pt idx="2400">
                  <c:v>1.5700797830262382E-2</c:v>
                </c:pt>
                <c:pt idx="2401">
                  <c:v>1.5693960646635228E-2</c:v>
                </c:pt>
                <c:pt idx="2402">
                  <c:v>1.5691493762587622E-2</c:v>
                </c:pt>
                <c:pt idx="2403">
                  <c:v>1.5687704122499195E-2</c:v>
                </c:pt>
                <c:pt idx="2404">
                  <c:v>1.5683301334473092E-2</c:v>
                </c:pt>
                <c:pt idx="2405">
                  <c:v>1.5678879392841166E-2</c:v>
                </c:pt>
                <c:pt idx="2406">
                  <c:v>1.5674438271073399E-2</c:v>
                </c:pt>
                <c:pt idx="2407">
                  <c:v>1.5669977942642199E-2</c:v>
                </c:pt>
                <c:pt idx="2408">
                  <c:v>1.5665498381020392E-2</c:v>
                </c:pt>
                <c:pt idx="2409">
                  <c:v>1.5660999559683888E-2</c:v>
                </c:pt>
                <c:pt idx="2410">
                  <c:v>1.5656481452109246E-2</c:v>
                </c:pt>
                <c:pt idx="2411">
                  <c:v>1.5651944031774334E-2</c:v>
                </c:pt>
                <c:pt idx="2412">
                  <c:v>1.5647387272158558E-2</c:v>
                </c:pt>
                <c:pt idx="2413">
                  <c:v>1.5642811146744394E-2</c:v>
                </c:pt>
                <c:pt idx="2414">
                  <c:v>1.5638215629014532E-2</c:v>
                </c:pt>
                <c:pt idx="2415">
                  <c:v>1.5633600692453415E-2</c:v>
                </c:pt>
                <c:pt idx="2416">
                  <c:v>1.5628966310547675E-2</c:v>
                </c:pt>
                <c:pt idx="2417">
                  <c:v>1.5624279402999914E-2</c:v>
                </c:pt>
                <c:pt idx="2418">
                  <c:v>1.5619639104655433E-2</c:v>
                </c:pt>
                <c:pt idx="2419">
                  <c:v>1.5614946227649643E-2</c:v>
                </c:pt>
                <c:pt idx="2420">
                  <c:v>1.5610233799261092E-2</c:v>
                </c:pt>
                <c:pt idx="2421">
                  <c:v>1.5605501792983643E-2</c:v>
                </c:pt>
                <c:pt idx="2422">
                  <c:v>1.5600750182313784E-2</c:v>
                </c:pt>
                <c:pt idx="2423">
                  <c:v>1.5595978940749095E-2</c:v>
                </c:pt>
                <c:pt idx="2424">
                  <c:v>1.5591188041789572E-2</c:v>
                </c:pt>
                <c:pt idx="2425">
                  <c:v>1.5586377458935863E-2</c:v>
                </c:pt>
                <c:pt idx="2426">
                  <c:v>1.5581547165690809E-2</c:v>
                </c:pt>
                <c:pt idx="2427">
                  <c:v>1.5576697135559656E-2</c:v>
                </c:pt>
                <c:pt idx="2428">
                  <c:v>1.5571827342047434E-2</c:v>
                </c:pt>
                <c:pt idx="2429">
                  <c:v>1.5566937758662896E-2</c:v>
                </c:pt>
                <c:pt idx="2430">
                  <c:v>1.5562028358915013E-2</c:v>
                </c:pt>
                <c:pt idx="2431">
                  <c:v>1.5557099116315384E-2</c:v>
                </c:pt>
                <c:pt idx="2432">
                  <c:v>1.5552150004377143E-2</c:v>
                </c:pt>
                <c:pt idx="2433">
                  <c:v>1.5547180996614736E-2</c:v>
                </c:pt>
                <c:pt idx="2434">
                  <c:v>1.5542192066544362E-2</c:v>
                </c:pt>
                <c:pt idx="2435">
                  <c:v>1.5537183187684189E-2</c:v>
                </c:pt>
                <c:pt idx="2436">
                  <c:v>1.5532154333554577E-2</c:v>
                </c:pt>
                <c:pt idx="2437">
                  <c:v>1.5527105477676762E-2</c:v>
                </c:pt>
                <c:pt idx="2438">
                  <c:v>1.5522036593573733E-2</c:v>
                </c:pt>
                <c:pt idx="2439">
                  <c:v>1.5516947654771322E-2</c:v>
                </c:pt>
                <c:pt idx="2440">
                  <c:v>1.5511838634795804E-2</c:v>
                </c:pt>
                <c:pt idx="2441">
                  <c:v>1.5506599953306322E-2</c:v>
                </c:pt>
                <c:pt idx="2442">
                  <c:v>1.5501122654463457E-2</c:v>
                </c:pt>
                <c:pt idx="2443">
                  <c:v>1.5495407650451508E-2</c:v>
                </c:pt>
                <c:pt idx="2444">
                  <c:v>1.5489455855994556E-2</c:v>
                </c:pt>
                <c:pt idx="2445">
                  <c:v>1.5483268188351851E-2</c:v>
                </c:pt>
                <c:pt idx="2446">
                  <c:v>1.5476845567316298E-2</c:v>
                </c:pt>
                <c:pt idx="2447">
                  <c:v>1.5470188915213559E-2</c:v>
                </c:pt>
                <c:pt idx="2448">
                  <c:v>1.546329915689857E-2</c:v>
                </c:pt>
                <c:pt idx="2449">
                  <c:v>1.5456177219753339E-2</c:v>
                </c:pt>
                <c:pt idx="2450">
                  <c:v>1.5448824033685629E-2</c:v>
                </c:pt>
                <c:pt idx="2451">
                  <c:v>1.5441240531124591E-2</c:v>
                </c:pt>
                <c:pt idx="2452">
                  <c:v>1.5433427647022284E-2</c:v>
                </c:pt>
                <c:pt idx="2453">
                  <c:v>1.5425386318846457E-2</c:v>
                </c:pt>
                <c:pt idx="2454">
                  <c:v>1.5417117486583828E-2</c:v>
                </c:pt>
                <c:pt idx="2455">
                  <c:v>1.540862209273264E-2</c:v>
                </c:pt>
                <c:pt idx="2456">
                  <c:v>1.5399901082304416E-2</c:v>
                </c:pt>
                <c:pt idx="2457">
                  <c:v>1.5390955402819352E-2</c:v>
                </c:pt>
                <c:pt idx="2458">
                  <c:v>1.538178600430567E-2</c:v>
                </c:pt>
                <c:pt idx="2459">
                  <c:v>1.537239383929611E-2</c:v>
                </c:pt>
                <c:pt idx="2460">
                  <c:v>1.5362779862825734E-2</c:v>
                </c:pt>
                <c:pt idx="2461">
                  <c:v>1.5352945032431058E-2</c:v>
                </c:pt>
                <c:pt idx="2462">
                  <c:v>1.5342890308146985E-2</c:v>
                </c:pt>
                <c:pt idx="2463">
                  <c:v>1.5330755471808101E-2</c:v>
                </c:pt>
                <c:pt idx="2464">
                  <c:v>1.5320214354470401E-2</c:v>
                </c:pt>
                <c:pt idx="2465">
                  <c:v>1.5309458228944493E-2</c:v>
                </c:pt>
                <c:pt idx="2466">
                  <c:v>1.5298488058324761E-2</c:v>
                </c:pt>
                <c:pt idx="2467">
                  <c:v>1.5286620525490929E-2</c:v>
                </c:pt>
                <c:pt idx="2468">
                  <c:v>1.527590944650456E-2</c:v>
                </c:pt>
                <c:pt idx="2469">
                  <c:v>1.5264302943814095E-2</c:v>
                </c:pt>
                <c:pt idx="2470">
                  <c:v>1.5252486273043953E-2</c:v>
                </c:pt>
                <c:pt idx="2471">
                  <c:v>1.524266220408981E-2</c:v>
                </c:pt>
                <c:pt idx="2472">
                  <c:v>1.5228226331334744E-2</c:v>
                </c:pt>
                <c:pt idx="2473">
                  <c:v>1.5215785018566474E-2</c:v>
                </c:pt>
                <c:pt idx="2474">
                  <c:v>1.5203137454055998E-2</c:v>
                </c:pt>
                <c:pt idx="2475">
                  <c:v>1.5190284623015445E-2</c:v>
                </c:pt>
                <c:pt idx="2476">
                  <c:v>1.5177227513104116E-2</c:v>
                </c:pt>
                <c:pt idx="2477">
                  <c:v>1.5163967114424142E-2</c:v>
                </c:pt>
                <c:pt idx="2478">
                  <c:v>1.5150504419521354E-2</c:v>
                </c:pt>
                <c:pt idx="2479">
                  <c:v>1.5136840423382448E-2</c:v>
                </c:pt>
                <c:pt idx="2480">
                  <c:v>1.5122976123430224E-2</c:v>
                </c:pt>
                <c:pt idx="2481">
                  <c:v>1.510891251952466E-2</c:v>
                </c:pt>
                <c:pt idx="2482">
                  <c:v>1.5094650613958351E-2</c:v>
                </c:pt>
                <c:pt idx="2483">
                  <c:v>1.5080191411456731E-2</c:v>
                </c:pt>
                <c:pt idx="2484">
                  <c:v>1.5065535919173508E-2</c:v>
                </c:pt>
                <c:pt idx="2485">
                  <c:v>1.5050685146689797E-2</c:v>
                </c:pt>
                <c:pt idx="2486">
                  <c:v>1.5035640106012164E-2</c:v>
                </c:pt>
                <c:pt idx="2487">
                  <c:v>1.5020401811569366E-2</c:v>
                </c:pt>
                <c:pt idx="2488">
                  <c:v>1.5004971280211051E-2</c:v>
                </c:pt>
                <c:pt idx="2489">
                  <c:v>1.4989349531205802E-2</c:v>
                </c:pt>
                <c:pt idx="2490">
                  <c:v>1.4973537586237878E-2</c:v>
                </c:pt>
                <c:pt idx="2491">
                  <c:v>1.4957536469406781E-2</c:v>
                </c:pt>
                <c:pt idx="2492">
                  <c:v>1.4941347207223994E-2</c:v>
                </c:pt>
                <c:pt idx="2493">
                  <c:v>1.4927560038215682E-2</c:v>
                </c:pt>
                <c:pt idx="2494">
                  <c:v>1.4908782499948243E-2</c:v>
                </c:pt>
                <c:pt idx="2495">
                  <c:v>1.4892545101698367E-2</c:v>
                </c:pt>
                <c:pt idx="2496">
                  <c:v>1.4876338542131837E-2</c:v>
                </c:pt>
                <c:pt idx="2497">
                  <c:v>1.4860162917518601E-2</c:v>
                </c:pt>
                <c:pt idx="2498">
                  <c:v>1.48440183241247E-2</c:v>
                </c:pt>
                <c:pt idx="2499">
                  <c:v>1.482790485821291E-2</c:v>
                </c:pt>
                <c:pt idx="2500">
                  <c:v>1.4811822616041888E-2</c:v>
                </c:pt>
                <c:pt idx="2501">
                  <c:v>1.4795771693867681E-2</c:v>
                </c:pt>
                <c:pt idx="2502">
                  <c:v>1.4779752187943725E-2</c:v>
                </c:pt>
                <c:pt idx="2503">
                  <c:v>1.4763764194517599E-2</c:v>
                </c:pt>
                <c:pt idx="2504">
                  <c:v>1.4747807809836007E-2</c:v>
                </c:pt>
                <c:pt idx="2505">
                  <c:v>1.4730250068899895E-2</c:v>
                </c:pt>
                <c:pt idx="2506">
                  <c:v>1.4718435840639574E-2</c:v>
                </c:pt>
                <c:pt idx="2507">
                  <c:v>1.4700129270667509E-2</c:v>
                </c:pt>
                <c:pt idx="2508">
                  <c:v>1.468430028335683E-2</c:v>
                </c:pt>
                <c:pt idx="2509">
                  <c:v>1.4668503385971216E-2</c:v>
                </c:pt>
                <c:pt idx="2510">
                  <c:v>1.4652738674738043E-2</c:v>
                </c:pt>
                <c:pt idx="2511">
                  <c:v>1.4637006245879903E-2</c:v>
                </c:pt>
                <c:pt idx="2512">
                  <c:v>1.4621306195617655E-2</c:v>
                </c:pt>
                <c:pt idx="2513">
                  <c:v>1.4605638620168679E-2</c:v>
                </c:pt>
                <c:pt idx="2514">
                  <c:v>1.4590003615747535E-2</c:v>
                </c:pt>
                <c:pt idx="2515">
                  <c:v>1.4576800061771885E-2</c:v>
                </c:pt>
                <c:pt idx="2516">
                  <c:v>1.4561225154596196E-2</c:v>
                </c:pt>
                <c:pt idx="2517">
                  <c:v>1.4545683080519376E-2</c:v>
                </c:pt>
                <c:pt idx="2518">
                  <c:v>1.4530173935746552E-2</c:v>
                </c:pt>
                <c:pt idx="2519">
                  <c:v>1.4514697816478468E-2</c:v>
                </c:pt>
                <c:pt idx="2520">
                  <c:v>1.4499254818914561E-2</c:v>
                </c:pt>
                <c:pt idx="2521">
                  <c:v>1.4483845039250536E-2</c:v>
                </c:pt>
                <c:pt idx="2522">
                  <c:v>1.4465321033417286E-2</c:v>
                </c:pt>
                <c:pt idx="2523">
                  <c:v>1.445312551839336E-2</c:v>
                </c:pt>
                <c:pt idx="2524">
                  <c:v>1.4437815969579148E-2</c:v>
                </c:pt>
                <c:pt idx="2525">
                  <c:v>1.4422540023422685E-2</c:v>
                </c:pt>
                <c:pt idx="2526">
                  <c:v>1.4407297776106325E-2</c:v>
                </c:pt>
                <c:pt idx="2527">
                  <c:v>1.4392089323810885E-2</c:v>
                </c:pt>
                <c:pt idx="2528">
                  <c:v>1.4376914762713893E-2</c:v>
                </c:pt>
                <c:pt idx="2529">
                  <c:v>1.4361774188990695E-2</c:v>
                </c:pt>
                <c:pt idx="2530">
                  <c:v>1.4346667698813783E-2</c:v>
                </c:pt>
                <c:pt idx="2531">
                  <c:v>1.4331595388354119E-2</c:v>
                </c:pt>
                <c:pt idx="2532">
                  <c:v>1.4316557353778942E-2</c:v>
                </c:pt>
                <c:pt idx="2533">
                  <c:v>1.4301553691254616E-2</c:v>
                </c:pt>
                <c:pt idx="2534">
                  <c:v>1.4286584496944215E-2</c:v>
                </c:pt>
                <c:pt idx="2535">
                  <c:v>1.427164986700841E-2</c:v>
                </c:pt>
                <c:pt idx="2536">
                  <c:v>1.4256749897606554E-2</c:v>
                </c:pt>
                <c:pt idx="2537">
                  <c:v>1.42418846848945E-2</c:v>
                </c:pt>
                <c:pt idx="2538">
                  <c:v>1.4227054325027218E-2</c:v>
                </c:pt>
                <c:pt idx="2539">
                  <c:v>1.4212258914156622E-2</c:v>
                </c:pt>
                <c:pt idx="2540">
                  <c:v>1.4197498548432863E-2</c:v>
                </c:pt>
                <c:pt idx="2541">
                  <c:v>1.4182773324003691E-2</c:v>
                </c:pt>
                <c:pt idx="2542">
                  <c:v>1.416808333701532E-2</c:v>
                </c:pt>
                <c:pt idx="2543">
                  <c:v>1.4153428683611555E-2</c:v>
                </c:pt>
                <c:pt idx="2544">
                  <c:v>1.4138809459934013E-2</c:v>
                </c:pt>
                <c:pt idx="2545">
                  <c:v>1.4124225762123429E-2</c:v>
                </c:pt>
                <c:pt idx="2546">
                  <c:v>1.4109677686316824E-2</c:v>
                </c:pt>
                <c:pt idx="2547">
                  <c:v>1.409516532865121E-2</c:v>
                </c:pt>
                <c:pt idx="2548">
                  <c:v>1.4080688785260103E-2</c:v>
                </c:pt>
                <c:pt idx="2549">
                  <c:v>1.4066248152276792E-2</c:v>
                </c:pt>
                <c:pt idx="2550">
                  <c:v>1.4051843525831506E-2</c:v>
                </c:pt>
                <c:pt idx="2551">
                  <c:v>1.4037475002053598E-2</c:v>
                </c:pt>
                <c:pt idx="2552">
                  <c:v>1.4023142677069569E-2</c:v>
                </c:pt>
                <c:pt idx="2553">
                  <c:v>1.4008846647005925E-2</c:v>
                </c:pt>
                <c:pt idx="2554">
                  <c:v>1.3994587007986102E-2</c:v>
                </c:pt>
                <c:pt idx="2555">
                  <c:v>1.3980363856132445E-2</c:v>
                </c:pt>
                <c:pt idx="2556">
                  <c:v>1.3966177287565763E-2</c:v>
                </c:pt>
                <c:pt idx="2557">
                  <c:v>1.3952027398405113E-2</c:v>
                </c:pt>
                <c:pt idx="2558">
                  <c:v>1.3934471233422058E-2</c:v>
                </c:pt>
                <c:pt idx="2559">
                  <c:v>1.3920404584070243E-2</c:v>
                </c:pt>
                <c:pt idx="2560">
                  <c:v>1.3906374933855261E-2</c:v>
                </c:pt>
                <c:pt idx="2561">
                  <c:v>1.3892382378888788E-2</c:v>
                </c:pt>
                <c:pt idx="2562">
                  <c:v>1.387842701528119E-2</c:v>
                </c:pt>
                <c:pt idx="2563">
                  <c:v>1.3864508939142184E-2</c:v>
                </c:pt>
                <c:pt idx="2564">
                  <c:v>1.3850628246579517E-2</c:v>
                </c:pt>
                <c:pt idx="2565">
                  <c:v>1.3836785033699645E-2</c:v>
                </c:pt>
                <c:pt idx="2566">
                  <c:v>1.3822979396608572E-2</c:v>
                </c:pt>
                <c:pt idx="2567">
                  <c:v>1.3809211431410135E-2</c:v>
                </c:pt>
                <c:pt idx="2568">
                  <c:v>1.3795481234207731E-2</c:v>
                </c:pt>
                <c:pt idx="2569">
                  <c:v>1.3781788901104104E-2</c:v>
                </c:pt>
                <c:pt idx="2570">
                  <c:v>1.3768134528199387E-2</c:v>
                </c:pt>
                <c:pt idx="2571">
                  <c:v>1.3756577110855326E-2</c:v>
                </c:pt>
                <c:pt idx="2572">
                  <c:v>1.3740940047387849E-2</c:v>
                </c:pt>
                <c:pt idx="2573">
                  <c:v>1.3726718795347995E-2</c:v>
                </c:pt>
                <c:pt idx="2574">
                  <c:v>1.3707556707595738E-2</c:v>
                </c:pt>
                <c:pt idx="2575">
                  <c:v>1.3700435430134144E-2</c:v>
                </c:pt>
                <c:pt idx="2576">
                  <c:v>1.3687010836493379E-2</c:v>
                </c:pt>
                <c:pt idx="2577">
                  <c:v>1.367362487573218E-2</c:v>
                </c:pt>
                <c:pt idx="2578">
                  <c:v>1.3660277643945451E-2</c:v>
                </c:pt>
                <c:pt idx="2579">
                  <c:v>1.3646969237225914E-2</c:v>
                </c:pt>
                <c:pt idx="2580">
                  <c:v>1.3633699751666298E-2</c:v>
                </c:pt>
                <c:pt idx="2581">
                  <c:v>1.3620469283358017E-2</c:v>
                </c:pt>
                <c:pt idx="2582">
                  <c:v>1.3607277928392711E-2</c:v>
                </c:pt>
                <c:pt idx="2583">
                  <c:v>1.3594125782860924E-2</c:v>
                </c:pt>
                <c:pt idx="2584">
                  <c:v>1.3582981135251035E-2</c:v>
                </c:pt>
                <c:pt idx="2585">
                  <c:v>1.3567939504457704E-2</c:v>
                </c:pt>
                <c:pt idx="2586">
                  <c:v>1.3554905563765186E-2</c:v>
                </c:pt>
                <c:pt idx="2587">
                  <c:v>1.3541911216864237E-2</c:v>
                </c:pt>
                <c:pt idx="2588">
                  <c:v>1.3528956559842356E-2</c:v>
                </c:pt>
                <c:pt idx="2589">
                  <c:v>1.3516041688788345E-2</c:v>
                </c:pt>
                <c:pt idx="2590">
                  <c:v>1.3503166699789487E-2</c:v>
                </c:pt>
                <c:pt idx="2591">
                  <c:v>1.3490331688933715E-2</c:v>
                </c:pt>
                <c:pt idx="2592">
                  <c:v>1.3477536752307435E-2</c:v>
                </c:pt>
                <c:pt idx="2593">
                  <c:v>1.3466684764851976E-2</c:v>
                </c:pt>
                <c:pt idx="2594">
                  <c:v>1.3452067486093781E-2</c:v>
                </c:pt>
                <c:pt idx="2595">
                  <c:v>1.3439393348679442E-2</c:v>
                </c:pt>
                <c:pt idx="2596">
                  <c:v>1.3426759669842627E-2</c:v>
                </c:pt>
                <c:pt idx="2597">
                  <c:v>1.3414166545670181E-2</c:v>
                </c:pt>
                <c:pt idx="2598">
                  <c:v>1.340161407224851E-2</c:v>
                </c:pt>
                <c:pt idx="2599">
                  <c:v>1.3389102345664023E-2</c:v>
                </c:pt>
                <c:pt idx="2600">
                  <c:v>1.3376631462004221E-2</c:v>
                </c:pt>
                <c:pt idx="2601">
                  <c:v>1.3364201517355727E-2</c:v>
                </c:pt>
                <c:pt idx="2602">
                  <c:v>1.3351812607805387E-2</c:v>
                </c:pt>
                <c:pt idx="2603">
                  <c:v>1.3339464829441133E-2</c:v>
                </c:pt>
                <c:pt idx="2604">
                  <c:v>1.3327158278350461E-2</c:v>
                </c:pt>
                <c:pt idx="2605">
                  <c:v>1.3314893050620438E-2</c:v>
                </c:pt>
                <c:pt idx="2606">
                  <c:v>1.3304473758829495E-2</c:v>
                </c:pt>
                <c:pt idx="2607">
                  <c:v>1.3290486949597764E-2</c:v>
                </c:pt>
                <c:pt idx="2608">
                  <c:v>1.3278346268482505E-2</c:v>
                </c:pt>
                <c:pt idx="2609">
                  <c:v>1.3266247295083546E-2</c:v>
                </c:pt>
                <c:pt idx="2610">
                  <c:v>1.3250215365411665E-2</c:v>
                </c:pt>
                <c:pt idx="2611">
                  <c:v>1.3238212841169227E-2</c:v>
                </c:pt>
                <c:pt idx="2612">
                  <c:v>1.3226252336512844E-2</c:v>
                </c:pt>
                <c:pt idx="2613">
                  <c:v>1.3214333947535736E-2</c:v>
                </c:pt>
                <c:pt idx="2614">
                  <c:v>1.3202457770331553E-2</c:v>
                </c:pt>
                <c:pt idx="2615">
                  <c:v>1.3190623900994389E-2</c:v>
                </c:pt>
                <c:pt idx="2616">
                  <c:v>1.3178832435620087E-2</c:v>
                </c:pt>
                <c:pt idx="2617">
                  <c:v>1.3167083470303832E-2</c:v>
                </c:pt>
                <c:pt idx="2618">
                  <c:v>1.3155377101142562E-2</c:v>
                </c:pt>
                <c:pt idx="2619">
                  <c:v>1.3143713424234097E-2</c:v>
                </c:pt>
                <c:pt idx="2620">
                  <c:v>1.3132092535676683E-2</c:v>
                </c:pt>
                <c:pt idx="2621">
                  <c:v>1.3120514531570111E-2</c:v>
                </c:pt>
                <c:pt idx="2622">
                  <c:v>1.3108979508014602E-2</c:v>
                </c:pt>
                <c:pt idx="2623">
                  <c:v>1.3097487561111256E-2</c:v>
                </c:pt>
                <c:pt idx="2624">
                  <c:v>1.3086038786963143E-2</c:v>
                </c:pt>
                <c:pt idx="2625">
                  <c:v>1.3071382526667664E-2</c:v>
                </c:pt>
                <c:pt idx="2626">
                  <c:v>1.3063271141348407E-2</c:v>
                </c:pt>
                <c:pt idx="2627">
                  <c:v>1.3051952462092524E-2</c:v>
                </c:pt>
                <c:pt idx="2628">
                  <c:v>1.3040677340013573E-2</c:v>
                </c:pt>
                <c:pt idx="2629">
                  <c:v>1.3029445871219885E-2</c:v>
                </c:pt>
                <c:pt idx="2630">
                  <c:v>1.3018258151821754E-2</c:v>
                </c:pt>
                <c:pt idx="2631">
                  <c:v>1.3007114277929917E-2</c:v>
                </c:pt>
                <c:pt idx="2632">
                  <c:v>1.29960143456573E-2</c:v>
                </c:pt>
                <c:pt idx="2633">
                  <c:v>1.2984958451117924E-2</c:v>
                </c:pt>
                <c:pt idx="2634">
                  <c:v>1.2973946690427781E-2</c:v>
                </c:pt>
                <c:pt idx="2635">
                  <c:v>1.2962979159703519E-2</c:v>
                </c:pt>
                <c:pt idx="2636">
                  <c:v>1.2952055955064198E-2</c:v>
                </c:pt>
                <c:pt idx="2637">
                  <c:v>1.2941177172629749E-2</c:v>
                </c:pt>
                <c:pt idx="2638">
                  <c:v>1.2930342908522298E-2</c:v>
                </c:pt>
                <c:pt idx="2639">
                  <c:v>1.2919553258865939E-2</c:v>
                </c:pt>
                <c:pt idx="2640">
                  <c:v>1.2908808319785643E-2</c:v>
                </c:pt>
                <c:pt idx="2641">
                  <c:v>1.2898108187409229E-2</c:v>
                </c:pt>
                <c:pt idx="2642">
                  <c:v>1.2887452957865171E-2</c:v>
                </c:pt>
                <c:pt idx="2643">
                  <c:v>1.2876842727285013E-2</c:v>
                </c:pt>
                <c:pt idx="2644">
                  <c:v>1.2866277591801386E-2</c:v>
                </c:pt>
                <c:pt idx="2645">
                  <c:v>1.2855757647548901E-2</c:v>
                </c:pt>
                <c:pt idx="2646">
                  <c:v>1.2845282990665228E-2</c:v>
                </c:pt>
                <c:pt idx="2647">
                  <c:v>1.2834853717288701E-2</c:v>
                </c:pt>
                <c:pt idx="2648">
                  <c:v>1.2824469923560714E-2</c:v>
                </c:pt>
                <c:pt idx="2649">
                  <c:v>1.2814131705623979E-2</c:v>
                </c:pt>
                <c:pt idx="2650">
                  <c:v>1.2803839159624488E-2</c:v>
                </c:pt>
                <c:pt idx="2651">
                  <c:v>1.2793592381709552E-2</c:v>
                </c:pt>
                <c:pt idx="2652">
                  <c:v>1.2783391468029108E-2</c:v>
                </c:pt>
                <c:pt idx="2653">
                  <c:v>1.2773236514735505E-2</c:v>
                </c:pt>
                <c:pt idx="2654">
                  <c:v>1.2763127617983275E-2</c:v>
                </c:pt>
                <c:pt idx="2655">
                  <c:v>1.2753064873929148E-2</c:v>
                </c:pt>
                <c:pt idx="2656">
                  <c:v>1.2743048378733133E-2</c:v>
                </c:pt>
                <c:pt idx="2657">
                  <c:v>1.2733078228556996E-2</c:v>
                </c:pt>
                <c:pt idx="2658">
                  <c:v>1.2723154519565126E-2</c:v>
                </c:pt>
                <c:pt idx="2659">
                  <c:v>1.2713277347924544E-2</c:v>
                </c:pt>
                <c:pt idx="2660">
                  <c:v>1.2703446809805334E-2</c:v>
                </c:pt>
                <c:pt idx="2661">
                  <c:v>1.2693663001379555E-2</c:v>
                </c:pt>
                <c:pt idx="2662">
                  <c:v>1.2682538849442419E-2</c:v>
                </c:pt>
                <c:pt idx="2663">
                  <c:v>1.2672855499933222E-2</c:v>
                </c:pt>
                <c:pt idx="2664">
                  <c:v>1.2663219182391388E-2</c:v>
                </c:pt>
                <c:pt idx="2665">
                  <c:v>1.2653629993001892E-2</c:v>
                </c:pt>
                <c:pt idx="2666">
                  <c:v>1.264408802795081E-2</c:v>
                </c:pt>
                <c:pt idx="2667">
                  <c:v>1.2634593383428592E-2</c:v>
                </c:pt>
                <c:pt idx="2668">
                  <c:v>1.2625146155627664E-2</c:v>
                </c:pt>
                <c:pt idx="2669">
                  <c:v>1.2615746440744391E-2</c:v>
                </c:pt>
                <c:pt idx="2670">
                  <c:v>1.2606394334977547E-2</c:v>
                </c:pt>
                <c:pt idx="2671">
                  <c:v>1.2596676272902506E-2</c:v>
                </c:pt>
                <c:pt idx="2672">
                  <c:v>1.2587422830802509E-2</c:v>
                </c:pt>
                <c:pt idx="2673">
                  <c:v>1.2578217295205319E-2</c:v>
                </c:pt>
                <c:pt idx="2674">
                  <c:v>1.2569059762323595E-2</c:v>
                </c:pt>
                <c:pt idx="2675">
                  <c:v>1.2556557235993646E-2</c:v>
                </c:pt>
                <c:pt idx="2676">
                  <c:v>1.2547516176486287E-2</c:v>
                </c:pt>
                <c:pt idx="2677">
                  <c:v>1.2538130682408947E-2</c:v>
                </c:pt>
                <c:pt idx="2678">
                  <c:v>1.2529579162912497E-2</c:v>
                </c:pt>
                <c:pt idx="2679">
                  <c:v>1.2519802719702829E-2</c:v>
                </c:pt>
                <c:pt idx="2680">
                  <c:v>1.2511836264787855E-2</c:v>
                </c:pt>
                <c:pt idx="2681">
                  <c:v>1.2503037849605783E-2</c:v>
                </c:pt>
                <c:pt idx="2682">
                  <c:v>1.2494288251997171E-2</c:v>
                </c:pt>
                <c:pt idx="2683">
                  <c:v>1.2485587568207208E-2</c:v>
                </c:pt>
                <c:pt idx="2684">
                  <c:v>1.2476935894484771E-2</c:v>
                </c:pt>
                <c:pt idx="2685">
                  <c:v>1.2468333327081995E-2</c:v>
                </c:pt>
                <c:pt idx="2686">
                  <c:v>1.2459779962255365E-2</c:v>
                </c:pt>
                <c:pt idx="2687">
                  <c:v>1.245127589626592E-2</c:v>
                </c:pt>
                <c:pt idx="2688">
                  <c:v>1.2442821225377095E-2</c:v>
                </c:pt>
                <c:pt idx="2689">
                  <c:v>1.2434416045858184E-2</c:v>
                </c:pt>
                <c:pt idx="2690">
                  <c:v>1.2426060453981093E-2</c:v>
                </c:pt>
                <c:pt idx="2691">
                  <c:v>1.241775454602337E-2</c:v>
                </c:pt>
                <c:pt idx="2692">
                  <c:v>1.241053119349598E-2</c:v>
                </c:pt>
                <c:pt idx="2693">
                  <c:v>1.2401292166991882E-2</c:v>
                </c:pt>
                <c:pt idx="2694">
                  <c:v>1.23931358884932E-2</c:v>
                </c:pt>
                <c:pt idx="2695">
                  <c:v>1.2385029679062758E-2</c:v>
                </c:pt>
                <c:pt idx="2696">
                  <c:v>1.237697363499809E-2</c:v>
                </c:pt>
                <c:pt idx="2697">
                  <c:v>1.2368967852603031E-2</c:v>
                </c:pt>
                <c:pt idx="2698">
                  <c:v>1.2361012428183589E-2</c:v>
                </c:pt>
                <c:pt idx="2699">
                  <c:v>1.2353107458052067E-2</c:v>
                </c:pt>
                <c:pt idx="2700">
                  <c:v>1.2345253038524465E-2</c:v>
                </c:pt>
                <c:pt idx="2701">
                  <c:v>1.2337449265921344E-2</c:v>
                </c:pt>
                <c:pt idx="2702">
                  <c:v>1.2329696236568911E-2</c:v>
                </c:pt>
                <c:pt idx="2703">
                  <c:v>1.2321994046796634E-2</c:v>
                </c:pt>
                <c:pt idx="2704">
                  <c:v>1.2314342792940492E-2</c:v>
                </c:pt>
                <c:pt idx="2705">
                  <c:v>1.2307642860358497E-2</c:v>
                </c:pt>
                <c:pt idx="2706">
                  <c:v>1.2299193478339014E-2</c:v>
                </c:pt>
                <c:pt idx="2707">
                  <c:v>1.2291695610288669E-2</c:v>
                </c:pt>
                <c:pt idx="2708">
                  <c:v>1.2284249063542488E-2</c:v>
                </c:pt>
                <c:pt idx="2709">
                  <c:v>1.2276853934461431E-2</c:v>
                </c:pt>
                <c:pt idx="2710">
                  <c:v>1.2269510319409503E-2</c:v>
                </c:pt>
                <c:pt idx="2711">
                  <c:v>1.226221831475679E-2</c:v>
                </c:pt>
                <c:pt idx="2712">
                  <c:v>1.2254978016878158E-2</c:v>
                </c:pt>
                <c:pt idx="2713">
                  <c:v>1.2244245106503598E-2</c:v>
                </c:pt>
                <c:pt idx="2714">
                  <c:v>1.2239905469754125E-2</c:v>
                </c:pt>
                <c:pt idx="2715">
                  <c:v>1.2233568327719883E-2</c:v>
                </c:pt>
                <c:pt idx="2716">
                  <c:v>1.2226535820795911E-2</c:v>
                </c:pt>
                <c:pt idx="2717">
                  <c:v>1.2219555502601363E-2</c:v>
                </c:pt>
                <c:pt idx="2718">
                  <c:v>1.2212627469544123E-2</c:v>
                </c:pt>
                <c:pt idx="2719">
                  <c:v>1.2205751818036414E-2</c:v>
                </c:pt>
                <c:pt idx="2720">
                  <c:v>1.2198928644497198E-2</c:v>
                </c:pt>
                <c:pt idx="2721">
                  <c:v>1.2192158045350213E-2</c:v>
                </c:pt>
                <c:pt idx="2722">
                  <c:v>1.2185440117025497E-2</c:v>
                </c:pt>
                <c:pt idx="2723">
                  <c:v>1.217948445537818E-2</c:v>
                </c:pt>
                <c:pt idx="2724">
                  <c:v>1.2172861308246513E-2</c:v>
                </c:pt>
                <c:pt idx="2725">
                  <c:v>1.2166291094895604E-2</c:v>
                </c:pt>
                <c:pt idx="2726">
                  <c:v>1.2159773911775201E-2</c:v>
                </c:pt>
                <c:pt idx="2727">
                  <c:v>1.2153309855342506E-2</c:v>
                </c:pt>
                <c:pt idx="2728">
                  <c:v>1.2146026401604785E-2</c:v>
                </c:pt>
                <c:pt idx="2729">
                  <c:v>1.2140541508395965E-2</c:v>
                </c:pt>
                <c:pt idx="2730">
                  <c:v>1.2134237410824769E-2</c:v>
                </c:pt>
                <c:pt idx="2731">
                  <c:v>1.2127986825827452E-2</c:v>
                </c:pt>
                <c:pt idx="2732">
                  <c:v>1.212178984989034E-2</c:v>
                </c:pt>
                <c:pt idx="2733">
                  <c:v>1.2115646579506983E-2</c:v>
                </c:pt>
                <c:pt idx="2734">
                  <c:v>1.2109557111176195E-2</c:v>
                </c:pt>
                <c:pt idx="2735">
                  <c:v>1.2103521541403791E-2</c:v>
                </c:pt>
                <c:pt idx="2736">
                  <c:v>1.2097539966701718E-2</c:v>
                </c:pt>
                <c:pt idx="2737">
                  <c:v>1.209161248358784E-2</c:v>
                </c:pt>
                <c:pt idx="2738">
                  <c:v>1.2085739188587904E-2</c:v>
                </c:pt>
                <c:pt idx="2739">
                  <c:v>1.2079920178232253E-2</c:v>
                </c:pt>
                <c:pt idx="2740">
                  <c:v>1.2074155549059119E-2</c:v>
                </c:pt>
                <c:pt idx="2741">
                  <c:v>1.2068445397613082E-2</c:v>
                </c:pt>
                <c:pt idx="2742">
                  <c:v>1.206278982044573E-2</c:v>
                </c:pt>
                <c:pt idx="2743">
                  <c:v>1.2057188914114126E-2</c:v>
                </c:pt>
                <c:pt idx="2744">
                  <c:v>1.2051642775183658E-2</c:v>
                </c:pt>
                <c:pt idx="2745">
                  <c:v>1.2046151500225625E-2</c:v>
                </c:pt>
                <c:pt idx="2746">
                  <c:v>1.204071518581833E-2</c:v>
                </c:pt>
                <c:pt idx="2747">
                  <c:v>1.2035333928547529E-2</c:v>
                </c:pt>
                <c:pt idx="2748">
                  <c:v>1.2030007825005327E-2</c:v>
                </c:pt>
                <c:pt idx="2749">
                  <c:v>1.2024736971791272E-2</c:v>
                </c:pt>
                <c:pt idx="2750">
                  <c:v>1.2019521465511924E-2</c:v>
                </c:pt>
                <c:pt idx="2751">
                  <c:v>1.2014361402780411E-2</c:v>
                </c:pt>
                <c:pt idx="2752">
                  <c:v>1.2009256880218403E-2</c:v>
                </c:pt>
                <c:pt idx="2753">
                  <c:v>1.2004207994453701E-2</c:v>
                </c:pt>
                <c:pt idx="2754">
                  <c:v>1.1999214842121554E-2</c:v>
                </c:pt>
                <c:pt idx="2755">
                  <c:v>1.199427751986531E-2</c:v>
                </c:pt>
                <c:pt idx="2756">
                  <c:v>1.1989396124335113E-2</c:v>
                </c:pt>
                <c:pt idx="2757">
                  <c:v>1.1984570752188325E-2</c:v>
                </c:pt>
                <c:pt idx="2758">
                  <c:v>1.1979801500090859E-2</c:v>
                </c:pt>
                <c:pt idx="2759">
                  <c:v>1.1975088464714971E-2</c:v>
                </c:pt>
                <c:pt idx="2760">
                  <c:v>1.1970431742741901E-2</c:v>
                </c:pt>
                <c:pt idx="2761">
                  <c:v>1.196583143085902E-2</c:v>
                </c:pt>
                <c:pt idx="2762">
                  <c:v>1.1961287625763114E-2</c:v>
                </c:pt>
                <c:pt idx="2763">
                  <c:v>1.1956800424157541E-2</c:v>
                </c:pt>
                <c:pt idx="2764">
                  <c:v>1.1952369922754419E-2</c:v>
                </c:pt>
                <c:pt idx="2765">
                  <c:v>1.1947996218272656E-2</c:v>
                </c:pt>
                <c:pt idx="2766">
                  <c:v>1.1943679407440134E-2</c:v>
                </c:pt>
                <c:pt idx="2767">
                  <c:v>1.1939419586992628E-2</c:v>
                </c:pt>
                <c:pt idx="2768">
                  <c:v>1.1935216853673571E-2</c:v>
                </c:pt>
                <c:pt idx="2769">
                  <c:v>1.1931071304234939E-2</c:v>
                </c:pt>
                <c:pt idx="2770">
                  <c:v>1.1926983035436593E-2</c:v>
                </c:pt>
                <c:pt idx="2771">
                  <c:v>1.1922952144047153E-2</c:v>
                </c:pt>
                <c:pt idx="2772">
                  <c:v>1.1918978726842467E-2</c:v>
                </c:pt>
                <c:pt idx="2773">
                  <c:v>1.1915062880608457E-2</c:v>
                </c:pt>
                <c:pt idx="2774">
                  <c:v>1.1911204702137614E-2</c:v>
                </c:pt>
                <c:pt idx="2775">
                  <c:v>1.1907404288232067E-2</c:v>
                </c:pt>
                <c:pt idx="2776">
                  <c:v>1.1903661735702484E-2</c:v>
                </c:pt>
                <c:pt idx="2777">
                  <c:v>1.1899977141367419E-2</c:v>
                </c:pt>
                <c:pt idx="2778">
                  <c:v>1.1896253359817591E-2</c:v>
                </c:pt>
                <c:pt idx="2779">
                  <c:v>1.1892782214600607E-2</c:v>
                </c:pt>
                <c:pt idx="2780">
                  <c:v>1.1889272075850206E-2</c:v>
                </c:pt>
                <c:pt idx="2781">
                  <c:v>1.1885820282657229E-2</c:v>
                </c:pt>
                <c:pt idx="2782">
                  <c:v>1.1882426931884472E-2</c:v>
                </c:pt>
                <c:pt idx="2783">
                  <c:v>1.1879092120403924E-2</c:v>
                </c:pt>
                <c:pt idx="2784">
                  <c:v>1.1875815945095895E-2</c:v>
                </c:pt>
                <c:pt idx="2785">
                  <c:v>1.1872598502849897E-2</c:v>
                </c:pt>
                <c:pt idx="2786">
                  <c:v>1.1869439890565513E-2</c:v>
                </c:pt>
                <c:pt idx="2787">
                  <c:v>1.1866340205149994E-2</c:v>
                </c:pt>
                <c:pt idx="2788">
                  <c:v>1.186329954352066E-2</c:v>
                </c:pt>
                <c:pt idx="2789">
                  <c:v>1.1860318002604037E-2</c:v>
                </c:pt>
                <c:pt idx="2790">
                  <c:v>1.1857395679336061E-2</c:v>
                </c:pt>
                <c:pt idx="2791">
                  <c:v>1.185453267066165E-2</c:v>
                </c:pt>
                <c:pt idx="2792">
                  <c:v>1.1851729073535579E-2</c:v>
                </c:pt>
                <c:pt idx="2793">
                  <c:v>1.1848984984922036E-2</c:v>
                </c:pt>
                <c:pt idx="2794">
                  <c:v>1.184630050179419E-2</c:v>
                </c:pt>
                <c:pt idx="2795">
                  <c:v>1.1843675721136163E-2</c:v>
                </c:pt>
                <c:pt idx="2796">
                  <c:v>1.1841110739939736E-2</c:v>
                </c:pt>
                <c:pt idx="2797">
                  <c:v>1.183860565520896E-2</c:v>
                </c:pt>
                <c:pt idx="2798">
                  <c:v>1.1836160563955329E-2</c:v>
                </c:pt>
                <c:pt idx="2799">
                  <c:v>1.1833775563201726E-2</c:v>
                </c:pt>
                <c:pt idx="2800">
                  <c:v>1.1831450749980012E-2</c:v>
                </c:pt>
                <c:pt idx="2801">
                  <c:v>1.1829186221332564E-2</c:v>
                </c:pt>
                <c:pt idx="2802">
                  <c:v>1.1826982074311607E-2</c:v>
                </c:pt>
                <c:pt idx="2803">
                  <c:v>1.1824838405979886E-2</c:v>
                </c:pt>
                <c:pt idx="2804">
                  <c:v>1.1822755313409339E-2</c:v>
                </c:pt>
                <c:pt idx="2805">
                  <c:v>1.1820732893682856E-2</c:v>
                </c:pt>
                <c:pt idx="2806">
                  <c:v>1.1818771243893182E-2</c:v>
                </c:pt>
                <c:pt idx="2807">
                  <c:v>1.1816870461143792E-2</c:v>
                </c:pt>
                <c:pt idx="2808">
                  <c:v>1.1815030642548676E-2</c:v>
                </c:pt>
                <c:pt idx="2809">
                  <c:v>1.1813251885231238E-2</c:v>
                </c:pt>
                <c:pt idx="2810">
                  <c:v>1.181153428632627E-2</c:v>
                </c:pt>
                <c:pt idx="2811">
                  <c:v>1.1809877942979078E-2</c:v>
                </c:pt>
                <c:pt idx="2812">
                  <c:v>1.1808282952345263E-2</c:v>
                </c:pt>
                <c:pt idx="2813">
                  <c:v>1.1806749411591592E-2</c:v>
                </c:pt>
                <c:pt idx="2814">
                  <c:v>1.1805277417894685E-2</c:v>
                </c:pt>
                <c:pt idx="2815">
                  <c:v>1.1803867068443214E-2</c:v>
                </c:pt>
                <c:pt idx="2816">
                  <c:v>1.1802518460435481E-2</c:v>
                </c:pt>
                <c:pt idx="2817">
                  <c:v>1.1801231691081179E-2</c:v>
                </c:pt>
                <c:pt idx="2818">
                  <c:v>1.1800006857601606E-2</c:v>
                </c:pt>
                <c:pt idx="2819">
                  <c:v>1.1798844057228357E-2</c:v>
                </c:pt>
                <c:pt idx="2820">
                  <c:v>1.1797743387203973E-2</c:v>
                </c:pt>
                <c:pt idx="2821">
                  <c:v>1.1796704944782606E-2</c:v>
                </c:pt>
                <c:pt idx="2822">
                  <c:v>1.1795728827229573E-2</c:v>
                </c:pt>
                <c:pt idx="2823">
                  <c:v>1.1794815131821582E-2</c:v>
                </c:pt>
                <c:pt idx="2824">
                  <c:v>1.179396395584629E-2</c:v>
                </c:pt>
                <c:pt idx="2825">
                  <c:v>1.1793175396602962E-2</c:v>
                </c:pt>
                <c:pt idx="2826">
                  <c:v>1.1792449551402908E-2</c:v>
                </c:pt>
                <c:pt idx="2827">
                  <c:v>1.1791786517567291E-2</c:v>
                </c:pt>
                <c:pt idx="2828">
                  <c:v>1.1791186392431296E-2</c:v>
                </c:pt>
                <c:pt idx="2829">
                  <c:v>1.1790649273339516E-2</c:v>
                </c:pt>
                <c:pt idx="2830">
                  <c:v>1.1790175257649475E-2</c:v>
                </c:pt>
                <c:pt idx="2831">
                  <c:v>1.1789764442730078E-2</c:v>
                </c:pt>
                <c:pt idx="2832">
                  <c:v>1.1789416925962276E-2</c:v>
                </c:pt>
                <c:pt idx="2833">
                  <c:v>1.1789990988999794E-2</c:v>
                </c:pt>
                <c:pt idx="2834">
                  <c:v>1.1788912176463969E-2</c:v>
                </c:pt>
                <c:pt idx="2835">
                  <c:v>1.1788755138554718E-2</c:v>
                </c:pt>
                <c:pt idx="2836">
                  <c:v>1.1788661788440229E-2</c:v>
                </c:pt>
                <c:pt idx="2837">
                  <c:v>1.1788632223561028E-2</c:v>
                </c:pt>
                <c:pt idx="2838">
                  <c:v>1.1788666541370115E-2</c:v>
                </c:pt>
                <c:pt idx="2839">
                  <c:v>1.1788764839333199E-2</c:v>
                </c:pt>
                <c:pt idx="2840">
                  <c:v>1.1788927214927594E-2</c:v>
                </c:pt>
                <c:pt idx="2841">
                  <c:v>1.1789153765643972E-2</c:v>
                </c:pt>
                <c:pt idx="2842">
                  <c:v>1.1789444588984614E-2</c:v>
                </c:pt>
                <c:pt idx="2843">
                  <c:v>1.1789799782464723E-2</c:v>
                </c:pt>
                <c:pt idx="2844">
                  <c:v>1.1790219443611543E-2</c:v>
                </c:pt>
                <c:pt idx="2845">
                  <c:v>1.179070366996568E-2</c:v>
                </c:pt>
                <c:pt idx="2846">
                  <c:v>1.1791252559080442E-2</c:v>
                </c:pt>
                <c:pt idx="2847">
                  <c:v>1.1791866208521401E-2</c:v>
                </c:pt>
                <c:pt idx="2848">
                  <c:v>1.1792544715866833E-2</c:v>
                </c:pt>
                <c:pt idx="2849">
                  <c:v>1.179328817870859E-2</c:v>
                </c:pt>
                <c:pt idx="2850">
                  <c:v>1.1794096694651224E-2</c:v>
                </c:pt>
                <c:pt idx="2851">
                  <c:v>1.1794970361312213E-2</c:v>
                </c:pt>
                <c:pt idx="2852">
                  <c:v>1.1795909276321953E-2</c:v>
                </c:pt>
                <c:pt idx="2853">
                  <c:v>1.1796913537324202E-2</c:v>
                </c:pt>
                <c:pt idx="2854">
                  <c:v>1.1797983241976073E-2</c:v>
                </c:pt>
                <c:pt idx="2855">
                  <c:v>1.1799118487947822E-2</c:v>
                </c:pt>
                <c:pt idx="2856">
                  <c:v>1.1800319372922844E-2</c:v>
                </c:pt>
                <c:pt idx="2857">
                  <c:v>1.1801585994598334E-2</c:v>
                </c:pt>
                <c:pt idx="2858">
                  <c:v>1.1802918450684404E-2</c:v>
                </c:pt>
                <c:pt idx="2859">
                  <c:v>1.1804316838905404E-2</c:v>
                </c:pt>
                <c:pt idx="2860">
                  <c:v>1.1805781256998384E-2</c:v>
                </c:pt>
                <c:pt idx="2861">
                  <c:v>1.1807311802715289E-2</c:v>
                </c:pt>
                <c:pt idx="2862">
                  <c:v>1.1808908573820547E-2</c:v>
                </c:pt>
                <c:pt idx="2863">
                  <c:v>1.1810571668093255E-2</c:v>
                </c:pt>
                <c:pt idx="2864">
                  <c:v>1.1812301183325873E-2</c:v>
                </c:pt>
                <c:pt idx="2865">
                  <c:v>1.1814097217325095E-2</c:v>
                </c:pt>
                <c:pt idx="2866">
                  <c:v>1.1815959867911195E-2</c:v>
                </c:pt>
                <c:pt idx="2867">
                  <c:v>1.1817889232919116E-2</c:v>
                </c:pt>
                <c:pt idx="2868">
                  <c:v>1.1819885410197167E-2</c:v>
                </c:pt>
                <c:pt idx="2869">
                  <c:v>1.182194849760854E-2</c:v>
                </c:pt>
                <c:pt idx="2870">
                  <c:v>1.1825169951522021E-2</c:v>
                </c:pt>
                <c:pt idx="2871">
                  <c:v>1.1827386610221013E-2</c:v>
                </c:pt>
                <c:pt idx="2872">
                  <c:v>1.1829670505129194E-2</c:v>
                </c:pt>
                <c:pt idx="2873">
                  <c:v>1.1832021734179127E-2</c:v>
                </c:pt>
                <c:pt idx="2874">
                  <c:v>1.1834440395319487E-2</c:v>
                </c:pt>
                <c:pt idx="2875">
                  <c:v>1.1836926586512678E-2</c:v>
                </c:pt>
                <c:pt idx="2876">
                  <c:v>1.1839480405735693E-2</c:v>
                </c:pt>
                <c:pt idx="2877">
                  <c:v>1.1842101950981428E-2</c:v>
                </c:pt>
                <c:pt idx="2878">
                  <c:v>1.1844791320256716E-2</c:v>
                </c:pt>
                <c:pt idx="2879">
                  <c:v>1.1847548611583639E-2</c:v>
                </c:pt>
                <c:pt idx="2880">
                  <c:v>1.1850373922998869E-2</c:v>
                </c:pt>
                <c:pt idx="2881">
                  <c:v>1.1853267352555201E-2</c:v>
                </c:pt>
                <c:pt idx="2882">
                  <c:v>1.1856228998319581E-2</c:v>
                </c:pt>
                <c:pt idx="2883">
                  <c:v>1.1859258958374428E-2</c:v>
                </c:pt>
                <c:pt idx="2884">
                  <c:v>1.1862818746800209E-2</c:v>
                </c:pt>
                <c:pt idx="2885">
                  <c:v>1.1866895781541051E-2</c:v>
                </c:pt>
                <c:pt idx="2886">
                  <c:v>1.1868759705336553E-2</c:v>
                </c:pt>
                <c:pt idx="2887">
                  <c:v>1.1872063903684943E-2</c:v>
                </c:pt>
                <c:pt idx="2888">
                  <c:v>1.1875436906966965E-2</c:v>
                </c:pt>
                <c:pt idx="2889">
                  <c:v>1.1878878813357382E-2</c:v>
                </c:pt>
                <c:pt idx="2890">
                  <c:v>1.1882389721047298E-2</c:v>
                </c:pt>
                <c:pt idx="2891">
                  <c:v>1.1885969728243493E-2</c:v>
                </c:pt>
                <c:pt idx="2892">
                  <c:v>1.1889618933168651E-2</c:v>
                </c:pt>
                <c:pt idx="2893">
                  <c:v>1.1893337434060269E-2</c:v>
                </c:pt>
                <c:pt idx="2894">
                  <c:v>1.1897125329173046E-2</c:v>
                </c:pt>
                <c:pt idx="2895">
                  <c:v>1.1900982716777366E-2</c:v>
                </c:pt>
                <c:pt idx="2896">
                  <c:v>1.1904909695159513E-2</c:v>
                </c:pt>
                <c:pt idx="2897">
                  <c:v>1.1908906362622323E-2</c:v>
                </c:pt>
                <c:pt idx="2898">
                  <c:v>1.1912972817483884E-2</c:v>
                </c:pt>
                <c:pt idx="2899">
                  <c:v>1.1917109158079916E-2</c:v>
                </c:pt>
                <c:pt idx="2900">
                  <c:v>1.1921315482762051E-2</c:v>
                </c:pt>
                <c:pt idx="2901">
                  <c:v>1.192559188989716E-2</c:v>
                </c:pt>
                <c:pt idx="2902">
                  <c:v>1.1929938477870631E-2</c:v>
                </c:pt>
                <c:pt idx="2903">
                  <c:v>1.1934355345083317E-2</c:v>
                </c:pt>
                <c:pt idx="2904">
                  <c:v>1.1938842589952399E-2</c:v>
                </c:pt>
                <c:pt idx="2905">
                  <c:v>1.1941694364147184E-2</c:v>
                </c:pt>
                <c:pt idx="2906">
                  <c:v>1.194802860641477E-2</c:v>
                </c:pt>
                <c:pt idx="2907">
                  <c:v>1.1952727574926722E-2</c:v>
                </c:pt>
                <c:pt idx="2908">
                  <c:v>1.1957497314933932E-2</c:v>
                </c:pt>
                <c:pt idx="2909">
                  <c:v>1.1962928700696419E-2</c:v>
                </c:pt>
                <c:pt idx="2910">
                  <c:v>1.1967249503457471E-2</c:v>
                </c:pt>
                <c:pt idx="2911">
                  <c:v>1.1972232149029031E-2</c:v>
                </c:pt>
                <c:pt idx="2912">
                  <c:v>1.1977285960205883E-2</c:v>
                </c:pt>
                <c:pt idx="2913">
                  <c:v>1.198241103555811E-2</c:v>
                </c:pt>
                <c:pt idx="2914">
                  <c:v>1.1987607473674101E-2</c:v>
                </c:pt>
                <c:pt idx="2915">
                  <c:v>1.1992875373159231E-2</c:v>
                </c:pt>
                <c:pt idx="2916">
                  <c:v>1.1998214832635645E-2</c:v>
                </c:pt>
                <c:pt idx="2917">
                  <c:v>1.2003625950744222E-2</c:v>
                </c:pt>
                <c:pt idx="2918">
                  <c:v>1.200719565489786E-2</c:v>
                </c:pt>
                <c:pt idx="2919">
                  <c:v>1.2014663557507401E-2</c:v>
                </c:pt>
                <c:pt idx="2920">
                  <c:v>1.2020290243531103E-2</c:v>
                </c:pt>
                <c:pt idx="2921">
                  <c:v>1.2025988982925376E-2</c:v>
                </c:pt>
                <c:pt idx="2922">
                  <c:v>1.2033593068853847E-2</c:v>
                </c:pt>
                <c:pt idx="2923">
                  <c:v>1.2039461782939475E-2</c:v>
                </c:pt>
                <c:pt idx="2924">
                  <c:v>1.2045402879409124E-2</c:v>
                </c:pt>
                <c:pt idx="2925">
                  <c:v>1.205141645704607E-2</c:v>
                </c:pt>
                <c:pt idx="2926">
                  <c:v>1.2057502614651064E-2</c:v>
                </c:pt>
                <c:pt idx="2927">
                  <c:v>1.2063661451043418E-2</c:v>
                </c:pt>
                <c:pt idx="2928">
                  <c:v>1.2069893065061227E-2</c:v>
                </c:pt>
                <c:pt idx="2929">
                  <c:v>1.2076197555560718E-2</c:v>
                </c:pt>
                <c:pt idx="2930">
                  <c:v>1.2082575021415583E-2</c:v>
                </c:pt>
                <c:pt idx="2931">
                  <c:v>1.2088314796649416E-2</c:v>
                </c:pt>
                <c:pt idx="2932">
                  <c:v>1.2094833001476811E-2</c:v>
                </c:pt>
                <c:pt idx="2933">
                  <c:v>1.2101424468759597E-2</c:v>
                </c:pt>
                <c:pt idx="2934">
                  <c:v>1.2108089297438901E-2</c:v>
                </c:pt>
                <c:pt idx="2935">
                  <c:v>1.2114827586472716E-2</c:v>
                </c:pt>
                <c:pt idx="2936">
                  <c:v>1.2123599201982272E-2</c:v>
                </c:pt>
                <c:pt idx="2937">
                  <c:v>1.2128524941537908E-2</c:v>
                </c:pt>
                <c:pt idx="2938">
                  <c:v>1.213548420558185E-2</c:v>
                </c:pt>
                <c:pt idx="2939">
                  <c:v>1.2142517326006748E-2</c:v>
                </c:pt>
                <c:pt idx="2940">
                  <c:v>1.2150645741373733E-2</c:v>
                </c:pt>
                <c:pt idx="2941">
                  <c:v>1.2157837459046842E-2</c:v>
                </c:pt>
                <c:pt idx="2942">
                  <c:v>1.2165103344478789E-2</c:v>
                </c:pt>
                <c:pt idx="2943">
                  <c:v>1.2172443496784374E-2</c:v>
                </c:pt>
                <c:pt idx="2944">
                  <c:v>1.2179858015097448E-2</c:v>
                </c:pt>
                <c:pt idx="2945">
                  <c:v>1.218734699857201E-2</c:v>
                </c:pt>
                <c:pt idx="2946">
                  <c:v>1.2194910546381115E-2</c:v>
                </c:pt>
                <c:pt idx="2947">
                  <c:v>1.2202548757717089E-2</c:v>
                </c:pt>
                <c:pt idx="2948">
                  <c:v>1.2210261731793279E-2</c:v>
                </c:pt>
                <c:pt idx="2949">
                  <c:v>1.2218049567841435E-2</c:v>
                </c:pt>
                <c:pt idx="2950">
                  <c:v>1.2225912365113886E-2</c:v>
                </c:pt>
                <c:pt idx="2951">
                  <c:v>1.2233850222882895E-2</c:v>
                </c:pt>
                <c:pt idx="2952">
                  <c:v>1.2241863240440654E-2</c:v>
                </c:pt>
                <c:pt idx="2953">
                  <c:v>1.224995151709928E-2</c:v>
                </c:pt>
                <c:pt idx="2954">
                  <c:v>1.2258115152191044E-2</c:v>
                </c:pt>
                <c:pt idx="2955">
                  <c:v>1.2266354245068802E-2</c:v>
                </c:pt>
                <c:pt idx="2956">
                  <c:v>1.2274668895105555E-2</c:v>
                </c:pt>
                <c:pt idx="2957">
                  <c:v>1.2283059201694233E-2</c:v>
                </c:pt>
                <c:pt idx="2958">
                  <c:v>1.2291525264249016E-2</c:v>
                </c:pt>
                <c:pt idx="2959">
                  <c:v>1.2300067182204225E-2</c:v>
                </c:pt>
                <c:pt idx="2960">
                  <c:v>1.2308685055014552E-2</c:v>
                </c:pt>
                <c:pt idx="2961">
                  <c:v>1.231735370750627E-2</c:v>
                </c:pt>
                <c:pt idx="2962">
                  <c:v>1.2326029465225518E-2</c:v>
                </c:pt>
                <c:pt idx="2963">
                  <c:v>1.2334710081295858E-2</c:v>
                </c:pt>
                <c:pt idx="2964">
                  <c:v>1.2343394002857092E-2</c:v>
                </c:pt>
                <c:pt idx="2965">
                  <c:v>1.2352079674592469E-2</c:v>
                </c:pt>
                <c:pt idx="2966">
                  <c:v>1.2360765538731307E-2</c:v>
                </c:pt>
                <c:pt idx="2967">
                  <c:v>1.2369450035046156E-2</c:v>
                </c:pt>
                <c:pt idx="2968">
                  <c:v>1.2378131600854755E-2</c:v>
                </c:pt>
                <c:pt idx="2969">
                  <c:v>1.2386808671018512E-2</c:v>
                </c:pt>
                <c:pt idx="2970">
                  <c:v>1.239547967794403E-2</c:v>
                </c:pt>
                <c:pt idx="2971">
                  <c:v>1.2404143051580259E-2</c:v>
                </c:pt>
                <c:pt idx="2972">
                  <c:v>1.2412797219422005E-2</c:v>
                </c:pt>
                <c:pt idx="2973">
                  <c:v>1.2421440606507737E-2</c:v>
                </c:pt>
                <c:pt idx="2974">
                  <c:v>1.2431303538629604E-2</c:v>
                </c:pt>
                <c:pt idx="2975">
                  <c:v>1.2439918509233894E-2</c:v>
                </c:pt>
                <c:pt idx="2976">
                  <c:v>1.2448517733215985E-2</c:v>
                </c:pt>
                <c:pt idx="2977">
                  <c:v>1.2457099625441007E-2</c:v>
                </c:pt>
                <c:pt idx="2978">
                  <c:v>1.2465662598319719E-2</c:v>
                </c:pt>
                <c:pt idx="2979">
                  <c:v>1.2474205061806987E-2</c:v>
                </c:pt>
                <c:pt idx="2980">
                  <c:v>1.2482725423402868E-2</c:v>
                </c:pt>
                <c:pt idx="2981">
                  <c:v>1.249122208815262E-2</c:v>
                </c:pt>
                <c:pt idx="2982">
                  <c:v>1.2499693458648667E-2</c:v>
                </c:pt>
                <c:pt idx="2983">
                  <c:v>1.2508137935027096E-2</c:v>
                </c:pt>
                <c:pt idx="2984">
                  <c:v>1.2516553914972257E-2</c:v>
                </c:pt>
                <c:pt idx="2985">
                  <c:v>1.2524939793713698E-2</c:v>
                </c:pt>
                <c:pt idx="2986">
                  <c:v>1.2533293964028568E-2</c:v>
                </c:pt>
                <c:pt idx="2987">
                  <c:v>1.254280069559908E-2</c:v>
                </c:pt>
                <c:pt idx="2988">
                  <c:v>1.2554133339188919E-2</c:v>
                </c:pt>
                <c:pt idx="2989">
                  <c:v>1.2559325520346878E-2</c:v>
                </c:pt>
                <c:pt idx="2990">
                  <c:v>1.2567531151844995E-2</c:v>
                </c:pt>
                <c:pt idx="2991">
                  <c:v>1.2575696770466813E-2</c:v>
                </c:pt>
                <c:pt idx="2992">
                  <c:v>1.2583820753931281E-2</c:v>
                </c:pt>
                <c:pt idx="2993">
                  <c:v>1.2591901477506488E-2</c:v>
                </c:pt>
                <c:pt idx="2994">
                  <c:v>1.259993731401317E-2</c:v>
                </c:pt>
                <c:pt idx="2995">
                  <c:v>1.2607926633821412E-2</c:v>
                </c:pt>
                <c:pt idx="2996">
                  <c:v>1.2615867804855262E-2</c:v>
                </c:pt>
                <c:pt idx="2997">
                  <c:v>1.2623759192591627E-2</c:v>
                </c:pt>
                <c:pt idx="2998">
                  <c:v>1.2631599160060278E-2</c:v>
                </c:pt>
                <c:pt idx="2999">
                  <c:v>1.2639386067845376E-2</c:v>
                </c:pt>
                <c:pt idx="3000">
                  <c:v>1.2647118274087673E-2</c:v>
                </c:pt>
                <c:pt idx="3001">
                  <c:v>1.2654794134481874E-2</c:v>
                </c:pt>
                <c:pt idx="3002">
                  <c:v>1.2662412002281019E-2</c:v>
                </c:pt>
                <c:pt idx="3003">
                  <c:v>1.2669970228294518E-2</c:v>
                </c:pt>
                <c:pt idx="3004">
                  <c:v>1.2677467160891647E-2</c:v>
                </c:pt>
                <c:pt idx="3005">
                  <c:v>1.268490114600002E-2</c:v>
                </c:pt>
                <c:pt idx="3006">
                  <c:v>1.2692270527107558E-2</c:v>
                </c:pt>
                <c:pt idx="3007">
                  <c:v>1.2699573645264025E-2</c:v>
                </c:pt>
                <c:pt idx="3008">
                  <c:v>1.2706808839081681E-2</c:v>
                </c:pt>
                <c:pt idx="3009">
                  <c:v>1.2713974444735284E-2</c:v>
                </c:pt>
                <c:pt idx="3010">
                  <c:v>1.2721068795964499E-2</c:v>
                </c:pt>
                <c:pt idx="3011">
                  <c:v>1.2728090224074336E-2</c:v>
                </c:pt>
                <c:pt idx="3012">
                  <c:v>1.2735037057936901E-2</c:v>
                </c:pt>
                <c:pt idx="3013">
                  <c:v>1.2741942079428475E-2</c:v>
                </c:pt>
                <c:pt idx="3014">
                  <c:v>1.2748839167145207E-2</c:v>
                </c:pt>
                <c:pt idx="3015">
                  <c:v>1.2755728293211093E-2</c:v>
                </c:pt>
                <c:pt idx="3016">
                  <c:v>1.2762609429750788E-2</c:v>
                </c:pt>
                <c:pt idx="3017">
                  <c:v>1.2769482548888069E-2</c:v>
                </c:pt>
                <c:pt idx="3018">
                  <c:v>1.2776347622745401E-2</c:v>
                </c:pt>
                <c:pt idx="3019">
                  <c:v>1.2783204623445468E-2</c:v>
                </c:pt>
                <c:pt idx="3020">
                  <c:v>1.2790053523110294E-2</c:v>
                </c:pt>
                <c:pt idx="3021">
                  <c:v>1.2796894293860812E-2</c:v>
                </c:pt>
                <c:pt idx="3022">
                  <c:v>1.280372690781839E-2</c:v>
                </c:pt>
                <c:pt idx="3023">
                  <c:v>1.2810551337102427E-2</c:v>
                </c:pt>
                <c:pt idx="3024">
                  <c:v>1.2817367553832977E-2</c:v>
                </c:pt>
                <c:pt idx="3025">
                  <c:v>1.2824175530129439E-2</c:v>
                </c:pt>
                <c:pt idx="3026">
                  <c:v>1.2830975238109676E-2</c:v>
                </c:pt>
                <c:pt idx="3027">
                  <c:v>1.2837766649892212E-2</c:v>
                </c:pt>
                <c:pt idx="3028">
                  <c:v>1.2844549737594255E-2</c:v>
                </c:pt>
                <c:pt idx="3029">
                  <c:v>1.2851324473332575E-2</c:v>
                </c:pt>
                <c:pt idx="3030">
                  <c:v>1.2858090829224161E-2</c:v>
                </c:pt>
                <c:pt idx="3031">
                  <c:v>1.2864848777383591E-2</c:v>
                </c:pt>
                <c:pt idx="3032">
                  <c:v>1.2871598289927419E-2</c:v>
                </c:pt>
                <c:pt idx="3033">
                  <c:v>1.2878339338969785E-2</c:v>
                </c:pt>
                <c:pt idx="3034">
                  <c:v>1.2885071896624615E-2</c:v>
                </c:pt>
                <c:pt idx="3035">
                  <c:v>1.2891795935006264E-2</c:v>
                </c:pt>
                <c:pt idx="3036">
                  <c:v>1.2898511426227128E-2</c:v>
                </c:pt>
                <c:pt idx="3037">
                  <c:v>1.2905218342400252E-2</c:v>
                </c:pt>
                <c:pt idx="3038">
                  <c:v>1.2911916655638024E-2</c:v>
                </c:pt>
                <c:pt idx="3039">
                  <c:v>1.2921417798237519E-2</c:v>
                </c:pt>
                <c:pt idx="3040">
                  <c:v>1.2925287361751822E-2</c:v>
                </c:pt>
                <c:pt idx="3041">
                  <c:v>1.2931959698849341E-2</c:v>
                </c:pt>
                <c:pt idx="3042">
                  <c:v>1.293862332145472E-2</c:v>
                </c:pt>
                <c:pt idx="3043">
                  <c:v>1.2945278201676843E-2</c:v>
                </c:pt>
                <c:pt idx="3044">
                  <c:v>1.2951924311625253E-2</c:v>
                </c:pt>
                <c:pt idx="3045">
                  <c:v>1.2958561623407961E-2</c:v>
                </c:pt>
                <c:pt idx="3046">
                  <c:v>1.2965190109132538E-2</c:v>
                </c:pt>
                <c:pt idx="3047">
                  <c:v>1.297180974090765E-2</c:v>
                </c:pt>
                <c:pt idx="3048">
                  <c:v>1.2978420490839337E-2</c:v>
                </c:pt>
                <c:pt idx="3049">
                  <c:v>1.2985022331034733E-2</c:v>
                </c:pt>
                <c:pt idx="3050">
                  <c:v>1.2991615233599438E-2</c:v>
                </c:pt>
                <c:pt idx="3051">
                  <c:v>1.2998199170639055E-2</c:v>
                </c:pt>
                <c:pt idx="3052">
                  <c:v>1.3004774114258525E-2</c:v>
                </c:pt>
                <c:pt idx="3053">
                  <c:v>1.3011340036562137E-2</c:v>
                </c:pt>
                <c:pt idx="3054">
                  <c:v>1.3017896909654835E-2</c:v>
                </c:pt>
                <c:pt idx="3055">
                  <c:v>1.3024444705638932E-2</c:v>
                </c:pt>
                <c:pt idx="3056">
                  <c:v>1.30309833966185E-2</c:v>
                </c:pt>
                <c:pt idx="3057">
                  <c:v>1.3037512954695633E-2</c:v>
                </c:pt>
                <c:pt idx="3058">
                  <c:v>1.3044033351972645E-2</c:v>
                </c:pt>
                <c:pt idx="3059">
                  <c:v>1.3050544560550981E-2</c:v>
                </c:pt>
                <c:pt idx="3060">
                  <c:v>1.3057046552532078E-2</c:v>
                </c:pt>
                <c:pt idx="3061">
                  <c:v>1.3063539300016719E-2</c:v>
                </c:pt>
                <c:pt idx="3062">
                  <c:v>1.3070022775105029E-2</c:v>
                </c:pt>
                <c:pt idx="3063">
                  <c:v>1.3076496949896259E-2</c:v>
                </c:pt>
                <c:pt idx="3064">
                  <c:v>1.3082961796490754E-2</c:v>
                </c:pt>
                <c:pt idx="3065">
                  <c:v>1.3089417286986668E-2</c:v>
                </c:pt>
                <c:pt idx="3066">
                  <c:v>1.3095863393482593E-2</c:v>
                </c:pt>
                <c:pt idx="3067">
                  <c:v>1.3102300088076686E-2</c:v>
                </c:pt>
                <c:pt idx="3068">
                  <c:v>1.3108727342866224E-2</c:v>
                </c:pt>
                <c:pt idx="3069">
                  <c:v>1.3115145129948486E-2</c:v>
                </c:pt>
                <c:pt idx="3070">
                  <c:v>1.3121553421419655E-2</c:v>
                </c:pt>
                <c:pt idx="3071">
                  <c:v>1.3127952189376575E-2</c:v>
                </c:pt>
                <c:pt idx="3072">
                  <c:v>1.313434140591477E-2</c:v>
                </c:pt>
                <c:pt idx="3073">
                  <c:v>1.3140721043129329E-2</c:v>
                </c:pt>
                <c:pt idx="3074">
                  <c:v>1.3147091073115121E-2</c:v>
                </c:pt>
                <c:pt idx="3075">
                  <c:v>1.3153451467967238E-2</c:v>
                </c:pt>
                <c:pt idx="3076">
                  <c:v>1.3159802199778794E-2</c:v>
                </c:pt>
                <c:pt idx="3077">
                  <c:v>1.3166143240643784E-2</c:v>
                </c:pt>
                <c:pt idx="3078">
                  <c:v>1.3172474562655764E-2</c:v>
                </c:pt>
                <c:pt idx="3079">
                  <c:v>1.3178796137907196E-2</c:v>
                </c:pt>
                <c:pt idx="3080">
                  <c:v>1.31851079384901E-2</c:v>
                </c:pt>
                <c:pt idx="3081">
                  <c:v>1.3191409936496938E-2</c:v>
                </c:pt>
                <c:pt idx="3082">
                  <c:v>1.3197702104018858E-2</c:v>
                </c:pt>
                <c:pt idx="3083">
                  <c:v>1.3203984413147005E-2</c:v>
                </c:pt>
                <c:pt idx="3084">
                  <c:v>1.3210256835972526E-2</c:v>
                </c:pt>
                <c:pt idx="3085">
                  <c:v>1.3216519344585034E-2</c:v>
                </c:pt>
                <c:pt idx="3086">
                  <c:v>1.3222771911074802E-2</c:v>
                </c:pt>
                <c:pt idx="3087">
                  <c:v>1.3231058255372337E-2</c:v>
                </c:pt>
                <c:pt idx="3088">
                  <c:v>1.3237289338428822E-2</c:v>
                </c:pt>
                <c:pt idx="3089">
                  <c:v>1.3243510388867745E-2</c:v>
                </c:pt>
                <c:pt idx="3090">
                  <c:v>1.3249721378772958E-2</c:v>
                </c:pt>
                <c:pt idx="3091">
                  <c:v>1.3253884634801254E-2</c:v>
                </c:pt>
                <c:pt idx="3092">
                  <c:v>1.3262113065314838E-2</c:v>
                </c:pt>
                <c:pt idx="3093">
                  <c:v>1.3268293706116385E-2</c:v>
                </c:pt>
                <c:pt idx="3094">
                  <c:v>1.3275141772188371E-2</c:v>
                </c:pt>
                <c:pt idx="3095">
                  <c:v>1.3280624443192139E-2</c:v>
                </c:pt>
                <c:pt idx="3096">
                  <c:v>1.3286774483629487E-2</c:v>
                </c:pt>
                <c:pt idx="3097">
                  <c:v>1.3292914268107275E-2</c:v>
                </c:pt>
                <c:pt idx="3098">
                  <c:v>1.3299043768706968E-2</c:v>
                </c:pt>
                <c:pt idx="3099">
                  <c:v>1.3305162957508287E-2</c:v>
                </c:pt>
                <c:pt idx="3100">
                  <c:v>1.3311271806591396E-2</c:v>
                </c:pt>
                <c:pt idx="3101">
                  <c:v>1.3317370288035365E-2</c:v>
                </c:pt>
                <c:pt idx="3102">
                  <c:v>1.3323458373920138E-2</c:v>
                </c:pt>
                <c:pt idx="3103">
                  <c:v>1.3329536036323702E-2</c:v>
                </c:pt>
                <c:pt idx="3104">
                  <c:v>1.3333586185061898E-2</c:v>
                </c:pt>
                <c:pt idx="3105">
                  <c:v>1.3341659979002198E-2</c:v>
                </c:pt>
                <c:pt idx="3106">
                  <c:v>1.3347706203432667E-2</c:v>
                </c:pt>
                <c:pt idx="3107">
                  <c:v>1.3353741892693879E-2</c:v>
                </c:pt>
                <c:pt idx="3108">
                  <c:v>1.335976701886317E-2</c:v>
                </c:pt>
                <c:pt idx="3109">
                  <c:v>1.3365781554017436E-2</c:v>
                </c:pt>
                <c:pt idx="3110">
                  <c:v>1.3371785470232931E-2</c:v>
                </c:pt>
                <c:pt idx="3111">
                  <c:v>1.3377778739585037E-2</c:v>
                </c:pt>
                <c:pt idx="3112">
                  <c:v>1.3383761334150434E-2</c:v>
                </c:pt>
                <c:pt idx="3113">
                  <c:v>1.3389733226004289E-2</c:v>
                </c:pt>
                <c:pt idx="3114">
                  <c:v>1.3395694387221548E-2</c:v>
                </c:pt>
                <c:pt idx="3115">
                  <c:v>1.3401644789877156E-2</c:v>
                </c:pt>
                <c:pt idx="3116">
                  <c:v>1.3407584406045191E-2</c:v>
                </c:pt>
                <c:pt idx="3117">
                  <c:v>1.3411517884205372E-2</c:v>
                </c:pt>
                <c:pt idx="3118">
                  <c:v>1.3419431167215938E-2</c:v>
                </c:pt>
                <c:pt idx="3119">
                  <c:v>1.3425338256365939E-2</c:v>
                </c:pt>
                <c:pt idx="3120">
                  <c:v>1.343123444732359E-2</c:v>
                </c:pt>
                <c:pt idx="3121">
                  <c:v>1.3437119712161449E-2</c:v>
                </c:pt>
                <c:pt idx="3122">
                  <c:v>1.3442994022952508E-2</c:v>
                </c:pt>
                <c:pt idx="3123">
                  <c:v>1.344885735176889E-2</c:v>
                </c:pt>
                <c:pt idx="3124">
                  <c:v>1.3454709670682718E-2</c:v>
                </c:pt>
                <c:pt idx="3125">
                  <c:v>1.3460550951765895E-2</c:v>
                </c:pt>
                <c:pt idx="3126">
                  <c:v>1.346638116708946E-2</c:v>
                </c:pt>
                <c:pt idx="3127">
                  <c:v>1.3472200288725316E-2</c:v>
                </c:pt>
                <c:pt idx="3128">
                  <c:v>1.3478008288743418E-2</c:v>
                </c:pt>
                <c:pt idx="3129">
                  <c:v>1.3483805139215231E-2</c:v>
                </c:pt>
                <c:pt idx="3130">
                  <c:v>1.3489590812210709E-2</c:v>
                </c:pt>
                <c:pt idx="3131">
                  <c:v>1.3495365279800236E-2</c:v>
                </c:pt>
                <c:pt idx="3132">
                  <c:v>1.3501128514053327E-2</c:v>
                </c:pt>
                <c:pt idx="3133">
                  <c:v>1.3506880487039718E-2</c:v>
                </c:pt>
                <c:pt idx="3134">
                  <c:v>1.3512621170828487E-2</c:v>
                </c:pt>
                <c:pt idx="3135">
                  <c:v>1.3518350537489154E-2</c:v>
                </c:pt>
                <c:pt idx="3136">
                  <c:v>1.3524068559089927E-2</c:v>
                </c:pt>
                <c:pt idx="3137">
                  <c:v>1.3529775207699674E-2</c:v>
                </c:pt>
                <c:pt idx="3138">
                  <c:v>1.3535470455387041E-2</c:v>
                </c:pt>
                <c:pt idx="3139">
                  <c:v>1.3539198400700083E-2</c:v>
                </c:pt>
                <c:pt idx="3140">
                  <c:v>1.3544872636089363E-2</c:v>
                </c:pt>
                <c:pt idx="3141">
                  <c:v>1.3550535393767367E-2</c:v>
                </c:pt>
                <c:pt idx="3142">
                  <c:v>1.3556186645806847E-2</c:v>
                </c:pt>
                <c:pt idx="3143">
                  <c:v>1.3561826364279456E-2</c:v>
                </c:pt>
                <c:pt idx="3144">
                  <c:v>1.3567454521257074E-2</c:v>
                </c:pt>
                <c:pt idx="3145">
                  <c:v>1.3575663701580126E-2</c:v>
                </c:pt>
                <c:pt idx="3146">
                  <c:v>1.3578676039011976E-2</c:v>
                </c:pt>
                <c:pt idx="3147">
                  <c:v>1.3584269343931477E-2</c:v>
                </c:pt>
                <c:pt idx="3148">
                  <c:v>1.3591939766539069E-2</c:v>
                </c:pt>
                <c:pt idx="3149">
                  <c:v>1.3597506731737864E-2</c:v>
                </c:pt>
                <c:pt idx="3150">
                  <c:v>1.3603061959175161E-2</c:v>
                </c:pt>
                <c:pt idx="3151">
                  <c:v>1.3608605420918424E-2</c:v>
                </c:pt>
                <c:pt idx="3152">
                  <c:v>1.3614137089034252E-2</c:v>
                </c:pt>
                <c:pt idx="3153">
                  <c:v>1.3619656935589456E-2</c:v>
                </c:pt>
                <c:pt idx="3154">
                  <c:v>1.3625164932649758E-2</c:v>
                </c:pt>
                <c:pt idx="3155">
                  <c:v>1.3630661052281974E-2</c:v>
                </c:pt>
                <c:pt idx="3156">
                  <c:v>1.3634222335537209E-2</c:v>
                </c:pt>
                <c:pt idx="3157">
                  <c:v>1.3641617547524821E-2</c:v>
                </c:pt>
                <c:pt idx="3158">
                  <c:v>1.3647077867266899E-2</c:v>
                </c:pt>
                <c:pt idx="3159">
                  <c:v>1.3652526197843351E-2</c:v>
                </c:pt>
                <c:pt idx="3160">
                  <c:v>1.365796251131968E-2</c:v>
                </c:pt>
                <c:pt idx="3161">
                  <c:v>1.3663386779760305E-2</c:v>
                </c:pt>
                <c:pt idx="3162">
                  <c:v>1.3668798975230731E-2</c:v>
                </c:pt>
                <c:pt idx="3163">
                  <c:v>1.3674199069795376E-2</c:v>
                </c:pt>
                <c:pt idx="3164">
                  <c:v>1.3679587035519093E-2</c:v>
                </c:pt>
                <c:pt idx="3165">
                  <c:v>1.3683058110092915E-2</c:v>
                </c:pt>
                <c:pt idx="3166">
                  <c:v>1.3690326468700534E-2</c:v>
                </c:pt>
                <c:pt idx="3167">
                  <c:v>1.3695677880286878E-2</c:v>
                </c:pt>
                <c:pt idx="3168">
                  <c:v>1.3701017051288652E-2</c:v>
                </c:pt>
                <c:pt idx="3169">
                  <c:v>1.3706343953770059E-2</c:v>
                </c:pt>
                <c:pt idx="3170">
                  <c:v>1.3711658559794641E-2</c:v>
                </c:pt>
                <c:pt idx="3171">
                  <c:v>1.3716960841425948E-2</c:v>
                </c:pt>
                <c:pt idx="3172">
                  <c:v>1.3722250770727088E-2</c:v>
                </c:pt>
                <c:pt idx="3173">
                  <c:v>1.3727528319762041E-2</c:v>
                </c:pt>
                <c:pt idx="3174">
                  <c:v>1.3732793460593484E-2</c:v>
                </c:pt>
                <c:pt idx="3175">
                  <c:v>1.3738046165284309E-2</c:v>
                </c:pt>
                <c:pt idx="3176">
                  <c:v>1.3743286405897625E-2</c:v>
                </c:pt>
                <c:pt idx="3177">
                  <c:v>1.3748514154496107E-2</c:v>
                </c:pt>
                <c:pt idx="3178">
                  <c:v>1.3751851953089166E-2</c:v>
                </c:pt>
                <c:pt idx="3179">
                  <c:v>1.3758932063899701E-2</c:v>
                </c:pt>
                <c:pt idx="3180">
                  <c:v>1.376412216882951E-2</c:v>
                </c:pt>
                <c:pt idx="3181">
                  <c:v>1.3769299669994966E-2</c:v>
                </c:pt>
                <c:pt idx="3182">
                  <c:v>1.3775429001422373E-2</c:v>
                </c:pt>
                <c:pt idx="3183">
                  <c:v>1.3780577232333321E-2</c:v>
                </c:pt>
                <c:pt idx="3184">
                  <c:v>1.3785712768504326E-2</c:v>
                </c:pt>
                <c:pt idx="3185">
                  <c:v>1.379083558200069E-2</c:v>
                </c:pt>
                <c:pt idx="3186">
                  <c:v>1.3795945644887063E-2</c:v>
                </c:pt>
                <c:pt idx="3187">
                  <c:v>1.3801042929228746E-2</c:v>
                </c:pt>
                <c:pt idx="3188">
                  <c:v>1.3806127407090389E-2</c:v>
                </c:pt>
                <c:pt idx="3189">
                  <c:v>1.3811199050537295E-2</c:v>
                </c:pt>
                <c:pt idx="3190">
                  <c:v>1.3816257831633674E-2</c:v>
                </c:pt>
                <c:pt idx="3191">
                  <c:v>1.3821303722444611E-2</c:v>
                </c:pt>
                <c:pt idx="3192">
                  <c:v>1.3826336695034755E-2</c:v>
                </c:pt>
                <c:pt idx="3193">
                  <c:v>1.3831356721468313E-2</c:v>
                </c:pt>
                <c:pt idx="3194">
                  <c:v>1.3836363773810371E-2</c:v>
                </c:pt>
                <c:pt idx="3195">
                  <c:v>1.3841357824125138E-2</c:v>
                </c:pt>
                <c:pt idx="3196">
                  <c:v>1.3846338844476825E-2</c:v>
                </c:pt>
                <c:pt idx="3197">
                  <c:v>1.3852723822474981E-2</c:v>
                </c:pt>
                <c:pt idx="3198">
                  <c:v>1.3856261683549106E-2</c:v>
                </c:pt>
                <c:pt idx="3199">
                  <c:v>1.3861203446398339E-2</c:v>
                </c:pt>
                <c:pt idx="3200">
                  <c:v>1.3866132067541984E-2</c:v>
                </c:pt>
                <c:pt idx="3201">
                  <c:v>1.3871047519044472E-2</c:v>
                </c:pt>
                <c:pt idx="3202">
                  <c:v>1.3875949772969791E-2</c:v>
                </c:pt>
                <c:pt idx="3203">
                  <c:v>1.3880838801382151E-2</c:v>
                </c:pt>
                <c:pt idx="3204">
                  <c:v>1.3885714576345761E-2</c:v>
                </c:pt>
                <c:pt idx="3205">
                  <c:v>1.3890577069924833E-2</c:v>
                </c:pt>
                <c:pt idx="3206">
                  <c:v>1.3895426254183791E-2</c:v>
                </c:pt>
                <c:pt idx="3207">
                  <c:v>1.3900262101186191E-2</c:v>
                </c:pt>
                <c:pt idx="3208">
                  <c:v>1.3905084582996679E-2</c:v>
                </c:pt>
                <c:pt idx="3209">
                  <c:v>1.3909893671679026E-2</c:v>
                </c:pt>
                <c:pt idx="3210">
                  <c:v>1.391468933929766E-2</c:v>
                </c:pt>
                <c:pt idx="3211">
                  <c:v>1.3919471557916572E-2</c:v>
                </c:pt>
                <c:pt idx="3212">
                  <c:v>1.3924240299599971E-2</c:v>
                </c:pt>
                <c:pt idx="3213">
                  <c:v>1.3928995536412286E-2</c:v>
                </c:pt>
                <c:pt idx="3214">
                  <c:v>1.393373724041707E-2</c:v>
                </c:pt>
                <c:pt idx="3215">
                  <c:v>1.3938465383679405E-2</c:v>
                </c:pt>
                <c:pt idx="3216">
                  <c:v>1.3943179938262846E-2</c:v>
                </c:pt>
                <c:pt idx="3217">
                  <c:v>1.3947880876231823E-2</c:v>
                </c:pt>
                <c:pt idx="3218">
                  <c:v>1.3952568169650761E-2</c:v>
                </c:pt>
                <c:pt idx="3219">
                  <c:v>1.3957241790584307E-2</c:v>
                </c:pt>
                <c:pt idx="3220">
                  <c:v>1.3961901711096455E-2</c:v>
                </c:pt>
                <c:pt idx="3221">
                  <c:v>1.396654790325141E-2</c:v>
                </c:pt>
                <c:pt idx="3222">
                  <c:v>1.3971180339114262E-2</c:v>
                </c:pt>
                <c:pt idx="3223">
                  <c:v>1.3975798990748998E-2</c:v>
                </c:pt>
                <c:pt idx="3224">
                  <c:v>1.3980403830220704E-2</c:v>
                </c:pt>
                <c:pt idx="3225">
                  <c:v>1.3984994829593809E-2</c:v>
                </c:pt>
                <c:pt idx="3226">
                  <c:v>1.3989571960932741E-2</c:v>
                </c:pt>
                <c:pt idx="3227">
                  <c:v>1.3994135196302803E-2</c:v>
                </c:pt>
                <c:pt idx="3228">
                  <c:v>1.3998684507768644E-2</c:v>
                </c:pt>
                <c:pt idx="3229">
                  <c:v>1.400321986739513E-2</c:v>
                </c:pt>
                <c:pt idx="3230">
                  <c:v>1.400774124724713E-2</c:v>
                </c:pt>
                <c:pt idx="3231">
                  <c:v>1.4012248619390381E-2</c:v>
                </c:pt>
                <c:pt idx="3232">
                  <c:v>1.4016741955889313E-2</c:v>
                </c:pt>
                <c:pt idx="3233">
                  <c:v>1.4021221228809671E-2</c:v>
                </c:pt>
                <c:pt idx="3234">
                  <c:v>1.4026323141317918E-2</c:v>
                </c:pt>
                <c:pt idx="3235">
                  <c:v>1.4030772183932783E-2</c:v>
                </c:pt>
                <c:pt idx="3236">
                  <c:v>1.4035207075174534E-2</c:v>
                </c:pt>
                <c:pt idx="3237">
                  <c:v>1.4039627787109134E-2</c:v>
                </c:pt>
                <c:pt idx="3238">
                  <c:v>1.4044034291802102E-2</c:v>
                </c:pt>
                <c:pt idx="3239">
                  <c:v>1.4048426561319841E-2</c:v>
                </c:pt>
                <c:pt idx="3240">
                  <c:v>1.4052804567727872E-2</c:v>
                </c:pt>
                <c:pt idx="3241">
                  <c:v>1.4057168283092815E-2</c:v>
                </c:pt>
                <c:pt idx="3242">
                  <c:v>1.406151767948041E-2</c:v>
                </c:pt>
                <c:pt idx="3243">
                  <c:v>1.4065852728958154E-2</c:v>
                </c:pt>
                <c:pt idx="3244">
                  <c:v>1.4070173403591351E-2</c:v>
                </c:pt>
                <c:pt idx="3245">
                  <c:v>1.4074479675447496E-2</c:v>
                </c:pt>
                <c:pt idx="3246">
                  <c:v>1.4078771516592986E-2</c:v>
                </c:pt>
                <c:pt idx="3247">
                  <c:v>1.4084268348803433E-2</c:v>
                </c:pt>
                <c:pt idx="3248">
                  <c:v>1.4088527100577022E-2</c:v>
                </c:pt>
                <c:pt idx="3249">
                  <c:v>1.4095043293627586E-2</c:v>
                </c:pt>
                <c:pt idx="3250">
                  <c:v>1.4097001008722502E-2</c:v>
                </c:pt>
                <c:pt idx="3251">
                  <c:v>1.4102949364782395E-2</c:v>
                </c:pt>
                <c:pt idx="3252">
                  <c:v>1.4105416603450107E-2</c:v>
                </c:pt>
                <c:pt idx="3253">
                  <c:v>1.4109602463451736E-2</c:v>
                </c:pt>
                <c:pt idx="3254">
                  <c:v>1.4113773661302858E-2</c:v>
                </c:pt>
                <c:pt idx="3255">
                  <c:v>1.4117930169072061E-2</c:v>
                </c:pt>
                <c:pt idx="3256">
                  <c:v>1.4122071958827498E-2</c:v>
                </c:pt>
                <c:pt idx="3257">
                  <c:v>1.4126199002637977E-2</c:v>
                </c:pt>
                <c:pt idx="3258">
                  <c:v>1.4130311272572964E-2</c:v>
                </c:pt>
                <c:pt idx="3259">
                  <c:v>1.4134408740701045E-2</c:v>
                </c:pt>
                <c:pt idx="3260">
                  <c:v>1.413849137909169E-2</c:v>
                </c:pt>
                <c:pt idx="3261">
                  <c:v>1.4142559159814142E-2</c:v>
                </c:pt>
                <c:pt idx="3262">
                  <c:v>1.4146612054938746E-2</c:v>
                </c:pt>
                <c:pt idx="3263">
                  <c:v>1.4150650036535182E-2</c:v>
                </c:pt>
                <c:pt idx="3264">
                  <c:v>1.4154673076673794E-2</c:v>
                </c:pt>
                <c:pt idx="3265">
                  <c:v>1.4158681147424924E-2</c:v>
                </c:pt>
                <c:pt idx="3266">
                  <c:v>1.4162674220858911E-2</c:v>
                </c:pt>
                <c:pt idx="3267">
                  <c:v>1.4166652269046974E-2</c:v>
                </c:pt>
                <c:pt idx="3268">
                  <c:v>1.4170615264060112E-2</c:v>
                </c:pt>
                <c:pt idx="3269">
                  <c:v>1.417456317796976E-2</c:v>
                </c:pt>
                <c:pt idx="3270">
                  <c:v>1.4178495982847138E-2</c:v>
                </c:pt>
                <c:pt idx="3271">
                  <c:v>1.4182413650764336E-2</c:v>
                </c:pt>
                <c:pt idx="3272">
                  <c:v>1.4186316153793668E-2</c:v>
                </c:pt>
                <c:pt idx="3273">
                  <c:v>1.4190203464007008E-2</c:v>
                </c:pt>
                <c:pt idx="3274">
                  <c:v>1.4194075553477327E-2</c:v>
                </c:pt>
                <c:pt idx="3275">
                  <c:v>1.4197932394277373E-2</c:v>
                </c:pt>
                <c:pt idx="3276">
                  <c:v>1.4201773958480117E-2</c:v>
                </c:pt>
                <c:pt idx="3277">
                  <c:v>1.4205600218158967E-2</c:v>
                </c:pt>
                <c:pt idx="3278">
                  <c:v>1.4209411145387986E-2</c:v>
                </c:pt>
                <c:pt idx="3279">
                  <c:v>1.4213206712240802E-2</c:v>
                </c:pt>
                <c:pt idx="3280">
                  <c:v>1.4216986890791698E-2</c:v>
                </c:pt>
                <c:pt idx="3281">
                  <c:v>1.4220751653115175E-2</c:v>
                </c:pt>
                <c:pt idx="3282">
                  <c:v>1.4224500971286174E-2</c:v>
                </c:pt>
                <c:pt idx="3283">
                  <c:v>1.4228234817380076E-2</c:v>
                </c:pt>
                <c:pt idx="3284">
                  <c:v>1.4231953163471818E-2</c:v>
                </c:pt>
                <c:pt idx="3285">
                  <c:v>1.4237764895263525E-2</c:v>
                </c:pt>
                <c:pt idx="3286">
                  <c:v>1.4240935083248349E-2</c:v>
                </c:pt>
                <c:pt idx="3287">
                  <c:v>1.4243014922494012E-2</c:v>
                </c:pt>
                <c:pt idx="3288">
                  <c:v>1.4246670989338569E-2</c:v>
                </c:pt>
                <c:pt idx="3289">
                  <c:v>1.425031141656268E-2</c:v>
                </c:pt>
                <c:pt idx="3290">
                  <c:v>1.4253936176244349E-2</c:v>
                </c:pt>
                <c:pt idx="3291">
                  <c:v>1.4257545240460925E-2</c:v>
                </c:pt>
                <c:pt idx="3292">
                  <c:v>1.4261138581290416E-2</c:v>
                </c:pt>
                <c:pt idx="3293">
                  <c:v>1.4264716170811048E-2</c:v>
                </c:pt>
                <c:pt idx="3294">
                  <c:v>1.4268277981101701E-2</c:v>
                </c:pt>
                <c:pt idx="3295">
                  <c:v>1.4273396880781221E-2</c:v>
                </c:pt>
                <c:pt idx="3296">
                  <c:v>1.4276924016519048E-2</c:v>
                </c:pt>
                <c:pt idx="3297">
                  <c:v>1.4280435281509334E-2</c:v>
                </c:pt>
                <c:pt idx="3298">
                  <c:v>1.4283930647827892E-2</c:v>
                </c:pt>
                <c:pt idx="3299">
                  <c:v>1.4287410087550322E-2</c:v>
                </c:pt>
                <c:pt idx="3300">
                  <c:v>1.4291392621610551E-2</c:v>
                </c:pt>
                <c:pt idx="3301">
                  <c:v>1.4294321075513313E-2</c:v>
                </c:pt>
                <c:pt idx="3302">
                  <c:v>1.4297752567907461E-2</c:v>
                </c:pt>
                <c:pt idx="3303">
                  <c:v>1.4299619601527886E-2</c:v>
                </c:pt>
                <c:pt idx="3304">
                  <c:v>1.4304567409908174E-2</c:v>
                </c:pt>
                <c:pt idx="3305">
                  <c:v>1.4307950703671149E-2</c:v>
                </c:pt>
                <c:pt idx="3306">
                  <c:v>1.4311317875379996E-2</c:v>
                </c:pt>
                <c:pt idx="3307">
                  <c:v>1.4314668897114226E-2</c:v>
                </c:pt>
                <c:pt idx="3308">
                  <c:v>1.4318003740953345E-2</c:v>
                </c:pt>
                <c:pt idx="3309">
                  <c:v>1.432132237897708E-2</c:v>
                </c:pt>
                <c:pt idx="3310">
                  <c:v>1.4324624783265804E-2</c:v>
                </c:pt>
                <c:pt idx="3311">
                  <c:v>1.4327910925899898E-2</c:v>
                </c:pt>
                <c:pt idx="3312">
                  <c:v>1.433118077896104E-2</c:v>
                </c:pt>
                <c:pt idx="3313">
                  <c:v>1.433443431453026E-2</c:v>
                </c:pt>
                <c:pt idx="3314">
                  <c:v>1.4337671504690324E-2</c:v>
                </c:pt>
                <c:pt idx="3315">
                  <c:v>1.4340892321523127E-2</c:v>
                </c:pt>
                <c:pt idx="3316">
                  <c:v>1.4342589154248691E-2</c:v>
                </c:pt>
                <c:pt idx="3317">
                  <c:v>1.4347284723539326E-2</c:v>
                </c:pt>
                <c:pt idx="3318">
                  <c:v>1.4350456252890206E-2</c:v>
                </c:pt>
                <c:pt idx="3319">
                  <c:v>1.4353611297248371E-2</c:v>
                </c:pt>
                <c:pt idx="3320">
                  <c:v>1.4356749828698535E-2</c:v>
                </c:pt>
                <c:pt idx="3321">
                  <c:v>1.4359871819326294E-2</c:v>
                </c:pt>
                <c:pt idx="3322">
                  <c:v>1.4362977241216801E-2</c:v>
                </c:pt>
                <c:pt idx="3323">
                  <c:v>1.4366066066456514E-2</c:v>
                </c:pt>
                <c:pt idx="3324">
                  <c:v>1.4369138267132112E-2</c:v>
                </c:pt>
                <c:pt idx="3325">
                  <c:v>1.4372193815331136E-2</c:v>
                </c:pt>
                <c:pt idx="3326">
                  <c:v>1.4375232683140483E-2</c:v>
                </c:pt>
                <c:pt idx="3327">
                  <c:v>1.4378254842649218E-2</c:v>
                </c:pt>
                <c:pt idx="3328">
                  <c:v>1.4381260265945103E-2</c:v>
                </c:pt>
                <c:pt idx="3329">
                  <c:v>1.4384248925118071E-2</c:v>
                </c:pt>
                <c:pt idx="3330">
                  <c:v>1.4387220792257188E-2</c:v>
                </c:pt>
                <c:pt idx="3331">
                  <c:v>1.439017583945326E-2</c:v>
                </c:pt>
                <c:pt idx="3332">
                  <c:v>1.4393114038796435E-2</c:v>
                </c:pt>
                <c:pt idx="3333">
                  <c:v>1.4396035362378604E-2</c:v>
                </c:pt>
                <c:pt idx="3334">
                  <c:v>1.4398939782291006E-2</c:v>
                </c:pt>
                <c:pt idx="3335">
                  <c:v>1.440182727062618E-2</c:v>
                </c:pt>
                <c:pt idx="3336">
                  <c:v>1.4404697799477319E-2</c:v>
                </c:pt>
                <c:pt idx="3337">
                  <c:v>1.4408030753281557E-2</c:v>
                </c:pt>
                <c:pt idx="3338">
                  <c:v>1.4408952420114984E-2</c:v>
                </c:pt>
                <c:pt idx="3339">
                  <c:v>1.4413207350061715E-2</c:v>
                </c:pt>
                <c:pt idx="3340">
                  <c:v>1.4416009761914943E-2</c:v>
                </c:pt>
                <c:pt idx="3341">
                  <c:v>1.4418795074757051E-2</c:v>
                </c:pt>
                <c:pt idx="3342">
                  <c:v>1.4421563260683404E-2</c:v>
                </c:pt>
                <c:pt idx="3343">
                  <c:v>1.4424314291791538E-2</c:v>
                </c:pt>
                <c:pt idx="3344">
                  <c:v>1.4427048140178556E-2</c:v>
                </c:pt>
                <c:pt idx="3345">
                  <c:v>1.4429764777941997E-2</c:v>
                </c:pt>
                <c:pt idx="3346">
                  <c:v>1.4432464177180917E-2</c:v>
                </c:pt>
                <c:pt idx="3347">
                  <c:v>1.4433741478709298E-2</c:v>
                </c:pt>
                <c:pt idx="3348">
                  <c:v>1.4436409758801954E-2</c:v>
                </c:pt>
                <c:pt idx="3349">
                  <c:v>1.4439060724657336E-2</c:v>
                </c:pt>
                <c:pt idx="3350">
                  <c:v>1.4443553460421586E-2</c:v>
                </c:pt>
                <c:pt idx="3351">
                  <c:v>1.4444310602078014E-2</c:v>
                </c:pt>
                <c:pt idx="3352">
                  <c:v>1.4446909457855827E-2</c:v>
                </c:pt>
                <c:pt idx="3353">
                  <c:v>1.4449490887821177E-2</c:v>
                </c:pt>
                <c:pt idx="3354">
                  <c:v>1.4452054864081852E-2</c:v>
                </c:pt>
                <c:pt idx="3355">
                  <c:v>1.4454601358746301E-2</c:v>
                </c:pt>
                <c:pt idx="3356">
                  <c:v>1.4457130343923411E-2</c:v>
                </c:pt>
                <c:pt idx="3357">
                  <c:v>1.4459641791722945E-2</c:v>
                </c:pt>
                <c:pt idx="3358">
                  <c:v>1.4462135674255538E-2</c:v>
                </c:pt>
                <c:pt idx="3359">
                  <c:v>1.4464611963631392E-2</c:v>
                </c:pt>
                <c:pt idx="3360">
                  <c:v>1.4467070631962677E-2</c:v>
                </c:pt>
                <c:pt idx="3361">
                  <c:v>1.4469511651361565E-2</c:v>
                </c:pt>
                <c:pt idx="3362">
                  <c:v>1.4471934993940882E-2</c:v>
                </c:pt>
                <c:pt idx="3363">
                  <c:v>1.4474340631814334E-2</c:v>
                </c:pt>
                <c:pt idx="3364">
                  <c:v>1.4476728537096062E-2</c:v>
                </c:pt>
                <c:pt idx="3365">
                  <c:v>1.4479098681901302E-2</c:v>
                </c:pt>
                <c:pt idx="3366">
                  <c:v>1.4481451038345293E-2</c:v>
                </c:pt>
                <c:pt idx="3367">
                  <c:v>1.4483785578544807E-2</c:v>
                </c:pt>
                <c:pt idx="3368">
                  <c:v>1.4486102274616169E-2</c:v>
                </c:pt>
                <c:pt idx="3369">
                  <c:v>1.448840109867747E-2</c:v>
                </c:pt>
                <c:pt idx="3370">
                  <c:v>1.4490682022847229E-2</c:v>
                </c:pt>
                <c:pt idx="3371">
                  <c:v>1.4492945019244407E-2</c:v>
                </c:pt>
                <c:pt idx="3372">
                  <c:v>1.4495190059988838E-2</c:v>
                </c:pt>
                <c:pt idx="3373">
                  <c:v>1.4497417117201018E-2</c:v>
                </c:pt>
                <c:pt idx="3374">
                  <c:v>1.4499626163002094E-2</c:v>
                </c:pt>
                <c:pt idx="3375">
                  <c:v>1.4501817169514535E-2</c:v>
                </c:pt>
                <c:pt idx="3376">
                  <c:v>1.4503990108860361E-2</c:v>
                </c:pt>
                <c:pt idx="3377">
                  <c:v>1.4506144953163573E-2</c:v>
                </c:pt>
                <c:pt idx="3378">
                  <c:v>1.4508281674547947E-2</c:v>
                </c:pt>
                <c:pt idx="3379">
                  <c:v>1.4510400245138578E-2</c:v>
                </c:pt>
                <c:pt idx="3380">
                  <c:v>1.4512500637061431E-2</c:v>
                </c:pt>
                <c:pt idx="3381">
                  <c:v>1.4514582822442695E-2</c:v>
                </c:pt>
                <c:pt idx="3382">
                  <c:v>1.4516646773409433E-2</c:v>
                </c:pt>
                <c:pt idx="3383">
                  <c:v>1.4518692462090022E-2</c:v>
                </c:pt>
                <c:pt idx="3384">
                  <c:v>1.4520719860613058E-2</c:v>
                </c:pt>
                <c:pt idx="3385">
                  <c:v>1.4522728941107357E-2</c:v>
                </c:pt>
                <c:pt idx="3386">
                  <c:v>1.4524719675704579E-2</c:v>
                </c:pt>
                <c:pt idx="3387">
                  <c:v>1.4526692036534419E-2</c:v>
                </c:pt>
                <c:pt idx="3388">
                  <c:v>1.4528645995730068E-2</c:v>
                </c:pt>
                <c:pt idx="3389">
                  <c:v>1.4530581525422972E-2</c:v>
                </c:pt>
                <c:pt idx="3390">
                  <c:v>1.4532498597747639E-2</c:v>
                </c:pt>
                <c:pt idx="3391">
                  <c:v>1.4534397184837703E-2</c:v>
                </c:pt>
                <c:pt idx="3392">
                  <c:v>1.4536277258828549E-2</c:v>
                </c:pt>
                <c:pt idx="3393">
                  <c:v>1.4538138791856E-2</c:v>
                </c:pt>
                <c:pt idx="3394">
                  <c:v>1.4539981756056756E-2</c:v>
                </c:pt>
                <c:pt idx="3395">
                  <c:v>1.4541806123568393E-2</c:v>
                </c:pt>
                <c:pt idx="3396">
                  <c:v>1.4543611866529577E-2</c:v>
                </c:pt>
                <c:pt idx="3397">
                  <c:v>1.4545398957079203E-2</c:v>
                </c:pt>
                <c:pt idx="3398">
                  <c:v>1.4547167367357689E-2</c:v>
                </c:pt>
                <c:pt idx="3399">
                  <c:v>1.454891706950568E-2</c:v>
                </c:pt>
                <c:pt idx="3400">
                  <c:v>1.455064803566513E-2</c:v>
                </c:pt>
                <c:pt idx="3401">
                  <c:v>1.455236023797821E-2</c:v>
                </c:pt>
                <c:pt idx="3402">
                  <c:v>1.455405364858907E-2</c:v>
                </c:pt>
                <c:pt idx="3403">
                  <c:v>1.4555728239642293E-2</c:v>
                </c:pt>
                <c:pt idx="3404">
                  <c:v>1.4557383983282459E-2</c:v>
                </c:pt>
                <c:pt idx="3405">
                  <c:v>1.4560609799409173E-2</c:v>
                </c:pt>
                <c:pt idx="3406">
                  <c:v>1.4560638816909846E-2</c:v>
                </c:pt>
                <c:pt idx="3407">
                  <c:v>1.4562237851191708E-2</c:v>
                </c:pt>
                <c:pt idx="3408">
                  <c:v>1.4563817926650895E-2</c:v>
                </c:pt>
                <c:pt idx="3409">
                  <c:v>1.4565379015437023E-2</c:v>
                </c:pt>
                <c:pt idx="3410">
                  <c:v>1.4566921089700376E-2</c:v>
                </c:pt>
                <c:pt idx="3411">
                  <c:v>1.456844412159254E-2</c:v>
                </c:pt>
                <c:pt idx="3412">
                  <c:v>1.4569948083266206E-2</c:v>
                </c:pt>
                <c:pt idx="3413">
                  <c:v>1.4571432946874713E-2</c:v>
                </c:pt>
                <c:pt idx="3414">
                  <c:v>1.4572898684572283E-2</c:v>
                </c:pt>
                <c:pt idx="3415">
                  <c:v>1.4574345268514014E-2</c:v>
                </c:pt>
                <c:pt idx="3416">
                  <c:v>1.4575772670855872E-2</c:v>
                </c:pt>
                <c:pt idx="3417">
                  <c:v>1.4577180863755585E-2</c:v>
                </c:pt>
                <c:pt idx="3418">
                  <c:v>1.4578569819370875E-2</c:v>
                </c:pt>
                <c:pt idx="3419">
                  <c:v>1.457993950986056E-2</c:v>
                </c:pt>
                <c:pt idx="3420">
                  <c:v>1.4581289907384991E-2</c:v>
                </c:pt>
                <c:pt idx="3421">
                  <c:v>1.458262098410496E-2</c:v>
                </c:pt>
                <c:pt idx="3422">
                  <c:v>1.4583932712182352E-2</c:v>
                </c:pt>
                <c:pt idx="3423">
                  <c:v>1.4585225063779924E-2</c:v>
                </c:pt>
                <c:pt idx="3424">
                  <c:v>1.4586498011061754E-2</c:v>
                </c:pt>
                <c:pt idx="3425">
                  <c:v>1.4587751526192353E-2</c:v>
                </c:pt>
                <c:pt idx="3426">
                  <c:v>1.4588985581337767E-2</c:v>
                </c:pt>
                <c:pt idx="3427">
                  <c:v>1.4590200148665137E-2</c:v>
                </c:pt>
                <c:pt idx="3428">
                  <c:v>1.4591395200341821E-2</c:v>
                </c:pt>
                <c:pt idx="3429">
                  <c:v>1.4592570708536935E-2</c:v>
                </c:pt>
                <c:pt idx="3430">
                  <c:v>1.4593726645420243E-2</c:v>
                </c:pt>
                <c:pt idx="3431">
                  <c:v>1.459486298316261E-2</c:v>
                </c:pt>
                <c:pt idx="3432">
                  <c:v>1.4595979693936216E-2</c:v>
                </c:pt>
                <c:pt idx="3433">
                  <c:v>1.4597076749913456E-2</c:v>
                </c:pt>
                <c:pt idx="3434">
                  <c:v>1.4598154123268698E-2</c:v>
                </c:pt>
                <c:pt idx="3435">
                  <c:v>1.4599211786176748E-2</c:v>
                </c:pt>
                <c:pt idx="3436">
                  <c:v>1.4600249710813943E-2</c:v>
                </c:pt>
                <c:pt idx="3437">
                  <c:v>1.4601267869357282E-2</c:v>
                </c:pt>
                <c:pt idx="3438">
                  <c:v>1.4602266233984635E-2</c:v>
                </c:pt>
                <c:pt idx="3439">
                  <c:v>1.4603244776875626E-2</c:v>
                </c:pt>
                <c:pt idx="3440">
                  <c:v>1.4604203470210098E-2</c:v>
                </c:pt>
                <c:pt idx="3441">
                  <c:v>1.4605142286169645E-2</c:v>
                </c:pt>
                <c:pt idx="3442">
                  <c:v>1.4606884991202367E-2</c:v>
                </c:pt>
                <c:pt idx="3443">
                  <c:v>1.4607778306080569E-2</c:v>
                </c:pt>
                <c:pt idx="3444">
                  <c:v>1.4608651650583553E-2</c:v>
                </c:pt>
                <c:pt idx="3445">
                  <c:v>1.4609504996894659E-2</c:v>
                </c:pt>
                <c:pt idx="3446">
                  <c:v>1.461033831719832E-2</c:v>
                </c:pt>
                <c:pt idx="3447">
                  <c:v>1.4611151583680924E-2</c:v>
                </c:pt>
                <c:pt idx="3448">
                  <c:v>1.4611944768528862E-2</c:v>
                </c:pt>
                <c:pt idx="3449">
                  <c:v>1.461271784393005E-2</c:v>
                </c:pt>
                <c:pt idx="3450">
                  <c:v>1.461347078207371E-2</c:v>
                </c:pt>
                <c:pt idx="3451">
                  <c:v>1.4614203555150368E-2</c:v>
                </c:pt>
                <c:pt idx="3452">
                  <c:v>1.4614916135350554E-2</c:v>
                </c:pt>
                <c:pt idx="3453">
                  <c:v>1.4615608494867849E-2</c:v>
                </c:pt>
                <c:pt idx="3454">
                  <c:v>1.461628060589539E-2</c:v>
                </c:pt>
                <c:pt idx="3455">
                  <c:v>1.4615946531783962E-2</c:v>
                </c:pt>
                <c:pt idx="3456">
                  <c:v>1.4617890904301812E-2</c:v>
                </c:pt>
                <c:pt idx="3457">
                  <c:v>1.4617865576234781E-2</c:v>
                </c:pt>
                <c:pt idx="3458">
                  <c:v>1.4618766009022729E-2</c:v>
                </c:pt>
                <c:pt idx="3459">
                  <c:v>1.4619336460547873E-2</c:v>
                </c:pt>
                <c:pt idx="3460">
                  <c:v>1.461988649677E-2</c:v>
                </c:pt>
                <c:pt idx="3461">
                  <c:v>1.4620416089890965E-2</c:v>
                </c:pt>
                <c:pt idx="3462">
                  <c:v>1.4620925212114146E-2</c:v>
                </c:pt>
                <c:pt idx="3463">
                  <c:v>1.4621413835643577E-2</c:v>
                </c:pt>
                <c:pt idx="3464">
                  <c:v>1.4621881932685033E-2</c:v>
                </c:pt>
                <c:pt idx="3465">
                  <c:v>1.462232947544494E-2</c:v>
                </c:pt>
                <c:pt idx="3466">
                  <c:v>1.4622756436131692E-2</c:v>
                </c:pt>
                <c:pt idx="3467">
                  <c:v>1.4623162786953893E-2</c:v>
                </c:pt>
                <c:pt idx="3468">
                  <c:v>1.4622619514023045E-2</c:v>
                </c:pt>
                <c:pt idx="3469">
                  <c:v>1.4623913547849306E-2</c:v>
                </c:pt>
                <c:pt idx="3470">
                  <c:v>1.4624257902346702E-2</c:v>
                </c:pt>
                <c:pt idx="3471">
                  <c:v>1.4624581535829006E-2</c:v>
                </c:pt>
                <c:pt idx="3472">
                  <c:v>1.4624884420512007E-2</c:v>
                </c:pt>
                <c:pt idx="3473">
                  <c:v>1.4625166528612156E-2</c:v>
                </c:pt>
                <c:pt idx="3474">
                  <c:v>1.462542783234721E-2</c:v>
                </c:pt>
                <c:pt idx="3475">
                  <c:v>1.4625668303936445E-2</c:v>
                </c:pt>
                <c:pt idx="3476">
                  <c:v>1.4625887915601102E-2</c:v>
                </c:pt>
                <c:pt idx="3477">
                  <c:v>1.4625197897766699E-2</c:v>
                </c:pt>
                <c:pt idx="3478">
                  <c:v>1.4626264448042514E-2</c:v>
                </c:pt>
                <c:pt idx="3479">
                  <c:v>1.4626421313267411E-2</c:v>
                </c:pt>
                <c:pt idx="3480">
                  <c:v>1.4626557207462055E-2</c:v>
                </c:pt>
                <c:pt idx="3481">
                  <c:v>1.4626675190977982E-2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23136"/>
        <c:axId val="65012940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42303</c:v>
                </c:pt>
                <c:pt idx="1">
                  <c:v>42332</c:v>
                </c:pt>
                <c:pt idx="2">
                  <c:v>42362</c:v>
                </c:pt>
                <c:pt idx="3">
                  <c:v>42394</c:v>
                </c:pt>
                <c:pt idx="4">
                  <c:v>42424</c:v>
                </c:pt>
                <c:pt idx="5">
                  <c:v>42453</c:v>
                </c:pt>
                <c:pt idx="6">
                  <c:v>42485</c:v>
                </c:pt>
                <c:pt idx="7">
                  <c:v>42514</c:v>
                </c:pt>
                <c:pt idx="8">
                  <c:v>42545</c:v>
                </c:pt>
                <c:pt idx="9">
                  <c:v>42576</c:v>
                </c:pt>
                <c:pt idx="10">
                  <c:v>42606</c:v>
                </c:pt>
                <c:pt idx="11">
                  <c:v>42639</c:v>
                </c:pt>
                <c:pt idx="12">
                  <c:v>42667</c:v>
                </c:pt>
                <c:pt idx="13">
                  <c:v>42698</c:v>
                </c:pt>
                <c:pt idx="14">
                  <c:v>42731</c:v>
                </c:pt>
                <c:pt idx="15">
                  <c:v>42759</c:v>
                </c:pt>
                <c:pt idx="16">
                  <c:v>42790</c:v>
                </c:pt>
                <c:pt idx="17">
                  <c:v>42818</c:v>
                </c:pt>
                <c:pt idx="18">
                  <c:v>42849</c:v>
                </c:pt>
                <c:pt idx="19">
                  <c:v>42879</c:v>
                </c:pt>
                <c:pt idx="20">
                  <c:v>42912</c:v>
                </c:pt>
                <c:pt idx="21">
                  <c:v>42940</c:v>
                </c:pt>
                <c:pt idx="22">
                  <c:v>42971</c:v>
                </c:pt>
                <c:pt idx="23">
                  <c:v>43003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1.4299999999999998E-3</c:v>
                </c:pt>
                <c:pt idx="1">
                  <c:v>1.4299999999999998E-3</c:v>
                </c:pt>
                <c:pt idx="2">
                  <c:v>1.4499999999999999E-3</c:v>
                </c:pt>
                <c:pt idx="3">
                  <c:v>1.48E-3</c:v>
                </c:pt>
                <c:pt idx="4">
                  <c:v>1.5E-3</c:v>
                </c:pt>
                <c:pt idx="5">
                  <c:v>1.5399999999999999E-3</c:v>
                </c:pt>
                <c:pt idx="6">
                  <c:v>1.5899999999999998E-3</c:v>
                </c:pt>
                <c:pt idx="7">
                  <c:v>1.64E-3</c:v>
                </c:pt>
                <c:pt idx="8">
                  <c:v>1.7099999999999999E-3</c:v>
                </c:pt>
                <c:pt idx="9">
                  <c:v>1.7899999999999999E-3</c:v>
                </c:pt>
                <c:pt idx="10">
                  <c:v>1.8799999999999999E-3</c:v>
                </c:pt>
                <c:pt idx="11">
                  <c:v>1.99E-3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4.0000000000000001E-3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123136"/>
        <c:axId val="650129408"/>
      </c:scatterChart>
      <c:dateAx>
        <c:axId val="650123136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294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50129408"/>
        <c:scaling>
          <c:orientation val="minMax"/>
          <c:max val="5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5012313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1.8635658236565433E-3</c:v>
                </c:pt>
                <c:pt idx="1">
                  <c:v>1.8635658235766073E-3</c:v>
                </c:pt>
                <c:pt idx="2">
                  <c:v>1.8635658236565433E-3</c:v>
                </c:pt>
                <c:pt idx="3">
                  <c:v>1.8635658235766073E-3</c:v>
                </c:pt>
                <c:pt idx="4">
                  <c:v>1.8635754705265128E-3</c:v>
                </c:pt>
                <c:pt idx="5">
                  <c:v>1.8635658236565433E-3</c:v>
                </c:pt>
                <c:pt idx="6">
                  <c:v>1.8635658236565433E-3</c:v>
                </c:pt>
                <c:pt idx="7">
                  <c:v>1.8635658236565433E-3</c:v>
                </c:pt>
                <c:pt idx="8">
                  <c:v>1.8635658235766073E-3</c:v>
                </c:pt>
                <c:pt idx="9">
                  <c:v>1.8635754705265128E-3</c:v>
                </c:pt>
                <c:pt idx="10">
                  <c:v>1.8635658236565433E-3</c:v>
                </c:pt>
                <c:pt idx="11">
                  <c:v>1.8635658236565433E-3</c:v>
                </c:pt>
                <c:pt idx="12">
                  <c:v>1.8635658235766073E-3</c:v>
                </c:pt>
                <c:pt idx="13">
                  <c:v>1.8635658236565433E-3</c:v>
                </c:pt>
                <c:pt idx="14">
                  <c:v>1.8635754705265128E-3</c:v>
                </c:pt>
                <c:pt idx="15">
                  <c:v>1.8635658235766073E-3</c:v>
                </c:pt>
                <c:pt idx="16">
                  <c:v>1.8635658236565433E-3</c:v>
                </c:pt>
                <c:pt idx="17">
                  <c:v>1.8635658235766073E-3</c:v>
                </c:pt>
                <c:pt idx="18">
                  <c:v>1.8635658236565433E-3</c:v>
                </c:pt>
                <c:pt idx="19">
                  <c:v>1.8635754705265128E-3</c:v>
                </c:pt>
                <c:pt idx="20">
                  <c:v>1.8635658236565433E-3</c:v>
                </c:pt>
                <c:pt idx="21">
                  <c:v>1.8635658235766073E-3</c:v>
                </c:pt>
                <c:pt idx="22">
                  <c:v>1.8635658236565433E-3</c:v>
                </c:pt>
                <c:pt idx="23">
                  <c:v>1.8635658235766073E-3</c:v>
                </c:pt>
                <c:pt idx="24">
                  <c:v>1.8635754705265128E-3</c:v>
                </c:pt>
                <c:pt idx="25">
                  <c:v>1.8635658236565433E-3</c:v>
                </c:pt>
                <c:pt idx="26">
                  <c:v>1.8635658236565433E-3</c:v>
                </c:pt>
                <c:pt idx="27">
                  <c:v>1.8635658235766073E-3</c:v>
                </c:pt>
                <c:pt idx="28">
                  <c:v>1.8635658236565433E-3</c:v>
                </c:pt>
                <c:pt idx="29">
                  <c:v>1.8635754705265128E-3</c:v>
                </c:pt>
                <c:pt idx="30">
                  <c:v>1.8635658236565433E-3</c:v>
                </c:pt>
                <c:pt idx="31">
                  <c:v>1.8635658236565433E-3</c:v>
                </c:pt>
                <c:pt idx="32">
                  <c:v>1.8635658236565433E-3</c:v>
                </c:pt>
                <c:pt idx="33">
                  <c:v>1.8635658235766073E-3</c:v>
                </c:pt>
                <c:pt idx="34">
                  <c:v>1.8635754705265128E-3</c:v>
                </c:pt>
                <c:pt idx="35">
                  <c:v>1.8635658236565433E-3</c:v>
                </c:pt>
                <c:pt idx="36">
                  <c:v>1.8635658235766073E-3</c:v>
                </c:pt>
                <c:pt idx="37">
                  <c:v>1.8635658236565433E-3</c:v>
                </c:pt>
                <c:pt idx="38">
                  <c:v>1.8635658236565433E-3</c:v>
                </c:pt>
                <c:pt idx="39">
                  <c:v>1.8635754705265128E-3</c:v>
                </c:pt>
                <c:pt idx="40">
                  <c:v>1.8635658236565433E-3</c:v>
                </c:pt>
                <c:pt idx="41">
                  <c:v>1.8635658235766073E-3</c:v>
                </c:pt>
                <c:pt idx="42">
                  <c:v>1.8635658236565433E-3</c:v>
                </c:pt>
                <c:pt idx="43">
                  <c:v>1.8635658236565433E-3</c:v>
                </c:pt>
                <c:pt idx="44">
                  <c:v>1.8635754705265128E-3</c:v>
                </c:pt>
                <c:pt idx="45">
                  <c:v>1.8635658236565433E-3</c:v>
                </c:pt>
                <c:pt idx="46">
                  <c:v>1.8635658236565433E-3</c:v>
                </c:pt>
                <c:pt idx="47">
                  <c:v>1.8635658236565433E-3</c:v>
                </c:pt>
                <c:pt idx="48">
                  <c:v>1.8635658236565433E-3</c:v>
                </c:pt>
                <c:pt idx="49">
                  <c:v>1.8635754705265128E-3</c:v>
                </c:pt>
                <c:pt idx="50">
                  <c:v>1.8635658236565433E-3</c:v>
                </c:pt>
                <c:pt idx="51">
                  <c:v>1.8635658235766073E-3</c:v>
                </c:pt>
                <c:pt idx="52">
                  <c:v>1.8635658236565433E-3</c:v>
                </c:pt>
                <c:pt idx="53">
                  <c:v>1.8635658235766073E-3</c:v>
                </c:pt>
                <c:pt idx="54">
                  <c:v>1.8635754705265128E-3</c:v>
                </c:pt>
                <c:pt idx="55">
                  <c:v>1.8635658236565433E-3</c:v>
                </c:pt>
                <c:pt idx="56">
                  <c:v>1.8635658235766073E-3</c:v>
                </c:pt>
                <c:pt idx="57">
                  <c:v>1.8635658236565433E-3</c:v>
                </c:pt>
                <c:pt idx="58">
                  <c:v>1.8635658235766073E-3</c:v>
                </c:pt>
                <c:pt idx="59">
                  <c:v>1.8635754705265128E-3</c:v>
                </c:pt>
                <c:pt idx="60">
                  <c:v>1.8635658236565433E-3</c:v>
                </c:pt>
                <c:pt idx="61">
                  <c:v>1.8635658236565433E-3</c:v>
                </c:pt>
                <c:pt idx="62">
                  <c:v>1.8635658236565433E-3</c:v>
                </c:pt>
                <c:pt idx="63">
                  <c:v>1.8517586051336465E-3</c:v>
                </c:pt>
                <c:pt idx="64">
                  <c:v>1.8365904575556868E-3</c:v>
                </c:pt>
                <c:pt idx="65">
                  <c:v>1.8303599866165143E-3</c:v>
                </c:pt>
                <c:pt idx="66">
                  <c:v>1.8240520654710934E-3</c:v>
                </c:pt>
                <c:pt idx="67">
                  <c:v>1.8079436961926376E-3</c:v>
                </c:pt>
                <c:pt idx="68">
                  <c:v>1.7914909690119885E-3</c:v>
                </c:pt>
                <c:pt idx="69">
                  <c:v>1.7848025043498694E-3</c:v>
                </c:pt>
                <c:pt idx="70">
                  <c:v>1.7780646420817448E-3</c:v>
                </c:pt>
                <c:pt idx="71">
                  <c:v>1.7712813897219348E-3</c:v>
                </c:pt>
                <c:pt idx="72">
                  <c:v>1.7575922033508107E-3</c:v>
                </c:pt>
                <c:pt idx="73">
                  <c:v>1.7437746304516111E-3</c:v>
                </c:pt>
                <c:pt idx="74">
                  <c:v>1.736824540667925E-3</c:v>
                </c:pt>
                <c:pt idx="75">
                  <c:v>1.7298531060383482E-3</c:v>
                </c:pt>
                <c:pt idx="76">
                  <c:v>1.7228643339972649E-3</c:v>
                </c:pt>
                <c:pt idx="77">
                  <c:v>1.7088571477330561E-3</c:v>
                </c:pt>
                <c:pt idx="78">
                  <c:v>1.6948160223240194E-3</c:v>
                </c:pt>
                <c:pt idx="79">
                  <c:v>1.6878006761800179E-3</c:v>
                </c:pt>
                <c:pt idx="80">
                  <c:v>1.6807920377104324E-3</c:v>
                </c:pt>
                <c:pt idx="81">
                  <c:v>1.6737941145894553E-3</c:v>
                </c:pt>
                <c:pt idx="82">
                  <c:v>1.6598616763729979E-3</c:v>
                </c:pt>
                <c:pt idx="83">
                  <c:v>1.6459897247589339E-3</c:v>
                </c:pt>
                <c:pt idx="84">
                  <c:v>1.6391054906161884E-3</c:v>
                </c:pt>
                <c:pt idx="85">
                  <c:v>1.6322560169079736E-3</c:v>
                </c:pt>
                <c:pt idx="86">
                  <c:v>1.6254453109887379E-3</c:v>
                </c:pt>
                <c:pt idx="87">
                  <c:v>1.6119803810443756E-3</c:v>
                </c:pt>
                <c:pt idx="88">
                  <c:v>1.5986703166870342E-3</c:v>
                </c:pt>
                <c:pt idx="89">
                  <c:v>1.592113563066988E-3</c:v>
                </c:pt>
                <c:pt idx="90">
                  <c:v>1.5856196223218433E-3</c:v>
                </c:pt>
                <c:pt idx="91">
                  <c:v>1.5791925022057285E-3</c:v>
                </c:pt>
                <c:pt idx="92">
                  <c:v>1.5665878515225273E-3</c:v>
                </c:pt>
                <c:pt idx="93">
                  <c:v>1.5542323767192556E-3</c:v>
                </c:pt>
                <c:pt idx="94">
                  <c:v>1.5481994718236081E-3</c:v>
                </c:pt>
                <c:pt idx="95">
                  <c:v>1.5422574324830407E-3</c:v>
                </c:pt>
                <c:pt idx="96">
                  <c:v>1.5364102662118739E-3</c:v>
                </c:pt>
                <c:pt idx="97">
                  <c:v>1.5250586755044537E-3</c:v>
                </c:pt>
                <c:pt idx="98">
                  <c:v>1.514050482667173E-3</c:v>
                </c:pt>
                <c:pt idx="99">
                  <c:v>1.5087377946176872E-3</c:v>
                </c:pt>
                <c:pt idx="100">
                  <c:v>1.5035440248833964E-3</c:v>
                </c:pt>
                <c:pt idx="101">
                  <c:v>1.498473180738813E-3</c:v>
                </c:pt>
                <c:pt idx="102">
                  <c:v>1.4887674391683703E-3</c:v>
                </c:pt>
                <c:pt idx="103">
                  <c:v>1.4794992117028727E-3</c:v>
                </c:pt>
                <c:pt idx="104">
                  <c:v>1.4751031087811839E-3</c:v>
                </c:pt>
                <c:pt idx="105">
                  <c:v>1.4708539766949968E-3</c:v>
                </c:pt>
                <c:pt idx="106">
                  <c:v>1.4667558229586319E-3</c:v>
                </c:pt>
                <c:pt idx="107">
                  <c:v>1.4590887274934516E-3</c:v>
                </c:pt>
                <c:pt idx="108">
                  <c:v>1.4519531409185049E-3</c:v>
                </c:pt>
                <c:pt idx="109">
                  <c:v>1.4486699912463763E-3</c:v>
                </c:pt>
                <c:pt idx="110">
                  <c:v>1.4455618650099922E-3</c:v>
                </c:pt>
                <c:pt idx="111">
                  <c:v>1.4426327696437369E-3</c:v>
                </c:pt>
                <c:pt idx="112">
                  <c:v>1.4373971252190643E-3</c:v>
                </c:pt>
                <c:pt idx="113">
                  <c:v>1.4327868472463479E-3</c:v>
                </c:pt>
                <c:pt idx="114">
                  <c:v>1.4308130190254786E-3</c:v>
                </c:pt>
                <c:pt idx="115">
                  <c:v>1.4290422667606606E-3</c:v>
                </c:pt>
                <c:pt idx="116">
                  <c:v>1.4274785979662141E-3</c:v>
                </c:pt>
                <c:pt idx="117">
                  <c:v>1.4250672174043189E-3</c:v>
                </c:pt>
                <c:pt idx="118">
                  <c:v>1.42337490801836E-3</c:v>
                </c:pt>
                <c:pt idx="119">
                  <c:v>1.4229067693705133E-3</c:v>
                </c:pt>
                <c:pt idx="120">
                  <c:v>1.4226697593588966E-3</c:v>
                </c:pt>
                <c:pt idx="121">
                  <c:v>1.4226678853379582E-3</c:v>
                </c:pt>
                <c:pt idx="122">
                  <c:v>1.4234735905205298E-3</c:v>
                </c:pt>
                <c:pt idx="123">
                  <c:v>1.4250919008063079E-3</c:v>
                </c:pt>
                <c:pt idx="124">
                  <c:v>1.4263258200930551E-3</c:v>
                </c:pt>
                <c:pt idx="125">
                  <c:v>1.427818920616275E-3</c:v>
                </c:pt>
                <c:pt idx="126">
                  <c:v>1.4248632336091305E-3</c:v>
                </c:pt>
                <c:pt idx="127">
                  <c:v>1.4203912871479929E-3</c:v>
                </c:pt>
                <c:pt idx="128">
                  <c:v>1.4189424678434648E-3</c:v>
                </c:pt>
                <c:pt idx="129">
                  <c:v>1.4175094819535161E-3</c:v>
                </c:pt>
                <c:pt idx="130">
                  <c:v>1.4147006410603069E-3</c:v>
                </c:pt>
                <c:pt idx="131">
                  <c:v>1.4119310471993884E-3</c:v>
                </c:pt>
                <c:pt idx="132">
                  <c:v>1.4105736098368737E-3</c:v>
                </c:pt>
                <c:pt idx="133">
                  <c:v>1.4092305585666765E-3</c:v>
                </c:pt>
                <c:pt idx="134">
                  <c:v>1.4079016522217103E-3</c:v>
                </c:pt>
                <c:pt idx="135">
                  <c:v>1.4052952691390175E-3</c:v>
                </c:pt>
                <c:pt idx="136">
                  <c:v>1.4027226525126224E-3</c:v>
                </c:pt>
                <c:pt idx="137">
                  <c:v>1.401460852967773E-3</c:v>
                </c:pt>
                <c:pt idx="138">
                  <c:v>1.4002117511857648E-3</c:v>
                </c:pt>
                <c:pt idx="139">
                  <c:v>1.3989751059995115E-3</c:v>
                </c:pt>
                <c:pt idx="140">
                  <c:v>1.396547549177285E-3</c:v>
                </c:pt>
                <c:pt idx="141">
                  <c:v>1.3941482671508965E-3</c:v>
                </c:pt>
                <c:pt idx="142">
                  <c:v>1.3929702869575067E-3</c:v>
                </c:pt>
                <c:pt idx="143">
                  <c:v>1.3918033161175458E-3</c:v>
                </c:pt>
                <c:pt idx="144">
                  <c:v>1.3906471135438636E-3</c:v>
                </c:pt>
                <c:pt idx="145">
                  <c:v>1.3883747508192101E-3</c:v>
                </c:pt>
                <c:pt idx="146">
                  <c:v>1.3861251615310266E-3</c:v>
                </c:pt>
                <c:pt idx="147">
                  <c:v>1.3850191820630187E-3</c:v>
                </c:pt>
                <c:pt idx="148">
                  <c:v>1.3839225236988995E-3</c:v>
                </c:pt>
                <c:pt idx="149">
                  <c:v>1.3828349452715827E-3</c:v>
                </c:pt>
                <c:pt idx="150">
                  <c:v>1.3806941437621845E-3</c:v>
                </c:pt>
                <c:pt idx="151">
                  <c:v>1.3785706059898928E-3</c:v>
                </c:pt>
                <c:pt idx="152">
                  <c:v>1.377524808860997E-3</c:v>
                </c:pt>
                <c:pt idx="153">
                  <c:v>1.3764866444265778E-3</c:v>
                </c:pt>
                <c:pt idx="154">
                  <c:v>1.3754558715195486E-3</c:v>
                </c:pt>
                <c:pt idx="155">
                  <c:v>1.3734229977035994E-3</c:v>
                </c:pt>
                <c:pt idx="156">
                  <c:v>1.371401870944311E-3</c:v>
                </c:pt>
                <c:pt idx="157">
                  <c:v>1.3704044376083857E-3</c:v>
                </c:pt>
                <c:pt idx="158">
                  <c:v>1.3694129486374607E-3</c:v>
                </c:pt>
                <c:pt idx="159">
                  <c:v>1.3684271627045774E-3</c:v>
                </c:pt>
                <c:pt idx="160">
                  <c:v>1.3664785823674919E-3</c:v>
                </c:pt>
                <c:pt idx="161">
                  <c:v>1.3645362268110972E-3</c:v>
                </c:pt>
                <c:pt idx="162">
                  <c:v>1.3635753388019367E-3</c:v>
                </c:pt>
                <c:pt idx="163">
                  <c:v>1.3626187066684281E-3</c:v>
                </c:pt>
                <c:pt idx="164">
                  <c:v>1.3616660894033572E-3</c:v>
                </c:pt>
                <c:pt idx="165">
                  <c:v>1.3597781675045439E-3</c:v>
                </c:pt>
                <c:pt idx="166">
                  <c:v>1.3578909440870035E-3</c:v>
                </c:pt>
                <c:pt idx="167">
                  <c:v>1.35695478277853E-3</c:v>
                </c:pt>
                <c:pt idx="168">
                  <c:v>1.3560211890961682E-3</c:v>
                </c:pt>
                <c:pt idx="169">
                  <c:v>1.3550899217928958E-3</c:v>
                </c:pt>
                <c:pt idx="170">
                  <c:v>1.3532390228654378E-3</c:v>
                </c:pt>
                <c:pt idx="171">
                  <c:v>1.3513832931089098E-3</c:v>
                </c:pt>
                <c:pt idx="172">
                  <c:v>1.3504600400349176E-3</c:v>
                </c:pt>
                <c:pt idx="173">
                  <c:v>1.3495376662575609E-3</c:v>
                </c:pt>
                <c:pt idx="174">
                  <c:v>1.3486159305298173E-3</c:v>
                </c:pt>
                <c:pt idx="175">
                  <c:v>1.3467784182807918E-3</c:v>
                </c:pt>
                <c:pt idx="176">
                  <c:v>1.3449305443735682E-3</c:v>
                </c:pt>
                <c:pt idx="177">
                  <c:v>1.3440083809879155E-3</c:v>
                </c:pt>
                <c:pt idx="178">
                  <c:v>1.3430854085694222E-3</c:v>
                </c:pt>
                <c:pt idx="179">
                  <c:v>1.3421613858710657E-3</c:v>
                </c:pt>
                <c:pt idx="180">
                  <c:v>1.3403136235812241E-3</c:v>
                </c:pt>
                <c:pt idx="181">
                  <c:v>1.3384499681379225E-3</c:v>
                </c:pt>
                <c:pt idx="182">
                  <c:v>1.3375170760543398E-3</c:v>
                </c:pt>
                <c:pt idx="183">
                  <c:v>1.3365816865285041E-3</c:v>
                </c:pt>
                <c:pt idx="184">
                  <c:v>1.335643558313393E-3</c:v>
                </c:pt>
                <c:pt idx="185">
                  <c:v>1.3337619085440622E-3</c:v>
                </c:pt>
                <c:pt idx="186">
                  <c:v>1.3318588350585969E-3</c:v>
                </c:pt>
                <c:pt idx="187">
                  <c:v>1.3309033957309424E-3</c:v>
                </c:pt>
                <c:pt idx="188">
                  <c:v>1.3299437705516226E-3</c:v>
                </c:pt>
                <c:pt idx="189">
                  <c:v>1.3289797183535512E-3</c:v>
                </c:pt>
                <c:pt idx="190">
                  <c:v>1.3269739040389084E-3</c:v>
                </c:pt>
                <c:pt idx="191">
                  <c:v>1.3247987465447864E-3</c:v>
                </c:pt>
                <c:pt idx="192">
                  <c:v>1.3236279776229765E-3</c:v>
                </c:pt>
                <c:pt idx="193">
                  <c:v>1.3224045031812182E-3</c:v>
                </c:pt>
                <c:pt idx="194">
                  <c:v>1.3211274404056894E-3</c:v>
                </c:pt>
                <c:pt idx="195">
                  <c:v>1.3183951018902462E-3</c:v>
                </c:pt>
                <c:pt idx="196">
                  <c:v>1.3154656521674468E-3</c:v>
                </c:pt>
                <c:pt idx="197">
                  <c:v>1.3139074071943924E-3</c:v>
                </c:pt>
                <c:pt idx="198">
                  <c:v>1.3122902777240597E-3</c:v>
                </c:pt>
                <c:pt idx="199">
                  <c:v>1.3106133807827547E-3</c:v>
                </c:pt>
                <c:pt idx="200">
                  <c:v>1.3070606946374852E-3</c:v>
                </c:pt>
                <c:pt idx="201">
                  <c:v>1.3032904658683009E-3</c:v>
                </c:pt>
                <c:pt idx="202">
                  <c:v>1.301301491603013E-3</c:v>
                </c:pt>
                <c:pt idx="203">
                  <c:v>1.2992474537831811E-3</c:v>
                </c:pt>
                <c:pt idx="204">
                  <c:v>1.297127469515047E-3</c:v>
                </c:pt>
                <c:pt idx="205">
                  <c:v>1.2926679079949821E-3</c:v>
                </c:pt>
                <c:pt idx="206">
                  <c:v>1.2879704148804905E-3</c:v>
                </c:pt>
                <c:pt idx="207">
                  <c:v>1.2855074582418524E-3</c:v>
                </c:pt>
                <c:pt idx="208">
                  <c:v>1.2829732587515963E-3</c:v>
                </c:pt>
                <c:pt idx="209">
                  <c:v>1.2803669340755164E-3</c:v>
                </c:pt>
                <c:pt idx="210">
                  <c:v>1.274913967996838E-3</c:v>
                </c:pt>
                <c:pt idx="211">
                  <c:v>1.2692027268368378E-3</c:v>
                </c:pt>
                <c:pt idx="212">
                  <c:v>1.2662225345039246E-3</c:v>
                </c:pt>
                <c:pt idx="213">
                  <c:v>1.2631649203420636E-3</c:v>
                </c:pt>
                <c:pt idx="214">
                  <c:v>1.2600290018571769E-3</c:v>
                </c:pt>
                <c:pt idx="215">
                  <c:v>1.2534961011567702E-3</c:v>
                </c:pt>
                <c:pt idx="216">
                  <c:v>1.2466846294501011E-3</c:v>
                </c:pt>
                <c:pt idx="217">
                  <c:v>1.243143948181924E-3</c:v>
                </c:pt>
                <c:pt idx="218">
                  <c:v>1.2395196661874053E-3</c:v>
                </c:pt>
                <c:pt idx="219">
                  <c:v>1.235810900812595E-3</c:v>
                </c:pt>
                <c:pt idx="220">
                  <c:v>1.2281115345214033E-3</c:v>
                </c:pt>
                <c:pt idx="221">
                  <c:v>1.2201133505129746E-3</c:v>
                </c:pt>
                <c:pt idx="222">
                  <c:v>1.2159689272284169E-3</c:v>
                </c:pt>
                <c:pt idx="223">
                  <c:v>1.2117347242401877E-3</c:v>
                </c:pt>
                <c:pt idx="224">
                  <c:v>1.207409858734465E-3</c:v>
                </c:pt>
                <c:pt idx="225">
                  <c:v>1.1984574957768501E-3</c:v>
                </c:pt>
                <c:pt idx="226">
                  <c:v>1.1891861181378971E-3</c:v>
                </c:pt>
                <c:pt idx="227">
                  <c:v>1.1843946997558419E-3</c:v>
                </c:pt>
                <c:pt idx="228">
                  <c:v>1.1795073225329133E-3</c:v>
                </c:pt>
                <c:pt idx="229">
                  <c:v>1.1745231038950976E-3</c:v>
                </c:pt>
                <c:pt idx="230">
                  <c:v>1.1642312133286481E-3</c:v>
                </c:pt>
                <c:pt idx="231">
                  <c:v>1.1536001605971791E-3</c:v>
                </c:pt>
                <c:pt idx="232">
                  <c:v>1.1481184939565736E-3</c:v>
                </c:pt>
                <c:pt idx="233">
                  <c:v>1.1425346895777011E-3</c:v>
                </c:pt>
                <c:pt idx="234">
                  <c:v>1.1368478648066116E-3</c:v>
                </c:pt>
                <c:pt idx="235">
                  <c:v>1.1251299164083406E-3</c:v>
                </c:pt>
                <c:pt idx="236">
                  <c:v>1.1130527066427476E-3</c:v>
                </c:pt>
                <c:pt idx="237">
                  <c:v>1.1068375387424112E-3</c:v>
                </c:pt>
                <c:pt idx="238">
                  <c:v>1.100514054126478E-3</c:v>
                </c:pt>
                <c:pt idx="239">
                  <c:v>1.0940813700610619E-3</c:v>
                </c:pt>
                <c:pt idx="240">
                  <c:v>1.0808508352599944E-3</c:v>
                </c:pt>
                <c:pt idx="241">
                  <c:v>1.0672409850265296E-3</c:v>
                </c:pt>
                <c:pt idx="242">
                  <c:v>1.0602490629452177E-3</c:v>
                </c:pt>
                <c:pt idx="243">
                  <c:v>1.0531426451709791E-3</c:v>
                </c:pt>
                <c:pt idx="244">
                  <c:v>1.0459208489699279E-3</c:v>
                </c:pt>
                <c:pt idx="245">
                  <c:v>1.0310912011934903E-3</c:v>
                </c:pt>
                <c:pt idx="246">
                  <c:v>1.0158622252198768E-3</c:v>
                </c:pt>
                <c:pt idx="247">
                  <c:v>1.0080502961162807E-3</c:v>
                </c:pt>
                <c:pt idx="248">
                  <c:v>1.0001176921825561E-3</c:v>
                </c:pt>
                <c:pt idx="249">
                  <c:v>9.9206353084468901E-4</c:v>
                </c:pt>
                <c:pt idx="250">
                  <c:v>9.7554824674439544E-4</c:v>
                </c:pt>
                <c:pt idx="251">
                  <c:v>9.5861365701388479E-4</c:v>
                </c:pt>
                <c:pt idx="252">
                  <c:v>9.499384678868239E-4</c:v>
                </c:pt>
                <c:pt idx="253">
                  <c:v>9.4113642503224071E-4</c:v>
                </c:pt>
                <c:pt idx="254">
                  <c:v>9.3220664579618528E-4</c:v>
                </c:pt>
                <c:pt idx="255">
                  <c:v>9.1391920583383524E-4</c:v>
                </c:pt>
                <c:pt idx="256">
                  <c:v>8.9549943164790591E-4</c:v>
                </c:pt>
                <c:pt idx="257">
                  <c:v>8.8776590982497794E-4</c:v>
                </c:pt>
                <c:pt idx="258">
                  <c:v>8.8176583434851352E-4</c:v>
                </c:pt>
                <c:pt idx="259">
                  <c:v>8.7751828459659009E-4</c:v>
                </c:pt>
                <c:pt idx="260">
                  <c:v>8.7496246186979931E-4</c:v>
                </c:pt>
                <c:pt idx="261">
                  <c:v>8.7843493447259391E-4</c:v>
                </c:pt>
                <c:pt idx="262">
                  <c:v>8.8323620729191532E-4</c:v>
                </c:pt>
                <c:pt idx="263">
                  <c:v>8.8990448370296349E-4</c:v>
                </c:pt>
                <c:pt idx="264">
                  <c:v>8.9845884332362402E-4</c:v>
                </c:pt>
                <c:pt idx="265">
                  <c:v>9.2195226637059591E-4</c:v>
                </c:pt>
                <c:pt idx="266">
                  <c:v>9.5191870969735248E-4</c:v>
                </c:pt>
                <c:pt idx="267">
                  <c:v>9.7018968251205706E-4</c:v>
                </c:pt>
                <c:pt idx="268">
                  <c:v>9.9046121760260064E-4</c:v>
                </c:pt>
                <c:pt idx="269">
                  <c:v>1.0127523949865491E-3</c:v>
                </c:pt>
                <c:pt idx="270">
                  <c:v>1.0641654356913222E-3</c:v>
                </c:pt>
                <c:pt idx="271">
                  <c:v>1.12249512780771E-3</c:v>
                </c:pt>
                <c:pt idx="272">
                  <c:v>1.1551707173218517E-3</c:v>
                </c:pt>
                <c:pt idx="273">
                  <c:v>1.1899804298742822E-3</c:v>
                </c:pt>
                <c:pt idx="274">
                  <c:v>1.2269433455625034E-3</c:v>
                </c:pt>
                <c:pt idx="275">
                  <c:v>1.3081466741837744E-3</c:v>
                </c:pt>
                <c:pt idx="276">
                  <c:v>1.3960988692307552E-3</c:v>
                </c:pt>
                <c:pt idx="277">
                  <c:v>1.4404430525960521E-3</c:v>
                </c:pt>
                <c:pt idx="278">
                  <c:v>1.4833501754107914E-3</c:v>
                </c:pt>
                <c:pt idx="279">
                  <c:v>1.5248024536607119E-3</c:v>
                </c:pt>
                <c:pt idx="280">
                  <c:v>1.6027757429259992E-3</c:v>
                </c:pt>
                <c:pt idx="281">
                  <c:v>1.6757074417661499E-3</c:v>
                </c:pt>
                <c:pt idx="282">
                  <c:v>1.7096187376974825E-3</c:v>
                </c:pt>
                <c:pt idx="283">
                  <c:v>1.7419684852981732E-3</c:v>
                </c:pt>
                <c:pt idx="284">
                  <c:v>1.7727389007138328E-3</c:v>
                </c:pt>
                <c:pt idx="285">
                  <c:v>1.8289356622513964E-3</c:v>
                </c:pt>
                <c:pt idx="286">
                  <c:v>1.8796715622393378E-3</c:v>
                </c:pt>
                <c:pt idx="287">
                  <c:v>1.9022785582745172E-3</c:v>
                </c:pt>
                <c:pt idx="288">
                  <c:v>1.9231995189183948E-3</c:v>
                </c:pt>
                <c:pt idx="289">
                  <c:v>1.9424166603965176E-3</c:v>
                </c:pt>
                <c:pt idx="290">
                  <c:v>1.9750934628604E-3</c:v>
                </c:pt>
                <c:pt idx="291">
                  <c:v>2.0018913589225917E-3</c:v>
                </c:pt>
                <c:pt idx="292">
                  <c:v>2.0123226480350809E-3</c:v>
                </c:pt>
                <c:pt idx="293">
                  <c:v>2.0209434157347772E-3</c:v>
                </c:pt>
                <c:pt idx="294">
                  <c:v>2.0277358782472277E-3</c:v>
                </c:pt>
                <c:pt idx="295">
                  <c:v>2.0351490396119942E-3</c:v>
                </c:pt>
                <c:pt idx="296">
                  <c:v>2.0362670046125686E-3</c:v>
                </c:pt>
                <c:pt idx="297">
                  <c:v>2.0336511875296281E-3</c:v>
                </c:pt>
                <c:pt idx="298">
                  <c:v>2.0291003641315086E-3</c:v>
                </c:pt>
                <c:pt idx="299">
                  <c:v>2.0230333912074627E-3</c:v>
                </c:pt>
                <c:pt idx="300">
                  <c:v>2.0122372952435796E-3</c:v>
                </c:pt>
                <c:pt idx="301">
                  <c:v>2.0036480120655398E-3</c:v>
                </c:pt>
                <c:pt idx="302">
                  <c:v>2.0004904002135504E-3</c:v>
                </c:pt>
                <c:pt idx="303">
                  <c:v>1.9980216836223974E-3</c:v>
                </c:pt>
                <c:pt idx="304">
                  <c:v>1.9962485631719318E-3</c:v>
                </c:pt>
                <c:pt idx="305">
                  <c:v>1.9950655372547033E-3</c:v>
                </c:pt>
                <c:pt idx="306">
                  <c:v>1.9962460626121725E-3</c:v>
                </c:pt>
                <c:pt idx="307">
                  <c:v>1.998051437901438E-3</c:v>
                </c:pt>
                <c:pt idx="308">
                  <c:v>2.0005926152499853E-3</c:v>
                </c:pt>
                <c:pt idx="309">
                  <c:v>2.0038762957774736E-3</c:v>
                </c:pt>
                <c:pt idx="310">
                  <c:v>2.0129634279708597E-3</c:v>
                </c:pt>
                <c:pt idx="311">
                  <c:v>2.0245700699916824E-3</c:v>
                </c:pt>
                <c:pt idx="312">
                  <c:v>2.0316667817699141E-3</c:v>
                </c:pt>
                <c:pt idx="313">
                  <c:v>2.0395462029654254E-3</c:v>
                </c:pt>
                <c:pt idx="314">
                  <c:v>2.0482150344580674E-3</c:v>
                </c:pt>
                <c:pt idx="315">
                  <c:v>2.0682294528473477E-3</c:v>
                </c:pt>
                <c:pt idx="316">
                  <c:v>2.0909184861128693E-3</c:v>
                </c:pt>
                <c:pt idx="317">
                  <c:v>2.1036348856462439E-3</c:v>
                </c:pt>
                <c:pt idx="318">
                  <c:v>2.1171809021947041E-3</c:v>
                </c:pt>
                <c:pt idx="319">
                  <c:v>2.131563236638101E-3</c:v>
                </c:pt>
                <c:pt idx="320">
                  <c:v>2.1717789489383854E-3</c:v>
                </c:pt>
                <c:pt idx="321">
                  <c:v>2.2159058456150404E-3</c:v>
                </c:pt>
                <c:pt idx="322">
                  <c:v>2.2333505377858387E-3</c:v>
                </c:pt>
                <c:pt idx="323">
                  <c:v>2.2495655570331508E-3</c:v>
                </c:pt>
                <c:pt idx="324">
                  <c:v>2.2778539201784298E-3</c:v>
                </c:pt>
                <c:pt idx="325">
                  <c:v>2.3019001922985893E-3</c:v>
                </c:pt>
                <c:pt idx="326">
                  <c:v>2.3117953126217117E-3</c:v>
                </c:pt>
                <c:pt idx="327">
                  <c:v>2.320392146426542E-3</c:v>
                </c:pt>
                <c:pt idx="328">
                  <c:v>2.3276792580606553E-3</c:v>
                </c:pt>
                <c:pt idx="329">
                  <c:v>2.3378457452594148E-3</c:v>
                </c:pt>
                <c:pt idx="330">
                  <c:v>2.3435017730388807E-3</c:v>
                </c:pt>
                <c:pt idx="331">
                  <c:v>2.3440687413511796E-3</c:v>
                </c:pt>
                <c:pt idx="332">
                  <c:v>2.343257374377572E-3</c:v>
                </c:pt>
                <c:pt idx="333">
                  <c:v>2.3410562368653132E-3</c:v>
                </c:pt>
                <c:pt idx="334">
                  <c:v>2.3319793215659246E-3</c:v>
                </c:pt>
                <c:pt idx="335">
                  <c:v>2.3181252718185164E-3</c:v>
                </c:pt>
                <c:pt idx="336">
                  <c:v>2.3088037499441327E-3</c:v>
                </c:pt>
                <c:pt idx="337">
                  <c:v>2.2980238449754609E-3</c:v>
                </c:pt>
                <c:pt idx="338">
                  <c:v>2.285774121659756E-3</c:v>
                </c:pt>
                <c:pt idx="339">
                  <c:v>2.2563322454693946E-3</c:v>
                </c:pt>
                <c:pt idx="340">
                  <c:v>2.221848339072352E-3</c:v>
                </c:pt>
                <c:pt idx="341">
                  <c:v>2.2024710137280579E-3</c:v>
                </c:pt>
                <c:pt idx="342">
                  <c:v>2.1835267825043303E-3</c:v>
                </c:pt>
                <c:pt idx="343">
                  <c:v>2.1654149107419585E-3</c:v>
                </c:pt>
                <c:pt idx="344">
                  <c:v>2.1320175929240293E-3</c:v>
                </c:pt>
                <c:pt idx="345">
                  <c:v>2.1014480913006395E-3</c:v>
                </c:pt>
                <c:pt idx="346">
                  <c:v>2.0876158218108287E-3</c:v>
                </c:pt>
                <c:pt idx="347">
                  <c:v>2.0746630339285588E-3</c:v>
                </c:pt>
                <c:pt idx="348">
                  <c:v>2.0625975812915698E-3</c:v>
                </c:pt>
                <c:pt idx="349">
                  <c:v>2.0414753054431856E-3</c:v>
                </c:pt>
                <c:pt idx="350">
                  <c:v>2.0233661980295636E-3</c:v>
                </c:pt>
                <c:pt idx="351">
                  <c:v>2.0158552276239305E-3</c:v>
                </c:pt>
                <c:pt idx="352">
                  <c:v>2.0092787149295077E-3</c:v>
                </c:pt>
                <c:pt idx="353">
                  <c:v>2.0036445135840353E-3</c:v>
                </c:pt>
                <c:pt idx="354">
                  <c:v>1.9955674797422773E-3</c:v>
                </c:pt>
                <c:pt idx="355">
                  <c:v>1.9906878979636389E-3</c:v>
                </c:pt>
                <c:pt idx="356">
                  <c:v>1.9898830604070383E-3</c:v>
                </c:pt>
                <c:pt idx="357">
                  <c:v>1.9900676568251896E-3</c:v>
                </c:pt>
                <c:pt idx="358">
                  <c:v>1.9912495411755771E-3</c:v>
                </c:pt>
                <c:pt idx="359">
                  <c:v>1.9969879495906895E-3</c:v>
                </c:pt>
                <c:pt idx="360">
                  <c:v>2.0061070340915421E-3</c:v>
                </c:pt>
                <c:pt idx="361">
                  <c:v>2.0123931653870386E-3</c:v>
                </c:pt>
                <c:pt idx="362">
                  <c:v>2.0197237075603169E-3</c:v>
                </c:pt>
                <c:pt idx="363">
                  <c:v>2.0281065145688615E-3</c:v>
                </c:pt>
                <c:pt idx="364">
                  <c:v>2.0459408433826098E-3</c:v>
                </c:pt>
                <c:pt idx="365">
                  <c:v>2.0620479893196375E-3</c:v>
                </c:pt>
                <c:pt idx="366">
                  <c:v>2.0691059902233633E-3</c:v>
                </c:pt>
                <c:pt idx="367">
                  <c:v>2.0755558620599857E-3</c:v>
                </c:pt>
                <c:pt idx="368">
                  <c:v>2.0813927397611565E-3</c:v>
                </c:pt>
                <c:pt idx="369">
                  <c:v>2.0910110000826876E-3</c:v>
                </c:pt>
                <c:pt idx="370">
                  <c:v>2.0985130042472377E-3</c:v>
                </c:pt>
                <c:pt idx="371">
                  <c:v>2.1012119332475265E-3</c:v>
                </c:pt>
                <c:pt idx="372">
                  <c:v>2.1032686770627862E-3</c:v>
                </c:pt>
                <c:pt idx="373">
                  <c:v>2.1046783704647964E-3</c:v>
                </c:pt>
                <c:pt idx="374">
                  <c:v>2.1053289096073513E-3</c:v>
                </c:pt>
                <c:pt idx="375">
                  <c:v>2.1037493387332518E-3</c:v>
                </c:pt>
                <c:pt idx="376">
                  <c:v>2.101850803803984E-3</c:v>
                </c:pt>
                <c:pt idx="377">
                  <c:v>2.0992760277316336E-3</c:v>
                </c:pt>
                <c:pt idx="378">
                  <c:v>2.0960201455277883E-3</c:v>
                </c:pt>
                <c:pt idx="379">
                  <c:v>2.0872258029136503E-3</c:v>
                </c:pt>
                <c:pt idx="380">
                  <c:v>2.0760882528314539E-3</c:v>
                </c:pt>
                <c:pt idx="381">
                  <c:v>2.069353863145551E-3</c:v>
                </c:pt>
                <c:pt idx="382">
                  <c:v>2.0619091767581921E-3</c:v>
                </c:pt>
                <c:pt idx="383">
                  <c:v>2.0537493286010289E-3</c:v>
                </c:pt>
                <c:pt idx="384">
                  <c:v>2.0366901012902616E-3</c:v>
                </c:pt>
                <c:pt idx="385">
                  <c:v>2.0206951487278246E-3</c:v>
                </c:pt>
                <c:pt idx="386">
                  <c:v>2.0133464110294597E-3</c:v>
                </c:pt>
                <c:pt idx="387">
                  <c:v>2.0063882142107303E-3</c:v>
                </c:pt>
                <c:pt idx="388">
                  <c:v>1.9998237274165831E-3</c:v>
                </c:pt>
                <c:pt idx="389">
                  <c:v>1.9880339472777564E-3</c:v>
                </c:pt>
                <c:pt idx="390">
                  <c:v>1.9775662726573273E-3</c:v>
                </c:pt>
                <c:pt idx="391">
                  <c:v>1.9730178793953002E-3</c:v>
                </c:pt>
                <c:pt idx="392">
                  <c:v>1.9688822135055517E-3</c:v>
                </c:pt>
                <c:pt idx="393">
                  <c:v>1.9651624441330284E-3</c:v>
                </c:pt>
                <c:pt idx="394">
                  <c:v>1.9591357369730389E-3</c:v>
                </c:pt>
                <c:pt idx="395">
                  <c:v>1.9545057239866992E-3</c:v>
                </c:pt>
                <c:pt idx="396">
                  <c:v>1.9529129807693835E-3</c:v>
                </c:pt>
                <c:pt idx="397">
                  <c:v>1.9517551512571174E-3</c:v>
                </c:pt>
                <c:pt idx="398">
                  <c:v>1.9513915869584508E-3</c:v>
                </c:pt>
                <c:pt idx="399">
                  <c:v>1.9541188556093658E-3</c:v>
                </c:pt>
                <c:pt idx="400">
                  <c:v>1.9560941686425082E-3</c:v>
                </c:pt>
                <c:pt idx="401">
                  <c:v>1.9585297516577782E-3</c:v>
                </c:pt>
                <c:pt idx="402">
                  <c:v>1.964961723226466E-3</c:v>
                </c:pt>
                <c:pt idx="403">
                  <c:v>1.9728206201463649E-3</c:v>
                </c:pt>
                <c:pt idx="404">
                  <c:v>1.97689815533586E-3</c:v>
                </c:pt>
                <c:pt idx="405">
                  <c:v>1.9807435709218169E-3</c:v>
                </c:pt>
                <c:pt idx="406">
                  <c:v>1.9843551636267165E-3</c:v>
                </c:pt>
                <c:pt idx="407">
                  <c:v>1.9922166661956453E-3</c:v>
                </c:pt>
                <c:pt idx="408">
                  <c:v>1.9988461759368192E-3</c:v>
                </c:pt>
                <c:pt idx="409">
                  <c:v>2.0010190661245986E-3</c:v>
                </c:pt>
                <c:pt idx="410">
                  <c:v>2.0029462115278562E-3</c:v>
                </c:pt>
                <c:pt idx="411">
                  <c:v>2.0059840152164554E-3</c:v>
                </c:pt>
                <c:pt idx="412">
                  <c:v>2.0081632831026042E-3</c:v>
                </c:pt>
                <c:pt idx="413">
                  <c:v>2.0088361578185499E-3</c:v>
                </c:pt>
                <c:pt idx="414">
                  <c:v>2.0092530688842203E-3</c:v>
                </c:pt>
                <c:pt idx="415">
                  <c:v>2.0094123132619046E-3</c:v>
                </c:pt>
                <c:pt idx="416">
                  <c:v>2.0088746073021468E-3</c:v>
                </c:pt>
                <c:pt idx="417">
                  <c:v>2.0074385613000345E-3</c:v>
                </c:pt>
                <c:pt idx="418">
                  <c:v>2.0062839253132125E-3</c:v>
                </c:pt>
                <c:pt idx="419">
                  <c:v>2.0048614037726509E-3</c:v>
                </c:pt>
                <c:pt idx="420">
                  <c:v>2.0031692936406387E-3</c:v>
                </c:pt>
                <c:pt idx="421">
                  <c:v>1.9988890277122806E-3</c:v>
                </c:pt>
                <c:pt idx="422">
                  <c:v>1.9936709044454659E-3</c:v>
                </c:pt>
                <c:pt idx="423">
                  <c:v>1.9906053043516891E-3</c:v>
                </c:pt>
                <c:pt idx="424">
                  <c:v>1.9873899883382506E-3</c:v>
                </c:pt>
                <c:pt idx="425">
                  <c:v>1.9845453279110359E-3</c:v>
                </c:pt>
                <c:pt idx="426">
                  <c:v>1.9805517537996309E-3</c:v>
                </c:pt>
                <c:pt idx="427">
                  <c:v>1.9782383566457895E-3</c:v>
                </c:pt>
                <c:pt idx="428">
                  <c:v>1.977946649507345E-3</c:v>
                </c:pt>
                <c:pt idx="429">
                  <c:v>1.9781758039627562E-3</c:v>
                </c:pt>
                <c:pt idx="430">
                  <c:v>1.9789292435934414E-3</c:v>
                </c:pt>
                <c:pt idx="431">
                  <c:v>1.9822117721890464E-3</c:v>
                </c:pt>
                <c:pt idx="432">
                  <c:v>1.9872543258170339E-3</c:v>
                </c:pt>
                <c:pt idx="433">
                  <c:v>1.990680545604917E-3</c:v>
                </c:pt>
                <c:pt idx="434">
                  <c:v>1.9946515922963926E-3</c:v>
                </c:pt>
                <c:pt idx="435">
                  <c:v>1.9991708895528149E-3</c:v>
                </c:pt>
                <c:pt idx="436">
                  <c:v>2.010065327437971E-3</c:v>
                </c:pt>
                <c:pt idx="437">
                  <c:v>2.0227990575349963E-3</c:v>
                </c:pt>
                <c:pt idx="438">
                  <c:v>2.0301109624565328E-3</c:v>
                </c:pt>
                <c:pt idx="439">
                  <c:v>2.0379916599111425E-3</c:v>
                </c:pt>
                <c:pt idx="440">
                  <c:v>2.0464445734802439E-3</c:v>
                </c:pt>
                <c:pt idx="441">
                  <c:v>2.0652867544157516E-3</c:v>
                </c:pt>
                <c:pt idx="442">
                  <c:v>2.0860468628480788E-3</c:v>
                </c:pt>
                <c:pt idx="443">
                  <c:v>2.097412212229699E-3</c:v>
                </c:pt>
                <c:pt idx="444">
                  <c:v>2.1093703199337455E-3</c:v>
                </c:pt>
                <c:pt idx="445">
                  <c:v>2.1219246093817645E-3</c:v>
                </c:pt>
                <c:pt idx="446">
                  <c:v>2.1490504083754303E-3</c:v>
                </c:pt>
                <c:pt idx="447">
                  <c:v>2.177947547110648E-3</c:v>
                </c:pt>
                <c:pt idx="448">
                  <c:v>2.1921842266259262E-3</c:v>
                </c:pt>
                <c:pt idx="449">
                  <c:v>2.2056800616354622E-3</c:v>
                </c:pt>
                <c:pt idx="450">
                  <c:v>2.2184300827543524E-3</c:v>
                </c:pt>
                <c:pt idx="451">
                  <c:v>2.2414331866826842E-3</c:v>
                </c:pt>
                <c:pt idx="452">
                  <c:v>2.261872638946727E-3</c:v>
                </c:pt>
                <c:pt idx="453">
                  <c:v>2.2708190487197299E-3</c:v>
                </c:pt>
                <c:pt idx="454">
                  <c:v>2.2789898278929854E-3</c:v>
                </c:pt>
                <c:pt idx="455">
                  <c:v>2.2863800069217177E-3</c:v>
                </c:pt>
                <c:pt idx="456">
                  <c:v>2.2985481936199648E-3</c:v>
                </c:pt>
                <c:pt idx="457">
                  <c:v>2.3080353345328319E-3</c:v>
                </c:pt>
                <c:pt idx="458">
                  <c:v>2.3114479721453307E-3</c:v>
                </c:pt>
                <c:pt idx="459">
                  <c:v>2.3140501932239488E-3</c:v>
                </c:pt>
                <c:pt idx="460">
                  <c:v>2.3158370283837826E-3</c:v>
                </c:pt>
                <c:pt idx="461">
                  <c:v>2.3166828068710288E-3</c:v>
                </c:pt>
                <c:pt idx="462">
                  <c:v>2.3147311219773314E-3</c:v>
                </c:pt>
                <c:pt idx="463">
                  <c:v>2.3123664867696903E-3</c:v>
                </c:pt>
                <c:pt idx="464">
                  <c:v>2.3091566494137794E-3</c:v>
                </c:pt>
                <c:pt idx="465">
                  <c:v>2.3050966403648232E-3</c:v>
                </c:pt>
                <c:pt idx="466">
                  <c:v>2.2941324899505844E-3</c:v>
                </c:pt>
                <c:pt idx="467">
                  <c:v>2.2804222486350056E-3</c:v>
                </c:pt>
                <c:pt idx="468">
                  <c:v>2.2730393118131076E-3</c:v>
                </c:pt>
                <c:pt idx="469">
                  <c:v>2.2657843324758176E-3</c:v>
                </c:pt>
                <c:pt idx="470">
                  <c:v>2.2586583144601491E-3</c:v>
                </c:pt>
                <c:pt idx="471">
                  <c:v>2.2448551653830862E-3</c:v>
                </c:pt>
                <c:pt idx="472">
                  <c:v>2.2314639270781811E-3</c:v>
                </c:pt>
                <c:pt idx="473">
                  <c:v>2.2249977694688283E-3</c:v>
                </c:pt>
                <c:pt idx="474">
                  <c:v>2.2186665949242013E-3</c:v>
                </c:pt>
                <c:pt idx="475">
                  <c:v>2.2124714068816331E-3</c:v>
                </c:pt>
                <c:pt idx="476">
                  <c:v>2.2005527886026499E-3</c:v>
                </c:pt>
                <c:pt idx="477">
                  <c:v>2.1890705931149057E-3</c:v>
                </c:pt>
                <c:pt idx="478">
                  <c:v>2.1835703923400729E-3</c:v>
                </c:pt>
                <c:pt idx="479">
                  <c:v>2.1782121998104031E-3</c:v>
                </c:pt>
                <c:pt idx="480">
                  <c:v>2.17299701936291E-3</c:v>
                </c:pt>
                <c:pt idx="481">
                  <c:v>2.1630613795320386E-3</c:v>
                </c:pt>
                <c:pt idx="482">
                  <c:v>2.1535864892197054E-3</c:v>
                </c:pt>
                <c:pt idx="483">
                  <c:v>2.1491014227414951E-3</c:v>
                </c:pt>
                <c:pt idx="484">
                  <c:v>2.1447653900086294E-3</c:v>
                </c:pt>
                <c:pt idx="485">
                  <c:v>2.1405793944584417E-3</c:v>
                </c:pt>
                <c:pt idx="486">
                  <c:v>2.1327251806990688E-3</c:v>
                </c:pt>
                <c:pt idx="487">
                  <c:v>2.1253558581868504E-3</c:v>
                </c:pt>
                <c:pt idx="488">
                  <c:v>2.1219351036272371E-3</c:v>
                </c:pt>
                <c:pt idx="489">
                  <c:v>2.1186704080733421E-3</c:v>
                </c:pt>
                <c:pt idx="490">
                  <c:v>2.1155989948695719E-3</c:v>
                </c:pt>
                <c:pt idx="491">
                  <c:v>2.1106523633118712E-3</c:v>
                </c:pt>
                <c:pt idx="492">
                  <c:v>2.1069482541058449E-3</c:v>
                </c:pt>
                <c:pt idx="493">
                  <c:v>2.1057416315439781E-3</c:v>
                </c:pt>
                <c:pt idx="494">
                  <c:v>2.1049219213242765E-3</c:v>
                </c:pt>
                <c:pt idx="495">
                  <c:v>2.1044913672518817E-3</c:v>
                </c:pt>
                <c:pt idx="496">
                  <c:v>2.1049509719262005E-3</c:v>
                </c:pt>
                <c:pt idx="497">
                  <c:v>2.106705584861146E-3</c:v>
                </c:pt>
                <c:pt idx="498">
                  <c:v>2.1082544660444569E-3</c:v>
                </c:pt>
                <c:pt idx="499">
                  <c:v>2.1102059654865002E-3</c:v>
                </c:pt>
                <c:pt idx="500">
                  <c:v>2.1125623266726734E-3</c:v>
                </c:pt>
                <c:pt idx="501">
                  <c:v>2.118648275164503E-3</c:v>
                </c:pt>
                <c:pt idx="502">
                  <c:v>2.1260812629630976E-3</c:v>
                </c:pt>
                <c:pt idx="503">
                  <c:v>2.1304955883483245E-3</c:v>
                </c:pt>
                <c:pt idx="504">
                  <c:v>2.1353282377489791E-3</c:v>
                </c:pt>
                <c:pt idx="505">
                  <c:v>2.1405814545705226E-3</c:v>
                </c:pt>
                <c:pt idx="506">
                  <c:v>2.1525138689604262E-3</c:v>
                </c:pt>
                <c:pt idx="507">
                  <c:v>2.1658448719286127E-3</c:v>
                </c:pt>
                <c:pt idx="508">
                  <c:v>2.1732345822123023E-3</c:v>
                </c:pt>
                <c:pt idx="509">
                  <c:v>2.1810583222681146E-3</c:v>
                </c:pt>
                <c:pt idx="510">
                  <c:v>2.1893183357413193E-3</c:v>
                </c:pt>
                <c:pt idx="511">
                  <c:v>2.207317359959049E-3</c:v>
                </c:pt>
                <c:pt idx="512">
                  <c:v>2.2266934502646052E-3</c:v>
                </c:pt>
                <c:pt idx="513">
                  <c:v>2.2367324053718107E-3</c:v>
                </c:pt>
                <c:pt idx="514">
                  <c:v>2.246782837218575E-3</c:v>
                </c:pt>
                <c:pt idx="515">
                  <c:v>2.2568446141502108E-3</c:v>
                </c:pt>
                <c:pt idx="516">
                  <c:v>2.2770197286892113E-3</c:v>
                </c:pt>
                <c:pt idx="517">
                  <c:v>2.2972025389922379E-3</c:v>
                </c:pt>
                <c:pt idx="518">
                  <c:v>2.3682352691700714E-3</c:v>
                </c:pt>
                <c:pt idx="519">
                  <c:v>2.4397464634962063E-3</c:v>
                </c:pt>
                <c:pt idx="520">
                  <c:v>2.5116909449085512E-3</c:v>
                </c:pt>
                <c:pt idx="521">
                  <c:v>2.5840235361052066E-3</c:v>
                </c:pt>
                <c:pt idx="522">
                  <c:v>2.6566990599441453E-3</c:v>
                </c:pt>
                <c:pt idx="523">
                  <c:v>2.7296723390435318E-3</c:v>
                </c:pt>
                <c:pt idx="524">
                  <c:v>2.8028981962613386E-3</c:v>
                </c:pt>
                <c:pt idx="525">
                  <c:v>2.8763314540558582E-3</c:v>
                </c:pt>
                <c:pt idx="526">
                  <c:v>2.9499269351251911E-3</c:v>
                </c:pt>
                <c:pt idx="527">
                  <c:v>3.0236394620875018E-3</c:v>
                </c:pt>
                <c:pt idx="528">
                  <c:v>3.0974238574810187E-3</c:v>
                </c:pt>
                <c:pt idx="529">
                  <c:v>3.1923224057006649E-3</c:v>
                </c:pt>
                <c:pt idx="530">
                  <c:v>3.2661014255541687E-3</c:v>
                </c:pt>
                <c:pt idx="531">
                  <c:v>3.3292813525243048E-3</c:v>
                </c:pt>
                <c:pt idx="532">
                  <c:v>3.402882209373459E-3</c:v>
                </c:pt>
                <c:pt idx="533">
                  <c:v>3.4763225928280406E-3</c:v>
                </c:pt>
                <c:pt idx="534">
                  <c:v>3.5495573251065338E-3</c:v>
                </c:pt>
                <c:pt idx="535">
                  <c:v>3.6225412286672309E-3</c:v>
                </c:pt>
                <c:pt idx="536">
                  <c:v>3.6952291255687442E-3</c:v>
                </c:pt>
                <c:pt idx="537">
                  <c:v>3.7675758381894298E-3</c:v>
                </c:pt>
                <c:pt idx="538">
                  <c:v>3.8395361885878998E-3</c:v>
                </c:pt>
                <c:pt idx="539">
                  <c:v>3.9110649989826385E-3</c:v>
                </c:pt>
                <c:pt idx="540">
                  <c:v>3.9821170913523218E-3</c:v>
                </c:pt>
                <c:pt idx="541">
                  <c:v>4.052647287835498E-3</c:v>
                </c:pt>
                <c:pt idx="542">
                  <c:v>4.122610410490779E-3</c:v>
                </c:pt>
                <c:pt idx="543">
                  <c:v>4.2116570391215191E-3</c:v>
                </c:pt>
                <c:pt idx="544">
                  <c:v>4.2606547221524238E-3</c:v>
                </c:pt>
                <c:pt idx="545">
                  <c:v>4.3286455551161396E-3</c:v>
                </c:pt>
                <c:pt idx="546">
                  <c:v>4.3958886020867283E-3</c:v>
                </c:pt>
                <c:pt idx="547">
                  <c:v>4.4717641877412007E-3</c:v>
                </c:pt>
                <c:pt idx="548">
                  <c:v>4.52795062532374E-3</c:v>
                </c:pt>
                <c:pt idx="549">
                  <c:v>4.5926792452277709E-3</c:v>
                </c:pt>
                <c:pt idx="550">
                  <c:v>4.6564793665737625E-3</c:v>
                </c:pt>
                <c:pt idx="551">
                  <c:v>4.7193058108607744E-3</c:v>
                </c:pt>
                <c:pt idx="552">
                  <c:v>4.7811134000674826E-3</c:v>
                </c:pt>
                <c:pt idx="553">
                  <c:v>4.8418569558528191E-3</c:v>
                </c:pt>
                <c:pt idx="554">
                  <c:v>4.9014912998757154E-3</c:v>
                </c:pt>
                <c:pt idx="555">
                  <c:v>4.9599712538750396E-3</c:v>
                </c:pt>
                <c:pt idx="556">
                  <c:v>5.0172516394297872E-3</c:v>
                </c:pt>
                <c:pt idx="557">
                  <c:v>5.0732872782788263E-3</c:v>
                </c:pt>
                <c:pt idx="558">
                  <c:v>5.1280329920011525E-3</c:v>
                </c:pt>
                <c:pt idx="559">
                  <c:v>5.1814436022556976E-3</c:v>
                </c:pt>
                <c:pt idx="560">
                  <c:v>5.2334739306214573E-3</c:v>
                </c:pt>
                <c:pt idx="561">
                  <c:v>5.2840787986774274E-3</c:v>
                </c:pt>
                <c:pt idx="562">
                  <c:v>5.3332130280825396E-3</c:v>
                </c:pt>
                <c:pt idx="563">
                  <c:v>5.3808314403358537E-3</c:v>
                </c:pt>
                <c:pt idx="564">
                  <c:v>5.4268888570963014E-3</c:v>
                </c:pt>
                <c:pt idx="565">
                  <c:v>5.4713400998629425E-3</c:v>
                </c:pt>
                <c:pt idx="566">
                  <c:v>5.5141399902947086E-3</c:v>
                </c:pt>
                <c:pt idx="567">
                  <c:v>5.5552433498107234E-3</c:v>
                </c:pt>
                <c:pt idx="568">
                  <c:v>5.5946536036710626E-3</c:v>
                </c:pt>
                <c:pt idx="569">
                  <c:v>5.633699118332558E-3</c:v>
                </c:pt>
                <c:pt idx="570">
                  <c:v>5.6730131358140312E-3</c:v>
                </c:pt>
                <c:pt idx="571">
                  <c:v>5.7126025279785608E-3</c:v>
                </c:pt>
                <c:pt idx="572">
                  <c:v>5.7524741665293533E-3</c:v>
                </c:pt>
                <c:pt idx="573">
                  <c:v>5.792634923169615E-3</c:v>
                </c:pt>
                <c:pt idx="574">
                  <c:v>5.8330916696025525E-3</c:v>
                </c:pt>
                <c:pt idx="575">
                  <c:v>5.8738512776113083E-3</c:v>
                </c:pt>
                <c:pt idx="576">
                  <c:v>5.9149206188990888E-3</c:v>
                </c:pt>
                <c:pt idx="577">
                  <c:v>5.9563065653289726E-3</c:v>
                </c:pt>
                <c:pt idx="578">
                  <c:v>5.9980159885242301E-3</c:v>
                </c:pt>
                <c:pt idx="579">
                  <c:v>6.0400557601880678E-3</c:v>
                </c:pt>
                <c:pt idx="580">
                  <c:v>6.0824327522635002E-3</c:v>
                </c:pt>
                <c:pt idx="581">
                  <c:v>6.1374240226808041E-3</c:v>
                </c:pt>
                <c:pt idx="582">
                  <c:v>6.1805976082673908E-3</c:v>
                </c:pt>
                <c:pt idx="583">
                  <c:v>6.2178896489228919E-3</c:v>
                </c:pt>
                <c:pt idx="584">
                  <c:v>6.2617369018713731E-3</c:v>
                </c:pt>
                <c:pt idx="585">
                  <c:v>6.3059567158418872E-3</c:v>
                </c:pt>
                <c:pt idx="586">
                  <c:v>6.3505559623777685E-3</c:v>
                </c:pt>
                <c:pt idx="587">
                  <c:v>6.3955415133420956E-3</c:v>
                </c:pt>
                <c:pt idx="588">
                  <c:v>6.4409202405979471E-3</c:v>
                </c:pt>
                <c:pt idx="589">
                  <c:v>6.4866990158485294E-3</c:v>
                </c:pt>
                <c:pt idx="590">
                  <c:v>6.532884710956921E-3</c:v>
                </c:pt>
                <c:pt idx="591">
                  <c:v>6.5794841977062646E-3</c:v>
                </c:pt>
                <c:pt idx="592">
                  <c:v>6.6265043479596386E-3</c:v>
                </c:pt>
                <c:pt idx="593">
                  <c:v>6.6739520335001856E-3</c:v>
                </c:pt>
                <c:pt idx="594">
                  <c:v>6.7218341260311121E-3</c:v>
                </c:pt>
                <c:pt idx="595">
                  <c:v>6.7701574976553047E-3</c:v>
                </c:pt>
                <c:pt idx="596">
                  <c:v>6.818929019996034E-3</c:v>
                </c:pt>
                <c:pt idx="597">
                  <c:v>6.8681555649163784E-3</c:v>
                </c:pt>
                <c:pt idx="598">
                  <c:v>6.9394191189608989E-3</c:v>
                </c:pt>
                <c:pt idx="599">
                  <c:v>6.9752051924787395E-3</c:v>
                </c:pt>
                <c:pt idx="600">
                  <c:v>7.0186340539457603E-3</c:v>
                </c:pt>
                <c:pt idx="601">
                  <c:v>7.0697494079752232E-3</c:v>
                </c:pt>
                <c:pt idx="602">
                  <c:v>7.121354143739822E-3</c:v>
                </c:pt>
                <c:pt idx="603">
                  <c:v>7.1734551334223795E-3</c:v>
                </c:pt>
                <c:pt idx="604">
                  <c:v>7.2260592487261022E-3</c:v>
                </c:pt>
                <c:pt idx="605">
                  <c:v>7.2791733615140686E-3</c:v>
                </c:pt>
                <c:pt idx="606">
                  <c:v>7.3328043438092294E-3</c:v>
                </c:pt>
                <c:pt idx="607">
                  <c:v>7.3869590674746632E-3</c:v>
                </c:pt>
                <c:pt idx="608">
                  <c:v>7.4416444042935126E-3</c:v>
                </c:pt>
                <c:pt idx="609">
                  <c:v>7.4968672262887281E-3</c:v>
                </c:pt>
                <c:pt idx="610">
                  <c:v>7.5526344054033245E-3</c:v>
                </c:pt>
                <c:pt idx="611">
                  <c:v>7.6089528135003803E-3</c:v>
                </c:pt>
                <c:pt idx="612">
                  <c:v>7.6658293225229102E-3</c:v>
                </c:pt>
                <c:pt idx="613">
                  <c:v>7.7232708044938647E-3</c:v>
                </c:pt>
                <c:pt idx="614">
                  <c:v>7.7812841311963865E-3</c:v>
                </c:pt>
                <c:pt idx="615">
                  <c:v>7.8398761746534262E-3</c:v>
                </c:pt>
                <c:pt idx="616">
                  <c:v>7.8990538069678706E-3</c:v>
                </c:pt>
                <c:pt idx="617">
                  <c:v>7.9588238999228622E-3</c:v>
                </c:pt>
                <c:pt idx="618">
                  <c:v>8.0191933256212877E-3</c:v>
                </c:pt>
                <c:pt idx="619">
                  <c:v>8.0801689558462897E-3</c:v>
                </c:pt>
                <c:pt idx="620">
                  <c:v>8.1417424450336284E-3</c:v>
                </c:pt>
                <c:pt idx="621">
                  <c:v>8.2034915955464527E-3</c:v>
                </c:pt>
                <c:pt idx="622">
                  <c:v>8.2652145033712543E-3</c:v>
                </c:pt>
                <c:pt idx="623">
                  <c:v>8.3269058089552317E-3</c:v>
                </c:pt>
                <c:pt idx="624">
                  <c:v>8.3885601525857112E-3</c:v>
                </c:pt>
                <c:pt idx="625">
                  <c:v>8.4501721747898273E-3</c:v>
                </c:pt>
                <c:pt idx="626">
                  <c:v>8.5117365158549063E-3</c:v>
                </c:pt>
                <c:pt idx="627">
                  <c:v>8.5732478160682746E-3</c:v>
                </c:pt>
                <c:pt idx="628">
                  <c:v>8.6347007159570666E-3</c:v>
                </c:pt>
                <c:pt idx="629">
                  <c:v>8.6960898558885447E-3</c:v>
                </c:pt>
                <c:pt idx="630">
                  <c:v>8.7574098760700991E-3</c:v>
                </c:pt>
                <c:pt idx="631">
                  <c:v>8.8186554169489284E-3</c:v>
                </c:pt>
                <c:pt idx="632">
                  <c:v>8.8798211188922949E-3</c:v>
                </c:pt>
                <c:pt idx="633">
                  <c:v>8.9672742971380615E-3</c:v>
                </c:pt>
                <c:pt idx="634">
                  <c:v>9.0282268010621891E-3</c:v>
                </c:pt>
                <c:pt idx="635">
                  <c:v>9.071476598778716E-3</c:v>
                </c:pt>
                <c:pt idx="636">
                  <c:v>9.1322544426564178E-3</c:v>
                </c:pt>
                <c:pt idx="637">
                  <c:v>9.1929248836475352E-3</c:v>
                </c:pt>
                <c:pt idx="638">
                  <c:v>9.2534825620393946E-3</c:v>
                </c:pt>
                <c:pt idx="639">
                  <c:v>9.3139221182791943E-3</c:v>
                </c:pt>
                <c:pt idx="640">
                  <c:v>9.3742381925743246E-3</c:v>
                </c:pt>
                <c:pt idx="641">
                  <c:v>9.4344254252920479E-3</c:v>
                </c:pt>
                <c:pt idx="642">
                  <c:v>9.4944784567196905E-3</c:v>
                </c:pt>
                <c:pt idx="643">
                  <c:v>9.5543919272245148E-3</c:v>
                </c:pt>
                <c:pt idx="644">
                  <c:v>9.6141604770938471E-3</c:v>
                </c:pt>
                <c:pt idx="645">
                  <c:v>9.6737787466949499E-3</c:v>
                </c:pt>
                <c:pt idx="646">
                  <c:v>9.7332413761552772E-3</c:v>
                </c:pt>
                <c:pt idx="647">
                  <c:v>9.7925430059220275E-3</c:v>
                </c:pt>
                <c:pt idx="648">
                  <c:v>9.8690802857319682E-3</c:v>
                </c:pt>
                <c:pt idx="649">
                  <c:v>9.944256124390094E-3</c:v>
                </c:pt>
                <c:pt idx="650">
                  <c:v>1.0002939002546896E-2</c:v>
                </c:pt>
                <c:pt idx="651">
                  <c:v>1.0069777692089943E-2</c:v>
                </c:pt>
                <c:pt idx="652">
                  <c:v>1.0119742895344785E-2</c:v>
                </c:pt>
                <c:pt idx="653">
                  <c:v>1.0177853190560526E-2</c:v>
                </c:pt>
                <c:pt idx="654">
                  <c:v>1.0235761905423857E-2</c:v>
                </c:pt>
                <c:pt idx="655">
                  <c:v>1.0293463680142168E-2</c:v>
                </c:pt>
                <c:pt idx="656">
                  <c:v>1.0350953155002784E-2</c:v>
                </c:pt>
                <c:pt idx="657">
                  <c:v>1.040822497037297E-2</c:v>
                </c:pt>
                <c:pt idx="658">
                  <c:v>1.0465273766380179E-2</c:v>
                </c:pt>
                <c:pt idx="659">
                  <c:v>1.0522094183311737E-2</c:v>
                </c:pt>
                <c:pt idx="660">
                  <c:v>1.057868086145497E-2</c:v>
                </c:pt>
                <c:pt idx="661">
                  <c:v>1.0635028441097205E-2</c:v>
                </c:pt>
                <c:pt idx="662">
                  <c:v>1.0691131562365896E-2</c:v>
                </c:pt>
                <c:pt idx="663">
                  <c:v>1.0746984865708242E-2</c:v>
                </c:pt>
                <c:pt idx="664">
                  <c:v>1.0802582991171761E-2</c:v>
                </c:pt>
                <c:pt idx="665">
                  <c:v>1.085792057920365E-2</c:v>
                </c:pt>
                <c:pt idx="666">
                  <c:v>1.0912992269851429E-2</c:v>
                </c:pt>
                <c:pt idx="667">
                  <c:v>1.096779270348236E-2</c:v>
                </c:pt>
                <c:pt idx="668">
                  <c:v>1.1022316520303832E-2</c:v>
                </c:pt>
                <c:pt idx="669">
                  <c:v>1.10765583604433E-2</c:v>
                </c:pt>
                <c:pt idx="670">
                  <c:v>1.1130512864347963E-2</c:v>
                </c:pt>
                <c:pt idx="671">
                  <c:v>1.1184174672145275E-2</c:v>
                </c:pt>
                <c:pt idx="672">
                  <c:v>1.1237617894392926E-2</c:v>
                </c:pt>
                <c:pt idx="673">
                  <c:v>1.1291118594582983E-2</c:v>
                </c:pt>
                <c:pt idx="674">
                  <c:v>1.1344701888864606E-2</c:v>
                </c:pt>
                <c:pt idx="675">
                  <c:v>1.1398368268364933E-2</c:v>
                </c:pt>
                <c:pt idx="676">
                  <c:v>1.1452118224291041E-2</c:v>
                </c:pt>
                <c:pt idx="677">
                  <c:v>1.150595224753026E-2</c:v>
                </c:pt>
                <c:pt idx="678">
                  <c:v>1.1559870829209729E-2</c:v>
                </c:pt>
                <c:pt idx="679">
                  <c:v>1.1613874460616458E-2</c:v>
                </c:pt>
                <c:pt idx="680">
                  <c:v>1.1667963632557843E-2</c:v>
                </c:pt>
                <c:pt idx="681">
                  <c:v>1.1722138836320894E-2</c:v>
                </c:pt>
                <c:pt idx="682">
                  <c:v>1.177640056287288E-2</c:v>
                </c:pt>
                <c:pt idx="683">
                  <c:v>1.1830749303340937E-2</c:v>
                </c:pt>
                <c:pt idx="684">
                  <c:v>1.1885185548852206E-2</c:v>
                </c:pt>
                <c:pt idx="685">
                  <c:v>1.1947506179827982E-2</c:v>
                </c:pt>
                <c:pt idx="686">
                  <c:v>1.200213158978336E-2</c:v>
                </c:pt>
                <c:pt idx="687">
                  <c:v>1.2049024226357119E-2</c:v>
                </c:pt>
                <c:pt idx="688">
                  <c:v>1.2103815402753071E-2</c:v>
                </c:pt>
                <c:pt idx="689">
                  <c:v>1.2158696539668057E-2</c:v>
                </c:pt>
                <c:pt idx="690">
                  <c:v>1.221366812814928E-2</c:v>
                </c:pt>
                <c:pt idx="691">
                  <c:v>1.2268730659243943E-2</c:v>
                </c:pt>
                <c:pt idx="692">
                  <c:v>1.2323884623999248E-2</c:v>
                </c:pt>
                <c:pt idx="693">
                  <c:v>1.2379130513622272E-2</c:v>
                </c:pt>
                <c:pt idx="694">
                  <c:v>1.2434468819160216E-2</c:v>
                </c:pt>
                <c:pt idx="695">
                  <c:v>1.248990003174022E-2</c:v>
                </c:pt>
                <c:pt idx="696">
                  <c:v>1.254542464232955E-2</c:v>
                </c:pt>
                <c:pt idx="697">
                  <c:v>1.2601043142135282E-2</c:v>
                </c:pt>
                <c:pt idx="698">
                  <c:v>1.2656756022204618E-2</c:v>
                </c:pt>
                <c:pt idx="699">
                  <c:v>1.2728526339573776E-2</c:v>
                </c:pt>
                <c:pt idx="700">
                  <c:v>1.276846688764266E-2</c:v>
                </c:pt>
                <c:pt idx="701">
                  <c:v>1.2824465855105771E-2</c:v>
                </c:pt>
                <c:pt idx="702">
                  <c:v>1.2880561167261106E-2</c:v>
                </c:pt>
                <c:pt idx="703">
                  <c:v>1.2936753315155869E-2</c:v>
                </c:pt>
                <c:pt idx="704">
                  <c:v>1.2993042789837261E-2</c:v>
                </c:pt>
                <c:pt idx="705">
                  <c:v>1.3049430082512359E-2</c:v>
                </c:pt>
                <c:pt idx="706">
                  <c:v>1.3105915684228364E-2</c:v>
                </c:pt>
                <c:pt idx="707">
                  <c:v>1.3162500086112416E-2</c:v>
                </c:pt>
                <c:pt idx="708">
                  <c:v>1.3219183779211718E-2</c:v>
                </c:pt>
                <c:pt idx="709">
                  <c:v>1.3275967254573473E-2</c:v>
                </c:pt>
                <c:pt idx="710">
                  <c:v>1.3332851003404755E-2</c:v>
                </c:pt>
                <c:pt idx="711">
                  <c:v>1.3389835516752768E-2</c:v>
                </c:pt>
                <c:pt idx="712">
                  <c:v>1.3446921285744651E-2</c:v>
                </c:pt>
                <c:pt idx="713">
                  <c:v>1.3504108801427606E-2</c:v>
                </c:pt>
                <c:pt idx="714">
                  <c:v>1.3561398554928772E-2</c:v>
                </c:pt>
                <c:pt idx="715">
                  <c:v>1.3618791037375289E-2</c:v>
                </c:pt>
                <c:pt idx="716">
                  <c:v>1.3676286739814358E-2</c:v>
                </c:pt>
                <c:pt idx="717">
                  <c:v>1.373388615337312E-2</c:v>
                </c:pt>
                <c:pt idx="718">
                  <c:v>1.3791589769178714E-2</c:v>
                </c:pt>
                <c:pt idx="719">
                  <c:v>1.3849398078278341E-2</c:v>
                </c:pt>
                <c:pt idx="720">
                  <c:v>1.3907311571799141E-2</c:v>
                </c:pt>
                <c:pt idx="721">
                  <c:v>1.3965330740868254E-2</c:v>
                </c:pt>
                <c:pt idx="722">
                  <c:v>1.4023456076532881E-2</c:v>
                </c:pt>
                <c:pt idx="723">
                  <c:v>1.4081688070000098E-2</c:v>
                </c:pt>
                <c:pt idx="724">
                  <c:v>1.4139989111034978E-2</c:v>
                </c:pt>
                <c:pt idx="725">
                  <c:v>1.4198131701856909E-2</c:v>
                </c:pt>
                <c:pt idx="726">
                  <c:v>1.4256074537346564E-2</c:v>
                </c:pt>
                <c:pt idx="727">
                  <c:v>1.4313814249558021E-2</c:v>
                </c:pt>
                <c:pt idx="728">
                  <c:v>1.4371347470465423E-2</c:v>
                </c:pt>
                <c:pt idx="729">
                  <c:v>1.4428670832202783E-2</c:v>
                </c:pt>
                <c:pt idx="730">
                  <c:v>1.448578096682418E-2</c:v>
                </c:pt>
                <c:pt idx="731">
                  <c:v>1.4542674506303754E-2</c:v>
                </c:pt>
                <c:pt idx="732">
                  <c:v>1.4599348082615649E-2</c:v>
                </c:pt>
                <c:pt idx="733">
                  <c:v>1.465579832781394E-2</c:v>
                </c:pt>
                <c:pt idx="734">
                  <c:v>1.4712021874032644E-2</c:v>
                </c:pt>
                <c:pt idx="735">
                  <c:v>1.4768015353165964E-2</c:v>
                </c:pt>
                <c:pt idx="736">
                  <c:v>1.4823775397347916E-2</c:v>
                </c:pt>
                <c:pt idx="737">
                  <c:v>1.4879298638472704E-2</c:v>
                </c:pt>
                <c:pt idx="738">
                  <c:v>1.493458170875428E-2</c:v>
                </c:pt>
                <c:pt idx="739">
                  <c:v>1.4989621240006912E-2</c:v>
                </c:pt>
                <c:pt idx="740">
                  <c:v>1.5044413864284678E-2</c:v>
                </c:pt>
                <c:pt idx="741">
                  <c:v>1.5098956213801529E-2</c:v>
                </c:pt>
                <c:pt idx="742">
                  <c:v>1.5153244920291797E-2</c:v>
                </c:pt>
                <c:pt idx="743">
                  <c:v>1.520727661604937E-2</c:v>
                </c:pt>
                <c:pt idx="744">
                  <c:v>1.526104793280858E-2</c:v>
                </c:pt>
                <c:pt idx="745">
                  <c:v>1.5314555502783378E-2</c:v>
                </c:pt>
                <c:pt idx="746">
                  <c:v>1.5367795957867969E-2</c:v>
                </c:pt>
                <c:pt idx="747">
                  <c:v>1.5420765930116431E-2</c:v>
                </c:pt>
                <c:pt idx="748">
                  <c:v>1.5473462051582842E-2</c:v>
                </c:pt>
                <c:pt idx="749">
                  <c:v>1.5525880954241345E-2</c:v>
                </c:pt>
                <c:pt idx="750">
                  <c:v>1.5578019269986143E-2</c:v>
                </c:pt>
                <c:pt idx="751">
                  <c:v>1.5629873630951252E-2</c:v>
                </c:pt>
                <c:pt idx="752">
                  <c:v>1.5681440669110813E-2</c:v>
                </c:pt>
                <c:pt idx="753">
                  <c:v>1.5747313537870511E-2</c:v>
                </c:pt>
                <c:pt idx="754">
                  <c:v>1.578369930490986E-2</c:v>
                </c:pt>
                <c:pt idx="755">
                  <c:v>1.5834384166577564E-2</c:v>
                </c:pt>
                <c:pt idx="756">
                  <c:v>1.5884768233416224E-2</c:v>
                </c:pt>
                <c:pt idx="757">
                  <c:v>1.5934848137399982E-2</c:v>
                </c:pt>
                <c:pt idx="758">
                  <c:v>1.5984620510582914E-2</c:v>
                </c:pt>
                <c:pt idx="759">
                  <c:v>1.6034081984939164E-2</c:v>
                </c:pt>
                <c:pt idx="760">
                  <c:v>1.6083229192362936E-2</c:v>
                </c:pt>
                <c:pt idx="761">
                  <c:v>1.6132058764988244E-2</c:v>
                </c:pt>
                <c:pt idx="762">
                  <c:v>1.6180567334709295E-2</c:v>
                </c:pt>
                <c:pt idx="763">
                  <c:v>1.622875153350023E-2</c:v>
                </c:pt>
                <c:pt idx="764">
                  <c:v>1.6276607993415126E-2</c:v>
                </c:pt>
                <c:pt idx="765">
                  <c:v>1.6324133346428127E-2</c:v>
                </c:pt>
                <c:pt idx="766">
                  <c:v>1.6371324224513373E-2</c:v>
                </c:pt>
                <c:pt idx="767">
                  <c:v>1.6418177259724942E-2</c:v>
                </c:pt>
                <c:pt idx="768">
                  <c:v>1.6464689083877104E-2</c:v>
                </c:pt>
                <c:pt idx="769">
                  <c:v>1.6510856329103873E-2</c:v>
                </c:pt>
                <c:pt idx="770">
                  <c:v>1.6556675627379391E-2</c:v>
                </c:pt>
                <c:pt idx="771">
                  <c:v>1.6602143610597864E-2</c:v>
                </c:pt>
                <c:pt idx="772">
                  <c:v>1.6647256910733432E-2</c:v>
                </c:pt>
                <c:pt idx="773">
                  <c:v>1.6692012159920111E-2</c:v>
                </c:pt>
                <c:pt idx="774">
                  <c:v>1.673640598997217E-2</c:v>
                </c:pt>
                <c:pt idx="775">
                  <c:v>1.6780435033023622E-2</c:v>
                </c:pt>
                <c:pt idx="776">
                  <c:v>1.6824096304182135E-2</c:v>
                </c:pt>
                <c:pt idx="777">
                  <c:v>1.6867450298176934E-2</c:v>
                </c:pt>
                <c:pt idx="778">
                  <c:v>1.691054337888076E-2</c:v>
                </c:pt>
                <c:pt idx="779">
                  <c:v>1.6953373411121575E-2</c:v>
                </c:pt>
                <c:pt idx="780">
                  <c:v>1.6995938259487531E-2</c:v>
                </c:pt>
                <c:pt idx="781">
                  <c:v>1.7038235788726652E-2</c:v>
                </c:pt>
                <c:pt idx="782">
                  <c:v>1.7080263863586964E-2</c:v>
                </c:pt>
                <c:pt idx="783">
                  <c:v>1.7122020348576683E-2</c:v>
                </c:pt>
                <c:pt idx="784">
                  <c:v>1.7163503108443834E-2</c:v>
                </c:pt>
                <c:pt idx="785">
                  <c:v>1.7204710008016377E-2</c:v>
                </c:pt>
                <c:pt idx="786">
                  <c:v>1.724563891180253E-2</c:v>
                </c:pt>
                <c:pt idx="787">
                  <c:v>1.7286287684550317E-2</c:v>
                </c:pt>
                <c:pt idx="788">
                  <c:v>1.7326654191007762E-2</c:v>
                </c:pt>
                <c:pt idx="789">
                  <c:v>1.7372438969776027E-2</c:v>
                </c:pt>
                <c:pt idx="790">
                  <c:v>1.7406531863564112E-2</c:v>
                </c:pt>
                <c:pt idx="791">
                  <c:v>1.7446038758999194E-2</c:v>
                </c:pt>
                <c:pt idx="792">
                  <c:v>1.7485254846896225E-2</c:v>
                </c:pt>
                <c:pt idx="793">
                  <c:v>1.7524177991843359E-2</c:v>
                </c:pt>
                <c:pt idx="794">
                  <c:v>1.7562806058508684E-2</c:v>
                </c:pt>
                <c:pt idx="795">
                  <c:v>1.7601136911640225E-2</c:v>
                </c:pt>
                <c:pt idx="796">
                  <c:v>1.763916841590607E-2</c:v>
                </c:pt>
                <c:pt idx="797">
                  <c:v>1.7676898435974309E-2</c:v>
                </c:pt>
                <c:pt idx="798">
                  <c:v>1.7714324836513029E-2</c:v>
                </c:pt>
                <c:pt idx="799">
                  <c:v>1.775144548219032E-2</c:v>
                </c:pt>
                <c:pt idx="800">
                  <c:v>1.778825823767427E-2</c:v>
                </c:pt>
                <c:pt idx="801">
                  <c:v>1.7824760967792841E-2</c:v>
                </c:pt>
                <c:pt idx="802">
                  <c:v>1.7860951537054248E-2</c:v>
                </c:pt>
                <c:pt idx="803">
                  <c:v>1.7896827810286453E-2</c:v>
                </c:pt>
                <c:pt idx="804">
                  <c:v>1.7942489187845467E-2</c:v>
                </c:pt>
                <c:pt idx="805">
                  <c:v>1.796762892693593E-2</c:v>
                </c:pt>
                <c:pt idx="806">
                  <c:v>1.8002549499929188E-2</c:v>
                </c:pt>
                <c:pt idx="807">
                  <c:v>1.8042063290568677E-2</c:v>
                </c:pt>
                <c:pt idx="808">
                  <c:v>1.8071419998353377E-2</c:v>
                </c:pt>
                <c:pt idx="809">
                  <c:v>1.8105365653200423E-2</c:v>
                </c:pt>
                <c:pt idx="810">
                  <c:v>1.8138982064694886E-2</c:v>
                </c:pt>
                <c:pt idx="811">
                  <c:v>1.8172267097584793E-2</c:v>
                </c:pt>
                <c:pt idx="812">
                  <c:v>1.8205218616458296E-2</c:v>
                </c:pt>
                <c:pt idx="813">
                  <c:v>1.8237834486143356E-2</c:v>
                </c:pt>
                <c:pt idx="814">
                  <c:v>1.8270112571068253E-2</c:v>
                </c:pt>
                <c:pt idx="815">
                  <c:v>1.8302050736140885E-2</c:v>
                </c:pt>
                <c:pt idx="816">
                  <c:v>1.8333646846029339E-2</c:v>
                </c:pt>
                <c:pt idx="817">
                  <c:v>1.8364898765321769E-2</c:v>
                </c:pt>
                <c:pt idx="818">
                  <c:v>1.8395804358686263E-2</c:v>
                </c:pt>
                <c:pt idx="819">
                  <c:v>1.8426361490950782E-2</c:v>
                </c:pt>
                <c:pt idx="820">
                  <c:v>1.8456568026623543E-2</c:v>
                </c:pt>
                <c:pt idx="821">
                  <c:v>1.8486421830532507E-2</c:v>
                </c:pt>
                <c:pt idx="822">
                  <c:v>1.8515920767265825E-2</c:v>
                </c:pt>
                <c:pt idx="823">
                  <c:v>1.8545062701571524E-2</c:v>
                </c:pt>
                <c:pt idx="824">
                  <c:v>1.8573845498197628E-2</c:v>
                </c:pt>
                <c:pt idx="825">
                  <c:v>1.8602267021652352E-2</c:v>
                </c:pt>
                <c:pt idx="826">
                  <c:v>1.8630325136763659E-2</c:v>
                </c:pt>
                <c:pt idx="827">
                  <c:v>1.8658017708039765E-2</c:v>
                </c:pt>
                <c:pt idx="828">
                  <c:v>1.8685343492474971E-2</c:v>
                </c:pt>
                <c:pt idx="829">
                  <c:v>1.8712448905588985E-2</c:v>
                </c:pt>
                <c:pt idx="830">
                  <c:v>1.8739447241955531E-2</c:v>
                </c:pt>
                <c:pt idx="831">
                  <c:v>1.8766338877913569E-2</c:v>
                </c:pt>
                <c:pt idx="832">
                  <c:v>1.8793124189562249E-2</c:v>
                </c:pt>
                <c:pt idx="833">
                  <c:v>1.8819803553320469E-2</c:v>
                </c:pt>
                <c:pt idx="834">
                  <c:v>1.884637734528738E-2</c:v>
                </c:pt>
                <c:pt idx="835">
                  <c:v>1.8872845941722005E-2</c:v>
                </c:pt>
                <c:pt idx="836">
                  <c:v>1.8899209718803434E-2</c:v>
                </c:pt>
                <c:pt idx="837">
                  <c:v>1.8925469052950561E-2</c:v>
                </c:pt>
                <c:pt idx="838">
                  <c:v>1.8951624320342475E-2</c:v>
                </c:pt>
                <c:pt idx="839">
                  <c:v>1.8977675897078328E-2</c:v>
                </c:pt>
                <c:pt idx="840">
                  <c:v>1.9003624159577015E-2</c:v>
                </c:pt>
                <c:pt idx="841">
                  <c:v>1.903683500812825E-2</c:v>
                </c:pt>
                <c:pt idx="842">
                  <c:v>1.9062548536474822E-2</c:v>
                </c:pt>
                <c:pt idx="843">
                  <c:v>1.9084507443567489E-2</c:v>
                </c:pt>
                <c:pt idx="844">
                  <c:v>1.911003169779768E-2</c:v>
                </c:pt>
                <c:pt idx="845">
                  <c:v>1.9135454572722921E-2</c:v>
                </c:pt>
                <c:pt idx="846">
                  <c:v>1.9160776444602234E-2</c:v>
                </c:pt>
                <c:pt idx="847">
                  <c:v>1.9185997689454837E-2</c:v>
                </c:pt>
                <c:pt idx="848">
                  <c:v>1.9211118683939432E-2</c:v>
                </c:pt>
                <c:pt idx="849">
                  <c:v>1.9236139803835428E-2</c:v>
                </c:pt>
                <c:pt idx="850">
                  <c:v>1.9261061425801529E-2</c:v>
                </c:pt>
                <c:pt idx="851">
                  <c:v>1.9285883925777014E-2</c:v>
                </c:pt>
                <c:pt idx="852">
                  <c:v>1.9310607680260716E-2</c:v>
                </c:pt>
                <c:pt idx="853">
                  <c:v>1.9335233065271851E-2</c:v>
                </c:pt>
                <c:pt idx="854">
                  <c:v>1.9359760457149378E-2</c:v>
                </c:pt>
                <c:pt idx="855">
                  <c:v>1.9391152290841873E-2</c:v>
                </c:pt>
                <c:pt idx="856">
                  <c:v>1.9408522766539704E-2</c:v>
                </c:pt>
                <c:pt idx="857">
                  <c:v>1.9432758436490616E-2</c:v>
                </c:pt>
                <c:pt idx="858">
                  <c:v>1.945689761826408E-2</c:v>
                </c:pt>
                <c:pt idx="859">
                  <c:v>1.9483181324155829E-2</c:v>
                </c:pt>
                <c:pt idx="860">
                  <c:v>1.9508301276953688E-2</c:v>
                </c:pt>
                <c:pt idx="861">
                  <c:v>1.9532139659741432E-2</c:v>
                </c:pt>
                <c:pt idx="862">
                  <c:v>1.9555883113024919E-2</c:v>
                </c:pt>
                <c:pt idx="863">
                  <c:v>1.9579532013223044E-2</c:v>
                </c:pt>
                <c:pt idx="864">
                  <c:v>1.9603086736514896E-2</c:v>
                </c:pt>
                <c:pt idx="865">
                  <c:v>1.9626547659079563E-2</c:v>
                </c:pt>
                <c:pt idx="866">
                  <c:v>1.9649915157256004E-2</c:v>
                </c:pt>
                <c:pt idx="867">
                  <c:v>1.9673189607303243E-2</c:v>
                </c:pt>
                <c:pt idx="868">
                  <c:v>1.9696371385320433E-2</c:v>
                </c:pt>
                <c:pt idx="869">
                  <c:v>1.9719460867646532E-2</c:v>
                </c:pt>
                <c:pt idx="870">
                  <c:v>1.9742458430620502E-2</c:v>
                </c:pt>
                <c:pt idx="871">
                  <c:v>1.9765364450341494E-2</c:v>
                </c:pt>
                <c:pt idx="872">
                  <c:v>1.9788179303148468E-2</c:v>
                </c:pt>
                <c:pt idx="873">
                  <c:v>1.9810903365220511E-2</c:v>
                </c:pt>
                <c:pt idx="874">
                  <c:v>1.9833537012976521E-2</c:v>
                </c:pt>
                <c:pt idx="875">
                  <c:v>1.9856080622435712E-2</c:v>
                </c:pt>
                <c:pt idx="876">
                  <c:v>1.9878534570016981E-2</c:v>
                </c:pt>
                <c:pt idx="877">
                  <c:v>1.990089923181948E-2</c:v>
                </c:pt>
                <c:pt idx="878">
                  <c:v>1.9923174984262104E-2</c:v>
                </c:pt>
                <c:pt idx="879">
                  <c:v>1.9945362203444006E-2</c:v>
                </c:pt>
                <c:pt idx="880">
                  <c:v>1.996746102837399E-2</c:v>
                </c:pt>
                <c:pt idx="881">
                  <c:v>1.9989465170722198E-2</c:v>
                </c:pt>
                <c:pt idx="882">
                  <c:v>2.0011371845916059E-2</c:v>
                </c:pt>
                <c:pt idx="883">
                  <c:v>2.0033181345562312E-2</c:v>
                </c:pt>
                <c:pt idx="884">
                  <c:v>2.0054893961027886E-2</c:v>
                </c:pt>
                <c:pt idx="885">
                  <c:v>2.0076509983679713E-2</c:v>
                </c:pt>
                <c:pt idx="886">
                  <c:v>2.0098029704964659E-2</c:v>
                </c:pt>
                <c:pt idx="887">
                  <c:v>2.0119453416409527E-2</c:v>
                </c:pt>
                <c:pt idx="888">
                  <c:v>2.0140781409381248E-2</c:v>
                </c:pt>
                <c:pt idx="889">
                  <c:v>2.0162013975326687E-2</c:v>
                </c:pt>
                <c:pt idx="890">
                  <c:v>2.0183151405692712E-2</c:v>
                </c:pt>
                <c:pt idx="891">
                  <c:v>2.0204193991926189E-2</c:v>
                </c:pt>
                <c:pt idx="892">
                  <c:v>2.0225142025473986E-2</c:v>
                </c:pt>
                <c:pt idx="893">
                  <c:v>2.0256043342552488E-2</c:v>
                </c:pt>
                <c:pt idx="894">
                  <c:v>2.0276765296118882E-2</c:v>
                </c:pt>
                <c:pt idx="895">
                  <c:v>2.0290366397217596E-2</c:v>
                </c:pt>
                <c:pt idx="896">
                  <c:v>2.0310925816984238E-2</c:v>
                </c:pt>
                <c:pt idx="897">
                  <c:v>2.0331392182866281E-2</c:v>
                </c:pt>
                <c:pt idx="898">
                  <c:v>2.0351765786310594E-2</c:v>
                </c:pt>
                <c:pt idx="899">
                  <c:v>2.0372046918684106E-2</c:v>
                </c:pt>
                <c:pt idx="900">
                  <c:v>2.039223587151362E-2</c:v>
                </c:pt>
                <c:pt idx="901">
                  <c:v>2.0412332936166067E-2</c:v>
                </c:pt>
                <c:pt idx="902">
                  <c:v>2.0432338404008377E-2</c:v>
                </c:pt>
                <c:pt idx="903">
                  <c:v>2.0452252566727225E-2</c:v>
                </c:pt>
                <c:pt idx="904">
                  <c:v>2.0472075715449733E-2</c:v>
                </c:pt>
                <c:pt idx="905">
                  <c:v>2.0491808141862577E-2</c:v>
                </c:pt>
                <c:pt idx="906">
                  <c:v>2.0511450137252751E-2</c:v>
                </c:pt>
                <c:pt idx="907">
                  <c:v>2.0531001993226994E-2</c:v>
                </c:pt>
                <c:pt idx="908">
                  <c:v>2.0550464000912427E-2</c:v>
                </c:pt>
                <c:pt idx="909">
                  <c:v>2.0577705261567658E-2</c:v>
                </c:pt>
                <c:pt idx="910">
                  <c:v>2.0600098635155106E-2</c:v>
                </c:pt>
                <c:pt idx="911">
                  <c:v>2.0621969689242903E-2</c:v>
                </c:pt>
                <c:pt idx="912">
                  <c:v>2.063829712096954E-2</c:v>
                </c:pt>
                <c:pt idx="913">
                  <c:v>2.0657263881611598E-2</c:v>
                </c:pt>
                <c:pt idx="914">
                  <c:v>2.0676142709232792E-2</c:v>
                </c:pt>
                <c:pt idx="915">
                  <c:v>2.069493389543986E-2</c:v>
                </c:pt>
                <c:pt idx="916">
                  <c:v>2.0713637731599732E-2</c:v>
                </c:pt>
                <c:pt idx="917">
                  <c:v>2.073225450907934E-2</c:v>
                </c:pt>
                <c:pt idx="918">
                  <c:v>2.0750784519405485E-2</c:v>
                </c:pt>
                <c:pt idx="919">
                  <c:v>2.0769228054025035E-2</c:v>
                </c:pt>
                <c:pt idx="920">
                  <c:v>2.078758540430492E-2</c:v>
                </c:pt>
                <c:pt idx="921">
                  <c:v>2.0805856861771943E-2</c:v>
                </c:pt>
                <c:pt idx="922">
                  <c:v>2.0824042717793034E-2</c:v>
                </c:pt>
                <c:pt idx="923">
                  <c:v>2.0842143263815061E-2</c:v>
                </c:pt>
                <c:pt idx="924">
                  <c:v>2.0860158791284888E-2</c:v>
                </c:pt>
                <c:pt idx="925">
                  <c:v>2.0878089591649385E-2</c:v>
                </c:pt>
                <c:pt idx="926">
                  <c:v>2.0895935956435352E-2</c:v>
                </c:pt>
                <c:pt idx="927">
                  <c:v>2.0913698176929785E-2</c:v>
                </c:pt>
                <c:pt idx="928">
                  <c:v>2.0931376544659486E-2</c:v>
                </c:pt>
                <c:pt idx="929">
                  <c:v>2.0948971350991386E-2</c:v>
                </c:pt>
                <c:pt idx="930">
                  <c:v>2.0966482887532223E-2</c:v>
                </c:pt>
                <c:pt idx="931">
                  <c:v>2.0983911445489056E-2</c:v>
                </c:pt>
                <c:pt idx="932">
                  <c:v>2.1001242101119644E-2</c:v>
                </c:pt>
                <c:pt idx="933">
                  <c:v>2.1018442174725038E-2</c:v>
                </c:pt>
                <c:pt idx="934">
                  <c:v>2.1035510414346703E-2</c:v>
                </c:pt>
                <c:pt idx="935">
                  <c:v>2.1052446735492225E-2</c:v>
                </c:pt>
                <c:pt idx="936">
                  <c:v>2.1069251053429383E-2</c:v>
                </c:pt>
                <c:pt idx="937">
                  <c:v>2.1085923283585828E-2</c:v>
                </c:pt>
                <c:pt idx="938">
                  <c:v>2.1102463341469146E-2</c:v>
                </c:pt>
                <c:pt idx="939">
                  <c:v>2.1118871142347118E-2</c:v>
                </c:pt>
                <c:pt idx="940">
                  <c:v>2.1135146601727328E-2</c:v>
                </c:pt>
                <c:pt idx="941">
                  <c:v>2.1151289634877557E-2</c:v>
                </c:pt>
                <c:pt idx="942">
                  <c:v>2.1167300157385327E-2</c:v>
                </c:pt>
                <c:pt idx="943">
                  <c:v>2.1183178084518417E-2</c:v>
                </c:pt>
                <c:pt idx="944">
                  <c:v>2.119892333186435E-2</c:v>
                </c:pt>
                <c:pt idx="945">
                  <c:v>2.1220704576352389E-2</c:v>
                </c:pt>
                <c:pt idx="946">
                  <c:v>2.1232215974746893E-2</c:v>
                </c:pt>
                <c:pt idx="947">
                  <c:v>2.1245362148256675E-2</c:v>
                </c:pt>
                <c:pt idx="948">
                  <c:v>2.1260575829931128E-2</c:v>
                </c:pt>
                <c:pt idx="949">
                  <c:v>2.127565640871687E-2</c:v>
                </c:pt>
                <c:pt idx="950">
                  <c:v>2.1290603800041552E-2</c:v>
                </c:pt>
                <c:pt idx="951">
                  <c:v>2.1305417919252889E-2</c:v>
                </c:pt>
                <c:pt idx="952">
                  <c:v>2.1320098681938404E-2</c:v>
                </c:pt>
                <c:pt idx="953">
                  <c:v>2.133464600328594E-2</c:v>
                </c:pt>
                <c:pt idx="954">
                  <c:v>2.1349059798723147E-2</c:v>
                </c:pt>
                <c:pt idx="955">
                  <c:v>2.1363339983837548E-2</c:v>
                </c:pt>
                <c:pt idx="956">
                  <c:v>2.1377486473896923E-2</c:v>
                </c:pt>
                <c:pt idx="957">
                  <c:v>2.1391499184328922E-2</c:v>
                </c:pt>
                <c:pt idx="958">
                  <c:v>2.1405378030561195E-2</c:v>
                </c:pt>
                <c:pt idx="959">
                  <c:v>2.1423025426825504E-2</c:v>
                </c:pt>
                <c:pt idx="960">
                  <c:v>2.1432733791977299E-2</c:v>
                </c:pt>
                <c:pt idx="961">
                  <c:v>2.144621053801643E-2</c:v>
                </c:pt>
                <c:pt idx="962">
                  <c:v>2.1459553081406568E-2</c:v>
                </c:pt>
                <c:pt idx="963">
                  <c:v>2.1474637264349283E-2</c:v>
                </c:pt>
                <c:pt idx="964">
                  <c:v>2.1485835222190275E-2</c:v>
                </c:pt>
                <c:pt idx="965">
                  <c:v>2.1498774650439145E-2</c:v>
                </c:pt>
                <c:pt idx="966">
                  <c:v>2.1511579537669689E-2</c:v>
                </c:pt>
                <c:pt idx="967">
                  <c:v>2.1524249799309558E-2</c:v>
                </c:pt>
                <c:pt idx="968">
                  <c:v>2.1536785350866339E-2</c:v>
                </c:pt>
                <c:pt idx="969">
                  <c:v>2.1549186107767682E-2</c:v>
                </c:pt>
                <c:pt idx="970">
                  <c:v>2.1561451985281366E-2</c:v>
                </c:pt>
                <c:pt idx="971">
                  <c:v>2.1573582898914978E-2</c:v>
                </c:pt>
                <c:pt idx="972">
                  <c:v>2.1585578764096169E-2</c:v>
                </c:pt>
                <c:pt idx="973">
                  <c:v>2.1597439496172655E-2</c:v>
                </c:pt>
                <c:pt idx="974">
                  <c:v>2.1609165010572084E-2</c:v>
                </c:pt>
                <c:pt idx="975">
                  <c:v>2.1620755222802046E-2</c:v>
                </c:pt>
                <c:pt idx="976">
                  <c:v>2.1632210048130318E-2</c:v>
                </c:pt>
                <c:pt idx="977">
                  <c:v>2.1643529401984551E-2</c:v>
                </c:pt>
                <c:pt idx="978">
                  <c:v>2.1654713199952269E-2</c:v>
                </c:pt>
                <c:pt idx="979">
                  <c:v>2.1665761357141378E-2</c:v>
                </c:pt>
                <c:pt idx="980">
                  <c:v>2.1676673789219336E-2</c:v>
                </c:pt>
                <c:pt idx="981">
                  <c:v>2.1687450411453923E-2</c:v>
                </c:pt>
                <c:pt idx="982">
                  <c:v>2.1698091139352726E-2</c:v>
                </c:pt>
                <c:pt idx="983">
                  <c:v>2.1708595888343396E-2</c:v>
                </c:pt>
                <c:pt idx="984">
                  <c:v>2.1718964573693711E-2</c:v>
                </c:pt>
                <c:pt idx="985">
                  <c:v>2.1729197110911258E-2</c:v>
                </c:pt>
                <c:pt idx="986">
                  <c:v>2.1739293415423688E-2</c:v>
                </c:pt>
                <c:pt idx="987">
                  <c:v>2.1749253402578717E-2</c:v>
                </c:pt>
                <c:pt idx="988">
                  <c:v>2.1759076987803994E-2</c:v>
                </c:pt>
                <c:pt idx="989">
                  <c:v>2.1768764086607106E-2</c:v>
                </c:pt>
                <c:pt idx="990">
                  <c:v>2.177831461433577E-2</c:v>
                </c:pt>
                <c:pt idx="991">
                  <c:v>2.1787728486337699E-2</c:v>
                </c:pt>
                <c:pt idx="992">
                  <c:v>2.179700561812048E-2</c:v>
                </c:pt>
                <c:pt idx="993">
                  <c:v>2.1806145925111764E-2</c:v>
                </c:pt>
                <c:pt idx="994">
                  <c:v>2.1815149322659266E-2</c:v>
                </c:pt>
                <c:pt idx="995">
                  <c:v>2.1824015726110702E-2</c:v>
                </c:pt>
                <c:pt idx="996">
                  <c:v>2.1832745050973656E-2</c:v>
                </c:pt>
                <c:pt idx="997">
                  <c:v>2.1842553462416703E-2</c:v>
                </c:pt>
                <c:pt idx="998">
                  <c:v>2.1850988762635026E-2</c:v>
                </c:pt>
                <c:pt idx="999">
                  <c:v>2.1858109708148277E-2</c:v>
                </c:pt>
                <c:pt idx="1000">
                  <c:v>2.1866289872773947E-2</c:v>
                </c:pt>
                <c:pt idx="1001">
                  <c:v>2.1874332535869456E-2</c:v>
                </c:pt>
                <c:pt idx="1002">
                  <c:v>2.1882237612782518E-2</c:v>
                </c:pt>
                <c:pt idx="1003">
                  <c:v>2.1890005019100656E-2</c:v>
                </c:pt>
                <c:pt idx="1004">
                  <c:v>2.1897634670091648E-2</c:v>
                </c:pt>
                <c:pt idx="1005">
                  <c:v>2.1905126481183146E-2</c:v>
                </c:pt>
                <c:pt idx="1006">
                  <c:v>2.19124803678028E-2</c:v>
                </c:pt>
                <c:pt idx="1007">
                  <c:v>2.1919696245298326E-2</c:v>
                </c:pt>
                <c:pt idx="1008">
                  <c:v>2.1926774029257246E-2</c:v>
                </c:pt>
                <c:pt idx="1009">
                  <c:v>2.1933713635027274E-2</c:v>
                </c:pt>
                <c:pt idx="1010">
                  <c:v>2.1942432811767887E-2</c:v>
                </c:pt>
                <c:pt idx="1011">
                  <c:v>2.1947177973551391E-2</c:v>
                </c:pt>
                <c:pt idx="1012">
                  <c:v>2.195370253716078E-2</c:v>
                </c:pt>
                <c:pt idx="1013">
                  <c:v>2.1960088584211945E-2</c:v>
                </c:pt>
                <c:pt idx="1014">
                  <c:v>2.1966336030052602E-2</c:v>
                </c:pt>
                <c:pt idx="1015">
                  <c:v>2.197244479035021E-2</c:v>
                </c:pt>
                <c:pt idx="1016">
                  <c:v>2.1978414780132738E-2</c:v>
                </c:pt>
                <c:pt idx="1017">
                  <c:v>2.1984245915147582E-2</c:v>
                </c:pt>
                <c:pt idx="1018">
                  <c:v>2.1989938110662521E-2</c:v>
                </c:pt>
                <c:pt idx="1019">
                  <c:v>2.1995491282185142E-2</c:v>
                </c:pt>
                <c:pt idx="1020">
                  <c:v>2.2000905344983224E-2</c:v>
                </c:pt>
                <c:pt idx="1021">
                  <c:v>2.2006180214644289E-2</c:v>
                </c:pt>
                <c:pt idx="1022">
                  <c:v>2.2011315806436116E-2</c:v>
                </c:pt>
                <c:pt idx="1023">
                  <c:v>2.2016312035946228E-2</c:v>
                </c:pt>
                <c:pt idx="1024">
                  <c:v>2.2021168818362469E-2</c:v>
                </c:pt>
                <c:pt idx="1025">
                  <c:v>2.2025886069352296E-2</c:v>
                </c:pt>
                <c:pt idx="1026">
                  <c:v>2.2030463704023617E-2</c:v>
                </c:pt>
                <c:pt idx="1027">
                  <c:v>2.2034901638203763E-2</c:v>
                </c:pt>
                <c:pt idx="1028">
                  <c:v>2.2039199787000641E-2</c:v>
                </c:pt>
                <c:pt idx="1029">
                  <c:v>2.2043358065921836E-2</c:v>
                </c:pt>
                <c:pt idx="1030">
                  <c:v>2.2047376390395002E-2</c:v>
                </c:pt>
                <c:pt idx="1031">
                  <c:v>2.2051254675847787E-2</c:v>
                </c:pt>
                <c:pt idx="1032">
                  <c:v>2.2054992837627907E-2</c:v>
                </c:pt>
                <c:pt idx="1033">
                  <c:v>2.2058590791242949E-2</c:v>
                </c:pt>
                <c:pt idx="1034">
                  <c:v>2.2062048452040628E-2</c:v>
                </c:pt>
                <c:pt idx="1035">
                  <c:v>2.206536573552853E-2</c:v>
                </c:pt>
                <c:pt idx="1036">
                  <c:v>2.2068549933234038E-2</c:v>
                </c:pt>
                <c:pt idx="1037">
                  <c:v>2.2071644958510106E-2</c:v>
                </c:pt>
                <c:pt idx="1038">
                  <c:v>2.2074658460997654E-2</c:v>
                </c:pt>
                <c:pt idx="1039">
                  <c:v>2.2077590730225083E-2</c:v>
                </c:pt>
                <c:pt idx="1040">
                  <c:v>2.2080442055640859E-2</c:v>
                </c:pt>
                <c:pt idx="1041">
                  <c:v>2.208321272661351E-2</c:v>
                </c:pt>
                <c:pt idx="1042">
                  <c:v>2.2085903032511567E-2</c:v>
                </c:pt>
                <c:pt idx="1043">
                  <c:v>2.2088513262943366E-2</c:v>
                </c:pt>
                <c:pt idx="1044">
                  <c:v>2.2091043707357372E-2</c:v>
                </c:pt>
                <c:pt idx="1045">
                  <c:v>2.2093494655042178E-2</c:v>
                </c:pt>
                <c:pt idx="1046">
                  <c:v>2.2095866395526187E-2</c:v>
                </c:pt>
                <c:pt idx="1047">
                  <c:v>2.2098159218257862E-2</c:v>
                </c:pt>
                <c:pt idx="1048">
                  <c:v>2.2100373412605734E-2</c:v>
                </c:pt>
                <c:pt idx="1049">
                  <c:v>2.2102509268098203E-2</c:v>
                </c:pt>
                <c:pt idx="1050">
                  <c:v>2.2104567074183734E-2</c:v>
                </c:pt>
                <c:pt idx="1051">
                  <c:v>2.2106547120230857E-2</c:v>
                </c:pt>
                <c:pt idx="1052">
                  <c:v>2.2108449695688037E-2</c:v>
                </c:pt>
                <c:pt idx="1053">
                  <c:v>2.2110275090003739E-2</c:v>
                </c:pt>
                <c:pt idx="1054">
                  <c:v>2.2112023592706365E-2</c:v>
                </c:pt>
                <c:pt idx="1055">
                  <c:v>2.2113695493084506E-2</c:v>
                </c:pt>
                <c:pt idx="1056">
                  <c:v>2.2115291080746502E-2</c:v>
                </c:pt>
                <c:pt idx="1057">
                  <c:v>2.211681064506088E-2</c:v>
                </c:pt>
                <c:pt idx="1058">
                  <c:v>2.2118254475396171E-2</c:v>
                </c:pt>
                <c:pt idx="1059">
                  <c:v>2.2119622861280774E-2</c:v>
                </c:pt>
                <c:pt idx="1060">
                  <c:v>2.212091609208322E-2</c:v>
                </c:pt>
                <c:pt idx="1061">
                  <c:v>2.2122134457411846E-2</c:v>
                </c:pt>
                <c:pt idx="1062">
                  <c:v>2.2123278246475309E-2</c:v>
                </c:pt>
                <c:pt idx="1063">
                  <c:v>2.2124347748881945E-2</c:v>
                </c:pt>
                <c:pt idx="1064">
                  <c:v>2.2125343254000285E-2</c:v>
                </c:pt>
                <c:pt idx="1065">
                  <c:v>2.2126514924281082E-2</c:v>
                </c:pt>
                <c:pt idx="1066">
                  <c:v>2.2127113430245871E-2</c:v>
                </c:pt>
                <c:pt idx="1067">
                  <c:v>2.2127993477480956E-2</c:v>
                </c:pt>
                <c:pt idx="1068">
                  <c:v>2.2128591090799787E-2</c:v>
                </c:pt>
                <c:pt idx="1069">
                  <c:v>2.2129220951203621E-2</c:v>
                </c:pt>
                <c:pt idx="1070">
                  <c:v>2.2129778551009949E-2</c:v>
                </c:pt>
                <c:pt idx="1071">
                  <c:v>2.2130264179667236E-2</c:v>
                </c:pt>
                <c:pt idx="1072">
                  <c:v>2.2130678126544012E-2</c:v>
                </c:pt>
                <c:pt idx="1073">
                  <c:v>2.2131020681168678E-2</c:v>
                </c:pt>
                <c:pt idx="1074">
                  <c:v>2.2131292132989699E-2</c:v>
                </c:pt>
                <c:pt idx="1075">
                  <c:v>2.2131492771375605E-2</c:v>
                </c:pt>
                <c:pt idx="1076">
                  <c:v>2.213162288577486E-2</c:v>
                </c:pt>
                <c:pt idx="1077">
                  <c:v>2.2131682765715865E-2</c:v>
                </c:pt>
                <c:pt idx="1078">
                  <c:v>2.2131672700647087E-2</c:v>
                </c:pt>
                <c:pt idx="1079">
                  <c:v>2.2131592979857118E-2</c:v>
                </c:pt>
                <c:pt idx="1080">
                  <c:v>2.2131443892794422E-2</c:v>
                </c:pt>
                <c:pt idx="1081">
                  <c:v>2.2131225729147275E-2</c:v>
                </c:pt>
                <c:pt idx="1082">
                  <c:v>2.2130938778044396E-2</c:v>
                </c:pt>
                <c:pt idx="1083">
                  <c:v>2.2130583329174058E-2</c:v>
                </c:pt>
                <c:pt idx="1084">
                  <c:v>2.2130159671824856E-2</c:v>
                </c:pt>
                <c:pt idx="1085">
                  <c:v>2.212966809552519E-2</c:v>
                </c:pt>
                <c:pt idx="1086">
                  <c:v>2.2129108889723526E-2</c:v>
                </c:pt>
                <c:pt idx="1087">
                  <c:v>2.2128482343868328E-2</c:v>
                </c:pt>
                <c:pt idx="1088">
                  <c:v>2.2127788747248189E-2</c:v>
                </c:pt>
                <c:pt idx="1089">
                  <c:v>2.2127028389551384E-2</c:v>
                </c:pt>
                <c:pt idx="1090">
                  <c:v>2.2126201560066505E-2</c:v>
                </c:pt>
                <c:pt idx="1091">
                  <c:v>2.2125308548162081E-2</c:v>
                </c:pt>
                <c:pt idx="1092">
                  <c:v>2.212434964344645E-2</c:v>
                </c:pt>
                <c:pt idx="1093">
                  <c:v>2.2123325135368077E-2</c:v>
                </c:pt>
                <c:pt idx="1094">
                  <c:v>2.2122235313135619E-2</c:v>
                </c:pt>
                <c:pt idx="1095">
                  <c:v>2.2121080466517284E-2</c:v>
                </c:pt>
                <c:pt idx="1096">
                  <c:v>2.2119860884721732E-2</c:v>
                </c:pt>
                <c:pt idx="1097">
                  <c:v>2.2118576857277361E-2</c:v>
                </c:pt>
                <c:pt idx="1098">
                  <c:v>2.2117228673632638E-2</c:v>
                </c:pt>
                <c:pt idx="1099">
                  <c:v>2.2115816623236029E-2</c:v>
                </c:pt>
                <c:pt idx="1100">
                  <c:v>2.2114340995456061E-2</c:v>
                </c:pt>
                <c:pt idx="1101">
                  <c:v>2.2112350805763015E-2</c:v>
                </c:pt>
                <c:pt idx="1102">
                  <c:v>2.2110730945277268E-2</c:v>
                </c:pt>
                <c:pt idx="1103">
                  <c:v>2.2109292637164657E-2</c:v>
                </c:pt>
                <c:pt idx="1104">
                  <c:v>2.2107556700969866E-2</c:v>
                </c:pt>
                <c:pt idx="1105">
                  <c:v>2.2105758676120857E-2</c:v>
                </c:pt>
                <c:pt idx="1106">
                  <c:v>2.2103898851986159E-2</c:v>
                </c:pt>
                <c:pt idx="1107">
                  <c:v>2.2101977517934301E-2</c:v>
                </c:pt>
                <c:pt idx="1108">
                  <c:v>2.2099994963413749E-2</c:v>
                </c:pt>
                <c:pt idx="1109">
                  <c:v>2.2097951477952904E-2</c:v>
                </c:pt>
                <c:pt idx="1110">
                  <c:v>2.2095847350920295E-2</c:v>
                </c:pt>
                <c:pt idx="1111">
                  <c:v>2.2093682871764386E-2</c:v>
                </c:pt>
                <c:pt idx="1112">
                  <c:v>2.209145833001358E-2</c:v>
                </c:pt>
                <c:pt idx="1113">
                  <c:v>2.2089174015036406E-2</c:v>
                </c:pt>
                <c:pt idx="1114">
                  <c:v>2.2086830216281328E-2</c:v>
                </c:pt>
                <c:pt idx="1115">
                  <c:v>2.2083729821780196E-2</c:v>
                </c:pt>
                <c:pt idx="1116">
                  <c:v>2.2081965325151387E-2</c:v>
                </c:pt>
                <c:pt idx="1117">
                  <c:v>2.207944481175339E-2</c:v>
                </c:pt>
                <c:pt idx="1118">
                  <c:v>2.2076865972371351E-2</c:v>
                </c:pt>
                <c:pt idx="1119">
                  <c:v>2.2073847678996117E-2</c:v>
                </c:pt>
                <c:pt idx="1120">
                  <c:v>2.207153447336907E-2</c:v>
                </c:pt>
                <c:pt idx="1121">
                  <c:v>2.2068782392645758E-2</c:v>
                </c:pt>
                <c:pt idx="1122">
                  <c:v>2.2065973143652329E-2</c:v>
                </c:pt>
                <c:pt idx="1123">
                  <c:v>2.2063107015837247E-2</c:v>
                </c:pt>
                <c:pt idx="1124">
                  <c:v>2.2060184298808849E-2</c:v>
                </c:pt>
                <c:pt idx="1125">
                  <c:v>2.205720528185573E-2</c:v>
                </c:pt>
                <c:pt idx="1126">
                  <c:v>2.2054170254426353E-2</c:v>
                </c:pt>
                <c:pt idx="1127">
                  <c:v>2.205107950604912E-2</c:v>
                </c:pt>
                <c:pt idx="1128">
                  <c:v>2.2047933326012625E-2</c:v>
                </c:pt>
                <c:pt idx="1129">
                  <c:v>2.2044732003925205E-2</c:v>
                </c:pt>
                <c:pt idx="1130">
                  <c:v>2.2041475829235324E-2</c:v>
                </c:pt>
                <c:pt idx="1131">
                  <c:v>2.2038165091231576E-2</c:v>
                </c:pt>
                <c:pt idx="1132">
                  <c:v>2.2034800079522299E-2</c:v>
                </c:pt>
                <c:pt idx="1133">
                  <c:v>2.2031381083396084E-2</c:v>
                </c:pt>
                <c:pt idx="1134">
                  <c:v>2.2027908392461271E-2</c:v>
                </c:pt>
                <c:pt idx="1135">
                  <c:v>2.2024382295926515E-2</c:v>
                </c:pt>
                <c:pt idx="1136">
                  <c:v>2.2020803083480089E-2</c:v>
                </c:pt>
                <c:pt idx="1137">
                  <c:v>2.2017171044490524E-2</c:v>
                </c:pt>
                <c:pt idx="1138">
                  <c:v>2.2013486468406285E-2</c:v>
                </c:pt>
                <c:pt idx="1139">
                  <c:v>2.2009749644675836E-2</c:v>
                </c:pt>
                <c:pt idx="1140">
                  <c:v>2.200596086258777E-2</c:v>
                </c:pt>
                <c:pt idx="1141">
                  <c:v>2.2002120411750425E-2</c:v>
                </c:pt>
                <c:pt idx="1142">
                  <c:v>2.1998228581612267E-2</c:v>
                </c:pt>
                <c:pt idx="1143">
                  <c:v>2.1994285661541824E-2</c:v>
                </c:pt>
                <c:pt idx="1144">
                  <c:v>2.1990291941067497E-2</c:v>
                </c:pt>
                <c:pt idx="1145">
                  <c:v>2.1986247709557816E-2</c:v>
                </c:pt>
                <c:pt idx="1146">
                  <c:v>2.1982153256461245E-2</c:v>
                </c:pt>
                <c:pt idx="1147">
                  <c:v>2.1978008871226251E-2</c:v>
                </c:pt>
                <c:pt idx="1148">
                  <c:v>2.1973814843381234E-2</c:v>
                </c:pt>
                <c:pt idx="1149">
                  <c:v>2.1969571462294724E-2</c:v>
                </c:pt>
                <c:pt idx="1150">
                  <c:v>2.1965279017415185E-2</c:v>
                </c:pt>
                <c:pt idx="1151">
                  <c:v>2.1960937798191082E-2</c:v>
                </c:pt>
                <c:pt idx="1152">
                  <c:v>2.1956548093990946E-2</c:v>
                </c:pt>
                <c:pt idx="1153">
                  <c:v>2.1950833411423787E-2</c:v>
                </c:pt>
                <c:pt idx="1154">
                  <c:v>2.1946333971483156E-2</c:v>
                </c:pt>
                <c:pt idx="1155">
                  <c:v>2.1942439464766039E-2</c:v>
                </c:pt>
                <c:pt idx="1156">
                  <c:v>2.1937851978055534E-2</c:v>
                </c:pt>
                <c:pt idx="1157">
                  <c:v>2.1933217495018198E-2</c:v>
                </c:pt>
                <c:pt idx="1158">
                  <c:v>2.1928536305102497E-2</c:v>
                </c:pt>
                <c:pt idx="1159">
                  <c:v>2.1923808697756897E-2</c:v>
                </c:pt>
                <c:pt idx="1160">
                  <c:v>2.1919034962429862E-2</c:v>
                </c:pt>
                <c:pt idx="1161">
                  <c:v>2.1914215388569858E-2</c:v>
                </c:pt>
                <c:pt idx="1162">
                  <c:v>2.1909350265545413E-2</c:v>
                </c:pt>
                <c:pt idx="1163">
                  <c:v>2.1904439882964866E-2</c:v>
                </c:pt>
                <c:pt idx="1164">
                  <c:v>2.1899484529956936E-2</c:v>
                </c:pt>
                <c:pt idx="1165">
                  <c:v>2.189448449636977E-2</c:v>
                </c:pt>
                <c:pt idx="1166">
                  <c:v>2.1889440071332089E-2</c:v>
                </c:pt>
                <c:pt idx="1167">
                  <c:v>2.188435154445223E-2</c:v>
                </c:pt>
                <c:pt idx="1168">
                  <c:v>2.1879219205178657E-2</c:v>
                </c:pt>
                <c:pt idx="1169">
                  <c:v>2.1874043342799965E-2</c:v>
                </c:pt>
                <c:pt idx="1170">
                  <c:v>2.1867902250445326E-2</c:v>
                </c:pt>
                <c:pt idx="1171">
                  <c:v>2.1862806998225182E-2</c:v>
                </c:pt>
                <c:pt idx="1172">
                  <c:v>2.1858257512317181E-2</c:v>
                </c:pt>
                <c:pt idx="1173">
                  <c:v>2.1852910452402341E-2</c:v>
                </c:pt>
                <c:pt idx="1174">
                  <c:v>2.1847521316864515E-2</c:v>
                </c:pt>
                <c:pt idx="1175">
                  <c:v>2.1842090394832425E-2</c:v>
                </c:pt>
                <c:pt idx="1176">
                  <c:v>2.1836617975914407E-2</c:v>
                </c:pt>
                <c:pt idx="1177">
                  <c:v>2.1831104349638863E-2</c:v>
                </c:pt>
                <c:pt idx="1178">
                  <c:v>2.1825549805294386E-2</c:v>
                </c:pt>
                <c:pt idx="1179">
                  <c:v>2.1819954632489313E-2</c:v>
                </c:pt>
                <c:pt idx="1180">
                  <c:v>2.1814319120512238E-2</c:v>
                </c:pt>
                <c:pt idx="1181">
                  <c:v>2.1808643558811625E-2</c:v>
                </c:pt>
                <c:pt idx="1182">
                  <c:v>2.1802928236915875E-2</c:v>
                </c:pt>
                <c:pt idx="1183">
                  <c:v>2.1797173444273454E-2</c:v>
                </c:pt>
                <c:pt idx="1184">
                  <c:v>2.1791379470252892E-2</c:v>
                </c:pt>
                <c:pt idx="1185">
                  <c:v>2.1785546604382588E-2</c:v>
                </c:pt>
                <c:pt idx="1186">
                  <c:v>2.1779675136031074E-2</c:v>
                </c:pt>
                <c:pt idx="1187">
                  <c:v>2.1773765354726748E-2</c:v>
                </c:pt>
                <c:pt idx="1188">
                  <c:v>2.1767817549838142E-2</c:v>
                </c:pt>
                <c:pt idx="1189">
                  <c:v>2.176183201081372E-2</c:v>
                </c:pt>
                <c:pt idx="1190">
                  <c:v>2.1755809027101947E-2</c:v>
                </c:pt>
                <c:pt idx="1191">
                  <c:v>2.1749748888151288E-2</c:v>
                </c:pt>
                <c:pt idx="1192">
                  <c:v>2.1743651420580434E-2</c:v>
                </c:pt>
                <c:pt idx="1193">
                  <c:v>2.1737503927186097E-2</c:v>
                </c:pt>
                <c:pt idx="1194">
                  <c:v>2.1731300590381863E-2</c:v>
                </c:pt>
                <c:pt idx="1195">
                  <c:v>2.1725041600175743E-2</c:v>
                </c:pt>
                <c:pt idx="1196">
                  <c:v>2.1718727146895489E-2</c:v>
                </c:pt>
                <c:pt idx="1197">
                  <c:v>2.1712357420389239E-2</c:v>
                </c:pt>
                <c:pt idx="1198">
                  <c:v>2.1705932611064682E-2</c:v>
                </c:pt>
                <c:pt idx="1199">
                  <c:v>2.1699452908769956E-2</c:v>
                </c:pt>
                <c:pt idx="1200">
                  <c:v>2.169291850391275E-2</c:v>
                </c:pt>
                <c:pt idx="1201">
                  <c:v>2.1686329586341202E-2</c:v>
                </c:pt>
                <c:pt idx="1202">
                  <c:v>2.1679686346303129E-2</c:v>
                </c:pt>
                <c:pt idx="1203">
                  <c:v>2.1672988973966412E-2</c:v>
                </c:pt>
                <c:pt idx="1204">
                  <c:v>2.166623765933906E-2</c:v>
                </c:pt>
                <c:pt idx="1205">
                  <c:v>2.1657802178891572E-2</c:v>
                </c:pt>
                <c:pt idx="1206">
                  <c:v>2.1650919826656789E-2</c:v>
                </c:pt>
                <c:pt idx="1207">
                  <c:v>2.1644670188809556E-2</c:v>
                </c:pt>
                <c:pt idx="1208">
                  <c:v>2.1637697424523594E-2</c:v>
                </c:pt>
                <c:pt idx="1209">
                  <c:v>2.1630671695724857E-2</c:v>
                </c:pt>
                <c:pt idx="1210">
                  <c:v>2.1623593192581225E-2</c:v>
                </c:pt>
                <c:pt idx="1211">
                  <c:v>2.1616462105260581E-2</c:v>
                </c:pt>
                <c:pt idx="1212">
                  <c:v>2.1609278623690997E-2</c:v>
                </c:pt>
                <c:pt idx="1213">
                  <c:v>2.1602042938280164E-2</c:v>
                </c:pt>
                <c:pt idx="1214">
                  <c:v>2.1594755238876218E-2</c:v>
                </c:pt>
                <c:pt idx="1215">
                  <c:v>2.1587415715726976E-2</c:v>
                </c:pt>
                <c:pt idx="1216">
                  <c:v>2.1580024558920385E-2</c:v>
                </c:pt>
                <c:pt idx="1217">
                  <c:v>2.1572581958624326E-2</c:v>
                </c:pt>
                <c:pt idx="1218">
                  <c:v>2.1565088104926744E-2</c:v>
                </c:pt>
                <c:pt idx="1219">
                  <c:v>2.1557543187835648E-2</c:v>
                </c:pt>
                <c:pt idx="1220">
                  <c:v>2.1550346454786151E-2</c:v>
                </c:pt>
                <c:pt idx="1221">
                  <c:v>2.1537908828577201E-2</c:v>
                </c:pt>
                <c:pt idx="1222">
                  <c:v>2.1530183094684574E-2</c:v>
                </c:pt>
                <c:pt idx="1223">
                  <c:v>2.1521292233357414E-2</c:v>
                </c:pt>
                <c:pt idx="1224">
                  <c:v>2.1514581234480801E-2</c:v>
                </c:pt>
                <c:pt idx="1225">
                  <c:v>2.1506705488425482E-2</c:v>
                </c:pt>
                <c:pt idx="1226">
                  <c:v>2.1498780118545113E-2</c:v>
                </c:pt>
                <c:pt idx="1227">
                  <c:v>2.1490805314927641E-2</c:v>
                </c:pt>
                <c:pt idx="1228">
                  <c:v>2.1482781267820883E-2</c:v>
                </c:pt>
                <c:pt idx="1229">
                  <c:v>2.1474708167232848E-2</c:v>
                </c:pt>
                <c:pt idx="1230">
                  <c:v>2.1466586203251481E-2</c:v>
                </c:pt>
                <c:pt idx="1231">
                  <c:v>2.1458415566044664E-2</c:v>
                </c:pt>
                <c:pt idx="1232">
                  <c:v>2.1450196445860215E-2</c:v>
                </c:pt>
                <c:pt idx="1233">
                  <c:v>2.1441929032626206E-2</c:v>
                </c:pt>
                <c:pt idx="1234">
                  <c:v>2.1433613516510519E-2</c:v>
                </c:pt>
                <c:pt idx="1235">
                  <c:v>2.1425250087681036E-2</c:v>
                </c:pt>
                <c:pt idx="1236">
                  <c:v>2.1416838936225702E-2</c:v>
                </c:pt>
                <c:pt idx="1237">
                  <c:v>2.1408380252312398E-2</c:v>
                </c:pt>
                <c:pt idx="1238">
                  <c:v>2.139987422602907E-2</c:v>
                </c:pt>
                <c:pt idx="1239">
                  <c:v>2.1391321047463663E-2</c:v>
                </c:pt>
                <c:pt idx="1240">
                  <c:v>2.1382720906784058E-2</c:v>
                </c:pt>
                <c:pt idx="1241">
                  <c:v>2.1374073994078202E-2</c:v>
                </c:pt>
                <c:pt idx="1242">
                  <c:v>2.1365380499434039E-2</c:v>
                </c:pt>
                <c:pt idx="1243">
                  <c:v>2.1356640613099387E-2</c:v>
                </c:pt>
                <c:pt idx="1244">
                  <c:v>2.1347854524922383E-2</c:v>
                </c:pt>
                <c:pt idx="1245">
                  <c:v>2.1339022425390652E-2</c:v>
                </c:pt>
                <c:pt idx="1246">
                  <c:v>2.1330144504352333E-2</c:v>
                </c:pt>
                <c:pt idx="1247">
                  <c:v>2.1321220951975306E-2</c:v>
                </c:pt>
                <c:pt idx="1248">
                  <c:v>2.1312251958507389E-2</c:v>
                </c:pt>
                <c:pt idx="1249">
                  <c:v>2.1303237713956591E-2</c:v>
                </c:pt>
                <c:pt idx="1250">
                  <c:v>2.1294178408490794E-2</c:v>
                </c:pt>
                <c:pt idx="1251">
                  <c:v>2.1285074232118006E-2</c:v>
                </c:pt>
                <c:pt idx="1252">
                  <c:v>2.1275925375086047E-2</c:v>
                </c:pt>
                <c:pt idx="1253">
                  <c:v>2.126673202748286E-2</c:v>
                </c:pt>
                <c:pt idx="1254">
                  <c:v>2.1257494379396391E-2</c:v>
                </c:pt>
                <c:pt idx="1255">
                  <c:v>2.1248212620994522E-2</c:v>
                </c:pt>
                <c:pt idx="1256">
                  <c:v>2.1238886942365198E-2</c:v>
                </c:pt>
                <c:pt idx="1257">
                  <c:v>2.1226786407351206E-2</c:v>
                </c:pt>
                <c:pt idx="1258">
                  <c:v>2.1218756334624445E-2</c:v>
                </c:pt>
                <c:pt idx="1259">
                  <c:v>2.1210648286231759E-2</c:v>
                </c:pt>
                <c:pt idx="1260">
                  <c:v>2.1201148827891814E-2</c:v>
                </c:pt>
                <c:pt idx="1261">
                  <c:v>2.1191606400003948E-2</c:v>
                </c:pt>
                <c:pt idx="1262">
                  <c:v>2.11820211924163E-2</c:v>
                </c:pt>
                <c:pt idx="1263">
                  <c:v>2.117239339553656E-2</c:v>
                </c:pt>
                <c:pt idx="1264">
                  <c:v>2.1162723199452671E-2</c:v>
                </c:pt>
                <c:pt idx="1265">
                  <c:v>2.1153010794092708E-2</c:v>
                </c:pt>
                <c:pt idx="1266">
                  <c:v>2.1143256369784424E-2</c:v>
                </c:pt>
                <c:pt idx="1267">
                  <c:v>2.1133460116615765E-2</c:v>
                </c:pt>
                <c:pt idx="1268">
                  <c:v>2.112362222459474E-2</c:v>
                </c:pt>
                <c:pt idx="1269">
                  <c:v>2.111374288388923E-2</c:v>
                </c:pt>
                <c:pt idx="1270">
                  <c:v>2.1100980276278491E-2</c:v>
                </c:pt>
                <c:pt idx="1271">
                  <c:v>2.1093860617016347E-2</c:v>
                </c:pt>
                <c:pt idx="1272">
                  <c:v>2.1083858071024864E-2</c:v>
                </c:pt>
                <c:pt idx="1273">
                  <c:v>2.1073814836780613E-2</c:v>
                </c:pt>
                <c:pt idx="1274">
                  <c:v>2.106373110461135E-2</c:v>
                </c:pt>
                <c:pt idx="1275">
                  <c:v>2.1053607064445146E-2</c:v>
                </c:pt>
                <c:pt idx="1276">
                  <c:v>2.1043442906449883E-2</c:v>
                </c:pt>
                <c:pt idx="1277">
                  <c:v>2.1033238820633571E-2</c:v>
                </c:pt>
                <c:pt idx="1278">
                  <c:v>2.1022994997323963E-2</c:v>
                </c:pt>
                <c:pt idx="1279">
                  <c:v>2.1012711626449132E-2</c:v>
                </c:pt>
                <c:pt idx="1280">
                  <c:v>2.1002388898336832E-2</c:v>
                </c:pt>
                <c:pt idx="1281">
                  <c:v>2.0992027002915137E-2</c:v>
                </c:pt>
                <c:pt idx="1282">
                  <c:v>2.0981626130431863E-2</c:v>
                </c:pt>
                <c:pt idx="1283">
                  <c:v>2.097118647089502E-2</c:v>
                </c:pt>
                <c:pt idx="1284">
                  <c:v>2.0960708214552426E-2</c:v>
                </c:pt>
                <c:pt idx="1285">
                  <c:v>2.0950191551332153E-2</c:v>
                </c:pt>
                <c:pt idx="1286">
                  <c:v>2.0939636671561956E-2</c:v>
                </c:pt>
                <c:pt idx="1287">
                  <c:v>2.0929043765249844E-2</c:v>
                </c:pt>
                <c:pt idx="1288">
                  <c:v>2.0918413022483762E-2</c:v>
                </c:pt>
                <c:pt idx="1289">
                  <c:v>2.0907744633511527E-2</c:v>
                </c:pt>
                <c:pt idx="1290">
                  <c:v>2.0897038788421085E-2</c:v>
                </c:pt>
                <c:pt idx="1291">
                  <c:v>2.0886295677140509E-2</c:v>
                </c:pt>
                <c:pt idx="1292">
                  <c:v>2.0875515489997554E-2</c:v>
                </c:pt>
                <c:pt idx="1293">
                  <c:v>2.0864698417080163E-2</c:v>
                </c:pt>
                <c:pt idx="1294">
                  <c:v>2.0853844648476283E-2</c:v>
                </c:pt>
                <c:pt idx="1295">
                  <c:v>2.0842954374273859E-2</c:v>
                </c:pt>
                <c:pt idx="1296">
                  <c:v>2.0832027784720708E-2</c:v>
                </c:pt>
                <c:pt idx="1297">
                  <c:v>2.0821065069744904E-2</c:v>
                </c:pt>
                <c:pt idx="1298">
                  <c:v>2.0810066419514328E-2</c:v>
                </c:pt>
                <c:pt idx="1299">
                  <c:v>2.0799032024356734E-2</c:v>
                </c:pt>
                <c:pt idx="1300">
                  <c:v>2.0787962074120259E-2</c:v>
                </c:pt>
                <c:pt idx="1301">
                  <c:v>2.0776856758972784E-2</c:v>
                </c:pt>
                <c:pt idx="1302">
                  <c:v>2.0765716269242063E-2</c:v>
                </c:pt>
                <c:pt idx="1303">
                  <c:v>2.0754540794776233E-2</c:v>
                </c:pt>
                <c:pt idx="1304">
                  <c:v>2.0743330525823112E-2</c:v>
                </c:pt>
                <c:pt idx="1305">
                  <c:v>2.0732085652630516E-2</c:v>
                </c:pt>
                <c:pt idx="1306">
                  <c:v>2.0720806365126521E-2</c:v>
                </c:pt>
                <c:pt idx="1307">
                  <c:v>2.0709492853479006E-2</c:v>
                </c:pt>
                <c:pt idx="1308">
                  <c:v>2.0698145307775917E-2</c:v>
                </c:pt>
                <c:pt idx="1309">
                  <c:v>2.0686763918185136E-2</c:v>
                </c:pt>
                <c:pt idx="1310">
                  <c:v>2.0675348874794608E-2</c:v>
                </c:pt>
                <c:pt idx="1311">
                  <c:v>2.0663900367772214E-2</c:v>
                </c:pt>
                <c:pt idx="1312">
                  <c:v>2.0652418587285837E-2</c:v>
                </c:pt>
                <c:pt idx="1313">
                  <c:v>2.0640903723263548E-2</c:v>
                </c:pt>
                <c:pt idx="1314">
                  <c:v>2.0629355965953167E-2</c:v>
                </c:pt>
                <c:pt idx="1315">
                  <c:v>2.0617775505522573E-2</c:v>
                </c:pt>
                <c:pt idx="1316">
                  <c:v>2.0606162531979777E-2</c:v>
                </c:pt>
                <c:pt idx="1317">
                  <c:v>2.059451723549266E-2</c:v>
                </c:pt>
                <c:pt idx="1318">
                  <c:v>2.0582839806309039E-2</c:v>
                </c:pt>
                <c:pt idx="1319">
                  <c:v>2.0571130434197116E-2</c:v>
                </c:pt>
                <c:pt idx="1320">
                  <c:v>2.0559389309644516E-2</c:v>
                </c:pt>
                <c:pt idx="1321">
                  <c:v>2.0547616622579312E-2</c:v>
                </c:pt>
                <c:pt idx="1322">
                  <c:v>2.0535812563169387E-2</c:v>
                </c:pt>
                <c:pt idx="1323">
                  <c:v>2.052397732158262E-2</c:v>
                </c:pt>
                <c:pt idx="1324">
                  <c:v>2.0512111087906959E-2</c:v>
                </c:pt>
                <c:pt idx="1325">
                  <c:v>2.0496809268095717E-2</c:v>
                </c:pt>
                <c:pt idx="1326">
                  <c:v>2.048828640448086E-2</c:v>
                </c:pt>
                <c:pt idx="1327">
                  <c:v>2.0476328335146121E-2</c:v>
                </c:pt>
                <c:pt idx="1328">
                  <c:v>2.0464340034074269E-2</c:v>
                </c:pt>
                <c:pt idx="1329">
                  <c:v>2.045232169151312E-2</c:v>
                </c:pt>
                <c:pt idx="1330">
                  <c:v>2.0440273497630557E-2</c:v>
                </c:pt>
                <c:pt idx="1331">
                  <c:v>2.0428195642434588E-2</c:v>
                </c:pt>
                <c:pt idx="1332">
                  <c:v>2.0416088316013159E-2</c:v>
                </c:pt>
                <c:pt idx="1333">
                  <c:v>2.0403951708614088E-2</c:v>
                </c:pt>
                <c:pt idx="1334">
                  <c:v>2.0391786010325319E-2</c:v>
                </c:pt>
                <c:pt idx="1335">
                  <c:v>2.0379591411154863E-2</c:v>
                </c:pt>
                <c:pt idx="1336">
                  <c:v>2.0367368101350536E-2</c:v>
                </c:pt>
                <c:pt idx="1337">
                  <c:v>2.0355116270920348E-2</c:v>
                </c:pt>
                <c:pt idx="1338">
                  <c:v>2.0342836110112117E-2</c:v>
                </c:pt>
                <c:pt idx="1339">
                  <c:v>2.0330527808933851E-2</c:v>
                </c:pt>
                <c:pt idx="1340">
                  <c:v>2.0318191557473497E-2</c:v>
                </c:pt>
                <c:pt idx="1341">
                  <c:v>2.0305827546058808E-2</c:v>
                </c:pt>
                <c:pt idx="1342">
                  <c:v>2.0293435964617856E-2</c:v>
                </c:pt>
                <c:pt idx="1343">
                  <c:v>2.0281017003238588E-2</c:v>
                </c:pt>
                <c:pt idx="1344">
                  <c:v>2.0268570852248757E-2</c:v>
                </c:pt>
                <c:pt idx="1345">
                  <c:v>2.0256097701576437E-2</c:v>
                </c:pt>
                <c:pt idx="1346">
                  <c:v>2.0243597741389507E-2</c:v>
                </c:pt>
                <c:pt idx="1347">
                  <c:v>2.0231071161775915E-2</c:v>
                </c:pt>
                <c:pt idx="1348">
                  <c:v>2.0218518152983478E-2</c:v>
                </c:pt>
                <c:pt idx="1349">
                  <c:v>2.0205938904940268E-2</c:v>
                </c:pt>
                <c:pt idx="1350">
                  <c:v>2.019333360797404E-2</c:v>
                </c:pt>
                <c:pt idx="1351">
                  <c:v>2.0180702452092802E-2</c:v>
                </c:pt>
                <c:pt idx="1352">
                  <c:v>2.0168045627384501E-2</c:v>
                </c:pt>
                <c:pt idx="1353">
                  <c:v>2.0155363324096953E-2</c:v>
                </c:pt>
                <c:pt idx="1354">
                  <c:v>2.0142655732158232E-2</c:v>
                </c:pt>
                <c:pt idx="1355">
                  <c:v>2.012992304173622E-2</c:v>
                </c:pt>
                <c:pt idx="1356">
                  <c:v>2.0117165443078733E-2</c:v>
                </c:pt>
                <c:pt idx="1357">
                  <c:v>2.0104383126113845E-2</c:v>
                </c:pt>
                <c:pt idx="1358">
                  <c:v>2.009157628116931E-2</c:v>
                </c:pt>
                <c:pt idx="1359">
                  <c:v>2.0078745098253137E-2</c:v>
                </c:pt>
                <c:pt idx="1360">
                  <c:v>2.0065889767453271E-2</c:v>
                </c:pt>
                <c:pt idx="1361">
                  <c:v>2.0051168636019412E-2</c:v>
                </c:pt>
                <c:pt idx="1362">
                  <c:v>2.0040107422873987E-2</c:v>
                </c:pt>
                <c:pt idx="1363">
                  <c:v>2.0027180789350396E-2</c:v>
                </c:pt>
                <c:pt idx="1364">
                  <c:v>2.001423076837483E-2</c:v>
                </c:pt>
                <c:pt idx="1365">
                  <c:v>2.000125755011517E-2</c:v>
                </c:pt>
                <c:pt idx="1366">
                  <c:v>1.9988261324739298E-2</c:v>
                </c:pt>
                <c:pt idx="1367">
                  <c:v>1.9975242282415095E-2</c:v>
                </c:pt>
                <c:pt idx="1368">
                  <c:v>1.9962200613070635E-2</c:v>
                </c:pt>
                <c:pt idx="1369">
                  <c:v>1.9949136507033671E-2</c:v>
                </c:pt>
                <c:pt idx="1370">
                  <c:v>1.9936050154232277E-2</c:v>
                </c:pt>
                <c:pt idx="1371">
                  <c:v>1.9922941744994205E-2</c:v>
                </c:pt>
                <c:pt idx="1372">
                  <c:v>1.9909811469327465E-2</c:v>
                </c:pt>
                <c:pt idx="1373">
                  <c:v>1.9896659517320003E-2</c:v>
                </c:pt>
                <c:pt idx="1374">
                  <c:v>1.9883486078979828E-2</c:v>
                </c:pt>
                <c:pt idx="1375">
                  <c:v>1.9870291344794566E-2</c:v>
                </c:pt>
                <c:pt idx="1376">
                  <c:v>1.9853295700142937E-2</c:v>
                </c:pt>
                <c:pt idx="1377">
                  <c:v>1.98438387484412E-2</c:v>
                </c:pt>
                <c:pt idx="1378">
                  <c:v>1.983058126660886E-2</c:v>
                </c:pt>
                <c:pt idx="1379">
                  <c:v>1.9815404724186081E-2</c:v>
                </c:pt>
                <c:pt idx="1380">
                  <c:v>1.9804004886312399E-2</c:v>
                </c:pt>
                <c:pt idx="1381">
                  <c:v>1.9790686368024168E-2</c:v>
                </c:pt>
                <c:pt idx="1382">
                  <c:v>1.9777347884506469E-2</c:v>
                </c:pt>
                <c:pt idx="1383">
                  <c:v>1.9763989625847245E-2</c:v>
                </c:pt>
                <c:pt idx="1384">
                  <c:v>1.9750611782214378E-2</c:v>
                </c:pt>
                <c:pt idx="1385">
                  <c:v>1.9737214543615877E-2</c:v>
                </c:pt>
                <c:pt idx="1386">
                  <c:v>1.9723798100299561E-2</c:v>
                </c:pt>
                <c:pt idx="1387">
                  <c:v>1.9710362642273438E-2</c:v>
                </c:pt>
                <c:pt idx="1388">
                  <c:v>1.969690835970539E-2</c:v>
                </c:pt>
                <c:pt idx="1389">
                  <c:v>1.9683435442683361E-2</c:v>
                </c:pt>
                <c:pt idx="1390">
                  <c:v>1.9669944081375235E-2</c:v>
                </c:pt>
                <c:pt idx="1391">
                  <c:v>1.9656434465868955E-2</c:v>
                </c:pt>
                <c:pt idx="1392">
                  <c:v>1.9642906786332404E-2</c:v>
                </c:pt>
                <c:pt idx="1393">
                  <c:v>1.962936123277359E-2</c:v>
                </c:pt>
                <c:pt idx="1394">
                  <c:v>1.9615797995440332E-2</c:v>
                </c:pt>
                <c:pt idx="1395">
                  <c:v>1.9602217264340638E-2</c:v>
                </c:pt>
                <c:pt idx="1396">
                  <c:v>1.9588619229562454E-2</c:v>
                </c:pt>
                <c:pt idx="1397">
                  <c:v>1.9575004081433534E-2</c:v>
                </c:pt>
                <c:pt idx="1398">
                  <c:v>1.9561372009802014E-2</c:v>
                </c:pt>
                <c:pt idx="1399">
                  <c:v>1.9547723204995648E-2</c:v>
                </c:pt>
                <c:pt idx="1400">
                  <c:v>1.9534057857022447E-2</c:v>
                </c:pt>
                <c:pt idx="1401">
                  <c:v>1.952037615605029E-2</c:v>
                </c:pt>
                <c:pt idx="1402">
                  <c:v>1.9506678292167123E-2</c:v>
                </c:pt>
                <c:pt idx="1403">
                  <c:v>1.9492964455460893E-2</c:v>
                </c:pt>
                <c:pt idx="1404">
                  <c:v>1.9479234836099479E-2</c:v>
                </c:pt>
                <c:pt idx="1405">
                  <c:v>1.9465489624170829E-2</c:v>
                </c:pt>
                <c:pt idx="1406">
                  <c:v>1.9451729009842822E-2</c:v>
                </c:pt>
                <c:pt idx="1407">
                  <c:v>1.9437953183203405E-2</c:v>
                </c:pt>
                <c:pt idx="1408">
                  <c:v>1.9424162334340522E-2</c:v>
                </c:pt>
                <c:pt idx="1409">
                  <c:v>1.9410356653501992E-2</c:v>
                </c:pt>
                <c:pt idx="1410">
                  <c:v>1.9396536330535952E-2</c:v>
                </c:pt>
                <c:pt idx="1411">
                  <c:v>1.938270155585009E-2</c:v>
                </c:pt>
                <c:pt idx="1412">
                  <c:v>1.9368852519292545E-2</c:v>
                </c:pt>
                <c:pt idx="1413">
                  <c:v>1.9351025965139712E-2</c:v>
                </c:pt>
                <c:pt idx="1414">
                  <c:v>1.9337145044326931E-2</c:v>
                </c:pt>
                <c:pt idx="1415">
                  <c:v>1.9325236250935518E-2</c:v>
                </c:pt>
                <c:pt idx="1416">
                  <c:v>1.9311330155540318E-2</c:v>
                </c:pt>
                <c:pt idx="1417">
                  <c:v>1.9297410775971358E-2</c:v>
                </c:pt>
                <c:pt idx="1418">
                  <c:v>1.9283478302556389E-2</c:v>
                </c:pt>
                <c:pt idx="1419">
                  <c:v>1.9269532925463295E-2</c:v>
                </c:pt>
                <c:pt idx="1420">
                  <c:v>1.9255574834700084E-2</c:v>
                </c:pt>
                <c:pt idx="1421">
                  <c:v>1.9241604220434638E-2</c:v>
                </c:pt>
                <c:pt idx="1422">
                  <c:v>1.9227621272754902E-2</c:v>
                </c:pt>
                <c:pt idx="1423">
                  <c:v>1.9213626181748822E-2</c:v>
                </c:pt>
                <c:pt idx="1424">
                  <c:v>1.9199619137584278E-2</c:v>
                </c:pt>
                <c:pt idx="1425">
                  <c:v>1.9185600330349217E-2</c:v>
                </c:pt>
                <c:pt idx="1426">
                  <c:v>1.9167559171142656E-2</c:v>
                </c:pt>
                <c:pt idx="1427">
                  <c:v>1.9157528187179196E-2</c:v>
                </c:pt>
                <c:pt idx="1428">
                  <c:v>1.9143475231579998E-2</c:v>
                </c:pt>
                <c:pt idx="1429">
                  <c:v>1.9129411273182129E-2</c:v>
                </c:pt>
                <c:pt idx="1430">
                  <c:v>1.9115336502473212E-2</c:v>
                </c:pt>
                <c:pt idx="1431">
                  <c:v>1.9099238054298695E-2</c:v>
                </c:pt>
                <c:pt idx="1432">
                  <c:v>1.9087155283994406E-2</c:v>
                </c:pt>
                <c:pt idx="1433">
                  <c:v>1.9073049216480342E-2</c:v>
                </c:pt>
                <c:pt idx="1434">
                  <c:v>1.9058933097007014E-2</c:v>
                </c:pt>
                <c:pt idx="1435">
                  <c:v>1.9044807115502493E-2</c:v>
                </c:pt>
                <c:pt idx="1436">
                  <c:v>1.9030671462374471E-2</c:v>
                </c:pt>
                <c:pt idx="1437">
                  <c:v>1.901652632755102E-2</c:v>
                </c:pt>
                <c:pt idx="1438">
                  <c:v>1.9002371901120085E-2</c:v>
                </c:pt>
                <c:pt idx="1439">
                  <c:v>1.8988208373329485E-2</c:v>
                </c:pt>
                <c:pt idx="1440">
                  <c:v>1.8974035934187228E-2</c:v>
                </c:pt>
                <c:pt idx="1441">
                  <c:v>1.8959854773781259E-2</c:v>
                </c:pt>
                <c:pt idx="1442">
                  <c:v>1.8945665082359398E-2</c:v>
                </c:pt>
                <c:pt idx="1443">
                  <c:v>1.8931467050009587E-2</c:v>
                </c:pt>
                <c:pt idx="1444">
                  <c:v>1.8917260866819774E-2</c:v>
                </c:pt>
                <c:pt idx="1445">
                  <c:v>1.8903046722877903E-2</c:v>
                </c:pt>
                <c:pt idx="1446">
                  <c:v>1.888882480827192E-2</c:v>
                </c:pt>
                <c:pt idx="1447">
                  <c:v>1.887459531308977E-2</c:v>
                </c:pt>
                <c:pt idx="1448">
                  <c:v>1.8860358427659207E-2</c:v>
                </c:pt>
                <c:pt idx="1449">
                  <c:v>1.8846114341908304E-2</c:v>
                </c:pt>
                <c:pt idx="1450">
                  <c:v>1.8831863246084879E-2</c:v>
                </c:pt>
                <c:pt idx="1451">
                  <c:v>1.8817605330117004E-2</c:v>
                </c:pt>
                <c:pt idx="1452">
                  <c:v>1.8803080540985562E-2</c:v>
                </c:pt>
                <c:pt idx="1453">
                  <c:v>1.8787610450177183E-2</c:v>
                </c:pt>
                <c:pt idx="1454">
                  <c:v>1.8772159661288867E-2</c:v>
                </c:pt>
                <c:pt idx="1455">
                  <c:v>1.8756728475359807E-2</c:v>
                </c:pt>
                <c:pt idx="1456">
                  <c:v>1.8741317193269325E-2</c:v>
                </c:pt>
                <c:pt idx="1457">
                  <c:v>1.8725926116056613E-2</c:v>
                </c:pt>
                <c:pt idx="1458">
                  <c:v>1.8710555544600993E-2</c:v>
                </c:pt>
                <c:pt idx="1459">
                  <c:v>1.8695205779861723E-2</c:v>
                </c:pt>
                <c:pt idx="1460">
                  <c:v>1.8679877122877997E-2</c:v>
                </c:pt>
                <c:pt idx="1461">
                  <c:v>1.8664569874449199E-2</c:v>
                </c:pt>
                <c:pt idx="1462">
                  <c:v>1.8649284335614524E-2</c:v>
                </c:pt>
                <c:pt idx="1463">
                  <c:v>1.8634020807333229E-2</c:v>
                </c:pt>
                <c:pt idx="1464">
                  <c:v>1.8618779590484635E-2</c:v>
                </c:pt>
                <c:pt idx="1465">
                  <c:v>1.8599217008770097E-2</c:v>
                </c:pt>
                <c:pt idx="1466">
                  <c:v>1.8584027919743562E-2</c:v>
                </c:pt>
                <c:pt idx="1467">
                  <c:v>1.8571027234255411E-2</c:v>
                </c:pt>
                <c:pt idx="1468">
                  <c:v>1.8555881656823203E-2</c:v>
                </c:pt>
                <c:pt idx="1469">
                  <c:v>1.8540759938385776E-2</c:v>
                </c:pt>
                <c:pt idx="1470">
                  <c:v>1.8525662380142194E-2</c:v>
                </c:pt>
                <c:pt idx="1471">
                  <c:v>1.8510589283051715E-2</c:v>
                </c:pt>
                <c:pt idx="1472">
                  <c:v>1.8495540948073597E-2</c:v>
                </c:pt>
                <c:pt idx="1473">
                  <c:v>1.8480517676007224E-2</c:v>
                </c:pt>
                <c:pt idx="1474">
                  <c:v>1.8465519767891792E-2</c:v>
                </c:pt>
                <c:pt idx="1475">
                  <c:v>1.8450547524686556E-2</c:v>
                </c:pt>
                <c:pt idx="1476">
                  <c:v>1.8435601247350775E-2</c:v>
                </c:pt>
                <c:pt idx="1477">
                  <c:v>1.8420681236843706E-2</c:v>
                </c:pt>
                <c:pt idx="1478">
                  <c:v>1.8405787793964734E-2</c:v>
                </c:pt>
                <c:pt idx="1479">
                  <c:v>1.839092121983299E-2</c:v>
                </c:pt>
                <c:pt idx="1480">
                  <c:v>1.8376081815247858E-2</c:v>
                </c:pt>
                <c:pt idx="1481">
                  <c:v>1.8355866442272273E-2</c:v>
                </c:pt>
                <c:pt idx="1482">
                  <c:v>1.8346485718954142E-2</c:v>
                </c:pt>
                <c:pt idx="1483">
                  <c:v>1.8331143462848587E-2</c:v>
                </c:pt>
                <c:pt idx="1484">
                  <c:v>1.8314900286764413E-2</c:v>
                </c:pt>
                <c:pt idx="1485">
                  <c:v>1.8300205365404665E-2</c:v>
                </c:pt>
                <c:pt idx="1486">
                  <c:v>1.8285539462512546E-2</c:v>
                </c:pt>
                <c:pt idx="1487">
                  <c:v>1.8270902878887441E-2</c:v>
                </c:pt>
                <c:pt idx="1488">
                  <c:v>1.8256295915328735E-2</c:v>
                </c:pt>
                <c:pt idx="1489">
                  <c:v>1.8241718873035495E-2</c:v>
                </c:pt>
                <c:pt idx="1490">
                  <c:v>1.8227172052807106E-2</c:v>
                </c:pt>
                <c:pt idx="1491">
                  <c:v>1.8212655755682761E-2</c:v>
                </c:pt>
                <c:pt idx="1492">
                  <c:v>1.8198170282461845E-2</c:v>
                </c:pt>
                <c:pt idx="1493">
                  <c:v>1.8183715934183553E-2</c:v>
                </c:pt>
                <c:pt idx="1494">
                  <c:v>1.8169293011887078E-2</c:v>
                </c:pt>
                <c:pt idx="1495">
                  <c:v>1.8154901816291868E-2</c:v>
                </c:pt>
                <c:pt idx="1496">
                  <c:v>1.8140542648596991E-2</c:v>
                </c:pt>
                <c:pt idx="1497">
                  <c:v>1.8126215809521895E-2</c:v>
                </c:pt>
                <c:pt idx="1498">
                  <c:v>1.8111921600105774E-2</c:v>
                </c:pt>
                <c:pt idx="1499">
                  <c:v>1.8097660321387821E-2</c:v>
                </c:pt>
                <c:pt idx="1500">
                  <c:v>1.8083432274247357E-2</c:v>
                </c:pt>
                <c:pt idx="1501">
                  <c:v>1.8069237759563705E-2</c:v>
                </c:pt>
                <c:pt idx="1502">
                  <c:v>1.8055077078455994E-2</c:v>
                </c:pt>
                <c:pt idx="1503">
                  <c:v>1.8040950531563738E-2</c:v>
                </c:pt>
                <c:pt idx="1504">
                  <c:v>1.8026858420165937E-2</c:v>
                </c:pt>
                <c:pt idx="1505">
                  <c:v>1.8012801044982041E-2</c:v>
                </c:pt>
                <c:pt idx="1506">
                  <c:v>1.7998778707051244E-2</c:v>
                </c:pt>
                <c:pt idx="1507">
                  <c:v>1.7984791707332803E-2</c:v>
                </c:pt>
                <c:pt idx="1508">
                  <c:v>1.7970840346785977E-2</c:v>
                </c:pt>
                <c:pt idx="1509">
                  <c:v>1.7956924926370021E-2</c:v>
                </c:pt>
                <c:pt idx="1510">
                  <c:v>1.7943045746964259E-2</c:v>
                </c:pt>
                <c:pt idx="1511">
                  <c:v>1.7929203109527947E-2</c:v>
                </c:pt>
                <c:pt idx="1512">
                  <c:v>1.7915397314940407E-2</c:v>
                </c:pt>
                <c:pt idx="1513">
                  <c:v>1.7901628664160896E-2</c:v>
                </c:pt>
                <c:pt idx="1514">
                  <c:v>1.7887897458308544E-2</c:v>
                </c:pt>
                <c:pt idx="1515">
                  <c:v>1.7874203998182736E-2</c:v>
                </c:pt>
                <c:pt idx="1516">
                  <c:v>1.7860548584902602E-2</c:v>
                </c:pt>
                <c:pt idx="1517">
                  <c:v>1.7839167671782619E-2</c:v>
                </c:pt>
                <c:pt idx="1518">
                  <c:v>1.7825611474657777E-2</c:v>
                </c:pt>
                <c:pt idx="1519">
                  <c:v>1.7816834382644586E-2</c:v>
                </c:pt>
                <c:pt idx="1520">
                  <c:v>1.7803344102658158E-2</c:v>
                </c:pt>
                <c:pt idx="1521">
                  <c:v>1.7789893465014472E-2</c:v>
                </c:pt>
                <c:pt idx="1522">
                  <c:v>1.7776482770699431E-2</c:v>
                </c:pt>
                <c:pt idx="1523">
                  <c:v>1.7763112320672292E-2</c:v>
                </c:pt>
                <c:pt idx="1524">
                  <c:v>1.7749782415892312E-2</c:v>
                </c:pt>
                <c:pt idx="1525">
                  <c:v>1.773649335731875E-2</c:v>
                </c:pt>
                <c:pt idx="1526">
                  <c:v>1.7723245445964153E-2</c:v>
                </c:pt>
                <c:pt idx="1527">
                  <c:v>1.7710038982734488E-2</c:v>
                </c:pt>
                <c:pt idx="1528">
                  <c:v>1.7696874268615659E-2</c:v>
                </c:pt>
                <c:pt idx="1529">
                  <c:v>1.7683751604566922E-2</c:v>
                </c:pt>
                <c:pt idx="1530">
                  <c:v>1.7670671291600826E-2</c:v>
                </c:pt>
                <c:pt idx="1531">
                  <c:v>1.7651193428411815E-2</c:v>
                </c:pt>
                <c:pt idx="1532">
                  <c:v>1.7640069404549763E-2</c:v>
                </c:pt>
                <c:pt idx="1533">
                  <c:v>1.7627131629538439E-2</c:v>
                </c:pt>
                <c:pt idx="1534">
                  <c:v>1.7614237490182205E-2</c:v>
                </c:pt>
                <c:pt idx="1535">
                  <c:v>1.7599555148439805E-2</c:v>
                </c:pt>
                <c:pt idx="1536">
                  <c:v>1.758858132235197E-2</c:v>
                </c:pt>
                <c:pt idx="1537">
                  <c:v>1.7575819895796485E-2</c:v>
                </c:pt>
                <c:pt idx="1538">
                  <c:v>1.7563103308733119E-2</c:v>
                </c:pt>
                <c:pt idx="1539">
                  <c:v>1.7550431861961258E-2</c:v>
                </c:pt>
                <c:pt idx="1540">
                  <c:v>1.7537805856759903E-2</c:v>
                </c:pt>
                <c:pt idx="1541">
                  <c:v>1.7525225593688631E-2</c:v>
                </c:pt>
                <c:pt idx="1542">
                  <c:v>1.7512691374026446E-2</c:v>
                </c:pt>
                <c:pt idx="1543">
                  <c:v>1.7500203498492795E-2</c:v>
                </c:pt>
                <c:pt idx="1544">
                  <c:v>1.7487762268126872E-2</c:v>
                </c:pt>
                <c:pt idx="1545">
                  <c:v>1.7475367983807999E-2</c:v>
                </c:pt>
                <c:pt idx="1546">
                  <c:v>1.7463020946655305E-2</c:v>
                </c:pt>
                <c:pt idx="1547">
                  <c:v>1.7450721457468177E-2</c:v>
                </c:pt>
                <c:pt idx="1548">
                  <c:v>1.7438469817125934E-2</c:v>
                </c:pt>
                <c:pt idx="1549">
                  <c:v>1.7426266326747708E-2</c:v>
                </c:pt>
                <c:pt idx="1550">
                  <c:v>1.7414111287132883E-2</c:v>
                </c:pt>
                <c:pt idx="1551">
                  <c:v>1.7402004999480525E-2</c:v>
                </c:pt>
                <c:pt idx="1552">
                  <c:v>1.7389947764350211E-2</c:v>
                </c:pt>
                <c:pt idx="1553">
                  <c:v>1.7377939882941007E-2</c:v>
                </c:pt>
                <c:pt idx="1554">
                  <c:v>1.7365981656132234E-2</c:v>
                </c:pt>
                <c:pt idx="1555">
                  <c:v>1.7354073384883151E-2</c:v>
                </c:pt>
                <c:pt idx="1556">
                  <c:v>1.7342215370073077E-2</c:v>
                </c:pt>
                <c:pt idx="1557">
                  <c:v>1.7330407912741208E-2</c:v>
                </c:pt>
                <c:pt idx="1558">
                  <c:v>1.73186513138468E-2</c:v>
                </c:pt>
                <c:pt idx="1559">
                  <c:v>1.7306945874189239E-2</c:v>
                </c:pt>
                <c:pt idx="1560">
                  <c:v>1.7295291894887654E-2</c:v>
                </c:pt>
                <c:pt idx="1561">
                  <c:v>1.7283689676901304E-2</c:v>
                </c:pt>
                <c:pt idx="1562">
                  <c:v>1.72721395208697E-2</c:v>
                </c:pt>
                <c:pt idx="1563">
                  <c:v>1.7260641728071846E-2</c:v>
                </c:pt>
                <c:pt idx="1564">
                  <c:v>1.7249196599307126E-2</c:v>
                </c:pt>
                <c:pt idx="1565">
                  <c:v>1.7237804435534798E-2</c:v>
                </c:pt>
                <c:pt idx="1566">
                  <c:v>1.722646553771412E-2</c:v>
                </c:pt>
                <c:pt idx="1567">
                  <c:v>1.7215180206884284E-2</c:v>
                </c:pt>
                <c:pt idx="1568">
                  <c:v>1.7203948743764741E-2</c:v>
                </c:pt>
                <c:pt idx="1569">
                  <c:v>1.71911791325563E-2</c:v>
                </c:pt>
                <c:pt idx="1570">
                  <c:v>1.7180064113970772E-2</c:v>
                </c:pt>
                <c:pt idx="1571">
                  <c:v>1.7170580570899929E-2</c:v>
                </c:pt>
                <c:pt idx="1572">
                  <c:v>1.7159567588613811E-2</c:v>
                </c:pt>
                <c:pt idx="1573">
                  <c:v>1.7148609978914209E-2</c:v>
                </c:pt>
                <c:pt idx="1574">
                  <c:v>1.7137708042680444E-2</c:v>
                </c:pt>
                <c:pt idx="1575">
                  <c:v>1.7126862080871774E-2</c:v>
                </c:pt>
                <c:pt idx="1576">
                  <c:v>1.7116072394607329E-2</c:v>
                </c:pt>
                <c:pt idx="1577">
                  <c:v>1.7105339284446686E-2</c:v>
                </c:pt>
                <c:pt idx="1578">
                  <c:v>1.7094663051748782E-2</c:v>
                </c:pt>
                <c:pt idx="1579">
                  <c:v>1.7084043997153131E-2</c:v>
                </c:pt>
                <c:pt idx="1580">
                  <c:v>1.7073482421778863E-2</c:v>
                </c:pt>
                <c:pt idx="1581">
                  <c:v>1.7062978626585235E-2</c:v>
                </c:pt>
                <c:pt idx="1582">
                  <c:v>1.7052532912371632E-2</c:v>
                </c:pt>
                <c:pt idx="1583">
                  <c:v>1.7042145580177248E-2</c:v>
                </c:pt>
                <c:pt idx="1584">
                  <c:v>1.7031816931041277E-2</c:v>
                </c:pt>
                <c:pt idx="1585">
                  <c:v>1.7021547265603232E-2</c:v>
                </c:pt>
                <c:pt idx="1586">
                  <c:v>1.7008430564757759E-2</c:v>
                </c:pt>
                <c:pt idx="1587">
                  <c:v>1.7001186090537246E-2</c:v>
                </c:pt>
                <c:pt idx="1588">
                  <c:v>1.6991095182508076E-2</c:v>
                </c:pt>
                <c:pt idx="1589">
                  <c:v>1.698106446225367E-2</c:v>
                </c:pt>
                <c:pt idx="1590">
                  <c:v>1.6971094230573414E-2</c:v>
                </c:pt>
                <c:pt idx="1591">
                  <c:v>1.6961184788426564E-2</c:v>
                </c:pt>
                <c:pt idx="1592">
                  <c:v>1.6951336436852316E-2</c:v>
                </c:pt>
                <c:pt idx="1593">
                  <c:v>1.6941549476809925E-2</c:v>
                </c:pt>
                <c:pt idx="1594">
                  <c:v>1.6931824208938906E-2</c:v>
                </c:pt>
                <c:pt idx="1595">
                  <c:v>1.6922160934598196E-2</c:v>
                </c:pt>
                <c:pt idx="1596">
                  <c:v>1.6912559954427309E-2</c:v>
                </c:pt>
                <c:pt idx="1597">
                  <c:v>1.6903021569625309E-2</c:v>
                </c:pt>
                <c:pt idx="1598">
                  <c:v>1.6893546080911648E-2</c:v>
                </c:pt>
                <c:pt idx="1599">
                  <c:v>1.6884133789325517E-2</c:v>
                </c:pt>
                <c:pt idx="1600">
                  <c:v>1.6874784995746239E-2</c:v>
                </c:pt>
                <c:pt idx="1601">
                  <c:v>1.6865500001292943E-2</c:v>
                </c:pt>
                <c:pt idx="1602">
                  <c:v>1.6856279106685079E-2</c:v>
                </c:pt>
                <c:pt idx="1603">
                  <c:v>1.6847122613121712E-2</c:v>
                </c:pt>
                <c:pt idx="1604">
                  <c:v>1.6838030821322292E-2</c:v>
                </c:pt>
                <c:pt idx="1605">
                  <c:v>1.6829004032326011E-2</c:v>
                </c:pt>
                <c:pt idx="1606">
                  <c:v>1.6820042546932257E-2</c:v>
                </c:pt>
                <c:pt idx="1607">
                  <c:v>1.6811146666420029E-2</c:v>
                </c:pt>
                <c:pt idx="1608">
                  <c:v>1.6802316691428842E-2</c:v>
                </c:pt>
                <c:pt idx="1609">
                  <c:v>1.679355292299789E-2</c:v>
                </c:pt>
                <c:pt idx="1610">
                  <c:v>1.6784855662086429E-2</c:v>
                </c:pt>
                <c:pt idx="1611">
                  <c:v>1.6776225209653717E-2</c:v>
                </c:pt>
                <c:pt idx="1612">
                  <c:v>1.6767661866659012E-2</c:v>
                </c:pt>
                <c:pt idx="1613">
                  <c:v>1.6759165933901699E-2</c:v>
                </c:pt>
                <c:pt idx="1614">
                  <c:v>1.6750737712580843E-2</c:v>
                </c:pt>
                <c:pt idx="1615">
                  <c:v>1.6742377503415895E-2</c:v>
                </c:pt>
                <c:pt idx="1616">
                  <c:v>1.6734085607446048E-2</c:v>
                </c:pt>
                <c:pt idx="1617">
                  <c:v>1.6725862325550622E-2</c:v>
                </c:pt>
                <c:pt idx="1618">
                  <c:v>1.6717707958768813E-2</c:v>
                </c:pt>
                <c:pt idx="1619">
                  <c:v>1.6709622808059876E-2</c:v>
                </c:pt>
                <c:pt idx="1620">
                  <c:v>1.6701607174223199E-2</c:v>
                </c:pt>
                <c:pt idx="1621">
                  <c:v>1.6693661358297973E-2</c:v>
                </c:pt>
                <c:pt idx="1622">
                  <c:v>1.6685785661323393E-2</c:v>
                </c:pt>
                <c:pt idx="1623">
                  <c:v>1.6677980383938973E-2</c:v>
                </c:pt>
                <c:pt idx="1624">
                  <c:v>1.6670245827423713E-2</c:v>
                </c:pt>
                <c:pt idx="1625">
                  <c:v>1.6662582292736872E-2</c:v>
                </c:pt>
                <c:pt idx="1626">
                  <c:v>1.6654990080517962E-2</c:v>
                </c:pt>
                <c:pt idx="1627">
                  <c:v>1.6647469491886113E-2</c:v>
                </c:pt>
                <c:pt idx="1628">
                  <c:v>1.6640020827720647E-2</c:v>
                </c:pt>
                <c:pt idx="1629">
                  <c:v>1.6632644389060758E-2</c:v>
                </c:pt>
                <c:pt idx="1630">
                  <c:v>1.6625340476785766E-2</c:v>
                </c:pt>
                <c:pt idx="1631">
                  <c:v>1.6618109391934865E-2</c:v>
                </c:pt>
                <c:pt idx="1632">
                  <c:v>1.6610951435387378E-2</c:v>
                </c:pt>
                <c:pt idx="1633">
                  <c:v>1.6603866908022624E-2</c:v>
                </c:pt>
                <c:pt idx="1634">
                  <c:v>1.6596856110959735E-2</c:v>
                </c:pt>
                <c:pt idx="1635">
                  <c:v>1.6589919344918158E-2</c:v>
                </c:pt>
                <c:pt idx="1636">
                  <c:v>1.6581109910456249E-2</c:v>
                </c:pt>
                <c:pt idx="1637">
                  <c:v>1.6576269110055719E-2</c:v>
                </c:pt>
                <c:pt idx="1638">
                  <c:v>1.6569556243073436E-2</c:v>
                </c:pt>
                <c:pt idx="1639">
                  <c:v>1.6562918611029431E-2</c:v>
                </c:pt>
                <c:pt idx="1640">
                  <c:v>1.6556356514882964E-2</c:v>
                </c:pt>
                <c:pt idx="1641">
                  <c:v>1.6549870255593291E-2</c:v>
                </c:pt>
                <c:pt idx="1642">
                  <c:v>1.6543460133959798E-2</c:v>
                </c:pt>
                <c:pt idx="1643">
                  <c:v>1.6537126451021678E-2</c:v>
                </c:pt>
                <c:pt idx="1644">
                  <c:v>1.6530869507738188E-2</c:v>
                </c:pt>
                <c:pt idx="1645">
                  <c:v>1.6524689604988652E-2</c:v>
                </c:pt>
                <c:pt idx="1646">
                  <c:v>1.6518587043812261E-2</c:v>
                </c:pt>
                <c:pt idx="1647">
                  <c:v>1.6512562125168273E-2</c:v>
                </c:pt>
                <c:pt idx="1648">
                  <c:v>1.6506615149856074E-2</c:v>
                </c:pt>
                <c:pt idx="1649">
                  <c:v>1.650074641907473E-2</c:v>
                </c:pt>
                <c:pt idx="1650">
                  <c:v>1.6494956233463753E-2</c:v>
                </c:pt>
                <c:pt idx="1651">
                  <c:v>1.6489244894062338E-2</c:v>
                </c:pt>
                <c:pt idx="1652">
                  <c:v>1.648361270206955E-2</c:v>
                </c:pt>
                <c:pt idx="1653">
                  <c:v>1.6478059958124902E-2</c:v>
                </c:pt>
                <c:pt idx="1654">
                  <c:v>1.6472586963187652E-2</c:v>
                </c:pt>
                <c:pt idx="1655">
                  <c:v>1.6467194018296993E-2</c:v>
                </c:pt>
                <c:pt idx="1656">
                  <c:v>1.646188142449212E-2</c:v>
                </c:pt>
                <c:pt idx="1657">
                  <c:v>1.6456649482572416E-2</c:v>
                </c:pt>
                <c:pt idx="1658">
                  <c:v>1.6451498493497141E-2</c:v>
                </c:pt>
                <c:pt idx="1659">
                  <c:v>1.6446428758305487E-2</c:v>
                </c:pt>
                <c:pt idx="1660">
                  <c:v>1.6441440577876776E-2</c:v>
                </c:pt>
                <c:pt idx="1661">
                  <c:v>1.6436534253170265E-2</c:v>
                </c:pt>
                <c:pt idx="1662">
                  <c:v>1.6431710085065276E-2</c:v>
                </c:pt>
                <c:pt idx="1663">
                  <c:v>1.6426968374680939E-2</c:v>
                </c:pt>
                <c:pt idx="1664">
                  <c:v>1.6422309422736703E-2</c:v>
                </c:pt>
                <c:pt idx="1665">
                  <c:v>1.6417733530271761E-2</c:v>
                </c:pt>
                <c:pt idx="1666">
                  <c:v>1.6413240998405243E-2</c:v>
                </c:pt>
                <c:pt idx="1667">
                  <c:v>1.6408832127776662E-2</c:v>
                </c:pt>
                <c:pt idx="1668">
                  <c:v>1.6404507219505149E-2</c:v>
                </c:pt>
                <c:pt idx="1669">
                  <c:v>1.640026657454996E-2</c:v>
                </c:pt>
                <c:pt idx="1670">
                  <c:v>1.6396110493870353E-2</c:v>
                </c:pt>
                <c:pt idx="1671">
                  <c:v>1.6392039278265713E-2</c:v>
                </c:pt>
                <c:pt idx="1672">
                  <c:v>1.6388053228935107E-2</c:v>
                </c:pt>
                <c:pt idx="1673">
                  <c:v>1.638360241489778E-2</c:v>
                </c:pt>
                <c:pt idx="1674">
                  <c:v>1.6380337832213598E-2</c:v>
                </c:pt>
                <c:pt idx="1675">
                  <c:v>1.6376609086821148E-2</c:v>
                </c:pt>
                <c:pt idx="1676">
                  <c:v>1.6372966711299952E-2</c:v>
                </c:pt>
                <c:pt idx="1677">
                  <c:v>1.6369411006689205E-2</c:v>
                </c:pt>
                <c:pt idx="1678">
                  <c:v>1.6365942273948164E-2</c:v>
                </c:pt>
                <c:pt idx="1679">
                  <c:v>1.6362560813796279E-2</c:v>
                </c:pt>
                <c:pt idx="1680">
                  <c:v>1.6359266927432614E-2</c:v>
                </c:pt>
                <c:pt idx="1681">
                  <c:v>1.6356060915656556E-2</c:v>
                </c:pt>
                <c:pt idx="1682">
                  <c:v>1.6352943079507298E-2</c:v>
                </c:pt>
                <c:pt idx="1683">
                  <c:v>1.6349913719944098E-2</c:v>
                </c:pt>
                <c:pt idx="1684">
                  <c:v>1.6346973137766341E-2</c:v>
                </c:pt>
                <c:pt idx="1685">
                  <c:v>1.6344121634093156E-2</c:v>
                </c:pt>
                <c:pt idx="1686">
                  <c:v>1.6341359509803866E-2</c:v>
                </c:pt>
                <c:pt idx="1687">
                  <c:v>1.6337940024389042E-2</c:v>
                </c:pt>
                <c:pt idx="1688">
                  <c:v>1.6336104603054125E-2</c:v>
                </c:pt>
                <c:pt idx="1689">
                  <c:v>1.6333612422512189E-2</c:v>
                </c:pt>
                <c:pt idx="1690">
                  <c:v>1.6331210825271114E-2</c:v>
                </c:pt>
                <c:pt idx="1691">
                  <c:v>1.6329109095600813E-2</c:v>
                </c:pt>
                <c:pt idx="1692">
                  <c:v>1.6326370969474979E-2</c:v>
                </c:pt>
                <c:pt idx="1693">
                  <c:v>1.6324256021338357E-2</c:v>
                </c:pt>
                <c:pt idx="1694">
                  <c:v>1.6322232903185352E-2</c:v>
                </c:pt>
                <c:pt idx="1695">
                  <c:v>1.6320301915735413E-2</c:v>
                </c:pt>
                <c:pt idx="1696">
                  <c:v>1.6318463360267543E-2</c:v>
                </c:pt>
                <c:pt idx="1697">
                  <c:v>1.6316717537661063E-2</c:v>
                </c:pt>
                <c:pt idx="1698">
                  <c:v>1.6315064748635422E-2</c:v>
                </c:pt>
                <c:pt idx="1699">
                  <c:v>1.6313505294309749E-2</c:v>
                </c:pt>
                <c:pt idx="1700">
                  <c:v>1.6312039475723239E-2</c:v>
                </c:pt>
                <c:pt idx="1701">
                  <c:v>1.631066759359534E-2</c:v>
                </c:pt>
                <c:pt idx="1702">
                  <c:v>1.6309389949125119E-2</c:v>
                </c:pt>
                <c:pt idx="1703">
                  <c:v>1.6308206843032025E-2</c:v>
                </c:pt>
                <c:pt idx="1704">
                  <c:v>1.6307118576435187E-2</c:v>
                </c:pt>
                <c:pt idx="1705">
                  <c:v>1.6306125450213926E-2</c:v>
                </c:pt>
                <c:pt idx="1706">
                  <c:v>1.6305227765167629E-2</c:v>
                </c:pt>
                <c:pt idx="1707">
                  <c:v>1.6304425822495361E-2</c:v>
                </c:pt>
                <c:pt idx="1708">
                  <c:v>1.6303719923076443E-2</c:v>
                </c:pt>
                <c:pt idx="1709">
                  <c:v>1.6303110367790197E-2</c:v>
                </c:pt>
                <c:pt idx="1710">
                  <c:v>1.6302597457675816E-2</c:v>
                </c:pt>
                <c:pt idx="1711">
                  <c:v>1.6302181493532686E-2</c:v>
                </c:pt>
                <c:pt idx="1712">
                  <c:v>1.6300556787482989E-2</c:v>
                </c:pt>
                <c:pt idx="1713">
                  <c:v>1.6294199212056881E-2</c:v>
                </c:pt>
                <c:pt idx="1714">
                  <c:v>1.6287870074762623E-2</c:v>
                </c:pt>
                <c:pt idx="1715">
                  <c:v>1.6281569507494709E-2</c:v>
                </c:pt>
                <c:pt idx="1716">
                  <c:v>1.6275297641747954E-2</c:v>
                </c:pt>
                <c:pt idx="1717">
                  <c:v>1.6269054609336919E-2</c:v>
                </c:pt>
                <c:pt idx="1718">
                  <c:v>1.626284054191629E-2</c:v>
                </c:pt>
                <c:pt idx="1719">
                  <c:v>1.6256655571220691E-2</c:v>
                </c:pt>
                <c:pt idx="1720">
                  <c:v>1.6250499828744935E-2</c:v>
                </c:pt>
                <c:pt idx="1721">
                  <c:v>1.6244373446223648E-2</c:v>
                </c:pt>
                <c:pt idx="1722">
                  <c:v>1.6238276555471387E-2</c:v>
                </c:pt>
                <c:pt idx="1723">
                  <c:v>1.6232209287982968E-2</c:v>
                </c:pt>
                <c:pt idx="1724">
                  <c:v>1.6226171775572951E-2</c:v>
                </c:pt>
                <c:pt idx="1725">
                  <c:v>1.6218453193079796E-2</c:v>
                </c:pt>
                <c:pt idx="1726">
                  <c:v>1.6212484186510778E-2</c:v>
                </c:pt>
                <c:pt idx="1727">
                  <c:v>1.6207391917024694E-2</c:v>
                </c:pt>
                <c:pt idx="1728">
                  <c:v>1.6201479078086223E-2</c:v>
                </c:pt>
                <c:pt idx="1729">
                  <c:v>1.6195596671364498E-2</c:v>
                </c:pt>
                <c:pt idx="1730">
                  <c:v>1.6189744828434272E-2</c:v>
                </c:pt>
                <c:pt idx="1731">
                  <c:v>1.618392368095023E-2</c:v>
                </c:pt>
                <c:pt idx="1732">
                  <c:v>1.6178133360726932E-2</c:v>
                </c:pt>
                <c:pt idx="1733">
                  <c:v>1.6172373999419065E-2</c:v>
                </c:pt>
                <c:pt idx="1734">
                  <c:v>1.6166645728681317E-2</c:v>
                </c:pt>
                <c:pt idx="1735">
                  <c:v>1.6160948680088438E-2</c:v>
                </c:pt>
                <c:pt idx="1736">
                  <c:v>1.6155282985454988E-2</c:v>
                </c:pt>
                <c:pt idx="1737">
                  <c:v>1.6149648776275782E-2</c:v>
                </c:pt>
                <c:pt idx="1738">
                  <c:v>1.6144046184445315E-2</c:v>
                </c:pt>
                <c:pt idx="1739">
                  <c:v>1.6138475341538339E-2</c:v>
                </c:pt>
                <c:pt idx="1740">
                  <c:v>1.6132936379289475E-2</c:v>
                </c:pt>
                <c:pt idx="1741">
                  <c:v>1.6127429429113604E-2</c:v>
                </c:pt>
                <c:pt idx="1742">
                  <c:v>1.6120340164444968E-2</c:v>
                </c:pt>
                <c:pt idx="1743">
                  <c:v>1.6115737230544269E-2</c:v>
                </c:pt>
                <c:pt idx="1744">
                  <c:v>1.6111101969169539E-2</c:v>
                </c:pt>
                <c:pt idx="1745">
                  <c:v>1.6105724384951614E-2</c:v>
                </c:pt>
                <c:pt idx="1746">
                  <c:v>1.6100379471239989E-2</c:v>
                </c:pt>
                <c:pt idx="1747">
                  <c:v>1.6095067359849224E-2</c:v>
                </c:pt>
                <c:pt idx="1748">
                  <c:v>1.6089788182434006E-2</c:v>
                </c:pt>
                <c:pt idx="1749">
                  <c:v>1.6084542070649022E-2</c:v>
                </c:pt>
                <c:pt idx="1750">
                  <c:v>1.6079329156228894E-2</c:v>
                </c:pt>
                <c:pt idx="1751">
                  <c:v>1.6074149570828311E-2</c:v>
                </c:pt>
                <c:pt idx="1752">
                  <c:v>1.6069003445942087E-2</c:v>
                </c:pt>
                <c:pt idx="1753">
                  <c:v>1.606389091362459E-2</c:v>
                </c:pt>
                <c:pt idx="1754">
                  <c:v>1.6058812105210762E-2</c:v>
                </c:pt>
                <c:pt idx="1755">
                  <c:v>1.6053767152435228E-2</c:v>
                </c:pt>
                <c:pt idx="1756">
                  <c:v>1.6048756187112545E-2</c:v>
                </c:pt>
                <c:pt idx="1757">
                  <c:v>1.604377934073753E-2</c:v>
                </c:pt>
                <c:pt idx="1758">
                  <c:v>1.6038836745044804E-2</c:v>
                </c:pt>
                <c:pt idx="1759">
                  <c:v>1.6033928531768993E-2</c:v>
                </c:pt>
                <c:pt idx="1760">
                  <c:v>1.6029054832564782E-2</c:v>
                </c:pt>
                <c:pt idx="1761">
                  <c:v>1.6024215779006923E-2</c:v>
                </c:pt>
                <c:pt idx="1762">
                  <c:v>1.6019411502909975E-2</c:v>
                </c:pt>
                <c:pt idx="1763">
                  <c:v>1.6014642135928625E-2</c:v>
                </c:pt>
                <c:pt idx="1764">
                  <c:v>1.6009907809637625E-2</c:v>
                </c:pt>
                <c:pt idx="1765">
                  <c:v>1.6005208655771597E-2</c:v>
                </c:pt>
                <c:pt idx="1766">
                  <c:v>1.6000544805985228E-2</c:v>
                </c:pt>
                <c:pt idx="1767">
                  <c:v>1.5995916392013143E-2</c:v>
                </c:pt>
                <c:pt idx="1768">
                  <c:v>1.5991323545430092E-2</c:v>
                </c:pt>
                <c:pt idx="1769">
                  <c:v>1.5986766397890761E-2</c:v>
                </c:pt>
                <c:pt idx="1770">
                  <c:v>1.5982245081209712E-2</c:v>
                </c:pt>
                <c:pt idx="1771">
                  <c:v>1.5977759726961693E-2</c:v>
                </c:pt>
                <c:pt idx="1772">
                  <c:v>1.597331046688133E-2</c:v>
                </c:pt>
                <c:pt idx="1773">
                  <c:v>1.5968897432623308E-2</c:v>
                </c:pt>
                <c:pt idx="1774">
                  <c:v>1.5964520755682443E-2</c:v>
                </c:pt>
                <c:pt idx="1775">
                  <c:v>1.5960180568033167E-2</c:v>
                </c:pt>
                <c:pt idx="1776">
                  <c:v>1.5955877001170293E-2</c:v>
                </c:pt>
                <c:pt idx="1777">
                  <c:v>1.5950499752470648E-2</c:v>
                </c:pt>
                <c:pt idx="1778">
                  <c:v>1.594628529757891E-2</c:v>
                </c:pt>
                <c:pt idx="1779">
                  <c:v>1.5942591383764082E-2</c:v>
                </c:pt>
                <c:pt idx="1780">
                  <c:v>1.5938440934579745E-2</c:v>
                </c:pt>
                <c:pt idx="1781">
                  <c:v>1.5934327783160285E-2</c:v>
                </c:pt>
                <c:pt idx="1782">
                  <c:v>1.5930252061480132E-2</c:v>
                </c:pt>
                <c:pt idx="1783">
                  <c:v>1.5926213901273911E-2</c:v>
                </c:pt>
                <c:pt idx="1784">
                  <c:v>1.59222134339565E-2</c:v>
                </c:pt>
                <c:pt idx="1785">
                  <c:v>1.5918250791262523E-2</c:v>
                </c:pt>
                <c:pt idx="1786">
                  <c:v>1.591432610516641E-2</c:v>
                </c:pt>
                <c:pt idx="1787">
                  <c:v>1.5910439506843232E-2</c:v>
                </c:pt>
                <c:pt idx="1788">
                  <c:v>1.5906591128427294E-2</c:v>
                </c:pt>
                <c:pt idx="1789">
                  <c:v>1.5902781101253538E-2</c:v>
                </c:pt>
                <c:pt idx="1790">
                  <c:v>1.5899009557216459E-2</c:v>
                </c:pt>
                <c:pt idx="1791">
                  <c:v>1.5895621519781855E-2</c:v>
                </c:pt>
                <c:pt idx="1792">
                  <c:v>1.5889488930369566E-2</c:v>
                </c:pt>
                <c:pt idx="1793">
                  <c:v>1.5885855900652501E-2</c:v>
                </c:pt>
                <c:pt idx="1794">
                  <c:v>1.5882261955990629E-2</c:v>
                </c:pt>
                <c:pt idx="1795">
                  <c:v>1.5878202618644366E-2</c:v>
                </c:pt>
                <c:pt idx="1796">
                  <c:v>1.5875191848211401E-2</c:v>
                </c:pt>
                <c:pt idx="1797">
                  <c:v>1.5871715948563292E-2</c:v>
                </c:pt>
                <c:pt idx="1798">
                  <c:v>1.5868279660509188E-2</c:v>
                </c:pt>
                <c:pt idx="1799">
                  <c:v>1.5864883115863648E-2</c:v>
                </c:pt>
                <c:pt idx="1800">
                  <c:v>1.586152644628136E-2</c:v>
                </c:pt>
                <c:pt idx="1801">
                  <c:v>1.585820978341701E-2</c:v>
                </c:pt>
                <c:pt idx="1802">
                  <c:v>1.585493325884535E-2</c:v>
                </c:pt>
                <c:pt idx="1803">
                  <c:v>1.5851697004380938E-2</c:v>
                </c:pt>
                <c:pt idx="1804">
                  <c:v>1.5848501151598526E-2</c:v>
                </c:pt>
                <c:pt idx="1805">
                  <c:v>1.5845345832232738E-2</c:v>
                </c:pt>
                <c:pt idx="1806">
                  <c:v>1.5842231178018196E-2</c:v>
                </c:pt>
                <c:pt idx="1807">
                  <c:v>1.5839157320369779E-2</c:v>
                </c:pt>
                <c:pt idx="1808">
                  <c:v>1.5836124391341855E-2</c:v>
                </c:pt>
                <c:pt idx="1809">
                  <c:v>1.5833132522269366E-2</c:v>
                </c:pt>
                <c:pt idx="1810">
                  <c:v>1.5830181845046809E-2</c:v>
                </c:pt>
                <c:pt idx="1811">
                  <c:v>1.5827272491168998E-2</c:v>
                </c:pt>
                <c:pt idx="1812">
                  <c:v>1.5824404592530428E-2</c:v>
                </c:pt>
                <c:pt idx="1813">
                  <c:v>1.5821578280466042E-2</c:v>
                </c:pt>
                <c:pt idx="1814">
                  <c:v>1.5818793687030208E-2</c:v>
                </c:pt>
                <c:pt idx="1815">
                  <c:v>1.5816050943717741E-2</c:v>
                </c:pt>
                <c:pt idx="1816">
                  <c:v>1.5813350182183328E-2</c:v>
                </c:pt>
                <c:pt idx="1817">
                  <c:v>1.5810691534081656E-2</c:v>
                </c:pt>
                <c:pt idx="1818">
                  <c:v>1.5808075131227284E-2</c:v>
                </c:pt>
                <c:pt idx="1819">
                  <c:v>1.5805501105115027E-2</c:v>
                </c:pt>
                <c:pt idx="1820">
                  <c:v>1.580296958747951E-2</c:v>
                </c:pt>
                <c:pt idx="1821">
                  <c:v>1.580048071013529E-2</c:v>
                </c:pt>
                <c:pt idx="1822">
                  <c:v>1.5798034604497246E-2</c:v>
                </c:pt>
                <c:pt idx="1823">
                  <c:v>1.5795631402459875E-2</c:v>
                </c:pt>
                <c:pt idx="1824">
                  <c:v>1.5793271235597928E-2</c:v>
                </c:pt>
                <c:pt idx="1825">
                  <c:v>1.5790954235646026E-2</c:v>
                </c:pt>
                <c:pt idx="1826">
                  <c:v>1.5788680534178923E-2</c:v>
                </c:pt>
                <c:pt idx="1827">
                  <c:v>1.578645026293124E-2</c:v>
                </c:pt>
                <c:pt idx="1828">
                  <c:v>1.5784263553637601E-2</c:v>
                </c:pt>
                <c:pt idx="1829">
                  <c:v>1.5781711805944454E-2</c:v>
                </c:pt>
                <c:pt idx="1830">
                  <c:v>1.5779725048226112E-2</c:v>
                </c:pt>
                <c:pt idx="1831">
                  <c:v>1.5777966113708075E-2</c:v>
                </c:pt>
                <c:pt idx="1832">
                  <c:v>1.5775954968537675E-2</c:v>
                </c:pt>
                <c:pt idx="1833">
                  <c:v>1.5773988043834564E-2</c:v>
                </c:pt>
                <c:pt idx="1834">
                  <c:v>1.5772065470933683E-2</c:v>
                </c:pt>
                <c:pt idx="1835">
                  <c:v>1.5770187381649592E-2</c:v>
                </c:pt>
                <c:pt idx="1836">
                  <c:v>1.5768353907716914E-2</c:v>
                </c:pt>
                <c:pt idx="1837">
                  <c:v>1.5766565180630465E-2</c:v>
                </c:pt>
                <c:pt idx="1838">
                  <c:v>1.5764821332204804E-2</c:v>
                </c:pt>
                <c:pt idx="1839">
                  <c:v>1.5763122494094617E-2</c:v>
                </c:pt>
                <c:pt idx="1840">
                  <c:v>1.5761468797874656E-2</c:v>
                </c:pt>
                <c:pt idx="1841">
                  <c:v>1.5759860375519352E-2</c:v>
                </c:pt>
                <c:pt idx="1842">
                  <c:v>1.5757859140101971E-2</c:v>
                </c:pt>
                <c:pt idx="1843">
                  <c:v>1.5756779877982297E-2</c:v>
                </c:pt>
                <c:pt idx="1844">
                  <c:v>1.5755308066509599E-2</c:v>
                </c:pt>
                <c:pt idx="1845">
                  <c:v>1.5753882055360435E-2</c:v>
                </c:pt>
                <c:pt idx="1846">
                  <c:v>1.5752501976189492E-2</c:v>
                </c:pt>
                <c:pt idx="1847">
                  <c:v>1.5750981155040478E-2</c:v>
                </c:pt>
                <c:pt idx="1848">
                  <c:v>1.5749880140640826E-2</c:v>
                </c:pt>
                <c:pt idx="1849">
                  <c:v>1.5748638647492541E-2</c:v>
                </c:pt>
                <c:pt idx="1850">
                  <c:v>1.5747443613181034E-2</c:v>
                </c:pt>
                <c:pt idx="1851">
                  <c:v>1.5746295169121183E-2</c:v>
                </c:pt>
                <c:pt idx="1852">
                  <c:v>1.5745193447207484E-2</c:v>
                </c:pt>
                <c:pt idx="1853">
                  <c:v>1.5744138579014688E-2</c:v>
                </c:pt>
                <c:pt idx="1854">
                  <c:v>1.5743130696277419E-2</c:v>
                </c:pt>
                <c:pt idx="1855">
                  <c:v>1.5742169930490491E-2</c:v>
                </c:pt>
                <c:pt idx="1856">
                  <c:v>1.5741256413628335E-2</c:v>
                </c:pt>
                <c:pt idx="1857">
                  <c:v>1.5740390277025895E-2</c:v>
                </c:pt>
                <c:pt idx="1858">
                  <c:v>1.5739571652657602E-2</c:v>
                </c:pt>
                <c:pt idx="1859">
                  <c:v>1.5738800672018272E-2</c:v>
                </c:pt>
                <c:pt idx="1860">
                  <c:v>1.5738077466842526E-2</c:v>
                </c:pt>
                <c:pt idx="1861">
                  <c:v>1.5737402168705117E-2</c:v>
                </c:pt>
                <c:pt idx="1862">
                  <c:v>1.5736774909500539E-2</c:v>
                </c:pt>
                <c:pt idx="1863">
                  <c:v>1.5736195820643673E-2</c:v>
                </c:pt>
                <c:pt idx="1864">
                  <c:v>1.5735665034029012E-2</c:v>
                </c:pt>
                <c:pt idx="1865">
                  <c:v>1.5735182681151372E-2</c:v>
                </c:pt>
                <c:pt idx="1866">
                  <c:v>1.5734748893905248E-2</c:v>
                </c:pt>
                <c:pt idx="1867">
                  <c:v>1.573436380370552E-2</c:v>
                </c:pt>
                <c:pt idx="1868">
                  <c:v>1.5734027542446682E-2</c:v>
                </c:pt>
                <c:pt idx="1869">
                  <c:v>1.5733740241543615E-2</c:v>
                </c:pt>
                <c:pt idx="1870">
                  <c:v>1.5733502032970748E-2</c:v>
                </c:pt>
                <c:pt idx="1871">
                  <c:v>1.5733313048302833E-2</c:v>
                </c:pt>
                <c:pt idx="1872">
                  <c:v>1.5733173419034685E-2</c:v>
                </c:pt>
                <c:pt idx="1873">
                  <c:v>1.5733083277140736E-2</c:v>
                </c:pt>
                <c:pt idx="1874">
                  <c:v>1.5733042754035864E-2</c:v>
                </c:pt>
                <c:pt idx="1875">
                  <c:v>1.5733051981454693E-2</c:v>
                </c:pt>
                <c:pt idx="1876">
                  <c:v>1.5733111091211782E-2</c:v>
                </c:pt>
                <c:pt idx="1877">
                  <c:v>1.5733220214801946E-2</c:v>
                </c:pt>
                <c:pt idx="1878">
                  <c:v>1.5733379484039745E-2</c:v>
                </c:pt>
                <c:pt idx="1879">
                  <c:v>1.5733589030499928E-2</c:v>
                </c:pt>
                <c:pt idx="1880">
                  <c:v>1.573384898591712E-2</c:v>
                </c:pt>
                <c:pt idx="1881">
                  <c:v>1.5734207971958014E-2</c:v>
                </c:pt>
                <c:pt idx="1882">
                  <c:v>1.5734576389974109E-2</c:v>
                </c:pt>
                <c:pt idx="1883">
                  <c:v>1.573493262245762E-2</c:v>
                </c:pt>
                <c:pt idx="1884">
                  <c:v>1.573539553040959E-2</c:v>
                </c:pt>
                <c:pt idx="1885">
                  <c:v>1.5735909505592005E-2</c:v>
                </c:pt>
                <c:pt idx="1886">
                  <c:v>1.5736474679819423E-2</c:v>
                </c:pt>
                <c:pt idx="1887">
                  <c:v>1.5737091184746532E-2</c:v>
                </c:pt>
                <c:pt idx="1888">
                  <c:v>1.5737759151948083E-2</c:v>
                </c:pt>
                <c:pt idx="1889">
                  <c:v>1.5738478713078763E-2</c:v>
                </c:pt>
                <c:pt idx="1890">
                  <c:v>1.5739249999953131E-2</c:v>
                </c:pt>
                <c:pt idx="1891">
                  <c:v>1.5740073144225875E-2</c:v>
                </c:pt>
                <c:pt idx="1892">
                  <c:v>1.5740948277471745E-2</c:v>
                </c:pt>
                <c:pt idx="1893">
                  <c:v>1.5741875531505301E-2</c:v>
                </c:pt>
                <c:pt idx="1894">
                  <c:v>1.5742855037821357E-2</c:v>
                </c:pt>
                <c:pt idx="1895">
                  <c:v>1.5743886928234474E-2</c:v>
                </c:pt>
                <c:pt idx="1896">
                  <c:v>1.5744971334319402E-2</c:v>
                </c:pt>
                <c:pt idx="1897">
                  <c:v>1.5746442948669781E-2</c:v>
                </c:pt>
                <c:pt idx="1898">
                  <c:v>1.5747298220603057E-2</c:v>
                </c:pt>
                <c:pt idx="1899">
                  <c:v>1.5748540963951285E-2</c:v>
                </c:pt>
                <c:pt idx="1900">
                  <c:v>1.5749836749749946E-2</c:v>
                </c:pt>
                <c:pt idx="1901">
                  <c:v>1.5751185709733662E-2</c:v>
                </c:pt>
                <c:pt idx="1902">
                  <c:v>1.5752587975477184E-2</c:v>
                </c:pt>
                <c:pt idx="1903">
                  <c:v>1.5754043678635199E-2</c:v>
                </c:pt>
                <c:pt idx="1904">
                  <c:v>1.5755552950942331E-2</c:v>
                </c:pt>
                <c:pt idx="1905">
                  <c:v>1.575711592397333E-2</c:v>
                </c:pt>
                <c:pt idx="1906">
                  <c:v>1.5758732729622693E-2</c:v>
                </c:pt>
                <c:pt idx="1907">
                  <c:v>1.5760403499305298E-2</c:v>
                </c:pt>
                <c:pt idx="1908">
                  <c:v>1.576212836491564E-2</c:v>
                </c:pt>
                <c:pt idx="1909">
                  <c:v>1.5763907457948534E-2</c:v>
                </c:pt>
                <c:pt idx="1910">
                  <c:v>1.5765740910298476E-2</c:v>
                </c:pt>
                <c:pt idx="1911">
                  <c:v>1.5767628853380344E-2</c:v>
                </c:pt>
                <c:pt idx="1912">
                  <c:v>1.5769571419088635E-2</c:v>
                </c:pt>
                <c:pt idx="1913">
                  <c:v>1.5771568738918162E-2</c:v>
                </c:pt>
                <c:pt idx="1914">
                  <c:v>1.5773620944683486E-2</c:v>
                </c:pt>
                <c:pt idx="1915">
                  <c:v>1.5775728167959358E-2</c:v>
                </c:pt>
                <c:pt idx="1916">
                  <c:v>1.5777890540480399E-2</c:v>
                </c:pt>
                <c:pt idx="1917">
                  <c:v>1.5780108193901299E-2</c:v>
                </c:pt>
                <c:pt idx="1918">
                  <c:v>1.5782381259956679E-2</c:v>
                </c:pt>
                <c:pt idx="1919">
                  <c:v>1.5784709870301228E-2</c:v>
                </c:pt>
                <c:pt idx="1920">
                  <c:v>1.5787094156509696E-2</c:v>
                </c:pt>
                <c:pt idx="1921">
                  <c:v>1.5789534250316706E-2</c:v>
                </c:pt>
                <c:pt idx="1922">
                  <c:v>1.5792030283456882E-2</c:v>
                </c:pt>
                <c:pt idx="1923">
                  <c:v>1.579458238758491E-2</c:v>
                </c:pt>
                <c:pt idx="1924">
                  <c:v>1.5797190694275542E-2</c:v>
                </c:pt>
                <c:pt idx="1925">
                  <c:v>1.5799855335343338E-2</c:v>
                </c:pt>
                <c:pt idx="1926">
                  <c:v>1.5802576442363048E-2</c:v>
                </c:pt>
                <c:pt idx="1927">
                  <c:v>1.5805354146989359E-2</c:v>
                </c:pt>
                <c:pt idx="1928">
                  <c:v>1.5808188581116767E-2</c:v>
                </c:pt>
                <c:pt idx="1929">
                  <c:v>1.581107987616015E-2</c:v>
                </c:pt>
                <c:pt idx="1930">
                  <c:v>1.5814028163934069E-2</c:v>
                </c:pt>
                <c:pt idx="1931">
                  <c:v>1.5817033576093209E-2</c:v>
                </c:pt>
                <c:pt idx="1932">
                  <c:v>1.5820096244212323E-2</c:v>
                </c:pt>
                <c:pt idx="1933">
                  <c:v>1.5823666714691598E-2</c:v>
                </c:pt>
                <c:pt idx="1934">
                  <c:v>1.5826393875348899E-2</c:v>
                </c:pt>
                <c:pt idx="1935">
                  <c:v>1.5829629101675735E-2</c:v>
                </c:pt>
                <c:pt idx="1936">
                  <c:v>1.5832922110821102E-2</c:v>
                </c:pt>
                <c:pt idx="1937">
                  <c:v>1.5836273034279813E-2</c:v>
                </c:pt>
                <c:pt idx="1938">
                  <c:v>1.5839682003946365E-2</c:v>
                </c:pt>
                <c:pt idx="1939">
                  <c:v>1.5843149151315572E-2</c:v>
                </c:pt>
                <c:pt idx="1940">
                  <c:v>1.5846674608201994E-2</c:v>
                </c:pt>
                <c:pt idx="1941">
                  <c:v>1.5850258506180381E-2</c:v>
                </c:pt>
                <c:pt idx="1942">
                  <c:v>1.5853900976985358E-2</c:v>
                </c:pt>
                <c:pt idx="1943">
                  <c:v>1.585760215227161E-2</c:v>
                </c:pt>
                <c:pt idx="1944">
                  <c:v>1.586136216361389E-2</c:v>
                </c:pt>
                <c:pt idx="1945">
                  <c:v>1.5865181142826756E-2</c:v>
                </c:pt>
                <c:pt idx="1946">
                  <c:v>1.5869059221724768E-2</c:v>
                </c:pt>
                <c:pt idx="1947">
                  <c:v>1.5872996531562933E-2</c:v>
                </c:pt>
                <c:pt idx="1948">
                  <c:v>1.5878146032708429E-2</c:v>
                </c:pt>
                <c:pt idx="1949">
                  <c:v>1.5881049371717637E-2</c:v>
                </c:pt>
                <c:pt idx="1950">
                  <c:v>1.5885165165343551E-2</c:v>
                </c:pt>
                <c:pt idx="1951">
                  <c:v>1.588994211002337E-2</c:v>
                </c:pt>
                <c:pt idx="1952">
                  <c:v>1.5893576157806066E-2</c:v>
                </c:pt>
                <c:pt idx="1953">
                  <c:v>1.5897871620031978E-2</c:v>
                </c:pt>
                <c:pt idx="1954">
                  <c:v>1.5902227235260469E-2</c:v>
                </c:pt>
                <c:pt idx="1955">
                  <c:v>1.5906643135146226E-2</c:v>
                </c:pt>
                <c:pt idx="1956">
                  <c:v>1.5911119451184064E-2</c:v>
                </c:pt>
                <c:pt idx="1957">
                  <c:v>1.5915656315188542E-2</c:v>
                </c:pt>
                <c:pt idx="1958">
                  <c:v>1.5920253858894284E-2</c:v>
                </c:pt>
                <c:pt idx="1959">
                  <c:v>1.5924912213796105E-2</c:v>
                </c:pt>
                <c:pt idx="1960">
                  <c:v>1.5929631511708564E-2</c:v>
                </c:pt>
                <c:pt idx="1961">
                  <c:v>1.5934411884286348E-2</c:v>
                </c:pt>
                <c:pt idx="1962">
                  <c:v>1.593925346326408E-2</c:v>
                </c:pt>
                <c:pt idx="1963">
                  <c:v>1.5944156380216512E-2</c:v>
                </c:pt>
                <c:pt idx="1964">
                  <c:v>1.5949120766878266E-2</c:v>
                </c:pt>
                <c:pt idx="1965">
                  <c:v>1.5954146754904031E-2</c:v>
                </c:pt>
                <c:pt idx="1966">
                  <c:v>1.5959234475868556E-2</c:v>
                </c:pt>
                <c:pt idx="1967">
                  <c:v>1.5964384061666337E-2</c:v>
                </c:pt>
                <c:pt idx="1968">
                  <c:v>1.5969595643872125E-2</c:v>
                </c:pt>
                <c:pt idx="1969">
                  <c:v>1.5974869354060672E-2</c:v>
                </c:pt>
                <c:pt idx="1970">
                  <c:v>1.5980205324046537E-2</c:v>
                </c:pt>
                <c:pt idx="1971">
                  <c:v>1.5985603685564342E-2</c:v>
                </c:pt>
                <c:pt idx="1972">
                  <c:v>1.5990782966888162E-2</c:v>
                </c:pt>
                <c:pt idx="1973">
                  <c:v>1.5992327675169449E-2</c:v>
                </c:pt>
                <c:pt idx="1974">
                  <c:v>1.5993865596559687E-2</c:v>
                </c:pt>
                <c:pt idx="1975">
                  <c:v>1.5995396704440168E-2</c:v>
                </c:pt>
                <c:pt idx="1976">
                  <c:v>1.5996920972591866E-2</c:v>
                </c:pt>
                <c:pt idx="1977">
                  <c:v>1.5998438374715818E-2</c:v>
                </c:pt>
                <c:pt idx="1978">
                  <c:v>1.5999948884273252E-2</c:v>
                </c:pt>
                <c:pt idx="1979">
                  <c:v>1.6001452474965205E-2</c:v>
                </c:pt>
                <c:pt idx="1980">
                  <c:v>1.6002949120492715E-2</c:v>
                </c:pt>
                <c:pt idx="1981">
                  <c:v>1.6004438794476883E-2</c:v>
                </c:pt>
                <c:pt idx="1982">
                  <c:v>1.6005921470458873E-2</c:v>
                </c:pt>
                <c:pt idx="1983">
                  <c:v>1.6007397122139722E-2</c:v>
                </c:pt>
                <c:pt idx="1984">
                  <c:v>1.6008865723060595E-2</c:v>
                </c:pt>
                <c:pt idx="1985">
                  <c:v>1.6010743521777115E-2</c:v>
                </c:pt>
                <c:pt idx="1986">
                  <c:v>1.6012195907908477E-2</c:v>
                </c:pt>
                <c:pt idx="1987">
                  <c:v>1.6013435130632914E-2</c:v>
                </c:pt>
                <c:pt idx="1988">
                  <c:v>1.6014874240743993E-2</c:v>
                </c:pt>
                <c:pt idx="1989">
                  <c:v>1.6016306164603478E-2</c:v>
                </c:pt>
                <c:pt idx="1990">
                  <c:v>1.6017730875912406E-2</c:v>
                </c:pt>
                <c:pt idx="1991">
                  <c:v>1.6019148348211942E-2</c:v>
                </c:pt>
                <c:pt idx="1992">
                  <c:v>1.6020558555043252E-2</c:v>
                </c:pt>
                <c:pt idx="1993">
                  <c:v>1.6021961470267243E-2</c:v>
                </c:pt>
                <c:pt idx="1994">
                  <c:v>1.6023357067265209E-2</c:v>
                </c:pt>
                <c:pt idx="1995">
                  <c:v>1.6024745319818123E-2</c:v>
                </c:pt>
                <c:pt idx="1996">
                  <c:v>1.6026126201547086E-2</c:v>
                </c:pt>
                <c:pt idx="1997">
                  <c:v>1.6027499686153135E-2</c:v>
                </c:pt>
                <c:pt idx="1998">
                  <c:v>1.6029254683020966E-2</c:v>
                </c:pt>
                <c:pt idx="1999">
                  <c:v>1.6030224358161149E-2</c:v>
                </c:pt>
                <c:pt idx="2000">
                  <c:v>1.6031575492805317E-2</c:v>
                </c:pt>
                <c:pt idx="2001">
                  <c:v>1.6032919124970846E-2</c:v>
                </c:pt>
                <c:pt idx="2002">
                  <c:v>1.6034255228039029E-2</c:v>
                </c:pt>
                <c:pt idx="2003">
                  <c:v>1.6035772949907212E-2</c:v>
                </c:pt>
                <c:pt idx="2004">
                  <c:v>1.6036904741527636E-2</c:v>
                </c:pt>
                <c:pt idx="2005">
                  <c:v>1.6038218099430068E-2</c:v>
                </c:pt>
                <c:pt idx="2006">
                  <c:v>1.6039523822719559E-2</c:v>
                </c:pt>
                <c:pt idx="2007">
                  <c:v>1.6040821885177081E-2</c:v>
                </c:pt>
                <c:pt idx="2008">
                  <c:v>1.6042112260343799E-2</c:v>
                </c:pt>
                <c:pt idx="2009">
                  <c:v>1.6043394922000687E-2</c:v>
                </c:pt>
                <c:pt idx="2010">
                  <c:v>1.6044669843608972E-2</c:v>
                </c:pt>
                <c:pt idx="2011">
                  <c:v>1.6045936999029564E-2</c:v>
                </c:pt>
                <c:pt idx="2012">
                  <c:v>1.6047196361723692E-2</c:v>
                </c:pt>
                <c:pt idx="2013">
                  <c:v>1.6048447905152585E-2</c:v>
                </c:pt>
                <c:pt idx="2014">
                  <c:v>1.6049691603576832E-2</c:v>
                </c:pt>
                <c:pt idx="2015">
                  <c:v>1.605092742989811E-2</c:v>
                </c:pt>
                <c:pt idx="2016">
                  <c:v>1.6052155358217135E-2</c:v>
                </c:pt>
                <c:pt idx="2017">
                  <c:v>1.6053375361915201E-2</c:v>
                </c:pt>
                <c:pt idx="2018">
                  <c:v>1.6054587414933152E-2</c:v>
                </c:pt>
                <c:pt idx="2019">
                  <c:v>1.6055791490412474E-2</c:v>
                </c:pt>
                <c:pt idx="2020">
                  <c:v>1.6056987562453884E-2</c:v>
                </c:pt>
                <c:pt idx="2021">
                  <c:v>1.6058175604598546E-2</c:v>
                </c:pt>
                <c:pt idx="2022">
                  <c:v>1.6059355590307689E-2</c:v>
                </c:pt>
                <c:pt idx="2023">
                  <c:v>1.6060527493282351E-2</c:v>
                </c:pt>
                <c:pt idx="2024">
                  <c:v>1.6061691287223567E-2</c:v>
                </c:pt>
                <c:pt idx="2025">
                  <c:v>1.6062846945672504E-2</c:v>
                </c:pt>
                <c:pt idx="2026">
                  <c:v>1.6063994442410134E-2</c:v>
                </c:pt>
                <c:pt idx="2027">
                  <c:v>1.6065133750977623E-2</c:v>
                </c:pt>
                <c:pt idx="2028">
                  <c:v>1.606626484499607E-2</c:v>
                </c:pt>
                <c:pt idx="2029">
                  <c:v>1.6067387698086577E-2</c:v>
                </c:pt>
                <c:pt idx="2030">
                  <c:v>1.6068502283870245E-2</c:v>
                </c:pt>
                <c:pt idx="2031">
                  <c:v>1.6069608575968175E-2</c:v>
                </c:pt>
                <c:pt idx="2032">
                  <c:v>1.6070706548241276E-2</c:v>
                </c:pt>
                <c:pt idx="2033">
                  <c:v>1.607179617407084E-2</c:v>
                </c:pt>
                <c:pt idx="2034">
                  <c:v>1.6072877427237842E-2</c:v>
                </c:pt>
                <c:pt idx="2035">
                  <c:v>1.6073950281203508E-2</c:v>
                </c:pt>
                <c:pt idx="2036">
                  <c:v>1.6075014709588942E-2</c:v>
                </c:pt>
                <c:pt idx="2037">
                  <c:v>1.607637083799851E-2</c:v>
                </c:pt>
                <c:pt idx="2038">
                  <c:v>1.6077415909308002E-2</c:v>
                </c:pt>
                <c:pt idx="2039">
                  <c:v>1.6078304910900343E-2</c:v>
                </c:pt>
                <c:pt idx="2040">
                  <c:v>1.6079334153031866E-2</c:v>
                </c:pt>
                <c:pt idx="2041">
                  <c:v>1.6080354834091537E-2</c:v>
                </c:pt>
                <c:pt idx="2042">
                  <c:v>1.6081366927780394E-2</c:v>
                </c:pt>
                <c:pt idx="2043">
                  <c:v>1.6082370407719537E-2</c:v>
                </c:pt>
                <c:pt idx="2044">
                  <c:v>1.6083365247610004E-2</c:v>
                </c:pt>
                <c:pt idx="2045">
                  <c:v>1.6084351420673215E-2</c:v>
                </c:pt>
                <c:pt idx="2046">
                  <c:v>1.608532890116976E-2</c:v>
                </c:pt>
                <c:pt idx="2047">
                  <c:v>1.6086297662241122E-2</c:v>
                </c:pt>
                <c:pt idx="2048">
                  <c:v>1.6087257677748212E-2</c:v>
                </c:pt>
                <c:pt idx="2049">
                  <c:v>1.608820892131213E-2</c:v>
                </c:pt>
                <c:pt idx="2050">
                  <c:v>1.6089151366394105E-2</c:v>
                </c:pt>
                <c:pt idx="2051">
                  <c:v>1.6090084986934983E-2</c:v>
                </c:pt>
                <c:pt idx="2052">
                  <c:v>1.6091009756236119E-2</c:v>
                </c:pt>
                <c:pt idx="2053">
                  <c:v>1.6093034739910195E-2</c:v>
                </c:pt>
                <c:pt idx="2054">
                  <c:v>1.6092832636402932E-2</c:v>
                </c:pt>
                <c:pt idx="2055">
                  <c:v>1.6093858257830718E-2</c:v>
                </c:pt>
                <c:pt idx="2056">
                  <c:v>1.609461979570348E-2</c:v>
                </c:pt>
                <c:pt idx="2057">
                  <c:v>1.6095499914161593E-2</c:v>
                </c:pt>
                <c:pt idx="2058">
                  <c:v>1.6096371023426315E-2</c:v>
                </c:pt>
                <c:pt idx="2059">
                  <c:v>1.6097233096958874E-2</c:v>
                </c:pt>
                <c:pt idx="2060">
                  <c:v>1.609808610862018E-2</c:v>
                </c:pt>
                <c:pt idx="2061">
                  <c:v>1.6098930031871461E-2</c:v>
                </c:pt>
                <c:pt idx="2062">
                  <c:v>1.6099764840333819E-2</c:v>
                </c:pt>
                <c:pt idx="2063">
                  <c:v>1.610059050770829E-2</c:v>
                </c:pt>
                <c:pt idx="2064">
                  <c:v>1.6101407007695911E-2</c:v>
                </c:pt>
                <c:pt idx="2065">
                  <c:v>1.6102214313757912E-2</c:v>
                </c:pt>
                <c:pt idx="2066">
                  <c:v>1.6103012399675265E-2</c:v>
                </c:pt>
                <c:pt idx="2067">
                  <c:v>1.6103801238989135E-2</c:v>
                </c:pt>
                <c:pt idx="2068">
                  <c:v>1.6104580805320623E-2</c:v>
                </c:pt>
                <c:pt idx="2069">
                  <c:v>1.6105351072530638E-2</c:v>
                </c:pt>
                <c:pt idx="2070">
                  <c:v>1.6106112013920537E-2</c:v>
                </c:pt>
                <c:pt idx="2071">
                  <c:v>1.6106863603271293E-2</c:v>
                </c:pt>
                <c:pt idx="2072">
                  <c:v>1.6107605814283943E-2</c:v>
                </c:pt>
                <c:pt idx="2073">
                  <c:v>1.6108338620579588E-2</c:v>
                </c:pt>
                <c:pt idx="2074">
                  <c:v>1.6109061995699392E-2</c:v>
                </c:pt>
                <c:pt idx="2075">
                  <c:v>1.6109775913504265E-2</c:v>
                </c:pt>
                <c:pt idx="2076">
                  <c:v>1.6110480347295564E-2</c:v>
                </c:pt>
                <c:pt idx="2077">
                  <c:v>1.6111175270774325E-2</c:v>
                </c:pt>
                <c:pt idx="2078">
                  <c:v>1.6111860657801458E-2</c:v>
                </c:pt>
                <c:pt idx="2079">
                  <c:v>1.6112536481918127E-2</c:v>
                </c:pt>
                <c:pt idx="2080">
                  <c:v>1.6113202716505626E-2</c:v>
                </c:pt>
                <c:pt idx="2081">
                  <c:v>1.6113859335504799E-2</c:v>
                </c:pt>
                <c:pt idx="2082">
                  <c:v>1.6114506312616683E-2</c:v>
                </c:pt>
                <c:pt idx="2083">
                  <c:v>1.6115143621222572E-2</c:v>
                </c:pt>
                <c:pt idx="2084">
                  <c:v>1.6115771234943566E-2</c:v>
                </c:pt>
                <c:pt idx="2085">
                  <c:v>1.611638912772051E-2</c:v>
                </c:pt>
                <c:pt idx="2086">
                  <c:v>1.6116997272774825E-2</c:v>
                </c:pt>
                <c:pt idx="2087">
                  <c:v>1.611759564396742E-2</c:v>
                </c:pt>
                <c:pt idx="2088">
                  <c:v>1.6118184214999332E-2</c:v>
                </c:pt>
                <c:pt idx="2089">
                  <c:v>1.6119729650698744E-2</c:v>
                </c:pt>
                <c:pt idx="2090">
                  <c:v>1.6120294361749998E-2</c:v>
                </c:pt>
                <c:pt idx="2091">
                  <c:v>1.6119969913868104E-2</c:v>
                </c:pt>
                <c:pt idx="2092">
                  <c:v>1.6120517602962181E-2</c:v>
                </c:pt>
                <c:pt idx="2093">
                  <c:v>1.6121055356244085E-2</c:v>
                </c:pt>
                <c:pt idx="2094">
                  <c:v>1.6121583147494789E-2</c:v>
                </c:pt>
                <c:pt idx="2095">
                  <c:v>1.6122100949935714E-2</c:v>
                </c:pt>
                <c:pt idx="2096">
                  <c:v>1.612260873758764E-2</c:v>
                </c:pt>
                <c:pt idx="2097">
                  <c:v>1.6123106483911798E-2</c:v>
                </c:pt>
                <c:pt idx="2098">
                  <c:v>1.6123594162449351E-2</c:v>
                </c:pt>
                <c:pt idx="2099">
                  <c:v>1.6124071747141144E-2</c:v>
                </c:pt>
                <c:pt idx="2100">
                  <c:v>1.6124539211288536E-2</c:v>
                </c:pt>
                <c:pt idx="2101">
                  <c:v>1.6124996528832369E-2</c:v>
                </c:pt>
                <c:pt idx="2102">
                  <c:v>1.6125443673153939E-2</c:v>
                </c:pt>
                <c:pt idx="2103">
                  <c:v>1.6127448149131141E-2</c:v>
                </c:pt>
                <c:pt idx="2104">
                  <c:v>1.612654657492385E-2</c:v>
                </c:pt>
                <c:pt idx="2105">
                  <c:v>1.6126957171360701E-2</c:v>
                </c:pt>
                <c:pt idx="2106">
                  <c:v>1.6127357474191584E-2</c:v>
                </c:pt>
                <c:pt idx="2107">
                  <c:v>1.6127802324987783E-2</c:v>
                </c:pt>
                <c:pt idx="2108">
                  <c:v>1.6128127093599787E-2</c:v>
                </c:pt>
                <c:pt idx="2109">
                  <c:v>1.61284963571795E-2</c:v>
                </c:pt>
                <c:pt idx="2110">
                  <c:v>1.6128855221717586E-2</c:v>
                </c:pt>
                <c:pt idx="2111">
                  <c:v>1.6129203660755209E-2</c:v>
                </c:pt>
                <c:pt idx="2112">
                  <c:v>1.6129541647993406E-2</c:v>
                </c:pt>
                <c:pt idx="2113">
                  <c:v>1.6129869156973342E-2</c:v>
                </c:pt>
                <c:pt idx="2114">
                  <c:v>1.6130186161396054E-2</c:v>
                </c:pt>
                <c:pt idx="2115">
                  <c:v>1.6130492634802707E-2</c:v>
                </c:pt>
                <c:pt idx="2116">
                  <c:v>1.6130788551054209E-2</c:v>
                </c:pt>
                <c:pt idx="2117">
                  <c:v>1.6131073883531855E-2</c:v>
                </c:pt>
                <c:pt idx="2118">
                  <c:v>1.613134860593668E-2</c:v>
                </c:pt>
                <c:pt idx="2119">
                  <c:v>1.6131612691969721E-2</c:v>
                </c:pt>
                <c:pt idx="2120">
                  <c:v>1.6131866115172144E-2</c:v>
                </c:pt>
                <c:pt idx="2121">
                  <c:v>1.6132108849244986E-2</c:v>
                </c:pt>
                <c:pt idx="2122">
                  <c:v>1.6132340867889283E-2</c:v>
                </c:pt>
                <c:pt idx="2123">
                  <c:v>1.6132562144646201E-2</c:v>
                </c:pt>
                <c:pt idx="2124">
                  <c:v>1.6132772653056904E-2</c:v>
                </c:pt>
                <c:pt idx="2125">
                  <c:v>1.6132972366982301E-2</c:v>
                </c:pt>
                <c:pt idx="2126">
                  <c:v>1.6133161259883622E-2</c:v>
                </c:pt>
                <c:pt idx="2127">
                  <c:v>1.6133339305461902E-2</c:v>
                </c:pt>
                <c:pt idx="2128">
                  <c:v>1.6133506477338244E-2</c:v>
                </c:pt>
                <c:pt idx="2129">
                  <c:v>1.6133662749133748E-2</c:v>
                </c:pt>
                <c:pt idx="2130">
                  <c:v>1.6133808094469515E-2</c:v>
                </c:pt>
                <c:pt idx="2131">
                  <c:v>1.6133942487046582E-2</c:v>
                </c:pt>
                <c:pt idx="2132">
                  <c:v>1.6134065900565986E-2</c:v>
                </c:pt>
                <c:pt idx="2133">
                  <c:v>1.6134178308488956E-2</c:v>
                </c:pt>
                <c:pt idx="2134">
                  <c:v>1.6134279684356656E-2</c:v>
                </c:pt>
                <c:pt idx="2135">
                  <c:v>1.6134370002029996E-2</c:v>
                </c:pt>
                <c:pt idx="2136">
                  <c:v>1.6134449235289949E-2</c:v>
                </c:pt>
                <c:pt idx="2137">
                  <c:v>1.6134517357357936E-2</c:v>
                </c:pt>
                <c:pt idx="2138">
                  <c:v>1.6134574342094865E-2</c:v>
                </c:pt>
                <c:pt idx="2139">
                  <c:v>1.6134620163201774E-2</c:v>
                </c:pt>
                <c:pt idx="2140">
                  <c:v>1.6134654794139891E-2</c:v>
                </c:pt>
                <c:pt idx="2141">
                  <c:v>1.61346806364282E-2</c:v>
                </c:pt>
                <c:pt idx="2142">
                  <c:v>1.6134691199818363E-2</c:v>
                </c:pt>
                <c:pt idx="2143">
                  <c:v>1.6134691282791991E-2</c:v>
                </c:pt>
                <c:pt idx="2144">
                  <c:v>1.6134680889665631E-2</c:v>
                </c:pt>
                <c:pt idx="2145">
                  <c:v>1.6134659174635857E-2</c:v>
                </c:pt>
                <c:pt idx="2146">
                  <c:v>1.6134626111483641E-2</c:v>
                </c:pt>
                <c:pt idx="2147">
                  <c:v>1.6134581673590276E-2</c:v>
                </c:pt>
                <c:pt idx="2148">
                  <c:v>1.6134525834576863E-2</c:v>
                </c:pt>
                <c:pt idx="2149">
                  <c:v>1.6134458568304311E-2</c:v>
                </c:pt>
                <c:pt idx="2150">
                  <c:v>1.6134379848313785E-2</c:v>
                </c:pt>
                <c:pt idx="2151">
                  <c:v>1.6134289648146449E-2</c:v>
                </c:pt>
                <c:pt idx="2152">
                  <c:v>1.6134187941423406E-2</c:v>
                </c:pt>
                <c:pt idx="2153">
                  <c:v>1.6134074702005563E-2</c:v>
                </c:pt>
                <c:pt idx="2154">
                  <c:v>1.6133949903434086E-2</c:v>
                </c:pt>
                <c:pt idx="2155">
                  <c:v>1.6133813519170204E-2</c:v>
                </c:pt>
                <c:pt idx="2156">
                  <c:v>1.6133665522835017E-2</c:v>
                </c:pt>
                <c:pt idx="2157">
                  <c:v>1.6133458137286283E-2</c:v>
                </c:pt>
                <c:pt idx="2158">
                  <c:v>1.613333458931443E-2</c:v>
                </c:pt>
                <c:pt idx="2159">
                  <c:v>1.6133151599051487E-2</c:v>
                </c:pt>
                <c:pt idx="2160">
                  <c:v>1.6132956891361516E-2</c:v>
                </c:pt>
                <c:pt idx="2161">
                  <c:v>1.6132750440105426E-2</c:v>
                </c:pt>
                <c:pt idx="2162">
                  <c:v>1.6132532218584572E-2</c:v>
                </c:pt>
                <c:pt idx="2163">
                  <c:v>1.6132302200659865E-2</c:v>
                </c:pt>
                <c:pt idx="2164">
                  <c:v>1.6132060359712597E-2</c:v>
                </c:pt>
                <c:pt idx="2165">
                  <c:v>1.6131806669683613E-2</c:v>
                </c:pt>
                <c:pt idx="2166">
                  <c:v>1.6131541103954206E-2</c:v>
                </c:pt>
                <c:pt idx="2167">
                  <c:v>1.6131263636385285E-2</c:v>
                </c:pt>
                <c:pt idx="2168">
                  <c:v>1.6130974240438078E-2</c:v>
                </c:pt>
                <c:pt idx="2169">
                  <c:v>1.6130672889733688E-2</c:v>
                </c:pt>
                <c:pt idx="2170">
                  <c:v>1.6130359558053087E-2</c:v>
                </c:pt>
                <c:pt idx="2171">
                  <c:v>1.6130034218857503E-2</c:v>
                </c:pt>
                <c:pt idx="2172">
                  <c:v>1.612969684592791E-2</c:v>
                </c:pt>
                <c:pt idx="2173">
                  <c:v>1.6129347412885409E-2</c:v>
                </c:pt>
                <c:pt idx="2174">
                  <c:v>1.6128985893271164E-2</c:v>
                </c:pt>
                <c:pt idx="2175">
                  <c:v>1.6128612260866149E-2</c:v>
                </c:pt>
                <c:pt idx="2176">
                  <c:v>1.6128226489131592E-2</c:v>
                </c:pt>
                <c:pt idx="2177">
                  <c:v>1.6127828551688594E-2</c:v>
                </c:pt>
                <c:pt idx="2178">
                  <c:v>1.6127418422478002E-2</c:v>
                </c:pt>
                <c:pt idx="2179">
                  <c:v>1.6126996074881106E-2</c:v>
                </c:pt>
                <c:pt idx="2180">
                  <c:v>1.6126561482439072E-2</c:v>
                </c:pt>
                <c:pt idx="2181">
                  <c:v>1.6126114618932874E-2</c:v>
                </c:pt>
                <c:pt idx="2182">
                  <c:v>1.6125655458063548E-2</c:v>
                </c:pt>
                <c:pt idx="2183">
                  <c:v>1.6125183973292323E-2</c:v>
                </c:pt>
                <c:pt idx="2184">
                  <c:v>1.6124700138480108E-2</c:v>
                </c:pt>
                <c:pt idx="2185">
                  <c:v>1.612420392692826E-2</c:v>
                </c:pt>
                <c:pt idx="2186">
                  <c:v>1.6123695312817432E-2</c:v>
                </c:pt>
                <c:pt idx="2187">
                  <c:v>1.6123174269049301E-2</c:v>
                </c:pt>
                <c:pt idx="2188">
                  <c:v>1.6122640769804519E-2</c:v>
                </c:pt>
                <c:pt idx="2189">
                  <c:v>1.6122094788624253E-2</c:v>
                </c:pt>
                <c:pt idx="2190">
                  <c:v>1.6121536299049666E-2</c:v>
                </c:pt>
                <c:pt idx="2191">
                  <c:v>1.6120965274621923E-2</c:v>
                </c:pt>
                <c:pt idx="2192">
                  <c:v>1.6120381689201935E-2</c:v>
                </c:pt>
                <c:pt idx="2193">
                  <c:v>1.6119785516330865E-2</c:v>
                </c:pt>
                <c:pt idx="2194">
                  <c:v>1.6119176729629814E-2</c:v>
                </c:pt>
                <c:pt idx="2195">
                  <c:v>1.6118555302639948E-2</c:v>
                </c:pt>
                <c:pt idx="2196">
                  <c:v>1.6117921209222175E-2</c:v>
                </c:pt>
                <c:pt idx="2197">
                  <c:v>1.6117274422757788E-2</c:v>
                </c:pt>
                <c:pt idx="2198">
                  <c:v>1.6116614917107697E-2</c:v>
                </c:pt>
                <c:pt idx="2199">
                  <c:v>1.611594266573313E-2</c:v>
                </c:pt>
                <c:pt idx="2200">
                  <c:v>1.6115257642335123E-2</c:v>
                </c:pt>
                <c:pt idx="2201">
                  <c:v>1.611455982053478E-2</c:v>
                </c:pt>
                <c:pt idx="2202">
                  <c:v>1.6113849174033135E-2</c:v>
                </c:pt>
                <c:pt idx="2203">
                  <c:v>1.6113125676371354E-2</c:v>
                </c:pt>
                <c:pt idx="2204">
                  <c:v>1.6112389301250474E-2</c:v>
                </c:pt>
                <c:pt idx="2205">
                  <c:v>1.6111640022291596E-2</c:v>
                </c:pt>
                <c:pt idx="2206">
                  <c:v>1.6110877813035884E-2</c:v>
                </c:pt>
                <c:pt idx="2207">
                  <c:v>1.6110102647264313E-2</c:v>
                </c:pt>
                <c:pt idx="2208">
                  <c:v>1.6109086924878113E-2</c:v>
                </c:pt>
                <c:pt idx="2209">
                  <c:v>1.6108513340498121E-2</c:v>
                </c:pt>
                <c:pt idx="2210">
                  <c:v>1.6107699146745702E-2</c:v>
                </c:pt>
                <c:pt idx="2211">
                  <c:v>1.6106871891041763E-2</c:v>
                </c:pt>
                <c:pt idx="2212">
                  <c:v>1.6106031546847532E-2</c:v>
                </c:pt>
                <c:pt idx="2213">
                  <c:v>1.6105178087784111E-2</c:v>
                </c:pt>
                <c:pt idx="2214">
                  <c:v>1.6104311487712408E-2</c:v>
                </c:pt>
                <c:pt idx="2215">
                  <c:v>1.6103431720093653E-2</c:v>
                </c:pt>
                <c:pt idx="2216">
                  <c:v>1.6102538758708818E-2</c:v>
                </c:pt>
                <c:pt idx="2217">
                  <c:v>1.6101632577019132E-2</c:v>
                </c:pt>
                <c:pt idx="2218">
                  <c:v>1.6100713148645696E-2</c:v>
                </c:pt>
                <c:pt idx="2219">
                  <c:v>1.6099780447289547E-2</c:v>
                </c:pt>
                <c:pt idx="2220">
                  <c:v>1.6098834446811594E-2</c:v>
                </c:pt>
                <c:pt idx="2221">
                  <c:v>1.6097875120433258E-2</c:v>
                </c:pt>
                <c:pt idx="2222">
                  <c:v>1.6096902442095384E-2</c:v>
                </c:pt>
                <c:pt idx="2223">
                  <c:v>1.6095916385259201E-2</c:v>
                </c:pt>
                <c:pt idx="2224">
                  <c:v>1.609491692354581E-2</c:v>
                </c:pt>
                <c:pt idx="2225">
                  <c:v>1.6093904030896056E-2</c:v>
                </c:pt>
                <c:pt idx="2226">
                  <c:v>1.6092877680611295E-2</c:v>
                </c:pt>
                <c:pt idx="2227">
                  <c:v>1.6091837846472501E-2</c:v>
                </c:pt>
                <c:pt idx="2228">
                  <c:v>1.6090784502020838E-2</c:v>
                </c:pt>
                <c:pt idx="2229">
                  <c:v>1.6089717620957344E-2</c:v>
                </c:pt>
                <c:pt idx="2230">
                  <c:v>1.6088637176983056E-2</c:v>
                </c:pt>
                <c:pt idx="2231">
                  <c:v>1.6087543143479266E-2</c:v>
                </c:pt>
                <c:pt idx="2232">
                  <c:v>1.6086435494306883E-2</c:v>
                </c:pt>
                <c:pt idx="2233">
                  <c:v>1.6085314203166945E-2</c:v>
                </c:pt>
                <c:pt idx="2234">
                  <c:v>1.6084179243440744E-2</c:v>
                </c:pt>
                <c:pt idx="2235">
                  <c:v>1.6083030588909253E-2</c:v>
                </c:pt>
                <c:pt idx="2236">
                  <c:v>1.6081868213353445E-2</c:v>
                </c:pt>
                <c:pt idx="2237">
                  <c:v>1.6080692090154614E-2</c:v>
                </c:pt>
                <c:pt idx="2238">
                  <c:v>1.6079502193013795E-2</c:v>
                </c:pt>
                <c:pt idx="2239">
                  <c:v>1.607829849555209E-2</c:v>
                </c:pt>
                <c:pt idx="2240">
                  <c:v>1.6077080971630409E-2</c:v>
                </c:pt>
                <c:pt idx="2241">
                  <c:v>1.6075849594550107E-2</c:v>
                </c:pt>
                <c:pt idx="2242">
                  <c:v>1.6074604338092158E-2</c:v>
                </c:pt>
                <c:pt idx="2243">
                  <c:v>1.6073345175957598E-2</c:v>
                </c:pt>
                <c:pt idx="2244">
                  <c:v>1.6072072081687594E-2</c:v>
                </c:pt>
                <c:pt idx="2245">
                  <c:v>1.6070600023292414E-2</c:v>
                </c:pt>
                <c:pt idx="2246">
                  <c:v>1.6069483991385525E-2</c:v>
                </c:pt>
                <c:pt idx="2247">
                  <c:v>1.6068168942595662E-2</c:v>
                </c:pt>
                <c:pt idx="2248">
                  <c:v>1.606683985631463E-2</c:v>
                </c:pt>
                <c:pt idx="2249">
                  <c:v>1.6065496706003657E-2</c:v>
                </c:pt>
                <c:pt idx="2250">
                  <c:v>1.606413946536378E-2</c:v>
                </c:pt>
                <c:pt idx="2251">
                  <c:v>1.6062768108255909E-2</c:v>
                </c:pt>
                <c:pt idx="2252">
                  <c:v>1.6061382607901464E-2</c:v>
                </c:pt>
                <c:pt idx="2253">
                  <c:v>1.6059982938161355E-2</c:v>
                </c:pt>
                <c:pt idx="2254">
                  <c:v>1.6058569072736617E-2</c:v>
                </c:pt>
                <c:pt idx="2255">
                  <c:v>1.6057140985328289E-2</c:v>
                </c:pt>
                <c:pt idx="2256">
                  <c:v>1.6055698649237726E-2</c:v>
                </c:pt>
                <c:pt idx="2257">
                  <c:v>1.6054242038245903E-2</c:v>
                </c:pt>
                <c:pt idx="2258">
                  <c:v>1.6052771126213727E-2</c:v>
                </c:pt>
                <c:pt idx="2259">
                  <c:v>1.6050858897118658E-2</c:v>
                </c:pt>
                <c:pt idx="2260">
                  <c:v>1.6049786292873236E-2</c:v>
                </c:pt>
                <c:pt idx="2261">
                  <c:v>1.6048272318887058E-2</c:v>
                </c:pt>
                <c:pt idx="2262">
                  <c:v>1.604674393818506E-2</c:v>
                </c:pt>
                <c:pt idx="2263">
                  <c:v>1.6044979542915172E-2</c:v>
                </c:pt>
                <c:pt idx="2264">
                  <c:v>1.6043643851357814E-2</c:v>
                </c:pt>
                <c:pt idx="2265">
                  <c:v>1.6042072092474768E-2</c:v>
                </c:pt>
                <c:pt idx="2266">
                  <c:v>1.6040485821440242E-2</c:v>
                </c:pt>
                <c:pt idx="2267">
                  <c:v>1.6038885011875337E-2</c:v>
                </c:pt>
                <c:pt idx="2268">
                  <c:v>1.6037269637481089E-2</c:v>
                </c:pt>
                <c:pt idx="2269">
                  <c:v>1.6035639671878599E-2</c:v>
                </c:pt>
                <c:pt idx="2270">
                  <c:v>1.6033995088529096E-2</c:v>
                </c:pt>
                <c:pt idx="2271">
                  <c:v>1.6032335861213554E-2</c:v>
                </c:pt>
                <c:pt idx="2272">
                  <c:v>1.6030661963712944E-2</c:v>
                </c:pt>
                <c:pt idx="2273">
                  <c:v>1.6028973369488497E-2</c:v>
                </c:pt>
                <c:pt idx="2274">
                  <c:v>1.6027270052161313E-2</c:v>
                </c:pt>
                <c:pt idx="2275">
                  <c:v>1.6025551985272557E-2</c:v>
                </c:pt>
                <c:pt idx="2276">
                  <c:v>1.6023819142683138E-2</c:v>
                </c:pt>
                <c:pt idx="2277">
                  <c:v>1.602207149793422E-2</c:v>
                </c:pt>
                <c:pt idx="2278">
                  <c:v>1.6020309024646906E-2</c:v>
                </c:pt>
                <c:pt idx="2279">
                  <c:v>1.6018531696442295E-2</c:v>
                </c:pt>
                <c:pt idx="2280">
                  <c:v>1.6016739487021425E-2</c:v>
                </c:pt>
                <c:pt idx="2281">
                  <c:v>1.6014932370005397E-2</c:v>
                </c:pt>
                <c:pt idx="2282">
                  <c:v>1.6013110318935375E-2</c:v>
                </c:pt>
                <c:pt idx="2283">
                  <c:v>1.6011273307432461E-2</c:v>
                </c:pt>
                <c:pt idx="2284">
                  <c:v>1.6009421309437499E-2</c:v>
                </c:pt>
                <c:pt idx="2285">
                  <c:v>1.6007554298091975E-2</c:v>
                </c:pt>
                <c:pt idx="2286">
                  <c:v>1.6005672247496605E-2</c:v>
                </c:pt>
                <c:pt idx="2287">
                  <c:v>1.6003775131032683E-2</c:v>
                </c:pt>
                <c:pt idx="2288">
                  <c:v>1.6001862922241372E-2</c:v>
                </c:pt>
                <c:pt idx="2289">
                  <c:v>1.5999935595143455E-2</c:v>
                </c:pt>
                <c:pt idx="2290">
                  <c:v>1.5997993122880416E-2</c:v>
                </c:pt>
                <c:pt idx="2291">
                  <c:v>1.5996035479552972E-2</c:v>
                </c:pt>
                <c:pt idx="2292">
                  <c:v>1.5994062638462481E-2</c:v>
                </c:pt>
                <c:pt idx="2293">
                  <c:v>1.5992074573389914E-2</c:v>
                </c:pt>
                <c:pt idx="2294">
                  <c:v>1.5990071257796501E-2</c:v>
                </c:pt>
                <c:pt idx="2295">
                  <c:v>1.5988052665703023E-2</c:v>
                </c:pt>
                <c:pt idx="2296">
                  <c:v>1.5986018770410837E-2</c:v>
                </c:pt>
                <c:pt idx="2297">
                  <c:v>1.5983381233581895E-2</c:v>
                </c:pt>
                <c:pt idx="2298">
                  <c:v>1.5981312260748837E-2</c:v>
                </c:pt>
                <c:pt idx="2299">
                  <c:v>1.5979526607443617E-2</c:v>
                </c:pt>
                <c:pt idx="2300">
                  <c:v>1.5977429032689727E-2</c:v>
                </c:pt>
                <c:pt idx="2301">
                  <c:v>1.5975316019245511E-2</c:v>
                </c:pt>
                <c:pt idx="2302">
                  <c:v>1.5973187540652134E-2</c:v>
                </c:pt>
                <c:pt idx="2303">
                  <c:v>1.5971043570850441E-2</c:v>
                </c:pt>
                <c:pt idx="2304">
                  <c:v>1.5968884082981916E-2</c:v>
                </c:pt>
                <c:pt idx="2305">
                  <c:v>1.5966709051147276E-2</c:v>
                </c:pt>
                <c:pt idx="2306">
                  <c:v>1.596451844864788E-2</c:v>
                </c:pt>
                <c:pt idx="2307">
                  <c:v>1.5962312249424571E-2</c:v>
                </c:pt>
                <c:pt idx="2308">
                  <c:v>1.5960090426858642E-2</c:v>
                </c:pt>
                <c:pt idx="2309">
                  <c:v>1.5957852954571194E-2</c:v>
                </c:pt>
                <c:pt idx="2310">
                  <c:v>1.5955599806423137E-2</c:v>
                </c:pt>
                <c:pt idx="2311">
                  <c:v>1.59533309558757E-2</c:v>
                </c:pt>
                <c:pt idx="2312">
                  <c:v>1.5951046376709854E-2</c:v>
                </c:pt>
                <c:pt idx="2313">
                  <c:v>1.5948746042226958E-2</c:v>
                </c:pt>
                <c:pt idx="2314">
                  <c:v>1.5945765276832446E-2</c:v>
                </c:pt>
                <c:pt idx="2315">
                  <c:v>1.5944283858924102E-2</c:v>
                </c:pt>
                <c:pt idx="2316">
                  <c:v>1.5941413557047923E-2</c:v>
                </c:pt>
                <c:pt idx="2317">
                  <c:v>1.5939047670681106E-2</c:v>
                </c:pt>
                <c:pt idx="2318">
                  <c:v>1.5936665893745428E-2</c:v>
                </c:pt>
                <c:pt idx="2319">
                  <c:v>1.593426819986199E-2</c:v>
                </c:pt>
                <c:pt idx="2320">
                  <c:v>1.5931854562412084E-2</c:v>
                </c:pt>
                <c:pt idx="2321">
                  <c:v>1.5929424955256621E-2</c:v>
                </c:pt>
                <c:pt idx="2322">
                  <c:v>1.5926979351936765E-2</c:v>
                </c:pt>
                <c:pt idx="2323">
                  <c:v>1.5924517726233489E-2</c:v>
                </c:pt>
                <c:pt idx="2324">
                  <c:v>1.5922040051528086E-2</c:v>
                </c:pt>
                <c:pt idx="2325">
                  <c:v>1.5919546301441656E-2</c:v>
                </c:pt>
                <c:pt idx="2326">
                  <c:v>1.5917036450074917E-2</c:v>
                </c:pt>
                <c:pt idx="2327">
                  <c:v>1.5914510470569354E-2</c:v>
                </c:pt>
                <c:pt idx="2328">
                  <c:v>1.5911968336785876E-2</c:v>
                </c:pt>
                <c:pt idx="2329">
                  <c:v>1.5909410022265646E-2</c:v>
                </c:pt>
                <c:pt idx="2330">
                  <c:v>1.590683550078964E-2</c:v>
                </c:pt>
                <c:pt idx="2331">
                  <c:v>1.5904244745739149E-2</c:v>
                </c:pt>
                <c:pt idx="2332">
                  <c:v>1.5901637730975082E-2</c:v>
                </c:pt>
                <c:pt idx="2333">
                  <c:v>1.5899014430038605E-2</c:v>
                </c:pt>
                <c:pt idx="2334">
                  <c:v>1.5896374816630754E-2</c:v>
                </c:pt>
                <c:pt idx="2335">
                  <c:v>1.5893718864212758E-2</c:v>
                </c:pt>
                <c:pt idx="2336">
                  <c:v>1.5891046546645526E-2</c:v>
                </c:pt>
                <c:pt idx="2337">
                  <c:v>1.588835783755016E-2</c:v>
                </c:pt>
                <c:pt idx="2338">
                  <c:v>1.5885652710307951E-2</c:v>
                </c:pt>
                <c:pt idx="2339">
                  <c:v>1.588293113877981E-2</c:v>
                </c:pt>
                <c:pt idx="2340">
                  <c:v>1.5880193096586837E-2</c:v>
                </c:pt>
                <c:pt idx="2341">
                  <c:v>1.587743855719026E-2</c:v>
                </c:pt>
                <c:pt idx="2342">
                  <c:v>1.5874667494450989E-2</c:v>
                </c:pt>
                <c:pt idx="2343">
                  <c:v>1.5871879881830253E-2</c:v>
                </c:pt>
                <c:pt idx="2344">
                  <c:v>1.5869075693109025E-2</c:v>
                </c:pt>
                <c:pt idx="2345">
                  <c:v>1.5866254901908405E-2</c:v>
                </c:pt>
                <c:pt idx="2346">
                  <c:v>1.5863417481769559E-2</c:v>
                </c:pt>
                <c:pt idx="2347">
                  <c:v>1.5860563406153716E-2</c:v>
                </c:pt>
                <c:pt idx="2348">
                  <c:v>1.5857692649241528E-2</c:v>
                </c:pt>
                <c:pt idx="2349">
                  <c:v>1.5854260628174188E-2</c:v>
                </c:pt>
                <c:pt idx="2350">
                  <c:v>1.5851348992201864E-2</c:v>
                </c:pt>
                <c:pt idx="2351">
                  <c:v>1.5848561374705028E-2</c:v>
                </c:pt>
                <c:pt idx="2352">
                  <c:v>1.5845621227219553E-2</c:v>
                </c:pt>
                <c:pt idx="2353">
                  <c:v>1.5842664262306627E-2</c:v>
                </c:pt>
                <c:pt idx="2354">
                  <c:v>1.5839690454066968E-2</c:v>
                </c:pt>
                <c:pt idx="2355">
                  <c:v>1.583669977564206E-2</c:v>
                </c:pt>
                <c:pt idx="2356">
                  <c:v>1.5833692200972749E-2</c:v>
                </c:pt>
                <c:pt idx="2357">
                  <c:v>1.5830667703520263E-2</c:v>
                </c:pt>
                <c:pt idx="2358">
                  <c:v>1.5827626257145511E-2</c:v>
                </c:pt>
                <c:pt idx="2359">
                  <c:v>1.5824567835389658E-2</c:v>
                </c:pt>
                <c:pt idx="2360">
                  <c:v>1.5821492411793869E-2</c:v>
                </c:pt>
                <c:pt idx="2361">
                  <c:v>1.581839995989931E-2</c:v>
                </c:pt>
                <c:pt idx="2362">
                  <c:v>1.581529045372676E-2</c:v>
                </c:pt>
                <c:pt idx="2363">
                  <c:v>1.5812655994292157E-2</c:v>
                </c:pt>
                <c:pt idx="2364">
                  <c:v>1.5807216084473552E-2</c:v>
                </c:pt>
                <c:pt idx="2365">
                  <c:v>1.580404545391545E-2</c:v>
                </c:pt>
                <c:pt idx="2366">
                  <c:v>1.5800857648535782E-2</c:v>
                </c:pt>
                <c:pt idx="2367">
                  <c:v>1.5797193377729002E-2</c:v>
                </c:pt>
                <c:pt idx="2368">
                  <c:v>1.579443040691686E-2</c:v>
                </c:pt>
                <c:pt idx="2369">
                  <c:v>1.5791190918159614E-2</c:v>
                </c:pt>
                <c:pt idx="2370">
                  <c:v>1.57879341488254E-2</c:v>
                </c:pt>
                <c:pt idx="2371">
                  <c:v>1.5784660072615253E-2</c:v>
                </c:pt>
                <c:pt idx="2372">
                  <c:v>1.5781368663150275E-2</c:v>
                </c:pt>
                <c:pt idx="2373">
                  <c:v>1.5778059894291374E-2</c:v>
                </c:pt>
                <c:pt idx="2374">
                  <c:v>1.5774733739259972E-2</c:v>
                </c:pt>
                <c:pt idx="2375">
                  <c:v>1.5771390171837041E-2</c:v>
                </c:pt>
                <c:pt idx="2376">
                  <c:v>1.5768029165963426E-2</c:v>
                </c:pt>
                <c:pt idx="2377">
                  <c:v>1.5764650695020421E-2</c:v>
                </c:pt>
                <c:pt idx="2378">
                  <c:v>1.5761254732469254E-2</c:v>
                </c:pt>
                <c:pt idx="2379">
                  <c:v>1.5757841252330707E-2</c:v>
                </c:pt>
                <c:pt idx="2380">
                  <c:v>1.5754410227906135E-2</c:v>
                </c:pt>
                <c:pt idx="2381">
                  <c:v>1.5750961632976512E-2</c:v>
                </c:pt>
                <c:pt idx="2382">
                  <c:v>1.574749544116294E-2</c:v>
                </c:pt>
                <c:pt idx="2383">
                  <c:v>1.5744011626166454E-2</c:v>
                </c:pt>
                <c:pt idx="2384">
                  <c:v>1.5740510161608157E-2</c:v>
                </c:pt>
                <c:pt idx="2385">
                  <c:v>1.5736991021029212E-2</c:v>
                </c:pt>
                <c:pt idx="2386">
                  <c:v>1.5733454178050721E-2</c:v>
                </c:pt>
                <c:pt idx="2387">
                  <c:v>1.5729899606373721E-2</c:v>
                </c:pt>
                <c:pt idx="2388">
                  <c:v>1.5726327279699248E-2</c:v>
                </c:pt>
                <c:pt idx="2389">
                  <c:v>1.5722737171488532E-2</c:v>
                </c:pt>
                <c:pt idx="2390">
                  <c:v>1.5719129255522546E-2</c:v>
                </c:pt>
                <c:pt idx="2391">
                  <c:v>1.571550350542239E-2</c:v>
                </c:pt>
                <c:pt idx="2392">
                  <c:v>1.571185989472923E-2</c:v>
                </c:pt>
                <c:pt idx="2393">
                  <c:v>1.5708198397144102E-2</c:v>
                </c:pt>
                <c:pt idx="2394">
                  <c:v>1.5704518986368043E-2</c:v>
                </c:pt>
                <c:pt idx="2395">
                  <c:v>1.5700821635942219E-2</c:v>
                </c:pt>
                <c:pt idx="2396">
                  <c:v>1.569710631948773E-2</c:v>
                </c:pt>
                <c:pt idx="2397">
                  <c:v>1.5693373010705614E-2</c:v>
                </c:pt>
                <c:pt idx="2398">
                  <c:v>1.5689621683137034E-2</c:v>
                </c:pt>
                <c:pt idx="2399">
                  <c:v>1.56858523106429E-2</c:v>
                </c:pt>
                <c:pt idx="2400">
                  <c:v>1.5682064866444634E-2</c:v>
                </c:pt>
                <c:pt idx="2401">
                  <c:v>1.5677237105693465E-2</c:v>
                </c:pt>
                <c:pt idx="2402">
                  <c:v>1.5673887939469111E-2</c:v>
                </c:pt>
                <c:pt idx="2403">
                  <c:v>1.5670593842074254E-2</c:v>
                </c:pt>
                <c:pt idx="2404">
                  <c:v>1.5666733848469505E-2</c:v>
                </c:pt>
                <c:pt idx="2405">
                  <c:v>1.5662855651745744E-2</c:v>
                </c:pt>
                <c:pt idx="2406">
                  <c:v>1.5658959225284264E-2</c:v>
                </c:pt>
                <c:pt idx="2407">
                  <c:v>1.5655044542945973E-2</c:v>
                </c:pt>
                <c:pt idx="2408">
                  <c:v>1.5651111578032229E-2</c:v>
                </c:pt>
                <c:pt idx="2409">
                  <c:v>1.5647160304483876E-2</c:v>
                </c:pt>
                <c:pt idx="2410">
                  <c:v>1.5643190696001952E-2</c:v>
                </c:pt>
                <c:pt idx="2411">
                  <c:v>1.5639202725807877E-2</c:v>
                </c:pt>
                <c:pt idx="2412">
                  <c:v>1.5635196367922433E-2</c:v>
                </c:pt>
                <c:pt idx="2413">
                  <c:v>1.5631171595726912E-2</c:v>
                </c:pt>
                <c:pt idx="2414">
                  <c:v>1.5625969788741756E-2</c:v>
                </c:pt>
                <c:pt idx="2415">
                  <c:v>1.5623066703449595E-2</c:v>
                </c:pt>
                <c:pt idx="2416">
                  <c:v>1.5618986530610002E-2</c:v>
                </c:pt>
                <c:pt idx="2417">
                  <c:v>1.5614887837944735E-2</c:v>
                </c:pt>
                <c:pt idx="2418">
                  <c:v>1.5610770599394641E-2</c:v>
                </c:pt>
                <c:pt idx="2419">
                  <c:v>1.5606042440650114E-2</c:v>
                </c:pt>
                <c:pt idx="2420">
                  <c:v>1.5602480378644756E-2</c:v>
                </c:pt>
                <c:pt idx="2421">
                  <c:v>1.5598307343926976E-2</c:v>
                </c:pt>
                <c:pt idx="2422">
                  <c:v>1.5594115657489027E-2</c:v>
                </c:pt>
                <c:pt idx="2423">
                  <c:v>1.5589905293271755E-2</c:v>
                </c:pt>
                <c:pt idx="2424">
                  <c:v>1.5585676225056133E-2</c:v>
                </c:pt>
                <c:pt idx="2425">
                  <c:v>1.5581428426143518E-2</c:v>
                </c:pt>
                <c:pt idx="2426">
                  <c:v>1.557716187015501E-2</c:v>
                </c:pt>
                <c:pt idx="2427">
                  <c:v>1.5572876530951518E-2</c:v>
                </c:pt>
                <c:pt idx="2428">
                  <c:v>1.5568572382154144E-2</c:v>
                </c:pt>
                <c:pt idx="2429">
                  <c:v>1.5564249397224117E-2</c:v>
                </c:pt>
                <c:pt idx="2430">
                  <c:v>1.5559907549942409E-2</c:v>
                </c:pt>
                <c:pt idx="2431">
                  <c:v>1.5555546813850185E-2</c:v>
                </c:pt>
                <c:pt idx="2432">
                  <c:v>1.5551167162568547E-2</c:v>
                </c:pt>
                <c:pt idx="2433">
                  <c:v>1.5546768569958402E-2</c:v>
                </c:pt>
                <c:pt idx="2434">
                  <c:v>1.5542351009480981E-2</c:v>
                </c:pt>
                <c:pt idx="2435">
                  <c:v>1.5537914454677448E-2</c:v>
                </c:pt>
                <c:pt idx="2436">
                  <c:v>1.5533458879328776E-2</c:v>
                </c:pt>
                <c:pt idx="2437">
                  <c:v>1.552898425697613E-2</c:v>
                </c:pt>
                <c:pt idx="2438">
                  <c:v>1.552449056148042E-2</c:v>
                </c:pt>
                <c:pt idx="2439">
                  <c:v>1.5519977766063064E-2</c:v>
                </c:pt>
                <c:pt idx="2440">
                  <c:v>1.551544584466491E-2</c:v>
                </c:pt>
                <c:pt idx="2441">
                  <c:v>1.5510894770907058E-2</c:v>
                </c:pt>
                <c:pt idx="2442">
                  <c:v>1.5506324518410608E-2</c:v>
                </c:pt>
                <c:pt idx="2443">
                  <c:v>1.550173506063679E-2</c:v>
                </c:pt>
                <c:pt idx="2444">
                  <c:v>1.5497126371446512E-2</c:v>
                </c:pt>
                <c:pt idx="2445">
                  <c:v>1.549249842438094E-2</c:v>
                </c:pt>
                <c:pt idx="2446">
                  <c:v>1.5487851193141111E-2</c:v>
                </c:pt>
                <c:pt idx="2447">
                  <c:v>1.5483184651108317E-2</c:v>
                </c:pt>
                <c:pt idx="2448">
                  <c:v>1.5478498772223404E-2</c:v>
                </c:pt>
                <c:pt idx="2449">
                  <c:v>1.5473793529947599E-2</c:v>
                </c:pt>
                <c:pt idx="2450">
                  <c:v>1.5469068898061877E-2</c:v>
                </c:pt>
                <c:pt idx="2451">
                  <c:v>1.5464324850107403E-2</c:v>
                </c:pt>
                <c:pt idx="2452">
                  <c:v>1.5459561359705276E-2</c:v>
                </c:pt>
                <c:pt idx="2453">
                  <c:v>1.5454093529756463E-2</c:v>
                </c:pt>
                <c:pt idx="2454">
                  <c:v>1.5449288288271745E-2</c:v>
                </c:pt>
                <c:pt idx="2455">
                  <c:v>1.5445153970343739E-2</c:v>
                </c:pt>
                <c:pt idx="2456">
                  <c:v>1.5440312446681759E-2</c:v>
                </c:pt>
                <c:pt idx="2457">
                  <c:v>1.5435451348597695E-2</c:v>
                </c:pt>
                <c:pt idx="2458">
                  <c:v>1.5430570649872521E-2</c:v>
                </c:pt>
                <c:pt idx="2459">
                  <c:v>1.5425670324287211E-2</c:v>
                </c:pt>
                <c:pt idx="2460">
                  <c:v>1.5420750345382928E-2</c:v>
                </c:pt>
                <c:pt idx="2461">
                  <c:v>1.5415810686780773E-2</c:v>
                </c:pt>
                <c:pt idx="2462">
                  <c:v>1.5410851322021912E-2</c:v>
                </c:pt>
                <c:pt idx="2463">
                  <c:v>1.5405872224887318E-2</c:v>
                </c:pt>
                <c:pt idx="2464">
                  <c:v>1.5400873368918155E-2</c:v>
                </c:pt>
                <c:pt idx="2465">
                  <c:v>1.5395854727735525E-2</c:v>
                </c:pt>
                <c:pt idx="2466">
                  <c:v>1.53908162751204E-2</c:v>
                </c:pt>
                <c:pt idx="2467">
                  <c:v>1.5385757984454074E-2</c:v>
                </c:pt>
                <c:pt idx="2468">
                  <c:v>1.5380679829677391E-2</c:v>
                </c:pt>
                <c:pt idx="2469">
                  <c:v>1.5374121542723884E-2</c:v>
                </c:pt>
                <c:pt idx="2470">
                  <c:v>1.5370463821717806E-2</c:v>
                </c:pt>
                <c:pt idx="2471">
                  <c:v>1.5365325916016914E-2</c:v>
                </c:pt>
                <c:pt idx="2472">
                  <c:v>1.5360168040370326E-2</c:v>
                </c:pt>
                <c:pt idx="2473">
                  <c:v>1.5354990168878757E-2</c:v>
                </c:pt>
                <c:pt idx="2474">
                  <c:v>1.534979227476363E-2</c:v>
                </c:pt>
                <c:pt idx="2475">
                  <c:v>1.5344574331805916E-2</c:v>
                </c:pt>
                <c:pt idx="2476">
                  <c:v>1.5339336313786589E-2</c:v>
                </c:pt>
                <c:pt idx="2477">
                  <c:v>1.5334078194166878E-2</c:v>
                </c:pt>
                <c:pt idx="2478">
                  <c:v>1.532879994664782E-2</c:v>
                </c:pt>
                <c:pt idx="2479">
                  <c:v>1.5323501544930451E-2</c:v>
                </c:pt>
                <c:pt idx="2480">
                  <c:v>1.5318182962476001E-2</c:v>
                </c:pt>
                <c:pt idx="2481">
                  <c:v>1.5312844172985507E-2</c:v>
                </c:pt>
                <c:pt idx="2482">
                  <c:v>1.5307485150239941E-2</c:v>
                </c:pt>
                <c:pt idx="2483">
                  <c:v>1.5302105867700533E-2</c:v>
                </c:pt>
                <c:pt idx="2484">
                  <c:v>1.5296706298988383E-2</c:v>
                </c:pt>
                <c:pt idx="2485">
                  <c:v>1.5291286418044336E-2</c:v>
                </c:pt>
                <c:pt idx="2486">
                  <c:v>1.5285846198089814E-2</c:v>
                </c:pt>
                <c:pt idx="2487">
                  <c:v>1.5280385612905789E-2</c:v>
                </c:pt>
                <c:pt idx="2488">
                  <c:v>1.5274904636273234E-2</c:v>
                </c:pt>
                <c:pt idx="2489">
                  <c:v>1.5269403241653379E-2</c:v>
                </c:pt>
                <c:pt idx="2490">
                  <c:v>1.5263881402827195E-2</c:v>
                </c:pt>
                <c:pt idx="2491">
                  <c:v>1.5258339093335849E-2</c:v>
                </c:pt>
                <c:pt idx="2492">
                  <c:v>1.524715006355315E-2</c:v>
                </c:pt>
                <c:pt idx="2493">
                  <c:v>1.5230350132826587E-2</c:v>
                </c:pt>
                <c:pt idx="2494">
                  <c:v>1.5213577657098298E-2</c:v>
                </c:pt>
                <c:pt idx="2495">
                  <c:v>1.5196832732611298E-2</c:v>
                </c:pt>
                <c:pt idx="2496">
                  <c:v>1.5180115455768473E-2</c:v>
                </c:pt>
                <c:pt idx="2497">
                  <c:v>1.516342592289277E-2</c:v>
                </c:pt>
                <c:pt idx="2498">
                  <c:v>1.5146764229987397E-2</c:v>
                </c:pt>
                <c:pt idx="2499">
                  <c:v>1.5130130473774983E-2</c:v>
                </c:pt>
                <c:pt idx="2500">
                  <c:v>1.5113524750418605E-2</c:v>
                </c:pt>
                <c:pt idx="2501">
                  <c:v>1.5096947156241214E-2</c:v>
                </c:pt>
                <c:pt idx="2502">
                  <c:v>1.508039778732595E-2</c:v>
                </c:pt>
                <c:pt idx="2503">
                  <c:v>1.5063876740315507E-2</c:v>
                </c:pt>
                <c:pt idx="2504">
                  <c:v>1.5047384111213091E-2</c:v>
                </c:pt>
                <c:pt idx="2505">
                  <c:v>1.503091999658146E-2</c:v>
                </c:pt>
                <c:pt idx="2506">
                  <c:v>1.5014484492583691E-2</c:v>
                </c:pt>
                <c:pt idx="2507">
                  <c:v>1.4998077695702605E-2</c:v>
                </c:pt>
                <c:pt idx="2508">
                  <c:v>1.4981699702021345E-2</c:v>
                </c:pt>
                <c:pt idx="2509">
                  <c:v>1.496535060786286E-2</c:v>
                </c:pt>
                <c:pt idx="2510">
                  <c:v>1.4949030509789907E-2</c:v>
                </c:pt>
                <c:pt idx="2511">
                  <c:v>1.4932739503725756E-2</c:v>
                </c:pt>
                <c:pt idx="2512">
                  <c:v>1.4916477686313101E-2</c:v>
                </c:pt>
                <c:pt idx="2513">
                  <c:v>1.4900245153715019E-2</c:v>
                </c:pt>
                <c:pt idx="2514">
                  <c:v>1.4884042002254461E-2</c:v>
                </c:pt>
                <c:pt idx="2515">
                  <c:v>1.4867868328174438E-2</c:v>
                </c:pt>
                <c:pt idx="2516">
                  <c:v>1.4851724227877838E-2</c:v>
                </c:pt>
                <c:pt idx="2517">
                  <c:v>1.483560979768761E-2</c:v>
                </c:pt>
                <c:pt idx="2518">
                  <c:v>1.4819525133926703E-2</c:v>
                </c:pt>
                <c:pt idx="2519">
                  <c:v>1.4798888745088945E-2</c:v>
                </c:pt>
                <c:pt idx="2520">
                  <c:v>1.4787445490584972E-2</c:v>
                </c:pt>
                <c:pt idx="2521">
                  <c:v>1.4771450703650046E-2</c:v>
                </c:pt>
                <c:pt idx="2522">
                  <c:v>1.4755486068356305E-2</c:v>
                </c:pt>
                <c:pt idx="2523">
                  <c:v>1.4737277814731442E-2</c:v>
                </c:pt>
                <c:pt idx="2524">
                  <c:v>1.4723647637744364E-2</c:v>
                </c:pt>
                <c:pt idx="2525">
                  <c:v>1.4707774035072063E-2</c:v>
                </c:pt>
                <c:pt idx="2526">
                  <c:v>1.4691930969252809E-2</c:v>
                </c:pt>
                <c:pt idx="2527">
                  <c:v>1.467611853660955E-2</c:v>
                </c:pt>
                <c:pt idx="2528">
                  <c:v>1.4660336833305365E-2</c:v>
                </c:pt>
                <c:pt idx="2529">
                  <c:v>1.4644585955823075E-2</c:v>
                </c:pt>
                <c:pt idx="2530">
                  <c:v>1.462886600048563E-2</c:v>
                </c:pt>
                <c:pt idx="2531">
                  <c:v>1.461317706337617E-2</c:v>
                </c:pt>
                <c:pt idx="2532">
                  <c:v>1.4597519241057455E-2</c:v>
                </c:pt>
                <c:pt idx="2533">
                  <c:v>1.4581892629532689E-2</c:v>
                </c:pt>
                <c:pt idx="2534">
                  <c:v>1.4566297325604438E-2</c:v>
                </c:pt>
                <c:pt idx="2535">
                  <c:v>1.4550733424956164E-2</c:v>
                </c:pt>
                <c:pt idx="2536">
                  <c:v>1.4535201024390432E-2</c:v>
                </c:pt>
                <c:pt idx="2537">
                  <c:v>1.4519700219990384E-2</c:v>
                </c:pt>
                <c:pt idx="2538">
                  <c:v>1.4504231108078969E-2</c:v>
                </c:pt>
                <c:pt idx="2539">
                  <c:v>1.4488793785059073E-2</c:v>
                </c:pt>
                <c:pt idx="2540">
                  <c:v>1.4473388347253646E-2</c:v>
                </c:pt>
                <c:pt idx="2541">
                  <c:v>1.4458014890585957E-2</c:v>
                </c:pt>
                <c:pt idx="2542">
                  <c:v>1.4442673511938509E-2</c:v>
                </c:pt>
                <c:pt idx="2543">
                  <c:v>1.4427364307394441E-2</c:v>
                </c:pt>
                <c:pt idx="2544">
                  <c:v>1.4412087373036897E-2</c:v>
                </c:pt>
                <c:pt idx="2545">
                  <c:v>1.4396842805428633E-2</c:v>
                </c:pt>
                <c:pt idx="2546">
                  <c:v>1.4381630700732728E-2</c:v>
                </c:pt>
                <c:pt idx="2547">
                  <c:v>1.4366451155432003E-2</c:v>
                </c:pt>
                <c:pt idx="2548">
                  <c:v>1.4351304265769471E-2</c:v>
                </c:pt>
                <c:pt idx="2549">
                  <c:v>1.4336190127748338E-2</c:v>
                </c:pt>
                <c:pt idx="2550">
                  <c:v>1.432110883817117E-2</c:v>
                </c:pt>
                <c:pt idx="2551">
                  <c:v>1.4306060492961237E-2</c:v>
                </c:pt>
                <c:pt idx="2552">
                  <c:v>1.4291045188761231E-2</c:v>
                </c:pt>
                <c:pt idx="2553">
                  <c:v>1.4276063021494423E-2</c:v>
                </c:pt>
                <c:pt idx="2554">
                  <c:v>1.426111408772357E-2</c:v>
                </c:pt>
                <c:pt idx="2555">
                  <c:v>1.4246198483771622E-2</c:v>
                </c:pt>
                <c:pt idx="2556">
                  <c:v>1.4231316305801656E-2</c:v>
                </c:pt>
                <c:pt idx="2557">
                  <c:v>1.4212231347867643E-2</c:v>
                </c:pt>
                <c:pt idx="2558">
                  <c:v>1.4197425933932806E-2</c:v>
                </c:pt>
                <c:pt idx="2559">
                  <c:v>1.4184762431765918E-2</c:v>
                </c:pt>
                <c:pt idx="2560">
                  <c:v>1.4170019759243146E-2</c:v>
                </c:pt>
                <c:pt idx="2561">
                  <c:v>1.4155311007986171E-2</c:v>
                </c:pt>
                <c:pt idx="2562">
                  <c:v>1.4140636274397878E-2</c:v>
                </c:pt>
                <c:pt idx="2563">
                  <c:v>1.4125995654641343E-2</c:v>
                </c:pt>
                <c:pt idx="2564">
                  <c:v>1.4111389245359263E-2</c:v>
                </c:pt>
                <c:pt idx="2565">
                  <c:v>1.4096817142474904E-2</c:v>
                </c:pt>
                <c:pt idx="2566">
                  <c:v>1.4082279442630963E-2</c:v>
                </c:pt>
                <c:pt idx="2567">
                  <c:v>1.4067776241830643E-2</c:v>
                </c:pt>
                <c:pt idx="2568">
                  <c:v>1.4053307636636703E-2</c:v>
                </c:pt>
                <c:pt idx="2569">
                  <c:v>1.4038873723292156E-2</c:v>
                </c:pt>
                <c:pt idx="2570">
                  <c:v>1.4024474597960079E-2</c:v>
                </c:pt>
                <c:pt idx="2571">
                  <c:v>1.4010110357043359E-2</c:v>
                </c:pt>
                <c:pt idx="2572">
                  <c:v>1.3995781096944881E-2</c:v>
                </c:pt>
                <c:pt idx="2573">
                  <c:v>1.3981486913907659E-2</c:v>
                </c:pt>
                <c:pt idx="2574">
                  <c:v>1.3963160375141115E-2</c:v>
                </c:pt>
                <c:pt idx="2575">
                  <c:v>1.3950975085883499E-2</c:v>
                </c:pt>
                <c:pt idx="2576">
                  <c:v>1.3938815789753534E-2</c:v>
                </c:pt>
                <c:pt idx="2577">
                  <c:v>1.3924662877871086E-2</c:v>
                </c:pt>
                <c:pt idx="2578">
                  <c:v>1.3910545524584705E-2</c:v>
                </c:pt>
                <c:pt idx="2579">
                  <c:v>1.3896463826137406E-2</c:v>
                </c:pt>
                <c:pt idx="2580">
                  <c:v>1.3882417878852138E-2</c:v>
                </c:pt>
                <c:pt idx="2581">
                  <c:v>1.386840777905185E-2</c:v>
                </c:pt>
                <c:pt idx="2582">
                  <c:v>1.3854433623219364E-2</c:v>
                </c:pt>
                <c:pt idx="2583">
                  <c:v>1.3840495507198014E-2</c:v>
                </c:pt>
                <c:pt idx="2584">
                  <c:v>1.3826593527870301E-2</c:v>
                </c:pt>
                <c:pt idx="2585">
                  <c:v>1.3812727781079559E-2</c:v>
                </c:pt>
                <c:pt idx="2586">
                  <c:v>1.3798898363388545E-2</c:v>
                </c:pt>
                <c:pt idx="2587">
                  <c:v>1.3785105371040274E-2</c:v>
                </c:pt>
                <c:pt idx="2588">
                  <c:v>1.3771348900357694E-2</c:v>
                </c:pt>
                <c:pt idx="2589">
                  <c:v>1.3757629047583819E-2</c:v>
                </c:pt>
                <c:pt idx="2590">
                  <c:v>1.3743945909121535E-2</c:v>
                </c:pt>
                <c:pt idx="2591">
                  <c:v>1.3730299581293792E-2</c:v>
                </c:pt>
                <c:pt idx="2592">
                  <c:v>1.3716690160183731E-2</c:v>
                </c:pt>
                <c:pt idx="2593">
                  <c:v>1.3703117742114301E-2</c:v>
                </c:pt>
                <c:pt idx="2594">
                  <c:v>1.3689582423888069E-2</c:v>
                </c:pt>
                <c:pt idx="2595">
                  <c:v>1.3676084301268432E-2</c:v>
                </c:pt>
                <c:pt idx="2596">
                  <c:v>1.3662623470738211E-2</c:v>
                </c:pt>
                <c:pt idx="2597">
                  <c:v>1.3649200028620356E-2</c:v>
                </c:pt>
                <c:pt idx="2598">
                  <c:v>1.3635814071237817E-2</c:v>
                </c:pt>
                <c:pt idx="2599">
                  <c:v>1.3622465694913544E-2</c:v>
                </c:pt>
                <c:pt idx="2600">
                  <c:v>1.3609154995810613E-2</c:v>
                </c:pt>
                <c:pt idx="2601">
                  <c:v>1.3595882070491783E-2</c:v>
                </c:pt>
                <c:pt idx="2602">
                  <c:v>1.3582647015040195E-2</c:v>
                </c:pt>
                <c:pt idx="2603">
                  <c:v>1.356944992593867E-2</c:v>
                </c:pt>
                <c:pt idx="2604">
                  <c:v>1.3556290899110479E-2</c:v>
                </c:pt>
                <c:pt idx="2605">
                  <c:v>1.3543170031438123E-2</c:v>
                </c:pt>
                <c:pt idx="2606">
                  <c:v>1.3530087418924808E-2</c:v>
                </c:pt>
                <c:pt idx="2607">
                  <c:v>1.3517043157813546E-2</c:v>
                </c:pt>
                <c:pt idx="2608">
                  <c:v>1.3504037344427289E-2</c:v>
                </c:pt>
                <c:pt idx="2609">
                  <c:v>1.348737223417551E-2</c:v>
                </c:pt>
                <c:pt idx="2610">
                  <c:v>1.3474454663082724E-2</c:v>
                </c:pt>
                <c:pt idx="2611">
                  <c:v>1.3463413308931749E-2</c:v>
                </c:pt>
                <c:pt idx="2612">
                  <c:v>1.3450567805231017E-2</c:v>
                </c:pt>
                <c:pt idx="2613">
                  <c:v>1.3437761244698976E-2</c:v>
                </c:pt>
                <c:pt idx="2614">
                  <c:v>1.3424993723418766E-2</c:v>
                </c:pt>
                <c:pt idx="2615">
                  <c:v>1.3412265337953144E-2</c:v>
                </c:pt>
                <c:pt idx="2616">
                  <c:v>1.3399576184465189E-2</c:v>
                </c:pt>
                <c:pt idx="2617">
                  <c:v>1.3386926359197915E-2</c:v>
                </c:pt>
                <c:pt idx="2618">
                  <c:v>1.3374315958634142E-2</c:v>
                </c:pt>
                <c:pt idx="2619">
                  <c:v>1.3361745079096821E-2</c:v>
                </c:pt>
                <c:pt idx="2620">
                  <c:v>1.334921381650922E-2</c:v>
                </c:pt>
                <c:pt idx="2621">
                  <c:v>1.333672226759397E-2</c:v>
                </c:pt>
                <c:pt idx="2622">
                  <c:v>1.332427052867402E-2</c:v>
                </c:pt>
                <c:pt idx="2623">
                  <c:v>1.331185869567264E-2</c:v>
                </c:pt>
                <c:pt idx="2624">
                  <c:v>1.329948686531246E-2</c:v>
                </c:pt>
                <c:pt idx="2625">
                  <c:v>1.3282372707887902E-2</c:v>
                </c:pt>
                <c:pt idx="2626">
                  <c:v>1.3274863597168007E-2</c:v>
                </c:pt>
                <c:pt idx="2627">
                  <c:v>1.3260865468671668E-2</c:v>
                </c:pt>
                <c:pt idx="2628">
                  <c:v>1.3250401494344644E-2</c:v>
                </c:pt>
                <c:pt idx="2629">
                  <c:v>1.3238231120835664E-2</c:v>
                </c:pt>
                <c:pt idx="2630">
                  <c:v>1.3226101327505901E-2</c:v>
                </c:pt>
                <c:pt idx="2631">
                  <c:v>1.3214012210918114E-2</c:v>
                </c:pt>
                <c:pt idx="2632">
                  <c:v>1.3201963867315314E-2</c:v>
                </c:pt>
                <c:pt idx="2633">
                  <c:v>1.318995639286058E-2</c:v>
                </c:pt>
                <c:pt idx="2634">
                  <c:v>1.3177989883796926E-2</c:v>
                </c:pt>
                <c:pt idx="2635">
                  <c:v>1.3166064436687108E-2</c:v>
                </c:pt>
                <c:pt idx="2636">
                  <c:v>1.3154180147774142E-2</c:v>
                </c:pt>
                <c:pt idx="2637">
                  <c:v>1.3142337113221103E-2</c:v>
                </c:pt>
                <c:pt idx="2638">
                  <c:v>1.3130535429430878E-2</c:v>
                </c:pt>
                <c:pt idx="2639">
                  <c:v>1.3118775192726417E-2</c:v>
                </c:pt>
                <c:pt idx="2640">
                  <c:v>1.3107056499510605E-2</c:v>
                </c:pt>
                <c:pt idx="2641">
                  <c:v>1.3095379445786648E-2</c:v>
                </c:pt>
                <c:pt idx="2642">
                  <c:v>1.3083744128197239E-2</c:v>
                </c:pt>
                <c:pt idx="2643">
                  <c:v>1.307215064282552E-2</c:v>
                </c:pt>
                <c:pt idx="2644">
                  <c:v>1.3060599086074376E-2</c:v>
                </c:pt>
                <c:pt idx="2645">
                  <c:v>1.3049089554186821E-2</c:v>
                </c:pt>
                <c:pt idx="2646">
                  <c:v>1.3037622143565741E-2</c:v>
                </c:pt>
                <c:pt idx="2647">
                  <c:v>1.3026196950534086E-2</c:v>
                </c:pt>
                <c:pt idx="2648">
                  <c:v>1.3014814071254932E-2</c:v>
                </c:pt>
                <c:pt idx="2649">
                  <c:v>1.300347360205123E-2</c:v>
                </c:pt>
                <c:pt idx="2650">
                  <c:v>1.2992175639405801E-2</c:v>
                </c:pt>
                <c:pt idx="2651">
                  <c:v>1.2980920279481722E-2</c:v>
                </c:pt>
                <c:pt idx="2652">
                  <c:v>1.2969707618601944E-2</c:v>
                </c:pt>
                <c:pt idx="2653">
                  <c:v>1.295853775300948E-2</c:v>
                </c:pt>
                <c:pt idx="2654">
                  <c:v>1.2947410779267088E-2</c:v>
                </c:pt>
                <c:pt idx="2655">
                  <c:v>1.2936326793377972E-2</c:v>
                </c:pt>
                <c:pt idx="2656">
                  <c:v>1.2925285891824956E-2</c:v>
                </c:pt>
                <c:pt idx="2657">
                  <c:v>1.2914288170771115E-2</c:v>
                </c:pt>
                <c:pt idx="2658">
                  <c:v>1.2903333726779209E-2</c:v>
                </c:pt>
                <c:pt idx="2659">
                  <c:v>1.2892422655852442E-2</c:v>
                </c:pt>
                <c:pt idx="2660">
                  <c:v>1.2881555054473637E-2</c:v>
                </c:pt>
                <c:pt idx="2661">
                  <c:v>1.2866565633835592E-2</c:v>
                </c:pt>
                <c:pt idx="2662">
                  <c:v>1.2855803234037566E-2</c:v>
                </c:pt>
                <c:pt idx="2663">
                  <c:v>1.284768380626744E-2</c:v>
                </c:pt>
                <c:pt idx="2664">
                  <c:v>1.2836997318812493E-2</c:v>
                </c:pt>
                <c:pt idx="2665">
                  <c:v>1.2826354796269257E-2</c:v>
                </c:pt>
                <c:pt idx="2666">
                  <c:v>1.281575633480081E-2</c:v>
                </c:pt>
                <c:pt idx="2667">
                  <c:v>1.2805202030730101E-2</c:v>
                </c:pt>
                <c:pt idx="2668">
                  <c:v>1.2794691980460016E-2</c:v>
                </c:pt>
                <c:pt idx="2669">
                  <c:v>1.2784226280073696E-2</c:v>
                </c:pt>
                <c:pt idx="2670">
                  <c:v>1.2773805026293772E-2</c:v>
                </c:pt>
                <c:pt idx="2671">
                  <c:v>1.2763428315043512E-2</c:v>
                </c:pt>
                <c:pt idx="2672">
                  <c:v>1.2753096242645867E-2</c:v>
                </c:pt>
                <c:pt idx="2673">
                  <c:v>1.2742808905663594E-2</c:v>
                </c:pt>
                <c:pt idx="2674">
                  <c:v>1.2730549411475778E-2</c:v>
                </c:pt>
                <c:pt idx="2675">
                  <c:v>1.2716561844179353E-2</c:v>
                </c:pt>
                <c:pt idx="2676">
                  <c:v>1.2706435062206367E-2</c:v>
                </c:pt>
                <c:pt idx="2677">
                  <c:v>1.2696353455616816E-2</c:v>
                </c:pt>
                <c:pt idx="2678">
                  <c:v>1.2686317120973456E-2</c:v>
                </c:pt>
                <c:pt idx="2679">
                  <c:v>1.2674902582618941E-2</c:v>
                </c:pt>
                <c:pt idx="2680">
                  <c:v>1.266638065241743E-2</c:v>
                </c:pt>
                <c:pt idx="2681">
                  <c:v>1.2656480711150664E-2</c:v>
                </c:pt>
                <c:pt idx="2682">
                  <c:v>1.2646626426802143E-2</c:v>
                </c:pt>
                <c:pt idx="2683">
                  <c:v>1.2636817896014563E-2</c:v>
                </c:pt>
                <c:pt idx="2684">
                  <c:v>1.2627055214791127E-2</c:v>
                </c:pt>
                <c:pt idx="2685">
                  <c:v>1.2617338479614659E-2</c:v>
                </c:pt>
                <c:pt idx="2686">
                  <c:v>1.2607667786648236E-2</c:v>
                </c:pt>
                <c:pt idx="2687">
                  <c:v>1.2598043232374678E-2</c:v>
                </c:pt>
                <c:pt idx="2688">
                  <c:v>1.2588464913037001E-2</c:v>
                </c:pt>
                <c:pt idx="2689">
                  <c:v>1.2578932924798281E-2</c:v>
                </c:pt>
                <c:pt idx="2690">
                  <c:v>1.256944736414134E-2</c:v>
                </c:pt>
                <c:pt idx="2691">
                  <c:v>1.2560008327309191E-2</c:v>
                </c:pt>
                <c:pt idx="2692">
                  <c:v>1.2550615910624785E-2</c:v>
                </c:pt>
                <c:pt idx="2693">
                  <c:v>1.2541270210411071E-2</c:v>
                </c:pt>
                <c:pt idx="2694">
                  <c:v>1.2531971322990998E-2</c:v>
                </c:pt>
                <c:pt idx="2695">
                  <c:v>1.2522719344527644E-2</c:v>
                </c:pt>
                <c:pt idx="2696">
                  <c:v>1.2513514371503831E-2</c:v>
                </c:pt>
                <c:pt idx="2697">
                  <c:v>1.2504356500162572E-2</c:v>
                </c:pt>
                <c:pt idx="2698">
                  <c:v>1.2495245826826817E-2</c:v>
                </c:pt>
                <c:pt idx="2699">
                  <c:v>1.248618244773958E-2</c:v>
                </c:pt>
                <c:pt idx="2700">
                  <c:v>1.2477166459143874E-2</c:v>
                </c:pt>
                <c:pt idx="2701">
                  <c:v>1.2468197957682392E-2</c:v>
                </c:pt>
                <c:pt idx="2702">
                  <c:v>1.2459277039278405E-2</c:v>
                </c:pt>
                <c:pt idx="2703">
                  <c:v>1.2450403800414733E-2</c:v>
                </c:pt>
                <c:pt idx="2704">
                  <c:v>1.2441578337334391E-2</c:v>
                </c:pt>
                <c:pt idx="2705">
                  <c:v>1.2432800746520201E-2</c:v>
                </c:pt>
                <c:pt idx="2706">
                  <c:v>1.2424071124055303E-2</c:v>
                </c:pt>
                <c:pt idx="2707">
                  <c:v>1.2415389566342583E-2</c:v>
                </c:pt>
                <c:pt idx="2708">
                  <c:v>1.2406756169704991E-2</c:v>
                </c:pt>
                <c:pt idx="2709">
                  <c:v>1.2398171030465477E-2</c:v>
                </c:pt>
                <c:pt idx="2710">
                  <c:v>1.238963424494699E-2</c:v>
                </c:pt>
                <c:pt idx="2711">
                  <c:v>1.2381145909312608E-2</c:v>
                </c:pt>
                <c:pt idx="2712">
                  <c:v>1.2372706120045152E-2</c:v>
                </c:pt>
                <c:pt idx="2713">
                  <c:v>1.2361542291983163E-2</c:v>
                </c:pt>
                <c:pt idx="2714">
                  <c:v>1.2354784777315331E-2</c:v>
                </c:pt>
                <c:pt idx="2715">
                  <c:v>1.2347678992954414E-2</c:v>
                </c:pt>
                <c:pt idx="2716">
                  <c:v>1.2339434351904544E-2</c:v>
                </c:pt>
                <c:pt idx="2717">
                  <c:v>1.2331238738596539E-2</c:v>
                </c:pt>
                <c:pt idx="2718">
                  <c:v>1.2323092249433287E-2</c:v>
                </c:pt>
                <c:pt idx="2719">
                  <c:v>1.2314994980817673E-2</c:v>
                </c:pt>
                <c:pt idx="2720">
                  <c:v>1.230694702899271E-2</c:v>
                </c:pt>
                <c:pt idx="2721">
                  <c:v>1.2298948490041539E-2</c:v>
                </c:pt>
                <c:pt idx="2722">
                  <c:v>1.2290999460606855E-2</c:v>
                </c:pt>
                <c:pt idx="2723">
                  <c:v>1.2283100036771799E-2</c:v>
                </c:pt>
                <c:pt idx="2724">
                  <c:v>1.2275250314859321E-2</c:v>
                </c:pt>
                <c:pt idx="2725">
                  <c:v>1.2267450391352241E-2</c:v>
                </c:pt>
                <c:pt idx="2726">
                  <c:v>1.2259700362413639E-2</c:v>
                </c:pt>
                <c:pt idx="2727">
                  <c:v>1.2252000324366463E-2</c:v>
                </c:pt>
                <c:pt idx="2728">
                  <c:v>1.2244350373533663E-2</c:v>
                </c:pt>
                <c:pt idx="2729">
                  <c:v>1.223458847496417E-2</c:v>
                </c:pt>
                <c:pt idx="2730">
                  <c:v>1.2229201118723054E-2</c:v>
                </c:pt>
                <c:pt idx="2731">
                  <c:v>1.2221702007391144E-2</c:v>
                </c:pt>
                <c:pt idx="2732">
                  <c:v>1.2214253368485473E-2</c:v>
                </c:pt>
                <c:pt idx="2733">
                  <c:v>1.2206855298328989E-2</c:v>
                </c:pt>
                <c:pt idx="2734">
                  <c:v>1.2199507893244643E-2</c:v>
                </c:pt>
                <c:pt idx="2735">
                  <c:v>1.2192211249475449E-2</c:v>
                </c:pt>
                <c:pt idx="2736">
                  <c:v>1.2184965463424291E-2</c:v>
                </c:pt>
                <c:pt idx="2737">
                  <c:v>1.2177770631334184E-2</c:v>
                </c:pt>
                <c:pt idx="2738">
                  <c:v>1.2170626849687949E-2</c:v>
                </c:pt>
                <c:pt idx="2739">
                  <c:v>1.2163534214328919E-2</c:v>
                </c:pt>
                <c:pt idx="2740">
                  <c:v>1.2156492822139597E-2</c:v>
                </c:pt>
                <c:pt idx="2741">
                  <c:v>1.2149502769043252E-2</c:v>
                </c:pt>
                <c:pt idx="2742">
                  <c:v>1.2142564151522706E-2</c:v>
                </c:pt>
                <c:pt idx="2743">
                  <c:v>1.2135677065820971E-2</c:v>
                </c:pt>
                <c:pt idx="2744">
                  <c:v>1.2128841608260998E-2</c:v>
                </c:pt>
                <c:pt idx="2745">
                  <c:v>1.2122057875085801E-2</c:v>
                </c:pt>
                <c:pt idx="2746">
                  <c:v>1.2115325962778201E-2</c:v>
                </c:pt>
                <c:pt idx="2747">
                  <c:v>1.2108645967341403E-2</c:v>
                </c:pt>
                <c:pt idx="2748">
                  <c:v>1.2102017985498037E-2</c:v>
                </c:pt>
                <c:pt idx="2749">
                  <c:v>1.2095442113251309E-2</c:v>
                </c:pt>
                <c:pt idx="2750">
                  <c:v>1.2088918447004104E-2</c:v>
                </c:pt>
                <c:pt idx="2751">
                  <c:v>1.2082447082999437E-2</c:v>
                </c:pt>
                <c:pt idx="2752">
                  <c:v>1.2076028117640192E-2</c:v>
                </c:pt>
                <c:pt idx="2753">
                  <c:v>1.2069661647249319E-2</c:v>
                </c:pt>
                <c:pt idx="2754">
                  <c:v>1.206334776790996E-2</c:v>
                </c:pt>
                <c:pt idx="2755">
                  <c:v>1.2057086576264808E-2</c:v>
                </c:pt>
                <c:pt idx="2756">
                  <c:v>1.2050878168397006E-2</c:v>
                </c:pt>
                <c:pt idx="2757">
                  <c:v>1.2044722640549566E-2</c:v>
                </c:pt>
                <c:pt idx="2758">
                  <c:v>1.2038620089285246E-2</c:v>
                </c:pt>
                <c:pt idx="2759">
                  <c:v>1.203257061084706E-2</c:v>
                </c:pt>
                <c:pt idx="2760">
                  <c:v>1.2026574301398085E-2</c:v>
                </c:pt>
                <c:pt idx="2761">
                  <c:v>1.2020631257181336E-2</c:v>
                </c:pt>
                <c:pt idx="2762">
                  <c:v>1.2014741574839505E-2</c:v>
                </c:pt>
                <c:pt idx="2763">
                  <c:v>1.2008905350375798E-2</c:v>
                </c:pt>
                <c:pt idx="2764">
                  <c:v>1.2003122680352973E-2</c:v>
                </c:pt>
                <c:pt idx="2765">
                  <c:v>1.1997393660854172E-2</c:v>
                </c:pt>
                <c:pt idx="2766">
                  <c:v>1.199171838828228E-2</c:v>
                </c:pt>
                <c:pt idx="2767">
                  <c:v>1.1986096958960246E-2</c:v>
                </c:pt>
                <c:pt idx="2768">
                  <c:v>1.1980529469051149E-2</c:v>
                </c:pt>
                <c:pt idx="2769">
                  <c:v>1.1975016015117745E-2</c:v>
                </c:pt>
                <c:pt idx="2770">
                  <c:v>1.1969556693243177E-2</c:v>
                </c:pt>
                <c:pt idx="2771">
                  <c:v>1.1964151599910267E-2</c:v>
                </c:pt>
                <c:pt idx="2772">
                  <c:v>1.1958800831362026E-2</c:v>
                </c:pt>
                <c:pt idx="2773">
                  <c:v>1.1953504483841471E-2</c:v>
                </c:pt>
                <c:pt idx="2774">
                  <c:v>1.1948262653671549E-2</c:v>
                </c:pt>
                <c:pt idx="2775">
                  <c:v>1.1943075437255146E-2</c:v>
                </c:pt>
                <c:pt idx="2776">
                  <c:v>1.1937942930755341E-2</c:v>
                </c:pt>
                <c:pt idx="2777">
                  <c:v>1.193286523073489E-2</c:v>
                </c:pt>
                <c:pt idx="2778">
                  <c:v>1.1927842433197E-2</c:v>
                </c:pt>
                <c:pt idx="2779">
                  <c:v>1.1922874634544556E-2</c:v>
                </c:pt>
                <c:pt idx="2780">
                  <c:v>1.1916568434822139E-2</c:v>
                </c:pt>
                <c:pt idx="2781">
                  <c:v>1.1913104419507548E-2</c:v>
                </c:pt>
                <c:pt idx="2782">
                  <c:v>1.1908302195529075E-2</c:v>
                </c:pt>
                <c:pt idx="2783">
                  <c:v>1.190355535564791E-2</c:v>
                </c:pt>
                <c:pt idx="2784">
                  <c:v>1.1898863996426812E-2</c:v>
                </c:pt>
                <c:pt idx="2785">
                  <c:v>1.1894228213868985E-2</c:v>
                </c:pt>
                <c:pt idx="2786">
                  <c:v>1.1889648104457251E-2</c:v>
                </c:pt>
                <c:pt idx="2787">
                  <c:v>1.1885123764434624E-2</c:v>
                </c:pt>
                <c:pt idx="2788">
                  <c:v>1.1880655290044118E-2</c:v>
                </c:pt>
                <c:pt idx="2789">
                  <c:v>1.1876242777768553E-2</c:v>
                </c:pt>
                <c:pt idx="2790">
                  <c:v>1.1871886323771008E-2</c:v>
                </c:pt>
                <c:pt idx="2791">
                  <c:v>1.1867586024454368E-2</c:v>
                </c:pt>
                <c:pt idx="2792">
                  <c:v>1.1863341975901776E-2</c:v>
                </c:pt>
                <c:pt idx="2793">
                  <c:v>1.1859154274755923E-2</c:v>
                </c:pt>
                <c:pt idx="2794">
                  <c:v>1.1855023017099953E-2</c:v>
                </c:pt>
                <c:pt idx="2795">
                  <c:v>1.1850948299416686E-2</c:v>
                </c:pt>
                <c:pt idx="2796">
                  <c:v>1.18469302178692E-2</c:v>
                </c:pt>
                <c:pt idx="2797">
                  <c:v>1.1842968868780446E-2</c:v>
                </c:pt>
                <c:pt idx="2798">
                  <c:v>1.1839064348473372E-2</c:v>
                </c:pt>
                <c:pt idx="2799">
                  <c:v>1.1835216753270927E-2</c:v>
                </c:pt>
                <c:pt idx="2800">
                  <c:v>1.1831426179496063E-2</c:v>
                </c:pt>
                <c:pt idx="2801">
                  <c:v>1.1827692723391792E-2</c:v>
                </c:pt>
                <c:pt idx="2802">
                  <c:v>1.1824016481440935E-2</c:v>
                </c:pt>
                <c:pt idx="2803">
                  <c:v>1.18203975496467E-2</c:v>
                </c:pt>
                <c:pt idx="2804">
                  <c:v>1.1816836024731714E-2</c:v>
                </c:pt>
                <c:pt idx="2805">
                  <c:v>1.1813332002619248E-2</c:v>
                </c:pt>
                <c:pt idx="2806">
                  <c:v>1.1809885579792123E-2</c:v>
                </c:pt>
                <c:pt idx="2807">
                  <c:v>1.1806496852573289E-2</c:v>
                </c:pt>
                <c:pt idx="2808">
                  <c:v>1.180316591720576E-2</c:v>
                </c:pt>
                <c:pt idx="2809">
                  <c:v>1.1799892870092421E-2</c:v>
                </c:pt>
                <c:pt idx="2810">
                  <c:v>1.1796677807476286E-2</c:v>
                </c:pt>
                <c:pt idx="2811">
                  <c:v>1.1793520825600368E-2</c:v>
                </c:pt>
                <c:pt idx="2812">
                  <c:v>1.1790422020867553E-2</c:v>
                </c:pt>
                <c:pt idx="2813">
                  <c:v>1.178738148960079E-2</c:v>
                </c:pt>
                <c:pt idx="2814">
                  <c:v>1.1784399328043094E-2</c:v>
                </c:pt>
                <c:pt idx="2815">
                  <c:v>1.1781475632597349E-2</c:v>
                </c:pt>
                <c:pt idx="2816">
                  <c:v>1.1778610499426634E-2</c:v>
                </c:pt>
                <c:pt idx="2817">
                  <c:v>1.1775407894125678E-2</c:v>
                </c:pt>
                <c:pt idx="2818">
                  <c:v>1.1773056305521834E-2</c:v>
                </c:pt>
                <c:pt idx="2819">
                  <c:v>1.1770367437353713E-2</c:v>
                </c:pt>
                <c:pt idx="2820">
                  <c:v>1.1767737516832355E-2</c:v>
                </c:pt>
                <c:pt idx="2821">
                  <c:v>1.1765166640120839E-2</c:v>
                </c:pt>
                <c:pt idx="2822">
                  <c:v>1.1762654903701986E-2</c:v>
                </c:pt>
                <c:pt idx="2823">
                  <c:v>1.1760202403658937E-2</c:v>
                </c:pt>
                <c:pt idx="2824">
                  <c:v>1.1757809236554451E-2</c:v>
                </c:pt>
                <c:pt idx="2825">
                  <c:v>1.175547549863154E-2</c:v>
                </c:pt>
                <c:pt idx="2826">
                  <c:v>1.1753201286053283E-2</c:v>
                </c:pt>
                <c:pt idx="2827">
                  <c:v>1.1750986695462373E-2</c:v>
                </c:pt>
                <c:pt idx="2828">
                  <c:v>1.174883182278208E-2</c:v>
                </c:pt>
                <c:pt idx="2829">
                  <c:v>1.1746736764495225E-2</c:v>
                </c:pt>
                <c:pt idx="2830">
                  <c:v>1.1744131163640148E-2</c:v>
                </c:pt>
                <c:pt idx="2831">
                  <c:v>1.1742726476313692E-2</c:v>
                </c:pt>
                <c:pt idx="2832">
                  <c:v>1.1740811439064913E-2</c:v>
                </c:pt>
                <c:pt idx="2833">
                  <c:v>1.1738956601421435E-2</c:v>
                </c:pt>
                <c:pt idx="2834">
                  <c:v>1.1737162059706208E-2</c:v>
                </c:pt>
                <c:pt idx="2835">
                  <c:v>1.1735185110222091E-2</c:v>
                </c:pt>
                <c:pt idx="2836">
                  <c:v>1.1733754249432238E-2</c:v>
                </c:pt>
                <c:pt idx="2837">
                  <c:v>1.1732141173359523E-2</c:v>
                </c:pt>
                <c:pt idx="2838">
                  <c:v>1.173058877842692E-2</c:v>
                </c:pt>
                <c:pt idx="2839">
                  <c:v>1.1729097161197188E-2</c:v>
                </c:pt>
                <c:pt idx="2840">
                  <c:v>1.1727666417593596E-2</c:v>
                </c:pt>
                <c:pt idx="2841">
                  <c:v>1.172629664401903E-2</c:v>
                </c:pt>
                <c:pt idx="2842">
                  <c:v>1.172498793695631E-2</c:v>
                </c:pt>
                <c:pt idx="2843">
                  <c:v>1.1723740392728388E-2</c:v>
                </c:pt>
                <c:pt idx="2844">
                  <c:v>1.1722554107338468E-2</c:v>
                </c:pt>
                <c:pt idx="2845">
                  <c:v>1.1721429177349307E-2</c:v>
                </c:pt>
                <c:pt idx="2846">
                  <c:v>1.1720365699163793E-2</c:v>
                </c:pt>
                <c:pt idx="2847">
                  <c:v>1.1719363768785129E-2</c:v>
                </c:pt>
                <c:pt idx="2848">
                  <c:v>1.1718423482776075E-2</c:v>
                </c:pt>
                <c:pt idx="2849">
                  <c:v>1.171754493721977E-2</c:v>
                </c:pt>
                <c:pt idx="2850">
                  <c:v>1.1716728228678974E-2</c:v>
                </c:pt>
                <c:pt idx="2851">
                  <c:v>1.1715973453316764E-2</c:v>
                </c:pt>
                <c:pt idx="2852">
                  <c:v>1.1715280707456088E-2</c:v>
                </c:pt>
                <c:pt idx="2853">
                  <c:v>1.1714650087419898E-2</c:v>
                </c:pt>
                <c:pt idx="2854">
                  <c:v>1.1714081689531142E-2</c:v>
                </c:pt>
                <c:pt idx="2855">
                  <c:v>1.171357561011277E-2</c:v>
                </c:pt>
                <c:pt idx="2856">
                  <c:v>1.1713131945407795E-2</c:v>
                </c:pt>
                <c:pt idx="2857">
                  <c:v>1.1712750791819104E-2</c:v>
                </c:pt>
                <c:pt idx="2858">
                  <c:v>1.1712432245509774E-2</c:v>
                </c:pt>
                <c:pt idx="2859">
                  <c:v>1.1712176403042562E-2</c:v>
                </c:pt>
                <c:pt idx="2860">
                  <c:v>1.1711983360580547E-2</c:v>
                </c:pt>
                <c:pt idx="2861">
                  <c:v>1.1711853214286805E-2</c:v>
                </c:pt>
                <c:pt idx="2862">
                  <c:v>1.1711786060724094E-2</c:v>
                </c:pt>
                <c:pt idx="2863">
                  <c:v>1.1711781996055493E-2</c:v>
                </c:pt>
                <c:pt idx="2864">
                  <c:v>1.1711841116683885E-2</c:v>
                </c:pt>
                <c:pt idx="2865">
                  <c:v>1.171196351877235E-2</c:v>
                </c:pt>
                <c:pt idx="2866">
                  <c:v>1.1712149298723773E-2</c:v>
                </c:pt>
                <c:pt idx="2867">
                  <c:v>1.1712398553020975E-2</c:v>
                </c:pt>
                <c:pt idx="2868">
                  <c:v>1.1712711377667162E-2</c:v>
                </c:pt>
                <c:pt idx="2869">
                  <c:v>1.1713207145493953E-2</c:v>
                </c:pt>
                <c:pt idx="2870">
                  <c:v>1.1713665635779691E-2</c:v>
                </c:pt>
                <c:pt idx="2871">
                  <c:v>1.1714109472586998E-2</c:v>
                </c:pt>
                <c:pt idx="2872">
                  <c:v>1.1714686686863374E-2</c:v>
                </c:pt>
                <c:pt idx="2873">
                  <c:v>1.1715327966772549E-2</c:v>
                </c:pt>
                <c:pt idx="2874">
                  <c:v>1.1716033408717408E-2</c:v>
                </c:pt>
                <c:pt idx="2875">
                  <c:v>1.1716803109260709E-2</c:v>
                </c:pt>
                <c:pt idx="2876">
                  <c:v>1.1717637164565531E-2</c:v>
                </c:pt>
                <c:pt idx="2877">
                  <c:v>1.1718535670635077E-2</c:v>
                </c:pt>
                <c:pt idx="2878">
                  <c:v>1.1719498724351851E-2</c:v>
                </c:pt>
                <c:pt idx="2879">
                  <c:v>1.1720526421719057E-2</c:v>
                </c:pt>
                <c:pt idx="2880">
                  <c:v>1.1721618858899774E-2</c:v>
                </c:pt>
                <c:pt idx="2881">
                  <c:v>1.1722776132456758E-2</c:v>
                </c:pt>
                <c:pt idx="2882">
                  <c:v>1.1723998338633024E-2</c:v>
                </c:pt>
                <c:pt idx="2883">
                  <c:v>1.172528557375152E-2</c:v>
                </c:pt>
                <c:pt idx="2884">
                  <c:v>1.1726637933975326E-2</c:v>
                </c:pt>
                <c:pt idx="2885">
                  <c:v>1.1728472532208656E-2</c:v>
                </c:pt>
                <c:pt idx="2886">
                  <c:v>1.1729538415670149E-2</c:v>
                </c:pt>
                <c:pt idx="2887">
                  <c:v>1.1731313262739462E-2</c:v>
                </c:pt>
                <c:pt idx="2888">
                  <c:v>1.1732700553821473E-2</c:v>
                </c:pt>
                <c:pt idx="2889">
                  <c:v>1.1734379984975618E-2</c:v>
                </c:pt>
                <c:pt idx="2890">
                  <c:v>1.1736125119172769E-2</c:v>
                </c:pt>
                <c:pt idx="2891">
                  <c:v>1.1737936052895748E-2</c:v>
                </c:pt>
                <c:pt idx="2892">
                  <c:v>1.173981288214776E-2</c:v>
                </c:pt>
                <c:pt idx="2893">
                  <c:v>1.1741755703491563E-2</c:v>
                </c:pt>
                <c:pt idx="2894">
                  <c:v>1.1743764613330043E-2</c:v>
                </c:pt>
                <c:pt idx="2895">
                  <c:v>1.1745839707746342E-2</c:v>
                </c:pt>
                <c:pt idx="2896">
                  <c:v>1.1747981083063408E-2</c:v>
                </c:pt>
                <c:pt idx="2897">
                  <c:v>1.1750188835684128E-2</c:v>
                </c:pt>
                <c:pt idx="2898">
                  <c:v>1.1752463061931451E-2</c:v>
                </c:pt>
                <c:pt idx="2899">
                  <c:v>1.175480385804839E-2</c:v>
                </c:pt>
                <c:pt idx="2900">
                  <c:v>1.1757211320357897E-2</c:v>
                </c:pt>
                <c:pt idx="2901">
                  <c:v>1.1759685545342791E-2</c:v>
                </c:pt>
                <c:pt idx="2902">
                  <c:v>1.1762226629006278E-2</c:v>
                </c:pt>
                <c:pt idx="2903">
                  <c:v>1.1764834667831181E-2</c:v>
                </c:pt>
                <c:pt idx="2904">
                  <c:v>1.1767509758220385E-2</c:v>
                </c:pt>
                <c:pt idx="2905">
                  <c:v>1.1770251996336967E-2</c:v>
                </c:pt>
                <c:pt idx="2906">
                  <c:v>1.1773061478583813E-2</c:v>
                </c:pt>
                <c:pt idx="2907">
                  <c:v>1.1775938301124E-2</c:v>
                </c:pt>
                <c:pt idx="2908">
                  <c:v>1.1778882560520287E-2</c:v>
                </c:pt>
                <c:pt idx="2909">
                  <c:v>1.1781894352855815E-2</c:v>
                </c:pt>
                <c:pt idx="2910">
                  <c:v>1.1784973774613405E-2</c:v>
                </c:pt>
                <c:pt idx="2911">
                  <c:v>1.1788120922036072E-2</c:v>
                </c:pt>
                <c:pt idx="2912">
                  <c:v>1.1791335891286892E-2</c:v>
                </c:pt>
                <c:pt idx="2913">
                  <c:v>1.1794618778848687E-2</c:v>
                </c:pt>
                <c:pt idx="2914">
                  <c:v>1.1797969681044407E-2</c:v>
                </c:pt>
                <c:pt idx="2915">
                  <c:v>1.1801388694117065E-2</c:v>
                </c:pt>
                <c:pt idx="2916">
                  <c:v>1.1804875914469548E-2</c:v>
                </c:pt>
                <c:pt idx="2917">
                  <c:v>1.1808431438424805E-2</c:v>
                </c:pt>
                <c:pt idx="2918">
                  <c:v>1.1812055362065976E-2</c:v>
                </c:pt>
                <c:pt idx="2919">
                  <c:v>1.1815747781795949E-2</c:v>
                </c:pt>
                <c:pt idx="2920">
                  <c:v>1.181950879417748E-2</c:v>
                </c:pt>
                <c:pt idx="2921">
                  <c:v>1.1824445325281374E-2</c:v>
                </c:pt>
                <c:pt idx="2922">
                  <c:v>1.1828363482120352E-2</c:v>
                </c:pt>
                <c:pt idx="2923">
                  <c:v>1.1831776744353206E-2</c:v>
                </c:pt>
                <c:pt idx="2924">
                  <c:v>1.1835822951482555E-2</c:v>
                </c:pt>
                <c:pt idx="2925">
                  <c:v>1.1839938246467341E-2</c:v>
                </c:pt>
                <c:pt idx="2926">
                  <c:v>1.184412272547064E-2</c:v>
                </c:pt>
                <c:pt idx="2927">
                  <c:v>1.184837648489534E-2</c:v>
                </c:pt>
                <c:pt idx="2928">
                  <c:v>1.1852699621144325E-2</c:v>
                </c:pt>
                <c:pt idx="2929">
                  <c:v>1.1857092230380673E-2</c:v>
                </c:pt>
                <c:pt idx="2930">
                  <c:v>1.1861554408927333E-2</c:v>
                </c:pt>
                <c:pt idx="2931">
                  <c:v>1.1866086253267127E-2</c:v>
                </c:pt>
                <c:pt idx="2932">
                  <c:v>1.1870687859483198E-2</c:v>
                </c:pt>
                <c:pt idx="2933">
                  <c:v>1.1875359323978429E-2</c:v>
                </c:pt>
                <c:pt idx="2934">
                  <c:v>1.1880100743155708E-2</c:v>
                </c:pt>
                <c:pt idx="2935">
                  <c:v>1.1884912213258048E-2</c:v>
                </c:pt>
                <c:pt idx="2936">
                  <c:v>1.1892300758580276E-2</c:v>
                </c:pt>
                <c:pt idx="2937">
                  <c:v>1.1894745691449771E-2</c:v>
                </c:pt>
                <c:pt idx="2938">
                  <c:v>1.1899767892185054E-2</c:v>
                </c:pt>
                <c:pt idx="2939">
                  <c:v>1.1905424020071109E-2</c:v>
                </c:pt>
                <c:pt idx="2940">
                  <c:v>1.1910767057523586E-2</c:v>
                </c:pt>
                <c:pt idx="2941">
                  <c:v>1.1916010953560985E-2</c:v>
                </c:pt>
                <c:pt idx="2942">
                  <c:v>1.1921325588293286E-2</c:v>
                </c:pt>
                <c:pt idx="2943">
                  <c:v>1.1926711058283246E-2</c:v>
                </c:pt>
                <c:pt idx="2944">
                  <c:v>1.1932167459933751E-2</c:v>
                </c:pt>
                <c:pt idx="2945">
                  <c:v>1.1937694889248007E-2</c:v>
                </c:pt>
                <c:pt idx="2946">
                  <c:v>1.1943293442708836E-2</c:v>
                </c:pt>
                <c:pt idx="2947">
                  <c:v>1.1948963216719122E-2</c:v>
                </c:pt>
                <c:pt idx="2948">
                  <c:v>1.1954704307362007E-2</c:v>
                </c:pt>
                <c:pt idx="2949">
                  <c:v>1.1960516811040378E-2</c:v>
                </c:pt>
                <c:pt idx="2950">
                  <c:v>1.1966400824316992E-2</c:v>
                </c:pt>
                <c:pt idx="2951">
                  <c:v>1.1972356443195054E-2</c:v>
                </c:pt>
                <c:pt idx="2952">
                  <c:v>1.1978383764157385E-2</c:v>
                </c:pt>
                <c:pt idx="2953">
                  <c:v>1.1984482883367065E-2</c:v>
                </c:pt>
                <c:pt idx="2954">
                  <c:v>1.1990653897306913E-2</c:v>
                </c:pt>
                <c:pt idx="2955">
                  <c:v>1.1996896902219945E-2</c:v>
                </c:pt>
                <c:pt idx="2956">
                  <c:v>1.2003211994349172E-2</c:v>
                </c:pt>
                <c:pt idx="2957">
                  <c:v>1.2009599270097482E-2</c:v>
                </c:pt>
                <c:pt idx="2958">
                  <c:v>1.2016058825867759E-2</c:v>
                </c:pt>
                <c:pt idx="2959">
                  <c:v>1.2022590757743146E-2</c:v>
                </c:pt>
                <c:pt idx="2960">
                  <c:v>1.2029195162126527E-2</c:v>
                </c:pt>
                <c:pt idx="2961">
                  <c:v>1.2035872135500725E-2</c:v>
                </c:pt>
                <c:pt idx="2962">
                  <c:v>1.2042621774028817E-2</c:v>
                </c:pt>
                <c:pt idx="2963">
                  <c:v>1.2049444173953816E-2</c:v>
                </c:pt>
                <c:pt idx="2964">
                  <c:v>1.2056339431678609E-2</c:v>
                </c:pt>
                <c:pt idx="2965">
                  <c:v>1.206330764360608E-2</c:v>
                </c:pt>
                <c:pt idx="2966">
                  <c:v>1.2070348905979245E-2</c:v>
                </c:pt>
                <c:pt idx="2967">
                  <c:v>1.2077463315041115E-2</c:v>
                </c:pt>
                <c:pt idx="2968">
                  <c:v>1.2084650967114641E-2</c:v>
                </c:pt>
                <c:pt idx="2969">
                  <c:v>1.2091911958602708E-2</c:v>
                </c:pt>
                <c:pt idx="2970">
                  <c:v>1.2099246385828266E-2</c:v>
                </c:pt>
                <c:pt idx="2971">
                  <c:v>1.2106654345034329E-2</c:v>
                </c:pt>
                <c:pt idx="2972">
                  <c:v>1.2114135932543846E-2</c:v>
                </c:pt>
                <c:pt idx="2973">
                  <c:v>1.2126041703952595E-2</c:v>
                </c:pt>
                <c:pt idx="2974">
                  <c:v>1.2133713063660068E-2</c:v>
                </c:pt>
                <c:pt idx="2975">
                  <c:v>1.2139647734654702E-2</c:v>
                </c:pt>
                <c:pt idx="2976">
                  <c:v>1.214744648981636E-2</c:v>
                </c:pt>
                <c:pt idx="2977">
                  <c:v>1.2155319387749941E-2</c:v>
                </c:pt>
                <c:pt idx="2978">
                  <c:v>1.2163266524778393E-2</c:v>
                </c:pt>
                <c:pt idx="2979">
                  <c:v>1.2171287997251312E-2</c:v>
                </c:pt>
                <c:pt idx="2980">
                  <c:v>1.2179383901465002E-2</c:v>
                </c:pt>
                <c:pt idx="2981">
                  <c:v>1.2187554333795703E-2</c:v>
                </c:pt>
                <c:pt idx="2982">
                  <c:v>1.2195799390539719E-2</c:v>
                </c:pt>
                <c:pt idx="2983">
                  <c:v>1.2204119168046645E-2</c:v>
                </c:pt>
                <c:pt idx="2984">
                  <c:v>1.2212513762639432E-2</c:v>
                </c:pt>
                <c:pt idx="2985">
                  <c:v>1.2220983270694319E-2</c:v>
                </c:pt>
                <c:pt idx="2986">
                  <c:v>1.2232796524456191E-2</c:v>
                </c:pt>
                <c:pt idx="2987">
                  <c:v>1.2240207279985427E-2</c:v>
                </c:pt>
                <c:pt idx="2988">
                  <c:v>1.2248923016757729E-2</c:v>
                </c:pt>
                <c:pt idx="2989">
                  <c:v>1.2257714074399573E-2</c:v>
                </c:pt>
                <c:pt idx="2990">
                  <c:v>1.2266580548994099E-2</c:v>
                </c:pt>
                <c:pt idx="2991">
                  <c:v>1.2276806133932894E-2</c:v>
                </c:pt>
                <c:pt idx="2992">
                  <c:v>1.2284540134652744E-2</c:v>
                </c:pt>
                <c:pt idx="2993">
                  <c:v>1.2293633438362761E-2</c:v>
                </c:pt>
                <c:pt idx="2994">
                  <c:v>1.2302802544397196E-2</c:v>
                </c:pt>
                <c:pt idx="2995">
                  <c:v>1.2312047549078997E-2</c:v>
                </c:pt>
                <c:pt idx="2996">
                  <c:v>1.2321368548651179E-2</c:v>
                </c:pt>
                <c:pt idx="2997">
                  <c:v>1.2330765639516628E-2</c:v>
                </c:pt>
                <c:pt idx="2998">
                  <c:v>1.2340238917918356E-2</c:v>
                </c:pt>
                <c:pt idx="2999">
                  <c:v>1.2349788480259249E-2</c:v>
                </c:pt>
                <c:pt idx="3000">
                  <c:v>1.2359414422862258E-2</c:v>
                </c:pt>
                <c:pt idx="3001">
                  <c:v>1.236911684189046E-2</c:v>
                </c:pt>
                <c:pt idx="3002">
                  <c:v>1.2378895833826675E-2</c:v>
                </c:pt>
                <c:pt idx="3003">
                  <c:v>1.2388751494993855E-2</c:v>
                </c:pt>
                <c:pt idx="3004">
                  <c:v>1.2398683921635012E-2</c:v>
                </c:pt>
                <c:pt idx="3005">
                  <c:v>1.2408693210073096E-2</c:v>
                </c:pt>
                <c:pt idx="3006">
                  <c:v>1.2418779456551121E-2</c:v>
                </c:pt>
                <c:pt idx="3007">
                  <c:v>1.2428942757551908E-2</c:v>
                </c:pt>
                <c:pt idx="3008">
                  <c:v>1.2439183209318472E-2</c:v>
                </c:pt>
                <c:pt idx="3009">
                  <c:v>1.2449500908093825E-2</c:v>
                </c:pt>
                <c:pt idx="3010">
                  <c:v>1.2459895950280853E-2</c:v>
                </c:pt>
                <c:pt idx="3011">
                  <c:v>1.2470368432202505E-2</c:v>
                </c:pt>
                <c:pt idx="3012">
                  <c:v>1.2478638488682137E-2</c:v>
                </c:pt>
                <c:pt idx="3013">
                  <c:v>1.2485649984306235E-2</c:v>
                </c:pt>
                <c:pt idx="3014">
                  <c:v>1.2492654295597205E-2</c:v>
                </c:pt>
                <c:pt idx="3015">
                  <c:v>1.2499651395536659E-2</c:v>
                </c:pt>
                <c:pt idx="3016">
                  <c:v>1.2506641256546658E-2</c:v>
                </c:pt>
                <c:pt idx="3017">
                  <c:v>1.2513623851369005E-2</c:v>
                </c:pt>
                <c:pt idx="3018">
                  <c:v>1.2520599152585632E-2</c:v>
                </c:pt>
                <c:pt idx="3019">
                  <c:v>1.252756713301828E-2</c:v>
                </c:pt>
                <c:pt idx="3020">
                  <c:v>1.253452776508901E-2</c:v>
                </c:pt>
                <c:pt idx="3021">
                  <c:v>1.2541481021459688E-2</c:v>
                </c:pt>
                <c:pt idx="3022">
                  <c:v>1.2548426875031993E-2</c:v>
                </c:pt>
                <c:pt idx="3023">
                  <c:v>1.2555365298227983E-2</c:v>
                </c:pt>
                <c:pt idx="3024">
                  <c:v>1.2562296263549655E-2</c:v>
                </c:pt>
                <c:pt idx="3025">
                  <c:v>1.2570208199935706E-2</c:v>
                </c:pt>
                <c:pt idx="3026">
                  <c:v>1.2577123092434306E-2</c:v>
                </c:pt>
                <c:pt idx="3027">
                  <c:v>1.258304414000655E-2</c:v>
                </c:pt>
                <c:pt idx="3028">
                  <c:v>1.258994500108912E-2</c:v>
                </c:pt>
                <c:pt idx="3029">
                  <c:v>1.259683826768665E-2</c:v>
                </c:pt>
                <c:pt idx="3030">
                  <c:v>1.2603723912301135E-2</c:v>
                </c:pt>
                <c:pt idx="3031">
                  <c:v>1.2610601907754315E-2</c:v>
                </c:pt>
                <c:pt idx="3032">
                  <c:v>1.2617472226787996E-2</c:v>
                </c:pt>
                <c:pt idx="3033">
                  <c:v>1.26243348417443E-2</c:v>
                </c:pt>
                <c:pt idx="3034">
                  <c:v>1.2631189725444969E-2</c:v>
                </c:pt>
                <c:pt idx="3035">
                  <c:v>1.2638036850391998E-2</c:v>
                </c:pt>
                <c:pt idx="3036">
                  <c:v>1.2644876189567E-2</c:v>
                </c:pt>
                <c:pt idx="3037">
                  <c:v>1.2651707715312099E-2</c:v>
                </c:pt>
                <c:pt idx="3038">
                  <c:v>1.2658531400209228E-2</c:v>
                </c:pt>
                <c:pt idx="3039">
                  <c:v>1.2665347217080125E-2</c:v>
                </c:pt>
                <c:pt idx="3040">
                  <c:v>1.2674098805174339E-2</c:v>
                </c:pt>
                <c:pt idx="3041">
                  <c:v>1.2678955137470638E-2</c:v>
                </c:pt>
                <c:pt idx="3042">
                  <c:v>1.2685747185994245E-2</c:v>
                </c:pt>
                <c:pt idx="3043">
                  <c:v>1.2692531257059159E-2</c:v>
                </c:pt>
                <c:pt idx="3044">
                  <c:v>1.2699307323167375E-2</c:v>
                </c:pt>
                <c:pt idx="3045">
                  <c:v>1.2706075357060698E-2</c:v>
                </c:pt>
                <c:pt idx="3046">
                  <c:v>1.2712835331480932E-2</c:v>
                </c:pt>
                <c:pt idx="3047">
                  <c:v>1.2719587219089945E-2</c:v>
                </c:pt>
                <c:pt idx="3048">
                  <c:v>1.2726330992149926E-2</c:v>
                </c:pt>
                <c:pt idx="3049">
                  <c:v>1.2733066623722422E-2</c:v>
                </c:pt>
                <c:pt idx="3050">
                  <c:v>1.2739794086149558E-2</c:v>
                </c:pt>
                <c:pt idx="3051">
                  <c:v>1.2746513352333011E-2</c:v>
                </c:pt>
                <c:pt idx="3052">
                  <c:v>1.2753224394774776E-2</c:v>
                </c:pt>
                <c:pt idx="3053">
                  <c:v>1.2759927186136721E-2</c:v>
                </c:pt>
                <c:pt idx="3054">
                  <c:v>1.276662169900078E-2</c:v>
                </c:pt>
                <c:pt idx="3055">
                  <c:v>1.2773307906188691E-2</c:v>
                </c:pt>
                <c:pt idx="3056">
                  <c:v>1.277998578004258E-2</c:v>
                </c:pt>
                <c:pt idx="3057">
                  <c:v>1.2786655293464122E-2</c:v>
                </c:pt>
                <c:pt idx="3058">
                  <c:v>1.279331641903525E-2</c:v>
                </c:pt>
                <c:pt idx="3059">
                  <c:v>1.2799969129337896E-2</c:v>
                </c:pt>
                <c:pt idx="3060">
                  <c:v>1.2806613397033928E-2</c:v>
                </c:pt>
                <c:pt idx="3061">
                  <c:v>1.2813249194865151E-2</c:v>
                </c:pt>
                <c:pt idx="3062">
                  <c:v>1.281987649533356E-2</c:v>
                </c:pt>
                <c:pt idx="3063">
                  <c:v>1.282649527118096E-2</c:v>
                </c:pt>
                <c:pt idx="3064">
                  <c:v>1.2833105494909347E-2</c:v>
                </c:pt>
                <c:pt idx="3065">
                  <c:v>1.2839707139340462E-2</c:v>
                </c:pt>
                <c:pt idx="3066">
                  <c:v>1.2846300177056236E-2</c:v>
                </c:pt>
                <c:pt idx="3067">
                  <c:v>1.2852884580638602E-2</c:v>
                </c:pt>
                <c:pt idx="3068">
                  <c:v>1.2859460322749428E-2</c:v>
                </c:pt>
                <c:pt idx="3069">
                  <c:v>1.2866027376130518E-2</c:v>
                </c:pt>
                <c:pt idx="3070">
                  <c:v>1.2872585713283868E-2</c:v>
                </c:pt>
                <c:pt idx="3071">
                  <c:v>1.2879135306951284E-2</c:v>
                </c:pt>
                <c:pt idx="3072">
                  <c:v>1.288567612963476E-2</c:v>
                </c:pt>
                <c:pt idx="3073">
                  <c:v>1.2892208154076101E-2</c:v>
                </c:pt>
                <c:pt idx="3074">
                  <c:v>1.2898731353017112E-2</c:v>
                </c:pt>
                <c:pt idx="3075">
                  <c:v>1.2905245698959789E-2</c:v>
                </c:pt>
                <c:pt idx="3076">
                  <c:v>1.2911751164645935E-2</c:v>
                </c:pt>
                <c:pt idx="3077">
                  <c:v>1.2918247722577547E-2</c:v>
                </c:pt>
                <c:pt idx="3078">
                  <c:v>1.292473534549643E-2</c:v>
                </c:pt>
                <c:pt idx="3079">
                  <c:v>1.2931214006064451E-2</c:v>
                </c:pt>
                <c:pt idx="3080">
                  <c:v>1.2937683676863543E-2</c:v>
                </c:pt>
                <c:pt idx="3081">
                  <c:v>1.2944144330555574E-2</c:v>
                </c:pt>
                <c:pt idx="3082">
                  <c:v>1.2950595939722476E-2</c:v>
                </c:pt>
                <c:pt idx="3083">
                  <c:v>1.2957038477185989E-2</c:v>
                </c:pt>
                <c:pt idx="3084">
                  <c:v>1.2963471915368174E-2</c:v>
                </c:pt>
                <c:pt idx="3085">
                  <c:v>1.2969896227090771E-2</c:v>
                </c:pt>
                <c:pt idx="3086">
                  <c:v>1.2976311384855777E-2</c:v>
                </c:pt>
                <c:pt idx="3087">
                  <c:v>1.2982717361404994E-2</c:v>
                </c:pt>
                <c:pt idx="3088">
                  <c:v>1.2989114129400292E-2</c:v>
                </c:pt>
                <c:pt idx="3089">
                  <c:v>1.2995501661263731E-2</c:v>
                </c:pt>
                <c:pt idx="3090">
                  <c:v>1.3001879929976923E-2</c:v>
                </c:pt>
                <c:pt idx="3091">
                  <c:v>1.3010066905554396E-2</c:v>
                </c:pt>
                <c:pt idx="3092">
                  <c:v>1.3014608567720742E-2</c:v>
                </c:pt>
                <c:pt idx="3093">
                  <c:v>1.3020958882234979E-2</c:v>
                </c:pt>
                <c:pt idx="3094">
                  <c:v>1.3027299824086569E-2</c:v>
                </c:pt>
                <c:pt idx="3095">
                  <c:v>1.3033631365617637E-2</c:v>
                </c:pt>
                <c:pt idx="3096">
                  <c:v>1.303995347972986E-2</c:v>
                </c:pt>
                <c:pt idx="3097">
                  <c:v>1.3046266139085105E-2</c:v>
                </c:pt>
                <c:pt idx="3098">
                  <c:v>1.305256931618537E-2</c:v>
                </c:pt>
                <c:pt idx="3099">
                  <c:v>1.3058862983692521E-2</c:v>
                </c:pt>
                <c:pt idx="3100">
                  <c:v>1.3065147114428299E-2</c:v>
                </c:pt>
                <c:pt idx="3101">
                  <c:v>1.3071421680894701E-2</c:v>
                </c:pt>
                <c:pt idx="3102">
                  <c:v>1.3077686655593723E-2</c:v>
                </c:pt>
                <c:pt idx="3103">
                  <c:v>1.3083942011347105E-2</c:v>
                </c:pt>
                <c:pt idx="3104">
                  <c:v>1.3090187720816715E-2</c:v>
                </c:pt>
                <c:pt idx="3105">
                  <c:v>1.3096423756584485E-2</c:v>
                </c:pt>
                <c:pt idx="3106">
                  <c:v>1.3102650091312285E-2</c:v>
                </c:pt>
                <c:pt idx="3107">
                  <c:v>1.3108866697582044E-2</c:v>
                </c:pt>
                <c:pt idx="3108">
                  <c:v>1.311507354813557E-2</c:v>
                </c:pt>
                <c:pt idx="3109">
                  <c:v>1.3121270615474856E-2</c:v>
                </c:pt>
                <c:pt idx="3110">
                  <c:v>1.3127457872341708E-2</c:v>
                </c:pt>
                <c:pt idx="3111">
                  <c:v>1.313363529147793E-2</c:v>
                </c:pt>
                <c:pt idx="3112">
                  <c:v>1.3139802845305582E-2</c:v>
                </c:pt>
                <c:pt idx="3113">
                  <c:v>1.3145960506646404E-2</c:v>
                </c:pt>
                <c:pt idx="3114">
                  <c:v>1.3152108248002392E-2</c:v>
                </c:pt>
                <c:pt idx="3115">
                  <c:v>1.3158246042035415E-2</c:v>
                </c:pt>
                <c:pt idx="3116">
                  <c:v>1.3164373861567213E-2</c:v>
                </c:pt>
                <c:pt idx="3117">
                  <c:v>1.3170491679019847E-2</c:v>
                </c:pt>
                <c:pt idx="3118">
                  <c:v>1.3176599467055183E-2</c:v>
                </c:pt>
                <c:pt idx="3119">
                  <c:v>1.31826971985749E-2</c:v>
                </c:pt>
                <c:pt idx="3120">
                  <c:v>1.318878484592112E-2</c:v>
                </c:pt>
                <c:pt idx="3121">
                  <c:v>1.3194862381755712E-2</c:v>
                </c:pt>
                <c:pt idx="3122">
                  <c:v>1.3200929778900417E-2</c:v>
                </c:pt>
                <c:pt idx="3123">
                  <c:v>1.3206987009937166E-2</c:v>
                </c:pt>
                <c:pt idx="3124">
                  <c:v>1.3213034047367955E-2</c:v>
                </c:pt>
                <c:pt idx="3125">
                  <c:v>1.3219070864094462E-2</c:v>
                </c:pt>
                <c:pt idx="3126">
                  <c:v>1.322509743245881E-2</c:v>
                </c:pt>
                <c:pt idx="3127">
                  <c:v>1.3231113725282739E-2</c:v>
                </c:pt>
                <c:pt idx="3128">
                  <c:v>1.3237119715148182E-2</c:v>
                </c:pt>
                <c:pt idx="3129">
                  <c:v>1.3243971052805392E-2</c:v>
                </c:pt>
                <c:pt idx="3130">
                  <c:v>1.3249100676810954E-2</c:v>
                </c:pt>
                <c:pt idx="3131">
                  <c:v>1.3255075593772148E-2</c:v>
                </c:pt>
                <c:pt idx="3132">
                  <c:v>1.3261040098342392E-2</c:v>
                </c:pt>
                <c:pt idx="3133">
                  <c:v>1.326699416326349E-2</c:v>
                </c:pt>
                <c:pt idx="3134">
                  <c:v>1.3272937761117376E-2</c:v>
                </c:pt>
                <c:pt idx="3135">
                  <c:v>1.3278870864485981E-2</c:v>
                </c:pt>
                <c:pt idx="3136">
                  <c:v>1.3284793446031173E-2</c:v>
                </c:pt>
                <c:pt idx="3137">
                  <c:v>1.3290705478414822E-2</c:v>
                </c:pt>
                <c:pt idx="3138">
                  <c:v>1.329660693437873E-2</c:v>
                </c:pt>
                <c:pt idx="3139">
                  <c:v>1.3302497786344958E-2</c:v>
                </c:pt>
                <c:pt idx="3140">
                  <c:v>1.3308378007215182E-2</c:v>
                </c:pt>
                <c:pt idx="3141">
                  <c:v>1.33142475694914E-2</c:v>
                </c:pt>
                <c:pt idx="3142">
                  <c:v>1.3320106445755542E-2</c:v>
                </c:pt>
                <c:pt idx="3143">
                  <c:v>1.3325954608669477E-2</c:v>
                </c:pt>
                <c:pt idx="3144">
                  <c:v>1.3331792031054945E-2</c:v>
                </c:pt>
                <c:pt idx="3145">
                  <c:v>1.3337618685334007E-2</c:v>
                </c:pt>
                <c:pt idx="3146">
                  <c:v>1.3345094231596022E-2</c:v>
                </c:pt>
                <c:pt idx="3147">
                  <c:v>1.3349901301777933E-2</c:v>
                </c:pt>
                <c:pt idx="3148">
                  <c:v>1.3355860620096749E-2</c:v>
                </c:pt>
                <c:pt idx="3149">
                  <c:v>1.3361642372613503E-2</c:v>
                </c:pt>
                <c:pt idx="3150">
                  <c:v>1.3367413216416324E-2</c:v>
                </c:pt>
                <c:pt idx="3151">
                  <c:v>1.3373173124167081E-2</c:v>
                </c:pt>
                <c:pt idx="3152">
                  <c:v>1.3378922068367771E-2</c:v>
                </c:pt>
                <c:pt idx="3153">
                  <c:v>1.3384660021840133E-2</c:v>
                </c:pt>
                <c:pt idx="3154">
                  <c:v>1.3390386957166101E-2</c:v>
                </c:pt>
                <c:pt idx="3155">
                  <c:v>1.3396102847007541E-2</c:v>
                </c:pt>
                <c:pt idx="3156">
                  <c:v>1.3401807664026322E-2</c:v>
                </c:pt>
                <c:pt idx="3157">
                  <c:v>1.340750138072444E-2</c:v>
                </c:pt>
                <c:pt idx="3158">
                  <c:v>1.3413183969923637E-2</c:v>
                </c:pt>
                <c:pt idx="3159">
                  <c:v>1.3418855404125907E-2</c:v>
                </c:pt>
                <c:pt idx="3160">
                  <c:v>1.3424515656073055E-2</c:v>
                </c:pt>
                <c:pt idx="3161">
                  <c:v>1.3430164698347014E-2</c:v>
                </c:pt>
                <c:pt idx="3162">
                  <c:v>1.3435802503529715E-2</c:v>
                </c:pt>
                <c:pt idx="3163">
                  <c:v>1.3441429044442899E-2</c:v>
                </c:pt>
                <c:pt idx="3164">
                  <c:v>1.3447044293668498E-2</c:v>
                </c:pt>
                <c:pt idx="3165">
                  <c:v>1.3452648223708508E-2</c:v>
                </c:pt>
                <c:pt idx="3166">
                  <c:v>1.3458240807224797E-2</c:v>
                </c:pt>
                <c:pt idx="3167">
                  <c:v>1.3463822017119043E-2</c:v>
                </c:pt>
                <c:pt idx="3168">
                  <c:v>1.3469391825813304E-2</c:v>
                </c:pt>
                <c:pt idx="3169">
                  <c:v>1.3474950205969449E-2</c:v>
                </c:pt>
                <c:pt idx="3170">
                  <c:v>1.3480497130169411E-2</c:v>
                </c:pt>
                <c:pt idx="3171">
                  <c:v>1.3486032571154993E-2</c:v>
                </c:pt>
                <c:pt idx="3172">
                  <c:v>1.3491556501668001E-2</c:v>
                </c:pt>
                <c:pt idx="3173">
                  <c:v>1.3497068894130493E-2</c:v>
                </c:pt>
                <c:pt idx="3174">
                  <c:v>1.3502569721284274E-2</c:v>
                </c:pt>
                <c:pt idx="3175">
                  <c:v>1.3508058955871149E-2</c:v>
                </c:pt>
                <c:pt idx="3176">
                  <c:v>1.3513536570313178E-2</c:v>
                </c:pt>
                <c:pt idx="3177">
                  <c:v>1.3519002537352165E-2</c:v>
                </c:pt>
                <c:pt idx="3178">
                  <c:v>1.3524456829729914E-2</c:v>
                </c:pt>
                <c:pt idx="3179">
                  <c:v>1.3529899420108293E-2</c:v>
                </c:pt>
                <c:pt idx="3180">
                  <c:v>1.3535330280829427E-2</c:v>
                </c:pt>
                <c:pt idx="3181">
                  <c:v>1.3542295536961291E-2</c:v>
                </c:pt>
                <c:pt idx="3182">
                  <c:v>1.354769948489043E-2</c:v>
                </c:pt>
                <c:pt idx="3183">
                  <c:v>1.3552322033953956E-2</c:v>
                </c:pt>
                <c:pt idx="3184">
                  <c:v>1.3557704009858895E-2</c:v>
                </c:pt>
                <c:pt idx="3185">
                  <c:v>1.3563074115578999E-2</c:v>
                </c:pt>
                <c:pt idx="3186">
                  <c:v>1.35684323236962E-2</c:v>
                </c:pt>
                <c:pt idx="3187">
                  <c:v>1.3573778607112175E-2</c:v>
                </c:pt>
                <c:pt idx="3188">
                  <c:v>1.3579112938328919E-2</c:v>
                </c:pt>
                <c:pt idx="3189">
                  <c:v>1.3584435289768493E-2</c:v>
                </c:pt>
                <c:pt idx="3190">
                  <c:v>1.3589745634332573E-2</c:v>
                </c:pt>
                <c:pt idx="3191">
                  <c:v>1.3595043944603091E-2</c:v>
                </c:pt>
                <c:pt idx="3192">
                  <c:v>1.3600330193241916E-2</c:v>
                </c:pt>
                <c:pt idx="3193">
                  <c:v>1.3605604352751044E-2</c:v>
                </c:pt>
                <c:pt idx="3194">
                  <c:v>1.3610866396032151E-2</c:v>
                </c:pt>
                <c:pt idx="3195">
                  <c:v>1.3616116295427361E-2</c:v>
                </c:pt>
                <c:pt idx="3196">
                  <c:v>1.362135402383835E-2</c:v>
                </c:pt>
                <c:pt idx="3197">
                  <c:v>1.3629331206113093E-2</c:v>
                </c:pt>
                <c:pt idx="3198">
                  <c:v>1.3631792857875524E-2</c:v>
                </c:pt>
                <c:pt idx="3199">
                  <c:v>1.3637735914242555E-2</c:v>
                </c:pt>
                <c:pt idx="3200">
                  <c:v>1.3642182679198811E-2</c:v>
                </c:pt>
                <c:pt idx="3201">
                  <c:v>1.3647359141817361E-2</c:v>
                </c:pt>
                <c:pt idx="3202">
                  <c:v>1.3652523269103156E-2</c:v>
                </c:pt>
                <c:pt idx="3203">
                  <c:v>1.3657675033718064E-2</c:v>
                </c:pt>
                <c:pt idx="3204">
                  <c:v>1.3662814408403889E-2</c:v>
                </c:pt>
                <c:pt idx="3205">
                  <c:v>1.3667941365902436E-2</c:v>
                </c:pt>
                <c:pt idx="3206">
                  <c:v>1.3673055878555829E-2</c:v>
                </c:pt>
                <c:pt idx="3207">
                  <c:v>1.3678157919265743E-2</c:v>
                </c:pt>
                <c:pt idx="3208">
                  <c:v>1.3683247460534176E-2</c:v>
                </c:pt>
                <c:pt idx="3209">
                  <c:v>1.3688324475102931E-2</c:v>
                </c:pt>
                <c:pt idx="3210">
                  <c:v>1.3693388935553941E-2</c:v>
                </c:pt>
                <c:pt idx="3211">
                  <c:v>1.3698440814549073E-2</c:v>
                </c:pt>
                <c:pt idx="3212">
                  <c:v>1.3703480084750197E-2</c:v>
                </c:pt>
                <c:pt idx="3213">
                  <c:v>1.3708506718739244E-2</c:v>
                </c:pt>
                <c:pt idx="3214">
                  <c:v>1.3713520689098146E-2</c:v>
                </c:pt>
                <c:pt idx="3215">
                  <c:v>1.3718521968648645E-2</c:v>
                </c:pt>
                <c:pt idx="3216">
                  <c:v>1.3723510529972671E-2</c:v>
                </c:pt>
                <c:pt idx="3217">
                  <c:v>1.3728486345572222E-2</c:v>
                </c:pt>
                <c:pt idx="3218">
                  <c:v>1.3733449388269037E-2</c:v>
                </c:pt>
                <c:pt idx="3219">
                  <c:v>1.3738399630645048E-2</c:v>
                </c:pt>
                <c:pt idx="3220">
                  <c:v>1.3743337045282189E-2</c:v>
                </c:pt>
                <c:pt idx="3221">
                  <c:v>1.3748261604922263E-2</c:v>
                </c:pt>
                <c:pt idx="3222">
                  <c:v>1.3753173282147202E-2</c:v>
                </c:pt>
                <c:pt idx="3223">
                  <c:v>1.3758072049618875E-2</c:v>
                </c:pt>
                <c:pt idx="3224">
                  <c:v>1.3762957879999149E-2</c:v>
                </c:pt>
                <c:pt idx="3225">
                  <c:v>1.3767830745790022E-2</c:v>
                </c:pt>
                <c:pt idx="3226">
                  <c:v>1.3772690619813233E-2</c:v>
                </c:pt>
                <c:pt idx="3227">
                  <c:v>1.3777537474650714E-2</c:v>
                </c:pt>
                <c:pt idx="3228">
                  <c:v>1.3782371282884398E-2</c:v>
                </c:pt>
                <c:pt idx="3229">
                  <c:v>1.3787192017256089E-2</c:v>
                </c:pt>
                <c:pt idx="3230">
                  <c:v>1.3791999650347719E-2</c:v>
                </c:pt>
                <c:pt idx="3231">
                  <c:v>1.3796794154901093E-2</c:v>
                </c:pt>
                <c:pt idx="3232">
                  <c:v>1.3801575503258334E-2</c:v>
                </c:pt>
                <c:pt idx="3233">
                  <c:v>1.3808912684973862E-2</c:v>
                </c:pt>
                <c:pt idx="3234">
                  <c:v>1.3813662333541643E-2</c:v>
                </c:pt>
                <c:pt idx="3235">
                  <c:v>1.3816516645022148E-2</c:v>
                </c:pt>
                <c:pt idx="3236">
                  <c:v>1.3821243198730571E-2</c:v>
                </c:pt>
                <c:pt idx="3237">
                  <c:v>1.3825956455715271E-2</c:v>
                </c:pt>
                <c:pt idx="3238">
                  <c:v>1.3830656388638118E-2</c:v>
                </c:pt>
                <c:pt idx="3239">
                  <c:v>1.383534297016098E-2</c:v>
                </c:pt>
                <c:pt idx="3240">
                  <c:v>1.3840016172865788E-2</c:v>
                </c:pt>
                <c:pt idx="3241">
                  <c:v>1.3844675969494347E-2</c:v>
                </c:pt>
                <c:pt idx="3242">
                  <c:v>1.3849322332708525E-2</c:v>
                </c:pt>
                <c:pt idx="3243">
                  <c:v>1.3853955235010318E-2</c:v>
                </c:pt>
                <c:pt idx="3244">
                  <c:v>1.3858574649221467E-2</c:v>
                </c:pt>
                <c:pt idx="3245">
                  <c:v>1.3863180547843967E-2</c:v>
                </c:pt>
                <c:pt idx="3246">
                  <c:v>1.387015089705379E-2</c:v>
                </c:pt>
                <c:pt idx="3247">
                  <c:v>1.3874962034510219E-2</c:v>
                </c:pt>
                <c:pt idx="3248">
                  <c:v>1.3879519440003207E-2</c:v>
                </c:pt>
                <c:pt idx="3249">
                  <c:v>1.3884063204807617E-2</c:v>
                </c:pt>
                <c:pt idx="3250">
                  <c:v>1.3888593301665253E-2</c:v>
                </c:pt>
                <c:pt idx="3251">
                  <c:v>1.389375378394675E-2</c:v>
                </c:pt>
                <c:pt idx="3252">
                  <c:v>1.3897612382107738E-2</c:v>
                </c:pt>
                <c:pt idx="3253">
                  <c:v>1.3902101310936388E-2</c:v>
                </c:pt>
                <c:pt idx="3254">
                  <c:v>1.3906576462305864E-2</c:v>
                </c:pt>
                <c:pt idx="3255">
                  <c:v>1.3911037808957971E-2</c:v>
                </c:pt>
                <c:pt idx="3256">
                  <c:v>1.3915485323474641E-2</c:v>
                </c:pt>
                <c:pt idx="3257">
                  <c:v>1.3919918978517742E-2</c:v>
                </c:pt>
                <c:pt idx="3258">
                  <c:v>1.3924338746669207E-2</c:v>
                </c:pt>
                <c:pt idx="3259">
                  <c:v>1.3928744600750775E-2</c:v>
                </c:pt>
                <c:pt idx="3260">
                  <c:v>1.3933136513184508E-2</c:v>
                </c:pt>
                <c:pt idx="3261">
                  <c:v>1.3937514456632272E-2</c:v>
                </c:pt>
                <c:pt idx="3262">
                  <c:v>1.3941878403995744E-2</c:v>
                </c:pt>
                <c:pt idx="3263">
                  <c:v>1.394622832761705E-2</c:v>
                </c:pt>
                <c:pt idx="3264">
                  <c:v>1.3950564200317928E-2</c:v>
                </c:pt>
                <c:pt idx="3265">
                  <c:v>1.3954885994600374E-2</c:v>
                </c:pt>
                <c:pt idx="3266">
                  <c:v>1.3959193683206195E-2</c:v>
                </c:pt>
                <c:pt idx="3267">
                  <c:v>1.3963487238797256E-2</c:v>
                </c:pt>
                <c:pt idx="3268">
                  <c:v>1.3967766633875556E-2</c:v>
                </c:pt>
                <c:pt idx="3269">
                  <c:v>1.3972031841182897E-2</c:v>
                </c:pt>
                <c:pt idx="3270">
                  <c:v>1.3976282833541021E-2</c:v>
                </c:pt>
                <c:pt idx="3271">
                  <c:v>1.398051958329205E-2</c:v>
                </c:pt>
                <c:pt idx="3272">
                  <c:v>1.3984742063177791E-2</c:v>
                </c:pt>
                <c:pt idx="3273">
                  <c:v>1.3988950245780174E-2</c:v>
                </c:pt>
                <c:pt idx="3274">
                  <c:v>1.399314410392094E-2</c:v>
                </c:pt>
                <c:pt idx="3275">
                  <c:v>1.3997323610102086E-2</c:v>
                </c:pt>
                <c:pt idx="3276">
                  <c:v>1.4001488736985479E-2</c:v>
                </c:pt>
                <c:pt idx="3277">
                  <c:v>1.4005639457232988E-2</c:v>
                </c:pt>
                <c:pt idx="3278">
                  <c:v>1.4009775743506481E-2</c:v>
                </c:pt>
                <c:pt idx="3279">
                  <c:v>1.401389756838789E-2</c:v>
                </c:pt>
                <c:pt idx="3280">
                  <c:v>1.4018004904698955E-2</c:v>
                </c:pt>
                <c:pt idx="3281">
                  <c:v>1.4022097724781801E-2</c:v>
                </c:pt>
                <c:pt idx="3282">
                  <c:v>1.4026176001538104E-2</c:v>
                </c:pt>
                <c:pt idx="3283">
                  <c:v>1.4030239707389924E-2</c:v>
                </c:pt>
                <c:pt idx="3284">
                  <c:v>1.4034288815159002E-2</c:v>
                </c:pt>
                <c:pt idx="3285">
                  <c:v>1.4040034367592824E-2</c:v>
                </c:pt>
                <c:pt idx="3286">
                  <c:v>1.4042916190373234E-2</c:v>
                </c:pt>
                <c:pt idx="3287">
                  <c:v>1.4046348275948972E-2</c:v>
                </c:pt>
                <c:pt idx="3288">
                  <c:v>1.4050338717606081E-2</c:v>
                </c:pt>
                <c:pt idx="3289">
                  <c:v>1.4054314424249981E-2</c:v>
                </c:pt>
                <c:pt idx="3290">
                  <c:v>1.4058275368462603E-2</c:v>
                </c:pt>
                <c:pt idx="3291">
                  <c:v>1.406222152322556E-2</c:v>
                </c:pt>
                <c:pt idx="3292">
                  <c:v>1.4066152861040848E-2</c:v>
                </c:pt>
                <c:pt idx="3293">
                  <c:v>1.4070069354250592E-2</c:v>
                </c:pt>
                <c:pt idx="3294">
                  <c:v>1.4073970975836403E-2</c:v>
                </c:pt>
                <c:pt idx="3295">
                  <c:v>1.4077857698380214E-2</c:v>
                </c:pt>
                <c:pt idx="3296">
                  <c:v>1.4081729494543893E-2</c:v>
                </c:pt>
                <c:pt idx="3297">
                  <c:v>1.40855863367495E-2</c:v>
                </c:pt>
                <c:pt idx="3298">
                  <c:v>1.4089428197818776E-2</c:v>
                </c:pt>
                <c:pt idx="3299">
                  <c:v>1.4093255050493525E-2</c:v>
                </c:pt>
                <c:pt idx="3300">
                  <c:v>1.4097066867195807E-2</c:v>
                </c:pt>
                <c:pt idx="3301">
                  <c:v>1.4101945636824098E-2</c:v>
                </c:pt>
                <c:pt idx="3302">
                  <c:v>1.4104645283650186E-2</c:v>
                </c:pt>
                <c:pt idx="3303">
                  <c:v>1.4108948670576993E-2</c:v>
                </c:pt>
                <c:pt idx="3304">
                  <c:v>1.4112163228157115E-2</c:v>
                </c:pt>
                <c:pt idx="3305">
                  <c:v>1.4115899455084957E-2</c:v>
                </c:pt>
                <c:pt idx="3306">
                  <c:v>1.4119620482091477E-2</c:v>
                </c:pt>
                <c:pt idx="3307">
                  <c:v>1.4123326281678672E-2</c:v>
                </c:pt>
                <c:pt idx="3308">
                  <c:v>1.4127016826348537E-2</c:v>
                </c:pt>
                <c:pt idx="3309">
                  <c:v>1.4130692089162622E-2</c:v>
                </c:pt>
                <c:pt idx="3310">
                  <c:v>1.413435204246305E-2</c:v>
                </c:pt>
                <c:pt idx="3311">
                  <c:v>1.4137996658911689E-2</c:v>
                </c:pt>
                <c:pt idx="3312">
                  <c:v>1.4141625911090472E-2</c:v>
                </c:pt>
                <c:pt idx="3313">
                  <c:v>1.4145239771901075E-2</c:v>
                </c:pt>
                <c:pt idx="3314">
                  <c:v>1.4148838213845494E-2</c:v>
                </c:pt>
                <c:pt idx="3315">
                  <c:v>1.4152421209345789E-2</c:v>
                </c:pt>
                <c:pt idx="3316">
                  <c:v>1.4155988731383573E-2</c:v>
                </c:pt>
                <c:pt idx="3317">
                  <c:v>1.4159540752460842E-2</c:v>
                </c:pt>
                <c:pt idx="3318">
                  <c:v>1.4163077245239464E-2</c:v>
                </c:pt>
                <c:pt idx="3319">
                  <c:v>1.4166598182221435E-2</c:v>
                </c:pt>
                <c:pt idx="3320">
                  <c:v>1.4170103536228495E-2</c:v>
                </c:pt>
                <c:pt idx="3321">
                  <c:v>1.4173593279922514E-2</c:v>
                </c:pt>
                <c:pt idx="3322">
                  <c:v>1.4177067385805486E-2</c:v>
                </c:pt>
                <c:pt idx="3323">
                  <c:v>1.4180525826459345E-2</c:v>
                </c:pt>
                <c:pt idx="3324">
                  <c:v>1.4183968574865702E-2</c:v>
                </c:pt>
                <c:pt idx="3325">
                  <c:v>1.4187395603286745E-2</c:v>
                </c:pt>
                <c:pt idx="3326">
                  <c:v>1.4190806884624152E-2</c:v>
                </c:pt>
                <c:pt idx="3327">
                  <c:v>1.4194202391299982E-2</c:v>
                </c:pt>
                <c:pt idx="3328">
                  <c:v>1.419758209621591E-2</c:v>
                </c:pt>
                <c:pt idx="3329">
                  <c:v>1.4200945971714063E-2</c:v>
                </c:pt>
                <c:pt idx="3330">
                  <c:v>1.4204293990696115E-2</c:v>
                </c:pt>
                <c:pt idx="3331">
                  <c:v>1.4207626125664063E-2</c:v>
                </c:pt>
                <c:pt idx="3332">
                  <c:v>1.4210942349359712E-2</c:v>
                </c:pt>
                <c:pt idx="3333">
                  <c:v>1.4214242634364993E-2</c:v>
                </c:pt>
                <c:pt idx="3334">
                  <c:v>1.4217526953181903E-2</c:v>
                </c:pt>
                <c:pt idx="3335">
                  <c:v>1.4220795278712117E-2</c:v>
                </c:pt>
                <c:pt idx="3336">
                  <c:v>1.4224047583457633E-2</c:v>
                </c:pt>
                <c:pt idx="3337">
                  <c:v>1.4227744850749957E-2</c:v>
                </c:pt>
                <c:pt idx="3338">
                  <c:v>1.4230962733190466E-2</c:v>
                </c:pt>
                <c:pt idx="3339">
                  <c:v>1.4233708099444797E-2</c:v>
                </c:pt>
                <c:pt idx="3340">
                  <c:v>1.42368960476702E-2</c:v>
                </c:pt>
                <c:pt idx="3341">
                  <c:v>1.4240067838180437E-2</c:v>
                </c:pt>
                <c:pt idx="3342">
                  <c:v>1.4243223443797248E-2</c:v>
                </c:pt>
                <c:pt idx="3343">
                  <c:v>1.4246362837102566E-2</c:v>
                </c:pt>
                <c:pt idx="3344">
                  <c:v>1.4249485990918132E-2</c:v>
                </c:pt>
                <c:pt idx="3345">
                  <c:v>1.4252592877586068E-2</c:v>
                </c:pt>
                <c:pt idx="3346">
                  <c:v>1.4255683470087988E-2</c:v>
                </c:pt>
                <c:pt idx="3347">
                  <c:v>1.4258757740766015E-2</c:v>
                </c:pt>
                <c:pt idx="3348">
                  <c:v>1.426181566244189E-2</c:v>
                </c:pt>
                <c:pt idx="3349">
                  <c:v>1.4264857207697546E-2</c:v>
                </c:pt>
                <c:pt idx="3350">
                  <c:v>1.4267882349034977E-2</c:v>
                </c:pt>
                <c:pt idx="3351">
                  <c:v>1.4270891059355861E-2</c:v>
                </c:pt>
                <c:pt idx="3352">
                  <c:v>1.427473521347089E-2</c:v>
                </c:pt>
                <c:pt idx="3353">
                  <c:v>1.427685907719578E-2</c:v>
                </c:pt>
                <c:pt idx="3354">
                  <c:v>1.4279818329958616E-2</c:v>
                </c:pt>
                <c:pt idx="3355">
                  <c:v>1.4282761042112568E-2</c:v>
                </c:pt>
                <c:pt idx="3356">
                  <c:v>1.4285687186319507E-2</c:v>
                </c:pt>
                <c:pt idx="3357">
                  <c:v>1.4288596735321235E-2</c:v>
                </c:pt>
                <c:pt idx="3358">
                  <c:v>1.4291489661699686E-2</c:v>
                </c:pt>
                <c:pt idx="3359">
                  <c:v>1.429436593803679E-2</c:v>
                </c:pt>
                <c:pt idx="3360">
                  <c:v>1.4297225536994418E-2</c:v>
                </c:pt>
                <c:pt idx="3361">
                  <c:v>1.4300068431314372E-2</c:v>
                </c:pt>
                <c:pt idx="3362">
                  <c:v>1.4302894593418713E-2</c:v>
                </c:pt>
                <c:pt idx="3363">
                  <c:v>1.4305703996209118E-2</c:v>
                </c:pt>
                <c:pt idx="3364">
                  <c:v>1.4308496612267518E-2</c:v>
                </c:pt>
                <c:pt idx="3365">
                  <c:v>1.431127241409591E-2</c:v>
                </c:pt>
                <c:pt idx="3366">
                  <c:v>1.4314031374356162E-2</c:v>
                </c:pt>
                <c:pt idx="3367">
                  <c:v>1.4316773465870014E-2</c:v>
                </c:pt>
                <c:pt idx="3368">
                  <c:v>1.4319498661139463E-2</c:v>
                </c:pt>
                <c:pt idx="3369">
                  <c:v>1.4322206932826376E-2</c:v>
                </c:pt>
                <c:pt idx="3370">
                  <c:v>1.4324898253512686E-2</c:v>
                </c:pt>
                <c:pt idx="3371">
                  <c:v>1.4327572595940197E-2</c:v>
                </c:pt>
                <c:pt idx="3372">
                  <c:v>1.4330229932770777E-2</c:v>
                </c:pt>
                <c:pt idx="3373">
                  <c:v>1.4332870236426487E-2</c:v>
                </c:pt>
                <c:pt idx="3374">
                  <c:v>1.4335493479888939E-2</c:v>
                </c:pt>
                <c:pt idx="3375">
                  <c:v>1.4338099635580193E-2</c:v>
                </c:pt>
                <c:pt idx="3376">
                  <c:v>1.4340688676242053E-2</c:v>
                </c:pt>
                <c:pt idx="3377">
                  <c:v>1.4343260574296579E-2</c:v>
                </c:pt>
                <c:pt idx="3378">
                  <c:v>1.4345815302725384E-2</c:v>
                </c:pt>
                <c:pt idx="3379">
                  <c:v>1.4348352833870592E-2</c:v>
                </c:pt>
                <c:pt idx="3380">
                  <c:v>1.4350873140474008E-2</c:v>
                </c:pt>
                <c:pt idx="3381">
                  <c:v>1.435337619535737E-2</c:v>
                </c:pt>
                <c:pt idx="3382">
                  <c:v>1.435586197094274E-2</c:v>
                </c:pt>
                <c:pt idx="3383">
                  <c:v>1.4358330439891986E-2</c:v>
                </c:pt>
                <c:pt idx="3384">
                  <c:v>1.4360781574866976E-2</c:v>
                </c:pt>
                <c:pt idx="3385">
                  <c:v>1.4363215348609515E-2</c:v>
                </c:pt>
                <c:pt idx="3386">
                  <c:v>1.4365631733701534E-2</c:v>
                </c:pt>
                <c:pt idx="3387">
                  <c:v>1.4368030702804901E-2</c:v>
                </c:pt>
                <c:pt idx="3388">
                  <c:v>1.4370412228421614E-2</c:v>
                </c:pt>
                <c:pt idx="3389">
                  <c:v>1.4373112577725777E-2</c:v>
                </c:pt>
                <c:pt idx="3390">
                  <c:v>1.4375122840162291E-2</c:v>
                </c:pt>
                <c:pt idx="3391">
                  <c:v>1.4377451871530056E-2</c:v>
                </c:pt>
                <c:pt idx="3392">
                  <c:v>1.4379763350138575E-2</c:v>
                </c:pt>
                <c:pt idx="3393">
                  <c:v>1.4382057248489843E-2</c:v>
                </c:pt>
                <c:pt idx="3394">
                  <c:v>1.4384333539405603E-2</c:v>
                </c:pt>
                <c:pt idx="3395">
                  <c:v>1.4386592195387848E-2</c:v>
                </c:pt>
                <c:pt idx="3396">
                  <c:v>1.4388833189098449E-2</c:v>
                </c:pt>
                <c:pt idx="3397">
                  <c:v>1.4391056493279208E-2</c:v>
                </c:pt>
                <c:pt idx="3398">
                  <c:v>1.4393262080432123E-2</c:v>
                </c:pt>
                <c:pt idx="3399">
                  <c:v>1.4395449923219061E-2</c:v>
                </c:pt>
                <c:pt idx="3400">
                  <c:v>1.4397619994461763E-2</c:v>
                </c:pt>
                <c:pt idx="3401">
                  <c:v>1.4399772266662225E-2</c:v>
                </c:pt>
                <c:pt idx="3402">
                  <c:v>1.4402513276001727E-2</c:v>
                </c:pt>
                <c:pt idx="3403">
                  <c:v>1.440402330442403E-2</c:v>
                </c:pt>
                <c:pt idx="3404">
                  <c:v>1.4406122015309109E-2</c:v>
                </c:pt>
                <c:pt idx="3405">
                  <c:v>1.4408202817719484E-2</c:v>
                </c:pt>
                <c:pt idx="3406">
                  <c:v>1.4410265684317025E-2</c:v>
                </c:pt>
                <c:pt idx="3407">
                  <c:v>1.4412601248858792E-2</c:v>
                </c:pt>
                <c:pt idx="3408">
                  <c:v>1.4414337500721075E-2</c:v>
                </c:pt>
                <c:pt idx="3409">
                  <c:v>1.4416346395611512E-2</c:v>
                </c:pt>
                <c:pt idx="3410">
                  <c:v>1.4418337245416524E-2</c:v>
                </c:pt>
                <c:pt idx="3411">
                  <c:v>1.4420310022558169E-2</c:v>
                </c:pt>
                <c:pt idx="3412">
                  <c:v>1.4422264699778253E-2</c:v>
                </c:pt>
                <c:pt idx="3413">
                  <c:v>1.4424201249578772E-2</c:v>
                </c:pt>
                <c:pt idx="3414">
                  <c:v>1.4426119644781465E-2</c:v>
                </c:pt>
                <c:pt idx="3415">
                  <c:v>1.4428019857968266E-2</c:v>
                </c:pt>
                <c:pt idx="3416">
                  <c:v>1.442990186164117E-2</c:v>
                </c:pt>
                <c:pt idx="3417">
                  <c:v>1.4431765628621918E-2</c:v>
                </c:pt>
                <c:pt idx="3418">
                  <c:v>1.4433611131412505E-2</c:v>
                </c:pt>
                <c:pt idx="3419">
                  <c:v>1.4435438342754736E-2</c:v>
                </c:pt>
                <c:pt idx="3420">
                  <c:v>1.4437247235230544E-2</c:v>
                </c:pt>
                <c:pt idx="3421">
                  <c:v>1.4439037781581732E-2</c:v>
                </c:pt>
                <c:pt idx="3422">
                  <c:v>1.4440809954470168E-2</c:v>
                </c:pt>
                <c:pt idx="3423">
                  <c:v>1.444256372639785E-2</c:v>
                </c:pt>
                <c:pt idx="3424">
                  <c:v>1.4444299069946709E-2</c:v>
                </c:pt>
                <c:pt idx="3425">
                  <c:v>1.4446015957938485E-2</c:v>
                </c:pt>
                <c:pt idx="3426">
                  <c:v>1.4447714362955111E-2</c:v>
                </c:pt>
                <c:pt idx="3427">
                  <c:v>1.4449394257658454E-2</c:v>
                </c:pt>
                <c:pt idx="3428">
                  <c:v>1.4451055614550512E-2</c:v>
                </c:pt>
                <c:pt idx="3429">
                  <c:v>1.4452698406612896E-2</c:v>
                </c:pt>
                <c:pt idx="3430">
                  <c:v>1.4454322606107795E-2</c:v>
                </c:pt>
                <c:pt idx="3431">
                  <c:v>1.4455928185856948E-2</c:v>
                </c:pt>
                <c:pt idx="3432">
                  <c:v>1.4457515118442288E-2</c:v>
                </c:pt>
                <c:pt idx="3433">
                  <c:v>1.4459083376525683E-2</c:v>
                </c:pt>
                <c:pt idx="3434">
                  <c:v>1.4460632932928874E-2</c:v>
                </c:pt>
                <c:pt idx="3435">
                  <c:v>1.4462163759914048E-2</c:v>
                </c:pt>
                <c:pt idx="3436">
                  <c:v>1.4463675830542755E-2</c:v>
                </c:pt>
                <c:pt idx="3437">
                  <c:v>1.4465169117157117E-2</c:v>
                </c:pt>
                <c:pt idx="3438">
                  <c:v>1.446664359249894E-2</c:v>
                </c:pt>
                <c:pt idx="3439">
                  <c:v>1.4468099229150155E-2</c:v>
                </c:pt>
                <c:pt idx="3440">
                  <c:v>1.4469535999932504E-2</c:v>
                </c:pt>
                <c:pt idx="3441">
                  <c:v>1.447135551103429E-2</c:v>
                </c:pt>
                <c:pt idx="3442">
                  <c:v>1.4472749056793077E-2</c:v>
                </c:pt>
                <c:pt idx="3443">
                  <c:v>1.447392843826556E-2</c:v>
                </c:pt>
                <c:pt idx="3444">
                  <c:v>1.4475286758441896E-2</c:v>
                </c:pt>
                <c:pt idx="3445">
                  <c:v>1.4476626071981968E-2</c:v>
                </c:pt>
                <c:pt idx="3446">
                  <c:v>1.4477946351307835E-2</c:v>
                </c:pt>
                <c:pt idx="3447">
                  <c:v>1.447924756940111E-2</c:v>
                </c:pt>
                <c:pt idx="3448">
                  <c:v>1.4480529698763789E-2</c:v>
                </c:pt>
                <c:pt idx="3449">
                  <c:v>1.4481792711897867E-2</c:v>
                </c:pt>
                <c:pt idx="3450">
                  <c:v>1.4483036581625086E-2</c:v>
                </c:pt>
                <c:pt idx="3451">
                  <c:v>1.4484261280367505E-2</c:v>
                </c:pt>
                <c:pt idx="3452">
                  <c:v>1.4485466781186673E-2</c:v>
                </c:pt>
                <c:pt idx="3453">
                  <c:v>1.4486653056184906E-2</c:v>
                </c:pt>
                <c:pt idx="3454">
                  <c:v>1.4487820078423752E-2</c:v>
                </c:pt>
                <c:pt idx="3455">
                  <c:v>1.4488967820325271E-2</c:v>
                </c:pt>
                <c:pt idx="3456">
                  <c:v>1.4490096254631268E-2</c:v>
                </c:pt>
                <c:pt idx="3457">
                  <c:v>1.44915186843253E-2</c:v>
                </c:pt>
                <c:pt idx="3458">
                  <c:v>1.4492295091024232E-2</c:v>
                </c:pt>
                <c:pt idx="3459">
                  <c:v>1.4493516760589742E-2</c:v>
                </c:pt>
                <c:pt idx="3460">
                  <c:v>1.4494416368657781E-2</c:v>
                </c:pt>
                <c:pt idx="3461">
                  <c:v>1.4495447854354637E-2</c:v>
                </c:pt>
                <c:pt idx="3462">
                  <c:v>1.4496459868427181E-2</c:v>
                </c:pt>
                <c:pt idx="3463">
                  <c:v>1.4497452383377407E-2</c:v>
                </c:pt>
                <c:pt idx="3464">
                  <c:v>1.4498425371867185E-2</c:v>
                </c:pt>
                <c:pt idx="3465">
                  <c:v>1.4499378806478447E-2</c:v>
                </c:pt>
                <c:pt idx="3466">
                  <c:v>1.4500312659952996E-2</c:v>
                </c:pt>
                <c:pt idx="3467">
                  <c:v>1.450122690479283E-2</c:v>
                </c:pt>
                <c:pt idx="3468">
                  <c:v>1.4502121513739752E-2</c:v>
                </c:pt>
                <c:pt idx="3469">
                  <c:v>1.4502996459375694E-2</c:v>
                </c:pt>
                <c:pt idx="3470">
                  <c:v>1.4503851714442462E-2</c:v>
                </c:pt>
                <c:pt idx="3471">
                  <c:v>1.450468725144205E-2</c:v>
                </c:pt>
                <c:pt idx="3472">
                  <c:v>1.4505503043116263E-2</c:v>
                </c:pt>
                <c:pt idx="3473">
                  <c:v>1.4506299062126971E-2</c:v>
                </c:pt>
                <c:pt idx="3474">
                  <c:v>1.4507075281056103E-2</c:v>
                </c:pt>
                <c:pt idx="3475">
                  <c:v>1.450783167256553E-2</c:v>
                </c:pt>
                <c:pt idx="3476">
                  <c:v>1.4508568209237183E-2</c:v>
                </c:pt>
                <c:pt idx="3477">
                  <c:v>1.4509284863892802E-2</c:v>
                </c:pt>
                <c:pt idx="3478">
                  <c:v>1.4509981608954448E-2</c:v>
                </c:pt>
                <c:pt idx="3479">
                  <c:v>1.451065841724386E-2</c:v>
                </c:pt>
                <c:pt idx="3480">
                  <c:v>1.4511315261263036E-2</c:v>
                </c:pt>
                <c:pt idx="3481">
                  <c:v>1.4511952113833715E-2</c:v>
                </c:pt>
                <c:pt idx="3482">
                  <c:v>1.4512568947298021E-2</c:v>
                </c:pt>
                <c:pt idx="3483">
                  <c:v>1.4513165734557631E-2</c:v>
                </c:pt>
                <c:pt idx="3484">
                  <c:v>1.4513742448194478E-2</c:v>
                </c:pt>
                <c:pt idx="3485">
                  <c:v>1.4514299060790492E-2</c:v>
                </c:pt>
                <c:pt idx="3486">
                  <c:v>1.4514835545087479E-2</c:v>
                </c:pt>
                <c:pt idx="3487">
                  <c:v>1.451535187366737E-2</c:v>
                </c:pt>
                <c:pt idx="3488">
                  <c:v>1.4515848019192035E-2</c:v>
                </c:pt>
                <c:pt idx="3489">
                  <c:v>1.4516323954243404E-2</c:v>
                </c:pt>
                <c:pt idx="3490">
                  <c:v>1.4516779651403411E-2</c:v>
                </c:pt>
                <c:pt idx="3491">
                  <c:v>1.4517215083653667E-2</c:v>
                </c:pt>
                <c:pt idx="3492">
                  <c:v>1.4517630223256361E-2</c:v>
                </c:pt>
                <c:pt idx="3493">
                  <c:v>1.4518134112586623E-2</c:v>
                </c:pt>
                <c:pt idx="3494">
                  <c:v>1.4518502766733832E-2</c:v>
                </c:pt>
                <c:pt idx="3495">
                  <c:v>1.4518802534224662E-2</c:v>
                </c:pt>
                <c:pt idx="3496">
                  <c:v>1.4519133313388721E-2</c:v>
                </c:pt>
                <c:pt idx="3497">
                  <c:v>1.4519443659537501E-2</c:v>
                </c:pt>
                <c:pt idx="3498">
                  <c:v>1.4519733545013125E-2</c:v>
                </c:pt>
                <c:pt idx="3499">
                  <c:v>1.4520002942557397E-2</c:v>
                </c:pt>
                <c:pt idx="3500">
                  <c:v>1.4520251824992059E-2</c:v>
                </c:pt>
                <c:pt idx="3501">
                  <c:v>1.4520480164659233E-2</c:v>
                </c:pt>
                <c:pt idx="3502">
                  <c:v>1.4520687934380661E-2</c:v>
                </c:pt>
                <c:pt idx="3503">
                  <c:v>1.4520875106658337E-2</c:v>
                </c:pt>
                <c:pt idx="3504">
                  <c:v>1.4521041654314004E-2</c:v>
                </c:pt>
                <c:pt idx="3505">
                  <c:v>1.4521187550009529E-2</c:v>
                </c:pt>
                <c:pt idx="3506">
                  <c:v>1.4521312766087036E-2</c:v>
                </c:pt>
                <c:pt idx="3507">
                  <c:v>1.4521417275528137E-2</c:v>
                </c:pt>
                <c:pt idx="3508">
                  <c:v>1.4522116230581972E-2</c:v>
                </c:pt>
                <c:pt idx="3509">
                  <c:v>1.4521564064589043E-2</c:v>
                </c:pt>
                <c:pt idx="3510">
                  <c:v>1.4521606289452649E-2</c:v>
                </c:pt>
                <c:pt idx="3511">
                  <c:v>1.4521629055801455E-2</c:v>
                </c:pt>
                <c:pt idx="3512">
                  <c:v>1.452162826347525E-2</c:v>
                </c:pt>
                <c:pt idx="3513">
                  <c:v>1.4521607957718174E-2</c:v>
                </c:pt>
                <c:pt idx="3514">
                  <c:v>1.4521566753638027E-2</c:v>
                </c:pt>
                <c:pt idx="3515">
                  <c:v>1.4521504624056547E-2</c:v>
                </c:pt>
                <c:pt idx="3516">
                  <c:v>1.4521421541475732E-2</c:v>
                </c:pt>
                <c:pt idx="3517">
                  <c:v>1.4521317478397577E-2</c:v>
                </c:pt>
                <c:pt idx="3518">
                  <c:v>1.452119240772376E-2</c:v>
                </c:pt>
                <c:pt idx="3519">
                  <c:v>1.4521046301956275E-2</c:v>
                </c:pt>
                <c:pt idx="3520">
                  <c:v>1.4520879133756992E-2</c:v>
                </c:pt>
                <c:pt idx="3521">
                  <c:v>1.4520690875787778E-2</c:v>
                </c:pt>
                <c:pt idx="3522">
                  <c:v>1.4520481500710503E-2</c:v>
                </c:pt>
                <c:pt idx="3523">
                  <c:v>1.4520250981027161E-2</c:v>
                </c:pt>
                <c:pt idx="3524">
                  <c:v>1.4519999289479557E-2</c:v>
                </c:pt>
                <c:pt idx="3525">
                  <c:v>1.4519726398809496E-2</c:v>
                </c:pt>
                <c:pt idx="3526">
                  <c:v>1.4519432281678846E-2</c:v>
                </c:pt>
                <c:pt idx="3527">
                  <c:v>1.4519116910509666E-2</c:v>
                </c:pt>
                <c:pt idx="3528">
                  <c:v>1.4518780257963826E-2</c:v>
                </c:pt>
                <c:pt idx="3529">
                  <c:v>1.4518422296943001E-2</c:v>
                </c:pt>
                <c:pt idx="3530">
                  <c:v>1.4518042999789316E-2</c:v>
                </c:pt>
                <c:pt idx="3531">
                  <c:v>1.4517642339404446E-2</c:v>
                </c:pt>
                <c:pt idx="3532">
                  <c:v>1.4517312548090189E-2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52960"/>
        <c:axId val="650162944"/>
      </c:lineChart>
      <c:dateAx>
        <c:axId val="650152960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629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50162944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5015296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</sheetNames>
    <definedNames>
      <definedName name="TriggerCounter" refersTo="='General Settings'!$D$6"/>
    </definedNames>
    <sheetDataSet>
      <sheetData sheetId="0">
        <row r="6">
          <cell r="D6">
            <v>1249</v>
          </cell>
        </row>
      </sheetData>
      <sheetData sheetId="1"/>
      <sheetData sheetId="2">
        <row r="6">
          <cell r="D6" t="str">
            <v>EUR6M#0000</v>
          </cell>
        </row>
      </sheetData>
      <sheetData sheetId="3">
        <row r="6">
          <cell r="D6" t="str">
            <v>6E</v>
          </cell>
        </row>
      </sheetData>
      <sheetData sheetId="4">
        <row r="6">
          <cell r="D6" t="str">
            <v>6E</v>
          </cell>
        </row>
      </sheetData>
      <sheetData sheetId="5">
        <row r="6">
          <cell r="D6" t="str">
            <v>3E</v>
          </cell>
        </row>
      </sheetData>
      <sheetData sheetId="6">
        <row r="6">
          <cell r="D6" t="str">
            <v>12E</v>
          </cell>
        </row>
      </sheetData>
      <sheetData sheetId="7">
        <row r="6">
          <cell r="D6" t="str">
            <v>EURTND_Quote#0000</v>
          </cell>
        </row>
      </sheetData>
      <sheetData sheetId="8">
        <row r="6">
          <cell r="D6" t="str">
            <v>EUR2x5F_Quote</v>
          </cell>
        </row>
      </sheetData>
      <sheetData sheetId="9">
        <row r="6">
          <cell r="D6" t="str">
            <v>V5</v>
          </cell>
        </row>
      </sheetData>
      <sheetData sheetId="10">
        <row r="6">
          <cell r="D6" t="str">
            <v>Future Code</v>
          </cell>
        </row>
      </sheetData>
      <sheetData sheetId="11">
        <row r="6">
          <cell r="D6" t="str">
            <v>V5</v>
          </cell>
        </row>
      </sheetData>
      <sheetData sheetId="12">
        <row r="6">
          <cell r="D6" t="str">
            <v/>
          </cell>
        </row>
      </sheetData>
      <sheetData sheetId="13">
        <row r="6">
          <cell r="D6" t="str">
            <v>2W</v>
          </cell>
        </row>
      </sheetData>
      <sheetData sheetId="14">
        <row r="6">
          <cell r="D6" t="str">
            <v>OIS</v>
          </cell>
        </row>
      </sheetData>
      <sheetData sheetId="15">
        <row r="6">
          <cell r="D6" t="str">
            <v>M6</v>
          </cell>
        </row>
      </sheetData>
      <sheetData sheetId="16">
        <row r="6">
          <cell r="D6" t="str">
            <v>X1S</v>
          </cell>
        </row>
      </sheetData>
      <sheetData sheetId="17">
        <row r="6">
          <cell r="D6" t="str">
            <v>1E</v>
          </cell>
        </row>
      </sheetData>
      <sheetData sheetId="18">
        <row r="6">
          <cell r="D6">
            <v>12</v>
          </cell>
        </row>
      </sheetData>
      <sheetData sheetId="19">
        <row r="6">
          <cell r="D6" t="str">
            <v>3E</v>
          </cell>
        </row>
      </sheetData>
      <sheetData sheetId="20"/>
      <sheetData sheetId="21">
        <row r="6">
          <cell r="D6" t="str">
            <v>6E</v>
          </cell>
        </row>
      </sheetData>
      <sheetData sheetId="22">
        <row r="6">
          <cell r="D6" t="str">
            <v>EUR1F2Y_Quote</v>
          </cell>
        </row>
      </sheetData>
      <sheetData sheetId="23">
        <row r="6">
          <cell r="D6" t="str">
            <v>1E</v>
          </cell>
        </row>
      </sheetData>
      <sheetData sheetId="24">
        <row r="6">
          <cell r="D6" t="str">
            <v>3E</v>
          </cell>
        </row>
      </sheetData>
      <sheetData sheetId="25">
        <row r="6">
          <cell r="D6" t="str">
            <v>3E</v>
          </cell>
        </row>
      </sheetData>
      <sheetData sheetId="26">
        <row r="6">
          <cell r="D6" t="str">
            <v>6E</v>
          </cell>
        </row>
      </sheetData>
      <sheetData sheetId="27">
        <row r="6">
          <cell r="D6" t="str">
            <v>12E</v>
          </cell>
        </row>
      </sheetData>
      <sheetData sheetId="28">
        <row r="6">
          <cell r="D6">
            <v>42268</v>
          </cell>
        </row>
      </sheetData>
      <sheetData sheetId="29">
        <row r="6">
          <cell r="D6">
            <v>42268</v>
          </cell>
        </row>
      </sheetData>
      <sheetData sheetId="30">
        <row r="6">
          <cell r="D6">
            <v>42269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145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>
        <v>42269.612326388888</v>
      </c>
      <c r="E4" s="8"/>
      <c r="G4" s="6"/>
      <c r="H4" s="139" t="s">
        <v>146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45</v>
      </c>
      <c r="J5" s="23">
        <f>COUNTA(_xll.ohPack(_xll.ohFilter(Check1M,Flag1M)))</f>
        <v>30</v>
      </c>
      <c r="K5" s="23">
        <f>COUNTA(_xll.ohPack(_xll.ohFilter(Check3M,Flag3M)))</f>
        <v>67</v>
      </c>
      <c r="L5" s="23">
        <f>COUNTA(_xll.ohPack(_xll.ohFilter(Check6M,Flag6M)))</f>
        <v>379</v>
      </c>
      <c r="M5" s="23">
        <f>COUNTA(_xll.ohPack(_xll.ohFilter(Check1Y,Flag1Y)))</f>
        <v>13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42269</v>
      </c>
      <c r="E6" s="8"/>
      <c r="G6" s="6"/>
      <c r="H6" s="29" t="s">
        <v>24</v>
      </c>
      <c r="I6" s="17">
        <f>COUNTIF(CheckON,TRUE)</f>
        <v>45</v>
      </c>
      <c r="J6" s="17">
        <f>COUNTIF(Check1M,"=TRUE")</f>
        <v>30</v>
      </c>
      <c r="K6" s="17">
        <f>COUNTIF(Check3M,TRUE)</f>
        <v>67</v>
      </c>
      <c r="L6" s="17">
        <f>COUNTIF(Check6M,TRUE)</f>
        <v>55</v>
      </c>
      <c r="M6" s="17">
        <f>COUNTIF(Check1Y,TRUE)</f>
        <v>13</v>
      </c>
      <c r="N6" s="8"/>
    </row>
    <row r="7" spans="2:14" s="1" customFormat="1" ht="11.25" customHeight="1" x14ac:dyDescent="0.2">
      <c r="B7" s="6"/>
      <c r="C7" s="28" t="s">
        <v>21</v>
      </c>
      <c r="D7" s="10">
        <f>[1]!TriggerCounter</f>
        <v>1249</v>
      </c>
      <c r="E7" s="8"/>
      <c r="G7" s="24"/>
      <c r="H7" s="26" t="s">
        <v>25</v>
      </c>
      <c r="I7" s="108">
        <f>I5-I6</f>
        <v>0</v>
      </c>
      <c r="J7" s="108">
        <f>J5-J6</f>
        <v>0</v>
      </c>
      <c r="K7" s="108">
        <f>K5-K6</f>
        <v>0</v>
      </c>
      <c r="L7" s="108">
        <f>L5-L6</f>
        <v>324</v>
      </c>
      <c r="M7" s="108">
        <f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151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153</v>
      </c>
      <c r="J13" s="22" t="s">
        <v>154</v>
      </c>
      <c r="K13" s="22" t="s">
        <v>154</v>
      </c>
      <c r="L13" s="22" t="s">
        <v>154</v>
      </c>
      <c r="M13" s="22" t="s">
        <v>154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152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133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obj_00802#0003</v>
      </c>
      <c r="K21" s="47" t="str">
        <f>_xll.qlIborIndex(,K13,"1D",K16,Currency,Calendar,K17,K18,K19,K4,Permanent,Trigger,ObjectOverwrite)</f>
        <v>obj_00800#0003</v>
      </c>
      <c r="L21" s="47" t="str">
        <f>_xll.qlIborIndex(,L13,"1D",L16,Currency,Calendar,L17,L18,L19,L4,Permanent,Trigger,ObjectOverwrite)</f>
        <v>obj_00803#0003</v>
      </c>
      <c r="M21" s="47" t="str">
        <f>_xll.qlIborIndex(,M13,"1D",M16,Currency,Calendar,M17,M18,M19,M4,Permanent,Trigger,ObjectOverwrite)</f>
        <v>obj_00801#0003</v>
      </c>
      <c r="N21" s="8"/>
    </row>
    <row r="22" spans="1:14" ht="11.25" customHeight="1" x14ac:dyDescent="0.25">
      <c r="B22" s="6"/>
      <c r="C22" s="27" t="s">
        <v>161</v>
      </c>
      <c r="D22" s="127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32" t="s">
        <v>53</v>
      </c>
      <c r="D23" s="129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134</v>
      </c>
      <c r="D24" s="137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134</v>
      </c>
      <c r="D25" s="138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7" t="s">
        <v>148</v>
      </c>
      <c r="D26" s="137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149</v>
      </c>
      <c r="D27" s="128">
        <v>5.0000000000000001E-4</v>
      </c>
      <c r="E27" s="8"/>
    </row>
    <row r="28" spans="1:14" ht="11.25" customHeight="1" x14ac:dyDescent="0.25">
      <c r="B28" s="6"/>
      <c r="C28" s="29" t="s">
        <v>135</v>
      </c>
      <c r="D28" s="128">
        <v>5.0000000000000001E-4</v>
      </c>
      <c r="E28" s="8"/>
    </row>
    <row r="29" spans="1:14" ht="11.25" customHeight="1" x14ac:dyDescent="0.25">
      <c r="B29" s="6"/>
      <c r="C29" s="32" t="s">
        <v>136</v>
      </c>
      <c r="D29" s="129">
        <v>5.0000000000000001E-4</v>
      </c>
      <c r="E29" s="8"/>
    </row>
    <row r="30" spans="1:14" ht="11.25" customHeight="1" x14ac:dyDescent="0.25">
      <c r="B30" s="6"/>
      <c r="C30" s="27" t="s">
        <v>143</v>
      </c>
      <c r="D30" s="127">
        <v>5.0000000000000001E-4</v>
      </c>
      <c r="E30" s="8"/>
    </row>
    <row r="31" spans="1:14" ht="11.25" customHeight="1" x14ac:dyDescent="0.25">
      <c r="B31" s="6"/>
      <c r="C31" s="29" t="s">
        <v>160</v>
      </c>
      <c r="D31" s="128">
        <v>4.0000000000000002E-4</v>
      </c>
      <c r="E31" s="8"/>
    </row>
    <row r="32" spans="1:14" ht="11.25" customHeight="1" x14ac:dyDescent="0.25">
      <c r="B32" s="6"/>
      <c r="C32" s="32" t="s">
        <v>162</v>
      </c>
      <c r="D32" s="129">
        <v>0</v>
      </c>
      <c r="E32" s="8"/>
    </row>
    <row r="33" spans="2:5" ht="11.25" customHeight="1" x14ac:dyDescent="0.25">
      <c r="B33" s="6"/>
      <c r="C33" s="26" t="s">
        <v>144</v>
      </c>
      <c r="D33" s="213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10" priority="1" operator="notEqual">
      <formula>0</formula>
    </cfRule>
    <cfRule type="cellIs" dxfId="9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210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42247</v>
      </c>
      <c r="E3" s="73">
        <f t="shared" ref="E3:E9" si="0">EDATE(SettlementDate,$B3)</f>
        <v>42637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-1.9548933793744894E-3</v>
      </c>
      <c r="H3" s="53">
        <f>IF(G3&gt;=0,ROUNDDOWN(G3*10,2)/10,ROUNDUP(G3*10,2)/10)</f>
        <v>-2E-3</v>
      </c>
      <c r="I3" s="82">
        <f>MAX(_xll.ohPack(Data!$F$4:INDEX(FwdON,MATCH(E3+1,SettlementDates,1),1)))</f>
        <v>-8.0967105624107916E-4</v>
      </c>
      <c r="J3" s="53">
        <f t="shared" ref="J3:J9" si="2">IF(I3-G3&gt;1%,(QUOTIENT(I3*10000,50)+1)*0.5%,(QUOTIENT(I3*10000,10)+1)*0.1%)</f>
        <v>1E-3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211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43002</v>
      </c>
      <c r="F4" s="77">
        <f t="shared" si="1"/>
        <v>3</v>
      </c>
      <c r="G4" s="83">
        <f>MIN(_xll.ohPack(Data!$F$4:INDEX(FwdON,MATCH(E4+1,SettlementDates,1),1)))</f>
        <v>-1.9777139058962945E-3</v>
      </c>
      <c r="H4" s="54">
        <f t="shared" ref="H4:H9" si="4">IF(G4&gt;=0,ROUNDDOWN(G4*10,2)/10,ROUNDUP(G4*10,2)/10)</f>
        <v>-2E-3</v>
      </c>
      <c r="I4" s="83">
        <f>MAX(_xll.ohPack(Data!$F$4:INDEX(FwdON,MATCH(E4+1,SettlementDates,1),1)))</f>
        <v>-8.0967105624107916E-4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211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44098</v>
      </c>
      <c r="F5" s="77">
        <f t="shared" si="1"/>
        <v>6</v>
      </c>
      <c r="G5" s="83">
        <f>MIN(_xll.ohPack(Data!$F$4:INDEX(FwdON,MATCH(E5+1,SettlementDates,1),1)))</f>
        <v>-1.9777139058962945E-3</v>
      </c>
      <c r="H5" s="54">
        <f t="shared" si="4"/>
        <v>-2E-3</v>
      </c>
      <c r="I5" s="83">
        <f>MAX(_xll.ohPack(Data!$F$4:INDEX(FwdON,MATCH(E5+1,SettlementDates,1),1)))</f>
        <v>6.914589811204408E-3</v>
      </c>
      <c r="J5" s="54">
        <f t="shared" si="2"/>
        <v>7.0000000000000001E-3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211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45924</v>
      </c>
      <c r="F6" s="77">
        <f t="shared" si="1"/>
        <v>6</v>
      </c>
      <c r="G6" s="83">
        <f>MIN(_xll.ohPack(Data!$F$4:INDEX(FwdON,MATCH(E6+1,SettlementDates,1),1)))</f>
        <v>-1.9777139058962945E-3</v>
      </c>
      <c r="H6" s="54">
        <f t="shared" si="4"/>
        <v>-2E-3</v>
      </c>
      <c r="I6" s="83">
        <f>MAX(_xll.ohPack(Data!$F$4:INDEX(FwdON,MATCH(E6+1,SettlementDates,1),1)))</f>
        <v>1.8309170577657241E-2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211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49576</v>
      </c>
      <c r="F7" s="77">
        <f t="shared" si="1"/>
        <v>12</v>
      </c>
      <c r="G7" s="83">
        <f>MIN(_xll.ohPack(Data!$F$4:INDEX(FwdON,MATCH(E7+1,SettlementDates,1),1)))</f>
        <v>-1.9777139058962945E-3</v>
      </c>
      <c r="H7" s="54">
        <f t="shared" si="4"/>
        <v>-2E-3</v>
      </c>
      <c r="I7" s="83">
        <f>MAX(_xll.ohPack(Data!$F$4:INDEX(FwdON,MATCH(E7+1,SettlementDates,1),1)))</f>
        <v>2.0485297050756301E-2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211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53229</v>
      </c>
      <c r="F8" s="77">
        <f t="shared" si="1"/>
        <v>36</v>
      </c>
      <c r="G8" s="83">
        <f>MIN(_xll.ohPack(Data!$F$4:INDEX(FwdON,MATCH(E8+1,SettlementDates,1),1)))</f>
        <v>-1.9777139058962945E-3</v>
      </c>
      <c r="H8" s="54">
        <f t="shared" si="4"/>
        <v>-2E-3</v>
      </c>
      <c r="I8" s="83">
        <f>MAX(_xll.ohPack(Data!$F$4:INDEX(FwdON,MATCH(E8+1,SettlementDates,1),1)))</f>
        <v>2.0485297050756301E-2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212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64186</v>
      </c>
      <c r="F9" s="77">
        <f t="shared" si="1"/>
        <v>60</v>
      </c>
      <c r="G9" s="84">
        <f>MIN(_xll.ohPack(Data!$F$4:INDEX(FwdON,MATCH(E9+1,SettlementDates,1),1)))</f>
        <v>-1.9777139058962945E-3</v>
      </c>
      <c r="H9" s="55">
        <f t="shared" si="4"/>
        <v>-2E-3</v>
      </c>
      <c r="I9" s="84">
        <f>MAX(_xll.ohPack(Data!$F$4:INDEX(FwdON,MATCH(E9+1,SettlementDates,1),1)))</f>
        <v>2.0485297050756301E-2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210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211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211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211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211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211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212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147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157</v>
      </c>
      <c r="Y22" s="102" t="s">
        <v>59</v>
      </c>
      <c r="AA22" s="104" t="s">
        <v>103</v>
      </c>
      <c r="AC22" s="103" t="s">
        <v>100</v>
      </c>
      <c r="AD22" s="104" t="s">
        <v>111</v>
      </c>
    </row>
    <row r="23" spans="3:30" x14ac:dyDescent="0.2">
      <c r="J23" s="62"/>
      <c r="K23" s="62"/>
      <c r="L23" s="62"/>
      <c r="M23" s="117" t="s">
        <v>156</v>
      </c>
      <c r="N23" s="117" t="s">
        <v>53</v>
      </c>
      <c r="O23" s="117" t="str">
        <f>_xll.qlECBNextCode(SettlementDate,Trigger)</f>
        <v>OCT15</v>
      </c>
      <c r="P23" s="117" t="str">
        <f t="shared" ref="P23:P33" si="5">Currency&amp;M23&amp;N23&amp;O23&amp;QuoteSuffix</f>
        <v>EURECBOISOCT15_Quote</v>
      </c>
      <c r="Q23" s="141"/>
      <c r="R23" s="118">
        <f>_xll.qlCalendarAdvance(Calendar,S23,"-2D","f",,Trigger)</f>
        <v>42303</v>
      </c>
      <c r="S23" s="118">
        <f>_xll.qlECBdate(O23,,Trigger)</f>
        <v>42305</v>
      </c>
      <c r="T23" s="118">
        <f>_xll.qlECBNextDate(S23,Trigger)</f>
        <v>42347</v>
      </c>
      <c r="U23" s="119">
        <f>_xll.qlOvernightIndexedSwapFairRate(AA23,_xll.ohTrigger(Trigger,TriggerON,InterestRatesTrigger))</f>
        <v>-1.4200000010530392E-3</v>
      </c>
      <c r="V23" s="119">
        <f>_xll.qlQuoteValue(P23,_xll.ohTrigger(Trigger,TriggerON,InterestRatesTrigger))</f>
        <v>-1.4199999999999998E-3</v>
      </c>
      <c r="W23" s="119" t="b">
        <f t="shared" ref="W23:W33" si="6">NOT(ISERROR(V23))</f>
        <v>1</v>
      </c>
      <c r="X23" s="167">
        <f>(U23-V23)*10000</f>
        <v>-1.0530393831226226E-8</v>
      </c>
      <c r="Y23" s="50" t="b">
        <f>ABS(X23/10000)&lt;=ABS('General Settings'!$D$22)</f>
        <v>1</v>
      </c>
      <c r="AA23" s="52" t="str">
        <f>_xll.qlMakeDatedOIS(,S23,T23,IndexON,,DayCountConv,,Permanent,Trigger,ObjectOverwrite)</f>
        <v>obj_0094b#0003</v>
      </c>
      <c r="AC23" s="68" t="s">
        <v>101</v>
      </c>
      <c r="AD23" s="51" t="s">
        <v>102</v>
      </c>
    </row>
    <row r="24" spans="3:30" x14ac:dyDescent="0.2">
      <c r="M24" s="110" t="s">
        <v>156</v>
      </c>
      <c r="N24" s="110" t="s">
        <v>53</v>
      </c>
      <c r="O24" s="110" t="str">
        <f>_xll.qlECBNextCode(S23,Trigger)</f>
        <v>DEC15</v>
      </c>
      <c r="P24" s="110" t="str">
        <f t="shared" si="5"/>
        <v>EURECBOISDEC15_Quote</v>
      </c>
      <c r="Q24" s="142"/>
      <c r="R24" s="111">
        <f>_xll.qlCalendarAdvance(Calendar,S24,"-2D","f",,Trigger)</f>
        <v>42345</v>
      </c>
      <c r="S24" s="111">
        <f>_xll.qlECBdate(O24,,Trigger)</f>
        <v>42347</v>
      </c>
      <c r="T24" s="111">
        <f>_xll.qlECBNextDate(S24,Trigger)</f>
        <v>42396</v>
      </c>
      <c r="U24" s="112">
        <f>_xll.qlOvernightIndexedSwapFairRate(AA24,_xll.ohTrigger(Trigger,TriggerON,InterestRatesTrigger))</f>
        <v>-1.5300000000393061E-3</v>
      </c>
      <c r="V24" s="112">
        <f>_xll.qlQuoteValue(P24,_xll.ohTrigger(Trigger,TriggerON,InterestRatesTrigger))</f>
        <v>-1.5299999999999999E-3</v>
      </c>
      <c r="W24" s="112" t="b">
        <f t="shared" si="6"/>
        <v>1</v>
      </c>
      <c r="X24" s="168">
        <f t="shared" ref="X24:X69" si="7">(U24-V24)*10000</f>
        <v>-3.9306231880420484E-10</v>
      </c>
      <c r="Y24" s="50" t="b">
        <f>ABS(X24/10000)&lt;=ABS('General Settings'!$D$22)</f>
        <v>1</v>
      </c>
      <c r="AA24" s="50" t="str">
        <f>_xll.qlMakeDatedOIS(,S24,T24,IndexON,,DayCountConv,,Permanent,Trigger,ObjectOverwrite)</f>
        <v>obj_0094c#0003</v>
      </c>
    </row>
    <row r="25" spans="3:30" x14ac:dyDescent="0.2">
      <c r="M25" s="110" t="s">
        <v>156</v>
      </c>
      <c r="N25" s="110" t="s">
        <v>53</v>
      </c>
      <c r="O25" s="110" t="str">
        <f>_xll.qlECBNextCode(S24,Trigger)</f>
        <v>JAN16</v>
      </c>
      <c r="P25" s="110" t="str">
        <f t="shared" si="5"/>
        <v>EURECBOISJAN16_Quote</v>
      </c>
      <c r="Q25" s="142"/>
      <c r="R25" s="111">
        <f>_xll.qlCalendarAdvance(Calendar,S25,"-2D","f",,Trigger)</f>
        <v>42394</v>
      </c>
      <c r="S25" s="111">
        <f>_xll.qlECBdate(O25,,Trigger)</f>
        <v>42396</v>
      </c>
      <c r="T25" s="111">
        <f>_xll.qlECBNextDate(S25,Trigger)</f>
        <v>42445</v>
      </c>
      <c r="U25" s="112">
        <f>_xll.qlOvernightIndexedSwapFairRate(AA25,_xll.ohTrigger(Trigger,TriggerON,InterestRatesTrigger))</f>
        <v>-1.6800000000513006E-3</v>
      </c>
      <c r="V25" s="112">
        <f>_xll.qlQuoteValue(P25,_xll.ohTrigger(Trigger,TriggerON,InterestRatesTrigger))</f>
        <v>-1.6799999999999999E-3</v>
      </c>
      <c r="W25" s="112" t="b">
        <f t="shared" si="6"/>
        <v>1</v>
      </c>
      <c r="X25" s="168">
        <f t="shared" si="7"/>
        <v>-5.1300760514627619E-10</v>
      </c>
      <c r="Y25" s="50" t="b">
        <f>ABS(X25/10000)&lt;=ABS('General Settings'!$D$22)</f>
        <v>1</v>
      </c>
      <c r="AA25" s="50" t="str">
        <f>_xll.qlMakeDatedOIS(,S25,T25,IndexON,,DayCountConv,,Permanent,Trigger,ObjectOverwrite)</f>
        <v>obj_0094e#0003</v>
      </c>
    </row>
    <row r="26" spans="3:30" x14ac:dyDescent="0.2">
      <c r="M26" s="110" t="s">
        <v>156</v>
      </c>
      <c r="N26" s="110" t="s">
        <v>53</v>
      </c>
      <c r="O26" s="110" t="str">
        <f>_xll.qlECBNextCode(S25,Trigger)</f>
        <v>MAR16</v>
      </c>
      <c r="P26" s="110" t="str">
        <f t="shared" si="5"/>
        <v>EURECBOISMAR16_Quote</v>
      </c>
      <c r="Q26" s="142"/>
      <c r="R26" s="111">
        <f>_xll.qlCalendarAdvance(Calendar,S26,"-2D","f",,Trigger)</f>
        <v>42443</v>
      </c>
      <c r="S26" s="111">
        <f>_xll.qlECBdate(O26,,Trigger)</f>
        <v>42445</v>
      </c>
      <c r="T26" s="111">
        <f>_xll.qlECBNextDate(S26,Trigger)</f>
        <v>42487</v>
      </c>
      <c r="U26" s="112">
        <f>_xll.qlOvernightIndexedSwapFairRate(AA26,_xll.ohTrigger(Trigger,TriggerON,InterestRatesTrigger))</f>
        <v>-1.7400000000719221E-3</v>
      </c>
      <c r="V26" s="112">
        <f>_xll.qlQuoteValue(P26,_xll.ohTrigger(Trigger,TriggerON,InterestRatesTrigger))</f>
        <v>-1.7399999999999998E-3</v>
      </c>
      <c r="W26" s="112" t="b">
        <f t="shared" si="6"/>
        <v>1</v>
      </c>
      <c r="X26" s="168">
        <f t="shared" si="7"/>
        <v>-7.1922285835301913E-10</v>
      </c>
      <c r="Y26" s="50" t="b">
        <f>ABS(X26/10000)&lt;=ABS('General Settings'!$D$22)</f>
        <v>1</v>
      </c>
      <c r="AA26" s="50" t="str">
        <f>_xll.qlMakeDatedOIS(,S26,T26,IndexON,,DayCountConv,,Permanent,Trigger,ObjectOverwrite)</f>
        <v>obj_00951#0003</v>
      </c>
    </row>
    <row r="27" spans="3:30" x14ac:dyDescent="0.2">
      <c r="M27" s="110" t="s">
        <v>156</v>
      </c>
      <c r="N27" s="110" t="s">
        <v>53</v>
      </c>
      <c r="O27" s="110" t="str">
        <f>_xll.qlECBNextCode(S26,Trigger)</f>
        <v>APR16</v>
      </c>
      <c r="P27" s="110" t="str">
        <f t="shared" si="5"/>
        <v>EURECBOISAPR16_Quote</v>
      </c>
      <c r="Q27" s="142"/>
      <c r="R27" s="111">
        <f>_xll.qlCalendarAdvance(Calendar,S27,"-2D","f",,Trigger)</f>
        <v>42485</v>
      </c>
      <c r="S27" s="111">
        <f>_xll.qlECBdate(O27,,Trigger)</f>
        <v>42487</v>
      </c>
      <c r="T27" s="111">
        <f>_xll.qlECBNextDate(S27,Trigger)</f>
        <v>42529</v>
      </c>
      <c r="U27" s="112">
        <f>_xll.qlOvernightIndexedSwapFairRate(AA27,_xll.ohTrigger(Trigger,TriggerON,InterestRatesTrigger))</f>
        <v>-1.7900000000846206E-3</v>
      </c>
      <c r="V27" s="112">
        <f>_xll.qlQuoteValue(P27,_xll.ohTrigger(Trigger,TriggerON,InterestRatesTrigger))</f>
        <v>-1.7899999999999999E-3</v>
      </c>
      <c r="W27" s="112" t="b">
        <f t="shared" si="6"/>
        <v>1</v>
      </c>
      <c r="X27" s="168">
        <f t="shared" si="7"/>
        <v>-8.4620678519886638E-10</v>
      </c>
      <c r="Y27" s="50" t="b">
        <f>ABS(X27/10000)&lt;=ABS('General Settings'!$D$22)</f>
        <v>1</v>
      </c>
      <c r="AA27" s="50" t="str">
        <f>_xll.qlMakeDatedOIS(,S27,T27,IndexON,,DayCountConv,,Permanent,Trigger,ObjectOverwrite)</f>
        <v>obj_00953#0003</v>
      </c>
    </row>
    <row r="28" spans="3:30" x14ac:dyDescent="0.2">
      <c r="M28" s="110" t="s">
        <v>156</v>
      </c>
      <c r="N28" s="110" t="s">
        <v>53</v>
      </c>
      <c r="O28" s="110" t="str">
        <f>_xll.qlECBNextCode(S27,Trigger)</f>
        <v>JUN16</v>
      </c>
      <c r="P28" s="110" t="str">
        <f t="shared" si="5"/>
        <v>EURECBOISJUN16_Quote</v>
      </c>
      <c r="Q28" s="142"/>
      <c r="R28" s="111">
        <f>_xll.qlCalendarAdvance(Calendar,S28,"-2D","f",,Trigger)</f>
        <v>42527</v>
      </c>
      <c r="S28" s="111">
        <f>_xll.qlECBdate(O28,,Trigger)</f>
        <v>42529</v>
      </c>
      <c r="T28" s="111">
        <f>_xll.qlECBNextDate(S28,Trigger)</f>
        <v>42578</v>
      </c>
      <c r="U28" s="112">
        <f>_xll.qlOvernightIndexedSwapFairRate(AA28,_xll.ohTrigger(Trigger,TriggerON,InterestRatesTrigger))</f>
        <v>-1.8400000000848126E-3</v>
      </c>
      <c r="V28" s="112">
        <f>_xll.qlQuoteValue(P28,_xll.ohTrigger(Trigger,TriggerON,InterestRatesTrigger))</f>
        <v>-1.8400000000000001E-3</v>
      </c>
      <c r="W28" s="112" t="b">
        <f t="shared" si="6"/>
        <v>1</v>
      </c>
      <c r="X28" s="168">
        <f t="shared" si="7"/>
        <v>-8.4812582304416573E-10</v>
      </c>
      <c r="Y28" s="50" t="b">
        <f>ABS(X28/10000)&lt;=ABS('General Settings'!$D$22)</f>
        <v>1</v>
      </c>
      <c r="AA28" s="50" t="str">
        <f>_xll.qlMakeDatedOIS(,S28,T28,IndexON,,DayCountConv,,Permanent,Trigger,ObjectOverwrite)</f>
        <v>obj_00954#0003</v>
      </c>
    </row>
    <row r="29" spans="3:30" x14ac:dyDescent="0.2">
      <c r="M29" s="110" t="s">
        <v>156</v>
      </c>
      <c r="N29" s="110" t="s">
        <v>53</v>
      </c>
      <c r="O29" s="110" t="str">
        <f>_xll.qlECBNextCode(S28,Trigger)</f>
        <v>JUL16</v>
      </c>
      <c r="P29" s="110" t="str">
        <f t="shared" si="5"/>
        <v>EURECBOISJUL16_Quote</v>
      </c>
      <c r="Q29" s="142"/>
      <c r="R29" s="111">
        <f>_xll.qlCalendarAdvance(Calendar,S29,"-2D","f",,Trigger)</f>
        <v>42576</v>
      </c>
      <c r="S29" s="111">
        <f>_xll.qlECBdate(O29,,Trigger)</f>
        <v>42578</v>
      </c>
      <c r="T29" s="111">
        <f>_xll.qlECBNextDate(S29,Trigger)</f>
        <v>42627</v>
      </c>
      <c r="U29" s="112">
        <f>_xll.qlOvernightIndexedSwapFairRate(AA29,_xll.ohTrigger(Trigger,TriggerON,InterestRatesTrigger))</f>
        <v>-1.9300000000957614E-3</v>
      </c>
      <c r="V29" s="112">
        <f>_xll.qlQuoteValue(P29,_xll.ohTrigger(Trigger,TriggerON,InterestRatesTrigger))</f>
        <v>-1.9300000000000001E-3</v>
      </c>
      <c r="W29" s="112" t="b">
        <f t="shared" si="6"/>
        <v>1</v>
      </c>
      <c r="X29" s="168">
        <f t="shared" si="7"/>
        <v>-9.5761289523044191E-10</v>
      </c>
      <c r="Y29" s="50" t="b">
        <f>ABS(X29/10000)&lt;=ABS('General Settings'!$D$22)</f>
        <v>1</v>
      </c>
      <c r="AA29" s="50" t="str">
        <f>_xll.qlMakeDatedOIS(,S29,T29,IndexON,,DayCountConv,,Permanent,Trigger,ObjectOverwrite)</f>
        <v>obj_00955#0003</v>
      </c>
    </row>
    <row r="30" spans="3:30" x14ac:dyDescent="0.2">
      <c r="M30" s="110" t="s">
        <v>156</v>
      </c>
      <c r="N30" s="110" t="s">
        <v>53</v>
      </c>
      <c r="O30" s="110" t="str">
        <f>_xll.qlECBNextCode(S29,Trigger)</f>
        <v>SEP16</v>
      </c>
      <c r="P30" s="110" t="str">
        <f t="shared" si="5"/>
        <v>EURECBOISSEP16_Quote</v>
      </c>
      <c r="Q30" s="142"/>
      <c r="R30" s="111">
        <f>_xll.qlCalendarAdvance(Calendar,S30,"-2D","f",,Trigger)</f>
        <v>42625</v>
      </c>
      <c r="S30" s="111">
        <f>_xll.qlECBdate(O30,,Trigger)</f>
        <v>42627</v>
      </c>
      <c r="T30" s="111">
        <f>_xll.qlECBNextDate(S30,Trigger)</f>
        <v>42669</v>
      </c>
      <c r="U30" s="112">
        <f>_xll.qlOvernightIndexedSwapFairRate(AA30,_xll.ohTrigger(Trigger,TriggerON,InterestRatesTrigger))</f>
        <v>-1.9600000001217055E-3</v>
      </c>
      <c r="V30" s="112">
        <f>_xll.qlQuoteValue(P30,_xll.ohTrigger(Trigger,TriggerON,InterestRatesTrigger))</f>
        <v>-1.9599999999999999E-3</v>
      </c>
      <c r="W30" s="112" t="b">
        <f t="shared" si="6"/>
        <v>1</v>
      </c>
      <c r="X30" s="168">
        <f t="shared" si="7"/>
        <v>-1.2170559698931882E-9</v>
      </c>
      <c r="Y30" s="50" t="b">
        <f>ABS(X30/10000)&lt;=ABS('General Settings'!$D$22)</f>
        <v>1</v>
      </c>
      <c r="AA30" s="50" t="str">
        <f>_xll.qlMakeDatedOIS(,S30,T30,IndexON,,DayCountConv,,Permanent,Trigger,ObjectOverwrite)</f>
        <v>obj_00956#0003</v>
      </c>
    </row>
    <row r="31" spans="3:30" x14ac:dyDescent="0.2">
      <c r="M31" s="110" t="s">
        <v>156</v>
      </c>
      <c r="N31" s="110" t="s">
        <v>53</v>
      </c>
      <c r="O31" s="110" t="str">
        <f>_xll.qlECBNextCode(S30,Trigger)</f>
        <v>OCT16</v>
      </c>
      <c r="P31" s="110" t="str">
        <f t="shared" si="5"/>
        <v>EURECBOISOCT16_Quote</v>
      </c>
      <c r="Q31" s="142"/>
      <c r="R31" s="111">
        <f>_xll.qlCalendarAdvance(Calendar,S31,"-2D","f",,Trigger)</f>
        <v>42667</v>
      </c>
      <c r="S31" s="111">
        <f>_xll.qlECBdate(O31,,Trigger)</f>
        <v>42669</v>
      </c>
      <c r="T31" s="111">
        <f>_xll.qlECBNextDate(S31,Trigger)</f>
        <v>42718</v>
      </c>
      <c r="U31" s="112">
        <f>_xll.qlOvernightIndexedSwapFairRate(AA31,_xll.ohTrigger(Trigger,TriggerON,InterestRatesTrigger))</f>
        <v>-1.9600000001146365E-3</v>
      </c>
      <c r="V31" s="112">
        <f>_xll.qlQuoteValue(P31,_xll.ohTrigger(Trigger,TriggerON,InterestRatesTrigger))</f>
        <v>-1.9599999999999999E-3</v>
      </c>
      <c r="W31" s="112" t="b">
        <f t="shared" si="6"/>
        <v>1</v>
      </c>
      <c r="X31" s="168">
        <f t="shared" si="7"/>
        <v>-1.1463659882471333E-9</v>
      </c>
      <c r="Y31" s="50" t="b">
        <f>ABS(X31/10000)&lt;=ABS('General Settings'!$D$22)</f>
        <v>1</v>
      </c>
      <c r="AA31" s="50" t="str">
        <f>_xll.qlMakeDatedOIS(,S31,T31,IndexON,,DayCountConv,,Permanent,Trigger,ObjectOverwrite)</f>
        <v>obj_00957#0003</v>
      </c>
    </row>
    <row r="32" spans="3:30" x14ac:dyDescent="0.2">
      <c r="M32" s="94" t="s">
        <v>156</v>
      </c>
      <c r="N32" s="94" t="s">
        <v>53</v>
      </c>
      <c r="O32" s="94" t="str">
        <f>_xll.qlECBNextCode(S31,Trigger)</f>
        <v>DEC16</v>
      </c>
      <c r="P32" s="94" t="str">
        <f t="shared" si="5"/>
        <v>EURECBOISDEC16_Quote</v>
      </c>
      <c r="Q32" s="142"/>
      <c r="R32" s="106">
        <f>_xll.qlCalendarAdvance(Calendar,S32,"-2D","f",,Trigger)</f>
        <v>42716</v>
      </c>
      <c r="S32" s="106">
        <f>_xll.qlECBdate(O32,,Trigger)</f>
        <v>42718</v>
      </c>
      <c r="T32" s="106">
        <f>_xll.qlECBNextDate(S32,Trigger)</f>
        <v>42760</v>
      </c>
      <c r="U32" s="97">
        <f>_xll.qlOvernightIndexedSwapFairRate(AA32,_xll.ohTrigger(Trigger,TriggerON,InterestRatesTrigger))</f>
        <v>-1.8445548889519819E-3</v>
      </c>
      <c r="V32" s="97" t="e">
        <f>_xll.qlQuoteValue(P32,_xll.ohTrigger(Trigger,TriggerON,InterestRatesTrigger))</f>
        <v>#NUM!</v>
      </c>
      <c r="W32" s="97" t="b">
        <f t="shared" si="6"/>
        <v>0</v>
      </c>
      <c r="X32" s="169" t="e">
        <f t="shared" si="7"/>
        <v>#NUM!</v>
      </c>
      <c r="Y32" s="50" t="e">
        <f>ABS(X32/10000)&lt;=ABS('General Settings'!$D$22)</f>
        <v>#NUM!</v>
      </c>
      <c r="AA32" s="50" t="str">
        <f>_xll.qlMakeDatedOIS(,S32,T32,IndexON,,DayCountConv,,Permanent,Trigger,ObjectOverwrite)</f>
        <v>obj_00958#0003</v>
      </c>
    </row>
    <row r="33" spans="13:27" x14ac:dyDescent="0.2">
      <c r="M33" s="94" t="s">
        <v>156</v>
      </c>
      <c r="N33" s="94" t="s">
        <v>53</v>
      </c>
      <c r="O33" s="94" t="str">
        <f>_xll.qlECBNextCode(S32,Trigger)</f>
        <v>JAN17</v>
      </c>
      <c r="P33" s="94" t="str">
        <f t="shared" si="5"/>
        <v>EURECBOISJAN17_Quote</v>
      </c>
      <c r="Q33" s="142"/>
      <c r="R33" s="106">
        <f>_xll.qlCalendarAdvance(Calendar,S33,"-2D","f",,Trigger)</f>
        <v>42758</v>
      </c>
      <c r="S33" s="106">
        <f>_xll.qlECBdate(O33,,Trigger)</f>
        <v>42760</v>
      </c>
      <c r="T33" s="106" t="e">
        <f>_xll.qlECBNextDate(S33,Trigger)</f>
        <v>#NUM!</v>
      </c>
      <c r="U33" s="97" t="e">
        <f>_xll.qlOvernightIndexedSwapFairRate(AA33,_xll.ohTrigger(Trigger,TriggerON,InterestRatesTrigger))</f>
        <v>#VALUE!</v>
      </c>
      <c r="V33" s="97" t="e">
        <f>_xll.qlQuoteValue(P33,_xll.ohTrigger(Trigger,TriggerON,InterestRatesTrigger))</f>
        <v>#NUM!</v>
      </c>
      <c r="W33" s="97" t="b">
        <f t="shared" si="6"/>
        <v>0</v>
      </c>
      <c r="X33" s="169" t="e">
        <f t="shared" si="7"/>
        <v>#VALUE!</v>
      </c>
      <c r="Y33" s="50" t="e">
        <f>ABS(X33/10000)&lt;=ABS('General Settings'!$D$22)</f>
        <v>#VALUE!</v>
      </c>
      <c r="AA33" s="50" t="e">
        <f>_xll.qlMakeDatedOIS(,S33,T33,IndexON,,DayCountConv,,Permanent,Trigger,ObjectOverwrite)</f>
        <v>#NUM!</v>
      </c>
    </row>
    <row r="34" spans="13:27" x14ac:dyDescent="0.2">
      <c r="M34" s="117" t="s">
        <v>155</v>
      </c>
      <c r="N34" s="117"/>
      <c r="O34" s="117" t="s">
        <v>60</v>
      </c>
      <c r="P34" s="117" t="str">
        <f t="shared" ref="P34" si="8">Currency&amp;M34&amp;O34&amp;QuoteSuffix</f>
        <v>EUREONSW_Quote</v>
      </c>
      <c r="Q34" s="141"/>
      <c r="R34" s="118">
        <f t="shared" ref="R34:R65" si="9">EvaluationDate</f>
        <v>42269</v>
      </c>
      <c r="S34" s="118">
        <f>_xll.qlSwapStartDate(AA34)</f>
        <v>42271</v>
      </c>
      <c r="T34" s="118">
        <f>_xll.qlSwapMaturityDate(AA34)</f>
        <v>42278</v>
      </c>
      <c r="U34" s="119">
        <f>_xll.qlOvernightIndexedSwapFairRate(AA34,_xll.ohTrigger(Trigger,TriggerON,InterestRatesTrigger))</f>
        <v>-1.3599999999883549E-3</v>
      </c>
      <c r="V34" s="119">
        <f>_xll.qlQuoteValue(P34,_xll.ohTrigger(Trigger,TriggerON,InterestRatesTrigger))</f>
        <v>-1.3600000000000001E-3</v>
      </c>
      <c r="W34" s="119" t="b">
        <f t="shared" ref="W34" si="10">NOT(ISERROR(V34))</f>
        <v>1</v>
      </c>
      <c r="X34" s="167">
        <f t="shared" si="7"/>
        <v>1.1645198694232306E-10</v>
      </c>
      <c r="Y34" s="52" t="b">
        <f>ABS(X34/10000)&lt;=ABS('General Settings'!$D$23)</f>
        <v>1</v>
      </c>
      <c r="AA34" s="52" t="str">
        <f>_xll.qlMakeOIS(,SettlementDays,IF(O34="SW","1W",O34),IndexON,,FwdStart,DayCountConv,,Permanent,Trigger,ObjectOverwrite)</f>
        <v>obj_007bf#0003</v>
      </c>
    </row>
    <row r="35" spans="13:27" x14ac:dyDescent="0.2">
      <c r="M35" s="110" t="s">
        <v>155</v>
      </c>
      <c r="N35" s="110"/>
      <c r="O35" s="110" t="s">
        <v>61</v>
      </c>
      <c r="P35" s="110" t="str">
        <f t="shared" ref="P35:P65" si="11">Currency&amp;M35&amp;O35&amp;QuoteSuffix</f>
        <v>EUREON2W_Quote</v>
      </c>
      <c r="Q35" s="142"/>
      <c r="R35" s="111">
        <f t="shared" si="9"/>
        <v>42269</v>
      </c>
      <c r="S35" s="111">
        <f>_xll.qlSwapStartDate(AA35)</f>
        <v>42271</v>
      </c>
      <c r="T35" s="111">
        <f>_xll.qlSwapMaturityDate(AA35)</f>
        <v>42285</v>
      </c>
      <c r="U35" s="112">
        <f>_xll.qlOvernightIndexedSwapFairRate(AA35,_xll.ohTrigger(Trigger,TriggerON,InterestRatesTrigger))</f>
        <v>-1.3900000000096773E-3</v>
      </c>
      <c r="V35" s="112">
        <f>_xll.qlQuoteValue(P35,_xll.ohTrigger(Trigger,TriggerON,InterestRatesTrigger))</f>
        <v>-1.3900000000000002E-3</v>
      </c>
      <c r="W35" s="112" t="b">
        <f t="shared" ref="W35:W65" si="12">NOT(ISERROR(V35))</f>
        <v>1</v>
      </c>
      <c r="X35" s="168">
        <f t="shared" si="7"/>
        <v>-9.6771549107366184E-11</v>
      </c>
      <c r="Y35" s="50" t="b">
        <f>ABS(X35/10000)&lt;=ABS('General Settings'!$D$23)</f>
        <v>1</v>
      </c>
      <c r="AA35" s="50" t="str">
        <f>_xll.qlMakeOIS(,SettlementDays,IF(O35="SW","1W",O35),IndexON,,FwdStart,DayCountConv,,Permanent,Trigger,ObjectOverwrite)</f>
        <v>obj_007fe#0003</v>
      </c>
    </row>
    <row r="36" spans="13:27" x14ac:dyDescent="0.2">
      <c r="M36" s="110" t="s">
        <v>155</v>
      </c>
      <c r="N36" s="110"/>
      <c r="O36" s="110" t="s">
        <v>62</v>
      </c>
      <c r="P36" s="110" t="str">
        <f t="shared" si="11"/>
        <v>EUREON3W_Quote</v>
      </c>
      <c r="Q36" s="142"/>
      <c r="R36" s="111">
        <f t="shared" si="9"/>
        <v>42269</v>
      </c>
      <c r="S36" s="111">
        <f>_xll.qlSwapStartDate(AA36)</f>
        <v>42271</v>
      </c>
      <c r="T36" s="111">
        <f>_xll.qlSwapMaturityDate(AA36)</f>
        <v>42292</v>
      </c>
      <c r="U36" s="112">
        <f>_xll.qlOvernightIndexedSwapFairRate(AA36,_xll.ohTrigger(Trigger,TriggerON,InterestRatesTrigger))</f>
        <v>-1.4000000000015589E-3</v>
      </c>
      <c r="V36" s="112">
        <f>_xll.qlQuoteValue(P36,_xll.ohTrigger(Trigger,TriggerON,InterestRatesTrigger))</f>
        <v>-1.4000000000000002E-3</v>
      </c>
      <c r="W36" s="112" t="b">
        <f t="shared" si="12"/>
        <v>1</v>
      </c>
      <c r="X36" s="168">
        <f t="shared" si="7"/>
        <v>-1.5586490431651612E-11</v>
      </c>
      <c r="Y36" s="50" t="b">
        <f>ABS(X36/10000)&lt;=ABS('General Settings'!$D$23)</f>
        <v>1</v>
      </c>
      <c r="AA36" s="50" t="str">
        <f>_xll.qlMakeOIS(,SettlementDays,IF(O36="SW","1W",O36),IndexON,,FwdStart,DayCountConv,,Permanent,Trigger,ObjectOverwrite)</f>
        <v>obj_007ed#0003</v>
      </c>
    </row>
    <row r="37" spans="13:27" x14ac:dyDescent="0.2">
      <c r="M37" s="110" t="s">
        <v>155</v>
      </c>
      <c r="N37" s="110"/>
      <c r="O37" s="110" t="s">
        <v>30</v>
      </c>
      <c r="P37" s="110" t="str">
        <f t="shared" si="11"/>
        <v>EUREON1M_Quote</v>
      </c>
      <c r="Q37" s="142"/>
      <c r="R37" s="111">
        <f t="shared" si="9"/>
        <v>42269</v>
      </c>
      <c r="S37" s="111">
        <f>_xll.qlSwapStartDate(AA37)</f>
        <v>42271</v>
      </c>
      <c r="T37" s="111">
        <f>_xll.qlSwapMaturityDate(AA37)</f>
        <v>42303</v>
      </c>
      <c r="U37" s="112">
        <f>_xll.qlOvernightIndexedSwapFairRate(AA37,_xll.ohTrigger(Trigger,TriggerON,InterestRatesTrigger))</f>
        <v>-1.4099999999997448E-3</v>
      </c>
      <c r="V37" s="112">
        <f>_xll.qlQuoteValue(P37,_xll.ohTrigger(Trigger,TriggerON,InterestRatesTrigger))</f>
        <v>-1.4099999999999998E-3</v>
      </c>
      <c r="W37" s="112" t="b">
        <f t="shared" si="12"/>
        <v>1</v>
      </c>
      <c r="X37" s="168">
        <f t="shared" si="7"/>
        <v>2.5500435096859064E-12</v>
      </c>
      <c r="Y37" s="50" t="b">
        <f>ABS(X37/10000)&lt;=ABS('General Settings'!$D$23)</f>
        <v>1</v>
      </c>
      <c r="AA37" s="50" t="str">
        <f>_xll.qlMakeOIS(,SettlementDays,IF(O37="SW","1W",O37),IndexON,,FwdStart,DayCountConv,,Permanent,Trigger,ObjectOverwrite)</f>
        <v>obj_007ef#0003</v>
      </c>
    </row>
    <row r="38" spans="13:27" x14ac:dyDescent="0.2">
      <c r="M38" s="110" t="s">
        <v>155</v>
      </c>
      <c r="N38" s="110"/>
      <c r="O38" s="110" t="s">
        <v>63</v>
      </c>
      <c r="P38" s="110" t="str">
        <f t="shared" si="11"/>
        <v>EUREON2M_Quote</v>
      </c>
      <c r="Q38" s="142"/>
      <c r="R38" s="111">
        <f t="shared" si="9"/>
        <v>42269</v>
      </c>
      <c r="S38" s="111">
        <f>_xll.qlSwapStartDate(AA38)</f>
        <v>42271</v>
      </c>
      <c r="T38" s="111">
        <f>_xll.qlSwapMaturityDate(AA38)</f>
        <v>42332</v>
      </c>
      <c r="U38" s="112">
        <f>_xll.qlOvernightIndexedSwapFairRate(AA38,_xll.ohTrigger(Trigger,TriggerON,InterestRatesTrigger))</f>
        <v>-1.4199999999997366E-3</v>
      </c>
      <c r="V38" s="112">
        <f>_xll.qlQuoteValue(P38,_xll.ohTrigger(Trigger,TriggerON,InterestRatesTrigger))</f>
        <v>-1.4199999999999998E-3</v>
      </c>
      <c r="W38" s="112" t="b">
        <f t="shared" si="12"/>
        <v>1</v>
      </c>
      <c r="X38" s="168">
        <f t="shared" si="7"/>
        <v>2.6324428747948048E-12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obj_007f3#0003</v>
      </c>
    </row>
    <row r="39" spans="13:27" x14ac:dyDescent="0.2">
      <c r="M39" s="94" t="s">
        <v>155</v>
      </c>
      <c r="N39" s="94"/>
      <c r="O39" s="94" t="s">
        <v>31</v>
      </c>
      <c r="P39" s="94" t="str">
        <f t="shared" si="11"/>
        <v>EUREON3M_Quote</v>
      </c>
      <c r="Q39" s="142"/>
      <c r="R39" s="106">
        <f t="shared" si="9"/>
        <v>42269</v>
      </c>
      <c r="S39" s="106">
        <f>_xll.qlSwapStartDate(AA39)</f>
        <v>42271</v>
      </c>
      <c r="T39" s="106">
        <f>_xll.qlSwapMaturityDate(AA39)</f>
        <v>42362</v>
      </c>
      <c r="U39" s="97">
        <f>_xll.qlOvernightIndexedSwapFairRate(AA39,_xll.ohTrigger(Trigger,TriggerON,InterestRatesTrigger))</f>
        <v>-1.4268091413046793E-3</v>
      </c>
      <c r="V39" s="97">
        <f>_xll.qlQuoteValue(P39,_xll.ohTrigger(Trigger,TriggerON,InterestRatesTrigger))</f>
        <v>-1.4499999999999999E-3</v>
      </c>
      <c r="W39" s="97" t="b">
        <f t="shared" si="12"/>
        <v>1</v>
      </c>
      <c r="X39" s="169">
        <f t="shared" si="7"/>
        <v>0.23190858695320551</v>
      </c>
      <c r="Y39" s="50" t="b">
        <f>ABS(X39/10000)&lt;=ABS('General Settings'!$D$23)</f>
        <v>1</v>
      </c>
      <c r="AA39" s="50" t="str">
        <f>_xll.qlMakeOIS(,SettlementDays,IF(O39="SW","1W",O39),IndexON,,FwdStart,DayCountConv,,Permanent,Trigger,ObjectOverwrite)</f>
        <v>obj_007e6#0003</v>
      </c>
    </row>
    <row r="40" spans="13:27" x14ac:dyDescent="0.2">
      <c r="M40" s="94" t="s">
        <v>155</v>
      </c>
      <c r="N40" s="94"/>
      <c r="O40" s="94" t="s">
        <v>64</v>
      </c>
      <c r="P40" s="94" t="str">
        <f t="shared" si="11"/>
        <v>EUREON4M_Quote</v>
      </c>
      <c r="Q40" s="142"/>
      <c r="R40" s="106">
        <f t="shared" si="9"/>
        <v>42269</v>
      </c>
      <c r="S40" s="106">
        <f>_xll.qlSwapStartDate(AA40)</f>
        <v>42271</v>
      </c>
      <c r="T40" s="106">
        <f>_xll.qlSwapMaturityDate(AA40)</f>
        <v>42394</v>
      </c>
      <c r="U40" s="97">
        <f>_xll.qlOvernightIndexedSwapFairRate(AA40,_xll.ohTrigger(Trigger,TriggerON,InterestRatesTrigger))</f>
        <v>-1.4566143339851511E-3</v>
      </c>
      <c r="V40" s="97">
        <f>_xll.qlQuoteValue(P40,_xll.ohTrigger(Trigger,TriggerON,InterestRatesTrigger))</f>
        <v>-1.4599999999999999E-3</v>
      </c>
      <c r="W40" s="97" t="b">
        <f t="shared" si="12"/>
        <v>1</v>
      </c>
      <c r="X40" s="169">
        <f t="shared" si="7"/>
        <v>3.3856660148488038E-2</v>
      </c>
      <c r="Y40" s="50" t="b">
        <f>ABS(X40/10000)&lt;=ABS('General Settings'!$D$23)</f>
        <v>1</v>
      </c>
      <c r="AA40" s="50" t="str">
        <f>_xll.qlMakeOIS(,SettlementDays,IF(O40="SW","1W",O40),IndexON,,FwdStart,DayCountConv,,Permanent,Trigger,ObjectOverwrite)</f>
        <v>obj_007fa#0003</v>
      </c>
    </row>
    <row r="41" spans="13:27" x14ac:dyDescent="0.2">
      <c r="M41" s="94" t="s">
        <v>155</v>
      </c>
      <c r="N41" s="94"/>
      <c r="O41" s="94" t="s">
        <v>65</v>
      </c>
      <c r="P41" s="94" t="str">
        <f t="shared" si="11"/>
        <v>EUREON5M_Quote</v>
      </c>
      <c r="Q41" s="142"/>
      <c r="R41" s="106">
        <f t="shared" si="9"/>
        <v>42269</v>
      </c>
      <c r="S41" s="106">
        <f>_xll.qlSwapStartDate(AA41)</f>
        <v>42271</v>
      </c>
      <c r="T41" s="106">
        <f>_xll.qlSwapMaturityDate(AA41)</f>
        <v>42424</v>
      </c>
      <c r="U41" s="97">
        <f>_xll.qlOvernightIndexedSwapFairRate(AA41,_xll.ohTrigger(Trigger,TriggerON,InterestRatesTrigger))</f>
        <v>-1.5005602123569269E-3</v>
      </c>
      <c r="V41" s="97">
        <f>_xll.qlQuoteValue(P41,_xll.ohTrigger(Trigger,TriggerON,InterestRatesTrigger))</f>
        <v>-1.5E-3</v>
      </c>
      <c r="W41" s="97" t="b">
        <f t="shared" si="12"/>
        <v>1</v>
      </c>
      <c r="X41" s="169">
        <f t="shared" si="7"/>
        <v>-5.6021235692689172E-3</v>
      </c>
      <c r="Y41" s="50" t="b">
        <f>ABS(X41/10000)&lt;=ABS('General Settings'!$D$23)</f>
        <v>1</v>
      </c>
      <c r="AA41" s="50" t="str">
        <f>_xll.qlMakeOIS(,SettlementDays,IF(O41="SW","1W",O41),IndexON,,FwdStart,DayCountConv,,Permanent,Trigger,ObjectOverwrite)</f>
        <v>obj_007fd#0003</v>
      </c>
    </row>
    <row r="42" spans="13:27" x14ac:dyDescent="0.2">
      <c r="M42" s="94" t="s">
        <v>155</v>
      </c>
      <c r="N42" s="94"/>
      <c r="O42" s="94" t="s">
        <v>32</v>
      </c>
      <c r="P42" s="94" t="str">
        <f t="shared" si="11"/>
        <v>EUREON6M_Quote</v>
      </c>
      <c r="Q42" s="142"/>
      <c r="R42" s="106">
        <f t="shared" si="9"/>
        <v>42269</v>
      </c>
      <c r="S42" s="106">
        <f>_xll.qlSwapStartDate(AA42)</f>
        <v>42271</v>
      </c>
      <c r="T42" s="106">
        <f>_xll.qlSwapMaturityDate(AA42)</f>
        <v>42453</v>
      </c>
      <c r="U42" s="97">
        <f>_xll.qlOvernightIndexedSwapFairRate(AA42,_xll.ohTrigger(Trigger,TriggerON,InterestRatesTrigger))</f>
        <v>-1.5300490770388817E-3</v>
      </c>
      <c r="V42" s="97">
        <f>_xll.qlQuoteValue(P42,_xll.ohTrigger(Trigger,TriggerON,InterestRatesTrigger))</f>
        <v>-1.5299999999999999E-3</v>
      </c>
      <c r="W42" s="97" t="b">
        <f t="shared" si="12"/>
        <v>1</v>
      </c>
      <c r="X42" s="169">
        <f t="shared" si="7"/>
        <v>-4.9077038881796889E-4</v>
      </c>
      <c r="Y42" s="50" t="b">
        <f>ABS(X42/10000)&lt;=ABS('General Settings'!$D$23)</f>
        <v>1</v>
      </c>
      <c r="AA42" s="50" t="str">
        <f>_xll.qlMakeOIS(,SettlementDays,IF(O42="SW","1W",O42),IndexON,,FwdStart,DayCountConv,,Permanent,Trigger,ObjectOverwrite)</f>
        <v>obj_007eb#0003</v>
      </c>
    </row>
    <row r="43" spans="13:27" x14ac:dyDescent="0.2">
      <c r="M43" s="94" t="s">
        <v>155</v>
      </c>
      <c r="N43" s="94"/>
      <c r="O43" s="94" t="s">
        <v>66</v>
      </c>
      <c r="P43" s="94" t="str">
        <f t="shared" si="11"/>
        <v>EUREON7M_Quote</v>
      </c>
      <c r="Q43" s="142"/>
      <c r="R43" s="106">
        <f t="shared" si="9"/>
        <v>42269</v>
      </c>
      <c r="S43" s="106">
        <f>_xll.qlSwapStartDate(AA43)</f>
        <v>42271</v>
      </c>
      <c r="T43" s="106">
        <f>_xll.qlSwapMaturityDate(AA43)</f>
        <v>42485</v>
      </c>
      <c r="U43" s="97">
        <f>_xll.qlOvernightIndexedSwapFairRate(AA43,_xll.ohTrigger(Trigger,TriggerON,InterestRatesTrigger))</f>
        <v>-1.5622334491378806E-3</v>
      </c>
      <c r="V43" s="97">
        <f>_xll.qlQuoteValue(P43,_xll.ohTrigger(Trigger,TriggerON,InterestRatesTrigger))</f>
        <v>-1.56E-3</v>
      </c>
      <c r="W43" s="97" t="b">
        <f t="shared" si="12"/>
        <v>1</v>
      </c>
      <c r="X43" s="169">
        <f t="shared" si="7"/>
        <v>-2.2334491378806724E-2</v>
      </c>
      <c r="Y43" s="50" t="b">
        <f>ABS(X43/10000)&lt;=ABS('General Settings'!$D$23)</f>
        <v>1</v>
      </c>
      <c r="AA43" s="50" t="str">
        <f>_xll.qlMakeOIS(,SettlementDays,IF(O43="SW","1W",O43),IndexON,,FwdStart,DayCountConv,,Permanent,Trigger,ObjectOverwrite)</f>
        <v>obj_007e0#0003</v>
      </c>
    </row>
    <row r="44" spans="13:27" x14ac:dyDescent="0.2">
      <c r="M44" s="94" t="s">
        <v>155</v>
      </c>
      <c r="N44" s="94"/>
      <c r="O44" s="94" t="s">
        <v>67</v>
      </c>
      <c r="P44" s="94" t="str">
        <f t="shared" si="11"/>
        <v>EUREON8M_Quote</v>
      </c>
      <c r="Q44" s="142"/>
      <c r="R44" s="106">
        <f t="shared" si="9"/>
        <v>42269</v>
      </c>
      <c r="S44" s="106">
        <f>_xll.qlSwapStartDate(AA44)</f>
        <v>42271</v>
      </c>
      <c r="T44" s="106">
        <f>_xll.qlSwapMaturityDate(AA44)</f>
        <v>42514</v>
      </c>
      <c r="U44" s="97">
        <f>_xll.qlOvernightIndexedSwapFairRate(AA44,_xll.ohTrigger(Trigger,TriggerON,InterestRatesTrigger))</f>
        <v>-1.5883774654064425E-3</v>
      </c>
      <c r="V44" s="97">
        <f>_xll.qlQuoteValue(P44,_xll.ohTrigger(Trigger,TriggerON,InterestRatesTrigger))</f>
        <v>-1.5899999999999998E-3</v>
      </c>
      <c r="W44" s="97" t="b">
        <f t="shared" si="12"/>
        <v>1</v>
      </c>
      <c r="X44" s="169">
        <f t="shared" si="7"/>
        <v>1.6225345935573076E-2</v>
      </c>
      <c r="Y44" s="50" t="b">
        <f>ABS(X44/10000)&lt;=ABS('General Settings'!$D$23)</f>
        <v>1</v>
      </c>
      <c r="AA44" s="50" t="str">
        <f>_xll.qlMakeOIS(,SettlementDays,IF(O44="SW","1W",O44),IndexON,,FwdStart,DayCountConv,,Permanent,Trigger,ObjectOverwrite)</f>
        <v>obj_007fc#0003</v>
      </c>
    </row>
    <row r="45" spans="13:27" x14ac:dyDescent="0.2">
      <c r="M45" s="94" t="s">
        <v>155</v>
      </c>
      <c r="N45" s="94"/>
      <c r="O45" s="94" t="s">
        <v>68</v>
      </c>
      <c r="P45" s="94" t="str">
        <f t="shared" si="11"/>
        <v>EUREON9M_Quote</v>
      </c>
      <c r="Q45" s="142"/>
      <c r="R45" s="106">
        <f t="shared" si="9"/>
        <v>42269</v>
      </c>
      <c r="S45" s="106">
        <f>_xll.qlSwapStartDate(AA45)</f>
        <v>42271</v>
      </c>
      <c r="T45" s="106">
        <f>_xll.qlSwapMaturityDate(AA45)</f>
        <v>42545</v>
      </c>
      <c r="U45" s="97">
        <f>_xll.qlOvernightIndexedSwapFairRate(AA45,_xll.ohTrigger(Trigger,TriggerON,InterestRatesTrigger))</f>
        <v>-1.613085889727853E-3</v>
      </c>
      <c r="V45" s="97">
        <f>_xll.qlQuoteValue(P45,_xll.ohTrigger(Trigger,TriggerON,InterestRatesTrigger))</f>
        <v>-1.6200000000000001E-3</v>
      </c>
      <c r="W45" s="97" t="b">
        <f t="shared" si="12"/>
        <v>1</v>
      </c>
      <c r="X45" s="169">
        <f t="shared" si="7"/>
        <v>6.9141102721471087E-2</v>
      </c>
      <c r="Y45" s="50" t="b">
        <f>ABS(X45/10000)&lt;=ABS('General Settings'!$D$23)</f>
        <v>1</v>
      </c>
      <c r="AA45" s="50" t="str">
        <f>_xll.qlMakeOIS(,SettlementDays,IF(O45="SW","1W",O45),IndexON,,FwdStart,DayCountConv,,Permanent,Trigger,ObjectOverwrite)</f>
        <v>obj_007ff#0003</v>
      </c>
    </row>
    <row r="46" spans="13:27" x14ac:dyDescent="0.2">
      <c r="M46" s="94" t="s">
        <v>155</v>
      </c>
      <c r="N46" s="94"/>
      <c r="O46" s="94" t="s">
        <v>69</v>
      </c>
      <c r="P46" s="94" t="str">
        <f t="shared" si="11"/>
        <v>EUREON10M_Quote</v>
      </c>
      <c r="Q46" s="142"/>
      <c r="R46" s="106">
        <f t="shared" si="9"/>
        <v>42269</v>
      </c>
      <c r="S46" s="106">
        <f>_xll.qlSwapStartDate(AA46)</f>
        <v>42271</v>
      </c>
      <c r="T46" s="106">
        <f>_xll.qlSwapMaturityDate(AA46)</f>
        <v>42576</v>
      </c>
      <c r="U46" s="97">
        <f>_xll.qlOvernightIndexedSwapFairRate(AA46,_xll.ohTrigger(Trigger,TriggerON,InterestRatesTrigger))</f>
        <v>-1.6369249006721669E-3</v>
      </c>
      <c r="V46" s="97">
        <f>_xll.qlQuoteValue(P46,_xll.ohTrigger(Trigger,TriggerON,InterestRatesTrigger))</f>
        <v>-1.64E-3</v>
      </c>
      <c r="W46" s="97" t="b">
        <f t="shared" si="12"/>
        <v>1</v>
      </c>
      <c r="X46" s="169">
        <f t="shared" si="7"/>
        <v>3.0750993278330207E-2</v>
      </c>
      <c r="Y46" s="50" t="b">
        <f>ABS(X46/10000)&lt;=ABS('General Settings'!$D$23)</f>
        <v>1</v>
      </c>
      <c r="AA46" s="50" t="str">
        <f>_xll.qlMakeOIS(,SettlementDays,IF(O46="SW","1W",O46),IndexON,,FwdStart,DayCountConv,,Permanent,Trigger,ObjectOverwrite)</f>
        <v>obj_007e2#0003</v>
      </c>
    </row>
    <row r="47" spans="13:27" x14ac:dyDescent="0.2">
      <c r="M47" s="94" t="s">
        <v>155</v>
      </c>
      <c r="N47" s="94"/>
      <c r="O47" s="94" t="s">
        <v>70</v>
      </c>
      <c r="P47" s="94" t="str">
        <f t="shared" si="11"/>
        <v>EUREON11M_Quote</v>
      </c>
      <c r="Q47" s="142"/>
      <c r="R47" s="106">
        <f t="shared" si="9"/>
        <v>42269</v>
      </c>
      <c r="S47" s="106">
        <f>_xll.qlSwapStartDate(AA47)</f>
        <v>42271</v>
      </c>
      <c r="T47" s="106">
        <f>_xll.qlSwapMaturityDate(AA47)</f>
        <v>42606</v>
      </c>
      <c r="U47" s="97">
        <f>_xll.qlOvernightIndexedSwapFairRate(AA47,_xll.ohTrigger(Trigger,TriggerON,InterestRatesTrigger))</f>
        <v>-1.6614678153199336E-3</v>
      </c>
      <c r="V47" s="97">
        <f>_xll.qlQuoteValue(P47,_xll.ohTrigger(Trigger,TriggerON,InterestRatesTrigger))</f>
        <v>-1.6599999999999998E-3</v>
      </c>
      <c r="W47" s="97" t="b">
        <f t="shared" si="12"/>
        <v>1</v>
      </c>
      <c r="X47" s="169">
        <f t="shared" si="7"/>
        <v>-1.4678153199337504E-2</v>
      </c>
      <c r="Y47" s="50" t="b">
        <f>ABS(X47/10000)&lt;=ABS('General Settings'!$D$23)</f>
        <v>1</v>
      </c>
      <c r="AA47" s="50" t="str">
        <f>_xll.qlMakeOIS(,SettlementDays,IF(O47="SW","1W",O47),IndexON,,FwdStart,DayCountConv,,Permanent,Trigger,ObjectOverwrite)</f>
        <v>obj_007e5#0003</v>
      </c>
    </row>
    <row r="48" spans="13:27" x14ac:dyDescent="0.2">
      <c r="M48" s="94" t="s">
        <v>155</v>
      </c>
      <c r="N48" s="94"/>
      <c r="O48" s="94" t="s">
        <v>33</v>
      </c>
      <c r="P48" s="94" t="str">
        <f t="shared" si="11"/>
        <v>EUREON1Y_Quote</v>
      </c>
      <c r="Q48" s="142"/>
      <c r="R48" s="106">
        <f t="shared" si="9"/>
        <v>42269</v>
      </c>
      <c r="S48" s="106">
        <f>_xll.qlSwapStartDate(AA48)</f>
        <v>42271</v>
      </c>
      <c r="T48" s="106">
        <f>_xll.qlSwapMaturityDate(AA48)</f>
        <v>42639</v>
      </c>
      <c r="U48" s="97">
        <f>_xll.qlOvernightIndexedSwapFairRate(AA48,_xll.ohTrigger(Trigger,TriggerON,InterestRatesTrigger))</f>
        <v>-1.68717541619384E-3</v>
      </c>
      <c r="V48" s="97">
        <f>_xll.qlQuoteValue(P48,_xll.ohTrigger(Trigger,TriggerON,InterestRatesTrigger))</f>
        <v>-1.6899999999999999E-3</v>
      </c>
      <c r="W48" s="97" t="b">
        <f t="shared" si="12"/>
        <v>1</v>
      </c>
      <c r="X48" s="169">
        <f t="shared" si="7"/>
        <v>2.8245838061598944E-2</v>
      </c>
      <c r="Y48" s="50" t="b">
        <f>ABS(X48/10000)&lt;=ABS('General Settings'!$D$23)</f>
        <v>1</v>
      </c>
      <c r="AA48" s="50" t="str">
        <f>_xll.qlMakeOIS(,SettlementDays,IF(O48="SW","1W",O48),IndexON,,FwdStart,DayCountConv,,Permanent,Trigger,ObjectOverwrite)</f>
        <v>obj_007e1#0003</v>
      </c>
    </row>
    <row r="49" spans="13:27" x14ac:dyDescent="0.2">
      <c r="M49" s="110" t="s">
        <v>155</v>
      </c>
      <c r="N49" s="110"/>
      <c r="O49" s="110" t="s">
        <v>73</v>
      </c>
      <c r="P49" s="110" t="str">
        <f t="shared" si="11"/>
        <v>EUREON15M_Quote</v>
      </c>
      <c r="Q49" s="142"/>
      <c r="R49" s="111">
        <f t="shared" si="9"/>
        <v>42269</v>
      </c>
      <c r="S49" s="111">
        <f>_xll.qlSwapStartDate(AA49)</f>
        <v>42271</v>
      </c>
      <c r="T49" s="111">
        <f>_xll.qlSwapMaturityDate(AA49)</f>
        <v>42731</v>
      </c>
      <c r="U49" s="112">
        <f>_xll.qlOvernightIndexedSwapFairRate(AA49,_xll.ohTrigger(Trigger,TriggerON,InterestRatesTrigger))</f>
        <v>-1.7399999999938884E-3</v>
      </c>
      <c r="V49" s="112">
        <f>_xll.qlQuoteValue(P49,_xll.ohTrigger(Trigger,TriggerON,InterestRatesTrigger))</f>
        <v>-1.7399999999999998E-3</v>
      </c>
      <c r="W49" s="112" t="b">
        <f t="shared" si="12"/>
        <v>1</v>
      </c>
      <c r="X49" s="168">
        <f t="shared" si="7"/>
        <v>6.1114308058662914E-11</v>
      </c>
      <c r="Y49" s="50" t="b">
        <f>ABS(X49/10000)&lt;=ABS('General Settings'!$D$23)</f>
        <v>1</v>
      </c>
      <c r="AA49" s="50" t="str">
        <f>_xll.qlMakeOIS(,SettlementDays,IF(O49="SW","1W",O49),IndexON,,FwdStart,DayCountConv,,Permanent,Trigger,ObjectOverwrite)</f>
        <v>obj_007f5#0003</v>
      </c>
    </row>
    <row r="50" spans="13:27" x14ac:dyDescent="0.2">
      <c r="M50" s="110" t="s">
        <v>155</v>
      </c>
      <c r="N50" s="110"/>
      <c r="O50" s="110" t="s">
        <v>76</v>
      </c>
      <c r="P50" s="110" t="str">
        <f t="shared" si="11"/>
        <v>EUREON18M_Quote</v>
      </c>
      <c r="Q50" s="142"/>
      <c r="R50" s="111">
        <f t="shared" si="9"/>
        <v>42269</v>
      </c>
      <c r="S50" s="111">
        <f>_xll.qlSwapStartDate(AA50)</f>
        <v>42271</v>
      </c>
      <c r="T50" s="111">
        <f>_xll.qlSwapMaturityDate(AA50)</f>
        <v>42818</v>
      </c>
      <c r="U50" s="112">
        <f>_xll.qlOvernightIndexedSwapFairRate(AA50,_xll.ohTrigger(Trigger,TriggerON,InterestRatesTrigger))</f>
        <v>-1.7600000000309675E-3</v>
      </c>
      <c r="V50" s="112">
        <f>_xll.qlQuoteValue(P50,_xll.ohTrigger(Trigger,TriggerON,InterestRatesTrigger))</f>
        <v>-1.7599999999999998E-3</v>
      </c>
      <c r="W50" s="112" t="b">
        <f t="shared" si="12"/>
        <v>1</v>
      </c>
      <c r="X50" s="168">
        <f t="shared" si="7"/>
        <v>-3.0967632971834469E-10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obj_007f0#0003</v>
      </c>
    </row>
    <row r="51" spans="13:27" x14ac:dyDescent="0.2">
      <c r="M51" s="110" t="s">
        <v>155</v>
      </c>
      <c r="N51" s="110"/>
      <c r="O51" s="110" t="s">
        <v>79</v>
      </c>
      <c r="P51" s="110" t="str">
        <f t="shared" si="11"/>
        <v>EUREON21M_Quote</v>
      </c>
      <c r="Q51" s="142"/>
      <c r="R51" s="111">
        <f t="shared" si="9"/>
        <v>42269</v>
      </c>
      <c r="S51" s="111">
        <f>_xll.qlSwapStartDate(AA51)</f>
        <v>42271</v>
      </c>
      <c r="T51" s="111">
        <f>_xll.qlSwapMaturityDate(AA51)</f>
        <v>42912</v>
      </c>
      <c r="U51" s="112">
        <f>_xll.qlOvernightIndexedSwapFairRate(AA51,_xll.ohTrigger(Trigger,TriggerON,InterestRatesTrigger))</f>
        <v>-1.7500000000018061E-3</v>
      </c>
      <c r="V51" s="112">
        <f>_xll.qlQuoteValue(P51,_xll.ohTrigger(Trigger,TriggerON,InterestRatesTrigger))</f>
        <v>-1.7499999999999998E-3</v>
      </c>
      <c r="W51" s="112" t="b">
        <f t="shared" si="12"/>
        <v>1</v>
      </c>
      <c r="X51" s="168">
        <f t="shared" si="7"/>
        <v>-1.8062808193608504E-11</v>
      </c>
      <c r="Y51" s="50" t="b">
        <f>ABS(X51/10000)&lt;=ABS('General Settings'!$D$23)</f>
        <v>1</v>
      </c>
      <c r="AA51" s="50" t="str">
        <f>_xll.qlMakeOIS(,SettlementDays,IF(O51="SW","1W",O51),IndexON,,FwdStart,DayCountConv,,Permanent,Trigger,ObjectOverwrite)</f>
        <v>obj_007f9#0003</v>
      </c>
    </row>
    <row r="52" spans="13:27" x14ac:dyDescent="0.2">
      <c r="M52" s="110" t="s">
        <v>155</v>
      </c>
      <c r="N52" s="110"/>
      <c r="O52" s="110" t="s">
        <v>82</v>
      </c>
      <c r="P52" s="110" t="str">
        <f t="shared" si="11"/>
        <v>EUREON2Y_Quote</v>
      </c>
      <c r="Q52" s="142"/>
      <c r="R52" s="111">
        <f t="shared" si="9"/>
        <v>42269</v>
      </c>
      <c r="S52" s="111">
        <f>_xll.qlSwapStartDate(AA52)</f>
        <v>42271</v>
      </c>
      <c r="T52" s="111">
        <f>_xll.qlSwapMaturityDate(AA52)</f>
        <v>43003</v>
      </c>
      <c r="U52" s="112">
        <f>_xll.qlOvernightIndexedSwapFairRate(AA52,_xll.ohTrigger(Trigger,TriggerON,InterestRatesTrigger))</f>
        <v>-1.6999999999801952E-3</v>
      </c>
      <c r="V52" s="112">
        <f>_xll.qlQuoteValue(P52,_xll.ohTrigger(Trigger,TriggerON,InterestRatesTrigger))</f>
        <v>-1.6999999999999999E-3</v>
      </c>
      <c r="W52" s="112" t="b">
        <f t="shared" si="12"/>
        <v>1</v>
      </c>
      <c r="X52" s="168">
        <f t="shared" si="7"/>
        <v>1.9804687403923715E-10</v>
      </c>
      <c r="Y52" s="50" t="b">
        <f>ABS(X52/10000)&lt;=ABS('General Settings'!$D$23)</f>
        <v>1</v>
      </c>
      <c r="AA52" s="50" t="str">
        <f>_xll.qlMakeOIS(,SettlementDays,IF(O52="SW","1W",O52),IndexON,,FwdStart,DayCountConv,,Permanent,Trigger,ObjectOverwrite)</f>
        <v>obj_007e9#0003</v>
      </c>
    </row>
    <row r="53" spans="13:27" x14ac:dyDescent="0.2">
      <c r="M53" s="110" t="s">
        <v>155</v>
      </c>
      <c r="N53" s="110"/>
      <c r="O53" s="110" t="s">
        <v>83</v>
      </c>
      <c r="P53" s="110" t="str">
        <f t="shared" si="11"/>
        <v>EUREON3Y_Quote</v>
      </c>
      <c r="Q53" s="142"/>
      <c r="R53" s="111">
        <f t="shared" si="9"/>
        <v>42269</v>
      </c>
      <c r="S53" s="111">
        <f>_xll.qlSwapStartDate(AA53)</f>
        <v>42271</v>
      </c>
      <c r="T53" s="111">
        <f>_xll.qlSwapMaturityDate(AA53)</f>
        <v>43367</v>
      </c>
      <c r="U53" s="112">
        <f>_xll.qlOvernightIndexedSwapFairRate(AA53,_xll.ohTrigger(Trigger,TriggerON,InterestRatesTrigger))</f>
        <v>-1.210000000059218E-3</v>
      </c>
      <c r="V53" s="112">
        <f>_xll.qlQuoteValue(P53,_xll.ohTrigger(Trigger,TriggerON,InterestRatesTrigger))</f>
        <v>-1.2099999999999999E-3</v>
      </c>
      <c r="W53" s="112" t="b">
        <f t="shared" si="12"/>
        <v>1</v>
      </c>
      <c r="X53" s="168">
        <f t="shared" si="7"/>
        <v>-5.9218038458985767E-10</v>
      </c>
      <c r="Y53" s="50" t="b">
        <f>ABS(X53/10000)&lt;=ABS('General Settings'!$D$23)</f>
        <v>1</v>
      </c>
      <c r="AA53" s="50" t="str">
        <f>_xll.qlMakeOIS(,SettlementDays,IF(O53="SW","1W",O53),IndexON,,FwdStart,DayCountConv,,Permanent,Trigger,ObjectOverwrite)</f>
        <v>obj_007e7#0003</v>
      </c>
    </row>
    <row r="54" spans="13:27" x14ac:dyDescent="0.2">
      <c r="M54" s="110" t="s">
        <v>155</v>
      </c>
      <c r="N54" s="110"/>
      <c r="O54" s="110" t="s">
        <v>84</v>
      </c>
      <c r="P54" s="110" t="str">
        <f t="shared" si="11"/>
        <v>EUREON4Y_Quote</v>
      </c>
      <c r="Q54" s="142"/>
      <c r="R54" s="111">
        <f t="shared" si="9"/>
        <v>42269</v>
      </c>
      <c r="S54" s="111">
        <f>_xll.qlSwapStartDate(AA54)</f>
        <v>42271</v>
      </c>
      <c r="T54" s="111">
        <f>_xll.qlSwapMaturityDate(AA54)</f>
        <v>43732</v>
      </c>
      <c r="U54" s="112">
        <f>_xll.qlOvernightIndexedSwapFairRate(AA54,_xll.ohTrigger(Trigger,TriggerON,InterestRatesTrigger))</f>
        <v>-3.200000003316643E-4</v>
      </c>
      <c r="V54" s="112">
        <f>_xll.qlQuoteValue(P54,_xll.ohTrigger(Trigger,TriggerON,InterestRatesTrigger))</f>
        <v>-3.2000000000000003E-4</v>
      </c>
      <c r="W54" s="112" t="b">
        <f t="shared" si="12"/>
        <v>1</v>
      </c>
      <c r="X54" s="168">
        <f t="shared" si="7"/>
        <v>-3.3166427503700247E-9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obj_007f8#0003</v>
      </c>
    </row>
    <row r="55" spans="13:27" x14ac:dyDescent="0.2">
      <c r="M55" s="110" t="s">
        <v>155</v>
      </c>
      <c r="N55" s="110"/>
      <c r="O55" s="110" t="s">
        <v>85</v>
      </c>
      <c r="P55" s="110" t="str">
        <f t="shared" si="11"/>
        <v>EUREON5Y_Quote</v>
      </c>
      <c r="Q55" s="142"/>
      <c r="R55" s="111">
        <f t="shared" si="9"/>
        <v>42269</v>
      </c>
      <c r="S55" s="111">
        <f>_xll.qlSwapStartDate(AA55)</f>
        <v>42271</v>
      </c>
      <c r="T55" s="111">
        <f>_xll.qlSwapMaturityDate(AA55)</f>
        <v>44098</v>
      </c>
      <c r="U55" s="112">
        <f>_xll.qlOvernightIndexedSwapFairRate(AA55,_xll.ohTrigger(Trigger,TriggerON,InterestRatesTrigger))</f>
        <v>8.0000000000005078E-4</v>
      </c>
      <c r="V55" s="112">
        <f>_xll.qlQuoteValue(P55,_xll.ohTrigger(Trigger,TriggerON,InterestRatesTrigger))</f>
        <v>7.9999999999999993E-4</v>
      </c>
      <c r="W55" s="112" t="b">
        <f t="shared" si="12"/>
        <v>1</v>
      </c>
      <c r="X55" s="168">
        <f t="shared" si="7"/>
        <v>5.0849081889570158E-13</v>
      </c>
      <c r="Y55" s="50" t="b">
        <f>ABS(X55/10000)&lt;=ABS('General Settings'!$D$23)</f>
        <v>1</v>
      </c>
      <c r="AA55" s="50" t="str">
        <f>_xll.qlMakeOIS(,SettlementDays,IF(O55="SW","1W",O55),IndexON,,FwdStart,DayCountConv,,Permanent,Trigger,ObjectOverwrite)</f>
        <v>obj_007dd#0003</v>
      </c>
    </row>
    <row r="56" spans="13:27" x14ac:dyDescent="0.2">
      <c r="M56" s="110" t="s">
        <v>155</v>
      </c>
      <c r="N56" s="110"/>
      <c r="O56" s="110" t="s">
        <v>86</v>
      </c>
      <c r="P56" s="110" t="str">
        <f t="shared" si="11"/>
        <v>EUREON6Y_Quote</v>
      </c>
      <c r="Q56" s="142"/>
      <c r="R56" s="111">
        <f t="shared" si="9"/>
        <v>42269</v>
      </c>
      <c r="S56" s="111">
        <f>_xll.qlSwapStartDate(AA56)</f>
        <v>42271</v>
      </c>
      <c r="T56" s="111">
        <f>_xll.qlSwapMaturityDate(AA56)</f>
        <v>44463</v>
      </c>
      <c r="U56" s="112">
        <f>_xll.qlOvernightIndexedSwapFairRate(AA56,_xll.ohTrigger(Trigger,TriggerON,InterestRatesTrigger))</f>
        <v>2.1099999999999977E-3</v>
      </c>
      <c r="V56" s="112">
        <f>_xll.qlQuoteValue(P56,_xll.ohTrigger(Trigger,TriggerON,InterestRatesTrigger))</f>
        <v>2.1099999999999999E-3</v>
      </c>
      <c r="W56" s="112" t="b">
        <f t="shared" si="12"/>
        <v>1</v>
      </c>
      <c r="X56" s="168">
        <f t="shared" si="7"/>
        <v>-2.1684043449710089E-14</v>
      </c>
      <c r="Y56" s="50" t="b">
        <f>ABS(X56/10000)&lt;=ABS('General Settings'!$D$23)</f>
        <v>1</v>
      </c>
      <c r="AA56" s="50" t="str">
        <f>_xll.qlMakeOIS(,SettlementDays,IF(O56="SW","1W",O56),IndexON,,FwdStart,DayCountConv,,Permanent,Trigger,ObjectOverwrite)</f>
        <v>obj_007ec#0003</v>
      </c>
    </row>
    <row r="57" spans="13:27" x14ac:dyDescent="0.2">
      <c r="M57" s="110" t="s">
        <v>155</v>
      </c>
      <c r="N57" s="110"/>
      <c r="O57" s="110" t="s">
        <v>87</v>
      </c>
      <c r="P57" s="110" t="str">
        <f t="shared" si="11"/>
        <v>EUREON7Y_Quote</v>
      </c>
      <c r="Q57" s="142"/>
      <c r="R57" s="111">
        <f t="shared" si="9"/>
        <v>42269</v>
      </c>
      <c r="S57" s="111">
        <f>_xll.qlSwapStartDate(AA57)</f>
        <v>42271</v>
      </c>
      <c r="T57" s="111">
        <f>_xll.qlSwapMaturityDate(AA57)</f>
        <v>44830</v>
      </c>
      <c r="U57" s="112">
        <f>_xll.qlOvernightIndexedSwapFairRate(AA57,_xll.ohTrigger(Trigger,TriggerON,InterestRatesTrigger))</f>
        <v>3.4999999999999827E-3</v>
      </c>
      <c r="V57" s="112">
        <f>_xll.qlQuoteValue(P57,_xll.ohTrigger(Trigger,TriggerON,InterestRatesTrigger))</f>
        <v>3.4999999999999996E-3</v>
      </c>
      <c r="W57" s="112" t="b">
        <f t="shared" si="12"/>
        <v>1</v>
      </c>
      <c r="X57" s="168">
        <f t="shared" si="7"/>
        <v>-1.6913553890773869E-13</v>
      </c>
      <c r="Y57" s="50" t="b">
        <f>ABS(X57/10000)&lt;=ABS('General Settings'!$D$23)</f>
        <v>1</v>
      </c>
      <c r="AA57" s="50" t="str">
        <f>_xll.qlMakeOIS(,SettlementDays,IF(O57="SW","1W",O57),IndexON,,FwdStart,DayCountConv,,Permanent,Trigger,ObjectOverwrite)</f>
        <v>obj_007f1#0003</v>
      </c>
    </row>
    <row r="58" spans="13:27" x14ac:dyDescent="0.2">
      <c r="M58" s="110" t="s">
        <v>155</v>
      </c>
      <c r="N58" s="110"/>
      <c r="O58" s="110" t="s">
        <v>88</v>
      </c>
      <c r="P58" s="110" t="str">
        <f t="shared" si="11"/>
        <v>EUREON8Y_Quote</v>
      </c>
      <c r="Q58" s="142"/>
      <c r="R58" s="111">
        <f t="shared" si="9"/>
        <v>42269</v>
      </c>
      <c r="S58" s="111">
        <f>_xll.qlSwapStartDate(AA58)</f>
        <v>42271</v>
      </c>
      <c r="T58" s="111">
        <f>_xll.qlSwapMaturityDate(AA58)</f>
        <v>45194</v>
      </c>
      <c r="U58" s="112">
        <f>_xll.qlOvernightIndexedSwapFairRate(AA58,_xll.ohTrigger(Trigger,TriggerON,InterestRatesTrigger))</f>
        <v>4.8400000000000448E-3</v>
      </c>
      <c r="V58" s="112">
        <f>_xll.qlQuoteValue(P58,_xll.ohTrigger(Trigger,TriggerON,InterestRatesTrigger))</f>
        <v>4.8399999999999997E-3</v>
      </c>
      <c r="W58" s="112" t="b">
        <f t="shared" si="12"/>
        <v>1</v>
      </c>
      <c r="X58" s="168">
        <f t="shared" si="7"/>
        <v>4.5102810375396984E-13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obj_007f6#0003</v>
      </c>
    </row>
    <row r="59" spans="13:27" x14ac:dyDescent="0.2">
      <c r="M59" s="110" t="s">
        <v>155</v>
      </c>
      <c r="N59" s="110"/>
      <c r="O59" s="110" t="s">
        <v>89</v>
      </c>
      <c r="P59" s="110" t="str">
        <f t="shared" si="11"/>
        <v>EUREON9Y_Quote</v>
      </c>
      <c r="Q59" s="142"/>
      <c r="R59" s="111">
        <f t="shared" si="9"/>
        <v>42269</v>
      </c>
      <c r="S59" s="111">
        <f>_xll.qlSwapStartDate(AA59)</f>
        <v>42271</v>
      </c>
      <c r="T59" s="111">
        <f>_xll.qlSwapMaturityDate(AA59)</f>
        <v>45559</v>
      </c>
      <c r="U59" s="112">
        <f>_xll.qlOvernightIndexedSwapFairRate(AA59,_xll.ohTrigger(Trigger,TriggerON,InterestRatesTrigger))</f>
        <v>6.0800000000000194E-3</v>
      </c>
      <c r="V59" s="112">
        <f>_xll.qlQuoteValue(P59,_xll.ohTrigger(Trigger,TriggerON,InterestRatesTrigger))</f>
        <v>6.0800000000000012E-3</v>
      </c>
      <c r="W59" s="112" t="b">
        <f t="shared" si="12"/>
        <v>1</v>
      </c>
      <c r="X59" s="168">
        <f t="shared" si="7"/>
        <v>1.8214596497756474E-13</v>
      </c>
      <c r="Y59" s="50" t="b">
        <f>ABS(X59/10000)&lt;=ABS('General Settings'!$D$23)</f>
        <v>1</v>
      </c>
      <c r="AA59" s="50" t="str">
        <f>_xll.qlMakeOIS(,SettlementDays,IF(O59="SW","1W",O59),IndexON,,FwdStart,DayCountConv,,Permanent,Trigger,ObjectOverwrite)</f>
        <v>obj_007e8#0003</v>
      </c>
    </row>
    <row r="60" spans="13:27" x14ac:dyDescent="0.2">
      <c r="M60" s="110" t="s">
        <v>155</v>
      </c>
      <c r="N60" s="110"/>
      <c r="O60" s="110" t="s">
        <v>90</v>
      </c>
      <c r="P60" s="110" t="str">
        <f t="shared" si="11"/>
        <v>EUREON10Y_Quote</v>
      </c>
      <c r="Q60" s="142"/>
      <c r="R60" s="111">
        <f t="shared" si="9"/>
        <v>42269</v>
      </c>
      <c r="S60" s="111">
        <f>_xll.qlSwapStartDate(AA60)</f>
        <v>42271</v>
      </c>
      <c r="T60" s="111">
        <f>_xll.qlSwapMaturityDate(AA60)</f>
        <v>45924</v>
      </c>
      <c r="U60" s="112">
        <f>_xll.qlOvernightIndexedSwapFairRate(AA60,_xll.ohTrigger(Trigger,TriggerON,InterestRatesTrigger))</f>
        <v>7.2000000000000284E-3</v>
      </c>
      <c r="V60" s="112">
        <f>_xll.qlQuoteValue(P60,_xll.ohTrigger(Trigger,TriggerON,InterestRatesTrigger))</f>
        <v>7.1999999999999998E-3</v>
      </c>
      <c r="W60" s="112" t="b">
        <f t="shared" si="12"/>
        <v>1</v>
      </c>
      <c r="X60" s="168">
        <f t="shared" si="7"/>
        <v>2.8622937353617317E-13</v>
      </c>
      <c r="Y60" s="50" t="b">
        <f>ABS(X60/10000)&lt;=ABS('General Settings'!$D$23)</f>
        <v>1</v>
      </c>
      <c r="AA60" s="50" t="str">
        <f>_xll.qlMakeOIS(,SettlementDays,IF(O60="SW","1W",O60),IndexON,,FwdStart,DayCountConv,,Permanent,Trigger,ObjectOverwrite)</f>
        <v>obj_007e3#0003</v>
      </c>
    </row>
    <row r="61" spans="13:27" x14ac:dyDescent="0.2">
      <c r="M61" s="110" t="s">
        <v>155</v>
      </c>
      <c r="N61" s="110"/>
      <c r="O61" s="110" t="s">
        <v>116</v>
      </c>
      <c r="P61" s="110" t="str">
        <f t="shared" si="11"/>
        <v>EUREON11Y_Quote</v>
      </c>
      <c r="Q61" s="142"/>
      <c r="R61" s="111">
        <f t="shared" si="9"/>
        <v>42269</v>
      </c>
      <c r="S61" s="111">
        <f>_xll.qlSwapStartDate(AA61)</f>
        <v>42271</v>
      </c>
      <c r="T61" s="111">
        <f>_xll.qlSwapMaturityDate(AA61)</f>
        <v>46289</v>
      </c>
      <c r="U61" s="112">
        <f>_xll.qlOvernightIndexedSwapFairRate(AA61,_xll.ohTrigger(Trigger,TriggerON,InterestRatesTrigger))</f>
        <v>8.2100000000000315E-3</v>
      </c>
      <c r="V61" s="112">
        <f>_xll.qlQuoteValue(P61,_xll.ohTrigger(Trigger,TriggerON,InterestRatesTrigger))</f>
        <v>8.2100000000000003E-3</v>
      </c>
      <c r="W61" s="112" t="b">
        <f t="shared" si="12"/>
        <v>1</v>
      </c>
      <c r="X61" s="168">
        <f t="shared" si="7"/>
        <v>3.1225022567582528E-13</v>
      </c>
      <c r="Y61" s="50" t="b">
        <f>ABS(X61/10000)&lt;=ABS('General Settings'!$D$23)</f>
        <v>1</v>
      </c>
      <c r="AA61" s="50" t="str">
        <f>_xll.qlMakeOIS(,SettlementDays,IF(O61="SW","1W",O61),IndexON,,FwdStart,DayCountConv,,Permanent,Trigger,ObjectOverwrite)</f>
        <v>obj_007f7#0003</v>
      </c>
    </row>
    <row r="62" spans="13:27" x14ac:dyDescent="0.2">
      <c r="M62" s="110" t="s">
        <v>155</v>
      </c>
      <c r="N62" s="110"/>
      <c r="O62" s="110" t="s">
        <v>91</v>
      </c>
      <c r="P62" s="110" t="str">
        <f t="shared" si="11"/>
        <v>EUREON12Y_Quote</v>
      </c>
      <c r="Q62" s="142"/>
      <c r="R62" s="111">
        <f t="shared" si="9"/>
        <v>42269</v>
      </c>
      <c r="S62" s="111">
        <f>_xll.qlSwapStartDate(AA62)</f>
        <v>42271</v>
      </c>
      <c r="T62" s="111">
        <f>_xll.qlSwapMaturityDate(AA62)</f>
        <v>46654</v>
      </c>
      <c r="U62" s="112">
        <f>_xll.qlOvernightIndexedSwapFairRate(AA62,_xll.ohTrigger(Trigger,TriggerON,InterestRatesTrigger))</f>
        <v>9.1200000000001349E-3</v>
      </c>
      <c r="V62" s="112">
        <f>_xll.qlQuoteValue(P62,_xll.ohTrigger(Trigger,TriggerON,InterestRatesTrigger))</f>
        <v>9.1199999999999996E-3</v>
      </c>
      <c r="W62" s="112" t="b">
        <f t="shared" si="12"/>
        <v>1</v>
      </c>
      <c r="X62" s="168">
        <f t="shared" si="7"/>
        <v>1.3530843112619095E-12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obj_007ea#0003</v>
      </c>
    </row>
    <row r="63" spans="13:27" x14ac:dyDescent="0.2">
      <c r="M63" s="110" t="s">
        <v>155</v>
      </c>
      <c r="N63" s="110"/>
      <c r="O63" s="110" t="s">
        <v>92</v>
      </c>
      <c r="P63" s="110" t="str">
        <f t="shared" si="11"/>
        <v>EUREON15Y_Quote</v>
      </c>
      <c r="Q63" s="142"/>
      <c r="R63" s="111">
        <f t="shared" si="9"/>
        <v>42269</v>
      </c>
      <c r="S63" s="111">
        <f>_xll.qlSwapStartDate(AA63)</f>
        <v>42271</v>
      </c>
      <c r="T63" s="111">
        <f>_xll.qlSwapMaturityDate(AA63)</f>
        <v>47750</v>
      </c>
      <c r="U63" s="112">
        <f>_xll.qlOvernightIndexedSwapFairRate(AA63,_xll.ohTrigger(Trigger,TriggerON,InterestRatesTrigger))</f>
        <v>1.1220000000065879E-2</v>
      </c>
      <c r="V63" s="112">
        <f>_xll.qlQuoteValue(P63,_xll.ohTrigger(Trigger,TriggerON,InterestRatesTrigger))</f>
        <v>1.1219999999999999E-2</v>
      </c>
      <c r="W63" s="112" t="b">
        <f t="shared" si="12"/>
        <v>1</v>
      </c>
      <c r="X63" s="168">
        <f t="shared" si="7"/>
        <v>6.5879593447171203E-10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obj_007fb#0003</v>
      </c>
    </row>
    <row r="64" spans="13:27" x14ac:dyDescent="0.2">
      <c r="M64" s="110" t="s">
        <v>155</v>
      </c>
      <c r="N64" s="110"/>
      <c r="O64" s="110" t="s">
        <v>93</v>
      </c>
      <c r="P64" s="110" t="str">
        <f t="shared" si="11"/>
        <v>EUREON20Y_Quote</v>
      </c>
      <c r="Q64" s="142"/>
      <c r="R64" s="111">
        <f t="shared" si="9"/>
        <v>42269</v>
      </c>
      <c r="S64" s="111">
        <f>_xll.qlSwapStartDate(AA64)</f>
        <v>42271</v>
      </c>
      <c r="T64" s="111">
        <f>_xll.qlSwapMaturityDate(AA64)</f>
        <v>49576</v>
      </c>
      <c r="U64" s="112">
        <f>_xll.qlOvernightIndexedSwapFairRate(AA64,_xll.ohTrigger(Trigger,TriggerON,InterestRatesTrigger))</f>
        <v>1.3030000000345987E-2</v>
      </c>
      <c r="V64" s="112">
        <f>_xll.qlQuoteValue(P64,_xll.ohTrigger(Trigger,TriggerON,InterestRatesTrigger))</f>
        <v>1.303E-2</v>
      </c>
      <c r="W64" s="112" t="b">
        <f t="shared" si="12"/>
        <v>1</v>
      </c>
      <c r="X64" s="168">
        <f t="shared" si="7"/>
        <v>3.4598712783662222E-9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obj_007ee#0003</v>
      </c>
    </row>
    <row r="65" spans="10:27" x14ac:dyDescent="0.2">
      <c r="M65" s="110" t="s">
        <v>155</v>
      </c>
      <c r="N65" s="110"/>
      <c r="O65" s="110" t="s">
        <v>94</v>
      </c>
      <c r="P65" s="110" t="str">
        <f t="shared" si="11"/>
        <v>EUREON25Y_Quote</v>
      </c>
      <c r="Q65" s="142"/>
      <c r="R65" s="111">
        <f t="shared" si="9"/>
        <v>42269</v>
      </c>
      <c r="S65" s="111">
        <f>_xll.qlSwapStartDate(AA65)</f>
        <v>42271</v>
      </c>
      <c r="T65" s="111">
        <f>_xll.qlSwapMaturityDate(AA65)</f>
        <v>51403</v>
      </c>
      <c r="U65" s="112">
        <f>_xll.qlOvernightIndexedSwapFairRate(AA65,_xll.ohTrigger(Trigger,TriggerON,InterestRatesTrigger))</f>
        <v>1.3620000000176399E-2</v>
      </c>
      <c r="V65" s="112">
        <f>_xll.qlQuoteValue(P65,_xll.ohTrigger(Trigger,TriggerON,InterestRatesTrigger))</f>
        <v>1.362E-2</v>
      </c>
      <c r="W65" s="112" t="b">
        <f t="shared" si="12"/>
        <v>1</v>
      </c>
      <c r="X65" s="168">
        <f t="shared" si="7"/>
        <v>1.7639882610165358E-9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obj_007f2#0003</v>
      </c>
    </row>
    <row r="66" spans="10:27" x14ac:dyDescent="0.2">
      <c r="M66" s="110" t="s">
        <v>155</v>
      </c>
      <c r="N66" s="110"/>
      <c r="O66" s="110" t="s">
        <v>96</v>
      </c>
      <c r="P66" s="110" t="str">
        <f t="shared" ref="P66:P69" si="13">Currency&amp;M66&amp;O66&amp;QuoteSuffix</f>
        <v>EUREON30Y_Quote</v>
      </c>
      <c r="Q66" s="142"/>
      <c r="R66" s="111">
        <f t="shared" ref="R66:R69" si="14">EvaluationDate</f>
        <v>42269</v>
      </c>
      <c r="S66" s="111">
        <f>_xll.qlSwapStartDate(AA66)</f>
        <v>42271</v>
      </c>
      <c r="T66" s="111">
        <f>_xll.qlSwapMaturityDate(AA66)</f>
        <v>53230</v>
      </c>
      <c r="U66" s="112">
        <f>_xll.qlOvernightIndexedSwapFairRate(AA66,_xll.ohTrigger(Trigger,TriggerON,InterestRatesTrigger))</f>
        <v>1.3840000000155858E-2</v>
      </c>
      <c r="V66" s="112">
        <f>_xll.qlQuoteValue(P66,_xll.ohTrigger(Trigger,TriggerON,InterestRatesTrigger))</f>
        <v>1.3839999999999998E-2</v>
      </c>
      <c r="W66" s="112" t="b">
        <f t="shared" ref="W66:W69" si="15">NOT(ISERROR(V66))</f>
        <v>1</v>
      </c>
      <c r="X66" s="168">
        <f t="shared" si="7"/>
        <v>1.5585970014608819E-9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obj_007df#0003</v>
      </c>
    </row>
    <row r="67" spans="10:27" x14ac:dyDescent="0.2">
      <c r="M67" s="110" t="s">
        <v>155</v>
      </c>
      <c r="N67" s="110"/>
      <c r="O67" s="110" t="s">
        <v>98</v>
      </c>
      <c r="P67" s="110" t="str">
        <f t="shared" si="13"/>
        <v>EUREON40Y_Quote</v>
      </c>
      <c r="Q67" s="142"/>
      <c r="R67" s="111">
        <f t="shared" si="14"/>
        <v>42269</v>
      </c>
      <c r="S67" s="111">
        <f>_xll.qlSwapStartDate(AA67)</f>
        <v>42271</v>
      </c>
      <c r="T67" s="111">
        <f>_xll.qlSwapMaturityDate(AA67)</f>
        <v>56881</v>
      </c>
      <c r="U67" s="112">
        <f>_xll.qlOvernightIndexedSwapFairRate(AA67,_xll.ohTrigger(Trigger,TriggerON,InterestRatesTrigger))</f>
        <v>1.4160000000089348E-2</v>
      </c>
      <c r="V67" s="112">
        <f>_xll.qlQuoteValue(P67,_xll.ohTrigger(Trigger,TriggerON,InterestRatesTrigger))</f>
        <v>1.4159999999999999E-2</v>
      </c>
      <c r="W67" s="112" t="b">
        <f t="shared" si="15"/>
        <v>1</v>
      </c>
      <c r="X67" s="168">
        <f t="shared" si="7"/>
        <v>8.9348667353661426E-10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obj_007de#0003</v>
      </c>
    </row>
    <row r="68" spans="10:27" x14ac:dyDescent="0.2">
      <c r="M68" s="110" t="s">
        <v>155</v>
      </c>
      <c r="N68" s="110"/>
      <c r="O68" s="110" t="s">
        <v>99</v>
      </c>
      <c r="P68" s="110" t="str">
        <f t="shared" si="13"/>
        <v>EUREON50Y_Quote</v>
      </c>
      <c r="Q68" s="142"/>
      <c r="R68" s="111">
        <f t="shared" si="14"/>
        <v>42269</v>
      </c>
      <c r="S68" s="111">
        <f>_xll.qlSwapStartDate(AA68)</f>
        <v>42271</v>
      </c>
      <c r="T68" s="111">
        <f>_xll.qlSwapMaturityDate(AA68)</f>
        <v>60534</v>
      </c>
      <c r="U68" s="112">
        <f>_xll.qlOvernightIndexedSwapFairRate(AA68,_xll.ohTrigger(Trigger,TriggerON,InterestRatesTrigger))</f>
        <v>1.3889999999732517E-2</v>
      </c>
      <c r="V68" s="112">
        <f>_xll.qlQuoteValue(P68,_xll.ohTrigger(Trigger,TriggerON,InterestRatesTrigger))</f>
        <v>1.389E-2</v>
      </c>
      <c r="W68" s="112" t="b">
        <f t="shared" si="15"/>
        <v>1</v>
      </c>
      <c r="X68" s="168">
        <f t="shared" si="7"/>
        <v>-2.6748221693129182E-9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obj_007e4#0003</v>
      </c>
    </row>
    <row r="69" spans="10:27" x14ac:dyDescent="0.2">
      <c r="M69" s="114" t="s">
        <v>155</v>
      </c>
      <c r="N69" s="114"/>
      <c r="O69" s="114" t="s">
        <v>130</v>
      </c>
      <c r="P69" s="114" t="str">
        <f t="shared" si="13"/>
        <v>EUREON60Y_Quote</v>
      </c>
      <c r="Q69" s="143"/>
      <c r="R69" s="115">
        <f t="shared" si="14"/>
        <v>42269</v>
      </c>
      <c r="S69" s="115">
        <f>_xll.qlSwapStartDate(AA69)</f>
        <v>42271</v>
      </c>
      <c r="T69" s="115">
        <f>_xll.qlSwapMaturityDate(AA69)</f>
        <v>64186</v>
      </c>
      <c r="U69" s="116">
        <f>_xll.qlOvernightIndexedSwapFairRate(AA69,_xll.ohTrigger(Trigger,TriggerON,InterestRatesTrigger))</f>
        <v>1.3840000000284278E-2</v>
      </c>
      <c r="V69" s="116">
        <f>_xll.qlQuoteValue(P69,_xll.ohTrigger(Trigger,TriggerON,InterestRatesTrigger))</f>
        <v>1.3839999999999998E-2</v>
      </c>
      <c r="W69" s="116" t="b">
        <f t="shared" si="15"/>
        <v>1</v>
      </c>
      <c r="X69" s="170">
        <f t="shared" si="7"/>
        <v>2.8427954434917524E-9</v>
      </c>
      <c r="Y69" s="51" t="b">
        <f>ABS(X69/10000)&lt;=ABS('General Settings'!$D$23)</f>
        <v>1</v>
      </c>
      <c r="AA69" s="51" t="str">
        <f>_xll.qlMakeOIS(,SettlementDays,IF(O69="SW","1W",O69),IndexON,,FwdStart,DayCountConv,,Permanent,Trigger,ObjectOverwrite)</f>
        <v>obj_007f4#0003</v>
      </c>
    </row>
    <row r="70" spans="10:27" x14ac:dyDescent="0.2">
      <c r="W70" s="62"/>
      <c r="X70" s="62"/>
    </row>
    <row r="71" spans="10:27" x14ac:dyDescent="0.2">
      <c r="J71" s="62"/>
      <c r="K71" s="62"/>
      <c r="L71" s="62"/>
      <c r="W71" s="62"/>
      <c r="X71" s="62"/>
    </row>
    <row r="72" spans="10:27" x14ac:dyDescent="0.2">
      <c r="W72" s="62"/>
      <c r="X72" s="62"/>
    </row>
    <row r="73" spans="10:27" x14ac:dyDescent="0.2">
      <c r="W73" s="62"/>
      <c r="X73" s="62"/>
    </row>
    <row r="74" spans="10:27" x14ac:dyDescent="0.2">
      <c r="W74" s="62"/>
      <c r="X74" s="62"/>
    </row>
    <row r="75" spans="10:27" x14ac:dyDescent="0.2">
      <c r="W75" s="62"/>
      <c r="X75" s="62"/>
    </row>
    <row r="76" spans="10:27" x14ac:dyDescent="0.2">
      <c r="W76" s="62"/>
      <c r="X76" s="62"/>
    </row>
    <row r="77" spans="10:27" x14ac:dyDescent="0.2">
      <c r="W77" s="62"/>
      <c r="X77" s="62"/>
    </row>
    <row r="78" spans="10:27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8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0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42247</v>
      </c>
      <c r="E3" s="73">
        <f t="shared" ref="E3:E16" si="0">EDATE(SettlementDate,$B3)</f>
        <v>42637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-1.6115882739354431E-3</v>
      </c>
      <c r="H3" s="53">
        <f>IF(G3&gt;=0,ROUNDDOWN(G3*10,2)/10,ROUNDUP(G3*10,2)/10)</f>
        <v>-2E-3</v>
      </c>
      <c r="I3" s="82">
        <f>MAX(_xll.ohPack(Data!$J$4:INDEX(Fwd1M,MATCH(E3+1,SettlementDates,1),1)))</f>
        <v>-1.0299999998883425E-3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1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43002</v>
      </c>
      <c r="F4" s="77">
        <f t="shared" si="1"/>
        <v>3</v>
      </c>
      <c r="G4" s="83">
        <f>MIN(_xll.ohPack(Data!$J$4:INDEX(Fwd1M,MATCH(E4+1,SettlementDates,1),1)))</f>
        <v>-1.6115882739354431E-3</v>
      </c>
      <c r="H4" s="54">
        <f t="shared" ref="H4:H16" si="4">IF(G4&gt;=0,ROUNDDOWN(G4*10,2)/10,ROUNDUP(G4*10,2)/10)</f>
        <v>-2E-3</v>
      </c>
      <c r="I4" s="83">
        <f>MAX(_xll.ohPack(Data!$J$4:INDEX(Fwd1M,MATCH(E4+1,SettlementDates,1),1)))</f>
        <v>-6.0026487763176206E-4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1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44098</v>
      </c>
      <c r="F5" s="77">
        <f t="shared" si="1"/>
        <v>6</v>
      </c>
      <c r="G5" s="83">
        <f>MIN(_xll.ohPack(Data!$J$4:INDEX(Fwd1M,MATCH(E5+1,SettlementDates,1),1)))</f>
        <v>-1.6115882739354431E-3</v>
      </c>
      <c r="H5" s="54">
        <f t="shared" si="4"/>
        <v>-2E-3</v>
      </c>
      <c r="I5" s="83">
        <f>MAX(_xll.ohPack(Data!$J$4:INDEX(Fwd1M,MATCH(E5+1,SettlementDates,1),1)))</f>
        <v>7.6250788330350927E-3</v>
      </c>
      <c r="J5" s="54">
        <f t="shared" si="2"/>
        <v>8.0000000000000002E-3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1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45924</v>
      </c>
      <c r="F6" s="77">
        <f t="shared" si="1"/>
        <v>6</v>
      </c>
      <c r="G6" s="83">
        <f>MIN(_xll.ohPack(Data!$J$4:INDEX(Fwd1M,MATCH(E6+1,SettlementDates,1),1)))</f>
        <v>-1.6115882739354431E-3</v>
      </c>
      <c r="H6" s="54">
        <f t="shared" si="4"/>
        <v>-2E-3</v>
      </c>
      <c r="I6" s="83">
        <f>MAX(_xll.ohPack(Data!$J$4:INDEX(Fwd1M,MATCH(E6+1,SettlementDates,1),1)))</f>
        <v>1.8845026136230236E-2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1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49576</v>
      </c>
      <c r="F7" s="77">
        <f t="shared" si="1"/>
        <v>12</v>
      </c>
      <c r="G7" s="83">
        <f>MIN(_xll.ohPack(Data!$J$4:INDEX(Fwd1M,MATCH(E7+1,SettlementDates,1),1)))</f>
        <v>-1.6115882739354431E-3</v>
      </c>
      <c r="H7" s="54">
        <f t="shared" si="4"/>
        <v>-2E-3</v>
      </c>
      <c r="I7" s="83">
        <f>MAX(_xll.ohPack(Data!$J$4:INDEX(Fwd1M,MATCH(E7+1,SettlementDates,1),1)))</f>
        <v>2.0769983928930202E-2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1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53229</v>
      </c>
      <c r="F8" s="77">
        <f t="shared" si="1"/>
        <v>36</v>
      </c>
      <c r="G8" s="83">
        <f>MIN(_xll.ohPack(Data!$J$4:INDEX(Fwd1M,MATCH(E8+1,SettlementDates,1),1)))</f>
        <v>-1.6115882739354431E-3</v>
      </c>
      <c r="H8" s="54">
        <f t="shared" si="4"/>
        <v>-2E-3</v>
      </c>
      <c r="I8" s="83">
        <f>MAX(_xll.ohPack(Data!$J$4:INDEX(Fwd1M,MATCH(E8+1,SettlementDates,1),1)))</f>
        <v>2.0769983928930202E-2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2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64186</v>
      </c>
      <c r="F9" s="77">
        <f t="shared" si="1"/>
        <v>60</v>
      </c>
      <c r="G9" s="84">
        <f>MIN(_xll.ohPack(Data!$J$4:INDEX(Fwd1M,MATCH(E9+1,SettlementDates,1),1)))</f>
        <v>-1.6115882739354431E-3</v>
      </c>
      <c r="H9" s="55">
        <f t="shared" si="4"/>
        <v>-2E-3</v>
      </c>
      <c r="I9" s="84">
        <f>MAX(_xll.ohPack(Data!$J$4:INDEX(Fwd1M,MATCH(E9+1,SettlementDates,1),1)))</f>
        <v>2.0769983928930202E-2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0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42637</v>
      </c>
      <c r="F10" s="78">
        <f t="shared" si="1"/>
        <v>1</v>
      </c>
      <c r="G10" s="83">
        <f>MIN(_xll.ohPack(Data!$N$4:INDEX(ONFwd1M,MATCH(E10+1,SettlementDates,1),1)))</f>
        <v>-1.6368202435312895E-3</v>
      </c>
      <c r="H10" s="54">
        <f t="shared" si="4"/>
        <v>-2E-3</v>
      </c>
      <c r="I10" s="83">
        <f>MAX(_xll.ohPack(Data!$N$4:INDEX(ONFwd1M,MATCH(E10+1,SettlementDates,1),1)))</f>
        <v>-9.4200739472860562E-4</v>
      </c>
      <c r="J10" s="54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1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43002</v>
      </c>
      <c r="F11" s="77">
        <f t="shared" si="1"/>
        <v>3</v>
      </c>
      <c r="G11" s="83">
        <f>MIN(_xll.ohPack(Data!$N$4:INDEX(ONFwd1M,MATCH(E11+1,SettlementDates,1),1)))</f>
        <v>-1.6368202435312895E-3</v>
      </c>
      <c r="H11" s="54">
        <f t="shared" si="4"/>
        <v>-2E-3</v>
      </c>
      <c r="I11" s="83">
        <f>MAX(_xll.ohPack(Data!$N$4:INDEX(ONFwd1M,MATCH(E11+1,SettlementDates,1),1)))</f>
        <v>-6.5242061641157534E-4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1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44098</v>
      </c>
      <c r="F12" s="77">
        <f t="shared" si="1"/>
        <v>6</v>
      </c>
      <c r="G12" s="83">
        <f>MIN(_xll.ohPack(Data!$N$4:INDEX(ONFwd1M,MATCH(E12+1,SettlementDates,1),1)))</f>
        <v>-1.6368202435312895E-3</v>
      </c>
      <c r="H12" s="54">
        <f t="shared" si="4"/>
        <v>-2E-3</v>
      </c>
      <c r="I12" s="83">
        <f>MAX(_xll.ohPack(Data!$N$4:INDEX(ONFwd1M,MATCH(E12+1,SettlementDates,1),1)))</f>
        <v>7.5189089903826556E-3</v>
      </c>
      <c r="J12" s="54">
        <f t="shared" si="2"/>
        <v>8.0000000000000002E-3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1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45924</v>
      </c>
      <c r="F13" s="77">
        <f t="shared" si="1"/>
        <v>6</v>
      </c>
      <c r="G13" s="83">
        <f>MIN(_xll.ohPack(Data!$N$4:INDEX(ONFwd1M,MATCH(E13+1,SettlementDates,1),1)))</f>
        <v>-1.6368202435312895E-3</v>
      </c>
      <c r="H13" s="54">
        <f t="shared" si="4"/>
        <v>-2E-3</v>
      </c>
      <c r="I13" s="83">
        <f>MAX(_xll.ohPack(Data!$N$4:INDEX(ONFwd1M,MATCH(E13+1,SettlementDates,1),1)))</f>
        <v>1.8787596066482948E-2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1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49576</v>
      </c>
      <c r="F14" s="77">
        <f t="shared" si="1"/>
        <v>12</v>
      </c>
      <c r="G14" s="83">
        <f>MIN(_xll.ohPack(Data!$N$4:INDEX(ONFwd1M,MATCH(E14+1,SettlementDates,1),1)))</f>
        <v>-1.6368202435312895E-3</v>
      </c>
      <c r="H14" s="54">
        <f t="shared" si="4"/>
        <v>-2E-3</v>
      </c>
      <c r="I14" s="83">
        <f>MAX(_xll.ohPack(Data!$N$4:INDEX(ONFwd1M,MATCH(E14+1,SettlementDates,1),1)))</f>
        <v>2.0751859856744659E-2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1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53229</v>
      </c>
      <c r="F15" s="77">
        <f t="shared" si="1"/>
        <v>36</v>
      </c>
      <c r="G15" s="83">
        <f>MIN(_xll.ohPack(Data!$N$4:INDEX(ONFwd1M,MATCH(E15+1,SettlementDates,1),1)))</f>
        <v>-1.6368202435312895E-3</v>
      </c>
      <c r="H15" s="54">
        <f t="shared" si="4"/>
        <v>-2E-3</v>
      </c>
      <c r="I15" s="83">
        <f>MAX(_xll.ohPack(Data!$N$4:INDEX(ONFwd1M,MATCH(E15+1,SettlementDates,1),1)))</f>
        <v>2.0751859856744659E-2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2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64186</v>
      </c>
      <c r="F16" s="81">
        <f t="shared" si="1"/>
        <v>60</v>
      </c>
      <c r="G16" s="84">
        <f>MIN(_xll.ohPack(Data!$N$4:INDEX(ONFwd1M,MATCH(E16+1,SettlementDates,1),1)))</f>
        <v>-1.6368202435312895E-3</v>
      </c>
      <c r="H16" s="55">
        <f t="shared" si="4"/>
        <v>-2E-3</v>
      </c>
      <c r="I16" s="84">
        <f>MAX(_xll.ohPack(Data!$N$4:INDEX(ONFwd1M,MATCH(E16+1,SettlementDates,1),1)))</f>
        <v>2.0751859856744659E-2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147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105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157</v>
      </c>
      <c r="Y22" s="102" t="s">
        <v>59</v>
      </c>
      <c r="AA22" s="104" t="s">
        <v>103</v>
      </c>
      <c r="AC22" s="103" t="s">
        <v>108</v>
      </c>
      <c r="AD22" s="103" t="s">
        <v>109</v>
      </c>
      <c r="AE22" s="104" t="s">
        <v>110</v>
      </c>
    </row>
    <row r="23" spans="3:31" x14ac:dyDescent="0.2">
      <c r="J23" s="62"/>
      <c r="K23" s="62"/>
      <c r="L23" s="62"/>
      <c r="M23" s="117" t="s">
        <v>60</v>
      </c>
      <c r="N23" s="117"/>
      <c r="O23" s="117" t="s">
        <v>63</v>
      </c>
      <c r="P23" s="117" t="str">
        <f t="shared" ref="P23:P33" si="6">Currency&amp;LEFT(O23,LEN(O23)-1)&amp;"X1S"&amp;QuoteSuffix</f>
        <v>EUR2X1S_Quote</v>
      </c>
      <c r="Q23" s="123"/>
      <c r="R23" s="118">
        <f t="shared" ref="R23:R70" si="7">EvaluationDate</f>
        <v>42269</v>
      </c>
      <c r="S23" s="118">
        <f>_xll.qlInterestRateIndexValueDate(AA23,R23)</f>
        <v>42271</v>
      </c>
      <c r="T23" s="118">
        <f>_xll.qlInterestRateIndexMaturity(AA23,S23)</f>
        <v>42332</v>
      </c>
      <c r="U23" s="119">
        <f>_xll.qlIndexFixing(AA23,R23,,_xll.ohTrigger(Trigger,Trigger1M,InterestRatesTrigger))</f>
        <v>-1.070000000064585E-3</v>
      </c>
      <c r="V23" s="119">
        <f>_xll.qlQuoteValue(P23,_xll.ohTrigger(Trigger,Trigger1M,InterestRatesTrigger))</f>
        <v>-1.07E-3</v>
      </c>
      <c r="W23" s="119" t="b">
        <f>NOT(ISERROR(V23))</f>
        <v>1</v>
      </c>
      <c r="X23" s="167">
        <f>(U23-V23)*10000</f>
        <v>-6.4585056053223511E-10</v>
      </c>
      <c r="Y23" s="52" t="b">
        <f>ABS(X23/10000)&lt;=ABS('General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obj_0077f#0003</v>
      </c>
      <c r="AC23" s="103" t="s">
        <v>33</v>
      </c>
      <c r="AD23" s="103" t="s">
        <v>112</v>
      </c>
      <c r="AE23" s="104" t="s">
        <v>102</v>
      </c>
    </row>
    <row r="24" spans="3:31" x14ac:dyDescent="0.2">
      <c r="M24" s="110" t="s">
        <v>60</v>
      </c>
      <c r="N24" s="110"/>
      <c r="O24" s="110" t="s">
        <v>31</v>
      </c>
      <c r="P24" s="110" t="str">
        <f t="shared" si="6"/>
        <v>EUR3X1S_Quote</v>
      </c>
      <c r="Q24" s="122"/>
      <c r="R24" s="111">
        <f t="shared" si="7"/>
        <v>42269</v>
      </c>
      <c r="S24" s="111">
        <f>_xll.qlInterestRateIndexValueDate(AA24,R24)</f>
        <v>42271</v>
      </c>
      <c r="T24" s="111">
        <f>_xll.qlInterestRateIndexMaturity(AA24,S24)</f>
        <v>42362</v>
      </c>
      <c r="U24" s="112">
        <f>_xll.qlIndexFixing(AA24,R24,,_xll.ohTrigger(Trigger,Trigger1M,InterestRatesTrigger))</f>
        <v>-1.1100000000011398E-3</v>
      </c>
      <c r="V24" s="112">
        <f>_xll.qlQuoteValue(P24,_xll.ohTrigger(Trigger,Trigger1M,InterestRatesTrigger))</f>
        <v>-1.1099999999999999E-3</v>
      </c>
      <c r="W24" s="112" t="b">
        <f t="shared" ref="W24:W70" si="8">NOT(ISERROR(V24))</f>
        <v>1</v>
      </c>
      <c r="X24" s="168">
        <f t="shared" ref="X24:X70" si="9">(U24-V24)*10000</f>
        <v>-1.1399301641512594E-11</v>
      </c>
      <c r="Y24" s="50" t="b">
        <f>ABS(X24/10000)&lt;=ABS('General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obj_00769#0003</v>
      </c>
    </row>
    <row r="25" spans="3:31" x14ac:dyDescent="0.2">
      <c r="M25" s="110" t="s">
        <v>60</v>
      </c>
      <c r="N25" s="110"/>
      <c r="O25" s="110" t="s">
        <v>64</v>
      </c>
      <c r="P25" s="110" t="str">
        <f t="shared" si="6"/>
        <v>EUR4X1S_Quote</v>
      </c>
      <c r="Q25" s="122"/>
      <c r="R25" s="111">
        <f t="shared" si="7"/>
        <v>42269</v>
      </c>
      <c r="S25" s="111">
        <f>_xll.qlInterestRateIndexValueDate(AA25,R25)</f>
        <v>42271</v>
      </c>
      <c r="T25" s="111">
        <f>_xll.qlInterestRateIndexMaturity(AA25,S25)</f>
        <v>42394</v>
      </c>
      <c r="U25" s="112">
        <f>_xll.qlIndexFixing(AA25,R25,,_xll.ohTrigger(Trigger,Trigger1M,InterestRatesTrigger))</f>
        <v>-1.1300000000004197E-3</v>
      </c>
      <c r="V25" s="112">
        <f>_xll.qlQuoteValue(P25,_xll.ohTrigger(Trigger,Trigger1M,InterestRatesTrigger))</f>
        <v>-1.1299999999999999E-3</v>
      </c>
      <c r="W25" s="112" t="b">
        <f t="shared" si="8"/>
        <v>1</v>
      </c>
      <c r="X25" s="168">
        <f t="shared" si="9"/>
        <v>-4.1980308118638732E-12</v>
      </c>
      <c r="Y25" s="50" t="b">
        <f>ABS(X25/10000)&lt;=ABS('General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obj_0077b#0003</v>
      </c>
    </row>
    <row r="26" spans="3:31" x14ac:dyDescent="0.2">
      <c r="M26" s="110" t="s">
        <v>60</v>
      </c>
      <c r="N26" s="110"/>
      <c r="O26" s="110" t="s">
        <v>65</v>
      </c>
      <c r="P26" s="110" t="str">
        <f t="shared" si="6"/>
        <v>EUR5X1S_Quote</v>
      </c>
      <c r="Q26" s="122"/>
      <c r="R26" s="111">
        <f t="shared" si="7"/>
        <v>42269</v>
      </c>
      <c r="S26" s="111">
        <f>_xll.qlInterestRateIndexValueDate(AA26,R26)</f>
        <v>42271</v>
      </c>
      <c r="T26" s="111">
        <f>_xll.qlInterestRateIndexMaturity(AA26,S26)</f>
        <v>42424</v>
      </c>
      <c r="U26" s="112">
        <f>_xll.qlIndexFixing(AA26,R26,,_xll.ohTrigger(Trigger,Trigger1M,InterestRatesTrigger))</f>
        <v>-1.1599999999705186E-3</v>
      </c>
      <c r="V26" s="112">
        <f>_xll.qlQuoteValue(P26,_xll.ohTrigger(Trigger,Trigger1M,InterestRatesTrigger))</f>
        <v>-1.16E-3</v>
      </c>
      <c r="W26" s="112" t="b">
        <f t="shared" si="8"/>
        <v>1</v>
      </c>
      <c r="X26" s="168">
        <f t="shared" si="9"/>
        <v>2.9481408633791339E-10</v>
      </c>
      <c r="Y26" s="50" t="b">
        <f>ABS(X26/10000)&lt;=ABS('General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obj_0078b#0003</v>
      </c>
    </row>
    <row r="27" spans="3:31" x14ac:dyDescent="0.2">
      <c r="M27" s="110" t="s">
        <v>60</v>
      </c>
      <c r="N27" s="110"/>
      <c r="O27" s="110" t="s">
        <v>32</v>
      </c>
      <c r="P27" s="110" t="str">
        <f t="shared" si="6"/>
        <v>EUR6X1S_Quote</v>
      </c>
      <c r="Q27" s="122"/>
      <c r="R27" s="111">
        <f t="shared" si="7"/>
        <v>42269</v>
      </c>
      <c r="S27" s="111">
        <f>_xll.qlInterestRateIndexValueDate(AA27,R27)</f>
        <v>42271</v>
      </c>
      <c r="T27" s="111">
        <f>_xll.qlInterestRateIndexMaturity(AA27,S27)</f>
        <v>42453</v>
      </c>
      <c r="U27" s="112">
        <f>_xll.qlIndexFixing(AA27,R27,,_xll.ohTrigger(Trigger,Trigger1M,InterestRatesTrigger))</f>
        <v>-1.1800000000596652E-3</v>
      </c>
      <c r="V27" s="112">
        <f>_xll.qlQuoteValue(P27,_xll.ohTrigger(Trigger,Trigger1M,InterestRatesTrigger))</f>
        <v>-1.1799999999999998E-3</v>
      </c>
      <c r="W27" s="112" t="b">
        <f t="shared" si="8"/>
        <v>1</v>
      </c>
      <c r="X27" s="168">
        <f t="shared" si="9"/>
        <v>-5.9665380275353286E-10</v>
      </c>
      <c r="Y27" s="50" t="b">
        <f>ABS(X27/10000)&lt;=ABS('General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obj_00785#0003</v>
      </c>
    </row>
    <row r="28" spans="3:31" x14ac:dyDescent="0.2">
      <c r="M28" s="110" t="s">
        <v>60</v>
      </c>
      <c r="N28" s="110"/>
      <c r="O28" s="110" t="s">
        <v>66</v>
      </c>
      <c r="P28" s="110" t="str">
        <f t="shared" si="6"/>
        <v>EUR7X1S_Quote</v>
      </c>
      <c r="Q28" s="122"/>
      <c r="R28" s="111">
        <f t="shared" si="7"/>
        <v>42269</v>
      </c>
      <c r="S28" s="111">
        <f>_xll.qlInterestRateIndexValueDate(AA28,R28)</f>
        <v>42271</v>
      </c>
      <c r="T28" s="111">
        <f>_xll.qlInterestRateIndexMaturity(AA28,S28)</f>
        <v>42485</v>
      </c>
      <c r="U28" s="112">
        <f>_xll.qlIndexFixing(AA28,R28,,_xll.ohTrigger(Trigger,Trigger1M,InterestRatesTrigger))</f>
        <v>-1.200000000473651E-3</v>
      </c>
      <c r="V28" s="112">
        <f>_xll.qlQuoteValue(P28,_xll.ohTrigger(Trigger,Trigger1M,InterestRatesTrigger))</f>
        <v>-1.1999999999999999E-3</v>
      </c>
      <c r="W28" s="112" t="b">
        <f t="shared" si="8"/>
        <v>1</v>
      </c>
      <c r="X28" s="168">
        <f t="shared" si="9"/>
        <v>-4.7365106628505238E-9</v>
      </c>
      <c r="Y28" s="50" t="b">
        <f>ABS(X28/10000)&lt;=ABS('General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obj_00765#0003</v>
      </c>
    </row>
    <row r="29" spans="3:31" x14ac:dyDescent="0.2">
      <c r="M29" s="110" t="s">
        <v>60</v>
      </c>
      <c r="N29" s="110"/>
      <c r="O29" s="110" t="s">
        <v>67</v>
      </c>
      <c r="P29" s="110" t="str">
        <f t="shared" si="6"/>
        <v>EUR8X1S_Quote</v>
      </c>
      <c r="Q29" s="122"/>
      <c r="R29" s="111">
        <f t="shared" si="7"/>
        <v>42269</v>
      </c>
      <c r="S29" s="111">
        <f>_xll.qlInterestRateIndexValueDate(AA29,R29)</f>
        <v>42271</v>
      </c>
      <c r="T29" s="111">
        <f>_xll.qlInterestRateIndexMaturity(AA29,S29)</f>
        <v>42514</v>
      </c>
      <c r="U29" s="112">
        <f>_xll.qlIndexFixing(AA29,R29,,_xll.ohTrigger(Trigger,Trigger1M,InterestRatesTrigger))</f>
        <v>-1.2200000006527942E-3</v>
      </c>
      <c r="V29" s="112">
        <f>_xll.qlQuoteValue(P29,_xll.ohTrigger(Trigger,Trigger1M,InterestRatesTrigger))</f>
        <v>-1.2199999999999999E-3</v>
      </c>
      <c r="W29" s="112" t="b">
        <f t="shared" si="8"/>
        <v>1</v>
      </c>
      <c r="X29" s="168">
        <f t="shared" si="9"/>
        <v>-6.5279422492570127E-9</v>
      </c>
      <c r="Y29" s="50" t="b">
        <f>ABS(X29/10000)&lt;=ABS('General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obj_00782#0003</v>
      </c>
    </row>
    <row r="30" spans="3:31" x14ac:dyDescent="0.2">
      <c r="M30" s="110" t="s">
        <v>60</v>
      </c>
      <c r="N30" s="110"/>
      <c r="O30" s="110" t="s">
        <v>68</v>
      </c>
      <c r="P30" s="110" t="str">
        <f t="shared" si="6"/>
        <v>EUR9X1S_Quote</v>
      </c>
      <c r="Q30" s="122"/>
      <c r="R30" s="111">
        <f t="shared" si="7"/>
        <v>42269</v>
      </c>
      <c r="S30" s="111">
        <f>_xll.qlInterestRateIndexValueDate(AA30,R30)</f>
        <v>42271</v>
      </c>
      <c r="T30" s="111">
        <f>_xll.qlInterestRateIndexMaturity(AA30,S30)</f>
        <v>42545</v>
      </c>
      <c r="U30" s="112">
        <f>_xll.qlIndexFixing(AA30,R30,,_xll.ohTrigger(Trigger,Trigger1M,InterestRatesTrigger))</f>
        <v>-1.2500000000537962E-3</v>
      </c>
      <c r="V30" s="112">
        <f>_xll.qlQuoteValue(P30,_xll.ohTrigger(Trigger,Trigger1M,InterestRatesTrigger))</f>
        <v>-1.25E-3</v>
      </c>
      <c r="W30" s="112" t="b">
        <f t="shared" si="8"/>
        <v>1</v>
      </c>
      <c r="X30" s="168">
        <f t="shared" si="9"/>
        <v>-5.3796160234820256E-10</v>
      </c>
      <c r="Y30" s="50" t="b">
        <f>ABS(X30/10000)&lt;=ABS('General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obj_00789#0003</v>
      </c>
    </row>
    <row r="31" spans="3:31" x14ac:dyDescent="0.2">
      <c r="M31" s="110" t="s">
        <v>60</v>
      </c>
      <c r="N31" s="110"/>
      <c r="O31" s="110" t="s">
        <v>69</v>
      </c>
      <c r="P31" s="110" t="str">
        <f t="shared" si="6"/>
        <v>EUR10X1S_Quote</v>
      </c>
      <c r="Q31" s="122"/>
      <c r="R31" s="111">
        <f t="shared" si="7"/>
        <v>42269</v>
      </c>
      <c r="S31" s="111">
        <f>_xll.qlInterestRateIndexValueDate(AA31,R31)</f>
        <v>42271</v>
      </c>
      <c r="T31" s="111">
        <f>_xll.qlInterestRateIndexMaturity(AA31,S31)</f>
        <v>42576</v>
      </c>
      <c r="U31" s="112">
        <f>_xll.qlIndexFixing(AA31,R31,,_xll.ohTrigger(Trigger,Trigger1M,InterestRatesTrigger))</f>
        <v>-1.2699999995872478E-3</v>
      </c>
      <c r="V31" s="112">
        <f>_xll.qlQuoteValue(P31,_xll.ohTrigger(Trigger,Trigger1M,InterestRatesTrigger))</f>
        <v>-1.2700000000000001E-3</v>
      </c>
      <c r="W31" s="112" t="b">
        <f t="shared" si="8"/>
        <v>1</v>
      </c>
      <c r="X31" s="168">
        <f t="shared" si="9"/>
        <v>4.1275229761827958E-9</v>
      </c>
      <c r="Y31" s="50" t="b">
        <f>ABS(X31/10000)&lt;=ABS('General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obj_0077c#0003</v>
      </c>
    </row>
    <row r="32" spans="3:31" x14ac:dyDescent="0.2">
      <c r="M32" s="110" t="s">
        <v>60</v>
      </c>
      <c r="N32" s="110"/>
      <c r="O32" s="110" t="s">
        <v>70</v>
      </c>
      <c r="P32" s="110" t="str">
        <f t="shared" si="6"/>
        <v>EUR11X1S_Quote</v>
      </c>
      <c r="Q32" s="122"/>
      <c r="R32" s="111">
        <f t="shared" si="7"/>
        <v>42269</v>
      </c>
      <c r="S32" s="111">
        <f>_xll.qlInterestRateIndexValueDate(AA32,R32)</f>
        <v>42271</v>
      </c>
      <c r="T32" s="111">
        <f>_xll.qlInterestRateIndexMaturity(AA32,S32)</f>
        <v>42606</v>
      </c>
      <c r="U32" s="112">
        <f>_xll.qlIndexFixing(AA32,R32,,_xll.ohTrigger(Trigger,Trigger1M,InterestRatesTrigger))</f>
        <v>-1.2999999999965147E-3</v>
      </c>
      <c r="V32" s="112">
        <f>_xll.qlQuoteValue(P32,_xll.ohTrigger(Trigger,Trigger1M,InterestRatesTrigger))</f>
        <v>-1.2999999999999999E-3</v>
      </c>
      <c r="W32" s="112" t="b">
        <f t="shared" si="8"/>
        <v>1</v>
      </c>
      <c r="X32" s="168">
        <f t="shared" si="9"/>
        <v>3.4852763036719026E-11</v>
      </c>
      <c r="Y32" s="50" t="b">
        <f>ABS(X32/10000)&lt;=ABS('General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obj_00766#0003</v>
      </c>
    </row>
    <row r="33" spans="13:64" x14ac:dyDescent="0.2">
      <c r="M33" s="114" t="s">
        <v>60</v>
      </c>
      <c r="N33" s="114"/>
      <c r="O33" s="114" t="s">
        <v>106</v>
      </c>
      <c r="P33" s="114" t="str">
        <f t="shared" si="6"/>
        <v>EUR12X1S_Quote</v>
      </c>
      <c r="Q33" s="124"/>
      <c r="R33" s="115">
        <f t="shared" si="7"/>
        <v>42269</v>
      </c>
      <c r="S33" s="115">
        <f>_xll.qlInterestRateIndexValueDate(AA33,R33)</f>
        <v>42271</v>
      </c>
      <c r="T33" s="115">
        <f>_xll.qlInterestRateIndexMaturity(AA33,S33)</f>
        <v>42639</v>
      </c>
      <c r="U33" s="116">
        <f>_xll.qlIndexFixing(AA33,R33,,_xll.ohTrigger(Trigger,Trigger1M,InterestRatesTrigger))</f>
        <v>-1.3200000000075205E-3</v>
      </c>
      <c r="V33" s="116">
        <f>_xll.qlQuoteValue(P33,_xll.ohTrigger(Trigger,Trigger1M,InterestRatesTrigger))</f>
        <v>-1.32E-3</v>
      </c>
      <c r="W33" s="116" t="b">
        <f t="shared" si="8"/>
        <v>1</v>
      </c>
      <c r="X33" s="170">
        <f t="shared" si="9"/>
        <v>-7.520459949228453E-11</v>
      </c>
      <c r="Y33" s="51" t="b">
        <f>ABS(X33/10000)&lt;=ABS('General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obj_00772#0003</v>
      </c>
      <c r="AC33" s="103" t="s">
        <v>108</v>
      </c>
      <c r="AD33" s="103" t="s">
        <v>109</v>
      </c>
      <c r="AE33" s="104" t="s">
        <v>110</v>
      </c>
    </row>
    <row r="34" spans="13:64" x14ac:dyDescent="0.2">
      <c r="M34" s="50" t="s">
        <v>60</v>
      </c>
      <c r="N34" s="50"/>
      <c r="O34" s="50" t="s">
        <v>33</v>
      </c>
      <c r="P34" s="50" t="str">
        <f t="shared" ref="P34:P70" si="10">Currency&amp;"AB1E"&amp;O34&amp;QuoteSuffix</f>
        <v>EURAB1E1Y_Quote</v>
      </c>
      <c r="Q34" s="122"/>
      <c r="R34" s="120">
        <f t="shared" si="7"/>
        <v>42269</v>
      </c>
      <c r="S34" s="120">
        <f>_xll.qlInterestRateIndexValueDate(AA34,R34)</f>
        <v>42271</v>
      </c>
      <c r="T34" s="120">
        <f>_xll.qlInterestRateIndexMaturity(AA34,S34)</f>
        <v>42639</v>
      </c>
      <c r="U34" s="125">
        <f>_xll.qlIndexFixing(AA34,R34,,_xll.ohTrigger(Trigger,Trigger1M,InterestRatesTrigger))</f>
        <v>-1.3418784530463189E-3</v>
      </c>
      <c r="V34" s="125">
        <f>_xll.qlQuoteValue(P34,_xll.ohTrigger(Trigger,Trigger1M,InterestRatesTrigger))</f>
        <v>-1.34E-3</v>
      </c>
      <c r="W34" s="50" t="b">
        <f t="shared" si="8"/>
        <v>1</v>
      </c>
      <c r="X34" s="144">
        <f t="shared" si="9"/>
        <v>-1.8784530463188554E-2</v>
      </c>
      <c r="Y34" s="50" t="b">
        <f>ABS(X34/10000)&lt;=ABS('General Settings'!$D$25)</f>
        <v>1</v>
      </c>
      <c r="AA34" s="50" t="str">
        <f>_xll.qlSwapIndex(,,O34,SettlementDays,Currency,Calendar,FixedLegTenor,FixedLegBDC,FixedLegDayCounter,Index1M,DiscountingCurve,Permanent,Trigger,ObjectOverwrite)</f>
        <v>obj_00776#0003</v>
      </c>
      <c r="AC34" s="103" t="s">
        <v>33</v>
      </c>
      <c r="AD34" s="103" t="s">
        <v>112</v>
      </c>
      <c r="AE34" s="104" t="s">
        <v>158</v>
      </c>
    </row>
    <row r="35" spans="13:64" x14ac:dyDescent="0.2">
      <c r="M35" s="50" t="s">
        <v>60</v>
      </c>
      <c r="N35" s="50"/>
      <c r="O35" s="50" t="s">
        <v>73</v>
      </c>
      <c r="P35" s="50" t="str">
        <f t="shared" si="10"/>
        <v>EURAB1E15M_Quote</v>
      </c>
      <c r="Q35" s="122"/>
      <c r="R35" s="120">
        <f t="shared" si="7"/>
        <v>42269</v>
      </c>
      <c r="S35" s="120">
        <f>_xll.qlInterestRateIndexValueDate(AA35,R35)</f>
        <v>42271</v>
      </c>
      <c r="T35" s="120">
        <f>_xll.qlInterestRateIndexMaturity(AA35,S35)</f>
        <v>42731</v>
      </c>
      <c r="U35" s="125">
        <f>_xll.qlIndexFixing(AA35,R35,,_xll.ohTrigger(Trigger,Trigger1M,InterestRatesTrigger))</f>
        <v>-1.3660987527764068E-3</v>
      </c>
      <c r="V35" s="125" t="e">
        <f>_xll.qlQuoteValue(P35,_xll.ohTrigger(Trigger,Trigger1M,InterestRatesTrigger))</f>
        <v>#NUM!</v>
      </c>
      <c r="W35" s="50" t="b">
        <f t="shared" si="8"/>
        <v>0</v>
      </c>
      <c r="X35" s="144" t="e">
        <f t="shared" si="9"/>
        <v>#NUM!</v>
      </c>
      <c r="Y35" s="50" t="e">
        <f>ABS(X35/10000)&lt;=ABS('General Settings'!$D$25)</f>
        <v>#NUM!</v>
      </c>
      <c r="AA35" s="50" t="str">
        <f>_xll.qlSwapIndex(,,O35,SettlementDays,Currency,Calendar,FixedLegTenor,FixedLegBDC,FixedLegDayCounter,Index1M,DiscountingCurve,Permanent,Trigger,ObjectOverwrite)</f>
        <v>obj_00783#0003</v>
      </c>
    </row>
    <row r="36" spans="13:64" x14ac:dyDescent="0.2">
      <c r="M36" s="50" t="s">
        <v>60</v>
      </c>
      <c r="N36" s="50"/>
      <c r="O36" s="50" t="s">
        <v>76</v>
      </c>
      <c r="P36" s="50" t="str">
        <f t="shared" si="10"/>
        <v>EURAB1E18M_Quote</v>
      </c>
      <c r="Q36" s="122"/>
      <c r="R36" s="120">
        <f t="shared" si="7"/>
        <v>42269</v>
      </c>
      <c r="S36" s="120">
        <f>_xll.qlInterestRateIndexValueDate(AA36,R36)</f>
        <v>42271</v>
      </c>
      <c r="T36" s="120">
        <f>_xll.qlInterestRateIndexMaturity(AA36,S36)</f>
        <v>42818</v>
      </c>
      <c r="U36" s="125">
        <f>_xll.qlIndexFixing(AA36,R36,,_xll.ohTrigger(Trigger,Trigger1M,InterestRatesTrigger))</f>
        <v>-1.3598000659400097E-3</v>
      </c>
      <c r="V36" s="125" t="e">
        <f>_xll.qlQuoteValue(P36,_xll.ohTrigger(Trigger,Trigger1M,InterestRatesTrigger))</f>
        <v>#NUM!</v>
      </c>
      <c r="W36" s="50" t="b">
        <f t="shared" si="8"/>
        <v>0</v>
      </c>
      <c r="X36" s="144" t="e">
        <f t="shared" si="9"/>
        <v>#NUM!</v>
      </c>
      <c r="Y36" s="50" t="e">
        <f>ABS(X36/10000)&lt;=ABS('General Settings'!$D$25)</f>
        <v>#NUM!</v>
      </c>
      <c r="AA36" s="50" t="str">
        <f>_xll.qlSwapIndex(,,O36,SettlementDays,Currency,Calendar,FixedLegTenor,FixedLegBDC,FixedLegDayCounter,Index1M,DiscountingCurve,Permanent,Trigger,ObjectOverwrite)</f>
        <v>obj_00784#0003</v>
      </c>
    </row>
    <row r="37" spans="13:64" x14ac:dyDescent="0.2">
      <c r="M37" s="50" t="s">
        <v>60</v>
      </c>
      <c r="N37" s="50"/>
      <c r="O37" s="50" t="s">
        <v>79</v>
      </c>
      <c r="P37" s="50" t="str">
        <f t="shared" si="10"/>
        <v>EURAB1E21M_Quote</v>
      </c>
      <c r="Q37" s="122"/>
      <c r="R37" s="120">
        <f t="shared" si="7"/>
        <v>42269</v>
      </c>
      <c r="S37" s="120">
        <f>_xll.qlInterestRateIndexValueDate(AA37,R37)</f>
        <v>42271</v>
      </c>
      <c r="T37" s="120">
        <f>_xll.qlInterestRateIndexMaturity(AA37,S37)</f>
        <v>42912</v>
      </c>
      <c r="U37" s="125">
        <f>_xll.qlIndexFixing(AA37,R37,,_xll.ohTrigger(Trigger,Trigger1M,InterestRatesTrigger))</f>
        <v>-1.3289342384379375E-3</v>
      </c>
      <c r="V37" s="125" t="e">
        <f>_xll.qlQuoteValue(P37,_xll.ohTrigger(Trigger,Trigger1M,InterestRatesTrigger))</f>
        <v>#NUM!</v>
      </c>
      <c r="W37" s="50" t="b">
        <f t="shared" si="8"/>
        <v>0</v>
      </c>
      <c r="X37" s="144" t="e">
        <f t="shared" si="9"/>
        <v>#NUM!</v>
      </c>
      <c r="Y37" s="50" t="e">
        <f>ABS(X37/10000)&lt;=ABS('General Settings'!$D$25)</f>
        <v>#NUM!</v>
      </c>
      <c r="AA37" s="50" t="str">
        <f>_xll.qlSwapIndex(,,O37,SettlementDays,Currency,Calendar,FixedLegTenor,FixedLegBDC,FixedLegDayCounter,Index1M,DiscountingCurve,Permanent,Trigger,ObjectOverwrite)</f>
        <v>obj_00779#0003</v>
      </c>
    </row>
    <row r="38" spans="13:64" x14ac:dyDescent="0.2">
      <c r="M38" s="110" t="s">
        <v>60</v>
      </c>
      <c r="N38" s="110"/>
      <c r="O38" s="110" t="s">
        <v>82</v>
      </c>
      <c r="P38" s="110" t="str">
        <f t="shared" si="10"/>
        <v>EURAB1E2Y_Quote</v>
      </c>
      <c r="Q38" s="122"/>
      <c r="R38" s="111">
        <f t="shared" si="7"/>
        <v>42269</v>
      </c>
      <c r="S38" s="111">
        <f>_xll.qlInterestRateIndexValueDate(AA38,R38)</f>
        <v>42271</v>
      </c>
      <c r="T38" s="111">
        <f>_xll.qlInterestRateIndexMaturity(AA38,S38)</f>
        <v>43003</v>
      </c>
      <c r="U38" s="112">
        <f>_xll.qlIndexFixing(AA38,R38,,_xll.ohTrigger(Trigger,Trigger1M,InterestRatesTrigger))</f>
        <v>-1.2700000001557596E-3</v>
      </c>
      <c r="V38" s="112">
        <f>_xll.qlQuoteValue(P38,_xll.ohTrigger(Trigger,Trigger1M,InterestRatesTrigger))</f>
        <v>-1.2700000000000001E-3</v>
      </c>
      <c r="W38" s="110" t="b">
        <f t="shared" si="8"/>
        <v>1</v>
      </c>
      <c r="X38" s="146">
        <f t="shared" si="9"/>
        <v>-1.5575951986535053E-9</v>
      </c>
      <c r="Y38" s="50" t="b">
        <f>ABS(X38/10000)&lt;=ABS('General Settings'!$D$25)</f>
        <v>1</v>
      </c>
      <c r="AA38" s="50" t="str">
        <f>_xll.qlSwapIndex(,,O38,SettlementDays,Currency,Calendar,FixedLegTenor,FixedLegBDC,FixedLegDayCounter,Index1M,DiscountingCurve,Permanent,Trigger,ObjectOverwrite)</f>
        <v>obj_0078f#0003</v>
      </c>
    </row>
    <row r="39" spans="13:64" x14ac:dyDescent="0.2">
      <c r="M39" s="110" t="s">
        <v>60</v>
      </c>
      <c r="N39" s="110"/>
      <c r="O39" s="110" t="s">
        <v>83</v>
      </c>
      <c r="P39" s="110" t="str">
        <f t="shared" si="10"/>
        <v>EURAB1E3Y_Quote</v>
      </c>
      <c r="Q39" s="122"/>
      <c r="R39" s="111">
        <f t="shared" si="7"/>
        <v>42269</v>
      </c>
      <c r="S39" s="111">
        <f>_xll.qlInterestRateIndexValueDate(AA39,R39)</f>
        <v>42271</v>
      </c>
      <c r="T39" s="111">
        <f>_xll.qlInterestRateIndexMaturity(AA39,S39)</f>
        <v>43367</v>
      </c>
      <c r="U39" s="112">
        <f>_xll.qlIndexFixing(AA39,R39,,_xll.ohTrigger(Trigger,Trigger1M,InterestRatesTrigger))</f>
        <v>-7.5000000000332722E-4</v>
      </c>
      <c r="V39" s="112">
        <f>_xll.qlQuoteValue(P39,_xll.ohTrigger(Trigger,Trigger1M,InterestRatesTrigger))</f>
        <v>-7.5000000000000012E-4</v>
      </c>
      <c r="W39" s="110" t="b">
        <f t="shared" si="8"/>
        <v>1</v>
      </c>
      <c r="X39" s="146">
        <f t="shared" si="9"/>
        <v>-3.3270912067062675E-11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_xll.qlSwapIndex(,,O39,SettlementDays,Currency,Calendar,FixedLegTenor,FixedLegBDC,FixedLegDayCounter,Index1M,DiscountingCurve,Permanent,Trigger,ObjectOverwrite)</f>
        <v>obj_0076e#0003</v>
      </c>
    </row>
    <row r="40" spans="13:64" x14ac:dyDescent="0.2">
      <c r="M40" s="110" t="s">
        <v>60</v>
      </c>
      <c r="N40" s="110"/>
      <c r="O40" s="110" t="s">
        <v>84</v>
      </c>
      <c r="P40" s="110" t="str">
        <f t="shared" si="10"/>
        <v>EURAB1E4Y_Quote</v>
      </c>
      <c r="Q40" s="122"/>
      <c r="R40" s="111">
        <f t="shared" si="7"/>
        <v>42269</v>
      </c>
      <c r="S40" s="111">
        <f>_xll.qlInterestRateIndexValueDate(AA40,R40)</f>
        <v>42271</v>
      </c>
      <c r="T40" s="111">
        <f>_xll.qlInterestRateIndexMaturity(AA40,S40)</f>
        <v>43732</v>
      </c>
      <c r="U40" s="112">
        <f>_xll.qlIndexFixing(AA40,R40,,_xll.ohTrigger(Trigger,Trigger1M,InterestRatesTrigger))</f>
        <v>1.8000000052771753E-4</v>
      </c>
      <c r="V40" s="112">
        <f>_xll.qlQuoteValue(P40,_xll.ohTrigger(Trigger,Trigger1M,InterestRatesTrigger))</f>
        <v>1.8000000000000001E-4</v>
      </c>
      <c r="W40" s="110" t="b">
        <f t="shared" si="8"/>
        <v>1</v>
      </c>
      <c r="X40" s="146">
        <f t="shared" si="9"/>
        <v>5.2771751812147327E-9</v>
      </c>
      <c r="Y40" s="50" t="b">
        <f>ABS(X40/10000)&lt;=ABS('General Settings'!$D$25)</f>
        <v>1</v>
      </c>
      <c r="AA40" s="50" t="str">
        <f>_xll.qlSwapIndex(,,O40,SettlementDays,Currency,Calendar,FixedLegTenor,FixedLegBDC,FixedLegDayCounter,Index1M,DiscountingCurve,Permanent,Trigger,ObjectOverwrite)</f>
        <v>obj_00767#0003</v>
      </c>
    </row>
    <row r="41" spans="13:64" x14ac:dyDescent="0.2">
      <c r="M41" s="110" t="s">
        <v>60</v>
      </c>
      <c r="N41" s="110"/>
      <c r="O41" s="110" t="s">
        <v>85</v>
      </c>
      <c r="P41" s="110" t="str">
        <f t="shared" si="10"/>
        <v>EURAB1E5Y_Quote</v>
      </c>
      <c r="Q41" s="122"/>
      <c r="R41" s="111">
        <f t="shared" si="7"/>
        <v>42269</v>
      </c>
      <c r="S41" s="111">
        <f>_xll.qlInterestRateIndexValueDate(AA41,R41)</f>
        <v>42271</v>
      </c>
      <c r="T41" s="111">
        <f>_xll.qlInterestRateIndexMaturity(AA41,S41)</f>
        <v>44098</v>
      </c>
      <c r="U41" s="112">
        <f>_xll.qlIndexFixing(AA41,R41,,_xll.ohTrigger(Trigger,Trigger1M,InterestRatesTrigger))</f>
        <v>1.3499999999995798E-3</v>
      </c>
      <c r="V41" s="112">
        <f>_xll.qlQuoteValue(P41,_xll.ohTrigger(Trigger,Trigger1M,InterestRatesTrigger))</f>
        <v>1.3500000000000001E-3</v>
      </c>
      <c r="W41" s="110" t="b">
        <f t="shared" si="8"/>
        <v>1</v>
      </c>
      <c r="X41" s="146">
        <f t="shared" si="9"/>
        <v>-4.2023676205538152E-12</v>
      </c>
      <c r="Y41" s="50" t="b">
        <f>ABS(X41/10000)&lt;=ABS('General Settings'!$D$25)</f>
        <v>1</v>
      </c>
      <c r="AA41" s="50" t="str">
        <f>_xll.qlSwapIndex(,,O41,SettlementDays,Currency,Calendar,FixedLegTenor,FixedLegBDC,FixedLegDayCounter,Index1M,DiscountingCurve,Permanent,Trigger,ObjectOverwrite)</f>
        <v>obj_00762#0003</v>
      </c>
    </row>
    <row r="42" spans="13:64" x14ac:dyDescent="0.2">
      <c r="M42" s="110" t="s">
        <v>60</v>
      </c>
      <c r="N42" s="110"/>
      <c r="O42" s="110" t="s">
        <v>86</v>
      </c>
      <c r="P42" s="110" t="str">
        <f t="shared" si="10"/>
        <v>EURAB1E6Y_Quote</v>
      </c>
      <c r="Q42" s="122"/>
      <c r="R42" s="111">
        <f t="shared" si="7"/>
        <v>42269</v>
      </c>
      <c r="S42" s="111">
        <f>_xll.qlInterestRateIndexValueDate(AA42,R42)</f>
        <v>42271</v>
      </c>
      <c r="T42" s="111">
        <f>_xll.qlInterestRateIndexMaturity(AA42,S42)</f>
        <v>44463</v>
      </c>
      <c r="U42" s="112">
        <f>_xll.qlIndexFixing(AA42,R42,,_xll.ohTrigger(Trigger,Trigger1M,InterestRatesTrigger))</f>
        <v>2.6600000000221728E-3</v>
      </c>
      <c r="V42" s="112">
        <f>_xll.qlQuoteValue(P42,_xll.ohTrigger(Trigger,Trigger1M,InterestRatesTrigger))</f>
        <v>2.66E-3</v>
      </c>
      <c r="W42" s="110" t="b">
        <f t="shared" si="8"/>
        <v>1</v>
      </c>
      <c r="X42" s="146">
        <f t="shared" si="9"/>
        <v>2.2172801789066554E-10</v>
      </c>
      <c r="Y42" s="50" t="b">
        <f>ABS(X42/10000)&lt;=ABS('General Settings'!$D$25)</f>
        <v>1</v>
      </c>
      <c r="AA42" s="50" t="str">
        <f>_xll.qlSwapIndex(,,O42,SettlementDays,Currency,Calendar,FixedLegTenor,FixedLegBDC,FixedLegDayCounter,Index1M,DiscountingCurve,Permanent,Trigger,ObjectOverwrite)</f>
        <v>obj_0078d#0003</v>
      </c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M43" s="110" t="s">
        <v>60</v>
      </c>
      <c r="N43" s="110"/>
      <c r="O43" s="110" t="s">
        <v>87</v>
      </c>
      <c r="P43" s="110" t="str">
        <f t="shared" si="10"/>
        <v>EURAB1E7Y_Quote</v>
      </c>
      <c r="Q43" s="122"/>
      <c r="R43" s="111">
        <f t="shared" si="7"/>
        <v>42269</v>
      </c>
      <c r="S43" s="111">
        <f>_xll.qlInterestRateIndexValueDate(AA43,R43)</f>
        <v>42271</v>
      </c>
      <c r="T43" s="111">
        <f>_xll.qlInterestRateIndexMaturity(AA43,S43)</f>
        <v>44830</v>
      </c>
      <c r="U43" s="112">
        <f>_xll.qlIndexFixing(AA43,R43,,_xll.ohTrigger(Trigger,Trigger1M,InterestRatesTrigger))</f>
        <v>4.0499999999233632E-3</v>
      </c>
      <c r="V43" s="112">
        <f>_xll.qlQuoteValue(P43,_xll.ohTrigger(Trigger,Trigger1M,InterestRatesTrigger))</f>
        <v>4.0500000000000006E-3</v>
      </c>
      <c r="W43" s="110" t="b">
        <f t="shared" si="8"/>
        <v>1</v>
      </c>
      <c r="X43" s="146">
        <f t="shared" si="9"/>
        <v>-7.6637481083441372E-10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_xll.qlSwapIndex(,,O43,SettlementDays,Currency,Calendar,FixedLegTenor,FixedLegBDC,FixedLegDayCounter,Index1M,DiscountingCurve,Permanent,Trigger,ObjectOverwrite)</f>
        <v>obj_00774#0003</v>
      </c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M44" s="110" t="s">
        <v>60</v>
      </c>
      <c r="N44" s="110"/>
      <c r="O44" s="110" t="s">
        <v>88</v>
      </c>
      <c r="P44" s="110" t="str">
        <f t="shared" si="10"/>
        <v>EURAB1E8Y_Quote</v>
      </c>
      <c r="Q44" s="122"/>
      <c r="R44" s="111">
        <f t="shared" si="7"/>
        <v>42269</v>
      </c>
      <c r="S44" s="111">
        <f>_xll.qlInterestRateIndexValueDate(AA44,R44)</f>
        <v>42271</v>
      </c>
      <c r="T44" s="111">
        <f>_xll.qlInterestRateIndexMaturity(AA44,S44)</f>
        <v>45194</v>
      </c>
      <c r="U44" s="112">
        <f>_xll.qlIndexFixing(AA44,R44,,_xll.ohTrigger(Trigger,Trigger1M,InterestRatesTrigger))</f>
        <v>5.3899999997798972E-3</v>
      </c>
      <c r="V44" s="112">
        <f>_xll.qlQuoteValue(P44,_xll.ohTrigger(Trigger,Trigger1M,InterestRatesTrigger))</f>
        <v>5.3900000000000007E-3</v>
      </c>
      <c r="W44" s="110" t="b">
        <f t="shared" si="8"/>
        <v>1</v>
      </c>
      <c r="X44" s="146">
        <f t="shared" si="9"/>
        <v>-2.2010344935541326E-9</v>
      </c>
      <c r="Y44" s="50" t="b">
        <f>ABS(X44/10000)&lt;=ABS('General Settings'!$D$25)</f>
        <v>1</v>
      </c>
      <c r="AA44" s="50" t="str">
        <f>_xll.qlSwapIndex(,,O44,SettlementDays,Currency,Calendar,FixedLegTenor,FixedLegBDC,FixedLegDayCounter,Index1M,DiscountingCurve,Permanent,Trigger,ObjectOverwrite)</f>
        <v>obj_00777#0003</v>
      </c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M45" s="110" t="s">
        <v>60</v>
      </c>
      <c r="N45" s="110"/>
      <c r="O45" s="110" t="s">
        <v>89</v>
      </c>
      <c r="P45" s="110" t="str">
        <f t="shared" si="10"/>
        <v>EURAB1E9Y_Quote</v>
      </c>
      <c r="Q45" s="122"/>
      <c r="R45" s="111">
        <f t="shared" si="7"/>
        <v>42269</v>
      </c>
      <c r="S45" s="111">
        <f>_xll.qlInterestRateIndexValueDate(AA45,R45)</f>
        <v>42271</v>
      </c>
      <c r="T45" s="111">
        <f>_xll.qlInterestRateIndexMaturity(AA45,S45)</f>
        <v>45559</v>
      </c>
      <c r="U45" s="112">
        <f>_xll.qlIndexFixing(AA45,R45,,_xll.ohTrigger(Trigger,Trigger1M,InterestRatesTrigger))</f>
        <v>6.6499999993642955E-3</v>
      </c>
      <c r="V45" s="112">
        <f>_xll.qlQuoteValue(P45,_xll.ohTrigger(Trigger,Trigger1M,InterestRatesTrigger))</f>
        <v>6.6500000000000005E-3</v>
      </c>
      <c r="W45" s="110" t="b">
        <f t="shared" si="8"/>
        <v>1</v>
      </c>
      <c r="X45" s="146">
        <f t="shared" si="9"/>
        <v>-6.3570503028298475E-9</v>
      </c>
      <c r="Y45" s="50" t="b">
        <f>ABS(X45/10000)&lt;=ABS('General Settings'!$D$25)</f>
        <v>1</v>
      </c>
      <c r="AA45" s="50" t="str">
        <f>_xll.qlSwapIndex(,,O45,SettlementDays,Currency,Calendar,FixedLegTenor,FixedLegBDC,FixedLegDayCounter,Index1M,DiscountingCurve,Permanent,Trigger,ObjectOverwrite)</f>
        <v>obj_00763#0003</v>
      </c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M46" s="110" t="s">
        <v>60</v>
      </c>
      <c r="N46" s="110"/>
      <c r="O46" s="110" t="s">
        <v>90</v>
      </c>
      <c r="P46" s="110" t="str">
        <f t="shared" si="10"/>
        <v>EURAB1E10Y_Quote</v>
      </c>
      <c r="Q46" s="122"/>
      <c r="R46" s="111">
        <f t="shared" si="7"/>
        <v>42269</v>
      </c>
      <c r="S46" s="111">
        <f>_xll.qlInterestRateIndexValueDate(AA46,R46)</f>
        <v>42271</v>
      </c>
      <c r="T46" s="111">
        <f>_xll.qlInterestRateIndexMaturity(AA46,S46)</f>
        <v>45924</v>
      </c>
      <c r="U46" s="112">
        <f>_xll.qlIndexFixing(AA46,R46,,_xll.ohTrigger(Trigger,Trigger1M,InterestRatesTrigger))</f>
        <v>7.7899999997274698E-3</v>
      </c>
      <c r="V46" s="112">
        <f>_xll.qlQuoteValue(P46,_xll.ohTrigger(Trigger,Trigger1M,InterestRatesTrigger))</f>
        <v>7.79E-3</v>
      </c>
      <c r="W46" s="110" t="b">
        <f t="shared" si="8"/>
        <v>1</v>
      </c>
      <c r="X46" s="146">
        <f t="shared" si="9"/>
        <v>-2.7253026224638432E-9</v>
      </c>
      <c r="Y46" s="50" t="b">
        <f>ABS(X46/10000)&lt;=ABS('General Settings'!$D$25)</f>
        <v>1</v>
      </c>
      <c r="AA46" s="50" t="str">
        <f>_xll.qlSwapIndex(,,O46,SettlementDays,Currency,Calendar,FixedLegTenor,FixedLegBDC,FixedLegDayCounter,Index1M,DiscountingCurve,Permanent,Trigger,ObjectOverwrite)</f>
        <v>obj_00788#0003</v>
      </c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M47" s="50" t="s">
        <v>60</v>
      </c>
      <c r="N47" s="50"/>
      <c r="O47" s="50" t="s">
        <v>116</v>
      </c>
      <c r="P47" s="50" t="str">
        <f t="shared" si="10"/>
        <v>EURAB1E11Y_Quote</v>
      </c>
      <c r="Q47" s="122"/>
      <c r="R47" s="120">
        <f t="shared" si="7"/>
        <v>42269</v>
      </c>
      <c r="S47" s="120">
        <f>_xll.qlInterestRateIndexValueDate(AA47,R47)</f>
        <v>42271</v>
      </c>
      <c r="T47" s="120">
        <f>_xll.qlInterestRateIndexMaturity(AA47,S47)</f>
        <v>46289</v>
      </c>
      <c r="U47" s="125">
        <f>_xll.qlIndexFixing(AA47,R47,,_xll.ohTrigger(Trigger,Trigger1M,InterestRatesTrigger))</f>
        <v>8.8159700019375883E-3</v>
      </c>
      <c r="V47" s="125">
        <f>_xll.qlQuoteValue(P47,_xll.ohTrigger(Trigger,Trigger1M,InterestRatesTrigger))</f>
        <v>8.8100000000000001E-3</v>
      </c>
      <c r="W47" s="50" t="b">
        <f t="shared" si="8"/>
        <v>1</v>
      </c>
      <c r="X47" s="144">
        <f t="shared" si="9"/>
        <v>5.970001937588218E-2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_xll.qlSwapIndex(,,O47,SettlementDays,Currency,Calendar,FixedLegTenor,FixedLegBDC,FixedLegDayCounter,Index1M,DiscountingCurve,Permanent,Trigger,ObjectOverwrite)</f>
        <v>obj_0078c#0003</v>
      </c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M48" s="110" t="s">
        <v>60</v>
      </c>
      <c r="N48" s="110"/>
      <c r="O48" s="110" t="s">
        <v>91</v>
      </c>
      <c r="P48" s="110" t="str">
        <f t="shared" si="10"/>
        <v>EURAB1E12Y_Quote</v>
      </c>
      <c r="Q48" s="122"/>
      <c r="R48" s="111">
        <f t="shared" si="7"/>
        <v>42269</v>
      </c>
      <c r="S48" s="111">
        <f>_xll.qlInterestRateIndexValueDate(AA48,R48)</f>
        <v>42271</v>
      </c>
      <c r="T48" s="111">
        <f>_xll.qlInterestRateIndexMaturity(AA48,S48)</f>
        <v>46654</v>
      </c>
      <c r="U48" s="112">
        <f>_xll.qlIndexFixing(AA48,R48,,_xll.ohTrigger(Trigger,Trigger1M,InterestRatesTrigger))</f>
        <v>9.7300000004856869E-3</v>
      </c>
      <c r="V48" s="112">
        <f>_xll.qlQuoteValue(P48,_xll.ohTrigger(Trigger,Trigger1M,InterestRatesTrigger))</f>
        <v>9.7300000000000008E-3</v>
      </c>
      <c r="W48" s="110" t="b">
        <f t="shared" si="8"/>
        <v>1</v>
      </c>
      <c r="X48" s="146">
        <f t="shared" si="9"/>
        <v>4.8568614408051047E-9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_xll.qlSwapIndex(,,O48,SettlementDays,Currency,Calendar,FixedLegTenor,FixedLegBDC,FixedLegDayCounter,Index1M,DiscountingCurve,Permanent,Trigger,ObjectOverwrite)</f>
        <v>obj_0078e#0003</v>
      </c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3:65" x14ac:dyDescent="0.2">
      <c r="M49" s="50" t="s">
        <v>60</v>
      </c>
      <c r="N49" s="50"/>
      <c r="O49" s="50" t="s">
        <v>117</v>
      </c>
      <c r="P49" s="50" t="str">
        <f t="shared" si="10"/>
        <v>EURAB1E13Y_Quote</v>
      </c>
      <c r="Q49" s="122"/>
      <c r="R49" s="120">
        <f t="shared" si="7"/>
        <v>42269</v>
      </c>
      <c r="S49" s="120">
        <f>_xll.qlInterestRateIndexValueDate(AA49,R49)</f>
        <v>42271</v>
      </c>
      <c r="T49" s="120">
        <f>_xll.qlInterestRateIndexMaturity(AA49,S49)</f>
        <v>47021</v>
      </c>
      <c r="U49" s="125">
        <f>_xll.qlIndexFixing(AA49,R49,,_xll.ohTrigger(Trigger,Trigger1M,InterestRatesTrigger))</f>
        <v>1.0538570726477162E-2</v>
      </c>
      <c r="V49" s="125" t="e">
        <f>_xll.qlQuoteValue(P49,_xll.ohTrigger(Trigger,Trigger1M,InterestRatesTrigger))</f>
        <v>#NUM!</v>
      </c>
      <c r="W49" s="50" t="b">
        <f t="shared" si="8"/>
        <v>0</v>
      </c>
      <c r="X49" s="144" t="e">
        <f t="shared" si="9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_xll.qlSwapIndex(,,O49,SettlementDays,Currency,Calendar,FixedLegTenor,FixedLegBDC,FixedLegDayCounter,Index1M,DiscountingCurve,Permanent,Trigger,ObjectOverwrite)</f>
        <v>obj_0077e#0003</v>
      </c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3:65" x14ac:dyDescent="0.2">
      <c r="M50" s="50" t="s">
        <v>60</v>
      </c>
      <c r="N50" s="50"/>
      <c r="O50" s="50" t="s">
        <v>118</v>
      </c>
      <c r="P50" s="50" t="str">
        <f t="shared" si="10"/>
        <v>EURAB1E14Y_Quote</v>
      </c>
      <c r="Q50" s="122"/>
      <c r="R50" s="120">
        <f t="shared" si="7"/>
        <v>42269</v>
      </c>
      <c r="S50" s="120">
        <f>_xll.qlInterestRateIndexValueDate(AA50,R50)</f>
        <v>42271</v>
      </c>
      <c r="T50" s="120">
        <f>_xll.qlInterestRateIndexMaturity(AA50,S50)</f>
        <v>47385</v>
      </c>
      <c r="U50" s="125">
        <f>_xll.qlIndexFixing(AA50,R50,,_xll.ohTrigger(Trigger,Trigger1M,InterestRatesTrigger))</f>
        <v>1.1232779303833406E-2</v>
      </c>
      <c r="V50" s="125" t="e">
        <f>_xll.qlQuoteValue(P50,_xll.ohTrigger(Trigger,Trigger1M,InterestRatesTrigger))</f>
        <v>#NUM!</v>
      </c>
      <c r="W50" s="50" t="b">
        <f t="shared" si="8"/>
        <v>0</v>
      </c>
      <c r="X50" s="144" t="e">
        <f t="shared" si="9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_xll.qlSwapIndex(,,O50,SettlementDays,Currency,Calendar,FixedLegTenor,FixedLegBDC,FixedLegDayCounter,Index1M,DiscountingCurve,Permanent,Trigger,ObjectOverwrite)</f>
        <v>obj_00764#0003</v>
      </c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3:65" x14ac:dyDescent="0.2">
      <c r="M51" s="110" t="s">
        <v>60</v>
      </c>
      <c r="N51" s="110"/>
      <c r="O51" s="110" t="s">
        <v>92</v>
      </c>
      <c r="P51" s="110" t="str">
        <f t="shared" si="10"/>
        <v>EURAB1E15Y_Quote</v>
      </c>
      <c r="Q51" s="122"/>
      <c r="R51" s="111">
        <f t="shared" si="7"/>
        <v>42269</v>
      </c>
      <c r="S51" s="111">
        <f>_xll.qlInterestRateIndexValueDate(AA51,R51)</f>
        <v>42271</v>
      </c>
      <c r="T51" s="111">
        <f>_xll.qlInterestRateIndexMaturity(AA51,S51)</f>
        <v>47750</v>
      </c>
      <c r="U51" s="112">
        <f>_xll.qlIndexFixing(AA51,R51,,_xll.ohTrigger(Trigger,Trigger1M,InterestRatesTrigger))</f>
        <v>1.1830000000000274E-2</v>
      </c>
      <c r="V51" s="112">
        <f>_xll.qlQuoteValue(P51,_xll.ohTrigger(Trigger,Trigger1M,InterestRatesTrigger))</f>
        <v>1.1829999999999999E-2</v>
      </c>
      <c r="W51" s="110" t="b">
        <f t="shared" si="8"/>
        <v>1</v>
      </c>
      <c r="X51" s="146">
        <f t="shared" si="9"/>
        <v>2.7582103268031233E-12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_xll.qlSwapIndex(,,O51,SettlementDays,Currency,Calendar,FixedLegTenor,FixedLegBDC,FixedLegDayCounter,Index1M,DiscountingCurve,Permanent,Trigger,ObjectOverwrite)</f>
        <v>obj_00780#0003</v>
      </c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3:65" x14ac:dyDescent="0.2">
      <c r="M52" s="50" t="s">
        <v>60</v>
      </c>
      <c r="N52" s="50"/>
      <c r="O52" s="50" t="s">
        <v>119</v>
      </c>
      <c r="P52" s="50" t="str">
        <f t="shared" si="10"/>
        <v>EURAB1E16Y_Quote</v>
      </c>
      <c r="Q52" s="122"/>
      <c r="R52" s="120">
        <f t="shared" si="7"/>
        <v>42269</v>
      </c>
      <c r="S52" s="120">
        <f>_xll.qlInterestRateIndexValueDate(AA52,R52)</f>
        <v>42271</v>
      </c>
      <c r="T52" s="120">
        <f>_xll.qlInterestRateIndexMaturity(AA52,S52)</f>
        <v>48115</v>
      </c>
      <c r="U52" s="125">
        <f>_xll.qlIndexFixing(AA52,R52,,_xll.ohTrigger(Trigger,Trigger1M,InterestRatesTrigger))</f>
        <v>1.2335297235938823E-2</v>
      </c>
      <c r="V52" s="125" t="e">
        <f>_xll.qlQuoteValue(P52,_xll.ohTrigger(Trigger,Trigger1M,InterestRatesTrigger))</f>
        <v>#NUM!</v>
      </c>
      <c r="W52" s="50" t="b">
        <f t="shared" si="8"/>
        <v>0</v>
      </c>
      <c r="X52" s="144" t="e">
        <f t="shared" si="9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_xll.qlSwapIndex(,,O52,SettlementDays,Currency,Calendar,FixedLegTenor,FixedLegBDC,FixedLegDayCounter,Index1M,DiscountingCurve,Permanent,Trigger,ObjectOverwrite)</f>
        <v>obj_00781#0003</v>
      </c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3:65" x14ac:dyDescent="0.2">
      <c r="M53" s="50" t="s">
        <v>60</v>
      </c>
      <c r="N53" s="50"/>
      <c r="O53" s="50" t="s">
        <v>120</v>
      </c>
      <c r="P53" s="50" t="str">
        <f t="shared" si="10"/>
        <v>EURAB1E17Y_Quote</v>
      </c>
      <c r="Q53" s="122"/>
      <c r="R53" s="120">
        <f t="shared" si="7"/>
        <v>42269</v>
      </c>
      <c r="S53" s="120">
        <f>_xll.qlInterestRateIndexValueDate(AA53,R53)</f>
        <v>42271</v>
      </c>
      <c r="T53" s="120">
        <f>_xll.qlInterestRateIndexMaturity(AA53,S53)</f>
        <v>48481</v>
      </c>
      <c r="U53" s="125">
        <f>_xll.qlIndexFixing(AA53,R53,,_xll.ohTrigger(Trigger,Trigger1M,InterestRatesTrigger))</f>
        <v>1.2760069244969882E-2</v>
      </c>
      <c r="V53" s="125" t="e">
        <f>_xll.qlQuoteValue(P53,_xll.ohTrigger(Trigger,Trigger1M,InterestRatesTrigger))</f>
        <v>#NUM!</v>
      </c>
      <c r="W53" s="50" t="b">
        <f t="shared" si="8"/>
        <v>0</v>
      </c>
      <c r="X53" s="144" t="e">
        <f t="shared" si="9"/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_xll.qlSwapIndex(,,O53,SettlementDays,Currency,Calendar,FixedLegTenor,FixedLegBDC,FixedLegDayCounter,Index1M,DiscountingCurve,Permanent,Trigger,ObjectOverwrite)</f>
        <v>obj_0078a#0003</v>
      </c>
    </row>
    <row r="54" spans="13:65" x14ac:dyDescent="0.2">
      <c r="M54" s="50" t="s">
        <v>60</v>
      </c>
      <c r="N54" s="50"/>
      <c r="O54" s="50" t="s">
        <v>121</v>
      </c>
      <c r="P54" s="50" t="str">
        <f t="shared" si="10"/>
        <v>EURAB1E18Y_Quote</v>
      </c>
      <c r="Q54" s="122"/>
      <c r="R54" s="120">
        <f t="shared" si="7"/>
        <v>42269</v>
      </c>
      <c r="S54" s="120">
        <f>_xll.qlInterestRateIndexValueDate(AA54,R54)</f>
        <v>42271</v>
      </c>
      <c r="T54" s="120">
        <f>_xll.qlInterestRateIndexMaturity(AA54,S54)</f>
        <v>48848</v>
      </c>
      <c r="U54" s="125">
        <f>_xll.qlIndexFixing(AA54,R54,,_xll.ohTrigger(Trigger,Trigger1M,InterestRatesTrigger))</f>
        <v>1.3108743438847261E-2</v>
      </c>
      <c r="V54" s="125" t="e">
        <f>_xll.qlQuoteValue(P54,_xll.ohTrigger(Trigger,Trigger1M,InterestRatesTrigger))</f>
        <v>#NUM!</v>
      </c>
      <c r="W54" s="50" t="b">
        <f t="shared" si="8"/>
        <v>0</v>
      </c>
      <c r="X54" s="144" t="e">
        <f t="shared" si="9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_xll.qlSwapIndex(,,O54,SettlementDays,Currency,Calendar,FixedLegTenor,FixedLegBDC,FixedLegDayCounter,Index1M,DiscountingCurve,Permanent,Trigger,ObjectOverwrite)</f>
        <v>obj_00770#0003</v>
      </c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3:65" x14ac:dyDescent="0.2">
      <c r="M55" s="50" t="s">
        <v>60</v>
      </c>
      <c r="N55" s="50"/>
      <c r="O55" s="50" t="s">
        <v>122</v>
      </c>
      <c r="P55" s="50" t="str">
        <f t="shared" si="10"/>
        <v>EURAB1E19Y_Quote</v>
      </c>
      <c r="Q55" s="122"/>
      <c r="R55" s="120">
        <f t="shared" si="7"/>
        <v>42269</v>
      </c>
      <c r="S55" s="120">
        <f>_xll.qlInterestRateIndexValueDate(AA55,R55)</f>
        <v>42271</v>
      </c>
      <c r="T55" s="120">
        <f>_xll.qlInterestRateIndexMaturity(AA55,S55)</f>
        <v>49212</v>
      </c>
      <c r="U55" s="125">
        <f>_xll.qlIndexFixing(AA55,R55,,_xll.ohTrigger(Trigger,Trigger1M,InterestRatesTrigger))</f>
        <v>1.3388352001653796E-2</v>
      </c>
      <c r="V55" s="125" t="e">
        <f>_xll.qlQuoteValue(P55,_xll.ohTrigger(Trigger,Trigger1M,InterestRatesTrigger))</f>
        <v>#NUM!</v>
      </c>
      <c r="W55" s="50" t="b">
        <f t="shared" si="8"/>
        <v>0</v>
      </c>
      <c r="X55" s="144" t="e">
        <f t="shared" si="9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_xll.qlSwapIndex(,,O55,SettlementDays,Currency,Calendar,FixedLegTenor,FixedLegBDC,FixedLegDayCounter,Index1M,DiscountingCurve,Permanent,Trigger,ObjectOverwrite)</f>
        <v>obj_0076b#0003</v>
      </c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3:65" x14ac:dyDescent="0.2">
      <c r="M56" s="110" t="s">
        <v>60</v>
      </c>
      <c r="N56" s="110"/>
      <c r="O56" s="110" t="s">
        <v>93</v>
      </c>
      <c r="P56" s="110" t="str">
        <f t="shared" si="10"/>
        <v>EURAB1E20Y_Quote</v>
      </c>
      <c r="Q56" s="122"/>
      <c r="R56" s="111">
        <f t="shared" si="7"/>
        <v>42269</v>
      </c>
      <c r="S56" s="111">
        <f>_xll.qlInterestRateIndexValueDate(AA56,R56)</f>
        <v>42271</v>
      </c>
      <c r="T56" s="111">
        <f>_xll.qlInterestRateIndexMaturity(AA56,S56)</f>
        <v>49576</v>
      </c>
      <c r="U56" s="112">
        <f>_xll.qlIndexFixing(AA56,R56,,_xll.ohTrigger(Trigger,Trigger1M,InterestRatesTrigger))</f>
        <v>1.3610000000016716E-2</v>
      </c>
      <c r="V56" s="112">
        <f>_xll.qlQuoteValue(P56,_xll.ohTrigger(Trigger,Trigger1M,InterestRatesTrigger))</f>
        <v>1.3610000000000001E-2</v>
      </c>
      <c r="W56" s="110" t="b">
        <f t="shared" si="8"/>
        <v>1</v>
      </c>
      <c r="X56" s="146">
        <f t="shared" si="9"/>
        <v>1.6715795414512513E-10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_xll.qlSwapIndex(,,O56,SettlementDays,Currency,Calendar,FixedLegTenor,FixedLegBDC,FixedLegDayCounter,Index1M,DiscountingCurve,Permanent,Trigger,ObjectOverwrite)</f>
        <v>obj_00778#0003</v>
      </c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3:65" x14ac:dyDescent="0.2">
      <c r="M57" s="50" t="s">
        <v>60</v>
      </c>
      <c r="N57" s="50"/>
      <c r="O57" s="50" t="s">
        <v>123</v>
      </c>
      <c r="P57" s="50" t="str">
        <f t="shared" si="10"/>
        <v>EURAB1E21Y_Quote</v>
      </c>
      <c r="Q57" s="122"/>
      <c r="R57" s="120">
        <f t="shared" si="7"/>
        <v>42269</v>
      </c>
      <c r="S57" s="120">
        <f>_xll.qlInterestRateIndexValueDate(AA57,R57)</f>
        <v>42271</v>
      </c>
      <c r="T57" s="120">
        <f>_xll.qlInterestRateIndexMaturity(AA57,S57)</f>
        <v>49942</v>
      </c>
      <c r="U57" s="125">
        <f>_xll.qlIndexFixing(AA57,R57,,_xll.ohTrigger(Trigger,Trigger1M,InterestRatesTrigger))</f>
        <v>1.3783927715328206E-2</v>
      </c>
      <c r="V57" s="125" t="e">
        <f>_xll.qlQuoteValue(P57,_xll.ohTrigger(Trigger,Trigger1M,InterestRatesTrigger))</f>
        <v>#NUM!</v>
      </c>
      <c r="W57" s="50" t="b">
        <f t="shared" si="8"/>
        <v>0</v>
      </c>
      <c r="X57" s="144" t="e">
        <f t="shared" si="9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_xll.qlSwapIndex(,,O57,SettlementDays,Currency,Calendar,FixedLegTenor,FixedLegBDC,FixedLegDayCounter,Index1M,DiscountingCurve,Permanent,Trigger,ObjectOverwrite)</f>
        <v>obj_00775#0003</v>
      </c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3:65" x14ac:dyDescent="0.2">
      <c r="M58" s="50" t="s">
        <v>60</v>
      </c>
      <c r="N58" s="50"/>
      <c r="O58" s="50" t="s">
        <v>124</v>
      </c>
      <c r="P58" s="50" t="str">
        <f t="shared" si="10"/>
        <v>EURAB1E22Y_Quote</v>
      </c>
      <c r="Q58" s="122"/>
      <c r="R58" s="120">
        <f t="shared" si="7"/>
        <v>42269</v>
      </c>
      <c r="S58" s="120">
        <f>_xll.qlInterestRateIndexValueDate(AA58,R58)</f>
        <v>42271</v>
      </c>
      <c r="T58" s="120">
        <f>_xll.qlInterestRateIndexMaturity(AA58,S58)</f>
        <v>50307</v>
      </c>
      <c r="U58" s="125">
        <f>_xll.qlIndexFixing(AA58,R58,,_xll.ohTrigger(Trigger,Trigger1M,InterestRatesTrigger))</f>
        <v>1.3914052317679915E-2</v>
      </c>
      <c r="V58" s="125" t="e">
        <f>_xll.qlQuoteValue(P58,_xll.ohTrigger(Trigger,Trigger1M,InterestRatesTrigger))</f>
        <v>#NUM!</v>
      </c>
      <c r="W58" s="50" t="b">
        <f t="shared" si="8"/>
        <v>0</v>
      </c>
      <c r="X58" s="144" t="e">
        <f t="shared" si="9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_xll.qlSwapIndex(,,O58,SettlementDays,Currency,Calendar,FixedLegTenor,FixedLegBDC,FixedLegDayCounter,Index1M,DiscountingCurve,Permanent,Trigger,ObjectOverwrite)</f>
        <v>obj_00786#0003</v>
      </c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3:65" x14ac:dyDescent="0.2">
      <c r="M59" s="50" t="s">
        <v>60</v>
      </c>
      <c r="N59" s="50"/>
      <c r="O59" s="50" t="s">
        <v>125</v>
      </c>
      <c r="P59" s="50" t="str">
        <f t="shared" si="10"/>
        <v>EURAB1E23Y_Quote</v>
      </c>
      <c r="Q59" s="122"/>
      <c r="R59" s="120">
        <f t="shared" si="7"/>
        <v>42269</v>
      </c>
      <c r="S59" s="120">
        <f>_xll.qlInterestRateIndexValueDate(AA59,R59)</f>
        <v>42271</v>
      </c>
      <c r="T59" s="120">
        <f>_xll.qlInterestRateIndexMaturity(AA59,S59)</f>
        <v>50672</v>
      </c>
      <c r="U59" s="125">
        <f>_xll.qlIndexFixing(AA59,R59,,_xll.ohTrigger(Trigger,Trigger1M,InterestRatesTrigger))</f>
        <v>1.4011008854536761E-2</v>
      </c>
      <c r="V59" s="125" t="e">
        <f>_xll.qlQuoteValue(P59,_xll.ohTrigger(Trigger,Trigger1M,InterestRatesTrigger))</f>
        <v>#NUM!</v>
      </c>
      <c r="W59" s="50" t="b">
        <f t="shared" si="8"/>
        <v>0</v>
      </c>
      <c r="X59" s="144" t="e">
        <f t="shared" si="9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_xll.qlSwapIndex(,,O59,SettlementDays,Currency,Calendar,FixedLegTenor,FixedLegBDC,FixedLegDayCounter,Index1M,DiscountingCurve,Permanent,Trigger,ObjectOverwrite)</f>
        <v>obj_00787#0003</v>
      </c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3:65" x14ac:dyDescent="0.2">
      <c r="M60" s="50" t="s">
        <v>60</v>
      </c>
      <c r="N60" s="50"/>
      <c r="O60" s="50" t="s">
        <v>126</v>
      </c>
      <c r="P60" s="50" t="str">
        <f t="shared" si="10"/>
        <v>EURAB1E24Y_Quote</v>
      </c>
      <c r="Q60" s="122"/>
      <c r="R60" s="120">
        <f t="shared" si="7"/>
        <v>42269</v>
      </c>
      <c r="S60" s="120">
        <f>_xll.qlInterestRateIndexValueDate(AA60,R60)</f>
        <v>42271</v>
      </c>
      <c r="T60" s="120">
        <f>_xll.qlInterestRateIndexMaturity(AA60,S60)</f>
        <v>51039</v>
      </c>
      <c r="U60" s="125">
        <f>_xll.qlIndexFixing(AA60,R60,,_xll.ohTrigger(Trigger,Trigger1M,InterestRatesTrigger))</f>
        <v>1.4083465865003041E-2</v>
      </c>
      <c r="V60" s="125" t="e">
        <f>_xll.qlQuoteValue(P60,_xll.ohTrigger(Trigger,Trigger1M,InterestRatesTrigger))</f>
        <v>#NUM!</v>
      </c>
      <c r="W60" s="50" t="b">
        <f t="shared" si="8"/>
        <v>0</v>
      </c>
      <c r="X60" s="144" t="e">
        <f t="shared" si="9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_xll.qlSwapIndex(,,O60,SettlementDays,Currency,Calendar,FixedLegTenor,FixedLegBDC,FixedLegDayCounter,Index1M,DiscountingCurve,Permanent,Trigger,ObjectOverwrite)</f>
        <v>obj_00761#0003</v>
      </c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3:65" x14ac:dyDescent="0.2">
      <c r="M61" s="110" t="s">
        <v>60</v>
      </c>
      <c r="N61" s="110"/>
      <c r="O61" s="110" t="s">
        <v>94</v>
      </c>
      <c r="P61" s="110" t="str">
        <f t="shared" si="10"/>
        <v>EURAB1E25Y_Quote</v>
      </c>
      <c r="Q61" s="122"/>
      <c r="R61" s="111">
        <f t="shared" si="7"/>
        <v>42269</v>
      </c>
      <c r="S61" s="111">
        <f>_xll.qlInterestRateIndexValueDate(AA61,R61)</f>
        <v>42271</v>
      </c>
      <c r="T61" s="111">
        <f>_xll.qlInterestRateIndexMaturity(AA61,S61)</f>
        <v>51403</v>
      </c>
      <c r="U61" s="112">
        <f>_xll.qlIndexFixing(AA61,R61,,_xll.ohTrigger(Trigger,Trigger1M,InterestRatesTrigger))</f>
        <v>1.4139999999780049E-2</v>
      </c>
      <c r="V61" s="112">
        <f>_xll.qlQuoteValue(P61,_xll.ohTrigger(Trigger,Trigger1M,InterestRatesTrigger))</f>
        <v>1.4140000000000002E-2</v>
      </c>
      <c r="W61" s="110" t="b">
        <f t="shared" si="8"/>
        <v>1</v>
      </c>
      <c r="X61" s="146">
        <f t="shared" si="9"/>
        <v>-2.1995252841300328E-9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_xll.qlSwapIndex(,,O61,SettlementDays,Currency,Calendar,FixedLegTenor,FixedLegBDC,FixedLegDayCounter,Index1M,DiscountingCurve,Permanent,Trigger,ObjectOverwrite)</f>
        <v>obj_00773#0003</v>
      </c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3:65" x14ac:dyDescent="0.2">
      <c r="M62" s="50" t="s">
        <v>60</v>
      </c>
      <c r="N62" s="50"/>
      <c r="O62" s="50" t="s">
        <v>127</v>
      </c>
      <c r="P62" s="50" t="str">
        <f t="shared" si="10"/>
        <v>EURAB1E26Y_Quote</v>
      </c>
      <c r="Q62" s="122"/>
      <c r="R62" s="120">
        <f t="shared" si="7"/>
        <v>42269</v>
      </c>
      <c r="S62" s="120">
        <f>_xll.qlInterestRateIndexValueDate(AA62,R62)</f>
        <v>42271</v>
      </c>
      <c r="T62" s="120">
        <f>_xll.qlInterestRateIndexMaturity(AA62,S62)</f>
        <v>51768</v>
      </c>
      <c r="U62" s="125">
        <f>_xll.qlIndexFixing(AA62,R62,,_xll.ohTrigger(Trigger,Trigger1M,InterestRatesTrigger))</f>
        <v>1.4185837414069893E-2</v>
      </c>
      <c r="V62" s="125" t="e">
        <f>_xll.qlQuoteValue(P62,_xll.ohTrigger(Trigger,Trigger1M,InterestRatesTrigger))</f>
        <v>#NUM!</v>
      </c>
      <c r="W62" s="50" t="b">
        <f t="shared" si="8"/>
        <v>0</v>
      </c>
      <c r="X62" s="144" t="e">
        <f t="shared" si="9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_xll.qlSwapIndex(,,O62,SettlementDays,Currency,Calendar,FixedLegTenor,FixedLegBDC,FixedLegDayCounter,Index1M,DiscountingCurve,Permanent,Trigger,ObjectOverwrite)</f>
        <v>obj_0076d#0003</v>
      </c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3:65" x14ac:dyDescent="0.2">
      <c r="M63" s="50" t="s">
        <v>60</v>
      </c>
      <c r="N63" s="50"/>
      <c r="O63" s="50" t="s">
        <v>95</v>
      </c>
      <c r="P63" s="50" t="str">
        <f t="shared" si="10"/>
        <v>EURAB1E27Y_Quote</v>
      </c>
      <c r="Q63" s="122"/>
      <c r="R63" s="120">
        <f t="shared" si="7"/>
        <v>42269</v>
      </c>
      <c r="S63" s="120">
        <f>_xll.qlInterestRateIndexValueDate(AA63,R63)</f>
        <v>42271</v>
      </c>
      <c r="T63" s="120">
        <f>_xll.qlInterestRateIndexMaturity(AA63,S63)</f>
        <v>52133</v>
      </c>
      <c r="U63" s="125">
        <f>_xll.qlIndexFixing(AA63,R63,,_xll.ohTrigger(Trigger,Trigger1M,InterestRatesTrigger))</f>
        <v>1.4225376989407247E-2</v>
      </c>
      <c r="V63" s="125" t="e">
        <f>_xll.qlQuoteValue(P63,_xll.ohTrigger(Trigger,Trigger1M,InterestRatesTrigger))</f>
        <v>#NUM!</v>
      </c>
      <c r="W63" s="50" t="b">
        <f t="shared" si="8"/>
        <v>0</v>
      </c>
      <c r="X63" s="144" t="e">
        <f t="shared" si="9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_xll.qlSwapIndex(,,O63,SettlementDays,Currency,Calendar,FixedLegTenor,FixedLegBDC,FixedLegDayCounter,Index1M,DiscountingCurve,Permanent,Trigger,ObjectOverwrite)</f>
        <v>obj_0076f#0003</v>
      </c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3:65" x14ac:dyDescent="0.2">
      <c r="M64" s="50" t="s">
        <v>60</v>
      </c>
      <c r="N64" s="50"/>
      <c r="O64" s="50" t="s">
        <v>128</v>
      </c>
      <c r="P64" s="50" t="str">
        <f t="shared" si="10"/>
        <v>EURAB1E28Y_Quote</v>
      </c>
      <c r="Q64" s="122"/>
      <c r="R64" s="120">
        <f t="shared" si="7"/>
        <v>42269</v>
      </c>
      <c r="S64" s="120">
        <f>_xll.qlInterestRateIndexValueDate(AA64,R64)</f>
        <v>42271</v>
      </c>
      <c r="T64" s="120">
        <f>_xll.qlInterestRateIndexMaturity(AA64,S64)</f>
        <v>52498</v>
      </c>
      <c r="U64" s="125">
        <f>_xll.qlIndexFixing(AA64,R64,,_xll.ohTrigger(Trigger,Trigger1M,InterestRatesTrigger))</f>
        <v>1.426089909473569E-2</v>
      </c>
      <c r="V64" s="125" t="e">
        <f>_xll.qlQuoteValue(P64,_xll.ohTrigger(Trigger,Trigger1M,InterestRatesTrigger))</f>
        <v>#NUM!</v>
      </c>
      <c r="W64" s="50" t="b">
        <f t="shared" si="8"/>
        <v>0</v>
      </c>
      <c r="X64" s="144" t="e">
        <f t="shared" si="9"/>
        <v>#NUM!</v>
      </c>
      <c r="Y64" s="50" t="e">
        <f>ABS(X64/10000)&lt;=ABS('General Settings'!$D$25)</f>
        <v>#NUM!</v>
      </c>
      <c r="AA64" s="50" t="str">
        <f>_xll.qlSwapIndex(,,O64,SettlementDays,Currency,Calendar,FixedLegTenor,FixedLegBDC,FixedLegDayCounter,Index1M,DiscountingCurve,Permanent,Trigger,ObjectOverwrite)</f>
        <v>obj_0076c#0003</v>
      </c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3:66" x14ac:dyDescent="0.2">
      <c r="M65" s="50" t="s">
        <v>60</v>
      </c>
      <c r="N65" s="50"/>
      <c r="O65" s="50" t="s">
        <v>129</v>
      </c>
      <c r="P65" s="50" t="str">
        <f t="shared" si="10"/>
        <v>EURAB1E29Y_Quote</v>
      </c>
      <c r="Q65" s="122"/>
      <c r="R65" s="120">
        <f t="shared" si="7"/>
        <v>42269</v>
      </c>
      <c r="S65" s="120">
        <f>_xll.qlInterestRateIndexValueDate(AA65,R65)</f>
        <v>42271</v>
      </c>
      <c r="T65" s="120">
        <f>_xll.qlInterestRateIndexMaturity(AA65,S65)</f>
        <v>52866</v>
      </c>
      <c r="U65" s="125">
        <f>_xll.qlIndexFixing(AA65,R65,,_xll.ohTrigger(Trigger,Trigger1M,InterestRatesTrigger))</f>
        <v>1.4295962244460197E-2</v>
      </c>
      <c r="V65" s="125" t="e">
        <f>_xll.qlQuoteValue(P65,_xll.ohTrigger(Trigger,Trigger1M,InterestRatesTrigger))</f>
        <v>#NUM!</v>
      </c>
      <c r="W65" s="50" t="b">
        <f t="shared" si="8"/>
        <v>0</v>
      </c>
      <c r="X65" s="144" t="e">
        <f t="shared" si="9"/>
        <v>#NUM!</v>
      </c>
      <c r="Y65" s="50" t="e">
        <f>ABS(X65/10000)&lt;=ABS('General Settings'!$D$25)</f>
        <v>#NUM!</v>
      </c>
      <c r="AA65" s="50" t="str">
        <f>_xll.qlSwapIndex(,,O65,SettlementDays,Currency,Calendar,FixedLegTenor,FixedLegBDC,FixedLegDayCounter,Index1M,DiscountingCurve,Permanent,Trigger,ObjectOverwrite)</f>
        <v>obj_0077a#0003</v>
      </c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3:66" x14ac:dyDescent="0.2">
      <c r="M66" s="110" t="s">
        <v>60</v>
      </c>
      <c r="N66" s="110"/>
      <c r="O66" s="110" t="s">
        <v>96</v>
      </c>
      <c r="P66" s="110" t="str">
        <f t="shared" si="10"/>
        <v>EURAB1E30Y_Quote</v>
      </c>
      <c r="Q66" s="122"/>
      <c r="R66" s="111">
        <f t="shared" si="7"/>
        <v>42269</v>
      </c>
      <c r="S66" s="111">
        <f>_xll.qlInterestRateIndexValueDate(AA66,R66)</f>
        <v>42271</v>
      </c>
      <c r="T66" s="111">
        <f>_xll.qlInterestRateIndexMaturity(AA66,S66)</f>
        <v>53230</v>
      </c>
      <c r="U66" s="112">
        <f>_xll.qlIndexFixing(AA66,R66,,_xll.ohTrigger(Trigger,Trigger1M,InterestRatesTrigger))</f>
        <v>1.4330000000030133E-2</v>
      </c>
      <c r="V66" s="112">
        <f>_xll.qlQuoteValue(P66,_xll.ohTrigger(Trigger,Trigger1M,InterestRatesTrigger))</f>
        <v>1.4330000000000001E-2</v>
      </c>
      <c r="W66" s="110" t="b">
        <f t="shared" si="8"/>
        <v>1</v>
      </c>
      <c r="X66" s="146">
        <f t="shared" si="9"/>
        <v>3.0132146777717139E-10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_xll.qlSwapIndex(,,O66,SettlementDays,Currency,Calendar,FixedLegTenor,FixedLegBDC,FixedLegDayCounter,Index1M,DiscountingCurve,Permanent,Trigger,ObjectOverwrite)</f>
        <v>obj_00790#0003</v>
      </c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3:66" x14ac:dyDescent="0.2">
      <c r="M67" s="50" t="s">
        <v>60</v>
      </c>
      <c r="N67" s="50"/>
      <c r="O67" s="50" t="s">
        <v>97</v>
      </c>
      <c r="P67" s="50" t="str">
        <f t="shared" si="10"/>
        <v>EURAB1E35Y_Quote</v>
      </c>
      <c r="Q67" s="122"/>
      <c r="R67" s="120">
        <f t="shared" si="7"/>
        <v>42269</v>
      </c>
      <c r="S67" s="120">
        <f>_xll.qlInterestRateIndexValueDate(AA67,R67)</f>
        <v>42271</v>
      </c>
      <c r="T67" s="120">
        <f>_xll.qlInterestRateIndexMaturity(AA67,S67)</f>
        <v>55057</v>
      </c>
      <c r="U67" s="125">
        <f>_xll.qlIndexFixing(AA67,R67,,_xll.ohTrigger(Trigger,Trigger1M,InterestRatesTrigger))</f>
        <v>1.4508941527665692E-2</v>
      </c>
      <c r="V67" s="125" t="e">
        <f>_xll.qlQuoteValue(P67,_xll.ohTrigger(Trigger,Trigger1M,InterestRatesTrigger))</f>
        <v>#NUM!</v>
      </c>
      <c r="W67" s="50" t="b">
        <f t="shared" si="8"/>
        <v>0</v>
      </c>
      <c r="X67" s="144" t="e">
        <f t="shared" si="9"/>
        <v>#NUM!</v>
      </c>
      <c r="Y67" s="50" t="e">
        <f>ABS(X67/10000)&lt;=ABS('General Settings'!$D$25)</f>
        <v>#NUM!</v>
      </c>
      <c r="AA67" s="50" t="str">
        <f>_xll.qlSwapIndex(,,O67,SettlementDays,Currency,Calendar,FixedLegTenor,FixedLegBDC,FixedLegDayCounter,Index1M,DiscountingCurve,Permanent,Trigger,ObjectOverwrite)</f>
        <v>obj_0077d#0003</v>
      </c>
    </row>
    <row r="68" spans="13:66" x14ac:dyDescent="0.2">
      <c r="M68" s="110" t="s">
        <v>60</v>
      </c>
      <c r="N68" s="110"/>
      <c r="O68" s="110" t="s">
        <v>98</v>
      </c>
      <c r="P68" s="110" t="str">
        <f t="shared" si="10"/>
        <v>EURAB1E40Y_Quote</v>
      </c>
      <c r="Q68" s="122"/>
      <c r="R68" s="111">
        <f t="shared" si="7"/>
        <v>42269</v>
      </c>
      <c r="S68" s="111">
        <f>_xll.qlInterestRateIndexValueDate(AA68,R68)</f>
        <v>42271</v>
      </c>
      <c r="T68" s="111">
        <f>_xll.qlInterestRateIndexMaturity(AA68,S68)</f>
        <v>56881</v>
      </c>
      <c r="U68" s="112">
        <f>_xll.qlIndexFixing(AA68,R68,,_xll.ohTrigger(Trigger,Trigger1M,InterestRatesTrigger))</f>
        <v>1.4579999999868105E-2</v>
      </c>
      <c r="V68" s="112">
        <f>_xll.qlQuoteValue(P68,_xll.ohTrigger(Trigger,Trigger1M,InterestRatesTrigger))</f>
        <v>1.4579999999999999E-2</v>
      </c>
      <c r="W68" s="110" t="b">
        <f t="shared" si="8"/>
        <v>1</v>
      </c>
      <c r="X68" s="146">
        <f t="shared" si="9"/>
        <v>-1.318944953254686E-9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_xll.qlSwapIndex(,,O68,SettlementDays,Currency,Calendar,FixedLegTenor,FixedLegBDC,FixedLegDayCounter,Index1M,DiscountingCurve,Permanent,Trigger,ObjectOverwrite)</f>
        <v>obj_00768#0003</v>
      </c>
    </row>
    <row r="69" spans="13:66" x14ac:dyDescent="0.2">
      <c r="M69" s="110" t="s">
        <v>60</v>
      </c>
      <c r="N69" s="110"/>
      <c r="O69" s="110" t="s">
        <v>99</v>
      </c>
      <c r="P69" s="110" t="str">
        <f t="shared" si="10"/>
        <v>EURAB1E50Y_Quote</v>
      </c>
      <c r="Q69" s="122"/>
      <c r="R69" s="111">
        <f t="shared" si="7"/>
        <v>42269</v>
      </c>
      <c r="S69" s="111">
        <f>_xll.qlInterestRateIndexValueDate(AA69,R69)</f>
        <v>42271</v>
      </c>
      <c r="T69" s="111">
        <f>_xll.qlInterestRateIndexMaturity(AA69,S69)</f>
        <v>60534</v>
      </c>
      <c r="U69" s="112">
        <f>_xll.qlIndexFixing(AA69,R69,,_xll.ohTrigger(Trigger,Trigger1M,InterestRatesTrigger))</f>
        <v>1.426000000026134E-2</v>
      </c>
      <c r="V69" s="112">
        <f>_xll.qlQuoteValue(P69,_xll.ohTrigger(Trigger,Trigger1M,InterestRatesTrigger))</f>
        <v>1.4260000000000002E-2</v>
      </c>
      <c r="W69" s="110" t="b">
        <f t="shared" si="8"/>
        <v>1</v>
      </c>
      <c r="X69" s="146">
        <f t="shared" si="9"/>
        <v>2.6133782637938197E-9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_xll.qlSwapIndex(,,O69,SettlementDays,Currency,Calendar,FixedLegTenor,FixedLegBDC,FixedLegDayCounter,Index1M,DiscountingCurve,Permanent,Trigger,ObjectOverwrite)</f>
        <v>obj_00771#0003</v>
      </c>
    </row>
    <row r="70" spans="13:66" x14ac:dyDescent="0.2">
      <c r="M70" s="114" t="s">
        <v>60</v>
      </c>
      <c r="N70" s="114"/>
      <c r="O70" s="114" t="s">
        <v>130</v>
      </c>
      <c r="P70" s="114" t="str">
        <f t="shared" si="10"/>
        <v>EURAB1E60Y_Quote</v>
      </c>
      <c r="Q70" s="124"/>
      <c r="R70" s="115">
        <f t="shared" si="7"/>
        <v>42269</v>
      </c>
      <c r="S70" s="115">
        <f>_xll.qlInterestRateIndexValueDate(AA70,R70)</f>
        <v>42271</v>
      </c>
      <c r="T70" s="115">
        <f>_xll.qlInterestRateIndexMaturity(AA70,S70)</f>
        <v>64186</v>
      </c>
      <c r="U70" s="116">
        <f>_xll.qlIndexFixing(AA70,R70,,_xll.ohTrigger(Trigger,Trigger1M,InterestRatesTrigger))</f>
        <v>1.4179999999458768E-2</v>
      </c>
      <c r="V70" s="116">
        <f>_xll.qlQuoteValue(P70,_xll.ohTrigger(Trigger,Trigger1M,InterestRatesTrigger))</f>
        <v>1.4180000000000002E-2</v>
      </c>
      <c r="W70" s="114" t="b">
        <f t="shared" si="8"/>
        <v>1</v>
      </c>
      <c r="X70" s="158">
        <f t="shared" si="9"/>
        <v>-5.4123372450476381E-9</v>
      </c>
      <c r="Y70" s="51" t="b">
        <f>ABS(X70/10000)&lt;=ABS('General Settings'!$D$25)</f>
        <v>1</v>
      </c>
      <c r="AA70" s="51" t="str">
        <f>_xll.qlSwapIndex(,,O70,SettlementDays,Currency,Calendar,FixedLegTenor,FixedLegBDC,FixedLegDayCounter,Index1M,DiscountingCurve,Permanent,Trigger,ObjectOverwrite)</f>
        <v>obj_0076a#0003</v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3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3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3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3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3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3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7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0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42247</v>
      </c>
      <c r="E3" s="73">
        <f t="shared" ref="E3:E16" si="0">EDATE(SettlementDate,$B3)</f>
        <v>42637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-6.3328293113159532E-4</v>
      </c>
      <c r="H3" s="53">
        <f>IF(G3&gt;=0,ROUNDDOWN(G3*10,2)/10,ROUNDUP(G3*10,2)/10)</f>
        <v>-1E-3</v>
      </c>
      <c r="I3" s="82">
        <f>MAX(_xll.ohPack(Data!$K$4:INDEX(Fwd3M,MATCH(E3+1,SettlementDates,1),1)))</f>
        <v>-3.8802579895018098E-4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1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43002</v>
      </c>
      <c r="F4" s="77">
        <f t="shared" si="1"/>
        <v>3</v>
      </c>
      <c r="G4" s="83">
        <f>MIN(_xll.ohPack(Data!$K$4:INDEX(Fwd3M,MATCH(E4+1,SettlementDates,1),1)))</f>
        <v>-6.3328293113159532E-4</v>
      </c>
      <c r="H4" s="54">
        <f t="shared" ref="H4:H16" si="4">IF(G4&gt;=0,ROUNDDOWN(G4*10,2)/10,ROUNDUP(G4*10,2)/10)</f>
        <v>-1E-3</v>
      </c>
      <c r="I4" s="83">
        <f>MAX(_xll.ohPack(Data!$K$4:INDEX(Fwd3M,MATCH(E4+1,SettlementDates,1),1)))</f>
        <v>6.0520745028566896E-4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1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44098</v>
      </c>
      <c r="F5" s="77">
        <f t="shared" si="1"/>
        <v>6</v>
      </c>
      <c r="G5" s="83">
        <f>MIN(_xll.ohPack(Data!$K$4:INDEX(Fwd3M,MATCH(E5+1,SettlementDates,1),1)))</f>
        <v>-6.3328293113159532E-4</v>
      </c>
      <c r="H5" s="54">
        <f t="shared" si="4"/>
        <v>-1E-3</v>
      </c>
      <c r="I5" s="83">
        <f>MAX(_xll.ohPack(Data!$K$4:INDEX(Fwd3M,MATCH(E5+1,SettlementDates,1),1)))</f>
        <v>9.0251563317290413E-3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1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45924</v>
      </c>
      <c r="F6" s="77">
        <f t="shared" si="1"/>
        <v>6</v>
      </c>
      <c r="G6" s="83">
        <f>MIN(_xll.ohPack(Data!$K$4:INDEX(Fwd3M,MATCH(E6+1,SettlementDates,1),1)))</f>
        <v>-6.3328293113159532E-4</v>
      </c>
      <c r="H6" s="54">
        <f t="shared" si="4"/>
        <v>-1E-3</v>
      </c>
      <c r="I6" s="83">
        <f>MAX(_xll.ohPack(Data!$K$4:INDEX(Fwd3M,MATCH(E6+1,SettlementDates,1),1)))</f>
        <v>1.9902466655112954E-2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1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49576</v>
      </c>
      <c r="F7" s="77">
        <f t="shared" si="1"/>
        <v>12</v>
      </c>
      <c r="G7" s="83">
        <f>MIN(_xll.ohPack(Data!$K$4:INDEX(Fwd3M,MATCH(E7+1,SettlementDates,1),1)))</f>
        <v>-6.3328293113159532E-4</v>
      </c>
      <c r="H7" s="54">
        <f t="shared" si="4"/>
        <v>-1E-3</v>
      </c>
      <c r="I7" s="83">
        <f>MAX(_xll.ohPack(Data!$K$4:INDEX(Fwd3M,MATCH(E7+1,SettlementDates,1),1)))</f>
        <v>2.1498455082074333E-2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1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53229</v>
      </c>
      <c r="F8" s="77">
        <f t="shared" si="1"/>
        <v>36</v>
      </c>
      <c r="G8" s="83">
        <f>MIN(_xll.ohPack(Data!$K$4:INDEX(Fwd3M,MATCH(E8+1,SettlementDates,1),1)))</f>
        <v>-6.3328293113159532E-4</v>
      </c>
      <c r="H8" s="54">
        <f t="shared" si="4"/>
        <v>-1E-3</v>
      </c>
      <c r="I8" s="83">
        <f>MAX(_xll.ohPack(Data!$K$4:INDEX(Fwd3M,MATCH(E8+1,SettlementDates,1),1)))</f>
        <v>2.1498455082074333E-2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2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64186</v>
      </c>
      <c r="F9" s="77">
        <f t="shared" si="1"/>
        <v>60</v>
      </c>
      <c r="G9" s="84">
        <f>MIN(_xll.ohPack(Data!$K$4:INDEX(Fwd3M,MATCH(E9+1,SettlementDates,1),1)))</f>
        <v>-6.3328293113159532E-4</v>
      </c>
      <c r="H9" s="55">
        <f t="shared" si="4"/>
        <v>-1E-3</v>
      </c>
      <c r="I9" s="84">
        <f>MAX(_xll.ohPack(Data!$K$4:INDEX(Fwd3M,MATCH(E9+1,SettlementDates,1),1)))</f>
        <v>2.1498455082074333E-2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0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42637</v>
      </c>
      <c r="F10" s="78">
        <f t="shared" si="1"/>
        <v>1</v>
      </c>
      <c r="G10" s="83">
        <f>MIN(_xll.ohPack(Data!$O$4:INDEX(ONFwd3M,MATCH(E10+1,SettlementDates,1),1)))</f>
        <v>-6.5471795061444737E-4</v>
      </c>
      <c r="H10" s="54">
        <f t="shared" si="4"/>
        <v>-1E-3</v>
      </c>
      <c r="I10" s="83">
        <f>MAX(_xll.ohPack(Data!$O$4:INDEX(ONFwd3M,MATCH(E10+1,SettlementDates,1),1)))</f>
        <v>3.4119201733906479E-4</v>
      </c>
      <c r="J10" s="54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1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43002</v>
      </c>
      <c r="F11" s="77">
        <f t="shared" si="1"/>
        <v>3</v>
      </c>
      <c r="G11" s="83">
        <f>MIN(_xll.ohPack(Data!$O$4:INDEX(ONFwd3M,MATCH(E11+1,SettlementDates,1),1)))</f>
        <v>-6.5471795061444737E-4</v>
      </c>
      <c r="H11" s="54">
        <f t="shared" si="4"/>
        <v>-1E-3</v>
      </c>
      <c r="I11" s="83">
        <f>MAX(_xll.ohPack(Data!$O$4:INDEX(ONFwd3M,MATCH(E11+1,SettlementDates,1),1)))</f>
        <v>3.9037120831864058E-4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1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44098</v>
      </c>
      <c r="F12" s="77">
        <f t="shared" si="1"/>
        <v>6</v>
      </c>
      <c r="G12" s="83">
        <f>MIN(_xll.ohPack(Data!$O$4:INDEX(ONFwd3M,MATCH(E12+1,SettlementDates,1),1)))</f>
        <v>-6.5471795061444737E-4</v>
      </c>
      <c r="H12" s="54">
        <f t="shared" si="4"/>
        <v>-1E-3</v>
      </c>
      <c r="I12" s="83">
        <f>MAX(_xll.ohPack(Data!$O$4:INDEX(ONFwd3M,MATCH(E12+1,SettlementDates,1),1)))</f>
        <v>8.6323249059283569E-3</v>
      </c>
      <c r="J12" s="54">
        <f t="shared" si="2"/>
        <v>9.0000000000000011E-3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1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45924</v>
      </c>
      <c r="F13" s="77">
        <f t="shared" si="1"/>
        <v>6</v>
      </c>
      <c r="G13" s="83">
        <f>MIN(_xll.ohPack(Data!$O$4:INDEX(ONFwd3M,MATCH(E13+1,SettlementDates,1),1)))</f>
        <v>-6.5471795061444737E-4</v>
      </c>
      <c r="H13" s="54">
        <f t="shared" si="4"/>
        <v>-1E-3</v>
      </c>
      <c r="I13" s="83">
        <f>MAX(_xll.ohPack(Data!$O$4:INDEX(ONFwd3M,MATCH(E13+1,SettlementDates,1),1)))</f>
        <v>1.9705761092252416E-2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1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49576</v>
      </c>
      <c r="F14" s="77">
        <f t="shared" si="1"/>
        <v>12</v>
      </c>
      <c r="G14" s="83">
        <f>MIN(_xll.ohPack(Data!$O$4:INDEX(ONFwd3M,MATCH(E14+1,SettlementDates,1),1)))</f>
        <v>-6.5471795061444737E-4</v>
      </c>
      <c r="H14" s="54">
        <f t="shared" si="4"/>
        <v>-1E-3</v>
      </c>
      <c r="I14" s="83">
        <f>MAX(_xll.ohPack(Data!$O$4:INDEX(ONFwd3M,MATCH(E14+1,SettlementDates,1),1)))</f>
        <v>2.1440795452996042E-2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1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53229</v>
      </c>
      <c r="F15" s="77">
        <f t="shared" si="1"/>
        <v>36</v>
      </c>
      <c r="G15" s="83">
        <f>MIN(_xll.ohPack(Data!$O$4:INDEX(ONFwd3M,MATCH(E15+1,SettlementDates,1),1)))</f>
        <v>-6.5471795061444737E-4</v>
      </c>
      <c r="H15" s="54">
        <f t="shared" si="4"/>
        <v>-1E-3</v>
      </c>
      <c r="I15" s="83">
        <f>MAX(_xll.ohPack(Data!$O$4:INDEX(ONFwd3M,MATCH(E15+1,SettlementDates,1),1)))</f>
        <v>2.1440795452996042E-2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2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64186</v>
      </c>
      <c r="F16" s="81">
        <f t="shared" si="1"/>
        <v>60</v>
      </c>
      <c r="G16" s="84">
        <f>MIN(_xll.ohPack(Data!$O$4:INDEX(ONFwd3M,MATCH(E16+1,SettlementDates,1),1)))</f>
        <v>-6.5471795061444737E-4</v>
      </c>
      <c r="H16" s="55">
        <f t="shared" si="4"/>
        <v>-1E-3</v>
      </c>
      <c r="I16" s="84">
        <f>MAX(_xll.ohPack(Data!$O$4:INDEX(ONFwd3M,MATCH(E16+1,SettlementDates,1),1)))</f>
        <v>2.1440795452996042E-2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147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113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157</v>
      </c>
      <c r="Y22" s="102" t="s">
        <v>59</v>
      </c>
    </row>
    <row r="23" spans="3:33" x14ac:dyDescent="0.2">
      <c r="J23" s="62"/>
      <c r="K23" s="62"/>
      <c r="L23" s="62"/>
      <c r="M23" s="50" t="s">
        <v>150</v>
      </c>
      <c r="N23" s="50" t="s">
        <v>30</v>
      </c>
      <c r="O23" s="50" t="str">
        <f t="shared" ref="O23:O34" si="6">LEFT(N23,LEN(N23)-1)+3&amp;"M"</f>
        <v>4M</v>
      </c>
      <c r="P23" s="50" t="str">
        <f t="shared" ref="P23:P34" si="7">Currency&amp;LEFT(N23,LEN(N23)-1)&amp;"x"&amp;LEFT(O23,LEN(O23)-1)&amp;"F"&amp;QuoteSuffix</f>
        <v>EUR1x4F_Quote</v>
      </c>
      <c r="Q23" s="122"/>
      <c r="R23" s="120">
        <f>_xll.qlInterestRateIndexFixingDate(Index3M,S23)</f>
        <v>42299</v>
      </c>
      <c r="S23" s="120">
        <f>_xll.qlCalendarAdvance(Calendar,SettlementDate,N23,"mf",TRUE)</f>
        <v>42303</v>
      </c>
      <c r="T23" s="120">
        <f>_xll.qlCalendarAdvance(Calendar,SettlementDate,O23,"mf",TRUE)</f>
        <v>42394</v>
      </c>
      <c r="U23" s="125">
        <f>_xll.qlIndexFixing(Index3M,R23,TRUE,_xll.ohTrigger(Trigger,Trigger3M,InterestRatesTrigger))</f>
        <v>-4.0059616760051747E-4</v>
      </c>
      <c r="V23" s="125">
        <f>_xll.qlQuoteValue(P23,_xll.ohTrigger(Trigger,Trigger3M,InterestRatesTrigger))</f>
        <v>-4.2999999999999999E-4</v>
      </c>
      <c r="W23" s="50" t="b">
        <f>NOT(ISERROR(V23))</f>
        <v>1</v>
      </c>
      <c r="X23" s="144">
        <f>(U23-V23)*10000</f>
        <v>0.29403832399482516</v>
      </c>
      <c r="Y23" s="50" t="b">
        <f>ABS(X23/10000)&lt;=ABS('General Settings'!$D$26)</f>
        <v>1</v>
      </c>
      <c r="AG23" s="155" t="e">
        <f>NA()</f>
        <v>#N/A</v>
      </c>
    </row>
    <row r="24" spans="3:33" x14ac:dyDescent="0.2">
      <c r="M24" s="50" t="s">
        <v>150</v>
      </c>
      <c r="N24" s="50" t="s">
        <v>63</v>
      </c>
      <c r="O24" s="50" t="str">
        <f t="shared" si="6"/>
        <v>5M</v>
      </c>
      <c r="P24" s="50" t="str">
        <f t="shared" si="7"/>
        <v>EUR2x5F_Quote</v>
      </c>
      <c r="Q24" s="122"/>
      <c r="R24" s="120">
        <f>_xll.qlInterestRateIndexFixingDate(Index3M,S24)</f>
        <v>42328</v>
      </c>
      <c r="S24" s="120">
        <f>_xll.qlCalendarAdvance(Calendar,SettlementDate,N24,"mf",TRUE)</f>
        <v>42332</v>
      </c>
      <c r="T24" s="120">
        <f>_xll.qlCalendarAdvance(Calendar,SettlementDate,O24,"mf",TRUE)</f>
        <v>42424</v>
      </c>
      <c r="U24" s="125">
        <f>_xll.qlIndexFixing(Index3M,R24,TRUE,_xll.ohTrigger(Trigger,Trigger3M,InterestRatesTrigger))</f>
        <v>-4.3057596182461826E-4</v>
      </c>
      <c r="V24" s="125">
        <f>_xll.qlQuoteValue(P24,_xll.ohTrigger(Trigger,Trigger3M,InterestRatesTrigger))</f>
        <v>-4.6999999999999999E-4</v>
      </c>
      <c r="W24" s="50" t="b">
        <f t="shared" ref="W24:W34" si="8">NOT(ISERROR(V24))</f>
        <v>1</v>
      </c>
      <c r="X24" s="144">
        <f t="shared" ref="X24:X60" si="9">(U24-V24)*10000</f>
        <v>0.39424038175381726</v>
      </c>
      <c r="Y24" s="50" t="b">
        <f>ABS(X24/10000)&lt;=ABS('General Settings'!$D$26)</f>
        <v>1</v>
      </c>
      <c r="AG24" s="156" t="e">
        <f>NA()</f>
        <v>#N/A</v>
      </c>
    </row>
    <row r="25" spans="3:33" x14ac:dyDescent="0.2">
      <c r="K25" s="140" t="b">
        <v>1</v>
      </c>
      <c r="M25" s="50" t="s">
        <v>150</v>
      </c>
      <c r="N25" s="50" t="s">
        <v>31</v>
      </c>
      <c r="O25" s="50" t="str">
        <f t="shared" si="6"/>
        <v>6M</v>
      </c>
      <c r="P25" s="50" t="str">
        <f t="shared" si="7"/>
        <v>EUR3x6F_Quote</v>
      </c>
      <c r="Q25" s="122"/>
      <c r="R25" s="120">
        <f>_xll.qlInterestRateIndexFixingDate(Index3M,S25)</f>
        <v>42360</v>
      </c>
      <c r="S25" s="120">
        <f>_xll.qlCalendarAdvance(Calendar,SettlementDate,N25,"mf",TRUE)</f>
        <v>42362</v>
      </c>
      <c r="T25" s="120">
        <f>_xll.qlCalendarAdvance(Calendar,SettlementDate,O25,"mf",TRUE)</f>
        <v>42453</v>
      </c>
      <c r="U25" s="125">
        <f>_xll.qlIndexFixing(Index3M,R25,TRUE,_xll.ohTrigger(Trigger,Trigger3M,InterestRatesTrigger))</f>
        <v>-4.9167340499198578E-4</v>
      </c>
      <c r="V25" s="125">
        <f>_xll.qlQuoteValue(P25,_xll.ohTrigger(Trigger,Trigger3M,InterestRatesTrigger))</f>
        <v>-5.1000000000000004E-4</v>
      </c>
      <c r="W25" s="50" t="b">
        <f t="shared" si="8"/>
        <v>1</v>
      </c>
      <c r="X25" s="144">
        <f t="shared" si="9"/>
        <v>0.18326595008014254</v>
      </c>
      <c r="Y25" s="50" t="b">
        <f>ABS(X25/10000)&lt;=ABS('General Settings'!$D$26)</f>
        <v>1</v>
      </c>
      <c r="AG25" s="156" t="e">
        <f>NA()</f>
        <v>#N/A</v>
      </c>
    </row>
    <row r="26" spans="3:33" x14ac:dyDescent="0.2">
      <c r="M26" s="50" t="s">
        <v>150</v>
      </c>
      <c r="N26" s="50" t="s">
        <v>64</v>
      </c>
      <c r="O26" s="50" t="str">
        <f t="shared" si="6"/>
        <v>7M</v>
      </c>
      <c r="P26" s="50" t="str">
        <f t="shared" si="7"/>
        <v>EUR4x7F_Quote</v>
      </c>
      <c r="Q26" s="122"/>
      <c r="R26" s="120">
        <f>_xll.qlInterestRateIndexFixingDate(Index3M,S26)</f>
        <v>42390</v>
      </c>
      <c r="S26" s="120">
        <f>_xll.qlCalendarAdvance(Calendar,SettlementDate,N26,"mf",TRUE)</f>
        <v>42394</v>
      </c>
      <c r="T26" s="120">
        <f>_xll.qlCalendarAdvance(Calendar,SettlementDate,O26,"mf",TRUE)</f>
        <v>42485</v>
      </c>
      <c r="U26" s="125">
        <f>_xll.qlIndexFixing(Index3M,R26,TRUE,_xll.ohTrigger(Trigger,Trigger3M,InterestRatesTrigger))</f>
        <v>-5.7062773850267414E-4</v>
      </c>
      <c r="V26" s="125">
        <f>_xll.qlQuoteValue(P26,_xll.ohTrigger(Trigger,Trigger3M,InterestRatesTrigger))</f>
        <v>-5.2999999999999998E-4</v>
      </c>
      <c r="W26" s="50" t="b">
        <f t="shared" si="8"/>
        <v>1</v>
      </c>
      <c r="X26" s="144">
        <f t="shared" si="9"/>
        <v>-0.40627738502674166</v>
      </c>
      <c r="Y26" s="50" t="b">
        <f>ABS(X26/10000)&lt;=ABS('General Settings'!$D$26)</f>
        <v>1</v>
      </c>
      <c r="AG26" s="156" t="e">
        <f>NA()</f>
        <v>#N/A</v>
      </c>
    </row>
    <row r="27" spans="3:33" x14ac:dyDescent="0.2">
      <c r="M27" s="50" t="s">
        <v>150</v>
      </c>
      <c r="N27" s="50" t="s">
        <v>65</v>
      </c>
      <c r="O27" s="50" t="str">
        <f t="shared" si="6"/>
        <v>8M</v>
      </c>
      <c r="P27" s="50" t="str">
        <f t="shared" si="7"/>
        <v>EUR5x8F_Quote</v>
      </c>
      <c r="Q27" s="122"/>
      <c r="R27" s="120">
        <f>_xll.qlInterestRateIndexFixingDate(Index3M,S27)</f>
        <v>42422</v>
      </c>
      <c r="S27" s="120">
        <f>_xll.qlCalendarAdvance(Calendar,SettlementDate,N27,"mf",TRUE)</f>
        <v>42424</v>
      </c>
      <c r="T27" s="120">
        <f>_xll.qlCalendarAdvance(Calendar,SettlementDate,O27,"mf",TRUE)</f>
        <v>42514</v>
      </c>
      <c r="U27" s="125">
        <f>_xll.qlIndexFixing(Index3M,R27,TRUE,_xll.ohTrigger(Trigger,Trigger3M,InterestRatesTrigger))</f>
        <v>-5.7807929457842633E-4</v>
      </c>
      <c r="V27" s="125">
        <f>_xll.qlQuoteValue(P27,_xll.ohTrigger(Trigger,Trigger3M,InterestRatesTrigger))</f>
        <v>-5.5000000000000003E-4</v>
      </c>
      <c r="W27" s="50" t="b">
        <f t="shared" si="8"/>
        <v>1</v>
      </c>
      <c r="X27" s="144">
        <f t="shared" si="9"/>
        <v>-0.28079294578426295</v>
      </c>
      <c r="Y27" s="50" t="b">
        <f>ABS(X27/10000)&lt;=ABS('General Settings'!$D$26)</f>
        <v>1</v>
      </c>
      <c r="AG27" s="156" t="e">
        <f>NA()</f>
        <v>#N/A</v>
      </c>
    </row>
    <row r="28" spans="3:33" x14ac:dyDescent="0.2">
      <c r="K28" s="140" t="b">
        <v>1</v>
      </c>
      <c r="M28" s="50" t="s">
        <v>150</v>
      </c>
      <c r="N28" s="50" t="s">
        <v>32</v>
      </c>
      <c r="O28" s="50" t="str">
        <f t="shared" si="6"/>
        <v>9M</v>
      </c>
      <c r="P28" s="50" t="str">
        <f t="shared" si="7"/>
        <v>EUR6x9F_Quote</v>
      </c>
      <c r="Q28" s="122"/>
      <c r="R28" s="120">
        <f>_xll.qlInterestRateIndexFixingDate(Index3M,S28)</f>
        <v>42451</v>
      </c>
      <c r="S28" s="120">
        <f>_xll.qlCalendarAdvance(Calendar,SettlementDate,N28,"mf",TRUE)</f>
        <v>42453</v>
      </c>
      <c r="T28" s="120">
        <f>_xll.qlCalendarAdvance(Calendar,SettlementDate,O28,"mf",TRUE)</f>
        <v>42545</v>
      </c>
      <c r="U28" s="125">
        <f>_xll.qlIndexFixing(Index3M,R28,TRUE,_xll.ohTrigger(Trigger,Trigger3M,InterestRatesTrigger))</f>
        <v>-5.7535090813284299E-4</v>
      </c>
      <c r="V28" s="125">
        <f>_xll.qlQuoteValue(P28,_xll.ohTrigger(Trigger,Trigger3M,InterestRatesTrigger))</f>
        <v>-5.6999999999999998E-4</v>
      </c>
      <c r="W28" s="50" t="b">
        <f t="shared" si="8"/>
        <v>1</v>
      </c>
      <c r="X28" s="144">
        <f t="shared" si="9"/>
        <v>-5.3509081328430082E-2</v>
      </c>
      <c r="Y28" s="50" t="b">
        <f>ABS(X28/10000)&lt;=ABS('General Settings'!$D$26)</f>
        <v>1</v>
      </c>
      <c r="AG28" s="156" t="e">
        <f>NA()</f>
        <v>#N/A</v>
      </c>
    </row>
    <row r="29" spans="3:33" x14ac:dyDescent="0.2">
      <c r="M29" s="50" t="s">
        <v>150</v>
      </c>
      <c r="N29" s="50" t="s">
        <v>66</v>
      </c>
      <c r="O29" s="50" t="str">
        <f t="shared" si="6"/>
        <v>10M</v>
      </c>
      <c r="P29" s="50" t="str">
        <f t="shared" si="7"/>
        <v>EUR7x10F_Quote</v>
      </c>
      <c r="Q29" s="122"/>
      <c r="R29" s="120">
        <f>_xll.qlInterestRateIndexFixingDate(Index3M,S29)</f>
        <v>42481</v>
      </c>
      <c r="S29" s="120">
        <f>_xll.qlCalendarAdvance(Calendar,SettlementDate,N29,"mf",TRUE)</f>
        <v>42485</v>
      </c>
      <c r="T29" s="120">
        <f>_xll.qlCalendarAdvance(Calendar,SettlementDate,O29,"mf",TRUE)</f>
        <v>42576</v>
      </c>
      <c r="U29" s="125">
        <f>_xll.qlIndexFixing(Index3M,R29,TRUE,_xll.ohTrigger(Trigger,Trigger3M,InterestRatesTrigger))</f>
        <v>-5.8851713421603411E-4</v>
      </c>
      <c r="V29" s="125">
        <f>_xll.qlQuoteValue(P29,_xll.ohTrigger(Trigger,Trigger3M,InterestRatesTrigger))</f>
        <v>-5.9999999999999995E-4</v>
      </c>
      <c r="W29" s="50" t="b">
        <f t="shared" si="8"/>
        <v>1</v>
      </c>
      <c r="X29" s="144">
        <f t="shared" si="9"/>
        <v>0.11482865783965837</v>
      </c>
      <c r="Y29" s="50" t="b">
        <f>ABS(X29/10000)&lt;=ABS('General Settings'!$D$26)</f>
        <v>1</v>
      </c>
      <c r="AG29" s="156" t="e">
        <f>NA()</f>
        <v>#N/A</v>
      </c>
    </row>
    <row r="30" spans="3:33" x14ac:dyDescent="0.2">
      <c r="M30" s="50" t="s">
        <v>150</v>
      </c>
      <c r="N30" s="50" t="s">
        <v>67</v>
      </c>
      <c r="O30" s="50" t="str">
        <f t="shared" si="6"/>
        <v>11M</v>
      </c>
      <c r="P30" s="50" t="str">
        <f t="shared" si="7"/>
        <v>EUR8x11F_Quote</v>
      </c>
      <c r="Q30" s="122"/>
      <c r="R30" s="120">
        <f>_xll.qlInterestRateIndexFixingDate(Index3M,S30)</f>
        <v>42510</v>
      </c>
      <c r="S30" s="120">
        <f>_xll.qlCalendarAdvance(Calendar,SettlementDate,N30,"mf",TRUE)</f>
        <v>42514</v>
      </c>
      <c r="T30" s="120">
        <f>_xll.qlCalendarAdvance(Calendar,SettlementDate,O30,"mf",TRUE)</f>
        <v>42606</v>
      </c>
      <c r="U30" s="125">
        <f>_xll.qlIndexFixing(Index3M,R30,TRUE,_xll.ohTrigger(Trigger,Trigger3M,InterestRatesTrigger))</f>
        <v>-6.1105078538809226E-4</v>
      </c>
      <c r="V30" s="125">
        <f>_xll.qlQuoteValue(P30,_xll.ohTrigger(Trigger,Trigger3M,InterestRatesTrigger))</f>
        <v>-6.2E-4</v>
      </c>
      <c r="W30" s="50" t="b">
        <f t="shared" si="8"/>
        <v>1</v>
      </c>
      <c r="X30" s="144">
        <f t="shared" si="9"/>
        <v>8.9492146119077381E-2</v>
      </c>
      <c r="Y30" s="50" t="b">
        <f>ABS(X30/10000)&lt;=ABS('General Settings'!$D$26)</f>
        <v>1</v>
      </c>
      <c r="AG30" s="156" t="e">
        <f>NA()</f>
        <v>#N/A</v>
      </c>
    </row>
    <row r="31" spans="3:33" x14ac:dyDescent="0.2">
      <c r="K31" s="61" t="b">
        <v>0</v>
      </c>
      <c r="M31" s="50" t="s">
        <v>150</v>
      </c>
      <c r="N31" s="50" t="s">
        <v>68</v>
      </c>
      <c r="O31" s="50" t="str">
        <f t="shared" si="6"/>
        <v>12M</v>
      </c>
      <c r="P31" s="50" t="str">
        <f t="shared" si="7"/>
        <v>EUR9x12F_Quote</v>
      </c>
      <c r="Q31" s="122"/>
      <c r="R31" s="120">
        <f>_xll.qlInterestRateIndexFixingDate(Index3M,S31)</f>
        <v>42543</v>
      </c>
      <c r="S31" s="120">
        <f>_xll.qlCalendarAdvance(Calendar,SettlementDate,N31,"mf",TRUE)</f>
        <v>42545</v>
      </c>
      <c r="T31" s="120">
        <f>_xll.qlCalendarAdvance(Calendar,SettlementDate,O31,"mf",TRUE)</f>
        <v>42639</v>
      </c>
      <c r="U31" s="125">
        <f>_xll.qlIndexFixing(Index3M,R31,TRUE,_xll.ohTrigger(Trigger,Trigger3M,InterestRatesTrigger))</f>
        <v>-6.2763619750077452E-4</v>
      </c>
      <c r="V31" s="125">
        <f>_xll.qlQuoteValue(P31,_xll.ohTrigger(Trigger,Trigger3M,InterestRatesTrigger))</f>
        <v>-6.4000000000000005E-4</v>
      </c>
      <c r="W31" s="50" t="b">
        <f t="shared" si="8"/>
        <v>1</v>
      </c>
      <c r="X31" s="144">
        <f t="shared" si="9"/>
        <v>0.12363802499225536</v>
      </c>
      <c r="Y31" s="50" t="b">
        <f>ABS(X31/10000)&lt;=ABS('General Settings'!$D$26)</f>
        <v>1</v>
      </c>
      <c r="AG31" s="156" t="e">
        <f>NA()</f>
        <v>#N/A</v>
      </c>
    </row>
    <row r="32" spans="3:33" x14ac:dyDescent="0.2">
      <c r="M32" s="50" t="s">
        <v>150</v>
      </c>
      <c r="N32" s="50" t="s">
        <v>69</v>
      </c>
      <c r="O32" s="50" t="str">
        <f t="shared" si="6"/>
        <v>13M</v>
      </c>
      <c r="P32" s="50" t="str">
        <f t="shared" si="7"/>
        <v>EUR10x13F_Quote</v>
      </c>
      <c r="Q32" s="122"/>
      <c r="R32" s="120">
        <f>_xll.qlInterestRateIndexFixingDate(Index3M,S32)</f>
        <v>42572</v>
      </c>
      <c r="S32" s="120">
        <f>_xll.qlCalendarAdvance(Calendar,SettlementDate,N32,"mf",TRUE)</f>
        <v>42576</v>
      </c>
      <c r="T32" s="120">
        <f>_xll.qlCalendarAdvance(Calendar,SettlementDate,O32,"mf",TRUE)</f>
        <v>42667</v>
      </c>
      <c r="U32" s="125">
        <f>_xll.qlIndexFixing(Index3M,R32,TRUE,_xll.ohTrigger(Trigger,Trigger3M,InterestRatesTrigger))</f>
        <v>-6.2316755373111347E-4</v>
      </c>
      <c r="V32" s="125">
        <f>_xll.qlQuoteValue(P32,_xll.ohTrigger(Trigger,Trigger3M,InterestRatesTrigger))</f>
        <v>-6.3000000000000003E-4</v>
      </c>
      <c r="W32" s="50" t="b">
        <f t="shared" si="8"/>
        <v>1</v>
      </c>
      <c r="X32" s="144">
        <f t="shared" si="9"/>
        <v>6.832446268886555E-2</v>
      </c>
      <c r="Y32" s="50" t="b">
        <f>ABS(X32/10000)&lt;=ABS('General Settings'!$D$26)</f>
        <v>1</v>
      </c>
      <c r="AG32" s="156" t="e">
        <f>NA()</f>
        <v>#N/A</v>
      </c>
    </row>
    <row r="33" spans="13:33" x14ac:dyDescent="0.2">
      <c r="M33" s="50" t="s">
        <v>150</v>
      </c>
      <c r="N33" s="50" t="s">
        <v>70</v>
      </c>
      <c r="O33" s="50" t="str">
        <f t="shared" si="6"/>
        <v>14M</v>
      </c>
      <c r="P33" s="50" t="str">
        <f t="shared" si="7"/>
        <v>EUR11x14F_Quote</v>
      </c>
      <c r="Q33" s="122"/>
      <c r="R33" s="120">
        <f>_xll.qlInterestRateIndexFixingDate(Index3M,S33)</f>
        <v>42604</v>
      </c>
      <c r="S33" s="120">
        <f>_xll.qlCalendarAdvance(Calendar,SettlementDate,N33,"mf",TRUE)</f>
        <v>42606</v>
      </c>
      <c r="T33" s="120">
        <f>_xll.qlCalendarAdvance(Calendar,SettlementDate,O33,"mf",TRUE)</f>
        <v>42698</v>
      </c>
      <c r="U33" s="125">
        <f>_xll.qlIndexFixing(Index3M,R33,TRUE,_xll.ohTrigger(Trigger,Trigger3M,InterestRatesTrigger))</f>
        <v>-6.0171316293761883E-4</v>
      </c>
      <c r="V33" s="125">
        <f>_xll.qlQuoteValue(P33,_xll.ohTrigger(Trigger,Trigger3M,InterestRatesTrigger))</f>
        <v>-6.2E-4</v>
      </c>
      <c r="W33" s="50" t="b">
        <f t="shared" si="8"/>
        <v>1</v>
      </c>
      <c r="X33" s="144">
        <f t="shared" si="9"/>
        <v>0.18286837062381167</v>
      </c>
      <c r="Y33" s="50" t="b">
        <f>ABS(X33/10000)&lt;=ABS('General Settings'!$D$26)</f>
        <v>1</v>
      </c>
      <c r="AG33" s="156" t="e">
        <f>NA()</f>
        <v>#N/A</v>
      </c>
    </row>
    <row r="34" spans="13:33" x14ac:dyDescent="0.2">
      <c r="M34" s="50" t="s">
        <v>150</v>
      </c>
      <c r="N34" s="50" t="s">
        <v>106</v>
      </c>
      <c r="O34" s="50" t="str">
        <f t="shared" si="6"/>
        <v>15M</v>
      </c>
      <c r="P34" s="50" t="str">
        <f t="shared" si="7"/>
        <v>EUR12x15F_Quote</v>
      </c>
      <c r="Q34" s="122"/>
      <c r="R34" s="120">
        <f>_xll.qlInterestRateIndexFixingDate(Index3M,S34)</f>
        <v>42635</v>
      </c>
      <c r="S34" s="120">
        <f>_xll.qlCalendarAdvance(Calendar,SettlementDate,N34,"mf",TRUE)</f>
        <v>42639</v>
      </c>
      <c r="T34" s="120">
        <f>_xll.qlCalendarAdvance(Calendar,SettlementDate,O34,"mf",TRUE)</f>
        <v>42731</v>
      </c>
      <c r="U34" s="125">
        <f>_xll.qlIndexFixing(Index3M,R34,TRUE,_xll.ohTrigger(Trigger,Trigger3M,InterestRatesTrigger))</f>
        <v>-5.6959292586272997E-4</v>
      </c>
      <c r="V34" s="125">
        <f>_xll.qlQuoteValue(P34,_xll.ohTrigger(Trigger,Trigger3M,InterestRatesTrigger))</f>
        <v>-5.9999999999999995E-4</v>
      </c>
      <c r="W34" s="50" t="b">
        <f t="shared" si="8"/>
        <v>1</v>
      </c>
      <c r="X34" s="144">
        <f t="shared" si="9"/>
        <v>0.30407074137269979</v>
      </c>
      <c r="Y34" s="50" t="b">
        <f>ABS(X34/10000)&lt;=ABS('General Settings'!$D$26)</f>
        <v>1</v>
      </c>
      <c r="AG34" s="157" t="e">
        <f>NA()</f>
        <v>#N/A</v>
      </c>
    </row>
    <row r="35" spans="13:33" x14ac:dyDescent="0.2">
      <c r="M35" s="117" t="s">
        <v>114</v>
      </c>
      <c r="N35" s="117"/>
      <c r="O35" s="117" t="str">
        <f>_xll.qlIMMNextCode(EvaluationDate-1,TRUE,Trigger)</f>
        <v>Z5</v>
      </c>
      <c r="P35" s="117" t="str">
        <f t="shared" ref="P35:P60" si="10">Currency&amp;"FUT3M"&amp;O35&amp;QuoteSuffix</f>
        <v>EURFUT3MZ5_Quote</v>
      </c>
      <c r="Q35" s="117" t="str">
        <f t="shared" ref="Q35:Q60" si="11">Currency&amp;"FUT3M"&amp;O35&amp;"ConvAdj"&amp;QuoteSuffix</f>
        <v>EURFUT3MZ5ConvAdj_Quote</v>
      </c>
      <c r="R35" s="118">
        <f>_xll.qlInterestRateIndexFixingDate(Index3M,S35)</f>
        <v>42352</v>
      </c>
      <c r="S35" s="118">
        <f>_xll.qlIMMdate(O35)</f>
        <v>42354</v>
      </c>
      <c r="T35" s="118">
        <f>_xll.qlInterestRateIndexMaturity(Index3M,S35)</f>
        <v>42445</v>
      </c>
      <c r="U35" s="119">
        <f>_xll.qlIndexFixing(Index3M,R35,TRUE,_xll.ohTrigger(Trigger,Trigger3M,InterestRatesTrigger))</f>
        <v>-4.7500000018088173E-4</v>
      </c>
      <c r="V35" s="119">
        <f>(100-_xll.qlQuoteValue(P35,_xll.ohTrigger(Trigger,Trigger3M,InterestRatesTrigger)))/100-_xll.qlQuoteValue(Q35,_xll.ohTrigger(Trigger,Trigger3M,InterestRatesTrigger))</f>
        <v>-4.7499999999999431E-4</v>
      </c>
      <c r="W35" s="117" t="b">
        <f>NOT(ISERROR(V35))</f>
        <v>1</v>
      </c>
      <c r="X35" s="145">
        <f t="shared" si="9"/>
        <v>-1.8088742309574357E-9</v>
      </c>
      <c r="Y35" s="52" t="b">
        <f>ABS(X35/10000)&lt;=ABS('General Settings'!$D$27)</f>
        <v>1</v>
      </c>
      <c r="AG35" s="155" t="e">
        <f>NA()</f>
        <v>#N/A</v>
      </c>
    </row>
    <row r="36" spans="13:33" x14ac:dyDescent="0.2">
      <c r="M36" s="110" t="s">
        <v>114</v>
      </c>
      <c r="N36" s="110"/>
      <c r="O36" s="110" t="str">
        <f>_xll.qlIMMNextCode(O35,TRUE,Trigger)</f>
        <v>H6</v>
      </c>
      <c r="P36" s="110" t="str">
        <f t="shared" si="10"/>
        <v>EURFUT3MH6_Quote</v>
      </c>
      <c r="Q36" s="110" t="str">
        <f t="shared" si="11"/>
        <v>EURFUT3MH6ConvAdj_Quote</v>
      </c>
      <c r="R36" s="111">
        <f>_xll.qlInterestRateIndexFixingDate(Index3M,S36)</f>
        <v>42443</v>
      </c>
      <c r="S36" s="111">
        <f>_xll.qlIMMdate(O36)</f>
        <v>42445</v>
      </c>
      <c r="T36" s="111">
        <f>_xll.qlInterestRateIndexMaturity(Index3M,S36)</f>
        <v>42537</v>
      </c>
      <c r="U36" s="112">
        <f>_xll.qlIndexFixing(Index3M,R36,TRUE,_xll.ohTrigger(Trigger,Trigger3M,InterestRatesTrigger))</f>
        <v>-5.7500000000289806E-4</v>
      </c>
      <c r="V36" s="112">
        <f>(100-_xll.qlQuoteValue(P36,_xll.ohTrigger(Trigger,Trigger3M,InterestRatesTrigger)))/100-_xll.qlQuoteValue(Q36,_xll.ohTrigger(Trigger,Trigger3M,InterestRatesTrigger))</f>
        <v>-5.7500000000004553E-4</v>
      </c>
      <c r="W36" s="110" t="b">
        <f t="shared" ref="W36:W60" si="12">NOT(ISERROR(V36))</f>
        <v>1</v>
      </c>
      <c r="X36" s="146">
        <f t="shared" si="9"/>
        <v>-2.8525359158093622E-11</v>
      </c>
      <c r="Y36" s="50" t="b">
        <f>ABS(X36/10000)&lt;=ABS('General Settings'!$D$27)</f>
        <v>1</v>
      </c>
      <c r="AG36" s="156" t="e">
        <f>NA()</f>
        <v>#N/A</v>
      </c>
    </row>
    <row r="37" spans="13:33" x14ac:dyDescent="0.2">
      <c r="M37" s="110" t="s">
        <v>114</v>
      </c>
      <c r="N37" s="110"/>
      <c r="O37" s="110" t="str">
        <f>_xll.qlIMMNextCode(O36,TRUE,Trigger)</f>
        <v>M6</v>
      </c>
      <c r="P37" s="110" t="str">
        <f t="shared" si="10"/>
        <v>EURFUT3MM6_Quote</v>
      </c>
      <c r="Q37" s="110" t="str">
        <f t="shared" si="11"/>
        <v>EURFUT3MM6ConvAdj_Quote</v>
      </c>
      <c r="R37" s="111">
        <f>_xll.qlInterestRateIndexFixingDate(Index3M,S37)</f>
        <v>42534</v>
      </c>
      <c r="S37" s="111">
        <f>_xll.qlIMMdate(O37)</f>
        <v>42536</v>
      </c>
      <c r="T37" s="111">
        <f>_xll.qlInterestRateIndexMaturity(Index3M,S37)</f>
        <v>42628</v>
      </c>
      <c r="U37" s="112">
        <f>_xll.qlIndexFixing(Index3M,R37,TRUE,_xll.ohTrigger(Trigger,Trigger3M,InterestRatesTrigger))</f>
        <v>-6.250000035230188E-4</v>
      </c>
      <c r="V37" s="112">
        <f>(100-_xll.qlQuoteValue(P37,_xll.ohTrigger(Trigger,Trigger3M,InterestRatesTrigger)))/100-_xll.qlQuoteValue(Q37,_xll.ohTrigger(Trigger,Trigger3M,InterestRatesTrigger))</f>
        <v>-6.2500000000000001E-4</v>
      </c>
      <c r="W37" s="110" t="b">
        <f t="shared" si="12"/>
        <v>1</v>
      </c>
      <c r="X37" s="146">
        <f t="shared" si="9"/>
        <v>-3.5230187907589472E-8</v>
      </c>
      <c r="Y37" s="50" t="b">
        <f>ABS(X37/10000)&lt;=ABS('General Settings'!$D$27)</f>
        <v>1</v>
      </c>
      <c r="AG37" s="156" t="e">
        <f>NA()</f>
        <v>#N/A</v>
      </c>
    </row>
    <row r="38" spans="13:33" x14ac:dyDescent="0.2">
      <c r="M38" s="110" t="s">
        <v>114</v>
      </c>
      <c r="N38" s="110"/>
      <c r="O38" s="110" t="str">
        <f>_xll.qlIMMNextCode(O37,TRUE,Trigger)</f>
        <v>U6</v>
      </c>
      <c r="P38" s="110" t="str">
        <f t="shared" si="10"/>
        <v>EURFUT3MU6_Quote</v>
      </c>
      <c r="Q38" s="110" t="str">
        <f t="shared" si="11"/>
        <v>EURFUT3MU6ConvAdj_Quote</v>
      </c>
      <c r="R38" s="111">
        <f>_xll.qlInterestRateIndexFixingDate(Index3M,S38)</f>
        <v>42632</v>
      </c>
      <c r="S38" s="111">
        <f>_xll.qlIMMdate(O38)</f>
        <v>42634</v>
      </c>
      <c r="T38" s="111">
        <f>_xll.qlInterestRateIndexMaturity(Index3M,S38)</f>
        <v>42725</v>
      </c>
      <c r="U38" s="112">
        <f>_xll.qlIndexFixing(Index3M,R38,TRUE,_xll.ohTrigger(Trigger,Trigger3M,InterestRatesTrigger))</f>
        <v>-5.7499999985169078E-4</v>
      </c>
      <c r="V38" s="112">
        <f>(100-_xll.qlQuoteValue(P38,_xll.ohTrigger(Trigger,Trigger3M,InterestRatesTrigger)))/100-_xll.qlQuoteValue(Q38,_xll.ohTrigger(Trigger,Trigger3M,InterestRatesTrigger))</f>
        <v>-5.7500000000004553E-4</v>
      </c>
      <c r="W38" s="110" t="b">
        <f t="shared" si="12"/>
        <v>1</v>
      </c>
      <c r="X38" s="146">
        <f t="shared" si="9"/>
        <v>1.4835474428792628E-9</v>
      </c>
      <c r="Y38" s="50" t="b">
        <f>ABS(X38/10000)&lt;=ABS('General Settings'!$D$27)</f>
        <v>1</v>
      </c>
      <c r="AG38" s="156" t="e">
        <f>NA()</f>
        <v>#N/A</v>
      </c>
    </row>
    <row r="39" spans="13:33" x14ac:dyDescent="0.2">
      <c r="M39" s="110" t="s">
        <v>114</v>
      </c>
      <c r="N39" s="110"/>
      <c r="O39" s="110" t="str">
        <f>_xll.qlIMMNextCode(O38,TRUE,Trigger)</f>
        <v>Z6</v>
      </c>
      <c r="P39" s="110" t="str">
        <f t="shared" si="10"/>
        <v>EURFUT3MZ6_Quote</v>
      </c>
      <c r="Q39" s="110" t="str">
        <f t="shared" si="11"/>
        <v>EURFUT3MZ6ConvAdj_Quote</v>
      </c>
      <c r="R39" s="111">
        <f>_xll.qlInterestRateIndexFixingDate(Index3M,S39)</f>
        <v>42723</v>
      </c>
      <c r="S39" s="111">
        <f>_xll.qlIMMdate(O39)</f>
        <v>42725</v>
      </c>
      <c r="T39" s="111">
        <f>_xll.qlInterestRateIndexMaturity(Index3M,S39)</f>
        <v>42815</v>
      </c>
      <c r="U39" s="112">
        <f>_xll.qlIndexFixing(Index3M,R39,TRUE,_xll.ohTrigger(Trigger,Trigger3M,InterestRatesTrigger))</f>
        <v>-4.2500000002698712E-4</v>
      </c>
      <c r="V39" s="112">
        <f>(100-_xll.qlQuoteValue(P39,_xll.ohTrigger(Trigger,Trigger3M,InterestRatesTrigger)))/100-_xll.qlQuoteValue(Q39,_xll.ohTrigger(Trigger,Trigger3M,InterestRatesTrigger))</f>
        <v>-4.2500000000003977E-4</v>
      </c>
      <c r="W39" s="110" t="b">
        <f t="shared" si="12"/>
        <v>1</v>
      </c>
      <c r="X39" s="146">
        <f t="shared" si="9"/>
        <v>-2.6947357106149594E-10</v>
      </c>
      <c r="Y39" s="50" t="b">
        <f>ABS(X39/10000)&lt;=ABS('General Settings'!$D$27)</f>
        <v>1</v>
      </c>
      <c r="AG39" s="156" t="e">
        <f>NA()</f>
        <v>#N/A</v>
      </c>
    </row>
    <row r="40" spans="13:33" x14ac:dyDescent="0.2">
      <c r="M40" s="110" t="s">
        <v>114</v>
      </c>
      <c r="N40" s="110"/>
      <c r="O40" s="110" t="str">
        <f>_xll.qlIMMNextCode(O39,TRUE,Trigger)</f>
        <v>H7</v>
      </c>
      <c r="P40" s="110" t="str">
        <f t="shared" si="10"/>
        <v>EURFUT3MH7_Quote</v>
      </c>
      <c r="Q40" s="110" t="str">
        <f t="shared" si="11"/>
        <v>EURFUT3MH7ConvAdj_Quote</v>
      </c>
      <c r="R40" s="111">
        <f>_xll.qlInterestRateIndexFixingDate(Index3M,S40)</f>
        <v>42807</v>
      </c>
      <c r="S40" s="111">
        <f>_xll.qlIMMdate(O40)</f>
        <v>42809</v>
      </c>
      <c r="T40" s="111">
        <f>_xll.qlInterestRateIndexMaturity(Index3M,S40)</f>
        <v>42901</v>
      </c>
      <c r="U40" s="112">
        <f>_xll.qlIndexFixing(Index3M,R40,TRUE,_xll.ohTrigger(Trigger,Trigger3M,InterestRatesTrigger))</f>
        <v>-1.7500000051768981E-4</v>
      </c>
      <c r="V40" s="112">
        <f>(100-_xll.qlQuoteValue(P40,_xll.ohTrigger(Trigger,Trigger3M,InterestRatesTrigger)))/100-_xll.qlQuoteValue(Q40,_xll.ohTrigger(Trigger,Trigger3M,InterestRatesTrigger))</f>
        <v>-1.7499999999998295E-4</v>
      </c>
      <c r="W40" s="110" t="b">
        <f t="shared" si="12"/>
        <v>1</v>
      </c>
      <c r="X40" s="146">
        <f t="shared" si="9"/>
        <v>-5.1770686262248011E-9</v>
      </c>
      <c r="Y40" s="50" t="b">
        <f>ABS(X40/10000)&lt;=ABS('General Settings'!$D$27)</f>
        <v>1</v>
      </c>
      <c r="AG40" s="156" t="e">
        <f>NA()</f>
        <v>#N/A</v>
      </c>
    </row>
    <row r="41" spans="13:33" x14ac:dyDescent="0.2">
      <c r="M41" s="110" t="s">
        <v>114</v>
      </c>
      <c r="N41" s="110"/>
      <c r="O41" s="110" t="str">
        <f>_xll.qlIMMNextCode(O40,TRUE,Trigger)</f>
        <v>M7</v>
      </c>
      <c r="P41" s="110" t="str">
        <f t="shared" si="10"/>
        <v>EURFUT3MM7_Quote</v>
      </c>
      <c r="Q41" s="110" t="str">
        <f t="shared" si="11"/>
        <v>EURFUT3MM7ConvAdj_Quote</v>
      </c>
      <c r="R41" s="111">
        <f>_xll.qlInterestRateIndexFixingDate(Index3M,S41)</f>
        <v>42905</v>
      </c>
      <c r="S41" s="111">
        <f>_xll.qlIMMdate(O41)</f>
        <v>42907</v>
      </c>
      <c r="T41" s="111">
        <f>_xll.qlInterestRateIndexMaturity(Index3M,S41)</f>
        <v>42999</v>
      </c>
      <c r="U41" s="112">
        <f>_xll.qlIndexFixing(Index3M,R41,TRUE,_xll.ohTrigger(Trigger,Trigger3M,InterestRatesTrigger))</f>
        <v>1.74999998247332E-4</v>
      </c>
      <c r="V41" s="112">
        <f>(100-_xll.qlQuoteValue(P41,_xll.ohTrigger(Trigger,Trigger3M,InterestRatesTrigger)))/100-_xll.qlQuoteValue(Q41,_xll.ohTrigger(Trigger,Trigger3M,InterestRatesTrigger))</f>
        <v>1.7499999999998295E-4</v>
      </c>
      <c r="W41" s="110" t="b">
        <f t="shared" si="12"/>
        <v>1</v>
      </c>
      <c r="X41" s="146">
        <f t="shared" si="9"/>
        <v>-1.7526509486342351E-8</v>
      </c>
      <c r="Y41" s="50" t="b">
        <f>ABS(X41/10000)&lt;=ABS('General Settings'!$D$27)</f>
        <v>1</v>
      </c>
      <c r="AG41" s="156" t="e">
        <f>NA()</f>
        <v>#N/A</v>
      </c>
    </row>
    <row r="42" spans="13:33" x14ac:dyDescent="0.2">
      <c r="M42" s="110" t="s">
        <v>114</v>
      </c>
      <c r="N42" s="110"/>
      <c r="O42" s="110" t="str">
        <f>_xll.qlIMMNextCode(O41,TRUE,Trigger)</f>
        <v>U7</v>
      </c>
      <c r="P42" s="110" t="str">
        <f t="shared" si="10"/>
        <v>EURFUT3MU7_Quote</v>
      </c>
      <c r="Q42" s="110" t="str">
        <f t="shared" si="11"/>
        <v>EURFUT3MU7ConvAdj_Quote</v>
      </c>
      <c r="R42" s="111">
        <f>_xll.qlInterestRateIndexFixingDate(Index3M,S42)</f>
        <v>42996</v>
      </c>
      <c r="S42" s="111">
        <f>_xll.qlIMMdate(O42)</f>
        <v>42998</v>
      </c>
      <c r="T42" s="111">
        <f>_xll.qlInterestRateIndexMaturity(Index3M,S42)</f>
        <v>43089</v>
      </c>
      <c r="U42" s="112">
        <f>_xll.qlIndexFixing(Index3M,R42,TRUE,_xll.ohTrigger(Trigger,Trigger3M,InterestRatesTrigger))</f>
        <v>5.7499999874707991E-4</v>
      </c>
      <c r="V42" s="112">
        <f>(100-_xll.qlQuoteValue(P42,_xll.ohTrigger(Trigger,Trigger3M,InterestRatesTrigger)))/100-_xll.qlQuoteValue(Q42,_xll.ohTrigger(Trigger,Trigger3M,InterestRatesTrigger))</f>
        <v>5.7500000000004553E-4</v>
      </c>
      <c r="W42" s="110" t="b">
        <f t="shared" si="12"/>
        <v>1</v>
      </c>
      <c r="X42" s="146">
        <f t="shared" si="9"/>
        <v>-1.2529656132076461E-8</v>
      </c>
      <c r="Y42" s="50" t="b">
        <f>ABS(X42/10000)&lt;=ABS('General Settings'!$D$27)</f>
        <v>1</v>
      </c>
      <c r="AG42" s="157" t="e">
        <f>NA()</f>
        <v>#N/A</v>
      </c>
    </row>
    <row r="43" spans="13:33" x14ac:dyDescent="0.2">
      <c r="M43" s="149" t="s">
        <v>114</v>
      </c>
      <c r="N43" s="149"/>
      <c r="O43" s="149" t="str">
        <f>_xll.qlIMMNextCode(O42,TRUE,Trigger)</f>
        <v>Z7</v>
      </c>
      <c r="P43" s="149" t="str">
        <f t="shared" si="10"/>
        <v>EURFUT3MZ7_Quote</v>
      </c>
      <c r="Q43" s="149" t="str">
        <f t="shared" si="11"/>
        <v>EURFUT3MZ7ConvAdj_Quote</v>
      </c>
      <c r="R43" s="150">
        <f>_xll.qlInterestRateIndexFixingDate(Index3M,S43)</f>
        <v>43087</v>
      </c>
      <c r="S43" s="150">
        <f>_xll.qlIMMdate(O43)</f>
        <v>43089</v>
      </c>
      <c r="T43" s="150">
        <f>_xll.qlInterestRateIndexMaturity(Index3M,S43)</f>
        <v>43179</v>
      </c>
      <c r="U43" s="151">
        <f>_xll.qlIndexFixing(Index3M,R43,TRUE,_xll.ohTrigger(Trigger,Trigger3M,InterestRatesTrigger))</f>
        <v>1.0552865031794312E-3</v>
      </c>
      <c r="V43" s="151">
        <f>(100-_xll.qlQuoteValue(P43,_xll.ohTrigger(Trigger,Trigger3M,InterestRatesTrigger)))/100-_xll.qlQuoteValue(Q43,_xll.ohTrigger(Trigger,Trigger3M,InterestRatesTrigger))</f>
        <v>1.0249999999999205E-3</v>
      </c>
      <c r="W43" s="149" t="b">
        <f t="shared" si="12"/>
        <v>1</v>
      </c>
      <c r="X43" s="152">
        <f t="shared" si="9"/>
        <v>0.30286503179510671</v>
      </c>
      <c r="Y43" s="149" t="b">
        <f>ABS(X43/10000)&lt;=ABS('General Settings'!$D$27)</f>
        <v>1</v>
      </c>
      <c r="AG43" s="156" t="e">
        <f>NA()</f>
        <v>#N/A</v>
      </c>
    </row>
    <row r="44" spans="13:33" x14ac:dyDescent="0.2">
      <c r="M44" s="50" t="s">
        <v>114</v>
      </c>
      <c r="N44" s="50"/>
      <c r="O44" s="50" t="str">
        <f>_xll.qlIMMNextCode(O43,TRUE,Trigger)</f>
        <v>H8</v>
      </c>
      <c r="P44" s="50" t="str">
        <f t="shared" si="10"/>
        <v>EURFUT3MH8_Quote</v>
      </c>
      <c r="Q44" s="50" t="str">
        <f t="shared" si="11"/>
        <v>EURFUT3MH8ConvAdj_Quote</v>
      </c>
      <c r="R44" s="120">
        <f>_xll.qlInterestRateIndexFixingDate(Index3M,S44)</f>
        <v>43178</v>
      </c>
      <c r="S44" s="120">
        <f>_xll.qlIMMdate(O44)</f>
        <v>43180</v>
      </c>
      <c r="T44" s="120">
        <f>_xll.qlInterestRateIndexMaturity(Index3M,S44)</f>
        <v>43272</v>
      </c>
      <c r="U44" s="125">
        <f>_xll.qlIndexFixing(Index3M,R44,TRUE,_xll.ohTrigger(Trigger,Trigger3M,InterestRatesTrigger))</f>
        <v>1.6227622358944633E-3</v>
      </c>
      <c r="V44" s="125">
        <f>(100-_xll.qlQuoteValue(P44,_xll.ohTrigger(Trigger,Trigger3M,InterestRatesTrigger)))/100-_xll.qlQuoteValue(Q44,_xll.ohTrigger(Trigger,Trigger3M,InterestRatesTrigger))</f>
        <v>1.6249999999999431E-3</v>
      </c>
      <c r="W44" s="50" t="b">
        <f t="shared" si="12"/>
        <v>1</v>
      </c>
      <c r="X44" s="144">
        <f t="shared" si="9"/>
        <v>-2.2377641054798295E-2</v>
      </c>
      <c r="Y44" s="50" t="b">
        <f>ABS(X44/10000)&lt;=ABS('General Settings'!$D$27)</f>
        <v>1</v>
      </c>
      <c r="AG44" s="156" t="e">
        <f>NA()</f>
        <v>#N/A</v>
      </c>
    </row>
    <row r="45" spans="13:33" x14ac:dyDescent="0.2">
      <c r="M45" s="50" t="s">
        <v>114</v>
      </c>
      <c r="N45" s="50"/>
      <c r="O45" s="50" t="str">
        <f>_xll.qlIMMNextCode(O44,TRUE,Trigger)</f>
        <v>M8</v>
      </c>
      <c r="P45" s="50" t="str">
        <f t="shared" si="10"/>
        <v>EURFUT3MM8_Quote</v>
      </c>
      <c r="Q45" s="50" t="str">
        <f t="shared" si="11"/>
        <v>EURFUT3MM8ConvAdj_Quote</v>
      </c>
      <c r="R45" s="120">
        <f>_xll.qlInterestRateIndexFixingDate(Index3M,S45)</f>
        <v>43269</v>
      </c>
      <c r="S45" s="120">
        <f>_xll.qlIMMdate(O45)</f>
        <v>43271</v>
      </c>
      <c r="T45" s="120">
        <f>_xll.qlInterestRateIndexMaturity(Index3M,S45)</f>
        <v>43363</v>
      </c>
      <c r="U45" s="125">
        <f>_xll.qlIndexFixing(Index3M,R45,TRUE,_xll.ohTrigger(Trigger,Trigger3M,InterestRatesTrigger))</f>
        <v>2.2637257077894471E-3</v>
      </c>
      <c r="V45" s="125">
        <f>(100-_xll.qlQuoteValue(P45,_xll.ohTrigger(Trigger,Trigger3M,InterestRatesTrigger)))/100-_xll.qlQuoteValue(Q45,_xll.ohTrigger(Trigger,Trigger3M,InterestRatesTrigger))</f>
        <v>2.3250000000000172E-3</v>
      </c>
      <c r="W45" s="50" t="b">
        <f t="shared" si="12"/>
        <v>1</v>
      </c>
      <c r="X45" s="144">
        <f t="shared" si="9"/>
        <v>-0.61274292210570025</v>
      </c>
      <c r="Y45" s="50" t="b">
        <f>ABS(X45/10000)&lt;=ABS('General Settings'!$D$27)</f>
        <v>1</v>
      </c>
      <c r="AG45" s="156" t="e">
        <f>NA()</f>
        <v>#N/A</v>
      </c>
    </row>
    <row r="46" spans="13:33" x14ac:dyDescent="0.2">
      <c r="M46" s="50" t="s">
        <v>114</v>
      </c>
      <c r="N46" s="50"/>
      <c r="O46" s="50" t="str">
        <f>_xll.qlIMMNextCode(O45,TRUE,Trigger)</f>
        <v>U8</v>
      </c>
      <c r="P46" s="50" t="str">
        <f t="shared" si="10"/>
        <v>EURFUT3MU8_Quote</v>
      </c>
      <c r="Q46" s="50" t="str">
        <f t="shared" si="11"/>
        <v>EURFUT3MU8ConvAdj_Quote</v>
      </c>
      <c r="R46" s="120">
        <f>_xll.qlInterestRateIndexFixingDate(Index3M,S46)</f>
        <v>43360</v>
      </c>
      <c r="S46" s="120">
        <f>_xll.qlIMMdate(O46)</f>
        <v>43362</v>
      </c>
      <c r="T46" s="120">
        <f>_xll.qlInterestRateIndexMaturity(Index3M,S46)</f>
        <v>43453</v>
      </c>
      <c r="U46" s="125">
        <f>_xll.qlIndexFixing(Index3M,R46,TRUE,_xll.ohTrigger(Trigger,Trigger3M,InterestRatesTrigger))</f>
        <v>2.9717964898848537E-3</v>
      </c>
      <c r="V46" s="125">
        <f>(100-_xll.qlQuoteValue(P46,_xll.ohTrigger(Trigger,Trigger3M,InterestRatesTrigger)))/100-_xll.qlQuoteValue(Q46,_xll.ohTrigger(Trigger,Trigger3M,InterestRatesTrigger))</f>
        <v>3.0750000000000456E-3</v>
      </c>
      <c r="W46" s="50" t="b">
        <f t="shared" si="12"/>
        <v>1</v>
      </c>
      <c r="X46" s="144">
        <f t="shared" si="9"/>
        <v>-1.0320351011519191</v>
      </c>
      <c r="Y46" s="50" t="b">
        <f>ABS(X46/10000)&lt;=ABS('General Settings'!$D$27)</f>
        <v>1</v>
      </c>
      <c r="AG46" s="156" t="e">
        <f>NA()</f>
        <v>#N/A</v>
      </c>
    </row>
    <row r="47" spans="13:33" x14ac:dyDescent="0.2">
      <c r="M47" s="50" t="s">
        <v>114</v>
      </c>
      <c r="N47" s="50"/>
      <c r="O47" s="50" t="str">
        <f>_xll.qlIMMNextCode(O46,TRUE,Trigger)</f>
        <v>Z8</v>
      </c>
      <c r="P47" s="50" t="str">
        <f t="shared" si="10"/>
        <v>EURFUT3MZ8_Quote</v>
      </c>
      <c r="Q47" s="50" t="str">
        <f t="shared" si="11"/>
        <v>EURFUT3MZ8ConvAdj_Quote</v>
      </c>
      <c r="R47" s="120">
        <f>_xll.qlInterestRateIndexFixingDate(Index3M,S47)</f>
        <v>43451</v>
      </c>
      <c r="S47" s="120">
        <f>_xll.qlIMMdate(O47)</f>
        <v>43453</v>
      </c>
      <c r="T47" s="120">
        <f>_xll.qlInterestRateIndexMaturity(Index3M,S47)</f>
        <v>43543</v>
      </c>
      <c r="U47" s="125">
        <f>_xll.qlIndexFixing(Index3M,R47,TRUE,_xll.ohTrigger(Trigger,Trigger3M,InterestRatesTrigger))</f>
        <v>3.70798765534186E-3</v>
      </c>
      <c r="V47" s="125">
        <f>(100-_xll.qlQuoteValue(P47,_xll.ohTrigger(Trigger,Trigger3M,InterestRatesTrigger)))/100-_xll.qlQuoteValue(Q47,_xll.ohTrigger(Trigger,Trigger3M,InterestRatesTrigger))</f>
        <v>3.8750000000000286E-3</v>
      </c>
      <c r="W47" s="50" t="b">
        <f t="shared" si="12"/>
        <v>1</v>
      </c>
      <c r="X47" s="144">
        <f t="shared" si="9"/>
        <v>-1.6701234465816857</v>
      </c>
      <c r="Y47" s="50" t="b">
        <f>ABS(X47/10000)&lt;=ABS('General Settings'!$D$27)</f>
        <v>1</v>
      </c>
      <c r="AG47" s="156" t="e">
        <f>NA()</f>
        <v>#N/A</v>
      </c>
    </row>
    <row r="48" spans="13:33" x14ac:dyDescent="0.2">
      <c r="M48" s="50" t="s">
        <v>114</v>
      </c>
      <c r="N48" s="50"/>
      <c r="O48" s="50" t="str">
        <f>_xll.qlIMMNextCode(O47,TRUE,Trigger)</f>
        <v>H9</v>
      </c>
      <c r="P48" s="50" t="str">
        <f t="shared" si="10"/>
        <v>EURFUT3MH9_Quote</v>
      </c>
      <c r="Q48" s="50" t="str">
        <f t="shared" si="11"/>
        <v>EURFUT3MH9ConvAdj_Quote</v>
      </c>
      <c r="R48" s="120">
        <f>_xll.qlInterestRateIndexFixingDate(Index3M,S48)</f>
        <v>43542</v>
      </c>
      <c r="S48" s="120">
        <f>_xll.qlIMMdate(O48)</f>
        <v>43544</v>
      </c>
      <c r="T48" s="120">
        <f>_xll.qlInterestRateIndexMaturity(Index3M,S48)</f>
        <v>43636</v>
      </c>
      <c r="U48" s="125">
        <f>_xll.qlIndexFixing(Index3M,R48,TRUE,_xll.ohTrigger(Trigger,Trigger3M,InterestRatesTrigger))</f>
        <v>4.4580025939123663E-3</v>
      </c>
      <c r="V48" s="125">
        <f>(100-_xll.qlQuoteValue(P48,_xll.ohTrigger(Trigger,Trigger3M,InterestRatesTrigger)))/100-_xll.qlQuoteValue(Q48,_xll.ohTrigger(Trigger,Trigger3M,InterestRatesTrigger))</f>
        <v>4.625000000000057E-3</v>
      </c>
      <c r="W48" s="50" t="b">
        <f t="shared" si="12"/>
        <v>1</v>
      </c>
      <c r="X48" s="144">
        <f t="shared" si="9"/>
        <v>-1.6699740608769071</v>
      </c>
      <c r="Y48" s="50" t="b">
        <f>ABS(X48/10000)&lt;=ABS('General Settings'!$D$27)</f>
        <v>1</v>
      </c>
      <c r="AG48" s="156" t="e">
        <f>NA()</f>
        <v>#N/A</v>
      </c>
    </row>
    <row r="49" spans="12:33" x14ac:dyDescent="0.2">
      <c r="M49" s="50" t="s">
        <v>114</v>
      </c>
      <c r="N49" s="50"/>
      <c r="O49" s="50" t="str">
        <f>_xll.qlIMMNextCode(O48,TRUE,Trigger)</f>
        <v>M9</v>
      </c>
      <c r="P49" s="50" t="str">
        <f t="shared" si="10"/>
        <v>EURFUT3MM9_Quote</v>
      </c>
      <c r="Q49" s="50" t="str">
        <f t="shared" si="11"/>
        <v>EURFUT3MM9ConvAdj_Quote</v>
      </c>
      <c r="R49" s="120">
        <f>_xll.qlInterestRateIndexFixingDate(Index3M,S49)</f>
        <v>43633</v>
      </c>
      <c r="S49" s="120">
        <f>_xll.qlIMMdate(O49)</f>
        <v>43635</v>
      </c>
      <c r="T49" s="120">
        <f>_xll.qlInterestRateIndexMaturity(Index3M,S49)</f>
        <v>43727</v>
      </c>
      <c r="U49" s="125">
        <f>_xll.qlIndexFixing(Index3M,R49,TRUE,_xll.ohTrigger(Trigger,Trigger3M,InterestRatesTrigger))</f>
        <v>5.1837362175819763E-3</v>
      </c>
      <c r="V49" s="125">
        <f>(100-_xll.qlQuoteValue(P49,_xll.ohTrigger(Trigger,Trigger3M,InterestRatesTrigger)))/100-_xll.qlQuoteValue(Q49,_xll.ohTrigger(Trigger,Trigger3M,InterestRatesTrigger))</f>
        <v>5.4500000000000173E-3</v>
      </c>
      <c r="W49" s="50" t="b">
        <f t="shared" si="12"/>
        <v>1</v>
      </c>
      <c r="X49" s="144">
        <f t="shared" si="9"/>
        <v>-2.6626378241804103</v>
      </c>
      <c r="Y49" s="50" t="b">
        <f>ABS(X49/10000)&lt;=ABS('General Settings'!$D$27)</f>
        <v>1</v>
      </c>
      <c r="AG49" s="156" t="e">
        <f>NA()</f>
        <v>#N/A</v>
      </c>
    </row>
    <row r="50" spans="12:33" x14ac:dyDescent="0.2">
      <c r="M50" s="50" t="s">
        <v>114</v>
      </c>
      <c r="N50" s="50"/>
      <c r="O50" s="50" t="str">
        <f>_xll.qlIMMNextCode(O49,TRUE,Trigger)</f>
        <v>U9</v>
      </c>
      <c r="P50" s="50" t="str">
        <f t="shared" si="10"/>
        <v>EURFUT3MU9_Quote</v>
      </c>
      <c r="Q50" s="50" t="str">
        <f t="shared" si="11"/>
        <v>EURFUT3MU9ConvAdj_Quote</v>
      </c>
      <c r="R50" s="120">
        <f>_xll.qlInterestRateIndexFixingDate(Index3M,S50)</f>
        <v>43724</v>
      </c>
      <c r="S50" s="120">
        <f>_xll.qlIMMdate(O50)</f>
        <v>43726</v>
      </c>
      <c r="T50" s="120">
        <f>_xll.qlInterestRateIndexMaturity(Index3M,S50)</f>
        <v>43817</v>
      </c>
      <c r="U50" s="125">
        <f>_xll.qlIndexFixing(Index3M,R50,TRUE,_xll.ohTrigger(Trigger,Trigger3M,InterestRatesTrigger))</f>
        <v>5.8830763899240393E-3</v>
      </c>
      <c r="V50" s="125">
        <f>(100-_xll.qlQuoteValue(P50,_xll.ohTrigger(Trigger,Trigger3M,InterestRatesTrigger)))/100-_xll.qlQuoteValue(Q50,_xll.ohTrigger(Trigger,Trigger3M,InterestRatesTrigger))</f>
        <v>6.225000000000023E-3</v>
      </c>
      <c r="W50" s="50" t="b">
        <f t="shared" si="12"/>
        <v>1</v>
      </c>
      <c r="X50" s="144">
        <f t="shared" si="9"/>
        <v>-3.4192361007598371</v>
      </c>
      <c r="Y50" s="50" t="b">
        <f>ABS(X50/10000)&lt;=ABS('General Settings'!$D$27)</f>
        <v>1</v>
      </c>
      <c r="AG50" s="156" t="e">
        <f>NA()</f>
        <v>#N/A</v>
      </c>
    </row>
    <row r="51" spans="12:33" x14ac:dyDescent="0.2">
      <c r="M51" s="50" t="s">
        <v>114</v>
      </c>
      <c r="N51" s="50"/>
      <c r="O51" s="50" t="str">
        <f>_xll.qlIMMNextCode(O50,TRUE,Trigger)</f>
        <v>Z9</v>
      </c>
      <c r="P51" s="50" t="str">
        <f t="shared" si="10"/>
        <v>EURFUT3MZ9_Quote</v>
      </c>
      <c r="Q51" s="50" t="str">
        <f t="shared" si="11"/>
        <v>EURFUT3MZ9ConvAdj_Quote</v>
      </c>
      <c r="R51" s="120">
        <f>_xll.qlInterestRateIndexFixingDate(Index3M,S51)</f>
        <v>43815</v>
      </c>
      <c r="S51" s="120">
        <f>_xll.qlIMMdate(O51)</f>
        <v>43817</v>
      </c>
      <c r="T51" s="120">
        <f>_xll.qlInterestRateIndexMaturity(Index3M,S51)</f>
        <v>43908</v>
      </c>
      <c r="U51" s="125">
        <f>_xll.qlIndexFixing(Index3M,R51,TRUE,_xll.ohTrigger(Trigger,Trigger3M,InterestRatesTrigger))</f>
        <v>6.60494021703565E-3</v>
      </c>
      <c r="V51" s="125">
        <f>(100-_xll.qlQuoteValue(P51,_xll.ohTrigger(Trigger,Trigger3M,InterestRatesTrigger)))/100-_xll.qlQuoteValue(Q51,_xll.ohTrigger(Trigger,Trigger3M,InterestRatesTrigger))</f>
        <v>7.0499999999999834E-3</v>
      </c>
      <c r="W51" s="50" t="b">
        <f t="shared" si="12"/>
        <v>1</v>
      </c>
      <c r="X51" s="144">
        <f t="shared" si="9"/>
        <v>-4.4505978296433337</v>
      </c>
      <c r="Y51" s="50" t="b">
        <f>ABS(X51/10000)&lt;=ABS('General Settings'!$D$27)</f>
        <v>1</v>
      </c>
      <c r="AG51" s="156" t="e">
        <f>NA()</f>
        <v>#N/A</v>
      </c>
    </row>
    <row r="52" spans="12:33" x14ac:dyDescent="0.2">
      <c r="M52" s="50" t="s">
        <v>114</v>
      </c>
      <c r="N52" s="50"/>
      <c r="O52" s="50" t="str">
        <f>_xll.qlIMMNextCode(O51,TRUE,Trigger)</f>
        <v>H0</v>
      </c>
      <c r="P52" s="50" t="str">
        <f t="shared" si="10"/>
        <v>EURFUT3MH0_Quote</v>
      </c>
      <c r="Q52" s="50" t="str">
        <f t="shared" si="11"/>
        <v>EURFUT3MH0ConvAdj_Quote</v>
      </c>
      <c r="R52" s="120">
        <f>_xll.qlInterestRateIndexFixingDate(Index3M,S52)</f>
        <v>43906</v>
      </c>
      <c r="S52" s="120">
        <f>_xll.qlIMMdate(O52)</f>
        <v>43908</v>
      </c>
      <c r="T52" s="120">
        <f>_xll.qlInterestRateIndexMaturity(Index3M,S52)</f>
        <v>44000</v>
      </c>
      <c r="U52" s="125">
        <f>_xll.qlIndexFixing(Index3M,R52,TRUE,_xll.ohTrigger(Trigger,Trigger3M,InterestRatesTrigger))</f>
        <v>7.3653753195127144E-3</v>
      </c>
      <c r="V52" s="125">
        <f>(100-_xll.qlQuoteValue(P52,_xll.ohTrigger(Trigger,Trigger3M,InterestRatesTrigger)))/100-_xll.qlQuoteValue(Q52,_xll.ohTrigger(Trigger,Trigger3M,InterestRatesTrigger))</f>
        <v>7.8000000000000118E-3</v>
      </c>
      <c r="W52" s="50" t="b">
        <f t="shared" si="12"/>
        <v>1</v>
      </c>
      <c r="X52" s="144">
        <f t="shared" si="9"/>
        <v>-4.3462468048729734</v>
      </c>
      <c r="Y52" s="50" t="b">
        <f>ABS(X52/10000)&lt;=ABS('General Settings'!$D$27)</f>
        <v>1</v>
      </c>
      <c r="AG52" s="156" t="e">
        <f>NA()</f>
        <v>#N/A</v>
      </c>
    </row>
    <row r="53" spans="12:33" x14ac:dyDescent="0.2">
      <c r="M53" s="50" t="s">
        <v>114</v>
      </c>
      <c r="N53" s="50"/>
      <c r="O53" s="50" t="str">
        <f>_xll.qlIMMNextCode(O52,TRUE,Trigger)</f>
        <v>M0</v>
      </c>
      <c r="P53" s="50" t="str">
        <f t="shared" si="10"/>
        <v>EURFUT3MM0_Quote</v>
      </c>
      <c r="Q53" s="50" t="str">
        <f t="shared" si="11"/>
        <v>EURFUT3MM0ConvAdj_Quote</v>
      </c>
      <c r="R53" s="120">
        <f>_xll.qlInterestRateIndexFixingDate(Index3M,S53)</f>
        <v>43997</v>
      </c>
      <c r="S53" s="120">
        <f>_xll.qlIMMdate(O53)</f>
        <v>43999</v>
      </c>
      <c r="T53" s="120">
        <f>_xll.qlInterestRateIndexMaturity(Index3M,S53)</f>
        <v>44091</v>
      </c>
      <c r="U53" s="125">
        <f>_xll.qlIndexFixing(Index3M,R53,TRUE,_xll.ohTrigger(Trigger,Trigger3M,InterestRatesTrigger))</f>
        <v>8.1572448485093315E-3</v>
      </c>
      <c r="V53" s="125">
        <f>(100-_xll.qlQuoteValue(P53,_xll.ohTrigger(Trigger,Trigger3M,InterestRatesTrigger)))/100-_xll.qlQuoteValue(Q53,_xll.ohTrigger(Trigger,Trigger3M,InterestRatesTrigger))</f>
        <v>8.5749999999998744E-3</v>
      </c>
      <c r="W53" s="50" t="b">
        <f t="shared" si="12"/>
        <v>1</v>
      </c>
      <c r="X53" s="144">
        <f t="shared" si="9"/>
        <v>-4.1775515149054288</v>
      </c>
      <c r="Y53" s="50" t="b">
        <f>ABS(X53/10000)&lt;=ABS('General Settings'!$D$27)</f>
        <v>1</v>
      </c>
      <c r="AG53" s="156" t="e">
        <f>NA()</f>
        <v>#N/A</v>
      </c>
    </row>
    <row r="54" spans="12:33" x14ac:dyDescent="0.2">
      <c r="M54" s="50" t="s">
        <v>114</v>
      </c>
      <c r="N54" s="50"/>
      <c r="O54" s="50" t="str">
        <f>_xll.qlIMMNextCode(O53,TRUE,Trigger)</f>
        <v>U0</v>
      </c>
      <c r="P54" s="50" t="str">
        <f t="shared" si="10"/>
        <v>EURFUT3MU0_Quote</v>
      </c>
      <c r="Q54" s="50" t="str">
        <f t="shared" si="11"/>
        <v>EURFUT3MU0ConvAdj_Quote</v>
      </c>
      <c r="R54" s="120">
        <f>_xll.qlInterestRateIndexFixingDate(Index3M,S54)</f>
        <v>44088</v>
      </c>
      <c r="S54" s="120">
        <f>_xll.qlIMMdate(O54)</f>
        <v>44090</v>
      </c>
      <c r="T54" s="120">
        <f>_xll.qlInterestRateIndexMaturity(Index3M,S54)</f>
        <v>44181</v>
      </c>
      <c r="U54" s="125">
        <f>_xll.qlIndexFixing(Index3M,R54,TRUE,_xll.ohTrigger(Trigger,Trigger3M,InterestRatesTrigger))</f>
        <v>8.9767323812277536E-3</v>
      </c>
      <c r="V54" s="125">
        <f>(100-_xll.qlQuoteValue(P54,_xll.ohTrigger(Trigger,Trigger3M,InterestRatesTrigger)))/100-_xll.qlQuoteValue(Q54,_xll.ohTrigger(Trigger,Trigger3M,InterestRatesTrigger))</f>
        <v>9.3749999999999997E-3</v>
      </c>
      <c r="W54" s="50" t="b">
        <f t="shared" si="12"/>
        <v>1</v>
      </c>
      <c r="X54" s="144">
        <f t="shared" si="9"/>
        <v>-3.9826761877224599</v>
      </c>
      <c r="Y54" s="50" t="b">
        <f>ABS(X54/10000)&lt;=ABS('General Settings'!$D$27)</f>
        <v>1</v>
      </c>
      <c r="AG54" s="156" t="e">
        <f>NA()</f>
        <v>#N/A</v>
      </c>
    </row>
    <row r="55" spans="12:33" x14ac:dyDescent="0.2">
      <c r="M55" s="50" t="s">
        <v>114</v>
      </c>
      <c r="N55" s="50"/>
      <c r="O55" s="50" t="str">
        <f>_xll.qlIMMNextCode(O54,TRUE,Trigger)</f>
        <v>Z0</v>
      </c>
      <c r="P55" s="50" t="str">
        <f t="shared" si="10"/>
        <v>EURFUT3MZ0_Quote</v>
      </c>
      <c r="Q55" s="50" t="str">
        <f t="shared" si="11"/>
        <v>EURFUT3MZ0ConvAdj_Quote</v>
      </c>
      <c r="R55" s="120">
        <f>_xll.qlInterestRateIndexFixingDate(Index3M,S55)</f>
        <v>44179</v>
      </c>
      <c r="S55" s="120">
        <f>_xll.qlIMMdate(O55)</f>
        <v>44181</v>
      </c>
      <c r="T55" s="120">
        <f>_xll.qlInterestRateIndexMaturity(Index3M,S55)</f>
        <v>44271</v>
      </c>
      <c r="U55" s="125">
        <f>_xll.qlIndexFixing(Index3M,R55,TRUE,_xll.ohTrigger(Trigger,Trigger3M,InterestRatesTrigger))</f>
        <v>9.8042859039813024E-3</v>
      </c>
      <c r="V55" s="125">
        <f>(100-_xll.qlQuoteValue(P55,_xll.ohTrigger(Trigger,Trigger3M,InterestRatesTrigger)))/100-_xll.qlQuoteValue(Q55,_xll.ohTrigger(Trigger,Trigger3M,InterestRatesTrigger))</f>
        <v>1.0174999999999983E-2</v>
      </c>
      <c r="W55" s="50" t="b">
        <f t="shared" si="12"/>
        <v>1</v>
      </c>
      <c r="X55" s="144">
        <f t="shared" si="9"/>
        <v>-3.7071409601868028</v>
      </c>
      <c r="Y55" s="50" t="b">
        <f>ABS(X55/10000)&lt;=ABS('General Settings'!$D$27)</f>
        <v>1</v>
      </c>
      <c r="AG55" s="156" t="e">
        <f>NA()</f>
        <v>#N/A</v>
      </c>
    </row>
    <row r="56" spans="12:33" x14ac:dyDescent="0.2">
      <c r="M56" s="50" t="s">
        <v>114</v>
      </c>
      <c r="N56" s="50"/>
      <c r="O56" s="50" t="str">
        <f>_xll.qlIMMNextCode(O55,TRUE,Trigger)</f>
        <v>H1</v>
      </c>
      <c r="P56" s="50" t="str">
        <f t="shared" si="10"/>
        <v>EURFUT3MH1_Quote</v>
      </c>
      <c r="Q56" s="50" t="str">
        <f t="shared" si="11"/>
        <v>EURFUT3MH1ConvAdj_Quote</v>
      </c>
      <c r="R56" s="120">
        <f>_xll.qlInterestRateIndexFixingDate(Index3M,S56)</f>
        <v>44270</v>
      </c>
      <c r="S56" s="120">
        <f>_xll.qlIMMdate(O56)</f>
        <v>44272</v>
      </c>
      <c r="T56" s="120">
        <f>_xll.qlInterestRateIndexMaturity(Index3M,S56)</f>
        <v>44364</v>
      </c>
      <c r="U56" s="125">
        <f>_xll.qlIndexFixing(Index3M,R56,TRUE,_xll.ohTrigger(Trigger,Trigger3M,InterestRatesTrigger))</f>
        <v>1.0641677939304914E-2</v>
      </c>
      <c r="V56" s="125">
        <f>(100-_xll.qlQuoteValue(P56,_xll.ohTrigger(Trigger,Trigger3M,InterestRatesTrigger)))/100-_xll.qlQuoteValue(Q56,_xll.ohTrigger(Trigger,Trigger3M,InterestRatesTrigger))</f>
        <v>1.0949999999999989E-2</v>
      </c>
      <c r="W56" s="50" t="b">
        <f t="shared" si="12"/>
        <v>1</v>
      </c>
      <c r="X56" s="144">
        <f t="shared" si="9"/>
        <v>-3.0832206069507548</v>
      </c>
      <c r="Y56" s="50" t="b">
        <f>ABS(X56/10000)&lt;=ABS('General Settings'!$D$27)</f>
        <v>1</v>
      </c>
      <c r="AG56" s="156" t="e">
        <f>NA()</f>
        <v>#N/A</v>
      </c>
    </row>
    <row r="57" spans="12:33" x14ac:dyDescent="0.2">
      <c r="M57" s="94" t="s">
        <v>114</v>
      </c>
      <c r="N57" s="94"/>
      <c r="O57" s="94" t="str">
        <f>_xll.qlIMMNextCode(O56,TRUE,Trigger)</f>
        <v>M1</v>
      </c>
      <c r="P57" s="94" t="str">
        <f t="shared" si="10"/>
        <v>EURFUT3MM1_Quote</v>
      </c>
      <c r="Q57" s="94" t="str">
        <f t="shared" si="11"/>
        <v>EURFUT3MM1ConvAdj_Quote</v>
      </c>
      <c r="R57" s="106">
        <f>_xll.qlInterestRateIndexFixingDate(Index3M,S57)</f>
        <v>44361</v>
      </c>
      <c r="S57" s="106">
        <f>_xll.qlIMMdate(O57)</f>
        <v>44363</v>
      </c>
      <c r="T57" s="106">
        <f>_xll.qlInterestRateIndexMaturity(Index3M,S57)</f>
        <v>44455</v>
      </c>
      <c r="U57" s="97">
        <f>_xll.qlIndexFixing(Index3M,R57,TRUE,_xll.ohTrigger(Trigger,Trigger3M,InterestRatesTrigger))</f>
        <v>1.1459931527661426E-2</v>
      </c>
      <c r="V57" s="97">
        <f>(100-_xll.qlQuoteValue(P57,_xll.ohTrigger(Trigger,Trigger3M,InterestRatesTrigger)))/100-_xll.qlQuoteValue(Q57,_xll.ohTrigger(Trigger,Trigger3M,InterestRatesTrigger))</f>
        <v>1.1724999999999994E-2</v>
      </c>
      <c r="W57" s="94" t="b">
        <f t="shared" si="12"/>
        <v>1</v>
      </c>
      <c r="X57" s="153">
        <f t="shared" si="9"/>
        <v>-2.6506847233856781</v>
      </c>
      <c r="Y57" s="94" t="b">
        <f>ABS(X57/10000)&lt;=ABS('General Settings'!$D$27)</f>
        <v>1</v>
      </c>
      <c r="AG57" s="156" t="e">
        <f>NA()</f>
        <v>#N/A</v>
      </c>
    </row>
    <row r="58" spans="12:33" x14ac:dyDescent="0.2">
      <c r="M58" s="94" t="s">
        <v>114</v>
      </c>
      <c r="N58" s="94"/>
      <c r="O58" s="94" t="str">
        <f>_xll.qlIMMNextCode(O57,TRUE,Trigger)</f>
        <v>U1</v>
      </c>
      <c r="P58" s="94" t="str">
        <f t="shared" si="10"/>
        <v>EURFUT3MU1_Quote</v>
      </c>
      <c r="Q58" s="94" t="str">
        <f t="shared" si="11"/>
        <v>EURFUT3MU1ConvAdj_Quote</v>
      </c>
      <c r="R58" s="106">
        <f>_xll.qlInterestRateIndexFixingDate(Index3M,S58)</f>
        <v>44452</v>
      </c>
      <c r="S58" s="106">
        <f>_xll.qlIMMdate(O58)</f>
        <v>44454</v>
      </c>
      <c r="T58" s="106">
        <f>_xll.qlInterestRateIndexMaturity(Index3M,S58)</f>
        <v>44545</v>
      </c>
      <c r="U58" s="97">
        <f>_xll.qlIndexFixing(Index3M,R58,TRUE,_xll.ohTrigger(Trigger,Trigger3M,InterestRatesTrigger))</f>
        <v>1.2256275596688121E-2</v>
      </c>
      <c r="V58" s="97">
        <f>(100-_xll.qlQuoteValue(P58,_xll.ohTrigger(Trigger,Trigger3M,InterestRatesTrigger)))/100-_xll.qlQuoteValue(Q58,_xll.ohTrigger(Trigger,Trigger3M,InterestRatesTrigger))</f>
        <v>1.2500000000000001E-2</v>
      </c>
      <c r="W58" s="94" t="b">
        <f t="shared" si="12"/>
        <v>1</v>
      </c>
      <c r="X58" s="153">
        <f t="shared" si="9"/>
        <v>-2.4372440331187941</v>
      </c>
      <c r="Y58" s="94" t="b">
        <f>ABS(X58/10000)&lt;=ABS('General Settings'!$D$27)</f>
        <v>1</v>
      </c>
      <c r="AG58" s="157" t="e">
        <f>NA()</f>
        <v>#N/A</v>
      </c>
    </row>
    <row r="59" spans="12:33" x14ac:dyDescent="0.2">
      <c r="M59" s="93" t="s">
        <v>115</v>
      </c>
      <c r="N59" s="93"/>
      <c r="O59" s="93" t="str">
        <f>IF(_xll.qlIMMIsIMMcode(_xll.qlIMMNextCode(SettlementDate,FALSE)),_xll.qlIMMNextCode(_xll.qlIMMNextCode(SettlementDate,FALSE),FALSE),_xll.qlIMMNextCode(SettlementDate,FALSE))</f>
        <v>V5</v>
      </c>
      <c r="P59" s="93" t="str">
        <f t="shared" si="10"/>
        <v>EURFUT3MV5_Quote</v>
      </c>
      <c r="Q59" s="93" t="str">
        <f t="shared" si="11"/>
        <v>EURFUT3MV5ConvAdj_Quote</v>
      </c>
      <c r="R59" s="105">
        <f>_xll.qlInterestRateIndexFixingDate(Index3M,S59)</f>
        <v>42296</v>
      </c>
      <c r="S59" s="105">
        <f>_xll.qlIMMdate(O59)</f>
        <v>42298</v>
      </c>
      <c r="T59" s="105">
        <f>_xll.qlInterestRateIndexMaturity(Index3M,S59)</f>
        <v>42390</v>
      </c>
      <c r="U59" s="96">
        <f>_xll.qlIndexFixing(Index3M,R59,TRUE,_xll.ohTrigger(Trigger,Trigger3M,InterestRatesTrigger))</f>
        <v>-4.0095986929145554E-4</v>
      </c>
      <c r="V59" s="96">
        <f>(100-_xll.qlQuoteValue(P59,_xll.ohTrigger(Trigger,Trigger3M,InterestRatesTrigger)))/100-_xll.qlQuoteValue(Q59,_xll.ohTrigger(Trigger,Trigger3M,InterestRatesTrigger))</f>
        <v>-4.2500000000003977E-4</v>
      </c>
      <c r="W59" s="93" t="b">
        <f t="shared" si="12"/>
        <v>1</v>
      </c>
      <c r="X59" s="154">
        <f t="shared" si="9"/>
        <v>0.24040130708584223</v>
      </c>
      <c r="Y59" s="93" t="b">
        <f>ABS(X59/10000)&lt;=ABS('General Settings'!$D$27)</f>
        <v>1</v>
      </c>
      <c r="AG59" s="155" t="e">
        <f>NA()</f>
        <v>#N/A</v>
      </c>
    </row>
    <row r="60" spans="12:33" x14ac:dyDescent="0.2">
      <c r="M60" s="51" t="s">
        <v>115</v>
      </c>
      <c r="N60" s="51"/>
      <c r="O60" s="51" t="str">
        <f>IF(_xll.qlIMMIsIMMcode(_xll.qlIMMNextCode(O59,FALSE)),_xll.qlIMMNextCode(_xll.qlIMMNextCode(O59,FALSE),FALSE),_xll.qlIMMNextCode(O59,FALSE))</f>
        <v>X5</v>
      </c>
      <c r="P60" s="51" t="str">
        <f t="shared" si="10"/>
        <v>EURFUT3MX5_Quote</v>
      </c>
      <c r="Q60" s="51" t="str">
        <f t="shared" si="11"/>
        <v>EURFUT3MX5ConvAdj_Quote</v>
      </c>
      <c r="R60" s="121">
        <f>_xll.qlInterestRateIndexFixingDate(Index3M,S60)</f>
        <v>42324</v>
      </c>
      <c r="S60" s="121">
        <f>_xll.qlIMMdate(O60)</f>
        <v>42326</v>
      </c>
      <c r="T60" s="121">
        <f>_xll.qlInterestRateIndexMaturity(Index3M,S60)</f>
        <v>42418</v>
      </c>
      <c r="U60" s="126">
        <f>_xll.qlIndexFixing(Index3M,R60,TRUE,_xll.ohTrigger(Trigger,Trigger3M,InterestRatesTrigger))</f>
        <v>-4.202688288892075E-4</v>
      </c>
      <c r="V60" s="126">
        <f>(100-_xll.qlQuoteValue(P60,_xll.ohTrigger(Trigger,Trigger3M,InterestRatesTrigger)))/100-_xll.qlQuoteValue(Q60,_xll.ohTrigger(Trigger,Trigger3M,InterestRatesTrigger))</f>
        <v>-4.7499999999999431E-4</v>
      </c>
      <c r="W60" s="51" t="b">
        <f t="shared" si="12"/>
        <v>1</v>
      </c>
      <c r="X60" s="147">
        <f t="shared" si="9"/>
        <v>0.54731171110786814</v>
      </c>
      <c r="Y60" s="51" t="b">
        <f>ABS(X60/10000)&lt;=ABS('General Settings'!$D$27)</f>
        <v>1</v>
      </c>
      <c r="AA60" s="104" t="s">
        <v>103</v>
      </c>
      <c r="AC60" s="103" t="s">
        <v>108</v>
      </c>
      <c r="AD60" s="103" t="s">
        <v>109</v>
      </c>
      <c r="AE60" s="104" t="s">
        <v>110</v>
      </c>
      <c r="AG60" s="157" t="e">
        <f>NA()</f>
        <v>#N/A</v>
      </c>
    </row>
    <row r="61" spans="12:33" x14ac:dyDescent="0.2">
      <c r="L61" s="62"/>
      <c r="M61" s="50" t="s">
        <v>60</v>
      </c>
      <c r="N61" s="50"/>
      <c r="O61" s="50" t="s">
        <v>33</v>
      </c>
      <c r="P61" s="50" t="str">
        <f t="shared" ref="P61:P97" si="13">Currency&amp;"AB3E"&amp;O61&amp;QuoteSuffix</f>
        <v>EURAB3E1Y_Quote</v>
      </c>
      <c r="Q61" s="122"/>
      <c r="R61" s="120">
        <f t="shared" ref="R61:R97" si="14">EvaluationDate</f>
        <v>42269</v>
      </c>
      <c r="S61" s="120">
        <f>_xll.qlInterestRateIndexValueDate(AA61,R61)</f>
        <v>42271</v>
      </c>
      <c r="T61" s="120">
        <f>_xll.qlInterestRateIndexMaturity(AA61,S61)</f>
        <v>42639</v>
      </c>
      <c r="U61" s="125">
        <f>_xll.qlIndexFixing(AA61,R61,TRUE,_xll.ohTrigger(Trigger,Trigger3M,InterestRatesTrigger))</f>
        <v>-5.3051109054659854E-4</v>
      </c>
      <c r="V61" s="125">
        <f>_xll.qlQuoteValue(P61,_xll.ohTrigger(Trigger,Trigger3M,InterestRatesTrigger))</f>
        <v>-5.4000000000000001E-4</v>
      </c>
      <c r="W61" s="50" t="b">
        <f t="shared" ref="W61:W87" si="15">NOT(ISERROR(V61))</f>
        <v>1</v>
      </c>
      <c r="X61" s="144">
        <f t="shared" ref="X61:X75" si="16">(U61-V61)*10000</f>
        <v>9.4889094534014645E-2</v>
      </c>
      <c r="Y61" s="50" t="b">
        <f>ABS(X61/10000)&lt;=ABS('General Settings'!$D$28)</f>
        <v>1</v>
      </c>
      <c r="AA61" s="50" t="str">
        <f>_xll.qlSwapIndex(,,O61,SettlementDays,Currency,Calendar,FixedLegTenor,FixedLegBDC,FixedLegDayCounter,Index3M,DiscountingCurve,Permanent,Trigger,ObjectOverwrite)</f>
        <v>obj_007db#0003</v>
      </c>
      <c r="AC61" s="103" t="s">
        <v>33</v>
      </c>
      <c r="AD61" s="103" t="s">
        <v>112</v>
      </c>
      <c r="AE61" s="104" t="s">
        <v>158</v>
      </c>
    </row>
    <row r="62" spans="12:33" x14ac:dyDescent="0.2">
      <c r="M62" s="50" t="s">
        <v>60</v>
      </c>
      <c r="N62" s="50"/>
      <c r="O62" s="50" t="s">
        <v>73</v>
      </c>
      <c r="P62" s="50" t="str">
        <f t="shared" si="13"/>
        <v>EURAB3E15M_Quote</v>
      </c>
      <c r="Q62" s="122"/>
      <c r="R62" s="120">
        <f t="shared" si="14"/>
        <v>42269</v>
      </c>
      <c r="S62" s="120">
        <f>_xll.qlInterestRateIndexValueDate(AA62,R62)</f>
        <v>42271</v>
      </c>
      <c r="T62" s="120">
        <f>_xll.qlInterestRateIndexMaturity(AA62,S62)</f>
        <v>42731</v>
      </c>
      <c r="U62" s="125">
        <f>_xll.qlIndexFixing(AA62,R62,TRUE,_xll.ohTrigger(Trigger,Trigger3M,InterestRatesTrigger))</f>
        <v>-5.3960759968278271E-4</v>
      </c>
      <c r="V62" s="125">
        <f>_xll.qlQuoteValue(P62,_xll.ohTrigger(Trigger,Trigger3M,InterestRatesTrigger))</f>
        <v>-5.5000000000000003E-4</v>
      </c>
      <c r="W62" s="50" t="b">
        <f t="shared" si="15"/>
        <v>1</v>
      </c>
      <c r="X62" s="144">
        <f t="shared" si="16"/>
        <v>0.10392400317217328</v>
      </c>
      <c r="Y62" s="50" t="b">
        <f>ABS(X62/10000)&lt;=ABS('General Settings'!$D$28)</f>
        <v>1</v>
      </c>
      <c r="AA62" s="50" t="str">
        <f>_xll.qlSwapIndex(,,O62,SettlementDays,Currency,Calendar,FixedLegTenor,FixedLegBDC,FixedLegDayCounter,Index3M,DiscountingCurve,Permanent,Trigger,ObjectOverwrite)</f>
        <v>obj_007bd#0003</v>
      </c>
    </row>
    <row r="63" spans="12:33" x14ac:dyDescent="0.2">
      <c r="M63" s="50" t="s">
        <v>60</v>
      </c>
      <c r="N63" s="50"/>
      <c r="O63" s="50" t="s">
        <v>76</v>
      </c>
      <c r="P63" s="50" t="str">
        <f t="shared" si="13"/>
        <v>EURAB3E18M_Quote</v>
      </c>
      <c r="Q63" s="122"/>
      <c r="R63" s="120">
        <f t="shared" si="14"/>
        <v>42269</v>
      </c>
      <c r="S63" s="120">
        <f>_xll.qlInterestRateIndexValueDate(AA63,R63)</f>
        <v>42271</v>
      </c>
      <c r="T63" s="120">
        <f>_xll.qlInterestRateIndexMaturity(AA63,S63)</f>
        <v>42818</v>
      </c>
      <c r="U63" s="125">
        <f>_xll.qlIndexFixing(AA63,R63,TRUE,_xll.ohTrigger(Trigger,Trigger3M,InterestRatesTrigger))</f>
        <v>-5.1937065259383087E-4</v>
      </c>
      <c r="V63" s="125">
        <f>_xll.qlQuoteValue(P63,_xll.ohTrigger(Trigger,Trigger3M,InterestRatesTrigger))</f>
        <v>-5.2000000000000006E-4</v>
      </c>
      <c r="W63" s="50" t="b">
        <f t="shared" si="15"/>
        <v>1</v>
      </c>
      <c r="X63" s="144">
        <f t="shared" si="16"/>
        <v>6.2934740616919088E-3</v>
      </c>
      <c r="Y63" s="50" t="b">
        <f>ABS(X63/10000)&lt;=ABS('General Settings'!$D$28)</f>
        <v>1</v>
      </c>
      <c r="AA63" s="50" t="str">
        <f>_xll.qlSwapIndex(,,O63,SettlementDays,Currency,Calendar,FixedLegTenor,FixedLegBDC,FixedLegDayCounter,Index3M,DiscountingCurve,Permanent,Trigger,ObjectOverwrite)</f>
        <v>obj_007cb#0003</v>
      </c>
    </row>
    <row r="64" spans="12:33" x14ac:dyDescent="0.2">
      <c r="M64" s="50" t="s">
        <v>60</v>
      </c>
      <c r="N64" s="50"/>
      <c r="O64" s="50" t="s">
        <v>79</v>
      </c>
      <c r="P64" s="50" t="str">
        <f t="shared" si="13"/>
        <v>EURAB3E21M_Quote</v>
      </c>
      <c r="Q64" s="122"/>
      <c r="R64" s="120">
        <f t="shared" si="14"/>
        <v>42269</v>
      </c>
      <c r="S64" s="120">
        <f>_xll.qlInterestRateIndexValueDate(AA64,R64)</f>
        <v>42271</v>
      </c>
      <c r="T64" s="120">
        <f>_xll.qlInterestRateIndexMaturity(AA64,S64)</f>
        <v>42912</v>
      </c>
      <c r="U64" s="125">
        <f>_xll.qlIndexFixing(AA64,R64,TRUE,_xll.ohTrigger(Trigger,Trigger3M,InterestRatesTrigger))</f>
        <v>-4.6431513216934212E-4</v>
      </c>
      <c r="V64" s="125">
        <f>_xll.qlQuoteValue(P64,_xll.ohTrigger(Trigger,Trigger3M,InterestRatesTrigger))</f>
        <v>-4.8000000000000001E-4</v>
      </c>
      <c r="W64" s="50" t="b">
        <f t="shared" si="15"/>
        <v>1</v>
      </c>
      <c r="X64" s="144">
        <f t="shared" si="16"/>
        <v>0.15684867830657889</v>
      </c>
      <c r="Y64" s="50" t="b">
        <f>ABS(X64/10000)&lt;=ABS('General Settings'!$D$28)</f>
        <v>1</v>
      </c>
      <c r="AA64" s="50" t="str">
        <f>_xll.qlSwapIndex(,,O64,SettlementDays,Currency,Calendar,FixedLegTenor,FixedLegBDC,FixedLegDayCounter,Index3M,DiscountingCurve,Permanent,Trigger,ObjectOverwrite)</f>
        <v>obj_007d0#0003</v>
      </c>
    </row>
    <row r="65" spans="10:27" x14ac:dyDescent="0.2">
      <c r="M65" s="50" t="s">
        <v>60</v>
      </c>
      <c r="N65" s="50"/>
      <c r="O65" s="50" t="s">
        <v>82</v>
      </c>
      <c r="P65" s="50" t="str">
        <f t="shared" si="13"/>
        <v>EURAB3E2Y_Quote</v>
      </c>
      <c r="Q65" s="122"/>
      <c r="R65" s="120">
        <f t="shared" si="14"/>
        <v>42269</v>
      </c>
      <c r="S65" s="120">
        <f>_xll.qlInterestRateIndexValueDate(AA65,R65)</f>
        <v>42271</v>
      </c>
      <c r="T65" s="120">
        <f>_xll.qlInterestRateIndexMaturity(AA65,S65)</f>
        <v>43003</v>
      </c>
      <c r="U65" s="125">
        <f>_xll.qlIndexFixing(AA65,R65,TRUE,_xll.ohTrigger(Trigger,Trigger3M,InterestRatesTrigger))</f>
        <v>-3.8258098415936543E-4</v>
      </c>
      <c r="V65" s="125">
        <f>_xll.qlQuoteValue(P65,_xll.ohTrigger(Trigger,Trigger3M,InterestRatesTrigger))</f>
        <v>-3.8999999999999999E-4</v>
      </c>
      <c r="W65" s="50" t="b">
        <f t="shared" si="15"/>
        <v>1</v>
      </c>
      <c r="X65" s="144">
        <f t="shared" si="16"/>
        <v>7.4190158406345671E-2</v>
      </c>
      <c r="Y65" s="50" t="b">
        <f>ABS(X65/10000)&lt;=ABS('General Settings'!$D$28)</f>
        <v>1</v>
      </c>
      <c r="AA65" s="50" t="str">
        <f>_xll.qlSwapIndex(,,O65,SettlementDays,Currency,Calendar,FixedLegTenor,FixedLegBDC,FixedLegDayCounter,Index3M,DiscountingCurve,Permanent,Trigger,ObjectOverwrite)</f>
        <v>obj_007bb#0003</v>
      </c>
    </row>
    <row r="66" spans="10:27" x14ac:dyDescent="0.2">
      <c r="M66" s="110" t="s">
        <v>60</v>
      </c>
      <c r="N66" s="110"/>
      <c r="O66" s="110" t="s">
        <v>83</v>
      </c>
      <c r="P66" s="110" t="str">
        <f t="shared" si="13"/>
        <v>EURAB3E3Y_Quote</v>
      </c>
      <c r="Q66" s="122"/>
      <c r="R66" s="111">
        <f t="shared" si="14"/>
        <v>42269</v>
      </c>
      <c r="S66" s="111">
        <f>_xll.qlInterestRateIndexValueDate(AA66,R66)</f>
        <v>42271</v>
      </c>
      <c r="T66" s="111">
        <f>_xll.qlInterestRateIndexMaturity(AA66,S66)</f>
        <v>43367</v>
      </c>
      <c r="U66" s="112">
        <f>_xll.qlIndexFixing(AA66,R66,TRUE,_xll.ohTrigger(Trigger,Trigger3M,InterestRatesTrigger))</f>
        <v>2.1999999999913628E-4</v>
      </c>
      <c r="V66" s="112">
        <f>_xll.qlQuoteValue(P66,_xll.ohTrigger(Trigger,Trigger3M,InterestRatesTrigger))</f>
        <v>2.1999999999999998E-4</v>
      </c>
      <c r="W66" s="110" t="b">
        <f t="shared" si="15"/>
        <v>1</v>
      </c>
      <c r="X66" s="146">
        <f t="shared" si="16"/>
        <v>-8.6370255565626497E-12</v>
      </c>
      <c r="Y66" s="50" t="b">
        <f>ABS(X66/10000)&lt;=ABS('General Settings'!$D$28)</f>
        <v>1</v>
      </c>
      <c r="AA66" s="50" t="str">
        <f>_xll.qlSwapIndex(,,O66,SettlementDays,Currency,Calendar,FixedLegTenor,FixedLegBDC,FixedLegDayCounter,Index3M,DiscountingCurve,Permanent,Trigger,ObjectOverwrite)</f>
        <v>obj_007c3#0003</v>
      </c>
    </row>
    <row r="67" spans="10:27" x14ac:dyDescent="0.2">
      <c r="M67" s="110" t="s">
        <v>60</v>
      </c>
      <c r="N67" s="110"/>
      <c r="O67" s="110" t="s">
        <v>84</v>
      </c>
      <c r="P67" s="110" t="str">
        <f t="shared" si="13"/>
        <v>EURAB3E4Y_Quote</v>
      </c>
      <c r="Q67" s="122"/>
      <c r="R67" s="111">
        <f t="shared" si="14"/>
        <v>42269</v>
      </c>
      <c r="S67" s="111">
        <f>_xll.qlInterestRateIndexValueDate(AA67,R67)</f>
        <v>42271</v>
      </c>
      <c r="T67" s="111">
        <f>_xll.qlInterestRateIndexMaturity(AA67,S67)</f>
        <v>43732</v>
      </c>
      <c r="U67" s="112">
        <f>_xll.qlIndexFixing(AA67,R67,TRUE,_xll.ohTrigger(Trigger,Trigger3M,InterestRatesTrigger))</f>
        <v>1.2100000006215262E-3</v>
      </c>
      <c r="V67" s="112">
        <f>_xll.qlQuoteValue(P67,_xll.ohTrigger(Trigger,Trigger3M,InterestRatesTrigger))</f>
        <v>1.2099999999999999E-3</v>
      </c>
      <c r="W67" s="110" t="b">
        <f t="shared" si="15"/>
        <v>1</v>
      </c>
      <c r="X67" s="146">
        <f t="shared" si="16"/>
        <v>6.2152626795208832E-9</v>
      </c>
      <c r="Y67" s="50" t="b">
        <f>ABS(X67/10000)&lt;=ABS('General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obj_007d6#0003</v>
      </c>
    </row>
    <row r="68" spans="10:27" x14ac:dyDescent="0.2">
      <c r="M68" s="110" t="s">
        <v>60</v>
      </c>
      <c r="N68" s="110"/>
      <c r="O68" s="110" t="s">
        <v>85</v>
      </c>
      <c r="P68" s="110" t="str">
        <f t="shared" si="13"/>
        <v>EURAB3E5Y_Quote</v>
      </c>
      <c r="Q68" s="122"/>
      <c r="R68" s="111">
        <f t="shared" si="14"/>
        <v>42269</v>
      </c>
      <c r="S68" s="111">
        <f>_xll.qlInterestRateIndexValueDate(AA68,R68)</f>
        <v>42271</v>
      </c>
      <c r="T68" s="111">
        <f>_xll.qlInterestRateIndexMaturity(AA68,S68)</f>
        <v>44098</v>
      </c>
      <c r="U68" s="112">
        <f>_xll.qlIndexFixing(AA68,R68,TRUE,_xll.ohTrigger(Trigger,Trigger3M,InterestRatesTrigger))</f>
        <v>2.4000000000039818E-3</v>
      </c>
      <c r="V68" s="112">
        <f>_xll.qlQuoteValue(P68,_xll.ohTrigger(Trigger,Trigger3M,InterestRatesTrigger))</f>
        <v>2.3999999999999998E-3</v>
      </c>
      <c r="W68" s="110" t="b">
        <f t="shared" si="15"/>
        <v>1</v>
      </c>
      <c r="X68" s="146">
        <f t="shared" si="16"/>
        <v>3.9820577391047607E-11</v>
      </c>
      <c r="Y68" s="50" t="b">
        <f>ABS(X68/10000)&lt;=ABS('General Settings'!$D$28)</f>
        <v>1</v>
      </c>
      <c r="AA68" s="50" t="str">
        <f>_xll.qlSwapIndex(,,O68,SettlementDays,Currency,Calendar,FixedLegTenor,FixedLegBDC,FixedLegDayCounter,Index3M,DiscountingCurve,Permanent,Trigger,ObjectOverwrite)</f>
        <v>obj_007c4#0003</v>
      </c>
    </row>
    <row r="69" spans="10:27" x14ac:dyDescent="0.2">
      <c r="M69" s="110" t="s">
        <v>60</v>
      </c>
      <c r="N69" s="110"/>
      <c r="O69" s="110" t="s">
        <v>86</v>
      </c>
      <c r="P69" s="110" t="str">
        <f t="shared" si="13"/>
        <v>EURAB3E6Y_Quote</v>
      </c>
      <c r="Q69" s="122"/>
      <c r="R69" s="111">
        <f t="shared" si="14"/>
        <v>42269</v>
      </c>
      <c r="S69" s="111">
        <f>_xll.qlInterestRateIndexValueDate(AA69,R69)</f>
        <v>42271</v>
      </c>
      <c r="T69" s="111">
        <f>_xll.qlInterestRateIndexMaturity(AA69,S69)</f>
        <v>44463</v>
      </c>
      <c r="U69" s="112">
        <f>_xll.qlIndexFixing(AA69,R69,TRUE,_xll.ohTrigger(Trigger,Trigger3M,InterestRatesTrigger))</f>
        <v>3.7300000000039667E-3</v>
      </c>
      <c r="V69" s="112">
        <f>_xll.qlQuoteValue(P69,_xll.ohTrigger(Trigger,Trigger3M,InterestRatesTrigger))</f>
        <v>3.7299999999999998E-3</v>
      </c>
      <c r="W69" s="110" t="b">
        <f t="shared" si="15"/>
        <v>1</v>
      </c>
      <c r="X69" s="146">
        <f t="shared" si="16"/>
        <v>3.9668789086899636E-11</v>
      </c>
      <c r="Y69" s="50" t="b">
        <f>ABS(X69/10000)&lt;=ABS('General Settings'!$D$28)</f>
        <v>1</v>
      </c>
      <c r="AA69" s="50" t="str">
        <f>_xll.qlSwapIndex(,,O69,SettlementDays,Currency,Calendar,FixedLegTenor,FixedLegBDC,FixedLegDayCounter,Index3M,DiscountingCurve,Permanent,Trigger,ObjectOverwrite)</f>
        <v>obj_007c8#0003</v>
      </c>
    </row>
    <row r="70" spans="10:27" x14ac:dyDescent="0.2">
      <c r="M70" s="110" t="s">
        <v>60</v>
      </c>
      <c r="N70" s="110"/>
      <c r="O70" s="110" t="s">
        <v>87</v>
      </c>
      <c r="P70" s="110" t="str">
        <f t="shared" si="13"/>
        <v>EURAB3E7Y_Quote</v>
      </c>
      <c r="Q70" s="122"/>
      <c r="R70" s="111">
        <f t="shared" si="14"/>
        <v>42269</v>
      </c>
      <c r="S70" s="111">
        <f>_xll.qlInterestRateIndexValueDate(AA70,R70)</f>
        <v>42271</v>
      </c>
      <c r="T70" s="111">
        <f>_xll.qlInterestRateIndexMaturity(AA70,S70)</f>
        <v>44830</v>
      </c>
      <c r="U70" s="112">
        <f>_xll.qlIndexFixing(AA70,R70,TRUE,_xll.ohTrigger(Trigger,Trigger3M,InterestRatesTrigger))</f>
        <v>5.1299999996825317E-3</v>
      </c>
      <c r="V70" s="112">
        <f>_xll.qlQuoteValue(P70,_xll.ohTrigger(Trigger,Trigger3M,InterestRatesTrigger))</f>
        <v>5.13E-3</v>
      </c>
      <c r="W70" s="110" t="b">
        <f t="shared" si="15"/>
        <v>1</v>
      </c>
      <c r="X70" s="146">
        <f t="shared" si="16"/>
        <v>-3.1746827389156351E-9</v>
      </c>
      <c r="Y70" s="50" t="b">
        <f>ABS(X70/10000)&lt;=ABS('General Settings'!$D$28)</f>
        <v>1</v>
      </c>
      <c r="AA70" s="50" t="str">
        <f>_xll.qlSwapIndex(,,O70,SettlementDays,Currency,Calendar,FixedLegTenor,FixedLegBDC,FixedLegDayCounter,Index3M,DiscountingCurve,Permanent,Trigger,ObjectOverwrite)</f>
        <v>obj_007c9#0003</v>
      </c>
    </row>
    <row r="71" spans="10:27" x14ac:dyDescent="0.2">
      <c r="J71" s="62"/>
      <c r="K71" s="62"/>
      <c r="M71" s="110" t="s">
        <v>60</v>
      </c>
      <c r="N71" s="110"/>
      <c r="O71" s="110" t="s">
        <v>88</v>
      </c>
      <c r="P71" s="110" t="str">
        <f t="shared" si="13"/>
        <v>EURAB3E8Y_Quote</v>
      </c>
      <c r="Q71" s="122"/>
      <c r="R71" s="111">
        <f t="shared" si="14"/>
        <v>42269</v>
      </c>
      <c r="S71" s="111">
        <f>_xll.qlInterestRateIndexValueDate(AA71,R71)</f>
        <v>42271</v>
      </c>
      <c r="T71" s="111">
        <f>_xll.qlInterestRateIndexMaturity(AA71,S71)</f>
        <v>45194</v>
      </c>
      <c r="U71" s="112">
        <f>_xll.qlIndexFixing(AA71,R71,TRUE,_xll.ohTrigger(Trigger,Trigger3M,InterestRatesTrigger))</f>
        <v>6.4700000001332286E-3</v>
      </c>
      <c r="V71" s="112">
        <f>_xll.qlQuoteValue(P71,_xll.ohTrigger(Trigger,Trigger3M,InterestRatesTrigger))</f>
        <v>6.4700000000000001E-3</v>
      </c>
      <c r="W71" s="110" t="b">
        <f t="shared" si="15"/>
        <v>1</v>
      </c>
      <c r="X71" s="146">
        <f t="shared" si="16"/>
        <v>1.3322849767849476E-9</v>
      </c>
      <c r="Y71" s="50" t="b">
        <f>ABS(X71/10000)&lt;=ABS('General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obj_007dc#0003</v>
      </c>
    </row>
    <row r="72" spans="10:27" x14ac:dyDescent="0.2">
      <c r="M72" s="110" t="s">
        <v>60</v>
      </c>
      <c r="N72" s="110"/>
      <c r="O72" s="110" t="s">
        <v>89</v>
      </c>
      <c r="P72" s="110" t="str">
        <f t="shared" si="13"/>
        <v>EURAB3E9Y_Quote</v>
      </c>
      <c r="Q72" s="122"/>
      <c r="R72" s="111">
        <f t="shared" si="14"/>
        <v>42269</v>
      </c>
      <c r="S72" s="111">
        <f>_xll.qlInterestRateIndexValueDate(AA72,R72)</f>
        <v>42271</v>
      </c>
      <c r="T72" s="111">
        <f>_xll.qlInterestRateIndexMaturity(AA72,S72)</f>
        <v>45559</v>
      </c>
      <c r="U72" s="112">
        <f>_xll.qlIndexFixing(AA72,R72,TRUE,_xll.ohTrigger(Trigger,Trigger3M,InterestRatesTrigger))</f>
        <v>7.7200000000350296E-3</v>
      </c>
      <c r="V72" s="112">
        <f>_xll.qlQuoteValue(P72,_xll.ohTrigger(Trigger,Trigger3M,InterestRatesTrigger))</f>
        <v>7.7200000000000003E-3</v>
      </c>
      <c r="W72" s="110" t="b">
        <f t="shared" si="15"/>
        <v>1</v>
      </c>
      <c r="X72" s="146">
        <f t="shared" si="16"/>
        <v>3.5029271150399666E-10</v>
      </c>
      <c r="Y72" s="50" t="b">
        <f>ABS(X72/10000)&lt;=ABS('General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obj_007c5#0003</v>
      </c>
    </row>
    <row r="73" spans="10:27" x14ac:dyDescent="0.2">
      <c r="M73" s="110" t="s">
        <v>60</v>
      </c>
      <c r="N73" s="110"/>
      <c r="O73" s="110" t="s">
        <v>90</v>
      </c>
      <c r="P73" s="110" t="str">
        <f t="shared" si="13"/>
        <v>EURAB3E10Y_Quote</v>
      </c>
      <c r="Q73" s="122"/>
      <c r="R73" s="111">
        <f t="shared" si="14"/>
        <v>42269</v>
      </c>
      <c r="S73" s="111">
        <f>_xll.qlInterestRateIndexValueDate(AA73,R73)</f>
        <v>42271</v>
      </c>
      <c r="T73" s="111">
        <f>_xll.qlInterestRateIndexMaturity(AA73,S73)</f>
        <v>45924</v>
      </c>
      <c r="U73" s="112">
        <f>_xll.qlIndexFixing(AA73,R73,TRUE,_xll.ohTrigger(Trigger,Trigger3M,InterestRatesTrigger))</f>
        <v>8.85000000011168E-3</v>
      </c>
      <c r="V73" s="112">
        <f>_xll.qlQuoteValue(P73,_xll.ohTrigger(Trigger,Trigger3M,InterestRatesTrigger))</f>
        <v>8.8500000000000002E-3</v>
      </c>
      <c r="W73" s="110" t="b">
        <f t="shared" si="15"/>
        <v>1</v>
      </c>
      <c r="X73" s="146">
        <f t="shared" si="16"/>
        <v>1.1167976265991086E-9</v>
      </c>
      <c r="Y73" s="50" t="b">
        <f>ABS(X73/10000)&lt;=ABS('General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obj_007d5#0003</v>
      </c>
    </row>
    <row r="74" spans="10:27" x14ac:dyDescent="0.2">
      <c r="M74" s="50" t="s">
        <v>60</v>
      </c>
      <c r="N74" s="50"/>
      <c r="O74" s="50" t="s">
        <v>116</v>
      </c>
      <c r="P74" s="50" t="str">
        <f t="shared" si="13"/>
        <v>EURAB3E11Y_Quote</v>
      </c>
      <c r="Q74" s="122"/>
      <c r="R74" s="120">
        <f t="shared" si="14"/>
        <v>42269</v>
      </c>
      <c r="S74" s="120">
        <f>_xll.qlInterestRateIndexValueDate(AA74,R74)</f>
        <v>42271</v>
      </c>
      <c r="T74" s="120">
        <f>_xll.qlInterestRateIndexMaturity(AA74,S74)</f>
        <v>46289</v>
      </c>
      <c r="U74" s="125">
        <f>_xll.qlIndexFixing(AA74,R74,TRUE,_xll.ohTrigger(Trigger,Trigger3M,InterestRatesTrigger))</f>
        <v>9.862703141175223E-3</v>
      </c>
      <c r="V74" s="125">
        <f>_xll.qlQuoteValue(P74,_xll.ohTrigger(Trigger,Trigger3M,InterestRatesTrigger))</f>
        <v>9.8600000000000007E-3</v>
      </c>
      <c r="W74" s="50" t="b">
        <f t="shared" si="15"/>
        <v>1</v>
      </c>
      <c r="X74" s="144">
        <f t="shared" si="16"/>
        <v>2.7031411752222873E-2</v>
      </c>
      <c r="Y74" s="50" t="b">
        <f>ABS(X74/10000)&lt;=ABS('General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obj_007b9#0003</v>
      </c>
    </row>
    <row r="75" spans="10:27" x14ac:dyDescent="0.2">
      <c r="M75" s="110" t="s">
        <v>60</v>
      </c>
      <c r="N75" s="110"/>
      <c r="O75" s="110" t="s">
        <v>91</v>
      </c>
      <c r="P75" s="110" t="str">
        <f t="shared" si="13"/>
        <v>EURAB3E12Y_Quote</v>
      </c>
      <c r="Q75" s="122"/>
      <c r="R75" s="111">
        <f t="shared" si="14"/>
        <v>42269</v>
      </c>
      <c r="S75" s="111">
        <f>_xll.qlInterestRateIndexValueDate(AA75,R75)</f>
        <v>42271</v>
      </c>
      <c r="T75" s="111">
        <f>_xll.qlInterestRateIndexMaturity(AA75,S75)</f>
        <v>46654</v>
      </c>
      <c r="U75" s="112">
        <f>_xll.qlIndexFixing(AA75,R75,TRUE,_xll.ohTrigger(Trigger,Trigger3M,InterestRatesTrigger))</f>
        <v>1.0760000000471137E-2</v>
      </c>
      <c r="V75" s="112">
        <f>_xll.qlQuoteValue(P75,_xll.ohTrigger(Trigger,Trigger3M,InterestRatesTrigger))</f>
        <v>1.076E-2</v>
      </c>
      <c r="W75" s="110" t="b">
        <f t="shared" si="15"/>
        <v>1</v>
      </c>
      <c r="X75" s="146">
        <f t="shared" si="16"/>
        <v>4.7113701828749299E-9</v>
      </c>
      <c r="Y75" s="50" t="b">
        <f>ABS(X75/10000)&lt;=ABS('General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obj_007c1#0003</v>
      </c>
    </row>
    <row r="76" spans="10:27" x14ac:dyDescent="0.2">
      <c r="M76" s="50" t="s">
        <v>60</v>
      </c>
      <c r="N76" s="50"/>
      <c r="O76" s="50" t="s">
        <v>117</v>
      </c>
      <c r="P76" s="50" t="str">
        <f t="shared" si="13"/>
        <v>EURAB3E13Y_Quote</v>
      </c>
      <c r="Q76" s="122"/>
      <c r="R76" s="120">
        <f t="shared" si="14"/>
        <v>42269</v>
      </c>
      <c r="S76" s="120">
        <f>_xll.qlInterestRateIndexValueDate(AA76,R76)</f>
        <v>42271</v>
      </c>
      <c r="T76" s="120">
        <f>_xll.qlInterestRateIndexMaturity(AA76,S76)</f>
        <v>47021</v>
      </c>
      <c r="U76" s="125">
        <f>_xll.qlIndexFixing(AA76,R76,TRUE,_xll.ohTrigger(Trigger,Trigger3M,InterestRatesTrigger))</f>
        <v>1.1550101979108003E-2</v>
      </c>
      <c r="V76" s="125" t="e">
        <f>_xll.qlQuoteValue(P76,_xll.ohTrigger(Trigger,Trigger3M,InterestRatesTrigger))</f>
        <v>#NUM!</v>
      </c>
      <c r="W76" s="50" t="b">
        <f t="shared" si="15"/>
        <v>0</v>
      </c>
      <c r="X76" s="144" t="e">
        <f t="shared" ref="X76:X101" si="17">(U76-V76)*10000</f>
        <v>#NUM!</v>
      </c>
      <c r="Y76" s="50" t="e">
        <f>ABS(X76/10000)&lt;=ABS('General Settings'!$D$28)</f>
        <v>#NUM!</v>
      </c>
      <c r="AA76" s="50" t="str">
        <f>_xll.qlSwapIndex(,,O76,SettlementDays,Currency,Calendar,FixedLegTenor,FixedLegBDC,FixedLegDayCounter,Index3M,DiscountingCurve,Permanent,Trigger,ObjectOverwrite)</f>
        <v>obj_007d1#0003</v>
      </c>
    </row>
    <row r="77" spans="10:27" x14ac:dyDescent="0.2">
      <c r="M77" s="50" t="s">
        <v>60</v>
      </c>
      <c r="N77" s="50"/>
      <c r="O77" s="50" t="s">
        <v>118</v>
      </c>
      <c r="P77" s="50" t="str">
        <f t="shared" si="13"/>
        <v>EURAB3E14Y_Quote</v>
      </c>
      <c r="Q77" s="122"/>
      <c r="R77" s="120">
        <f t="shared" si="14"/>
        <v>42269</v>
      </c>
      <c r="S77" s="120">
        <f>_xll.qlInterestRateIndexValueDate(AA77,R77)</f>
        <v>42271</v>
      </c>
      <c r="T77" s="120">
        <f>_xll.qlInterestRateIndexMaturity(AA77,S77)</f>
        <v>47385</v>
      </c>
      <c r="U77" s="125">
        <f>_xll.qlIndexFixing(AA77,R77,TRUE,_xll.ohTrigger(Trigger,Trigger3M,InterestRatesTrigger))</f>
        <v>1.2224301337748138E-2</v>
      </c>
      <c r="V77" s="125" t="e">
        <f>_xll.qlQuoteValue(P77,_xll.ohTrigger(Trigger,Trigger3M,InterestRatesTrigger))</f>
        <v>#NUM!</v>
      </c>
      <c r="W77" s="50" t="b">
        <f t="shared" si="15"/>
        <v>0</v>
      </c>
      <c r="X77" s="144" t="e">
        <f t="shared" si="17"/>
        <v>#NUM!</v>
      </c>
      <c r="Y77" s="50" t="e">
        <f>ABS(X77/10000)&lt;=ABS('General Settings'!$D$28)</f>
        <v>#NUM!</v>
      </c>
      <c r="AA77" s="50" t="str">
        <f>_xll.qlSwapIndex(,,O77,SettlementDays,Currency,Calendar,FixedLegTenor,FixedLegBDC,FixedLegDayCounter,Index3M,DiscountingCurve,Permanent,Trigger,ObjectOverwrite)</f>
        <v>obj_007d3#0003</v>
      </c>
    </row>
    <row r="78" spans="10:27" x14ac:dyDescent="0.2">
      <c r="M78" s="110" t="s">
        <v>60</v>
      </c>
      <c r="N78" s="110"/>
      <c r="O78" s="110" t="s">
        <v>92</v>
      </c>
      <c r="P78" s="110" t="str">
        <f t="shared" si="13"/>
        <v>EURAB3E15Y_Quote</v>
      </c>
      <c r="Q78" s="122"/>
      <c r="R78" s="111">
        <f t="shared" si="14"/>
        <v>42269</v>
      </c>
      <c r="S78" s="111">
        <f>_xll.qlInterestRateIndexValueDate(AA78,R78)</f>
        <v>42271</v>
      </c>
      <c r="T78" s="111">
        <f>_xll.qlInterestRateIndexMaturity(AA78,S78)</f>
        <v>47750</v>
      </c>
      <c r="U78" s="112">
        <f>_xll.qlIndexFixing(AA78,R78,TRUE,_xll.ohTrigger(Trigger,Trigger3M,InterestRatesTrigger))</f>
        <v>1.2799999999979793E-2</v>
      </c>
      <c r="V78" s="112">
        <f>_xll.qlQuoteValue(P78,_xll.ohTrigger(Trigger,Trigger3M,InterestRatesTrigger))</f>
        <v>1.2799999999999999E-2</v>
      </c>
      <c r="W78" s="110" t="b">
        <f t="shared" si="15"/>
        <v>1</v>
      </c>
      <c r="X78" s="146">
        <f t="shared" si="17"/>
        <v>-2.0206059048177849E-10</v>
      </c>
      <c r="Y78" s="50" t="b">
        <f>ABS(X78/10000)&lt;=ABS('General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obj_007c7#0003</v>
      </c>
    </row>
    <row r="79" spans="10:27" x14ac:dyDescent="0.2">
      <c r="M79" s="50" t="s">
        <v>60</v>
      </c>
      <c r="N79" s="50"/>
      <c r="O79" s="50" t="s">
        <v>119</v>
      </c>
      <c r="P79" s="50" t="str">
        <f t="shared" si="13"/>
        <v>EURAB3E16Y_Quote</v>
      </c>
      <c r="Q79" s="122"/>
      <c r="R79" s="120">
        <f t="shared" si="14"/>
        <v>42269</v>
      </c>
      <c r="S79" s="120">
        <f>_xll.qlInterestRateIndexValueDate(AA79,R79)</f>
        <v>42271</v>
      </c>
      <c r="T79" s="120">
        <f>_xll.qlInterestRateIndexMaturity(AA79,S79)</f>
        <v>48115</v>
      </c>
      <c r="U79" s="125">
        <f>_xll.qlIndexFixing(AA79,R79,TRUE,_xll.ohTrigger(Trigger,Trigger3M,InterestRatesTrigger))</f>
        <v>1.3282489231047349E-2</v>
      </c>
      <c r="V79" s="125" t="e">
        <f>_xll.qlQuoteValue(P79,_xll.ohTrigger(Trigger,Trigger3M,InterestRatesTrigger))</f>
        <v>#NUM!</v>
      </c>
      <c r="W79" s="50" t="b">
        <f t="shared" si="15"/>
        <v>0</v>
      </c>
      <c r="X79" s="144" t="e">
        <f t="shared" si="17"/>
        <v>#NUM!</v>
      </c>
      <c r="Y79" s="50" t="e">
        <f>ABS(X79/10000)&lt;=ABS('General Settings'!$D$28)</f>
        <v>#NUM!</v>
      </c>
      <c r="AA79" s="50" t="str">
        <f>_xll.qlSwapIndex(,,O79,SettlementDays,Currency,Calendar,FixedLegTenor,FixedLegBDC,FixedLegDayCounter,Index3M,DiscountingCurve,Permanent,Trigger,ObjectOverwrite)</f>
        <v>obj_007ba#0003</v>
      </c>
    </row>
    <row r="80" spans="10:27" x14ac:dyDescent="0.2">
      <c r="M80" s="50" t="s">
        <v>60</v>
      </c>
      <c r="N80" s="50"/>
      <c r="O80" s="50" t="s">
        <v>120</v>
      </c>
      <c r="P80" s="50" t="str">
        <f t="shared" si="13"/>
        <v>EURAB3E17Y_Quote</v>
      </c>
      <c r="Q80" s="122"/>
      <c r="R80" s="120">
        <f t="shared" si="14"/>
        <v>42269</v>
      </c>
      <c r="S80" s="120">
        <f>_xll.qlInterestRateIndexValueDate(AA80,R80)</f>
        <v>42271</v>
      </c>
      <c r="T80" s="120">
        <f>_xll.qlInterestRateIndexMaturity(AA80,S80)</f>
        <v>48481</v>
      </c>
      <c r="U80" s="125">
        <f>_xll.qlIndexFixing(AA80,R80,TRUE,_xll.ohTrigger(Trigger,Trigger3M,InterestRatesTrigger))</f>
        <v>1.3684017579988755E-2</v>
      </c>
      <c r="V80" s="125" t="e">
        <f>_xll.qlQuoteValue(P80,_xll.ohTrigger(Trigger,Trigger3M,InterestRatesTrigger))</f>
        <v>#NUM!</v>
      </c>
      <c r="W80" s="50" t="b">
        <f t="shared" si="15"/>
        <v>0</v>
      </c>
      <c r="X80" s="144" t="e">
        <f t="shared" si="17"/>
        <v>#NUM!</v>
      </c>
      <c r="Y80" s="50" t="e">
        <f>ABS(X80/10000)&lt;=ABS('General Settings'!$D$28)</f>
        <v>#NUM!</v>
      </c>
      <c r="AA80" s="50" t="str">
        <f>_xll.qlSwapIndex(,,O80,SettlementDays,Currency,Calendar,FixedLegTenor,FixedLegBDC,FixedLegDayCounter,Index3M,DiscountingCurve,Permanent,Trigger,ObjectOverwrite)</f>
        <v>obj_007c2#0003</v>
      </c>
    </row>
    <row r="81" spans="13:36" x14ac:dyDescent="0.2">
      <c r="M81" s="50" t="s">
        <v>60</v>
      </c>
      <c r="N81" s="50"/>
      <c r="O81" s="50" t="s">
        <v>121</v>
      </c>
      <c r="P81" s="50" t="str">
        <f t="shared" si="13"/>
        <v>EURAB3E18Y_Quote</v>
      </c>
      <c r="Q81" s="122"/>
      <c r="R81" s="120">
        <f t="shared" si="14"/>
        <v>42269</v>
      </c>
      <c r="S81" s="120">
        <f>_xll.qlInterestRateIndexValueDate(AA81,R81)</f>
        <v>42271</v>
      </c>
      <c r="T81" s="120">
        <f>_xll.qlInterestRateIndexMaturity(AA81,S81)</f>
        <v>48848</v>
      </c>
      <c r="U81" s="125">
        <f>_xll.qlIndexFixing(AA81,R81,TRUE,_xll.ohTrigger(Trigger,Trigger3M,InterestRatesTrigger))</f>
        <v>1.4009661595588179E-2</v>
      </c>
      <c r="V81" s="125" t="e">
        <f>_xll.qlQuoteValue(P81,_xll.ohTrigger(Trigger,Trigger3M,InterestRatesTrigger))</f>
        <v>#NUM!</v>
      </c>
      <c r="W81" s="50" t="b">
        <f t="shared" si="15"/>
        <v>0</v>
      </c>
      <c r="X81" s="144" t="e">
        <f t="shared" si="17"/>
        <v>#NUM!</v>
      </c>
      <c r="Y81" s="50" t="e">
        <f>ABS(X81/10000)&lt;=ABS('General Settings'!$D$28)</f>
        <v>#NUM!</v>
      </c>
      <c r="AA81" s="50" t="str">
        <f>_xll.qlSwapIndex(,,O81,SettlementDays,Currency,Calendar,FixedLegTenor,FixedLegBDC,FixedLegDayCounter,Index3M,DiscountingCurve,Permanent,Trigger,ObjectOverwrite)</f>
        <v>obj_007be#0003</v>
      </c>
    </row>
    <row r="82" spans="13:36" x14ac:dyDescent="0.2">
      <c r="M82" s="50" t="s">
        <v>60</v>
      </c>
      <c r="N82" s="50"/>
      <c r="O82" s="50" t="s">
        <v>122</v>
      </c>
      <c r="P82" s="50" t="str">
        <f t="shared" si="13"/>
        <v>EURAB3E19Y_Quote</v>
      </c>
      <c r="Q82" s="122"/>
      <c r="R82" s="120">
        <f t="shared" si="14"/>
        <v>42269</v>
      </c>
      <c r="S82" s="120">
        <f>_xll.qlInterestRateIndexValueDate(AA82,R82)</f>
        <v>42271</v>
      </c>
      <c r="T82" s="120">
        <f>_xll.qlInterestRateIndexMaturity(AA82,S82)</f>
        <v>49212</v>
      </c>
      <c r="U82" s="125">
        <f>_xll.qlIndexFixing(AA82,R82,TRUE,_xll.ohTrigger(Trigger,Trigger3M,InterestRatesTrigger))</f>
        <v>1.4267731714141642E-2</v>
      </c>
      <c r="V82" s="125" t="e">
        <f>_xll.qlQuoteValue(P82,_xll.ohTrigger(Trigger,Trigger3M,InterestRatesTrigger))</f>
        <v>#NUM!</v>
      </c>
      <c r="W82" s="50" t="b">
        <f t="shared" si="15"/>
        <v>0</v>
      </c>
      <c r="X82" s="144" t="e">
        <f t="shared" si="17"/>
        <v>#NUM!</v>
      </c>
      <c r="Y82" s="50" t="e">
        <f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obj_007d7#0003</v>
      </c>
    </row>
    <row r="83" spans="13:36" x14ac:dyDescent="0.2">
      <c r="M83" s="110" t="s">
        <v>60</v>
      </c>
      <c r="N83" s="110"/>
      <c r="O83" s="110" t="s">
        <v>93</v>
      </c>
      <c r="P83" s="110" t="str">
        <f t="shared" si="13"/>
        <v>EURAB3E20Y_Quote</v>
      </c>
      <c r="Q83" s="122"/>
      <c r="R83" s="111">
        <f t="shared" si="14"/>
        <v>42269</v>
      </c>
      <c r="S83" s="111">
        <f>_xll.qlInterestRateIndexValueDate(AA83,R83)</f>
        <v>42271</v>
      </c>
      <c r="T83" s="111">
        <f>_xll.qlInterestRateIndexMaturity(AA83,S83)</f>
        <v>49576</v>
      </c>
      <c r="U83" s="112">
        <f>_xll.qlIndexFixing(AA83,R83,TRUE,_xll.ohTrigger(Trigger,Trigger3M,InterestRatesTrigger))</f>
        <v>1.446999999995076E-2</v>
      </c>
      <c r="V83" s="112">
        <f>_xll.qlQuoteValue(P83,_xll.ohTrigger(Trigger,Trigger3M,InterestRatesTrigger))</f>
        <v>1.447E-2</v>
      </c>
      <c r="W83" s="110" t="b">
        <f t="shared" si="15"/>
        <v>1</v>
      </c>
      <c r="X83" s="146">
        <f t="shared" si="17"/>
        <v>-4.9240125865601669E-10</v>
      </c>
      <c r="Y83" s="50" t="b">
        <f>ABS(X83/10000)&lt;=ABS('General Settings'!$D$28)</f>
        <v>1</v>
      </c>
      <c r="AA83" s="50" t="str">
        <f>_xll.qlSwapIndex(,,O83,SettlementDays,Currency,Calendar,FixedLegTenor,FixedLegBDC,FixedLegDayCounter,Index3M,DiscountingCurve,Permanent,Trigger,ObjectOverwrite)</f>
        <v>obj_007d9#0003</v>
      </c>
    </row>
    <row r="84" spans="13:36" x14ac:dyDescent="0.2">
      <c r="M84" s="50" t="s">
        <v>60</v>
      </c>
      <c r="N84" s="50"/>
      <c r="O84" s="50" t="s">
        <v>123</v>
      </c>
      <c r="P84" s="50" t="str">
        <f t="shared" si="13"/>
        <v>EURAB3E21Y_Quote</v>
      </c>
      <c r="Q84" s="122"/>
      <c r="R84" s="120">
        <f t="shared" si="14"/>
        <v>42269</v>
      </c>
      <c r="S84" s="120">
        <f>_xll.qlInterestRateIndexValueDate(AA84,R84)</f>
        <v>42271</v>
      </c>
      <c r="T84" s="120">
        <f>_xll.qlInterestRateIndexMaturity(AA84,S84)</f>
        <v>49942</v>
      </c>
      <c r="U84" s="125">
        <f>_xll.qlIndexFixing(AA84,R84,TRUE,_xll.ohTrigger(Trigger,Trigger3M,InterestRatesTrigger))</f>
        <v>1.4627275607893857E-2</v>
      </c>
      <c r="V84" s="125" t="e">
        <f>_xll.qlQuoteValue(P84,_xll.ohTrigger(Trigger,Trigger3M,InterestRatesTrigger))</f>
        <v>#NUM!</v>
      </c>
      <c r="W84" s="50" t="b">
        <f t="shared" si="15"/>
        <v>0</v>
      </c>
      <c r="X84" s="144" t="e">
        <f t="shared" si="17"/>
        <v>#NUM!</v>
      </c>
      <c r="Y84" s="50" t="e">
        <f>ABS(X84/10000)&lt;=ABS('General Settings'!$D$28)</f>
        <v>#NUM!</v>
      </c>
      <c r="AA84" s="50" t="str">
        <f>_xll.qlSwapIndex(,,O84,SettlementDays,Currency,Calendar,FixedLegTenor,FixedLegBDC,FixedLegDayCounter,Index3M,DiscountingCurve,Permanent,Trigger,ObjectOverwrite)</f>
        <v>obj_007b8#0003</v>
      </c>
    </row>
    <row r="85" spans="13:36" x14ac:dyDescent="0.2">
      <c r="M85" s="50" t="s">
        <v>60</v>
      </c>
      <c r="N85" s="50"/>
      <c r="O85" s="50" t="s">
        <v>124</v>
      </c>
      <c r="P85" s="50" t="str">
        <f t="shared" si="13"/>
        <v>EURAB3E22Y_Quote</v>
      </c>
      <c r="Q85" s="122"/>
      <c r="R85" s="120">
        <f t="shared" si="14"/>
        <v>42269</v>
      </c>
      <c r="S85" s="120">
        <f>_xll.qlInterestRateIndexValueDate(AA85,R85)</f>
        <v>42271</v>
      </c>
      <c r="T85" s="120">
        <f>_xll.qlInterestRateIndexMaturity(AA85,S85)</f>
        <v>50307</v>
      </c>
      <c r="U85" s="125">
        <f>_xll.qlIndexFixing(AA85,R85,TRUE,_xll.ohTrigger(Trigger,Trigger3M,InterestRatesTrigger))</f>
        <v>1.4742866242289314E-2</v>
      </c>
      <c r="V85" s="125" t="e">
        <f>_xll.qlQuoteValue(P85,_xll.ohTrigger(Trigger,Trigger3M,InterestRatesTrigger))</f>
        <v>#NUM!</v>
      </c>
      <c r="W85" s="50" t="b">
        <f t="shared" si="15"/>
        <v>0</v>
      </c>
      <c r="X85" s="144" t="e">
        <f t="shared" si="17"/>
        <v>#NUM!</v>
      </c>
      <c r="Y85" s="50" t="e">
        <f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obj_007cd#0003</v>
      </c>
    </row>
    <row r="86" spans="13:36" x14ac:dyDescent="0.2">
      <c r="M86" s="50" t="s">
        <v>60</v>
      </c>
      <c r="N86" s="50"/>
      <c r="O86" s="50" t="s">
        <v>125</v>
      </c>
      <c r="P86" s="50" t="str">
        <f t="shared" si="13"/>
        <v>EURAB3E23Y_Quote</v>
      </c>
      <c r="Q86" s="122"/>
      <c r="R86" s="120">
        <f t="shared" si="14"/>
        <v>42269</v>
      </c>
      <c r="S86" s="120">
        <f>_xll.qlInterestRateIndexValueDate(AA86,R86)</f>
        <v>42271</v>
      </c>
      <c r="T86" s="120">
        <f>_xll.qlInterestRateIndexMaturity(AA86,S86)</f>
        <v>50672</v>
      </c>
      <c r="U86" s="125">
        <f>_xll.qlIndexFixing(AA86,R86,TRUE,_xll.ohTrigger(Trigger,Trigger3M,InterestRatesTrigger))</f>
        <v>1.482662269891118E-2</v>
      </c>
      <c r="V86" s="125" t="e">
        <f>_xll.qlQuoteValue(P86,_xll.ohTrigger(Trigger,Trigger3M,InterestRatesTrigger))</f>
        <v>#NUM!</v>
      </c>
      <c r="W86" s="50" t="b">
        <f t="shared" si="15"/>
        <v>0</v>
      </c>
      <c r="X86" s="144" t="e">
        <f t="shared" si="17"/>
        <v>#NUM!</v>
      </c>
      <c r="Y86" s="50" t="e">
        <f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obj_007ca#0003</v>
      </c>
    </row>
    <row r="87" spans="13:36" x14ac:dyDescent="0.2">
      <c r="M87" s="50" t="s">
        <v>60</v>
      </c>
      <c r="N87" s="50"/>
      <c r="O87" s="50" t="s">
        <v>126</v>
      </c>
      <c r="P87" s="50" t="str">
        <f t="shared" si="13"/>
        <v>EURAB3E24Y_Quote</v>
      </c>
      <c r="Q87" s="122"/>
      <c r="R87" s="120">
        <f t="shared" si="14"/>
        <v>42269</v>
      </c>
      <c r="S87" s="120">
        <f>_xll.qlInterestRateIndexValueDate(AA87,R87)</f>
        <v>42271</v>
      </c>
      <c r="T87" s="120">
        <f>_xll.qlInterestRateIndexMaturity(AA87,S87)</f>
        <v>51039</v>
      </c>
      <c r="U87" s="125">
        <f>_xll.qlIndexFixing(AA87,R87,TRUE,_xll.ohTrigger(Trigger,Trigger3M,InterestRatesTrigger))</f>
        <v>1.488632721782277E-2</v>
      </c>
      <c r="V87" s="125" t="e">
        <f>_xll.qlQuoteValue(P87,_xll.ohTrigger(Trigger,Trigger3M,InterestRatesTrigger))</f>
        <v>#NUM!</v>
      </c>
      <c r="W87" s="50" t="b">
        <f t="shared" si="15"/>
        <v>0</v>
      </c>
      <c r="X87" s="144" t="e">
        <f t="shared" si="17"/>
        <v>#NUM!</v>
      </c>
      <c r="Y87" s="50" t="e">
        <f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obj_007cf#0003</v>
      </c>
    </row>
    <row r="88" spans="13:36" x14ac:dyDescent="0.2">
      <c r="M88" s="110" t="s">
        <v>60</v>
      </c>
      <c r="N88" s="110"/>
      <c r="O88" s="110" t="s">
        <v>94</v>
      </c>
      <c r="P88" s="110" t="str">
        <f t="shared" si="13"/>
        <v>EURAB3E25Y_Quote</v>
      </c>
      <c r="Q88" s="122"/>
      <c r="R88" s="111">
        <f t="shared" si="14"/>
        <v>42269</v>
      </c>
      <c r="S88" s="111">
        <f>_xll.qlInterestRateIndexValueDate(AA88,R88)</f>
        <v>42271</v>
      </c>
      <c r="T88" s="111">
        <f>_xll.qlInterestRateIndexMaturity(AA88,S88)</f>
        <v>51403</v>
      </c>
      <c r="U88" s="112">
        <f>_xll.qlIndexFixing(AA88,R88,TRUE,_xll.ohTrigger(Trigger,Trigger3M,InterestRatesTrigger))</f>
        <v>1.4929999999630782E-2</v>
      </c>
      <c r="V88" s="112">
        <f>_xll.qlQuoteValue(P88,_xll.ohTrigger(Trigger,Trigger3M,InterestRatesTrigger))</f>
        <v>1.4929999999999999E-2</v>
      </c>
      <c r="W88" s="110" t="b">
        <f t="shared" ref="W88:W101" si="18">NOT(ISERROR(V88))</f>
        <v>1</v>
      </c>
      <c r="X88" s="146">
        <f t="shared" si="17"/>
        <v>-3.6921680990342765E-9</v>
      </c>
      <c r="Y88" s="50" t="b">
        <f>ABS(X88/10000)&lt;=ABS('General Settings'!$D$28)</f>
        <v>1</v>
      </c>
      <c r="AA88" s="50" t="str">
        <f>_xll.qlSwapIndex(,,O88,SettlementDays,Currency,Calendar,FixedLegTenor,FixedLegBDC,FixedLegDayCounter,Index3M,DiscountingCurve,Permanent,Trigger,ObjectOverwrite)</f>
        <v>obj_007d4#0003</v>
      </c>
    </row>
    <row r="89" spans="13:36" x14ac:dyDescent="0.2">
      <c r="M89" s="50" t="s">
        <v>60</v>
      </c>
      <c r="N89" s="50"/>
      <c r="O89" s="50" t="s">
        <v>127</v>
      </c>
      <c r="P89" s="50" t="str">
        <f t="shared" si="13"/>
        <v>EURAB3E26Y_Quote</v>
      </c>
      <c r="Q89" s="122"/>
      <c r="R89" s="120">
        <f t="shared" si="14"/>
        <v>42269</v>
      </c>
      <c r="S89" s="120">
        <f>_xll.qlInterestRateIndexValueDate(AA89,R89)</f>
        <v>42271</v>
      </c>
      <c r="T89" s="120">
        <f>_xll.qlInterestRateIndexMaturity(AA89,S89)</f>
        <v>51768</v>
      </c>
      <c r="U89" s="125">
        <f>_xll.qlIndexFixing(AA89,R89,TRUE,_xll.ohTrigger(Trigger,Trigger3M,InterestRatesTrigger))</f>
        <v>1.4962007807274792E-2</v>
      </c>
      <c r="V89" s="125" t="e">
        <f>_xll.qlQuoteValue(P89,_xll.ohTrigger(Trigger,Trigger3M,InterestRatesTrigger))</f>
        <v>#NUM!</v>
      </c>
      <c r="W89" s="50" t="b">
        <f t="shared" si="18"/>
        <v>0</v>
      </c>
      <c r="X89" s="144" t="e">
        <f t="shared" si="17"/>
        <v>#NUM!</v>
      </c>
      <c r="Y89" s="50" t="e">
        <f>ABS(X89/10000)&lt;=ABS('General Settings'!$D$28)</f>
        <v>#NUM!</v>
      </c>
      <c r="AA89" s="50" t="str">
        <f>_xll.qlSwapIndex(,,O89,SettlementDays,Currency,Calendar,FixedLegTenor,FixedLegBDC,FixedLegDayCounter,Index3M,DiscountingCurve,Permanent,Trigger,ObjectOverwrite)</f>
        <v>obj_007ce#0003</v>
      </c>
    </row>
    <row r="90" spans="13:36" x14ac:dyDescent="0.2">
      <c r="M90" s="50" t="s">
        <v>60</v>
      </c>
      <c r="N90" s="50"/>
      <c r="O90" s="50" t="s">
        <v>95</v>
      </c>
      <c r="P90" s="50" t="str">
        <f t="shared" si="13"/>
        <v>EURAB3E27Y_Quote</v>
      </c>
      <c r="Q90" s="122"/>
      <c r="R90" s="120">
        <f t="shared" si="14"/>
        <v>42269</v>
      </c>
      <c r="S90" s="120">
        <f>_xll.qlInterestRateIndexValueDate(AA90,R90)</f>
        <v>42271</v>
      </c>
      <c r="T90" s="120">
        <f>_xll.qlInterestRateIndexMaturity(AA90,S90)</f>
        <v>52133</v>
      </c>
      <c r="U90" s="125">
        <f>_xll.qlIndexFixing(AA90,R90,TRUE,_xll.ohTrigger(Trigger,Trigger3M,InterestRatesTrigger))</f>
        <v>1.4987143677471152E-2</v>
      </c>
      <c r="V90" s="125" t="e">
        <f>_xll.qlQuoteValue(P90,_xll.ohTrigger(Trigger,Trigger3M,InterestRatesTrigger))</f>
        <v>#NUM!</v>
      </c>
      <c r="W90" s="50" t="b">
        <f t="shared" si="18"/>
        <v>0</v>
      </c>
      <c r="X90" s="144" t="e">
        <f t="shared" si="17"/>
        <v>#NUM!</v>
      </c>
      <c r="Y90" s="50" t="e">
        <f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obj_007c6#0003</v>
      </c>
    </row>
    <row r="91" spans="13:36" x14ac:dyDescent="0.2">
      <c r="M91" s="50" t="s">
        <v>60</v>
      </c>
      <c r="N91" s="50"/>
      <c r="O91" s="50" t="s">
        <v>128</v>
      </c>
      <c r="P91" s="50" t="str">
        <f t="shared" si="13"/>
        <v>EURAB3E28Y_Quote</v>
      </c>
      <c r="Q91" s="122"/>
      <c r="R91" s="120">
        <f t="shared" si="14"/>
        <v>42269</v>
      </c>
      <c r="S91" s="120">
        <f>_xll.qlInterestRateIndexValueDate(AA91,R91)</f>
        <v>42271</v>
      </c>
      <c r="T91" s="120">
        <f>_xll.qlInterestRateIndexMaturity(AA91,S91)</f>
        <v>52498</v>
      </c>
      <c r="U91" s="125">
        <f>_xll.qlIndexFixing(AA91,R91,TRUE,_xll.ohTrigger(Trigger,Trigger3M,InterestRatesTrigger))</f>
        <v>1.500818160261605E-2</v>
      </c>
      <c r="V91" s="125" t="e">
        <f>_xll.qlQuoteValue(P91,_xll.ohTrigger(Trigger,Trigger3M,InterestRatesTrigger))</f>
        <v>#NUM!</v>
      </c>
      <c r="W91" s="50" t="b">
        <f t="shared" si="18"/>
        <v>0</v>
      </c>
      <c r="X91" s="144" t="e">
        <f t="shared" si="17"/>
        <v>#NUM!</v>
      </c>
      <c r="Y91" s="50" t="e">
        <f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obj_007b7#0003</v>
      </c>
    </row>
    <row r="92" spans="13:36" x14ac:dyDescent="0.2">
      <c r="M92" s="50" t="s">
        <v>60</v>
      </c>
      <c r="N92" s="50"/>
      <c r="O92" s="50" t="s">
        <v>129</v>
      </c>
      <c r="P92" s="50" t="str">
        <f t="shared" si="13"/>
        <v>EURAB3E29Y_Quote</v>
      </c>
      <c r="Q92" s="122"/>
      <c r="R92" s="120">
        <f t="shared" si="14"/>
        <v>42269</v>
      </c>
      <c r="S92" s="120">
        <f>_xll.qlInterestRateIndexValueDate(AA92,R92)</f>
        <v>42271</v>
      </c>
      <c r="T92" s="120">
        <f>_xll.qlInterestRateIndexMaturity(AA92,S92)</f>
        <v>52866</v>
      </c>
      <c r="U92" s="125">
        <f>_xll.qlIndexFixing(AA92,R92,TRUE,_xll.ohTrigger(Trigger,Trigger3M,InterestRatesTrigger))</f>
        <v>1.5029109024116853E-2</v>
      </c>
      <c r="V92" s="125" t="e">
        <f>_xll.qlQuoteValue(P92,_xll.ohTrigger(Trigger,Trigger3M,InterestRatesTrigger))</f>
        <v>#NUM!</v>
      </c>
      <c r="W92" s="50" t="b">
        <f t="shared" si="18"/>
        <v>0</v>
      </c>
      <c r="X92" s="144" t="e">
        <f t="shared" si="17"/>
        <v>#NUM!</v>
      </c>
      <c r="Y92" s="50" t="e">
        <f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obj_007cc#0003</v>
      </c>
    </row>
    <row r="93" spans="13:36" x14ac:dyDescent="0.2">
      <c r="M93" s="110" t="s">
        <v>60</v>
      </c>
      <c r="N93" s="110"/>
      <c r="O93" s="110" t="s">
        <v>96</v>
      </c>
      <c r="P93" s="110" t="str">
        <f t="shared" si="13"/>
        <v>EURAB3E30Y_Quote</v>
      </c>
      <c r="Q93" s="122"/>
      <c r="R93" s="111">
        <f t="shared" si="14"/>
        <v>42269</v>
      </c>
      <c r="S93" s="111">
        <f>_xll.qlInterestRateIndexValueDate(AA93,R93)</f>
        <v>42271</v>
      </c>
      <c r="T93" s="111">
        <f>_xll.qlInterestRateIndexMaturity(AA93,S93)</f>
        <v>53230</v>
      </c>
      <c r="U93" s="112">
        <f>_xll.qlIndexFixing(AA93,R93,TRUE,_xll.ohTrigger(Trigger,Trigger3M,InterestRatesTrigger))</f>
        <v>1.5050000000440477E-2</v>
      </c>
      <c r="V93" s="112">
        <f>_xll.qlQuoteValue(P93,_xll.ohTrigger(Trigger,Trigger3M,InterestRatesTrigger))</f>
        <v>1.5049999999999999E-2</v>
      </c>
      <c r="W93" s="110" t="b">
        <f t="shared" si="18"/>
        <v>1</v>
      </c>
      <c r="X93" s="146">
        <f t="shared" si="17"/>
        <v>4.404775155730789E-9</v>
      </c>
      <c r="Y93" s="50" t="b">
        <f>ABS(X93/10000)&lt;=ABS('General Settings'!$D$28)</f>
        <v>1</v>
      </c>
      <c r="AA93" s="50" t="str">
        <f>_xll.qlSwapIndex(,,O93,SettlementDays,Currency,Calendar,FixedLegTenor,FixedLegBDC,FixedLegDayCounter,Index3M,DiscountingCurve,Permanent,Trigger,ObjectOverwrite)</f>
        <v>obj_007d8#0003</v>
      </c>
      <c r="AF93" s="134"/>
      <c r="AG93" s="113"/>
    </row>
    <row r="94" spans="13:36" x14ac:dyDescent="0.2">
      <c r="M94" s="50" t="s">
        <v>60</v>
      </c>
      <c r="N94" s="50"/>
      <c r="O94" s="50" t="s">
        <v>97</v>
      </c>
      <c r="P94" s="50" t="str">
        <f t="shared" si="13"/>
        <v>EURAB3E35Y_Quote</v>
      </c>
      <c r="Q94" s="122"/>
      <c r="R94" s="120">
        <f t="shared" si="14"/>
        <v>42269</v>
      </c>
      <c r="S94" s="120">
        <f>_xll.qlInterestRateIndexValueDate(AA94,R94)</f>
        <v>42271</v>
      </c>
      <c r="T94" s="120">
        <f>_xll.qlInterestRateIndexMaturity(AA94,S94)</f>
        <v>55057</v>
      </c>
      <c r="U94" s="125">
        <f>_xll.qlIndexFixing(AA94,R94,TRUE,_xll.ohTrigger(Trigger,Trigger3M,InterestRatesTrigger))</f>
        <v>1.5180269694001342E-2</v>
      </c>
      <c r="V94" s="125" t="e">
        <f>_xll.qlQuoteValue(P94,_xll.ohTrigger(Trigger,Trigger3M,InterestRatesTrigger))</f>
        <v>#NUM!</v>
      </c>
      <c r="W94" s="50" t="b">
        <f t="shared" si="18"/>
        <v>0</v>
      </c>
      <c r="X94" s="144" t="e">
        <f t="shared" si="17"/>
        <v>#NUM!</v>
      </c>
      <c r="Y94" s="50" t="e">
        <f>ABS(X94/10000)&lt;=ABS('General Settings'!$D$28)</f>
        <v>#NUM!</v>
      </c>
      <c r="AA94" s="50" t="str">
        <f>_xll.qlSwapIndex(,,O94,SettlementDays,Currency,Calendar,FixedLegTenor,FixedLegBDC,FixedLegDayCounter,Index3M,DiscountingCurve,Permanent,Trigger,ObjectOverwrite)</f>
        <v>obj_007bc#0003</v>
      </c>
      <c r="AF94" s="134"/>
      <c r="AG94" s="113"/>
      <c r="AH94" s="134"/>
      <c r="AI94" s="87"/>
      <c r="AJ94" s="134"/>
    </row>
    <row r="95" spans="13:36" x14ac:dyDescent="0.2">
      <c r="M95" s="110" t="s">
        <v>60</v>
      </c>
      <c r="N95" s="110"/>
      <c r="O95" s="110" t="s">
        <v>98</v>
      </c>
      <c r="P95" s="110" t="str">
        <f t="shared" si="13"/>
        <v>EURAB3E40Y_Quote</v>
      </c>
      <c r="Q95" s="122"/>
      <c r="R95" s="111">
        <f t="shared" si="14"/>
        <v>42269</v>
      </c>
      <c r="S95" s="111">
        <f>_xll.qlInterestRateIndexValueDate(AA95,R95)</f>
        <v>42271</v>
      </c>
      <c r="T95" s="111">
        <f>_xll.qlInterestRateIndexMaturity(AA95,S95)</f>
        <v>56881</v>
      </c>
      <c r="U95" s="112">
        <f>_xll.qlIndexFixing(AA95,R95,TRUE,_xll.ohTrigger(Trigger,Trigger3M,InterestRatesTrigger))</f>
        <v>1.5219999999982243E-2</v>
      </c>
      <c r="V95" s="112">
        <f>_xll.qlQuoteValue(P95,_xll.ohTrigger(Trigger,Trigger3M,InterestRatesTrigger))</f>
        <v>1.5219999999999997E-2</v>
      </c>
      <c r="W95" s="110" t="b">
        <f t="shared" si="18"/>
        <v>1</v>
      </c>
      <c r="X95" s="146">
        <f t="shared" si="17"/>
        <v>-1.7754894776622621E-10</v>
      </c>
      <c r="Y95" s="50" t="b">
        <f>ABS(X95/10000)&lt;=ABS('General Settings'!$D$28)</f>
        <v>1</v>
      </c>
      <c r="AA95" s="50" t="str">
        <f>_xll.qlSwapIndex(,,O95,SettlementDays,Currency,Calendar,FixedLegTenor,FixedLegBDC,FixedLegDayCounter,Index3M,DiscountingCurve,Permanent,Trigger,ObjectOverwrite)</f>
        <v>obj_007d2#0003</v>
      </c>
      <c r="AF95" s="134"/>
      <c r="AG95" s="113"/>
      <c r="AH95" s="134"/>
      <c r="AI95" s="87"/>
      <c r="AJ95" s="134"/>
    </row>
    <row r="96" spans="13:36" x14ac:dyDescent="0.2">
      <c r="M96" s="110" t="s">
        <v>60</v>
      </c>
      <c r="N96" s="110"/>
      <c r="O96" s="110" t="s">
        <v>99</v>
      </c>
      <c r="P96" s="110" t="str">
        <f t="shared" si="13"/>
        <v>EURAB3E50Y_Quote</v>
      </c>
      <c r="Q96" s="122"/>
      <c r="R96" s="111">
        <f t="shared" si="14"/>
        <v>42269</v>
      </c>
      <c r="S96" s="111">
        <f>_xll.qlInterestRateIndexValueDate(AA96,R96)</f>
        <v>42271</v>
      </c>
      <c r="T96" s="111">
        <f>_xll.qlInterestRateIndexMaturity(AA96,S96)</f>
        <v>60534</v>
      </c>
      <c r="U96" s="112">
        <f>_xll.qlIndexFixing(AA96,R96,TRUE,_xll.ohTrigger(Trigger,Trigger3M,InterestRatesTrigger))</f>
        <v>1.4850000000007524E-2</v>
      </c>
      <c r="V96" s="112">
        <f>_xll.qlQuoteValue(P96,_xll.ohTrigger(Trigger,Trigger3M,InterestRatesTrigger))</f>
        <v>1.4849999999999999E-2</v>
      </c>
      <c r="W96" s="110" t="b">
        <f t="shared" si="18"/>
        <v>1</v>
      </c>
      <c r="X96" s="146">
        <f t="shared" si="17"/>
        <v>7.5252304387873892E-11</v>
      </c>
      <c r="Y96" s="50" t="b">
        <f>ABS(X96/10000)&lt;=ABS('General Settings'!$D$28)</f>
        <v>1</v>
      </c>
      <c r="AA96" s="50" t="str">
        <f>_xll.qlSwapIndex(,,O96,SettlementDays,Currency,Calendar,FixedLegTenor,FixedLegBDC,FixedLegDayCounter,Index3M,DiscountingCurve,Permanent,Trigger,ObjectOverwrite)</f>
        <v>obj_007da#0003</v>
      </c>
      <c r="AF96" s="134"/>
      <c r="AG96" s="113"/>
      <c r="AH96" s="134"/>
      <c r="AI96" s="87"/>
      <c r="AJ96" s="134"/>
    </row>
    <row r="97" spans="13:77" x14ac:dyDescent="0.2">
      <c r="M97" s="110" t="s">
        <v>60</v>
      </c>
      <c r="N97" s="110"/>
      <c r="O97" s="110" t="s">
        <v>130</v>
      </c>
      <c r="P97" s="110" t="str">
        <f t="shared" si="13"/>
        <v>EURAB3E60Y_Quote</v>
      </c>
      <c r="Q97" s="122"/>
      <c r="R97" s="111">
        <f t="shared" si="14"/>
        <v>42269</v>
      </c>
      <c r="S97" s="111">
        <f>_xll.qlInterestRateIndexValueDate(AA97,R97)</f>
        <v>42271</v>
      </c>
      <c r="T97" s="111">
        <f>_xll.qlInterestRateIndexMaturity(AA97,S97)</f>
        <v>64186</v>
      </c>
      <c r="U97" s="112">
        <f>_xll.qlIndexFixing(AA97,R97,TRUE,_xll.ohTrigger(Trigger,Trigger3M,InterestRatesTrigger))</f>
        <v>1.4739999999918169E-2</v>
      </c>
      <c r="V97" s="112">
        <f>_xll.qlQuoteValue(P97,_xll.ohTrigger(Trigger,Trigger3M,InterestRatesTrigger))</f>
        <v>1.4740000000000001E-2</v>
      </c>
      <c r="W97" s="110" t="b">
        <f t="shared" si="18"/>
        <v>1</v>
      </c>
      <c r="X97" s="146">
        <f t="shared" si="17"/>
        <v>-8.1832110532253921E-10</v>
      </c>
      <c r="Y97" s="50" t="b">
        <f>ABS(X97/10000)&lt;=ABS('General Settings'!$D$28)</f>
        <v>1</v>
      </c>
      <c r="AA97" s="51" t="str">
        <f>_xll.qlSwapIndex(,,O97,SettlementDays,Currency,Calendar,FixedLegTenor,FixedLegBDC,FixedLegDayCounter,Index3M,DiscountingCurve,Permanent,Trigger,ObjectOverwrite)</f>
        <v>obj_007c0#0003</v>
      </c>
      <c r="AC97" s="104" t="s">
        <v>141</v>
      </c>
      <c r="AF97" s="134"/>
      <c r="AG97" s="113"/>
      <c r="AH97" s="134"/>
      <c r="AI97" s="87"/>
      <c r="AJ97" s="134"/>
    </row>
    <row r="98" spans="13:77" x14ac:dyDescent="0.2">
      <c r="M98" s="52" t="s">
        <v>131</v>
      </c>
      <c r="N98" s="52">
        <v>12</v>
      </c>
      <c r="O98" s="52" t="s">
        <v>137</v>
      </c>
      <c r="P98" s="52" t="str">
        <f t="shared" ref="P98:P104" si="19">Currency&amp;O98&amp;N98&amp;QuoteSuffix</f>
        <v>EUR1S12_Quote</v>
      </c>
      <c r="Q98" s="123"/>
      <c r="R98" s="131">
        <f>_xll.qlInterestRateIndexFixingDate(Index3M,S98)</f>
        <v>42352</v>
      </c>
      <c r="S98" s="131">
        <f>_xll.qlIMMdate(AE98)</f>
        <v>42354</v>
      </c>
      <c r="T98" s="131">
        <f>_xll.qlSwapMaturityDate(AA98)</f>
        <v>42725</v>
      </c>
      <c r="U98" s="130">
        <f>_xll.qlVanillaSwapFairRate(AA98,_xll.ohTrigger(Trigger,Trigger3M,InterestRatesTrigger))</f>
        <v>-5.7249138901160283E-4</v>
      </c>
      <c r="V98" s="130">
        <f>_xll.qlQuoteValue(P98,_xll.ohTrigger(Trigger,Trigger3M,InterestRatesTrigger))</f>
        <v>-5.8E-4</v>
      </c>
      <c r="W98" s="52" t="b">
        <f t="shared" si="18"/>
        <v>1</v>
      </c>
      <c r="X98" s="148">
        <f t="shared" si="17"/>
        <v>7.5086109883971741E-2</v>
      </c>
      <c r="Y98" s="52" t="b">
        <f>ABS(X98/10000)&lt;=ABS('General Settings'!$D$29)</f>
        <v>1</v>
      </c>
      <c r="AA98" s="52" t="str">
        <f>_xll.qlMakeIMMSwap(,N98&amp;"M",Index3M,,S98,FixedLegDayCounter,,DiscountingEngine)</f>
        <v>obj_00804#0003</v>
      </c>
      <c r="AC98" s="104" t="str">
        <f>_xll.qlDiscountingSwapEngine(,DiscountingCurve,,,,Permanent,Trigger,ObjectOverwrite)</f>
        <v>obj_007b1#0003</v>
      </c>
      <c r="AE98" s="155" t="str">
        <f>_xll.qlIMMNextCode(EvaluationDate-1,,Trigger)</f>
        <v>Z5</v>
      </c>
      <c r="AF98" s="134"/>
      <c r="AH98" s="134"/>
      <c r="AI98" s="87"/>
      <c r="AJ98" s="134"/>
    </row>
    <row r="99" spans="13:77" x14ac:dyDescent="0.2">
      <c r="M99" s="50" t="s">
        <v>131</v>
      </c>
      <c r="N99" s="50">
        <v>12</v>
      </c>
      <c r="O99" s="50" t="s">
        <v>138</v>
      </c>
      <c r="P99" s="50" t="str">
        <f t="shared" si="19"/>
        <v>EUR2S12_Quote</v>
      </c>
      <c r="Q99" s="122"/>
      <c r="R99" s="120">
        <f>_xll.qlInterestRateIndexFixingDate(Index3M,S99)</f>
        <v>42443</v>
      </c>
      <c r="S99" s="120">
        <f>_xll.qlIMMdate(AE99)</f>
        <v>42445</v>
      </c>
      <c r="T99" s="120">
        <f>_xll.qlSwapMaturityDate(AA99)</f>
        <v>42809</v>
      </c>
      <c r="U99" s="125">
        <f>_xll.qlVanillaSwapFairRate(AA99,_xll.ohTrigger(Trigger,Trigger3M,InterestRatesTrigger))</f>
        <v>-5.625306416045168E-4</v>
      </c>
      <c r="V99" s="125">
        <f>_xll.qlQuoteValue(P99,_xll.ohTrigger(Trigger,Trigger3M,InterestRatesTrigger))</f>
        <v>-5.6999999999999998E-4</v>
      </c>
      <c r="W99" s="50" t="b">
        <f t="shared" si="18"/>
        <v>1</v>
      </c>
      <c r="X99" s="144">
        <f t="shared" si="17"/>
        <v>7.4693583954831777E-2</v>
      </c>
      <c r="Y99" s="50" t="b">
        <f>ABS(X99/10000)&lt;=ABS('General Settings'!$D$29)</f>
        <v>1</v>
      </c>
      <c r="AA99" s="50" t="str">
        <f>_xll.qlMakeIMMSwap(,N99&amp;"M",Index3M,,S99,FixedLegDayCounter,,DiscountingEngine)</f>
        <v>obj_00805#0003</v>
      </c>
      <c r="AE99" s="156" t="str">
        <f>_xll.qlIMMNextCode(AE98,,Trigger)</f>
        <v>H6</v>
      </c>
      <c r="AF99" s="134"/>
      <c r="AH99" s="134"/>
      <c r="AI99" s="87"/>
      <c r="AJ99" s="134"/>
    </row>
    <row r="100" spans="13:77" x14ac:dyDescent="0.2">
      <c r="M100" s="50" t="s">
        <v>131</v>
      </c>
      <c r="N100" s="50">
        <v>12</v>
      </c>
      <c r="O100" s="50" t="s">
        <v>139</v>
      </c>
      <c r="P100" s="50" t="str">
        <f t="shared" si="19"/>
        <v>EUR3S12_Quote</v>
      </c>
      <c r="Q100" s="122"/>
      <c r="R100" s="120">
        <f>_xll.qlInterestRateIndexFixingDate(Index3M,S100)</f>
        <v>42534</v>
      </c>
      <c r="S100" s="120">
        <f>_xll.qlIMMdate(AE100)</f>
        <v>42536</v>
      </c>
      <c r="T100" s="120">
        <f>_xll.qlSwapMaturityDate(AA100)</f>
        <v>42907</v>
      </c>
      <c r="U100" s="125">
        <f>_xll.qlVanillaSwapFairRate(AA100,_xll.ohTrigger(Trigger,Trigger3M,InterestRatesTrigger))</f>
        <v>-4.5288912876160868E-4</v>
      </c>
      <c r="V100" s="125">
        <f>_xll.qlQuoteValue(P100,_xll.ohTrigger(Trigger,Trigger3M,InterestRatesTrigger))</f>
        <v>-4.6999999999999999E-4</v>
      </c>
      <c r="W100" s="50" t="b">
        <f t="shared" si="18"/>
        <v>1</v>
      </c>
      <c r="X100" s="144">
        <f t="shared" si="17"/>
        <v>0.17110871238391304</v>
      </c>
      <c r="Y100" s="50" t="b">
        <f>ABS(X100/10000)&lt;=ABS('General Settings'!$D$29)</f>
        <v>1</v>
      </c>
      <c r="AA100" s="50" t="str">
        <f>_xll.qlMakeIMMSwap(,N100&amp;"M",Index3M,,S100,FixedLegDayCounter,,DiscountingEngine)</f>
        <v>obj_0094f#0003</v>
      </c>
      <c r="AE100" s="156" t="str">
        <f>_xll.qlIMMNextCode(AE99,,Trigger)</f>
        <v>M6</v>
      </c>
      <c r="AF100" s="134"/>
      <c r="AH100" s="134"/>
      <c r="AI100" s="87"/>
      <c r="AJ100" s="134"/>
    </row>
    <row r="101" spans="13:77" x14ac:dyDescent="0.2">
      <c r="M101" s="161" t="s">
        <v>131</v>
      </c>
      <c r="N101" s="161">
        <v>12</v>
      </c>
      <c r="O101" s="161" t="s">
        <v>140</v>
      </c>
      <c r="P101" s="161" t="str">
        <f t="shared" si="19"/>
        <v>EUR4S12_Quote</v>
      </c>
      <c r="Q101" s="162"/>
      <c r="R101" s="163">
        <f>_xll.qlInterestRateIndexFixingDate(Index3M,S101)</f>
        <v>42632</v>
      </c>
      <c r="S101" s="163">
        <f>_xll.qlIMMdate(AE101)</f>
        <v>42634</v>
      </c>
      <c r="T101" s="163">
        <f>_xll.qlSwapMaturityDate(AA101)</f>
        <v>42998</v>
      </c>
      <c r="U101" s="164">
        <f>_xll.qlVanillaSwapFairRate(AA101,_xll.ohTrigger(Trigger,Trigger3M,InterestRatesTrigger))</f>
        <v>-2.474199967981794E-4</v>
      </c>
      <c r="V101" s="164">
        <f>_xll.qlQuoteValue(P101,_xll.ohTrigger(Trigger,Trigger3M,InterestRatesTrigger))</f>
        <v>-2.8000000000000003E-4</v>
      </c>
      <c r="W101" s="161" t="b">
        <f t="shared" si="18"/>
        <v>1</v>
      </c>
      <c r="X101" s="165">
        <f t="shared" si="17"/>
        <v>0.32580003201820634</v>
      </c>
      <c r="Y101" s="161" t="b">
        <f>ABS(X101/10000)&lt;=ABS('General Settings'!$D$29)</f>
        <v>1</v>
      </c>
      <c r="AA101" s="50" t="str">
        <f>_xll.qlMakeIMMSwap(,N101&amp;"M",Index3M,,S101,FixedLegDayCounter,,DiscountingEngine)</f>
        <v>obj_00950#0003</v>
      </c>
      <c r="AE101" s="156" t="str">
        <f>_xll.qlIMMNextCode(AE100,,Trigger)</f>
        <v>U6</v>
      </c>
      <c r="AF101" s="134"/>
      <c r="AH101" s="134"/>
      <c r="AI101" s="87"/>
      <c r="AJ101" s="134"/>
    </row>
    <row r="102" spans="13:77" x14ac:dyDescent="0.2">
      <c r="M102" s="149" t="s">
        <v>131</v>
      </c>
      <c r="N102" s="149">
        <v>24</v>
      </c>
      <c r="O102" s="149" t="s">
        <v>137</v>
      </c>
      <c r="P102" s="149" t="str">
        <f t="shared" si="19"/>
        <v>EUR1S24_Quote</v>
      </c>
      <c r="Q102" s="166"/>
      <c r="R102" s="150">
        <f>_xll.qlInterestRateIndexFixingDate(Index3M,S102)</f>
        <v>42352</v>
      </c>
      <c r="S102" s="150">
        <f>_xll.qlIMMdate(AE102)</f>
        <v>42354</v>
      </c>
      <c r="T102" s="150">
        <f>_xll.qlSwapMaturityDate(AA102)</f>
        <v>43089</v>
      </c>
      <c r="U102" s="151">
        <f>_xll.qlVanillaSwapFairRate(AA102,_xll.ohTrigger(Trigger,Trigger3M,InterestRatesTrigger))</f>
        <v>-2.6660463227408035E-4</v>
      </c>
      <c r="V102" s="151">
        <f>_xll.qlQuoteValue(P102,_xll.ohTrigger(Trigger,Trigger3M,InterestRatesTrigger))</f>
        <v>-2.9000000000000006E-4</v>
      </c>
      <c r="W102" s="149" t="b">
        <f t="shared" ref="W102:W104" si="20">NOT(ISERROR(V102))</f>
        <v>1</v>
      </c>
      <c r="X102" s="152">
        <f t="shared" ref="X102:X104" si="21">(U102-V102)*10000</f>
        <v>0.23395367725919702</v>
      </c>
      <c r="Y102" s="149" t="b">
        <f>ABS(X102/10000)&lt;=ABS('General Settings'!$D$29)</f>
        <v>1</v>
      </c>
      <c r="AA102" s="50" t="str">
        <f>_xll.qlMakeIMMSwap(,N102&amp;"M",Index3M,,S102,FixedLegDayCounter,,DiscountingEngine)</f>
        <v>obj_0094a#0003</v>
      </c>
      <c r="AE102" s="159" t="str">
        <f>_xll.qlIMMNextCode(EvaluationDate-1,,Trigger)</f>
        <v>Z5</v>
      </c>
      <c r="AF102" s="134"/>
      <c r="AH102" s="134"/>
      <c r="AI102" s="87"/>
      <c r="AJ102" s="134"/>
    </row>
    <row r="103" spans="13:77" x14ac:dyDescent="0.2">
      <c r="M103" s="161" t="s">
        <v>131</v>
      </c>
      <c r="N103" s="161">
        <v>24</v>
      </c>
      <c r="O103" s="161" t="s">
        <v>138</v>
      </c>
      <c r="P103" s="161" t="str">
        <f t="shared" si="19"/>
        <v>EUR2S24_Quote</v>
      </c>
      <c r="Q103" s="162"/>
      <c r="R103" s="163">
        <f>_xll.qlInterestRateIndexFixingDate(Index3M,S103)</f>
        <v>42443</v>
      </c>
      <c r="S103" s="163">
        <f>_xll.qlIMMdate(AE103)</f>
        <v>42445</v>
      </c>
      <c r="T103" s="163">
        <f>_xll.qlSwapMaturityDate(AA103)</f>
        <v>43180</v>
      </c>
      <c r="U103" s="164">
        <f>_xll.qlVanillaSwapFairRate(AA103,_xll.ohTrigger(Trigger,Trigger3M,InterestRatesTrigger))</f>
        <v>-7.3780576518355003E-5</v>
      </c>
      <c r="V103" s="164">
        <f>_xll.qlQuoteValue(P103,_xll.ohTrigger(Trigger,Trigger3M,InterestRatesTrigger))</f>
        <v>-1.0999999999999999E-4</v>
      </c>
      <c r="W103" s="161" t="b">
        <f t="shared" si="20"/>
        <v>1</v>
      </c>
      <c r="X103" s="165">
        <f t="shared" si="21"/>
        <v>0.36219423481644986</v>
      </c>
      <c r="Y103" s="161" t="b">
        <f>ABS(X103/10000)&lt;=ABS('General Settings'!$D$29)</f>
        <v>1</v>
      </c>
      <c r="AA103" s="50" t="str">
        <f>_xll.qlMakeIMMSwap(,N103&amp;"M",Index3M,,S103,FixedLegDayCounter,,DiscountingEngine)</f>
        <v>obj_0094d#0003</v>
      </c>
      <c r="AB103" s="133"/>
      <c r="AC103" s="133"/>
      <c r="AD103" s="87"/>
      <c r="AE103" s="160" t="str">
        <f>_xll.qlIMMNextCode(AE102,,Trigger)</f>
        <v>H6</v>
      </c>
      <c r="AF103" s="134"/>
      <c r="AH103" s="134"/>
      <c r="AI103" s="87"/>
      <c r="AJ103" s="134"/>
    </row>
    <row r="104" spans="13:77" x14ac:dyDescent="0.2">
      <c r="M104" s="51" t="s">
        <v>131</v>
      </c>
      <c r="N104" s="51">
        <v>36</v>
      </c>
      <c r="O104" s="51" t="s">
        <v>137</v>
      </c>
      <c r="P104" s="51" t="str">
        <f t="shared" si="19"/>
        <v>EUR1S36_Quote</v>
      </c>
      <c r="Q104" s="124"/>
      <c r="R104" s="121">
        <f>_xll.qlInterestRateIndexFixingDate(Index3M,S104)</f>
        <v>42352</v>
      </c>
      <c r="S104" s="121">
        <f>_xll.qlIMMdate(AE104)</f>
        <v>42354</v>
      </c>
      <c r="T104" s="121">
        <f>_xll.qlSwapMaturityDate(AA104)</f>
        <v>43453</v>
      </c>
      <c r="U104" s="126">
        <f>_xll.qlVanillaSwapFairRate(AA104,_xll.ohTrigger(Trigger,Trigger3M,InterestRatesTrigger))</f>
        <v>4.8674536913066794E-4</v>
      </c>
      <c r="V104" s="126">
        <f>_xll.qlQuoteValue(P104,_xll.ohTrigger(Trigger,Trigger3M,InterestRatesTrigger))</f>
        <v>4.4999999999999999E-4</v>
      </c>
      <c r="W104" s="51" t="b">
        <f t="shared" si="20"/>
        <v>1</v>
      </c>
      <c r="X104" s="147">
        <f t="shared" si="21"/>
        <v>0.36745369130667954</v>
      </c>
      <c r="Y104" s="51" t="b">
        <f>ABS(X104/10000)&lt;=ABS('General Settings'!$D$29)</f>
        <v>1</v>
      </c>
      <c r="AA104" s="51" t="str">
        <f>_xll.qlMakeIMMSwap(,N104&amp;"M",Index3M,,S104,FixedLegDayCounter,,DiscountingEngine)</f>
        <v>obj_00952#0003</v>
      </c>
      <c r="AB104" s="133"/>
      <c r="AC104" s="133"/>
      <c r="AD104" s="87"/>
      <c r="AE104" s="157" t="str">
        <f>_xll.qlIMMNextCode(EvaluationDate-1,,Trigger)</f>
        <v>Z5</v>
      </c>
      <c r="AF104" s="134"/>
      <c r="AH104" s="134"/>
      <c r="AI104" s="87"/>
      <c r="AJ104" s="134"/>
      <c r="AK104" s="135"/>
      <c r="AL104" s="132"/>
      <c r="AM104" s="132"/>
      <c r="AN104" s="136"/>
      <c r="AO104" s="132"/>
      <c r="AP104" s="132"/>
      <c r="AQ104" s="132"/>
      <c r="AR104" s="132"/>
      <c r="AS104" s="132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13:77" x14ac:dyDescent="0.2">
      <c r="W105" s="62"/>
      <c r="X105" s="63"/>
      <c r="AA105" s="87"/>
      <c r="AB105" s="133"/>
      <c r="AC105" s="133"/>
      <c r="AD105" s="87"/>
      <c r="AE105" s="87"/>
      <c r="AF105" s="134"/>
      <c r="AH105" s="134"/>
      <c r="AI105" s="87"/>
      <c r="AJ105" s="134"/>
      <c r="AK105" s="135"/>
      <c r="AL105" s="132"/>
      <c r="AM105" s="132"/>
      <c r="AN105" s="136"/>
      <c r="AO105" s="132"/>
      <c r="AP105" s="132"/>
      <c r="AQ105" s="132"/>
      <c r="AR105" s="132"/>
      <c r="AS105" s="132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13:77" x14ac:dyDescent="0.2">
      <c r="AF106" s="134"/>
      <c r="AH106" s="134"/>
      <c r="AI106" s="87"/>
      <c r="AJ106" s="134"/>
      <c r="AK106" s="135"/>
      <c r="AL106" s="132"/>
      <c r="AM106" s="132"/>
      <c r="AN106" s="136"/>
      <c r="AO106" s="132"/>
      <c r="AP106" s="132"/>
      <c r="AQ106" s="132"/>
      <c r="AR106" s="132"/>
      <c r="AS106" s="132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13:77" x14ac:dyDescent="0.2">
      <c r="W107" s="62"/>
      <c r="X107" s="63"/>
      <c r="AA107" s="87"/>
      <c r="AB107" s="133"/>
      <c r="AC107" s="133"/>
      <c r="AD107" s="87"/>
      <c r="AE107" s="87"/>
      <c r="AF107" s="134"/>
      <c r="AG107" s="113"/>
      <c r="AH107" s="134"/>
      <c r="AK107" s="135"/>
      <c r="AL107" s="132"/>
      <c r="AM107" s="132"/>
      <c r="AN107" s="136"/>
      <c r="AO107" s="132"/>
      <c r="AP107" s="132"/>
      <c r="AQ107" s="132"/>
      <c r="AR107" s="132"/>
      <c r="AS107" s="132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13:77" x14ac:dyDescent="0.2">
      <c r="W108" s="62"/>
      <c r="X108" s="63"/>
      <c r="AA108" s="87"/>
      <c r="AB108" s="133"/>
      <c r="AC108" s="133"/>
      <c r="AD108" s="87"/>
      <c r="AE108" s="87"/>
      <c r="AF108" s="134"/>
      <c r="AG108" s="113"/>
      <c r="AH108" s="134"/>
      <c r="AI108" s="87"/>
      <c r="AJ108" s="134"/>
      <c r="AK108" s="135"/>
      <c r="AL108" s="132"/>
      <c r="AM108" s="132"/>
      <c r="AN108" s="136"/>
      <c r="AO108" s="132"/>
      <c r="AP108" s="132"/>
      <c r="AQ108" s="132"/>
      <c r="AR108" s="132"/>
      <c r="AS108" s="132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13:77" x14ac:dyDescent="0.2">
      <c r="W109" s="62"/>
      <c r="X109" s="63"/>
      <c r="AA109" s="87"/>
      <c r="AB109" s="133"/>
      <c r="AC109" s="133"/>
      <c r="AD109" s="87"/>
      <c r="AE109" s="87"/>
      <c r="AF109" s="134"/>
      <c r="AG109" s="113"/>
      <c r="AH109" s="134"/>
      <c r="AI109" s="87"/>
      <c r="AJ109" s="134"/>
      <c r="AK109" s="135"/>
      <c r="AL109" s="132"/>
      <c r="AM109" s="132"/>
      <c r="AN109" s="136"/>
      <c r="AO109" s="132"/>
      <c r="AP109" s="132"/>
      <c r="AQ109" s="132"/>
      <c r="AR109" s="132"/>
      <c r="AS109" s="132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13:77" x14ac:dyDescent="0.2">
      <c r="W110" s="62"/>
      <c r="X110" s="63"/>
      <c r="AA110" s="87"/>
      <c r="AB110" s="133"/>
      <c r="AC110" s="133"/>
      <c r="AD110" s="87"/>
      <c r="AE110" s="87"/>
      <c r="AF110" s="134"/>
      <c r="AG110" s="113"/>
      <c r="AH110" s="134"/>
      <c r="AI110" s="87"/>
      <c r="AJ110" s="134"/>
      <c r="AK110" s="135"/>
      <c r="AL110" s="132"/>
      <c r="AM110" s="132"/>
      <c r="AN110" s="136"/>
      <c r="AO110" s="132"/>
      <c r="AP110" s="132"/>
      <c r="AQ110" s="132"/>
      <c r="AR110" s="132"/>
      <c r="AS110" s="132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13:77" x14ac:dyDescent="0.2">
      <c r="W111" s="62"/>
      <c r="X111" s="63"/>
      <c r="AA111" s="87"/>
      <c r="AB111" s="133"/>
      <c r="AC111" s="133"/>
      <c r="AD111" s="87"/>
      <c r="AE111" s="87"/>
      <c r="AF111" s="134"/>
      <c r="AG111" s="113"/>
      <c r="AH111" s="134"/>
      <c r="AI111" s="87"/>
      <c r="AJ111" s="134"/>
      <c r="AK111" s="135"/>
      <c r="AL111" s="132"/>
      <c r="AM111" s="132"/>
      <c r="AN111" s="136"/>
      <c r="AO111" s="132"/>
      <c r="AP111" s="132"/>
      <c r="AQ111" s="132"/>
      <c r="AR111" s="132"/>
      <c r="AS111" s="132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13:77" x14ac:dyDescent="0.2">
      <c r="W112" s="62"/>
      <c r="X112" s="63"/>
      <c r="AA112" s="87"/>
      <c r="AB112" s="133"/>
      <c r="AC112" s="133"/>
      <c r="AD112" s="87"/>
      <c r="AE112" s="87"/>
      <c r="AF112" s="134"/>
      <c r="AG112" s="113"/>
      <c r="AH112" s="134"/>
      <c r="AI112" s="87"/>
      <c r="AJ112" s="134"/>
      <c r="AK112" s="135"/>
      <c r="AL112" s="132"/>
      <c r="AM112" s="132"/>
      <c r="AN112" s="136"/>
      <c r="AO112" s="132"/>
      <c r="AP112" s="132"/>
      <c r="AQ112" s="132"/>
      <c r="AR112" s="132"/>
      <c r="AS112" s="132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B113" s="133"/>
      <c r="AC113" s="133"/>
      <c r="AD113" s="87"/>
      <c r="AE113" s="87"/>
      <c r="AF113" s="134"/>
      <c r="AG113" s="113"/>
      <c r="AH113" s="134"/>
      <c r="AI113" s="87"/>
      <c r="AJ113" s="134"/>
      <c r="AK113" s="135"/>
      <c r="AL113" s="132"/>
      <c r="AM113" s="132"/>
      <c r="AN113" s="136"/>
      <c r="AO113" s="132"/>
      <c r="AP113" s="132"/>
      <c r="AQ113" s="132"/>
      <c r="AR113" s="132"/>
      <c r="AS113" s="132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33"/>
      <c r="AC114" s="133"/>
      <c r="AD114" s="87"/>
      <c r="AE114" s="87"/>
      <c r="AF114" s="134"/>
      <c r="AG114" s="113"/>
      <c r="AH114" s="134"/>
      <c r="AI114" s="87"/>
      <c r="AJ114" s="134"/>
      <c r="AK114" s="135"/>
      <c r="AL114" s="132"/>
      <c r="AM114" s="132"/>
      <c r="AN114" s="136"/>
      <c r="AO114" s="132"/>
      <c r="AP114" s="132"/>
      <c r="AQ114" s="132"/>
      <c r="AR114" s="132"/>
      <c r="AS114" s="132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33"/>
      <c r="AC115" s="133"/>
      <c r="AD115" s="87"/>
      <c r="AE115" s="87"/>
      <c r="AH115" s="134"/>
      <c r="AI115" s="87"/>
      <c r="AJ115" s="134"/>
      <c r="AK115" s="135"/>
      <c r="AL115" s="132"/>
      <c r="AM115" s="132"/>
      <c r="AN115" s="136"/>
      <c r="AO115" s="132"/>
      <c r="AP115" s="132"/>
      <c r="AQ115" s="132"/>
      <c r="AR115" s="132"/>
      <c r="AS115" s="132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33"/>
      <c r="AC116" s="133"/>
      <c r="AD116" s="87"/>
      <c r="AE116" s="87"/>
      <c r="AK116" s="135"/>
      <c r="AL116" s="132"/>
      <c r="AM116" s="132"/>
      <c r="AN116" s="136"/>
      <c r="AO116" s="132"/>
      <c r="AP116" s="132"/>
      <c r="AQ116" s="132"/>
      <c r="AR116" s="132"/>
      <c r="AS116" s="132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33"/>
      <c r="AC117" s="133"/>
      <c r="AD117" s="87"/>
      <c r="AE117" s="87"/>
      <c r="AK117" s="135"/>
      <c r="AL117" s="132"/>
      <c r="AM117" s="132"/>
      <c r="AN117" s="136"/>
      <c r="AO117" s="132"/>
      <c r="AP117" s="132"/>
      <c r="AQ117" s="132"/>
      <c r="AR117" s="132"/>
      <c r="AS117" s="132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33"/>
      <c r="AC118" s="133"/>
      <c r="AD118" s="87"/>
      <c r="AE118" s="87"/>
      <c r="AK118" s="135"/>
      <c r="AL118" s="132"/>
      <c r="AM118" s="132"/>
      <c r="AN118" s="136"/>
      <c r="AO118" s="132"/>
      <c r="AP118" s="132"/>
      <c r="AQ118" s="132"/>
      <c r="AR118" s="132"/>
      <c r="AS118" s="132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A119" s="87"/>
      <c r="AB119" s="133"/>
      <c r="AC119" s="133"/>
      <c r="AD119" s="87"/>
      <c r="AE119" s="87"/>
      <c r="AK119" s="135"/>
      <c r="AL119" s="132"/>
      <c r="AM119" s="132"/>
      <c r="AN119" s="136"/>
      <c r="AO119" s="132"/>
      <c r="AP119" s="132"/>
      <c r="AQ119" s="132"/>
      <c r="AR119" s="132"/>
      <c r="AS119" s="132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A120" s="87"/>
      <c r="AB120" s="133"/>
      <c r="AC120" s="133"/>
      <c r="AD120" s="87"/>
      <c r="AE120" s="87"/>
      <c r="AK120" s="135"/>
      <c r="AL120" s="132"/>
      <c r="AM120" s="132"/>
      <c r="AN120" s="136"/>
      <c r="AO120" s="132"/>
      <c r="AP120" s="132"/>
      <c r="AQ120" s="132"/>
      <c r="AR120" s="132"/>
      <c r="AS120" s="132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A121" s="87"/>
      <c r="AB121" s="133"/>
      <c r="AC121" s="133"/>
      <c r="AD121" s="87"/>
      <c r="AE121" s="87"/>
      <c r="AK121" s="135"/>
      <c r="AL121" s="132"/>
      <c r="AM121" s="132"/>
      <c r="AN121" s="136"/>
      <c r="AO121" s="132"/>
      <c r="AP121" s="132"/>
      <c r="AQ121" s="132"/>
      <c r="AR121" s="132"/>
      <c r="AS121" s="132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A122" s="87"/>
      <c r="AB122" s="133"/>
      <c r="AC122" s="133"/>
      <c r="AD122" s="87"/>
      <c r="AE122" s="87"/>
      <c r="AK122" s="135"/>
      <c r="AL122" s="132"/>
      <c r="AM122" s="132"/>
      <c r="AN122" s="136"/>
      <c r="AO122" s="132"/>
      <c r="AP122" s="132"/>
      <c r="AQ122" s="132"/>
      <c r="AR122" s="132"/>
      <c r="AS122" s="132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A123" s="87"/>
      <c r="AB123" s="133"/>
      <c r="AC123" s="133"/>
      <c r="AD123" s="87"/>
      <c r="AE123" s="87"/>
      <c r="AK123" s="135"/>
      <c r="AL123" s="132"/>
      <c r="AM123" s="132"/>
      <c r="AN123" s="136"/>
      <c r="AO123" s="132"/>
      <c r="AP123" s="132"/>
      <c r="AQ123" s="132"/>
      <c r="AR123" s="132"/>
      <c r="AS123" s="132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A124" s="87"/>
      <c r="AB124" s="133"/>
      <c r="AC124" s="133"/>
      <c r="AD124" s="87"/>
      <c r="AE124" s="87"/>
      <c r="AK124" s="135"/>
      <c r="AL124" s="132"/>
      <c r="AM124" s="132"/>
      <c r="AN124" s="136"/>
      <c r="AO124" s="132"/>
      <c r="AP124" s="132"/>
      <c r="AQ124" s="132"/>
      <c r="AR124" s="132"/>
      <c r="AS124" s="132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A125" s="87"/>
      <c r="AB125" s="133"/>
      <c r="AC125" s="133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6" priority="2" operator="equal">
      <formula>FALSE</formula>
    </cfRule>
  </conditionalFormatting>
  <conditionalFormatting sqref="Y23:Y34">
    <cfRule type="cellIs" dxfId="5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0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42247</v>
      </c>
      <c r="E3" s="73">
        <f t="shared" ref="E3:E16" si="0">EDATE(SettlementDate,$B3)</f>
        <v>42637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2.2879890810608658E-4</v>
      </c>
      <c r="H3" s="53">
        <f>IF(G3&gt;=0,ROUNDDOWN(G3*10,2)/10,ROUNDUP(G3*10,2)/10)</f>
        <v>0</v>
      </c>
      <c r="I3" s="82">
        <f>MAX(_xll.ohPack(Data!$L$4:INDEX(Fwd6M,MATCH(E3+1,SettlementDates,1),1)))</f>
        <v>4.0066037127807323E-4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1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43002</v>
      </c>
      <c r="F4" s="77">
        <f t="shared" si="1"/>
        <v>3</v>
      </c>
      <c r="G4" s="83">
        <f>MIN(_xll.ohPack(Data!$L$4:INDEX(Fwd6M,MATCH(E4+1,SettlementDates,1),1)))</f>
        <v>2.2879890810608658E-4</v>
      </c>
      <c r="H4" s="54">
        <f t="shared" ref="H4:H16" si="4">IF(G4&gt;=0,ROUNDDOWN(G4*10,2)/10,ROUNDUP(G4*10,2)/10)</f>
        <v>0</v>
      </c>
      <c r="I4" s="83">
        <f>MAX(_xll.ohPack(Data!$L$4:INDEX(Fwd6M,MATCH(E4+1,SettlementDates,1),1)))</f>
        <v>1.9599420304492734E-3</v>
      </c>
      <c r="J4" s="54">
        <f t="shared" si="2"/>
        <v>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1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44098</v>
      </c>
      <c r="F5" s="77">
        <f t="shared" si="1"/>
        <v>6</v>
      </c>
      <c r="G5" s="83">
        <f>MIN(_xll.ohPack(Data!$L$4:INDEX(Fwd6M,MATCH(E5+1,SettlementDates,1),1)))</f>
        <v>2.2879890810608658E-4</v>
      </c>
      <c r="H5" s="54">
        <f t="shared" si="4"/>
        <v>0</v>
      </c>
      <c r="I5" s="83">
        <f>MAX(_xll.ohPack(Data!$L$4:INDEX(Fwd6M,MATCH(E5+1,SettlementDates,1),1)))</f>
        <v>1.0530159380693285E-2</v>
      </c>
      <c r="J5" s="54">
        <f t="shared" si="2"/>
        <v>1.4999999999999999E-2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1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45924</v>
      </c>
      <c r="F6" s="77">
        <f t="shared" si="1"/>
        <v>6</v>
      </c>
      <c r="G6" s="83">
        <f>MIN(_xll.ohPack(Data!$L$4:INDEX(Fwd6M,MATCH(E6+1,SettlementDates,1),1)))</f>
        <v>2.2879890810608658E-4</v>
      </c>
      <c r="H6" s="54">
        <f t="shared" si="4"/>
        <v>0</v>
      </c>
      <c r="I6" s="83">
        <f>MAX(_xll.ohPack(Data!$L$4:INDEX(Fwd6M,MATCH(E6+1,SettlementDates,1),1)))</f>
        <v>2.052485049819739E-2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1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49576</v>
      </c>
      <c r="F7" s="77">
        <f t="shared" si="1"/>
        <v>12</v>
      </c>
      <c r="G7" s="83">
        <f>MIN(_xll.ohPack(Data!$L$4:INDEX(Fwd6M,MATCH(E7+1,SettlementDates,1),1)))</f>
        <v>2.2879890810608658E-4</v>
      </c>
      <c r="H7" s="54">
        <f t="shared" si="4"/>
        <v>0</v>
      </c>
      <c r="I7" s="83">
        <f>MAX(_xll.ohPack(Data!$L$4:INDEX(Fwd6M,MATCH(E7+1,SettlementDates,1),1)))</f>
        <v>2.1831123624002042E-2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1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53229</v>
      </c>
      <c r="F8" s="77">
        <f t="shared" si="1"/>
        <v>36</v>
      </c>
      <c r="G8" s="83">
        <f>MIN(_xll.ohPack(Data!$L$4:INDEX(Fwd6M,MATCH(E8+1,SettlementDates,1),1)))</f>
        <v>2.2879890810608658E-4</v>
      </c>
      <c r="H8" s="54">
        <f t="shared" si="4"/>
        <v>0</v>
      </c>
      <c r="I8" s="83">
        <f>MAX(_xll.ohPack(Data!$L$4:INDEX(Fwd6M,MATCH(E8+1,SettlementDates,1),1)))</f>
        <v>2.1831123624002042E-2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2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64186</v>
      </c>
      <c r="F9" s="77">
        <f t="shared" si="1"/>
        <v>60</v>
      </c>
      <c r="G9" s="84">
        <f>MIN(_xll.ohPack(Data!$L$4:INDEX(Fwd6M,MATCH(E9+1,SettlementDates,1),1)))</f>
        <v>2.2879890810608658E-4</v>
      </c>
      <c r="H9" s="55">
        <f t="shared" si="4"/>
        <v>0</v>
      </c>
      <c r="I9" s="84">
        <f>MAX(_xll.ohPack(Data!$L$4:INDEX(Fwd6M,MATCH(E9+1,SettlementDates,1),1)))</f>
        <v>2.1831123624002042E-2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0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42637</v>
      </c>
      <c r="F10" s="78">
        <f t="shared" si="1"/>
        <v>1</v>
      </c>
      <c r="G10" s="83">
        <f>MIN(_xll.ohPack(Data!$P$4:INDEX(ONFwd6M,MATCH(E10+1,SettlementDates,1),1)))</f>
        <v>1.1803277755184638E-4</v>
      </c>
      <c r="H10" s="53">
        <f t="shared" si="4"/>
        <v>0</v>
      </c>
      <c r="I10" s="82">
        <f>MAX(_xll.ohPack(Data!$P$4:INDEX(ONFwd6M,MATCH(E10+1,SettlementDates,1),1)))</f>
        <v>1.0368856459241904E-3</v>
      </c>
      <c r="J10" s="53">
        <f t="shared" si="2"/>
        <v>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1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43002</v>
      </c>
      <c r="F11" s="77">
        <f t="shared" si="1"/>
        <v>3</v>
      </c>
      <c r="G11" s="83">
        <f>MIN(_xll.ohPack(Data!$P$4:INDEX(ONFwd6M,MATCH(E11+1,SettlementDates,1),1)))</f>
        <v>1.1803277755184638E-4</v>
      </c>
      <c r="H11" s="54">
        <f t="shared" si="4"/>
        <v>0</v>
      </c>
      <c r="I11" s="83">
        <f>MAX(_xll.ohPack(Data!$P$4:INDEX(ONFwd6M,MATCH(E11+1,SettlementDates,1),1)))</f>
        <v>1.4547804357167848E-3</v>
      </c>
      <c r="J11" s="54">
        <f t="shared" si="2"/>
        <v>2E-3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1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44098</v>
      </c>
      <c r="F12" s="77">
        <f t="shared" si="1"/>
        <v>6</v>
      </c>
      <c r="G12" s="83">
        <f>MIN(_xll.ohPack(Data!$P$4:INDEX(ONFwd6M,MATCH(E12+1,SettlementDates,1),1)))</f>
        <v>1.1803277755184638E-4</v>
      </c>
      <c r="H12" s="54">
        <f t="shared" si="4"/>
        <v>0</v>
      </c>
      <c r="I12" s="83">
        <f>MAX(_xll.ohPack(Data!$P$4:INDEX(ONFwd6M,MATCH(E12+1,SettlementDates,1),1)))</f>
        <v>9.7942018110153128E-3</v>
      </c>
      <c r="J12" s="54">
        <f t="shared" si="2"/>
        <v>0.01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1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45924</v>
      </c>
      <c r="F13" s="77">
        <f t="shared" si="1"/>
        <v>6</v>
      </c>
      <c r="G13" s="83">
        <f>MIN(_xll.ohPack(Data!$P$4:INDEX(ONFwd6M,MATCH(E13+1,SettlementDates,1),1)))</f>
        <v>1.1803277755184638E-4</v>
      </c>
      <c r="H13" s="54">
        <f t="shared" si="4"/>
        <v>0</v>
      </c>
      <c r="I13" s="83">
        <f>MAX(_xll.ohPack(Data!$P$4:INDEX(ONFwd6M,MATCH(E13+1,SettlementDates,1),1)))</f>
        <v>2.0133587695756461E-2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1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49576</v>
      </c>
      <c r="F14" s="77">
        <f t="shared" si="1"/>
        <v>12</v>
      </c>
      <c r="G14" s="83">
        <f>MIN(_xll.ohPack(Data!$P$4:INDEX(ONFwd6M,MATCH(E14+1,SettlementDates,1),1)))</f>
        <v>1.1803277755184638E-4</v>
      </c>
      <c r="H14" s="54">
        <f t="shared" si="4"/>
        <v>0</v>
      </c>
      <c r="I14" s="83">
        <f>MAX(_xll.ohPack(Data!$P$4:INDEX(ONFwd6M,MATCH(E14+1,SettlementDates,1),1)))</f>
        <v>2.1711905136978515E-2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1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53229</v>
      </c>
      <c r="F15" s="77">
        <f t="shared" si="1"/>
        <v>36</v>
      </c>
      <c r="G15" s="83">
        <f>MIN(_xll.ohPack(Data!$P$4:INDEX(ONFwd6M,MATCH(E15+1,SettlementDates,1),1)))</f>
        <v>1.1803277755184638E-4</v>
      </c>
      <c r="H15" s="54">
        <f t="shared" si="4"/>
        <v>0</v>
      </c>
      <c r="I15" s="83">
        <f>MAX(_xll.ohPack(Data!$P$4:INDEX(ONFwd6M,MATCH(E15+1,SettlementDates,1),1)))</f>
        <v>2.1711905136978515E-2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2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64186</v>
      </c>
      <c r="F16" s="81">
        <f t="shared" si="1"/>
        <v>60</v>
      </c>
      <c r="G16" s="84">
        <f>MIN(_xll.ohPack(Data!$P$4:INDEX(ONFwd6M,MATCH(E16+1,SettlementDates,1),1)))</f>
        <v>1.1803277755184638E-4</v>
      </c>
      <c r="H16" s="55">
        <f t="shared" si="4"/>
        <v>0</v>
      </c>
      <c r="I16" s="84">
        <f>MAX(_xll.ohPack(Data!$P$4:INDEX(ONFwd6M,MATCH(E16+1,SettlementDates,1),1)))</f>
        <v>2.1711905136978515E-2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147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142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157</v>
      </c>
      <c r="Y22" s="102" t="s">
        <v>59</v>
      </c>
    </row>
    <row r="23" spans="3:32" x14ac:dyDescent="0.2">
      <c r="J23" s="62"/>
      <c r="K23" s="62"/>
      <c r="L23" s="62"/>
      <c r="M23" s="110" t="s">
        <v>150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EUR1x7F_Quote</v>
      </c>
      <c r="Q23" s="122"/>
      <c r="R23" s="111">
        <f>_xll.qlInterestRateIndexFixingDate(Index6M,S23)</f>
        <v>42299</v>
      </c>
      <c r="S23" s="111">
        <f>_xll.qlCalendarAdvance(Calendar,SettlementDate,N23,"mf",TRUE)</f>
        <v>42303</v>
      </c>
      <c r="T23" s="111">
        <f>_xll.qlCalendarAdvance(Calendar,SettlementDate,O23,"mf",TRUE)</f>
        <v>42485</v>
      </c>
      <c r="U23" s="112">
        <f>_xll.qlIndexFixing(Index6M,R23,TRUE,_xll.ohTrigger(Trigger,Trigger6M,InterestRatesTrigger))</f>
        <v>2.8000000063625583E-4</v>
      </c>
      <c r="V23" s="112">
        <f>_xll.qlQuoteValue(P23,_xll.ohTrigger(Trigger,Trigger6M,InterestRatesTrigger))</f>
        <v>2.8000000000000003E-4</v>
      </c>
      <c r="W23" s="110" t="b">
        <f>NOT(ISERROR(V23))</f>
        <v>1</v>
      </c>
      <c r="X23" s="146">
        <f>(U23-V23)*10000</f>
        <v>6.3625580498660739E-9</v>
      </c>
      <c r="Y23" s="50" t="b">
        <f>ABS(X23/10000)&lt;=ABS('General Settings'!$D$30)</f>
        <v>1</v>
      </c>
      <c r="AF23" s="62" t="e">
        <f t="array" ref="AF23:AF40">NA()</f>
        <v>#N/A</v>
      </c>
    </row>
    <row r="24" spans="3:32" x14ac:dyDescent="0.2">
      <c r="M24" s="110" t="s">
        <v>150</v>
      </c>
      <c r="N24" s="110" t="s">
        <v>63</v>
      </c>
      <c r="O24" s="110" t="str">
        <f t="shared" si="6"/>
        <v>8M</v>
      </c>
      <c r="P24" s="110" t="str">
        <f t="shared" si="7"/>
        <v>EUR2x8F_Quote</v>
      </c>
      <c r="Q24" s="122"/>
      <c r="R24" s="111">
        <f>_xll.qlInterestRateIndexFixingDate(Index6M,S24)</f>
        <v>42328</v>
      </c>
      <c r="S24" s="111">
        <f>_xll.qlCalendarAdvance(Calendar,SettlementDate,N24,"mf",TRUE)</f>
        <v>42332</v>
      </c>
      <c r="T24" s="111">
        <f>_xll.qlCalendarAdvance(Calendar,SettlementDate,O24,"mf",TRUE)</f>
        <v>42514</v>
      </c>
      <c r="U24" s="112">
        <f>_xll.qlIndexFixing(Index6M,R24,TRUE,_xll.ohTrigger(Trigger,Trigger6M,InterestRatesTrigger))</f>
        <v>2.5999999999959514E-4</v>
      </c>
      <c r="V24" s="112">
        <f>_xll.qlQuoteValue(P24,_xll.ohTrigger(Trigger,Trigger6M,InterestRatesTrigger))</f>
        <v>2.6000000000000003E-4</v>
      </c>
      <c r="W24" s="110" t="b">
        <f t="shared" ref="W24:W40" si="8">NOT(ISERROR(V24))</f>
        <v>1</v>
      </c>
      <c r="X24" s="146">
        <f t="shared" ref="X24:X77" si="9">(U24-V24)*10000</f>
        <v>-4.0489530131471163E-12</v>
      </c>
      <c r="Y24" s="50" t="b">
        <f>ABS(X24/10000)&lt;=ABS('General Settings'!$D$30)</f>
        <v>1</v>
      </c>
      <c r="AF24" s="62" t="e">
        <v>#N/A</v>
      </c>
    </row>
    <row r="25" spans="3:32" x14ac:dyDescent="0.2">
      <c r="M25" s="110" t="s">
        <v>150</v>
      </c>
      <c r="N25" s="110" t="s">
        <v>31</v>
      </c>
      <c r="O25" s="110" t="str">
        <f t="shared" si="6"/>
        <v>9M</v>
      </c>
      <c r="P25" s="110" t="str">
        <f t="shared" si="7"/>
        <v>EUR3x9F_Quote</v>
      </c>
      <c r="Q25" s="122"/>
      <c r="R25" s="111">
        <f>_xll.qlInterestRateIndexFixingDate(Index6M,S25)</f>
        <v>42360</v>
      </c>
      <c r="S25" s="111">
        <f>_xll.qlCalendarAdvance(Calendar,SettlementDate,N25,"mf",TRUE)</f>
        <v>42362</v>
      </c>
      <c r="T25" s="111">
        <f>_xll.qlCalendarAdvance(Calendar,SettlementDate,O25,"mf",TRUE)</f>
        <v>42545</v>
      </c>
      <c r="U25" s="112">
        <f>_xll.qlIndexFixing(Index6M,R25,TRUE,_xll.ohTrigger(Trigger,Trigger6M,InterestRatesTrigger))</f>
        <v>2.4000000000034923E-4</v>
      </c>
      <c r="V25" s="112">
        <f>_xll.qlQuoteValue(P25,_xll.ohTrigger(Trigger,Trigger6M,InterestRatesTrigger))</f>
        <v>2.4000000000000001E-4</v>
      </c>
      <c r="W25" s="110" t="b">
        <f t="shared" si="8"/>
        <v>1</v>
      </c>
      <c r="X25" s="146">
        <f t="shared" si="9"/>
        <v>3.4922151975758098E-12</v>
      </c>
      <c r="Y25" s="50" t="b">
        <f>ABS(X25/10000)&lt;=ABS('General Settings'!$D$30)</f>
        <v>1</v>
      </c>
      <c r="AF25" s="62" t="e">
        <v>#N/A</v>
      </c>
    </row>
    <row r="26" spans="3:32" x14ac:dyDescent="0.2">
      <c r="M26" s="110" t="s">
        <v>150</v>
      </c>
      <c r="N26" s="110" t="s">
        <v>64</v>
      </c>
      <c r="O26" s="110" t="str">
        <f t="shared" si="6"/>
        <v>10M</v>
      </c>
      <c r="P26" s="110" t="str">
        <f t="shared" si="7"/>
        <v>EUR4x10F_Quote</v>
      </c>
      <c r="Q26" s="122"/>
      <c r="R26" s="111">
        <f>_xll.qlInterestRateIndexFixingDate(Index6M,S26)</f>
        <v>42390</v>
      </c>
      <c r="S26" s="111">
        <f>_xll.qlCalendarAdvance(Calendar,SettlementDate,N26,"mf",TRUE)</f>
        <v>42394</v>
      </c>
      <c r="T26" s="111">
        <f>_xll.qlCalendarAdvance(Calendar,SettlementDate,O26,"mf",TRUE)</f>
        <v>42576</v>
      </c>
      <c r="U26" s="112">
        <f>_xll.qlIndexFixing(Index6M,R26,TRUE,_xll.ohTrigger(Trigger,Trigger6M,InterestRatesTrigger))</f>
        <v>2.3000000000023308E-4</v>
      </c>
      <c r="V26" s="112">
        <f>_xll.qlQuoteValue(P26,_xll.ohTrigger(Trigger,Trigger6M,InterestRatesTrigger))</f>
        <v>2.3000000000000001E-4</v>
      </c>
      <c r="W26" s="110" t="b">
        <f t="shared" si="8"/>
        <v>1</v>
      </c>
      <c r="X26" s="146">
        <f t="shared" si="9"/>
        <v>2.3307636203007132E-12</v>
      </c>
      <c r="Y26" s="50" t="b">
        <f>ABS(X26/10000)&lt;=ABS('General Settings'!$D$30)</f>
        <v>1</v>
      </c>
      <c r="AF26" s="62" t="e">
        <v>#N/A</v>
      </c>
    </row>
    <row r="27" spans="3:32" x14ac:dyDescent="0.2">
      <c r="M27" s="110" t="s">
        <v>150</v>
      </c>
      <c r="N27" s="110" t="s">
        <v>65</v>
      </c>
      <c r="O27" s="110" t="str">
        <f t="shared" si="6"/>
        <v>11M</v>
      </c>
      <c r="P27" s="110" t="str">
        <f t="shared" si="7"/>
        <v>EUR5x11F_Quote</v>
      </c>
      <c r="Q27" s="122"/>
      <c r="R27" s="111">
        <f>_xll.qlInterestRateIndexFixingDate(Index6M,S27)</f>
        <v>42422</v>
      </c>
      <c r="S27" s="111">
        <f>_xll.qlCalendarAdvance(Calendar,SettlementDate,N27,"mf",TRUE)</f>
        <v>42424</v>
      </c>
      <c r="T27" s="111">
        <f>_xll.qlCalendarAdvance(Calendar,SettlementDate,O27,"mf",TRUE)</f>
        <v>42606</v>
      </c>
      <c r="U27" s="112">
        <f>_xll.qlIndexFixing(Index6M,R27,TRUE,_xll.ohTrigger(Trigger,Trigger6M,InterestRatesTrigger))</f>
        <v>2.2999999999979387E-4</v>
      </c>
      <c r="V27" s="112">
        <f>_xll.qlQuoteValue(P27,_xll.ohTrigger(Trigger,Trigger6M,InterestRatesTrigger))</f>
        <v>2.3000000000000001E-4</v>
      </c>
      <c r="W27" s="110" t="b">
        <f t="shared" si="8"/>
        <v>1</v>
      </c>
      <c r="X27" s="146">
        <f t="shared" si="9"/>
        <v>-2.0613393804380653E-12</v>
      </c>
      <c r="Y27" s="50" t="b">
        <f>ABS(X27/10000)&lt;=ABS('General Settings'!$D$30)</f>
        <v>1</v>
      </c>
      <c r="AF27" s="62" t="e">
        <v>#N/A</v>
      </c>
    </row>
    <row r="28" spans="3:32" x14ac:dyDescent="0.2">
      <c r="M28" s="110" t="s">
        <v>150</v>
      </c>
      <c r="N28" s="110" t="s">
        <v>32</v>
      </c>
      <c r="O28" s="110" t="str">
        <f t="shared" si="6"/>
        <v>12M</v>
      </c>
      <c r="P28" s="110" t="str">
        <f t="shared" si="7"/>
        <v>EUR6x12F_Quote</v>
      </c>
      <c r="Q28" s="122"/>
      <c r="R28" s="111">
        <f>_xll.qlInterestRateIndexFixingDate(Index6M,S28)</f>
        <v>42451</v>
      </c>
      <c r="S28" s="111">
        <f>_xll.qlCalendarAdvance(Calendar,SettlementDate,N28,"mf",TRUE)</f>
        <v>42453</v>
      </c>
      <c r="T28" s="111">
        <f>_xll.qlCalendarAdvance(Calendar,SettlementDate,O28,"mf",TRUE)</f>
        <v>42639</v>
      </c>
      <c r="U28" s="112">
        <f>_xll.qlIndexFixing(Index6M,R28,TRUE,_xll.ohTrigger(Trigger,Trigger6M,InterestRatesTrigger))</f>
        <v>2.1999999999808907E-4</v>
      </c>
      <c r="V28" s="112">
        <f>_xll.qlQuoteValue(P28,_xll.ohTrigger(Trigger,Trigger6M,InterestRatesTrigger))</f>
        <v>2.1999999999999998E-4</v>
      </c>
      <c r="W28" s="110" t="b">
        <f t="shared" si="8"/>
        <v>1</v>
      </c>
      <c r="X28" s="146">
        <f t="shared" si="9"/>
        <v>-1.9109063290057016E-11</v>
      </c>
      <c r="Y28" s="50" t="b">
        <f>ABS(X28/10000)&lt;=ABS('General Settings'!$D$30)</f>
        <v>1</v>
      </c>
      <c r="AF28" s="62" t="e">
        <v>#N/A</v>
      </c>
    </row>
    <row r="29" spans="3:32" x14ac:dyDescent="0.2">
      <c r="M29" s="110" t="s">
        <v>150</v>
      </c>
      <c r="N29" s="110" t="s">
        <v>66</v>
      </c>
      <c r="O29" s="110" t="str">
        <f t="shared" si="6"/>
        <v>13M</v>
      </c>
      <c r="P29" s="110" t="str">
        <f t="shared" si="7"/>
        <v>EUR7x13F_Quote</v>
      </c>
      <c r="Q29" s="122"/>
      <c r="R29" s="111">
        <f>_xll.qlInterestRateIndexFixingDate(Index6M,S29)</f>
        <v>42481</v>
      </c>
      <c r="S29" s="111">
        <f>_xll.qlCalendarAdvance(Calendar,SettlementDate,N29,"mf",TRUE)</f>
        <v>42485</v>
      </c>
      <c r="T29" s="111">
        <f>_xll.qlCalendarAdvance(Calendar,SettlementDate,O29,"mf",TRUE)</f>
        <v>42667</v>
      </c>
      <c r="U29" s="112">
        <f>_xll.qlIndexFixing(Index6M,R29,TRUE,_xll.ohTrigger(Trigger,Trigger6M,InterestRatesTrigger))</f>
        <v>2.300000000002619E-4</v>
      </c>
      <c r="V29" s="112">
        <f>_xll.qlQuoteValue(P29,_xll.ohTrigger(Trigger,Trigger6M,InterestRatesTrigger))</f>
        <v>2.3000000000000001E-4</v>
      </c>
      <c r="W29" s="110" t="b">
        <f t="shared" si="8"/>
        <v>1</v>
      </c>
      <c r="X29" s="146">
        <f t="shared" si="9"/>
        <v>2.618890347638736E-12</v>
      </c>
      <c r="Y29" s="171" t="b">
        <f>ABS(X29/10000)&lt;=ABS('General Settings'!$D$30)</f>
        <v>1</v>
      </c>
      <c r="AF29" s="62" t="e">
        <v>#N/A</v>
      </c>
    </row>
    <row r="30" spans="3:32" x14ac:dyDescent="0.2">
      <c r="M30" s="110" t="s">
        <v>150</v>
      </c>
      <c r="N30" s="110" t="s">
        <v>67</v>
      </c>
      <c r="O30" s="110" t="str">
        <f t="shared" si="6"/>
        <v>14M</v>
      </c>
      <c r="P30" s="110" t="str">
        <f t="shared" si="7"/>
        <v>EUR8x14F_Quote</v>
      </c>
      <c r="Q30" s="122"/>
      <c r="R30" s="111">
        <f>_xll.qlInterestRateIndexFixingDate(Index6M,S30)</f>
        <v>42510</v>
      </c>
      <c r="S30" s="111">
        <f>_xll.qlCalendarAdvance(Calendar,SettlementDate,N30,"mf",TRUE)</f>
        <v>42514</v>
      </c>
      <c r="T30" s="111">
        <f>_xll.qlCalendarAdvance(Calendar,SettlementDate,O30,"mf",TRUE)</f>
        <v>42698</v>
      </c>
      <c r="U30" s="112">
        <f>_xll.qlIndexFixing(Index6M,R30,TRUE,_xll.ohTrigger(Trigger,Trigger6M,InterestRatesTrigger))</f>
        <v>2.2999999999985594E-4</v>
      </c>
      <c r="V30" s="112">
        <f>_xll.qlQuoteValue(P30,_xll.ohTrigger(Trigger,Trigger6M,InterestRatesTrigger))</f>
        <v>2.3000000000000001E-4</v>
      </c>
      <c r="W30" s="110" t="b">
        <f t="shared" si="8"/>
        <v>1</v>
      </c>
      <c r="X30" s="146">
        <f t="shared" si="9"/>
        <v>-1.440633636690114E-12</v>
      </c>
      <c r="Y30" s="50" t="b">
        <f>ABS(X30/10000)&lt;=ABS('General Settings'!$D$30)</f>
        <v>1</v>
      </c>
      <c r="AF30" s="62" t="e">
        <v>#N/A</v>
      </c>
    </row>
    <row r="31" spans="3:32" x14ac:dyDescent="0.2">
      <c r="M31" s="110" t="s">
        <v>150</v>
      </c>
      <c r="N31" s="110" t="s">
        <v>68</v>
      </c>
      <c r="O31" s="110" t="str">
        <f t="shared" si="6"/>
        <v>15M</v>
      </c>
      <c r="P31" s="110" t="str">
        <f t="shared" si="7"/>
        <v>EUR9x15F_Quote</v>
      </c>
      <c r="Q31" s="122"/>
      <c r="R31" s="111">
        <f>_xll.qlInterestRateIndexFixingDate(Index6M,S31)</f>
        <v>42543</v>
      </c>
      <c r="S31" s="111">
        <f>_xll.qlCalendarAdvance(Calendar,SettlementDate,N31,"mf",TRUE)</f>
        <v>42545</v>
      </c>
      <c r="T31" s="111">
        <f>_xll.qlCalendarAdvance(Calendar,SettlementDate,O31,"mf",TRUE)</f>
        <v>42731</v>
      </c>
      <c r="U31" s="112">
        <f>_xll.qlIndexFixing(Index6M,R31,TRUE,_xll.ohTrigger(Trigger,Trigger6M,InterestRatesTrigger))</f>
        <v>2.5000000000013358E-4</v>
      </c>
      <c r="V31" s="112">
        <f>_xll.qlQuoteValue(P31,_xll.ohTrigger(Trigger,Trigger6M,InterestRatesTrigger))</f>
        <v>2.5000000000000001E-4</v>
      </c>
      <c r="W31" s="110" t="b">
        <f t="shared" si="8"/>
        <v>1</v>
      </c>
      <c r="X31" s="146">
        <f t="shared" si="9"/>
        <v>1.3357370765021415E-12</v>
      </c>
      <c r="Y31" s="50" t="b">
        <f>ABS(X31/10000)&lt;=ABS('General Settings'!$D$30)</f>
        <v>1</v>
      </c>
      <c r="AF31" s="62" t="e">
        <v>#N/A</v>
      </c>
    </row>
    <row r="32" spans="3:32" x14ac:dyDescent="0.2">
      <c r="M32" s="110" t="s">
        <v>150</v>
      </c>
      <c r="N32" s="110" t="s">
        <v>69</v>
      </c>
      <c r="O32" s="110" t="str">
        <f t="shared" si="6"/>
        <v>16M</v>
      </c>
      <c r="P32" s="110" t="str">
        <f t="shared" si="7"/>
        <v>EUR10x16F_Quote</v>
      </c>
      <c r="Q32" s="122"/>
      <c r="R32" s="111">
        <f>_xll.qlInterestRateIndexFixingDate(Index6M,S32)</f>
        <v>42572</v>
      </c>
      <c r="S32" s="111">
        <f>_xll.qlCalendarAdvance(Calendar,SettlementDate,N32,"mf",TRUE)</f>
        <v>42576</v>
      </c>
      <c r="T32" s="111">
        <f>_xll.qlCalendarAdvance(Calendar,SettlementDate,O32,"mf",TRUE)</f>
        <v>42759</v>
      </c>
      <c r="U32" s="112">
        <f>_xll.qlIndexFixing(Index6M,R32,TRUE,_xll.ohTrigger(Trigger,Trigger6M,InterestRatesTrigger))</f>
        <v>3.0999999765060751E-4</v>
      </c>
      <c r="V32" s="112">
        <f>_xll.qlQuoteValue(P32,_xll.ohTrigger(Trigger,Trigger6M,InterestRatesTrigger))</f>
        <v>3.0999999999999995E-4</v>
      </c>
      <c r="W32" s="110" t="b">
        <f t="shared" si="8"/>
        <v>1</v>
      </c>
      <c r="X32" s="146">
        <f t="shared" si="9"/>
        <v>-2.3493924362384677E-8</v>
      </c>
      <c r="Y32" s="50" t="b">
        <f>ABS(X32/10000)&lt;=ABS('General Settings'!$D$30)</f>
        <v>1</v>
      </c>
      <c r="AF32" s="62" t="e">
        <v>#N/A</v>
      </c>
    </row>
    <row r="33" spans="13:32" x14ac:dyDescent="0.2">
      <c r="M33" s="110" t="s">
        <v>150</v>
      </c>
      <c r="N33" s="110" t="s">
        <v>70</v>
      </c>
      <c r="O33" s="110" t="str">
        <f t="shared" si="6"/>
        <v>17M</v>
      </c>
      <c r="P33" s="110" t="str">
        <f t="shared" si="7"/>
        <v>EUR11x17F_Quote</v>
      </c>
      <c r="Q33" s="122"/>
      <c r="R33" s="111">
        <f>_xll.qlInterestRateIndexFixingDate(Index6M,S33)</f>
        <v>42604</v>
      </c>
      <c r="S33" s="111">
        <f>_xll.qlCalendarAdvance(Calendar,SettlementDate,N33,"mf",TRUE)</f>
        <v>42606</v>
      </c>
      <c r="T33" s="111">
        <f>_xll.qlCalendarAdvance(Calendar,SettlementDate,O33,"mf",TRUE)</f>
        <v>42790</v>
      </c>
      <c r="U33" s="112">
        <f>_xll.qlIndexFixing(Index6M,R33,TRUE,_xll.ohTrigger(Trigger,Trigger6M,InterestRatesTrigger))</f>
        <v>3.5000000000012078E-4</v>
      </c>
      <c r="V33" s="112">
        <f>_xll.qlQuoteValue(P33,_xll.ohTrigger(Trigger,Trigger6M,InterestRatesTrigger))</f>
        <v>3.4999999999999994E-4</v>
      </c>
      <c r="W33" s="110" t="b">
        <f t="shared" si="8"/>
        <v>1</v>
      </c>
      <c r="X33" s="146">
        <f t="shared" si="9"/>
        <v>1.2083433212350947E-12</v>
      </c>
      <c r="Y33" s="50" t="b">
        <f>ABS(X33/10000)&lt;=ABS('General Settings'!$D$30)</f>
        <v>1</v>
      </c>
      <c r="AF33" s="62" t="e">
        <v>#N/A</v>
      </c>
    </row>
    <row r="34" spans="13:32" x14ac:dyDescent="0.2">
      <c r="M34" s="110" t="s">
        <v>150</v>
      </c>
      <c r="N34" s="110" t="s">
        <v>106</v>
      </c>
      <c r="O34" s="110" t="str">
        <f t="shared" si="6"/>
        <v>18M</v>
      </c>
      <c r="P34" s="110" t="str">
        <f t="shared" si="7"/>
        <v>EUR12x18F_Quote</v>
      </c>
      <c r="Q34" s="122"/>
      <c r="R34" s="111">
        <f>_xll.qlInterestRateIndexFixingDate(Index6M,S34)</f>
        <v>42635</v>
      </c>
      <c r="S34" s="111">
        <f>_xll.qlCalendarAdvance(Calendar,SettlementDate,N34,"mf",TRUE)</f>
        <v>42639</v>
      </c>
      <c r="T34" s="111">
        <f>_xll.qlCalendarAdvance(Calendar,SettlementDate,O34,"mf",TRUE)</f>
        <v>42818</v>
      </c>
      <c r="U34" s="112">
        <f>_xll.qlIndexFixing(Index6M,R34,TRUE,_xll.ohTrigger(Trigger,Trigger6M,InterestRatesTrigger))</f>
        <v>4.0999999777400722E-4</v>
      </c>
      <c r="V34" s="112">
        <f>_xll.qlQuoteValue(P34,_xll.ohTrigger(Trigger,Trigger6M,InterestRatesTrigger))</f>
        <v>4.0999999999999994E-4</v>
      </c>
      <c r="W34" s="110" t="b">
        <f t="shared" si="8"/>
        <v>1</v>
      </c>
      <c r="X34" s="146">
        <f t="shared" si="9"/>
        <v>-2.2259927191445317E-8</v>
      </c>
      <c r="Y34" s="50" t="b">
        <f>ABS(X34/10000)&lt;=ABS('General Settings'!$D$30)</f>
        <v>1</v>
      </c>
      <c r="AF34" s="62" t="e">
        <v>#N/A</v>
      </c>
    </row>
    <row r="35" spans="13:32" x14ac:dyDescent="0.2">
      <c r="M35" s="110" t="s">
        <v>150</v>
      </c>
      <c r="N35" s="110" t="s">
        <v>71</v>
      </c>
      <c r="O35" s="110" t="str">
        <f t="shared" si="6"/>
        <v>19M</v>
      </c>
      <c r="P35" s="110" t="str">
        <f t="shared" si="7"/>
        <v>EUR13x19F_Quote</v>
      </c>
      <c r="Q35" s="122"/>
      <c r="R35" s="111">
        <f>_xll.qlInterestRateIndexFixingDate(Index6M,S35)</f>
        <v>42663</v>
      </c>
      <c r="S35" s="111">
        <f>_xll.qlCalendarAdvance(Calendar,SettlementDate,N35,"mf",TRUE)</f>
        <v>42667</v>
      </c>
      <c r="T35" s="111">
        <f>_xll.qlCalendarAdvance(Calendar,SettlementDate,O35,"mf",TRUE)</f>
        <v>42849</v>
      </c>
      <c r="U35" s="112">
        <f>_xll.qlIndexFixing(Index6M,R35,TRUE,_xll.ohTrigger(Trigger,Trigger6M,InterestRatesTrigger))</f>
        <v>4.9000000000026746E-4</v>
      </c>
      <c r="V35" s="112">
        <f>_xll.qlQuoteValue(P35,_xll.ohTrigger(Trigger,Trigger6M,InterestRatesTrigger))</f>
        <v>4.8999999999999998E-4</v>
      </c>
      <c r="W35" s="110" t="b">
        <f t="shared" si="8"/>
        <v>1</v>
      </c>
      <c r="X35" s="146">
        <f t="shared" si="9"/>
        <v>2.6747267595217394E-12</v>
      </c>
      <c r="Y35" s="50" t="b">
        <f>ABS(X35/10000)&lt;=ABS('General Settings'!$D$30)</f>
        <v>1</v>
      </c>
      <c r="AF35" s="62" t="e">
        <v>#N/A</v>
      </c>
    </row>
    <row r="36" spans="13:32" x14ac:dyDescent="0.2">
      <c r="M36" s="110" t="s">
        <v>150</v>
      </c>
      <c r="N36" s="110" t="s">
        <v>72</v>
      </c>
      <c r="O36" s="110" t="str">
        <f t="shared" si="6"/>
        <v>20M</v>
      </c>
      <c r="P36" s="110" t="str">
        <f t="shared" si="7"/>
        <v>EUR14x20F_Quote</v>
      </c>
      <c r="Q36" s="122"/>
      <c r="R36" s="111">
        <f>_xll.qlInterestRateIndexFixingDate(Index6M,S36)</f>
        <v>42696</v>
      </c>
      <c r="S36" s="111">
        <f>_xll.qlCalendarAdvance(Calendar,SettlementDate,N36,"mf",TRUE)</f>
        <v>42698</v>
      </c>
      <c r="T36" s="111">
        <f>_xll.qlCalendarAdvance(Calendar,SettlementDate,O36,"mf",TRUE)</f>
        <v>42879</v>
      </c>
      <c r="U36" s="112">
        <f>_xll.qlIndexFixing(Index6M,R36,TRUE,_xll.ohTrigger(Trigger,Trigger6M,InterestRatesTrigger))</f>
        <v>5.799999999995158E-4</v>
      </c>
      <c r="V36" s="112">
        <f>_xll.qlQuoteValue(P36,_xll.ohTrigger(Trigger,Trigger6M,InterestRatesTrigger))</f>
        <v>5.8E-4</v>
      </c>
      <c r="W36" s="110" t="b">
        <f t="shared" si="8"/>
        <v>1</v>
      </c>
      <c r="X36" s="146">
        <f t="shared" si="9"/>
        <v>-4.8420469023202628E-12</v>
      </c>
      <c r="Y36" s="50" t="b">
        <f>ABS(X36/10000)&lt;=ABS('General Settings'!$D$30)</f>
        <v>1</v>
      </c>
      <c r="AF36" s="62" t="e">
        <v>#N/A</v>
      </c>
    </row>
    <row r="37" spans="13:32" x14ac:dyDescent="0.2">
      <c r="M37" s="110" t="s">
        <v>150</v>
      </c>
      <c r="N37" s="110" t="s">
        <v>73</v>
      </c>
      <c r="O37" s="110" t="str">
        <f t="shared" si="6"/>
        <v>21M</v>
      </c>
      <c r="P37" s="110" t="str">
        <f t="shared" si="7"/>
        <v>EUR15x21F_Quote</v>
      </c>
      <c r="Q37" s="122"/>
      <c r="R37" s="111">
        <f>_xll.qlInterestRateIndexFixingDate(Index6M,S37)</f>
        <v>42726</v>
      </c>
      <c r="S37" s="111">
        <f>_xll.qlCalendarAdvance(Calendar,SettlementDate,N37,"mf",TRUE)</f>
        <v>42731</v>
      </c>
      <c r="T37" s="111">
        <f>_xll.qlCalendarAdvance(Calendar,SettlementDate,O37,"mf",TRUE)</f>
        <v>42912</v>
      </c>
      <c r="U37" s="112">
        <f>_xll.qlIndexFixing(Index6M,R37,TRUE,_xll.ohTrigger(Trigger,Trigger6M,InterestRatesTrigger))</f>
        <v>6.7999999994542511E-4</v>
      </c>
      <c r="V37" s="112">
        <f>_xll.qlQuoteValue(P37,_xll.ohTrigger(Trigger,Trigger6M,InterestRatesTrigger))</f>
        <v>6.8000000000000005E-4</v>
      </c>
      <c r="W37" s="110" t="b">
        <f t="shared" si="8"/>
        <v>1</v>
      </c>
      <c r="X37" s="146">
        <f t="shared" si="9"/>
        <v>-5.4574942655316594E-10</v>
      </c>
      <c r="Y37" s="50" t="b">
        <f>ABS(X37/10000)&lt;=ABS('General Settings'!$D$30)</f>
        <v>1</v>
      </c>
      <c r="AF37" s="62" t="e">
        <v>#N/A</v>
      </c>
    </row>
    <row r="38" spans="13:32" x14ac:dyDescent="0.2">
      <c r="M38" s="110" t="s">
        <v>150</v>
      </c>
      <c r="N38" s="110" t="s">
        <v>74</v>
      </c>
      <c r="O38" s="110" t="str">
        <f t="shared" si="6"/>
        <v>22M</v>
      </c>
      <c r="P38" s="110" t="str">
        <f t="shared" si="7"/>
        <v>EUR16x22F_Quote</v>
      </c>
      <c r="Q38" s="122"/>
      <c r="R38" s="111">
        <f>_xll.qlInterestRateIndexFixingDate(Index6M,S38)</f>
        <v>42755</v>
      </c>
      <c r="S38" s="111">
        <f>_xll.qlCalendarAdvance(Calendar,SettlementDate,N38,"mf",TRUE)</f>
        <v>42759</v>
      </c>
      <c r="T38" s="111">
        <f>_xll.qlCalendarAdvance(Calendar,SettlementDate,O38,"mf",TRUE)</f>
        <v>42940</v>
      </c>
      <c r="U38" s="112">
        <f>_xll.qlIndexFixing(Index6M,R38,TRUE,_xll.ohTrigger(Trigger,Trigger6M,InterestRatesTrigger))</f>
        <v>7.7000000000767221E-4</v>
      </c>
      <c r="V38" s="112">
        <f>_xll.qlQuoteValue(P38,_xll.ohTrigger(Trigger,Trigger6M,InterestRatesTrigger))</f>
        <v>7.7000000000000018E-4</v>
      </c>
      <c r="W38" s="110" t="b">
        <f t="shared" si="8"/>
        <v>1</v>
      </c>
      <c r="X38" s="146">
        <f t="shared" si="9"/>
        <v>7.6720314129419265E-11</v>
      </c>
      <c r="Y38" s="50" t="b">
        <f>ABS(X38/10000)&lt;=ABS('General Settings'!$D$30)</f>
        <v>1</v>
      </c>
      <c r="AF38" s="62" t="e">
        <v>#N/A</v>
      </c>
    </row>
    <row r="39" spans="13:32" x14ac:dyDescent="0.2">
      <c r="M39" s="110" t="s">
        <v>150</v>
      </c>
      <c r="N39" s="110" t="s">
        <v>75</v>
      </c>
      <c r="O39" s="110" t="str">
        <f t="shared" si="6"/>
        <v>23M</v>
      </c>
      <c r="P39" s="110" t="str">
        <f t="shared" si="7"/>
        <v>EUR17x23F_Quote</v>
      </c>
      <c r="Q39" s="122"/>
      <c r="R39" s="111">
        <f>_xll.qlInterestRateIndexFixingDate(Index6M,S39)</f>
        <v>42788</v>
      </c>
      <c r="S39" s="111">
        <f>_xll.qlCalendarAdvance(Calendar,SettlementDate,N39,"mf",TRUE)</f>
        <v>42790</v>
      </c>
      <c r="T39" s="111">
        <f>_xll.qlCalendarAdvance(Calendar,SettlementDate,O39,"mf",TRUE)</f>
        <v>42971</v>
      </c>
      <c r="U39" s="112">
        <f>_xll.qlIndexFixing(Index6M,R39,TRUE,_xll.ohTrigger(Trigger,Trigger6M,InterestRatesTrigger))</f>
        <v>8.7999999999242764E-4</v>
      </c>
      <c r="V39" s="112">
        <f>_xll.qlQuoteValue(P39,_xll.ohTrigger(Trigger,Trigger6M,InterestRatesTrigger))</f>
        <v>8.7999999999999992E-4</v>
      </c>
      <c r="W39" s="110" t="b">
        <f t="shared" si="8"/>
        <v>1</v>
      </c>
      <c r="X39" s="146">
        <f t="shared" si="9"/>
        <v>-7.5722848130732601E-11</v>
      </c>
      <c r="Y39" s="50" t="b">
        <f>ABS(X39/10000)&lt;=ABS('General Settings'!$D$30)</f>
        <v>1</v>
      </c>
      <c r="AF39" s="62" t="e">
        <v>#N/A</v>
      </c>
    </row>
    <row r="40" spans="13:32" x14ac:dyDescent="0.2">
      <c r="M40" s="114" t="s">
        <v>150</v>
      </c>
      <c r="N40" s="114" t="s">
        <v>76</v>
      </c>
      <c r="O40" s="114" t="str">
        <f t="shared" si="6"/>
        <v>24M</v>
      </c>
      <c r="P40" s="114" t="str">
        <f t="shared" si="7"/>
        <v>EUR18x24F_Quote</v>
      </c>
      <c r="Q40" s="124"/>
      <c r="R40" s="115">
        <f>_xll.qlInterestRateIndexFixingDate(Index6M,S40)</f>
        <v>42816</v>
      </c>
      <c r="S40" s="115">
        <f>_xll.qlCalendarAdvance(Calendar,SettlementDate,N40,"mf",TRUE)</f>
        <v>42818</v>
      </c>
      <c r="T40" s="115">
        <f>_xll.qlCalendarAdvance(Calendar,SettlementDate,O40,"mf",TRUE)</f>
        <v>43003</v>
      </c>
      <c r="U40" s="116">
        <f>_xll.qlIndexFixing(Index6M,R40,TRUE,_xll.ohTrigger(Trigger,Trigger6M,InterestRatesTrigger))</f>
        <v>1.000000000115005E-3</v>
      </c>
      <c r="V40" s="116">
        <f>_xll.qlQuoteValue(P40,_xll.ohTrigger(Trigger,Trigger6M,InterestRatesTrigger))</f>
        <v>1E-3</v>
      </c>
      <c r="W40" s="114" t="b">
        <f t="shared" si="8"/>
        <v>1</v>
      </c>
      <c r="X40" s="158">
        <f t="shared" si="9"/>
        <v>1.1500501072292391E-9</v>
      </c>
      <c r="Y40" s="51" t="b">
        <f>ABS(X40/10000)&lt;=ABS('General Settings'!$D$30)</f>
        <v>1</v>
      </c>
      <c r="AA40" s="104" t="s">
        <v>103</v>
      </c>
      <c r="AC40" s="103" t="s">
        <v>108</v>
      </c>
      <c r="AD40" s="103" t="s">
        <v>109</v>
      </c>
      <c r="AE40" s="104" t="s">
        <v>110</v>
      </c>
      <c r="AF40" s="62" t="e">
        <v>#N/A</v>
      </c>
    </row>
    <row r="41" spans="13:32" x14ac:dyDescent="0.2">
      <c r="M41" s="50" t="s">
        <v>60</v>
      </c>
      <c r="N41" s="50"/>
      <c r="O41" s="50" t="s">
        <v>33</v>
      </c>
      <c r="P41" s="50" t="str">
        <f t="shared" ref="P41:P77" si="10">Currency&amp;"AB6E"&amp;O41&amp;QuoteSuffix</f>
        <v>EURAB6E1Y_Quote</v>
      </c>
      <c r="Q41" s="122"/>
      <c r="R41" s="120">
        <f t="shared" ref="R41:R77" si="11">EvaluationDate</f>
        <v>42269</v>
      </c>
      <c r="S41" s="120">
        <f>_xll.qlInterestRateIndexValueDate(AA41,R41)</f>
        <v>42271</v>
      </c>
      <c r="T41" s="120">
        <f>_xll.qlInterestRateIndexMaturity(AA41,S41)</f>
        <v>42639</v>
      </c>
      <c r="U41" s="125">
        <f>_xll.qlIndexFixing(AA41,R41,TRUE,_xll.ohTrigger(Trigger,Trigger6M,InterestRatesTrigger))</f>
        <v>2.8381518697276798E-4</v>
      </c>
      <c r="V41" s="125">
        <f>_xll.qlQuoteValue(P41,_xll.ohTrigger(Trigger,Trigger6M,InterestRatesTrigger))</f>
        <v>2.8000000000000003E-4</v>
      </c>
      <c r="W41" s="50" t="b">
        <f t="shared" ref="W41:W77" si="12">NOT(ISERROR(V41))</f>
        <v>1</v>
      </c>
      <c r="X41" s="144">
        <f t="shared" si="9"/>
        <v>3.8151869727679463E-2</v>
      </c>
      <c r="Y41" s="50" t="b">
        <f>ABS(X41/10000)&lt;=ABS('General Settings'!$D$31)</f>
        <v>1</v>
      </c>
      <c r="AA41" s="50" t="str">
        <f>_xll.qlSwapIndex(,,O41,SettlementDays,Currency,Calendar,FixedLegTenor,FixedLegBDC,FixedLegDayCounter,Index6M,DiscountingCurve,Permanent,Trigger,ObjectOverwrite)</f>
        <v>obj_007a2#0003</v>
      </c>
      <c r="AB41" s="133"/>
      <c r="AC41" s="103" t="s">
        <v>33</v>
      </c>
      <c r="AD41" s="103" t="s">
        <v>112</v>
      </c>
      <c r="AE41" s="104" t="s">
        <v>158</v>
      </c>
    </row>
    <row r="42" spans="13:32" x14ac:dyDescent="0.2">
      <c r="M42" s="50" t="s">
        <v>60</v>
      </c>
      <c r="N42" s="50"/>
      <c r="O42" s="50" t="s">
        <v>73</v>
      </c>
      <c r="P42" s="50" t="str">
        <f t="shared" si="10"/>
        <v>EURAB6E15M_Quote</v>
      </c>
      <c r="Q42" s="122"/>
      <c r="R42" s="120">
        <f t="shared" si="11"/>
        <v>42269</v>
      </c>
      <c r="S42" s="120">
        <f>_xll.qlInterestRateIndexValueDate(AA42,R42)</f>
        <v>42271</v>
      </c>
      <c r="T42" s="120">
        <f>_xll.qlInterestRateIndexMaturity(AA42,S42)</f>
        <v>42731</v>
      </c>
      <c r="U42" s="125">
        <f>_xll.qlIndexFixing(AA42,R42,TRUE,_xll.ohTrigger(Trigger,Trigger6M,InterestRatesTrigger))</f>
        <v>2.6777818131813155E-4</v>
      </c>
      <c r="V42" s="125">
        <f>_xll.qlQuoteValue(P42,_xll.ohTrigger(Trigger,Trigger6M,InterestRatesTrigger))</f>
        <v>1.1999999999999999E-4</v>
      </c>
      <c r="W42" s="50" t="b">
        <f t="shared" si="12"/>
        <v>1</v>
      </c>
      <c r="X42" s="144">
        <f t="shared" si="9"/>
        <v>1.4777818131813156</v>
      </c>
      <c r="Y42" s="50" t="b">
        <f>ABS(X42/10000)&lt;=ABS('General Settings'!$D$31)</f>
        <v>1</v>
      </c>
      <c r="AA42" s="50" t="str">
        <f>_xll.qlSwapIndex(,,O42,SettlementDays,Currency,Calendar,FixedLegTenor,FixedLegBDC,FixedLegDayCounter,Index6M,DiscountingCurve,Permanent,Trigger,ObjectOverwrite)</f>
        <v>obj_007b6#0003</v>
      </c>
      <c r="AB42" s="133"/>
      <c r="AC42" s="133"/>
      <c r="AD42" s="87"/>
    </row>
    <row r="43" spans="13:32" x14ac:dyDescent="0.2">
      <c r="M43" s="50" t="s">
        <v>60</v>
      </c>
      <c r="N43" s="50"/>
      <c r="O43" s="50" t="s">
        <v>76</v>
      </c>
      <c r="P43" s="50" t="str">
        <f t="shared" si="10"/>
        <v>EURAB6E18M_Quote</v>
      </c>
      <c r="Q43" s="122"/>
      <c r="R43" s="120">
        <f t="shared" si="11"/>
        <v>42269</v>
      </c>
      <c r="S43" s="120">
        <f>_xll.qlInterestRateIndexValueDate(AA43,R43)</f>
        <v>42271</v>
      </c>
      <c r="T43" s="120">
        <f>_xll.qlInterestRateIndexMaturity(AA43,S43)</f>
        <v>42818</v>
      </c>
      <c r="U43" s="125">
        <f>_xll.qlIndexFixing(AA43,R43,TRUE,_xll.ohTrigger(Trigger,Trigger6M,InterestRatesTrigger))</f>
        <v>3.2471832894651E-4</v>
      </c>
      <c r="V43" s="125">
        <f>_xll.qlQuoteValue(P43,_xll.ohTrigger(Trigger,Trigger6M,InterestRatesTrigger))</f>
        <v>3.4000000000000002E-4</v>
      </c>
      <c r="W43" s="50" t="b">
        <f t="shared" si="12"/>
        <v>1</v>
      </c>
      <c r="X43" s="144">
        <f t="shared" si="9"/>
        <v>-0.15281671053490029</v>
      </c>
      <c r="Y43" s="50" t="b">
        <f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obj_007b0#0003</v>
      </c>
      <c r="AB43" s="133"/>
      <c r="AC43" s="133"/>
      <c r="AD43" s="87"/>
    </row>
    <row r="44" spans="13:32" x14ac:dyDescent="0.2">
      <c r="M44" s="50" t="s">
        <v>60</v>
      </c>
      <c r="N44" s="50"/>
      <c r="O44" s="50" t="s">
        <v>79</v>
      </c>
      <c r="P44" s="50" t="str">
        <f t="shared" si="10"/>
        <v>EURAB6E21M_Quote</v>
      </c>
      <c r="Q44" s="122"/>
      <c r="R44" s="120">
        <f t="shared" si="11"/>
        <v>42269</v>
      </c>
      <c r="S44" s="120">
        <f>_xll.qlInterestRateIndexValueDate(AA44,R44)</f>
        <v>42271</v>
      </c>
      <c r="T44" s="120">
        <f>_xll.qlInterestRateIndexMaturity(AA44,S44)</f>
        <v>42912</v>
      </c>
      <c r="U44" s="125">
        <f>_xll.qlIndexFixing(AA44,R44,TRUE,_xll.ohTrigger(Trigger,Trigger6M,InterestRatesTrigger))</f>
        <v>3.860432206447171E-4</v>
      </c>
      <c r="V44" s="125">
        <f>_xll.qlQuoteValue(P44,_xll.ohTrigger(Trigger,Trigger6M,InterestRatesTrigger))</f>
        <v>2.8000000000000003E-4</v>
      </c>
      <c r="W44" s="50" t="b">
        <f t="shared" si="12"/>
        <v>1</v>
      </c>
      <c r="X44" s="144">
        <f t="shared" si="9"/>
        <v>1.0604322064471707</v>
      </c>
      <c r="Y44" s="50" t="b">
        <f>ABS(X44/10000)&lt;=ABS('General Settings'!$D$31)</f>
        <v>1</v>
      </c>
      <c r="AA44" s="50" t="str">
        <f>_xll.qlSwapIndex(,,O44,SettlementDays,Currency,Calendar,FixedLegTenor,FixedLegBDC,FixedLegDayCounter,Index6M,DiscountingCurve,Permanent,Trigger,ObjectOverwrite)</f>
        <v>obj_007aa#0003</v>
      </c>
      <c r="AB44" s="133"/>
      <c r="AC44" s="133"/>
      <c r="AD44" s="87"/>
    </row>
    <row r="45" spans="13:32" x14ac:dyDescent="0.2">
      <c r="M45" s="50" t="s">
        <v>60</v>
      </c>
      <c r="N45" s="50"/>
      <c r="O45" s="50" t="s">
        <v>82</v>
      </c>
      <c r="P45" s="50" t="str">
        <f t="shared" si="10"/>
        <v>EURAB6E2Y_Quote</v>
      </c>
      <c r="Q45" s="122"/>
      <c r="R45" s="120">
        <f t="shared" si="11"/>
        <v>42269</v>
      </c>
      <c r="S45" s="120">
        <f>_xll.qlInterestRateIndexValueDate(AA45,R45)</f>
        <v>42271</v>
      </c>
      <c r="T45" s="120">
        <f>_xll.qlInterestRateIndexMaturity(AA45,S45)</f>
        <v>43003</v>
      </c>
      <c r="U45" s="125">
        <f>_xll.qlIndexFixing(AA45,R45,TRUE,_xll.ohTrigger(Trigger,Trigger6M,InterestRatesTrigger))</f>
        <v>4.9987930554679831E-4</v>
      </c>
      <c r="V45" s="125">
        <f>_xll.qlQuoteValue(P45,_xll.ohTrigger(Trigger,Trigger6M,InterestRatesTrigger))</f>
        <v>5.0999999999999993E-4</v>
      </c>
      <c r="W45" s="50" t="b">
        <f t="shared" si="12"/>
        <v>1</v>
      </c>
      <c r="X45" s="144">
        <f t="shared" si="9"/>
        <v>-0.10120694453201613</v>
      </c>
      <c r="Y45" s="50" t="b">
        <f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obj_007ad#0003</v>
      </c>
      <c r="AB45" s="133"/>
      <c r="AC45" s="133"/>
      <c r="AD45" s="87"/>
    </row>
    <row r="46" spans="13:32" x14ac:dyDescent="0.2">
      <c r="M46" s="110" t="s">
        <v>60</v>
      </c>
      <c r="N46" s="110"/>
      <c r="O46" s="110" t="s">
        <v>83</v>
      </c>
      <c r="P46" s="110" t="str">
        <f t="shared" si="10"/>
        <v>EURAB6E3Y_Quote</v>
      </c>
      <c r="Q46" s="122"/>
      <c r="R46" s="111">
        <f t="shared" si="11"/>
        <v>42269</v>
      </c>
      <c r="S46" s="111">
        <f>_xll.qlInterestRateIndexValueDate(AA46,R46)</f>
        <v>42271</v>
      </c>
      <c r="T46" s="111">
        <f>_xll.qlInterestRateIndexMaturity(AA46,S46)</f>
        <v>43367</v>
      </c>
      <c r="U46" s="112">
        <f>_xll.qlIndexFixing(AA46,R46,TRUE,_xll.ohTrigger(Trigger,Trigger6M,InterestRatesTrigger))</f>
        <v>1.199999999667221E-3</v>
      </c>
      <c r="V46" s="112">
        <f>_xll.qlQuoteValue(P46,_xll.ohTrigger(Trigger,Trigger6M,InterestRatesTrigger))</f>
        <v>1.1999999999999999E-3</v>
      </c>
      <c r="W46" s="110" t="b">
        <f t="shared" si="12"/>
        <v>1</v>
      </c>
      <c r="X46" s="146">
        <f t="shared" si="9"/>
        <v>-3.3277894329053481E-9</v>
      </c>
      <c r="Y46" s="50" t="b">
        <f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obj_00798#0003</v>
      </c>
      <c r="AB46" s="133"/>
      <c r="AC46" s="133"/>
      <c r="AD46" s="87"/>
    </row>
    <row r="47" spans="13:32" x14ac:dyDescent="0.2">
      <c r="M47" s="110" t="s">
        <v>60</v>
      </c>
      <c r="N47" s="110"/>
      <c r="O47" s="110" t="s">
        <v>84</v>
      </c>
      <c r="P47" s="110" t="str">
        <f t="shared" si="10"/>
        <v>EURAB6E4Y_Quote</v>
      </c>
      <c r="Q47" s="122"/>
      <c r="R47" s="111">
        <f t="shared" si="11"/>
        <v>42269</v>
      </c>
      <c r="S47" s="111">
        <f>_xll.qlInterestRateIndexValueDate(AA47,R47)</f>
        <v>42271</v>
      </c>
      <c r="T47" s="111">
        <f>_xll.qlInterestRateIndexMaturity(AA47,S47)</f>
        <v>43732</v>
      </c>
      <c r="U47" s="112">
        <f>_xll.qlIndexFixing(AA47,R47,TRUE,_xll.ohTrigger(Trigger,Trigger6M,InterestRatesTrigger))</f>
        <v>2.2599999999959718E-3</v>
      </c>
      <c r="V47" s="112">
        <f>_xll.qlQuoteValue(P47,_xll.ohTrigger(Trigger,Trigger6M,InterestRatesTrigger))</f>
        <v>2.2599999999999999E-3</v>
      </c>
      <c r="W47" s="110" t="b">
        <f t="shared" si="12"/>
        <v>1</v>
      </c>
      <c r="X47" s="146">
        <f t="shared" si="9"/>
        <v>-4.0280279112181461E-11</v>
      </c>
      <c r="Y47" s="50" t="b">
        <f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obj_007a7#0003</v>
      </c>
      <c r="AB47" s="133"/>
      <c r="AC47" s="133"/>
      <c r="AD47" s="87"/>
    </row>
    <row r="48" spans="13:32" x14ac:dyDescent="0.2">
      <c r="M48" s="110" t="s">
        <v>60</v>
      </c>
      <c r="N48" s="110"/>
      <c r="O48" s="110" t="s">
        <v>85</v>
      </c>
      <c r="P48" s="110" t="str">
        <f t="shared" si="10"/>
        <v>EURAB6E5Y_Quote</v>
      </c>
      <c r="Q48" s="122"/>
      <c r="R48" s="111">
        <f t="shared" si="11"/>
        <v>42269</v>
      </c>
      <c r="S48" s="111">
        <f>_xll.qlInterestRateIndexValueDate(AA48,R48)</f>
        <v>42271</v>
      </c>
      <c r="T48" s="111">
        <f>_xll.qlInterestRateIndexMaturity(AA48,S48)</f>
        <v>44098</v>
      </c>
      <c r="U48" s="112">
        <f>_xll.qlIndexFixing(AA48,R48,TRUE,_xll.ohTrigger(Trigger,Trigger6M,InterestRatesTrigger))</f>
        <v>3.4899999999853217E-3</v>
      </c>
      <c r="V48" s="112">
        <f>_xll.qlQuoteValue(P48,_xll.ohTrigger(Trigger,Trigger6M,InterestRatesTrigger))</f>
        <v>3.4899999999999996E-3</v>
      </c>
      <c r="W48" s="110" t="b">
        <f t="shared" si="12"/>
        <v>1</v>
      </c>
      <c r="X48" s="146">
        <f t="shared" si="9"/>
        <v>-1.4677929011108759E-10</v>
      </c>
      <c r="Y48" s="50" t="b">
        <f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obj_007a6#0003</v>
      </c>
      <c r="AB48" s="133"/>
      <c r="AC48" s="133"/>
      <c r="AD48" s="87"/>
    </row>
    <row r="49" spans="13:30" x14ac:dyDescent="0.2">
      <c r="M49" s="110" t="s">
        <v>60</v>
      </c>
      <c r="N49" s="110"/>
      <c r="O49" s="110" t="s">
        <v>86</v>
      </c>
      <c r="P49" s="110" t="str">
        <f t="shared" si="10"/>
        <v>EURAB6E6Y_Quote</v>
      </c>
      <c r="Q49" s="122"/>
      <c r="R49" s="111">
        <f t="shared" si="11"/>
        <v>42269</v>
      </c>
      <c r="S49" s="111">
        <f>_xll.qlInterestRateIndexValueDate(AA49,R49)</f>
        <v>42271</v>
      </c>
      <c r="T49" s="111">
        <f>_xll.qlInterestRateIndexMaturity(AA49,S49)</f>
        <v>44463</v>
      </c>
      <c r="U49" s="112">
        <f>_xll.qlIndexFixing(AA49,R49,TRUE,_xll.ohTrigger(Trigger,Trigger6M,InterestRatesTrigger))</f>
        <v>4.8199999999583723E-3</v>
      </c>
      <c r="V49" s="112">
        <f>_xll.qlQuoteValue(P49,_xll.ohTrigger(Trigger,Trigger6M,InterestRatesTrigger))</f>
        <v>4.8199999999999996E-3</v>
      </c>
      <c r="W49" s="110" t="b">
        <f t="shared" si="12"/>
        <v>1</v>
      </c>
      <c r="X49" s="146">
        <f t="shared" si="9"/>
        <v>-4.1627291891277451E-10</v>
      </c>
      <c r="Y49" s="50" t="b">
        <f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obj_00795#0003</v>
      </c>
      <c r="AB49" s="133"/>
      <c r="AC49" s="133"/>
      <c r="AD49" s="87"/>
    </row>
    <row r="50" spans="13:30" x14ac:dyDescent="0.2">
      <c r="M50" s="110" t="s">
        <v>60</v>
      </c>
      <c r="N50" s="110"/>
      <c r="O50" s="110" t="s">
        <v>87</v>
      </c>
      <c r="P50" s="110" t="str">
        <f t="shared" si="10"/>
        <v>EURAB6E7Y_Quote</v>
      </c>
      <c r="Q50" s="122"/>
      <c r="R50" s="111">
        <f t="shared" si="11"/>
        <v>42269</v>
      </c>
      <c r="S50" s="111">
        <f>_xll.qlInterestRateIndexValueDate(AA50,R50)</f>
        <v>42271</v>
      </c>
      <c r="T50" s="111">
        <f>_xll.qlInterestRateIndexMaturity(AA50,S50)</f>
        <v>44830</v>
      </c>
      <c r="U50" s="112">
        <f>_xll.qlIndexFixing(AA50,R50,TRUE,_xll.ohTrigger(Trigger,Trigger6M,InterestRatesTrigger))</f>
        <v>6.1999999999265759E-3</v>
      </c>
      <c r="V50" s="112">
        <f>_xll.qlQuoteValue(P50,_xll.ohTrigger(Trigger,Trigger6M,InterestRatesTrigger))</f>
        <v>6.1999999999999998E-3</v>
      </c>
      <c r="W50" s="110" t="b">
        <f t="shared" si="12"/>
        <v>1</v>
      </c>
      <c r="X50" s="146">
        <f t="shared" si="9"/>
        <v>-7.3423905844194337E-10</v>
      </c>
      <c r="Y50" s="50" t="b">
        <f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obj_00793#0003</v>
      </c>
      <c r="AB50" s="133"/>
      <c r="AC50" s="133"/>
      <c r="AD50" s="87"/>
    </row>
    <row r="51" spans="13:30" x14ac:dyDescent="0.2">
      <c r="M51" s="110" t="s">
        <v>60</v>
      </c>
      <c r="N51" s="110"/>
      <c r="O51" s="110" t="s">
        <v>88</v>
      </c>
      <c r="P51" s="110" t="str">
        <f t="shared" si="10"/>
        <v>EURAB6E8Y_Quote</v>
      </c>
      <c r="Q51" s="122"/>
      <c r="R51" s="111">
        <f t="shared" si="11"/>
        <v>42269</v>
      </c>
      <c r="S51" s="111">
        <f>_xll.qlInterestRateIndexValueDate(AA51,R51)</f>
        <v>42271</v>
      </c>
      <c r="T51" s="111">
        <f>_xll.qlInterestRateIndexMaturity(AA51,S51)</f>
        <v>45194</v>
      </c>
      <c r="U51" s="112">
        <f>_xll.qlIndexFixing(AA51,R51,TRUE,_xll.ohTrigger(Trigger,Trigger6M,InterestRatesTrigger))</f>
        <v>7.5199999998920436E-3</v>
      </c>
      <c r="V51" s="112">
        <f>_xll.qlQuoteValue(P51,_xll.ohTrigger(Trigger,Trigger6M,InterestRatesTrigger))</f>
        <v>7.5199999999999998E-3</v>
      </c>
      <c r="W51" s="110" t="b">
        <f t="shared" si="12"/>
        <v>1</v>
      </c>
      <c r="X51" s="146">
        <f t="shared" si="9"/>
        <v>-1.0795617871872665E-9</v>
      </c>
      <c r="Y51" s="50" t="b">
        <f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obj_00792#0003</v>
      </c>
      <c r="AB51" s="133"/>
      <c r="AC51" s="133"/>
      <c r="AD51" s="87"/>
    </row>
    <row r="52" spans="13:30" x14ac:dyDescent="0.2">
      <c r="M52" s="110" t="s">
        <v>60</v>
      </c>
      <c r="N52" s="110"/>
      <c r="O52" s="110" t="s">
        <v>89</v>
      </c>
      <c r="P52" s="110" t="str">
        <f t="shared" si="10"/>
        <v>EURAB6E9Y_Quote</v>
      </c>
      <c r="Q52" s="122"/>
      <c r="R52" s="111">
        <f t="shared" si="11"/>
        <v>42269</v>
      </c>
      <c r="S52" s="111">
        <f>_xll.qlInterestRateIndexValueDate(AA52,R52)</f>
        <v>42271</v>
      </c>
      <c r="T52" s="111">
        <f>_xll.qlInterestRateIndexMaturity(AA52,S52)</f>
        <v>45559</v>
      </c>
      <c r="U52" s="112">
        <f>_xll.qlIndexFixing(AA52,R52,TRUE,_xll.ohTrigger(Trigger,Trigger6M,InterestRatesTrigger))</f>
        <v>8.7299999998633453E-3</v>
      </c>
      <c r="V52" s="112">
        <f>_xll.qlQuoteValue(P52,_xll.ohTrigger(Trigger,Trigger6M,InterestRatesTrigger))</f>
        <v>8.7299999999999999E-3</v>
      </c>
      <c r="W52" s="110" t="b">
        <f t="shared" si="12"/>
        <v>1</v>
      </c>
      <c r="X52" s="146">
        <f t="shared" si="9"/>
        <v>-1.3665457654354896E-9</v>
      </c>
      <c r="Y52" s="50" t="b">
        <f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obj_007b2#0003</v>
      </c>
      <c r="AB52" s="133"/>
      <c r="AC52" s="133"/>
      <c r="AD52" s="87"/>
    </row>
    <row r="53" spans="13:30" x14ac:dyDescent="0.2">
      <c r="M53" s="110" t="s">
        <v>60</v>
      </c>
      <c r="N53" s="110"/>
      <c r="O53" s="110" t="s">
        <v>90</v>
      </c>
      <c r="P53" s="110" t="str">
        <f t="shared" si="10"/>
        <v>EURAB6E10Y_Quote</v>
      </c>
      <c r="Q53" s="122"/>
      <c r="R53" s="111">
        <f t="shared" si="11"/>
        <v>42269</v>
      </c>
      <c r="S53" s="111">
        <f>_xll.qlInterestRateIndexValueDate(AA53,R53)</f>
        <v>42271</v>
      </c>
      <c r="T53" s="111">
        <f>_xll.qlInterestRateIndexMaturity(AA53,S53)</f>
        <v>45924</v>
      </c>
      <c r="U53" s="112">
        <f>_xll.qlIndexFixing(AA53,R53,TRUE,_xll.ohTrigger(Trigger,Trigger6M,InterestRatesTrigger))</f>
        <v>9.8099999999556806E-3</v>
      </c>
      <c r="V53" s="112">
        <f>_xll.qlQuoteValue(P53,_xll.ohTrigger(Trigger,Trigger6M,InterestRatesTrigger))</f>
        <v>9.8099999999999993E-3</v>
      </c>
      <c r="W53" s="110" t="b">
        <f t="shared" si="12"/>
        <v>1</v>
      </c>
      <c r="X53" s="146">
        <f t="shared" si="9"/>
        <v>-4.4318715364255468E-10</v>
      </c>
      <c r="Y53" s="50" t="b">
        <f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obj_007a5#0003</v>
      </c>
      <c r="AB53" s="133"/>
      <c r="AC53" s="133"/>
      <c r="AD53" s="87"/>
    </row>
    <row r="54" spans="13:30" x14ac:dyDescent="0.2">
      <c r="M54" s="50" t="s">
        <v>60</v>
      </c>
      <c r="N54" s="50"/>
      <c r="O54" s="50" t="s">
        <v>116</v>
      </c>
      <c r="P54" s="50" t="str">
        <f t="shared" si="10"/>
        <v>EURAB6E11Y_Quote</v>
      </c>
      <c r="Q54" s="122"/>
      <c r="R54" s="120">
        <f t="shared" si="11"/>
        <v>42269</v>
      </c>
      <c r="S54" s="120">
        <f>_xll.qlInterestRateIndexValueDate(AA54,R54)</f>
        <v>42271</v>
      </c>
      <c r="T54" s="120">
        <f>_xll.qlInterestRateIndexMaturity(AA54,S54)</f>
        <v>46289</v>
      </c>
      <c r="U54" s="125">
        <f>_xll.qlIndexFixing(AA54,R54,TRUE,_xll.ohTrigger(Trigger,Trigger6M,InterestRatesTrigger))</f>
        <v>1.0780169892500314E-2</v>
      </c>
      <c r="V54" s="125">
        <f>_xll.qlQuoteValue(P54,_xll.ohTrigger(Trigger,Trigger6M,InterestRatesTrigger))</f>
        <v>1.0780000000000001E-2</v>
      </c>
      <c r="W54" s="50" t="b">
        <f t="shared" si="12"/>
        <v>1</v>
      </c>
      <c r="X54" s="144">
        <f t="shared" si="9"/>
        <v>1.6989250031275438E-3</v>
      </c>
      <c r="Y54" s="50" t="b">
        <f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obj_00791#0003</v>
      </c>
      <c r="AB54" s="133"/>
      <c r="AC54" s="133"/>
      <c r="AD54" s="87"/>
    </row>
    <row r="55" spans="13:30" x14ac:dyDescent="0.2">
      <c r="M55" s="110" t="s">
        <v>60</v>
      </c>
      <c r="N55" s="110"/>
      <c r="O55" s="110" t="s">
        <v>91</v>
      </c>
      <c r="P55" s="110" t="str">
        <f t="shared" si="10"/>
        <v>EURAB6E12Y_Quote</v>
      </c>
      <c r="Q55" s="122"/>
      <c r="R55" s="111">
        <f t="shared" si="11"/>
        <v>42269</v>
      </c>
      <c r="S55" s="111">
        <f>_xll.qlInterestRateIndexValueDate(AA55,R55)</f>
        <v>42271</v>
      </c>
      <c r="T55" s="111">
        <f>_xll.qlInterestRateIndexMaturity(AA55,S55)</f>
        <v>46654</v>
      </c>
      <c r="U55" s="112">
        <f>_xll.qlIndexFixing(AA55,R55,TRUE,_xll.ohTrigger(Trigger,Trigger6M,InterestRatesTrigger))</f>
        <v>1.1639999999861348E-2</v>
      </c>
      <c r="V55" s="112">
        <f>_xll.qlQuoteValue(P55,_xll.ohTrigger(Trigger,Trigger6M,InterestRatesTrigger))</f>
        <v>1.1639999999999999E-2</v>
      </c>
      <c r="W55" s="110" t="b">
        <f t="shared" si="12"/>
        <v>1</v>
      </c>
      <c r="X55" s="146">
        <f t="shared" si="9"/>
        <v>-1.3865124326439826E-9</v>
      </c>
      <c r="Y55" s="50" t="b">
        <f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obj_007a1#0003</v>
      </c>
      <c r="AB55" s="133"/>
      <c r="AC55" s="133"/>
      <c r="AD55" s="87"/>
    </row>
    <row r="56" spans="13:30" x14ac:dyDescent="0.2">
      <c r="M56" s="50" t="s">
        <v>60</v>
      </c>
      <c r="N56" s="50"/>
      <c r="O56" s="50" t="s">
        <v>117</v>
      </c>
      <c r="P56" s="50" t="str">
        <f t="shared" si="10"/>
        <v>EURAB6E13Y_Quote</v>
      </c>
      <c r="Q56" s="122"/>
      <c r="R56" s="120">
        <f t="shared" si="11"/>
        <v>42269</v>
      </c>
      <c r="S56" s="120">
        <f>_xll.qlInterestRateIndexValueDate(AA56,R56)</f>
        <v>42271</v>
      </c>
      <c r="T56" s="120">
        <f>_xll.qlInterestRateIndexMaturity(AA56,S56)</f>
        <v>47021</v>
      </c>
      <c r="U56" s="125">
        <f>_xll.qlIndexFixing(AA56,R56,TRUE,_xll.ohTrigger(Trigger,Trigger6M,InterestRatesTrigger))</f>
        <v>1.2392156036634568E-2</v>
      </c>
      <c r="V56" s="125">
        <f>_xll.qlQuoteValue(P56,_xll.ohTrigger(Trigger,Trigger6M,InterestRatesTrigger))</f>
        <v>1.2389999999999998E-2</v>
      </c>
      <c r="W56" s="50" t="b">
        <f t="shared" si="12"/>
        <v>1</v>
      </c>
      <c r="X56" s="144">
        <f t="shared" si="9"/>
        <v>2.1560366345700632E-2</v>
      </c>
      <c r="Y56" s="50" t="b">
        <f>ABS(X56/10000)&lt;=ABS('General Settings'!$D$31)</f>
        <v>1</v>
      </c>
      <c r="AA56" s="50" t="str">
        <f>_xll.qlSwapIndex(,,O56,SettlementDays,Currency,Calendar,FixedLegTenor,FixedLegBDC,FixedLegDayCounter,Index6M,DiscountingCurve,Permanent,Trigger,ObjectOverwrite)</f>
        <v>obj_0079b#0003</v>
      </c>
      <c r="AB56" s="133"/>
      <c r="AC56" s="133"/>
      <c r="AD56" s="87"/>
    </row>
    <row r="57" spans="13:30" x14ac:dyDescent="0.2">
      <c r="M57" s="50" t="s">
        <v>60</v>
      </c>
      <c r="N57" s="50"/>
      <c r="O57" s="50" t="s">
        <v>118</v>
      </c>
      <c r="P57" s="50" t="str">
        <f t="shared" si="10"/>
        <v>EURAB6E14Y_Quote</v>
      </c>
      <c r="Q57" s="122"/>
      <c r="R57" s="120">
        <f t="shared" si="11"/>
        <v>42269</v>
      </c>
      <c r="S57" s="120">
        <f>_xll.qlInterestRateIndexValueDate(AA57,R57)</f>
        <v>42271</v>
      </c>
      <c r="T57" s="120">
        <f>_xll.qlInterestRateIndexMaturity(AA57,S57)</f>
        <v>47385</v>
      </c>
      <c r="U57" s="125">
        <f>_xll.qlIndexFixing(AA57,R57,TRUE,_xll.ohTrigger(Trigger,Trigger6M,InterestRatesTrigger))</f>
        <v>1.3028975705909086E-2</v>
      </c>
      <c r="V57" s="125">
        <f>_xll.qlQuoteValue(P57,_xll.ohTrigger(Trigger,Trigger6M,InterestRatesTrigger))</f>
        <v>1.303E-2</v>
      </c>
      <c r="W57" s="50" t="b">
        <f t="shared" si="12"/>
        <v>1</v>
      </c>
      <c r="X57" s="144">
        <f t="shared" si="9"/>
        <v>-1.0242940909135911E-2</v>
      </c>
      <c r="Y57" s="50" t="b">
        <f>ABS(X57/10000)&lt;=ABS('General Settings'!$D$31)</f>
        <v>1</v>
      </c>
      <c r="AA57" s="50" t="str">
        <f>_xll.qlSwapIndex(,,O57,SettlementDays,Currency,Calendar,FixedLegTenor,FixedLegBDC,FixedLegDayCounter,Index6M,DiscountingCurve,Permanent,Trigger,ObjectOverwrite)</f>
        <v>obj_0079f#0003</v>
      </c>
      <c r="AB57" s="133"/>
      <c r="AC57" s="133"/>
      <c r="AD57" s="87"/>
    </row>
    <row r="58" spans="13:30" x14ac:dyDescent="0.2">
      <c r="M58" s="110" t="s">
        <v>60</v>
      </c>
      <c r="N58" s="110"/>
      <c r="O58" s="110" t="s">
        <v>92</v>
      </c>
      <c r="P58" s="110" t="str">
        <f t="shared" si="10"/>
        <v>EURAB6E15Y_Quote</v>
      </c>
      <c r="Q58" s="122"/>
      <c r="R58" s="111">
        <f t="shared" si="11"/>
        <v>42269</v>
      </c>
      <c r="S58" s="111">
        <f>_xll.qlInterestRateIndexValueDate(AA58,R58)</f>
        <v>42271</v>
      </c>
      <c r="T58" s="111">
        <f>_xll.qlInterestRateIndexMaturity(AA58,S58)</f>
        <v>47750</v>
      </c>
      <c r="U58" s="112">
        <f>_xll.qlIndexFixing(AA58,R58,TRUE,_xll.ohTrigger(Trigger,Trigger6M,InterestRatesTrigger))</f>
        <v>1.3569999999935717E-2</v>
      </c>
      <c r="V58" s="112">
        <f>_xll.qlQuoteValue(P58,_xll.ohTrigger(Trigger,Trigger6M,InterestRatesTrigger))</f>
        <v>1.357E-2</v>
      </c>
      <c r="W58" s="110" t="b">
        <f t="shared" si="12"/>
        <v>1</v>
      </c>
      <c r="X58" s="146">
        <f t="shared" si="9"/>
        <v>-6.428364784927254E-10</v>
      </c>
      <c r="Y58" s="50" t="b">
        <f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obj_0079c#0003</v>
      </c>
      <c r="AB58" s="133"/>
      <c r="AC58" s="133"/>
      <c r="AD58" s="87"/>
    </row>
    <row r="59" spans="13:30" x14ac:dyDescent="0.2">
      <c r="M59" s="50" t="s">
        <v>60</v>
      </c>
      <c r="N59" s="50"/>
      <c r="O59" s="50" t="s">
        <v>119</v>
      </c>
      <c r="P59" s="50" t="str">
        <f t="shared" si="10"/>
        <v>EURAB6E16Y_Quote</v>
      </c>
      <c r="Q59" s="122"/>
      <c r="R59" s="120">
        <f t="shared" si="11"/>
        <v>42269</v>
      </c>
      <c r="S59" s="120">
        <f>_xll.qlInterestRateIndexValueDate(AA59,R59)</f>
        <v>42271</v>
      </c>
      <c r="T59" s="120">
        <f>_xll.qlInterestRateIndexMaturity(AA59,S59)</f>
        <v>48115</v>
      </c>
      <c r="U59" s="125">
        <f>_xll.qlIndexFixing(AA59,R59,TRUE,_xll.ohTrigger(Trigger,Trigger6M,InterestRatesTrigger))</f>
        <v>1.4022366930008759E-2</v>
      </c>
      <c r="V59" s="125">
        <f>_xll.qlQuoteValue(P59,_xll.ohTrigger(Trigger,Trigger6M,InterestRatesTrigger))</f>
        <v>1.4020000000000001E-2</v>
      </c>
      <c r="W59" s="50" t="b">
        <f t="shared" si="12"/>
        <v>1</v>
      </c>
      <c r="X59" s="144">
        <f t="shared" si="9"/>
        <v>2.3669300087576783E-2</v>
      </c>
      <c r="Y59" s="50" t="b">
        <f>ABS(X59/10000)&lt;=ABS('General Settings'!$D$31)</f>
        <v>1</v>
      </c>
      <c r="AA59" s="50" t="str">
        <f>_xll.qlSwapIndex(,,O59,SettlementDays,Currency,Calendar,FixedLegTenor,FixedLegBDC,FixedLegDayCounter,Index6M,DiscountingCurve,Permanent,Trigger,ObjectOverwrite)</f>
        <v>obj_007b3#0003</v>
      </c>
      <c r="AB59" s="133"/>
      <c r="AC59" s="133"/>
      <c r="AD59" s="87"/>
    </row>
    <row r="60" spans="13:30" x14ac:dyDescent="0.2">
      <c r="M60" s="50" t="s">
        <v>60</v>
      </c>
      <c r="N60" s="50"/>
      <c r="O60" s="50" t="s">
        <v>120</v>
      </c>
      <c r="P60" s="50" t="str">
        <f t="shared" si="10"/>
        <v>EURAB6E17Y_Quote</v>
      </c>
      <c r="Q60" s="122"/>
      <c r="R60" s="120">
        <f t="shared" si="11"/>
        <v>42269</v>
      </c>
      <c r="S60" s="120">
        <f>_xll.qlInterestRateIndexValueDate(AA60,R60)</f>
        <v>42271</v>
      </c>
      <c r="T60" s="120">
        <f>_xll.qlInterestRateIndexMaturity(AA60,S60)</f>
        <v>48481</v>
      </c>
      <c r="U60" s="125">
        <f>_xll.qlIndexFixing(AA60,R60,TRUE,_xll.ohTrigger(Trigger,Trigger6M,InterestRatesTrigger))</f>
        <v>1.4397868557000282E-2</v>
      </c>
      <c r="V60" s="125">
        <f>_xll.qlQuoteValue(P60,_xll.ohTrigger(Trigger,Trigger6M,InterestRatesTrigger))</f>
        <v>1.44E-2</v>
      </c>
      <c r="W60" s="50" t="b">
        <f t="shared" si="12"/>
        <v>1</v>
      </c>
      <c r="X60" s="144">
        <f t="shared" si="9"/>
        <v>-2.1314429997174728E-2</v>
      </c>
      <c r="Y60" s="50" t="b">
        <f>ABS(X60/10000)&lt;=ABS('General Settings'!$D$31)</f>
        <v>1</v>
      </c>
      <c r="AA60" s="50" t="str">
        <f>_xll.qlSwapIndex(,,O60,SettlementDays,Currency,Calendar,FixedLegTenor,FixedLegBDC,FixedLegDayCounter,Index6M,DiscountingCurve,Permanent,Trigger,ObjectOverwrite)</f>
        <v>obj_007a8#0003</v>
      </c>
      <c r="AB60" s="133"/>
      <c r="AC60" s="133"/>
      <c r="AD60" s="87"/>
    </row>
    <row r="61" spans="13:30" x14ac:dyDescent="0.2">
      <c r="M61" s="50" t="s">
        <v>60</v>
      </c>
      <c r="N61" s="50"/>
      <c r="O61" s="50" t="s">
        <v>121</v>
      </c>
      <c r="P61" s="50" t="str">
        <f t="shared" si="10"/>
        <v>EURAB6E18Y_Quote</v>
      </c>
      <c r="Q61" s="122"/>
      <c r="R61" s="120">
        <f t="shared" si="11"/>
        <v>42269</v>
      </c>
      <c r="S61" s="120">
        <f>_xll.qlInterestRateIndexValueDate(AA61,R61)</f>
        <v>42271</v>
      </c>
      <c r="T61" s="120">
        <f>_xll.qlInterestRateIndexMaturity(AA61,S61)</f>
        <v>48848</v>
      </c>
      <c r="U61" s="125">
        <f>_xll.qlIndexFixing(AA61,R61,TRUE,_xll.ohTrigger(Trigger,Trigger6M,InterestRatesTrigger))</f>
        <v>1.470037529791117E-2</v>
      </c>
      <c r="V61" s="125">
        <f>_xll.qlQuoteValue(P61,_xll.ohTrigger(Trigger,Trigger6M,InterestRatesTrigger))</f>
        <v>1.47E-2</v>
      </c>
      <c r="W61" s="50" t="b">
        <f t="shared" si="12"/>
        <v>1</v>
      </c>
      <c r="X61" s="144">
        <f t="shared" si="9"/>
        <v>3.7529791117006661E-3</v>
      </c>
      <c r="Y61" s="50" t="b">
        <f>ABS(X61/10000)&lt;=ABS('General Settings'!$D$31)</f>
        <v>1</v>
      </c>
      <c r="AA61" s="50" t="str">
        <f>_xll.qlSwapIndex(,,O61,SettlementDays,Currency,Calendar,FixedLegTenor,FixedLegBDC,FixedLegDayCounter,Index6M,DiscountingCurve,Permanent,Trigger,ObjectOverwrite)</f>
        <v>obj_007ab#0003</v>
      </c>
      <c r="AB61" s="133"/>
      <c r="AC61" s="133"/>
      <c r="AD61" s="87"/>
    </row>
    <row r="62" spans="13:30" x14ac:dyDescent="0.2">
      <c r="M62" s="50" t="s">
        <v>60</v>
      </c>
      <c r="N62" s="50"/>
      <c r="O62" s="50" t="s">
        <v>122</v>
      </c>
      <c r="P62" s="50" t="str">
        <f t="shared" si="10"/>
        <v>EURAB6E19Y_Quote</v>
      </c>
      <c r="Q62" s="122"/>
      <c r="R62" s="120">
        <f t="shared" si="11"/>
        <v>42269</v>
      </c>
      <c r="S62" s="120">
        <f>_xll.qlInterestRateIndexValueDate(AA62,R62)</f>
        <v>42271</v>
      </c>
      <c r="T62" s="120">
        <f>_xll.qlInterestRateIndexMaturity(AA62,S62)</f>
        <v>49212</v>
      </c>
      <c r="U62" s="125">
        <f>_xll.qlIndexFixing(AA62,R62,TRUE,_xll.ohTrigger(Trigger,Trigger6M,InterestRatesTrigger))</f>
        <v>1.4937546391372059E-2</v>
      </c>
      <c r="V62" s="125">
        <f>_xll.qlQuoteValue(P62,_xll.ohTrigger(Trigger,Trigger6M,InterestRatesTrigger))</f>
        <v>1.494E-2</v>
      </c>
      <c r="W62" s="50" t="b">
        <f t="shared" si="12"/>
        <v>1</v>
      </c>
      <c r="X62" s="144">
        <f t="shared" si="9"/>
        <v>-2.4536086279409314E-2</v>
      </c>
      <c r="Y62" s="50" t="b">
        <f>ABS(X62/10000)&lt;=ABS('General Settings'!$D$31)</f>
        <v>1</v>
      </c>
      <c r="AA62" s="50" t="str">
        <f>_xll.qlSwapIndex(,,O62,SettlementDays,Currency,Calendar,FixedLegTenor,FixedLegBDC,FixedLegDayCounter,Index6M,DiscountingCurve,Permanent,Trigger,ObjectOverwrite)</f>
        <v>obj_007af#0003</v>
      </c>
      <c r="AB62" s="133"/>
      <c r="AC62" s="133"/>
      <c r="AD62" s="87"/>
    </row>
    <row r="63" spans="13:30" x14ac:dyDescent="0.2">
      <c r="M63" s="110" t="s">
        <v>60</v>
      </c>
      <c r="N63" s="110"/>
      <c r="O63" s="110" t="s">
        <v>93</v>
      </c>
      <c r="P63" s="110" t="str">
        <f t="shared" si="10"/>
        <v>EURAB6E20Y_Quote</v>
      </c>
      <c r="Q63" s="122"/>
      <c r="R63" s="111">
        <f t="shared" si="11"/>
        <v>42269</v>
      </c>
      <c r="S63" s="111">
        <f>_xll.qlInterestRateIndexValueDate(AA63,R63)</f>
        <v>42271</v>
      </c>
      <c r="T63" s="111">
        <f>_xll.qlInterestRateIndexMaturity(AA63,S63)</f>
        <v>49576</v>
      </c>
      <c r="U63" s="112">
        <f>_xll.qlIndexFixing(AA63,R63,TRUE,_xll.ohTrigger(Trigger,Trigger6M,InterestRatesTrigger))</f>
        <v>1.5119999999158076E-2</v>
      </c>
      <c r="V63" s="112">
        <f>_xll.qlQuoteValue(P63,_xll.ohTrigger(Trigger,Trigger6M,InterestRatesTrigger))</f>
        <v>1.512E-2</v>
      </c>
      <c r="W63" s="110" t="b">
        <f t="shared" si="12"/>
        <v>1</v>
      </c>
      <c r="X63" s="146">
        <f t="shared" si="9"/>
        <v>-8.4192375293667965E-9</v>
      </c>
      <c r="Y63" s="50" t="b">
        <f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obj_007a0#0003</v>
      </c>
      <c r="AB63" s="133"/>
      <c r="AC63" s="133"/>
      <c r="AD63" s="87"/>
    </row>
    <row r="64" spans="13:30" x14ac:dyDescent="0.2">
      <c r="M64" s="50" t="s">
        <v>60</v>
      </c>
      <c r="N64" s="50"/>
      <c r="O64" s="50" t="s">
        <v>123</v>
      </c>
      <c r="P64" s="50" t="str">
        <f t="shared" si="10"/>
        <v>EURAB6E21Y_Quote</v>
      </c>
      <c r="Q64" s="122"/>
      <c r="R64" s="120">
        <f t="shared" si="11"/>
        <v>42269</v>
      </c>
      <c r="S64" s="120">
        <f>_xll.qlInterestRateIndexValueDate(AA64,R64)</f>
        <v>42271</v>
      </c>
      <c r="T64" s="120">
        <f>_xll.qlInterestRateIndexMaturity(AA64,S64)</f>
        <v>49942</v>
      </c>
      <c r="U64" s="125">
        <f>_xll.qlIndexFixing(AA64,R64,TRUE,_xll.ohTrigger(Trigger,Trigger6M,InterestRatesTrigger))</f>
        <v>1.5258465432820969E-2</v>
      </c>
      <c r="V64" s="125">
        <f>_xll.qlQuoteValue(P64,_xll.ohTrigger(Trigger,Trigger6M,InterestRatesTrigger))</f>
        <v>1.5260000000000001E-2</v>
      </c>
      <c r="W64" s="50" t="b">
        <f t="shared" si="12"/>
        <v>1</v>
      </c>
      <c r="X64" s="144">
        <f t="shared" si="9"/>
        <v>-1.534567179032123E-2</v>
      </c>
      <c r="Y64" s="50" t="b">
        <f>ABS(X64/10000)&lt;=ABS('General Settings'!$D$31)</f>
        <v>1</v>
      </c>
      <c r="AA64" s="50" t="str">
        <f>_xll.qlSwapIndex(,,O64,SettlementDays,Currency,Calendar,FixedLegTenor,FixedLegBDC,FixedLegDayCounter,Index6M,DiscountingCurve,Permanent,Trigger,ObjectOverwrite)</f>
        <v>obj_007a9#0003</v>
      </c>
      <c r="AB64" s="133"/>
      <c r="AC64" s="133"/>
      <c r="AD64" s="87"/>
    </row>
    <row r="65" spans="10:30" x14ac:dyDescent="0.2">
      <c r="M65" s="50" t="s">
        <v>60</v>
      </c>
      <c r="N65" s="50"/>
      <c r="O65" s="50" t="s">
        <v>124</v>
      </c>
      <c r="P65" s="50" t="str">
        <f t="shared" si="10"/>
        <v>EURAB6E22Y_Quote</v>
      </c>
      <c r="Q65" s="122"/>
      <c r="R65" s="120">
        <f t="shared" si="11"/>
        <v>42269</v>
      </c>
      <c r="S65" s="120">
        <f>_xll.qlInterestRateIndexValueDate(AA65,R65)</f>
        <v>42271</v>
      </c>
      <c r="T65" s="120">
        <f>_xll.qlInterestRateIndexMaturity(AA65,S65)</f>
        <v>50307</v>
      </c>
      <c r="U65" s="125">
        <f>_xll.qlIndexFixing(AA65,R65,TRUE,_xll.ohTrigger(Trigger,Trigger6M,InterestRatesTrigger))</f>
        <v>1.5356351997852373E-2</v>
      </c>
      <c r="V65" s="125">
        <f>_xll.qlQuoteValue(P65,_xll.ohTrigger(Trigger,Trigger6M,InterestRatesTrigger))</f>
        <v>1.5350000000000001E-2</v>
      </c>
      <c r="W65" s="50" t="b">
        <f t="shared" si="12"/>
        <v>1</v>
      </c>
      <c r="X65" s="144">
        <f t="shared" si="9"/>
        <v>6.3519978523718379E-2</v>
      </c>
      <c r="Y65" s="50" t="b">
        <f>ABS(X65/10000)&lt;=ABS('General Settings'!$D$31)</f>
        <v>1</v>
      </c>
      <c r="AA65" s="50" t="str">
        <f>_xll.qlSwapIndex(,,O65,SettlementDays,Currency,Calendar,FixedLegTenor,FixedLegBDC,FixedLegDayCounter,Index6M,DiscountingCurve,Permanent,Trigger,ObjectOverwrite)</f>
        <v>obj_00797#0003</v>
      </c>
      <c r="AB65" s="133"/>
      <c r="AC65" s="133"/>
      <c r="AD65" s="87"/>
    </row>
    <row r="66" spans="10:30" x14ac:dyDescent="0.2">
      <c r="M66" s="50" t="s">
        <v>60</v>
      </c>
      <c r="N66" s="50"/>
      <c r="O66" s="50" t="s">
        <v>125</v>
      </c>
      <c r="P66" s="50" t="str">
        <f t="shared" si="10"/>
        <v>EURAB6E23Y_Quote</v>
      </c>
      <c r="Q66" s="122"/>
      <c r="R66" s="120">
        <f t="shared" si="11"/>
        <v>42269</v>
      </c>
      <c r="S66" s="120">
        <f>_xll.qlInterestRateIndexValueDate(AA66,R66)</f>
        <v>42271</v>
      </c>
      <c r="T66" s="120">
        <f>_xll.qlInterestRateIndexMaturity(AA66,S66)</f>
        <v>50672</v>
      </c>
      <c r="U66" s="125">
        <f>_xll.qlIndexFixing(AA66,R66,TRUE,_xll.ohTrigger(Trigger,Trigger6M,InterestRatesTrigger))</f>
        <v>1.542281063704843E-2</v>
      </c>
      <c r="V66" s="125">
        <f>_xll.qlQuoteValue(P66,_xll.ohTrigger(Trigger,Trigger6M,InterestRatesTrigger))</f>
        <v>1.542E-2</v>
      </c>
      <c r="W66" s="50" t="b">
        <f t="shared" si="12"/>
        <v>1</v>
      </c>
      <c r="X66" s="144">
        <f t="shared" si="9"/>
        <v>2.8106370484302923E-2</v>
      </c>
      <c r="Y66" s="50" t="b">
        <f>ABS(X66/10000)&lt;=ABS('General Settings'!$D$31)</f>
        <v>1</v>
      </c>
      <c r="AA66" s="50" t="str">
        <f>_xll.qlSwapIndex(,,O66,SettlementDays,Currency,Calendar,FixedLegTenor,FixedLegBDC,FixedLegDayCounter,Index6M,DiscountingCurve,Permanent,Trigger,ObjectOverwrite)</f>
        <v>obj_00794#0003</v>
      </c>
      <c r="AB66" s="133"/>
      <c r="AC66" s="133"/>
      <c r="AD66" s="87"/>
    </row>
    <row r="67" spans="10:30" x14ac:dyDescent="0.2">
      <c r="M67" s="50" t="s">
        <v>60</v>
      </c>
      <c r="N67" s="50"/>
      <c r="O67" s="50" t="s">
        <v>126</v>
      </c>
      <c r="P67" s="50" t="str">
        <f t="shared" si="10"/>
        <v>EURAB6E24Y_Quote</v>
      </c>
      <c r="Q67" s="122"/>
      <c r="R67" s="120">
        <f t="shared" si="11"/>
        <v>42269</v>
      </c>
      <c r="S67" s="120">
        <f>_xll.qlInterestRateIndexValueDate(AA67,R67)</f>
        <v>42271</v>
      </c>
      <c r="T67" s="120">
        <f>_xll.qlInterestRateIndexMaturity(AA67,S67)</f>
        <v>51039</v>
      </c>
      <c r="U67" s="125">
        <f>_xll.qlIndexFixing(AA67,R67,TRUE,_xll.ohTrigger(Trigger,Trigger6M,InterestRatesTrigger))</f>
        <v>1.546481919580254E-2</v>
      </c>
      <c r="V67" s="125">
        <f>_xll.qlQuoteValue(P67,_xll.ohTrigger(Trigger,Trigger6M,InterestRatesTrigger))</f>
        <v>1.546E-2</v>
      </c>
      <c r="W67" s="50" t="b">
        <f t="shared" si="12"/>
        <v>1</v>
      </c>
      <c r="X67" s="144">
        <f t="shared" si="9"/>
        <v>4.8191958025405046E-2</v>
      </c>
      <c r="Y67" s="50" t="b">
        <f>ABS(X67/10000)&lt;=ABS('General Settings'!$D$31)</f>
        <v>1</v>
      </c>
      <c r="AA67" s="50" t="str">
        <f>_xll.qlSwapIndex(,,O67,SettlementDays,Currency,Calendar,FixedLegTenor,FixedLegBDC,FixedLegDayCounter,Index6M,DiscountingCurve,Permanent,Trigger,ObjectOverwrite)</f>
        <v>obj_00799#0003</v>
      </c>
      <c r="AB67" s="133"/>
      <c r="AC67" s="133"/>
      <c r="AD67" s="87"/>
    </row>
    <row r="68" spans="10:30" x14ac:dyDescent="0.2">
      <c r="M68" s="110" t="s">
        <v>60</v>
      </c>
      <c r="N68" s="110"/>
      <c r="O68" s="110" t="s">
        <v>94</v>
      </c>
      <c r="P68" s="110" t="str">
        <f t="shared" si="10"/>
        <v>EURAB6E25Y_Quote</v>
      </c>
      <c r="Q68" s="122"/>
      <c r="R68" s="111">
        <f t="shared" si="11"/>
        <v>42269</v>
      </c>
      <c r="S68" s="111">
        <f>_xll.qlInterestRateIndexValueDate(AA68,R68)</f>
        <v>42271</v>
      </c>
      <c r="T68" s="111">
        <f>_xll.qlInterestRateIndexMaturity(AA68,S68)</f>
        <v>51403</v>
      </c>
      <c r="U68" s="112">
        <f>_xll.qlIndexFixing(AA68,R68,TRUE,_xll.ohTrigger(Trigger,Trigger6M,InterestRatesTrigger))</f>
        <v>1.5490000000184797E-2</v>
      </c>
      <c r="V68" s="112">
        <f>_xll.qlQuoteValue(P68,_xll.ohTrigger(Trigger,Trigger6M,InterestRatesTrigger))</f>
        <v>1.5489999999999999E-2</v>
      </c>
      <c r="W68" s="110" t="b">
        <f t="shared" si="12"/>
        <v>1</v>
      </c>
      <c r="X68" s="146">
        <f t="shared" si="9"/>
        <v>1.8479835717233328E-9</v>
      </c>
      <c r="Y68" s="50" t="b">
        <f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obj_007a3#0003</v>
      </c>
      <c r="AB68" s="133"/>
      <c r="AC68" s="133"/>
      <c r="AD68" s="87"/>
    </row>
    <row r="69" spans="10:30" x14ac:dyDescent="0.2">
      <c r="M69" s="50" t="s">
        <v>60</v>
      </c>
      <c r="N69" s="50"/>
      <c r="O69" s="50" t="s">
        <v>127</v>
      </c>
      <c r="P69" s="50" t="str">
        <f t="shared" si="10"/>
        <v>EURAB6E26Y_Quote</v>
      </c>
      <c r="Q69" s="122"/>
      <c r="R69" s="120">
        <f t="shared" si="11"/>
        <v>42269</v>
      </c>
      <c r="S69" s="120">
        <f>_xll.qlInterestRateIndexValueDate(AA69,R69)</f>
        <v>42271</v>
      </c>
      <c r="T69" s="120">
        <f>_xll.qlInterestRateIndexMaturity(AA69,S69)</f>
        <v>51768</v>
      </c>
      <c r="U69" s="125">
        <f>_xll.qlIndexFixing(AA69,R69,TRUE,_xll.ohTrigger(Trigger,Trigger6M,InterestRatesTrigger))</f>
        <v>1.5505030780900195E-2</v>
      </c>
      <c r="V69" s="125">
        <f>_xll.qlQuoteValue(P69,_xll.ohTrigger(Trigger,Trigger6M,InterestRatesTrigger))</f>
        <v>1.5509999999999999E-2</v>
      </c>
      <c r="W69" s="50" t="b">
        <f t="shared" si="12"/>
        <v>1</v>
      </c>
      <c r="X69" s="144">
        <f t="shared" si="9"/>
        <v>-4.9692190998047725E-2</v>
      </c>
      <c r="Y69" s="50" t="b">
        <f>ABS(X69/10000)&lt;=ABS('General Settings'!$D$31)</f>
        <v>1</v>
      </c>
      <c r="AA69" s="50" t="str">
        <f>_xll.qlSwapIndex(,,O69,SettlementDays,Currency,Calendar,FixedLegTenor,FixedLegBDC,FixedLegDayCounter,Index6M,DiscountingCurve,Permanent,Trigger,ObjectOverwrite)</f>
        <v>obj_007b4#0003</v>
      </c>
      <c r="AB69" s="133"/>
      <c r="AC69" s="133"/>
      <c r="AD69" s="87"/>
    </row>
    <row r="70" spans="10:30" x14ac:dyDescent="0.2">
      <c r="M70" s="50" t="s">
        <v>60</v>
      </c>
      <c r="N70" s="50"/>
      <c r="O70" s="50" t="s">
        <v>95</v>
      </c>
      <c r="P70" s="50" t="str">
        <f t="shared" si="10"/>
        <v>EURAB6E27Y_Quote</v>
      </c>
      <c r="Q70" s="122"/>
      <c r="R70" s="120">
        <f t="shared" si="11"/>
        <v>42269</v>
      </c>
      <c r="S70" s="120">
        <f>_xll.qlInterestRateIndexValueDate(AA70,R70)</f>
        <v>42271</v>
      </c>
      <c r="T70" s="120">
        <f>_xll.qlInterestRateIndexMaturity(AA70,S70)</f>
        <v>52133</v>
      </c>
      <c r="U70" s="125">
        <f>_xll.qlIndexFixing(AA70,R70,TRUE,_xll.ohTrigger(Trigger,Trigger6M,InterestRatesTrigger))</f>
        <v>1.5516983838227838E-2</v>
      </c>
      <c r="V70" s="125">
        <f>_xll.qlQuoteValue(P70,_xll.ohTrigger(Trigger,Trigger6M,InterestRatesTrigger))</f>
        <v>1.5520000000000001E-2</v>
      </c>
      <c r="W70" s="50" t="b">
        <f t="shared" si="12"/>
        <v>1</v>
      </c>
      <c r="X70" s="144">
        <f t="shared" si="9"/>
        <v>-3.0161617721631562E-2</v>
      </c>
      <c r="Y70" s="50" t="b">
        <f>ABS(X70/10000)&lt;=ABS('General Settings'!$D$31)</f>
        <v>1</v>
      </c>
      <c r="AA70" s="50" t="str">
        <f>_xll.qlSwapIndex(,,O70,SettlementDays,Currency,Calendar,FixedLegTenor,FixedLegBDC,FixedLegDayCounter,Index6M,DiscountingCurve,Permanent,Trigger,ObjectOverwrite)</f>
        <v>obj_00796#0003</v>
      </c>
      <c r="AB70" s="133"/>
      <c r="AC70" s="133"/>
      <c r="AD70" s="87"/>
    </row>
    <row r="71" spans="10:30" x14ac:dyDescent="0.2">
      <c r="J71" s="62"/>
      <c r="K71" s="62"/>
      <c r="L71" s="62"/>
      <c r="M71" s="50" t="s">
        <v>60</v>
      </c>
      <c r="N71" s="50"/>
      <c r="O71" s="50" t="s">
        <v>128</v>
      </c>
      <c r="P71" s="50" t="str">
        <f t="shared" si="10"/>
        <v>EURAB6E28Y_Quote</v>
      </c>
      <c r="Q71" s="122"/>
      <c r="R71" s="120">
        <f t="shared" si="11"/>
        <v>42269</v>
      </c>
      <c r="S71" s="120">
        <f>_xll.qlInterestRateIndexValueDate(AA71,R71)</f>
        <v>42271</v>
      </c>
      <c r="T71" s="120">
        <f>_xll.qlInterestRateIndexMaturity(AA71,S71)</f>
        <v>52498</v>
      </c>
      <c r="U71" s="125">
        <f>_xll.qlIndexFixing(AA71,R71,TRUE,_xll.ohTrigger(Trigger,Trigger6M,InterestRatesTrigger))</f>
        <v>1.5527320087683079E-2</v>
      </c>
      <c r="V71" s="125">
        <f>_xll.qlQuoteValue(P71,_xll.ohTrigger(Trigger,Trigger6M,InterestRatesTrigger))</f>
        <v>1.5529999999999999E-2</v>
      </c>
      <c r="W71" s="50" t="b">
        <f t="shared" si="12"/>
        <v>1</v>
      </c>
      <c r="X71" s="144">
        <f t="shared" si="9"/>
        <v>-2.6799123169201494E-2</v>
      </c>
      <c r="Y71" s="50" t="b">
        <f>ABS(X71/10000)&lt;=ABS('General Settings'!$D$31)</f>
        <v>1</v>
      </c>
      <c r="AA71" s="50" t="str">
        <f>_xll.qlSwapIndex(,,O71,SettlementDays,Currency,Calendar,FixedLegTenor,FixedLegBDC,FixedLegDayCounter,Index6M,DiscountingCurve,Permanent,Trigger,ObjectOverwrite)</f>
        <v>obj_0079d#0003</v>
      </c>
      <c r="AB71" s="133"/>
      <c r="AC71" s="133"/>
      <c r="AD71" s="87"/>
    </row>
    <row r="72" spans="10:30" x14ac:dyDescent="0.2">
      <c r="M72" s="50" t="s">
        <v>60</v>
      </c>
      <c r="N72" s="50"/>
      <c r="O72" s="50" t="s">
        <v>129</v>
      </c>
      <c r="P72" s="50" t="str">
        <f t="shared" si="10"/>
        <v>EURAB6E29Y_Quote</v>
      </c>
      <c r="Q72" s="122"/>
      <c r="R72" s="120">
        <f t="shared" si="11"/>
        <v>42269</v>
      </c>
      <c r="S72" s="120">
        <f>_xll.qlInterestRateIndexValueDate(AA72,R72)</f>
        <v>42271</v>
      </c>
      <c r="T72" s="120">
        <f>_xll.qlInterestRateIndexMaturity(AA72,S72)</f>
        <v>52866</v>
      </c>
      <c r="U72" s="125">
        <f>_xll.qlIndexFixing(AA72,R72,TRUE,_xll.ohTrigger(Trigger,Trigger6M,InterestRatesTrigger))</f>
        <v>1.5538693155480848E-2</v>
      </c>
      <c r="V72" s="125">
        <f>_xll.qlQuoteValue(P72,_xll.ohTrigger(Trigger,Trigger6M,InterestRatesTrigger))</f>
        <v>1.554E-2</v>
      </c>
      <c r="W72" s="50" t="b">
        <f t="shared" si="12"/>
        <v>1</v>
      </c>
      <c r="X72" s="144">
        <f t="shared" si="9"/>
        <v>-1.3068445191520561E-2</v>
      </c>
      <c r="Y72" s="50" t="b">
        <f>ABS(X72/10000)&lt;=ABS('General Settings'!$D$31)</f>
        <v>1</v>
      </c>
      <c r="AA72" s="50" t="str">
        <f>_xll.qlSwapIndex(,,O72,SettlementDays,Currency,Calendar,FixedLegTenor,FixedLegBDC,FixedLegDayCounter,Index6M,DiscountingCurve,Permanent,Trigger,ObjectOverwrite)</f>
        <v>obj_0079e#0003</v>
      </c>
      <c r="AB72" s="133"/>
      <c r="AC72" s="133"/>
      <c r="AD72" s="87"/>
    </row>
    <row r="73" spans="10:30" x14ac:dyDescent="0.2">
      <c r="M73" s="110" t="s">
        <v>60</v>
      </c>
      <c r="N73" s="110"/>
      <c r="O73" s="110" t="s">
        <v>96</v>
      </c>
      <c r="P73" s="110" t="str">
        <f t="shared" si="10"/>
        <v>EURAB6E30Y_Quote</v>
      </c>
      <c r="Q73" s="122"/>
      <c r="R73" s="111">
        <f t="shared" si="11"/>
        <v>42269</v>
      </c>
      <c r="S73" s="111">
        <f>_xll.qlInterestRateIndexValueDate(AA73,R73)</f>
        <v>42271</v>
      </c>
      <c r="T73" s="111">
        <f>_xll.qlInterestRateIndexMaturity(AA73,S73)</f>
        <v>53230</v>
      </c>
      <c r="U73" s="112">
        <f>_xll.qlIndexFixing(AA73,R73,TRUE,_xll.ohTrigger(Trigger,Trigger6M,InterestRatesTrigger))</f>
        <v>1.554999999994061E-2</v>
      </c>
      <c r="V73" s="112">
        <f>_xll.qlQuoteValue(P73,_xll.ohTrigger(Trigger,Trigger6M,InterestRatesTrigger))</f>
        <v>1.555E-2</v>
      </c>
      <c r="W73" s="110" t="b">
        <f t="shared" si="12"/>
        <v>1</v>
      </c>
      <c r="X73" s="146">
        <f t="shared" si="9"/>
        <v>-5.9389992923541968E-10</v>
      </c>
      <c r="Y73" s="50" t="b">
        <f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obj_007ac#0003</v>
      </c>
      <c r="AB73" s="133"/>
      <c r="AC73" s="133"/>
      <c r="AD73" s="87"/>
    </row>
    <row r="74" spans="10:30" x14ac:dyDescent="0.2">
      <c r="M74" s="110" t="s">
        <v>60</v>
      </c>
      <c r="N74" s="110"/>
      <c r="O74" s="110" t="s">
        <v>97</v>
      </c>
      <c r="P74" s="110" t="str">
        <f t="shared" si="10"/>
        <v>EURAB6E35Y_Quote</v>
      </c>
      <c r="Q74" s="122"/>
      <c r="R74" s="111">
        <f t="shared" si="11"/>
        <v>42269</v>
      </c>
      <c r="S74" s="111">
        <f>_xll.qlInterestRateIndexValueDate(AA74,R74)</f>
        <v>42271</v>
      </c>
      <c r="T74" s="111">
        <f>_xll.qlInterestRateIndexMaturity(AA74,S74)</f>
        <v>55057</v>
      </c>
      <c r="U74" s="112">
        <f>_xll.qlIndexFixing(AA74,R74,TRUE,_xll.ohTrigger(Trigger,Trigger6M,InterestRatesTrigger))</f>
        <v>1.5629999999661276E-2</v>
      </c>
      <c r="V74" s="112">
        <f>_xll.qlQuoteValue(P74,_xll.ohTrigger(Trigger,Trigger6M,InterestRatesTrigger))</f>
        <v>1.5629999999999998E-2</v>
      </c>
      <c r="W74" s="110" t="b">
        <f t="shared" si="12"/>
        <v>1</v>
      </c>
      <c r="X74" s="146">
        <f t="shared" si="9"/>
        <v>-3.3872210591923135E-9</v>
      </c>
      <c r="Y74" s="50" t="b">
        <f>ABS(X74/10000)&lt;=ABS('General Settings'!$D$31)</f>
        <v>1</v>
      </c>
      <c r="AA74" s="50" t="str">
        <f>_xll.qlSwapIndex(,,O74,SettlementDays,Currency,Calendar,FixedLegTenor,FixedLegBDC,FixedLegDayCounter,Index6M,DiscountingCurve,Permanent,Trigger,ObjectOverwrite)</f>
        <v>obj_007ae#0003</v>
      </c>
      <c r="AB74" s="133"/>
      <c r="AC74" s="133"/>
      <c r="AD74" s="87"/>
    </row>
    <row r="75" spans="10:30" x14ac:dyDescent="0.2">
      <c r="M75" s="110" t="s">
        <v>60</v>
      </c>
      <c r="N75" s="110"/>
      <c r="O75" s="110" t="s">
        <v>98</v>
      </c>
      <c r="P75" s="110" t="str">
        <f t="shared" si="10"/>
        <v>EURAB6E40Y_Quote</v>
      </c>
      <c r="Q75" s="122"/>
      <c r="R75" s="111">
        <f t="shared" si="11"/>
        <v>42269</v>
      </c>
      <c r="S75" s="111">
        <f>_xll.qlInterestRateIndexValueDate(AA75,R75)</f>
        <v>42271</v>
      </c>
      <c r="T75" s="111">
        <f>_xll.qlInterestRateIndexMaturity(AA75,S75)</f>
        <v>56881</v>
      </c>
      <c r="U75" s="112">
        <f>_xll.qlIndexFixing(AA75,R75,TRUE,_xll.ohTrigger(Trigger,Trigger6M,InterestRatesTrigger))</f>
        <v>1.5639999999699797E-2</v>
      </c>
      <c r="V75" s="112">
        <f>_xll.qlQuoteValue(P75,_xll.ohTrigger(Trigger,Trigger6M,InterestRatesTrigger))</f>
        <v>1.5640000000000001E-2</v>
      </c>
      <c r="W75" s="110" t="b">
        <f t="shared" si="12"/>
        <v>1</v>
      </c>
      <c r="X75" s="146">
        <f t="shared" si="9"/>
        <v>-3.0020430585864233E-9</v>
      </c>
      <c r="Y75" s="50" t="b">
        <f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obj_007b5#0003</v>
      </c>
      <c r="AB75" s="133"/>
      <c r="AC75" s="133"/>
      <c r="AD75" s="87"/>
    </row>
    <row r="76" spans="10:30" x14ac:dyDescent="0.2">
      <c r="M76" s="110" t="s">
        <v>60</v>
      </c>
      <c r="N76" s="110"/>
      <c r="O76" s="110" t="s">
        <v>99</v>
      </c>
      <c r="P76" s="110" t="str">
        <f t="shared" si="10"/>
        <v>EURAB6E50Y_Quote</v>
      </c>
      <c r="Q76" s="122"/>
      <c r="R76" s="111">
        <f t="shared" si="11"/>
        <v>42269</v>
      </c>
      <c r="S76" s="111">
        <f>_xll.qlInterestRateIndexValueDate(AA76,R76)</f>
        <v>42271</v>
      </c>
      <c r="T76" s="111">
        <f>_xll.qlInterestRateIndexMaturity(AA76,S76)</f>
        <v>60534</v>
      </c>
      <c r="U76" s="112">
        <f>_xll.qlIndexFixing(AA76,R76,TRUE,_xll.ohTrigger(Trigger,Trigger6M,InterestRatesTrigger))</f>
        <v>1.5219999999669182E-2</v>
      </c>
      <c r="V76" s="112">
        <f>_xll.qlQuoteValue(P76,_xll.ohTrigger(Trigger,Trigger6M,InterestRatesTrigger))</f>
        <v>1.5220000000000001E-2</v>
      </c>
      <c r="W76" s="110" t="b">
        <f t="shared" si="12"/>
        <v>1</v>
      </c>
      <c r="X76" s="146">
        <f t="shared" si="9"/>
        <v>-3.3081870576268102E-9</v>
      </c>
      <c r="Y76" s="50" t="b">
        <f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obj_007a4#0003</v>
      </c>
      <c r="AB76" s="133"/>
      <c r="AC76" s="133"/>
      <c r="AD76" s="87"/>
    </row>
    <row r="77" spans="10:30" x14ac:dyDescent="0.2">
      <c r="M77" s="114" t="s">
        <v>60</v>
      </c>
      <c r="N77" s="114"/>
      <c r="O77" s="114" t="s">
        <v>130</v>
      </c>
      <c r="P77" s="114" t="str">
        <f t="shared" si="10"/>
        <v>EURAB6E60Y_Quote</v>
      </c>
      <c r="Q77" s="124"/>
      <c r="R77" s="115">
        <f t="shared" si="11"/>
        <v>42269</v>
      </c>
      <c r="S77" s="115">
        <f>_xll.qlInterestRateIndexValueDate(AA77,R77)</f>
        <v>42271</v>
      </c>
      <c r="T77" s="115">
        <f>_xll.qlInterestRateIndexMaturity(AA77,S77)</f>
        <v>64186</v>
      </c>
      <c r="U77" s="116">
        <f>_xll.qlIndexFixing(AA77,R77,TRUE,_xll.ohTrigger(Trigger,Trigger6M,InterestRatesTrigger))</f>
        <v>1.5069999999891974E-2</v>
      </c>
      <c r="V77" s="116">
        <f>_xll.qlQuoteValue(P77,_xll.ohTrigger(Trigger,Trigger6M,InterestRatesTrigger))</f>
        <v>1.5070000000000002E-2</v>
      </c>
      <c r="W77" s="114" t="b">
        <f t="shared" si="12"/>
        <v>1</v>
      </c>
      <c r="X77" s="158">
        <f t="shared" si="9"/>
        <v>-1.0802816974297968E-9</v>
      </c>
      <c r="Y77" s="51" t="b">
        <f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obj_0079a#0003</v>
      </c>
      <c r="AB77" s="133"/>
      <c r="AC77" s="133"/>
      <c r="AD77" s="87"/>
    </row>
    <row r="78" spans="10:30" x14ac:dyDescent="0.2">
      <c r="M78" s="93" t="s">
        <v>159</v>
      </c>
      <c r="N78" s="93" t="s">
        <v>33</v>
      </c>
      <c r="O78" s="93" t="s">
        <v>33</v>
      </c>
      <c r="P78" s="93" t="str">
        <f t="shared" ref="P78:P141" si="13">Currency&amp;SUBSTITUTE(N78,"Y","F")&amp;O78&amp;QuoteSuffix</f>
        <v>EUR1F1Y_Quote</v>
      </c>
      <c r="Q78" s="123"/>
      <c r="R78" s="105">
        <f>_xll.qlInterestRateIndexFixingDate(AA78,S78)</f>
        <v>42635</v>
      </c>
      <c r="S78" s="105">
        <f>_xll.qlCalendarAdvance(Calendar,SettlementDate,N78,"mf",TRUE,Trigger)</f>
        <v>42639</v>
      </c>
      <c r="T78" s="105">
        <f>_xll.qlInterestRateIndexMaturity(AA78,S78)</f>
        <v>43004</v>
      </c>
      <c r="U78" s="96">
        <f>_xll.qlIndexFixing(AA78,R78,TRUE,_xll.ohTrigger(Trigger,Trigger6M,InterestRatesTrigger))</f>
        <v>7.1915429471517908E-4</v>
      </c>
      <c r="V78" s="96">
        <f>_xll.qlQuoteValue(P78,_xll.ohTrigger(Trigger,Trigger6M,InterestRatesTrigger))</f>
        <v>1E-3</v>
      </c>
      <c r="W78" s="93" t="b">
        <f t="shared" ref="W78" si="14">NOT(ISERROR(V78))</f>
        <v>1</v>
      </c>
      <c r="X78" s="154">
        <f t="shared" ref="X78" si="15">(U78-V78)*10000</f>
        <v>-2.8084570528482096</v>
      </c>
      <c r="Y78" s="52" t="b">
        <f>ABS(X78/10000)&lt;=ABS('General Settings'!$D$32)</f>
        <v>0</v>
      </c>
      <c r="AA78" s="52" t="str">
        <f>_xll.qlSwapIndex(,,O78,SettlementDays,Currency,Calendar,FixedLegTenor,FixedLegBDC,FixedLegDayCounter,Index6M,DiscountingCurve,Permanent,Trigger,ObjectOverwrite)</f>
        <v>obj_00760#0003</v>
      </c>
      <c r="AB78" s="52" t="str">
        <f>_xll.qlVanillaSwapFromSwapIndex(,AA78,R78)</f>
        <v>obj_008c6#0003</v>
      </c>
      <c r="AC78" s="133"/>
      <c r="AD78" s="87"/>
    </row>
    <row r="79" spans="10:30" x14ac:dyDescent="0.2">
      <c r="M79" s="94" t="s">
        <v>159</v>
      </c>
      <c r="N79" s="94" t="s">
        <v>33</v>
      </c>
      <c r="O79" s="94" t="s">
        <v>82</v>
      </c>
      <c r="P79" s="94" t="str">
        <f t="shared" si="13"/>
        <v>EUR1F2Y_Quote</v>
      </c>
      <c r="Q79" s="122"/>
      <c r="R79" s="106">
        <f>_xll.qlInterestRateIndexFixingDate(AA79,S79)</f>
        <v>42635</v>
      </c>
      <c r="S79" s="106">
        <f>_xll.qlCalendarAdvance(Calendar,SettlementDate,N79,"mf",TRUE,Trigger)</f>
        <v>42639</v>
      </c>
      <c r="T79" s="106">
        <f>_xll.qlInterestRateIndexMaturity(AA79,S79)</f>
        <v>43369</v>
      </c>
      <c r="U79" s="97">
        <f>_xll.qlIndexFixing(AA79,R79,TRUE,_xll.ohTrigger(Trigger,Trigger6M,InterestRatesTrigger))</f>
        <v>1.6673343446446884E-3</v>
      </c>
      <c r="V79" s="97">
        <f>_xll.qlQuoteValue(P79,_xll.ohTrigger(Trigger,Trigger6M,InterestRatesTrigger))</f>
        <v>1.6599999999999998E-3</v>
      </c>
      <c r="W79" s="94" t="b">
        <f t="shared" ref="W79:W142" si="16">NOT(ISERROR(V79))</f>
        <v>1</v>
      </c>
      <c r="X79" s="153">
        <f>(U79-V79)*10000</f>
        <v>7.3343446446885563E-2</v>
      </c>
      <c r="Y79" s="50" t="b">
        <f>ABS(X79/10000)&lt;=ABS('General Settings'!$D$32)</f>
        <v>0</v>
      </c>
      <c r="AA79" s="50" t="str">
        <f>_xll.qlSwapIndex(,,O79,SettlementDays,Currency,Calendar,FixedLegTenor,FixedLegBDC,FixedLegDayCounter,Index6M,DiscountingCurve,Permanent,Trigger,ObjectOverwrite)</f>
        <v>obj_006ec#0003</v>
      </c>
      <c r="AB79" s="50" t="str">
        <f>_xll.qlVanillaSwapFromSwapIndex(,AA79,R79)</f>
        <v>obj_008ef#0003</v>
      </c>
      <c r="AC79" s="133"/>
      <c r="AD79" s="87"/>
    </row>
    <row r="80" spans="10:30" x14ac:dyDescent="0.2">
      <c r="M80" s="94" t="s">
        <v>159</v>
      </c>
      <c r="N80" s="94" t="s">
        <v>33</v>
      </c>
      <c r="O80" s="94" t="s">
        <v>83</v>
      </c>
      <c r="P80" s="94" t="str">
        <f t="shared" si="13"/>
        <v>EUR1F3Y_Quote</v>
      </c>
      <c r="Q80" s="122"/>
      <c r="R80" s="106">
        <f>_xll.qlInterestRateIndexFixingDate(AA80,S80)</f>
        <v>42635</v>
      </c>
      <c r="S80" s="106">
        <f>_xll.qlCalendarAdvance(Calendar,SettlementDate,N80,"mf",TRUE,Trigger)</f>
        <v>42639</v>
      </c>
      <c r="T80" s="106">
        <f>_xll.qlInterestRateIndexMaturity(AA80,S80)</f>
        <v>43734</v>
      </c>
      <c r="U80" s="97">
        <f>_xll.qlIndexFixing(AA80,R80,TRUE,_xll.ohTrigger(Trigger,Trigger6M,InterestRatesTrigger))</f>
        <v>2.9301181940935626E-3</v>
      </c>
      <c r="V80" s="97">
        <f>_xll.qlQuoteValue(P80,_xll.ohTrigger(Trigger,Trigger6M,InterestRatesTrigger))</f>
        <v>2.9100000000000003E-3</v>
      </c>
      <c r="W80" s="94" t="b">
        <f t="shared" si="16"/>
        <v>1</v>
      </c>
      <c r="X80" s="153">
        <f t="shared" ref="X80:X142" si="17">(U80-V80)*10000</f>
        <v>0.20118194093562361</v>
      </c>
      <c r="Y80" s="50" t="b">
        <f>ABS(X80/10000)&lt;=ABS('General Settings'!$D$32)</f>
        <v>0</v>
      </c>
      <c r="AA80" s="50" t="str">
        <f>_xll.qlSwapIndex(,,O80,SettlementDays,Currency,Calendar,FixedLegTenor,FixedLegBDC,FixedLegDayCounter,Index6M,DiscountingCurve,Permanent,Trigger,ObjectOverwrite)</f>
        <v>obj_00629#0003</v>
      </c>
      <c r="AB80" s="50" t="str">
        <f>_xll.qlVanillaSwapFromSwapIndex(,AA80,R80)</f>
        <v>obj_00838#0003</v>
      </c>
      <c r="AC80" s="133"/>
      <c r="AD80" s="87"/>
    </row>
    <row r="81" spans="13:30" x14ac:dyDescent="0.2">
      <c r="M81" s="94" t="s">
        <v>159</v>
      </c>
      <c r="N81" s="94" t="s">
        <v>33</v>
      </c>
      <c r="O81" s="94" t="s">
        <v>84</v>
      </c>
      <c r="P81" s="94" t="str">
        <f t="shared" si="13"/>
        <v>EUR1F4Y_Quote</v>
      </c>
      <c r="Q81" s="122"/>
      <c r="R81" s="106">
        <f>_xll.qlInterestRateIndexFixingDate(AA81,S81)</f>
        <v>42635</v>
      </c>
      <c r="S81" s="106">
        <f>_xll.qlCalendarAdvance(Calendar,SettlementDate,N81,"mf",TRUE,Trigger)</f>
        <v>42639</v>
      </c>
      <c r="T81" s="106">
        <f>_xll.qlInterestRateIndexMaturity(AA81,S81)</f>
        <v>44102</v>
      </c>
      <c r="U81" s="97">
        <f>_xll.qlIndexFixing(AA81,R81,TRUE,_xll.ohTrigger(Trigger,Trigger6M,InterestRatesTrigger))</f>
        <v>4.3129265327845516E-3</v>
      </c>
      <c r="V81" s="97">
        <f>_xll.qlQuoteValue(P81,_xll.ohTrigger(Trigger,Trigger6M,InterestRatesTrigger))</f>
        <v>4.3E-3</v>
      </c>
      <c r="W81" s="94" t="b">
        <f t="shared" si="16"/>
        <v>1</v>
      </c>
      <c r="X81" s="153">
        <f t="shared" si="17"/>
        <v>0.12926532784551631</v>
      </c>
      <c r="Y81" s="50" t="b">
        <f>ABS(X81/10000)&lt;=ABS('General Settings'!$D$32)</f>
        <v>0</v>
      </c>
      <c r="AA81" s="50" t="str">
        <f>_xll.qlSwapIndex(,,O81,SettlementDays,Currency,Calendar,FixedLegTenor,FixedLegBDC,FixedLegDayCounter,Index6M,DiscountingCurve,Permanent,Trigger,ObjectOverwrite)</f>
        <v>obj_0069d#0003</v>
      </c>
      <c r="AB81" s="50" t="str">
        <f>_xll.qlVanillaSwapFromSwapIndex(,AA81,R81)</f>
        <v>obj_008f4#0003</v>
      </c>
      <c r="AC81" s="133"/>
      <c r="AD81" s="87"/>
    </row>
    <row r="82" spans="13:30" x14ac:dyDescent="0.2">
      <c r="M82" s="94" t="s">
        <v>159</v>
      </c>
      <c r="N82" s="94" t="s">
        <v>33</v>
      </c>
      <c r="O82" s="94" t="s">
        <v>85</v>
      </c>
      <c r="P82" s="94" t="str">
        <f t="shared" si="13"/>
        <v>EUR1F5Y_Quote</v>
      </c>
      <c r="Q82" s="122"/>
      <c r="R82" s="106">
        <f>_xll.qlInterestRateIndexFixingDate(AA82,S82)</f>
        <v>42635</v>
      </c>
      <c r="S82" s="106">
        <f>_xll.qlCalendarAdvance(Calendar,SettlementDate,N82,"mf",TRUE,Trigger)</f>
        <v>42639</v>
      </c>
      <c r="T82" s="106">
        <f>_xll.qlInterestRateIndexMaturity(AA82,S82)</f>
        <v>44466</v>
      </c>
      <c r="U82" s="97">
        <f>_xll.qlIndexFixing(AA82,R82,TRUE,_xll.ohTrigger(Trigger,Trigger6M,InterestRatesTrigger))</f>
        <v>5.7483027580865018E-3</v>
      </c>
      <c r="V82" s="97">
        <f>_xll.qlQuoteValue(P82,_xll.ohTrigger(Trigger,Trigger6M,InterestRatesTrigger))</f>
        <v>5.7199999999999994E-3</v>
      </c>
      <c r="W82" s="94" t="b">
        <f t="shared" si="16"/>
        <v>1</v>
      </c>
      <c r="X82" s="153">
        <f t="shared" si="17"/>
        <v>0.28302758086502444</v>
      </c>
      <c r="Y82" s="50" t="b">
        <f>ABS(X82/10000)&lt;=ABS('General Settings'!$D$32)</f>
        <v>0</v>
      </c>
      <c r="AA82" s="50" t="str">
        <f>_xll.qlSwapIndex(,,O82,SettlementDays,Currency,Calendar,FixedLegTenor,FixedLegBDC,FixedLegDayCounter,Index6M,DiscountingCurve,Permanent,Trigger,ObjectOverwrite)</f>
        <v>obj_00758#0003</v>
      </c>
      <c r="AB82" s="50" t="str">
        <f>_xll.qlVanillaSwapFromSwapIndex(,AA82,R82)</f>
        <v>obj_008e3#0003</v>
      </c>
      <c r="AC82" s="133"/>
      <c r="AD82" s="87"/>
    </row>
    <row r="83" spans="13:30" x14ac:dyDescent="0.2">
      <c r="M83" s="94" t="s">
        <v>159</v>
      </c>
      <c r="N83" s="94" t="s">
        <v>33</v>
      </c>
      <c r="O83" s="94" t="s">
        <v>86</v>
      </c>
      <c r="P83" s="94" t="str">
        <f t="shared" si="13"/>
        <v>EUR1F6Y_Quote</v>
      </c>
      <c r="Q83" s="122"/>
      <c r="R83" s="106">
        <f>_xll.qlInterestRateIndexFixingDate(AA83,S83)</f>
        <v>42635</v>
      </c>
      <c r="S83" s="106">
        <f>_xll.qlCalendarAdvance(Calendar,SettlementDate,N83,"mf",TRUE,Trigger)</f>
        <v>42639</v>
      </c>
      <c r="T83" s="106">
        <f>_xll.qlInterestRateIndexMaturity(AA83,S83)</f>
        <v>44830</v>
      </c>
      <c r="U83" s="97">
        <f>_xll.qlIndexFixing(AA83,R83,TRUE,_xll.ohTrigger(Trigger,Trigger6M,InterestRatesTrigger))</f>
        <v>7.1987033856168127E-3</v>
      </c>
      <c r="V83" s="97">
        <f>_xll.qlQuoteValue(P83,_xll.ohTrigger(Trigger,Trigger6M,InterestRatesTrigger))</f>
        <v>7.1900000000000011E-3</v>
      </c>
      <c r="W83" s="94" t="b">
        <f t="shared" si="16"/>
        <v>1</v>
      </c>
      <c r="X83" s="153">
        <f t="shared" si="17"/>
        <v>8.703385616811582E-2</v>
      </c>
      <c r="Y83" s="50" t="b">
        <f>ABS(X83/10000)&lt;=ABS('General Settings'!$D$32)</f>
        <v>0</v>
      </c>
      <c r="AA83" s="50" t="str">
        <f>_xll.qlSwapIndex(,,O83,SettlementDays,Currency,Calendar,FixedLegTenor,FixedLegBDC,FixedLegDayCounter,Index6M,DiscountingCurve,Permanent,Trigger,ObjectOverwrite)</f>
        <v>obj_0070f#0003</v>
      </c>
      <c r="AB83" s="50" t="str">
        <f>_xll.qlVanillaSwapFromSwapIndex(,AA83,R83)</f>
        <v>obj_008a0#0003</v>
      </c>
      <c r="AC83" s="133"/>
      <c r="AD83" s="87"/>
    </row>
    <row r="84" spans="13:30" x14ac:dyDescent="0.2">
      <c r="M84" s="94" t="s">
        <v>159</v>
      </c>
      <c r="N84" s="94" t="s">
        <v>33</v>
      </c>
      <c r="O84" s="94" t="s">
        <v>87</v>
      </c>
      <c r="P84" s="94" t="str">
        <f t="shared" si="13"/>
        <v>EUR1F7Y_Quote</v>
      </c>
      <c r="Q84" s="122"/>
      <c r="R84" s="106">
        <f>_xll.qlInterestRateIndexFixingDate(AA84,S84)</f>
        <v>42635</v>
      </c>
      <c r="S84" s="106">
        <f>_xll.qlCalendarAdvance(Calendar,SettlementDate,N84,"mf",TRUE,Trigger)</f>
        <v>42639</v>
      </c>
      <c r="T84" s="106">
        <f>_xll.qlInterestRateIndexMaturity(AA84,S84)</f>
        <v>45195</v>
      </c>
      <c r="U84" s="97">
        <f>_xll.qlIndexFixing(AA84,R84,TRUE,_xll.ohTrigger(Trigger,Trigger6M,InterestRatesTrigger))</f>
        <v>8.5760598508733063E-3</v>
      </c>
      <c r="V84" s="97">
        <f>_xll.qlQuoteValue(P84,_xll.ohTrigger(Trigger,Trigger6M,InterestRatesTrigger))</f>
        <v>8.5600000000000016E-3</v>
      </c>
      <c r="W84" s="94" t="b">
        <f t="shared" si="16"/>
        <v>1</v>
      </c>
      <c r="X84" s="153">
        <f t="shared" si="17"/>
        <v>0.16059850873304665</v>
      </c>
      <c r="Y84" s="50" t="b">
        <f>ABS(X84/10000)&lt;=ABS('General Settings'!$D$32)</f>
        <v>0</v>
      </c>
      <c r="AA84" s="50" t="str">
        <f>_xll.qlSwapIndex(,,O84,SettlementDays,Currency,Calendar,FixedLegTenor,FixedLegBDC,FixedLegDayCounter,Index6M,DiscountingCurve,Permanent,Trigger,ObjectOverwrite)</f>
        <v>obj_00737#0003</v>
      </c>
      <c r="AB84" s="50" t="str">
        <f>_xll.qlVanillaSwapFromSwapIndex(,AA84,R84)</f>
        <v>obj_00934#0003</v>
      </c>
      <c r="AC84" s="133"/>
      <c r="AD84" s="87"/>
    </row>
    <row r="85" spans="13:30" x14ac:dyDescent="0.2">
      <c r="M85" s="94" t="s">
        <v>159</v>
      </c>
      <c r="N85" s="94" t="s">
        <v>33</v>
      </c>
      <c r="O85" s="94" t="s">
        <v>88</v>
      </c>
      <c r="P85" s="94" t="str">
        <f t="shared" si="13"/>
        <v>EUR1F8Y_Quote</v>
      </c>
      <c r="Q85" s="122"/>
      <c r="R85" s="106">
        <f>_xll.qlInterestRateIndexFixingDate(AA85,S85)</f>
        <v>42635</v>
      </c>
      <c r="S85" s="106">
        <f>_xll.qlCalendarAdvance(Calendar,SettlementDate,N85,"mf",TRUE,Trigger)</f>
        <v>42639</v>
      </c>
      <c r="T85" s="106">
        <f>_xll.qlInterestRateIndexMaturity(AA85,S85)</f>
        <v>45561</v>
      </c>
      <c r="U85" s="97">
        <f>_xll.qlIndexFixing(AA85,R85,TRUE,_xll.ohTrigger(Trigger,Trigger6M,InterestRatesTrigger))</f>
        <v>9.8176102142791648E-3</v>
      </c>
      <c r="V85" s="97">
        <f>_xll.qlQuoteValue(P85,_xll.ohTrigger(Trigger,Trigger6M,InterestRatesTrigger))</f>
        <v>9.8000000000000014E-3</v>
      </c>
      <c r="W85" s="94" t="b">
        <f t="shared" si="16"/>
        <v>1</v>
      </c>
      <c r="X85" s="153">
        <f t="shared" si="17"/>
        <v>0.17610214279163358</v>
      </c>
      <c r="Y85" s="50" t="b">
        <f>ABS(X85/10000)&lt;=ABS('General Settings'!$D$32)</f>
        <v>0</v>
      </c>
      <c r="AA85" s="50" t="str">
        <f>_xll.qlSwapIndex(,,O85,SettlementDays,Currency,Calendar,FixedLegTenor,FixedLegBDC,FixedLegDayCounter,Index6M,DiscountingCurve,Permanent,Trigger,ObjectOverwrite)</f>
        <v>obj_006cf#0003</v>
      </c>
      <c r="AB85" s="50" t="str">
        <f>_xll.qlVanillaSwapFromSwapIndex(,AA85,R85)</f>
        <v>obj_008ea#0003</v>
      </c>
      <c r="AC85" s="133"/>
      <c r="AD85" s="87"/>
    </row>
    <row r="86" spans="13:30" x14ac:dyDescent="0.2">
      <c r="M86" s="94" t="s">
        <v>159</v>
      </c>
      <c r="N86" s="94" t="s">
        <v>33</v>
      </c>
      <c r="O86" s="94" t="s">
        <v>89</v>
      </c>
      <c r="P86" s="94" t="str">
        <f t="shared" si="13"/>
        <v>EUR1F9Y_Quote</v>
      </c>
      <c r="Q86" s="122"/>
      <c r="R86" s="106">
        <f>_xll.qlInterestRateIndexFixingDate(AA86,S86)</f>
        <v>42635</v>
      </c>
      <c r="S86" s="106">
        <f>_xll.qlCalendarAdvance(Calendar,SettlementDate,N86,"mf",TRUE,Trigger)</f>
        <v>42639</v>
      </c>
      <c r="T86" s="106">
        <f>_xll.qlInterestRateIndexMaturity(AA86,S86)</f>
        <v>45926</v>
      </c>
      <c r="U86" s="97">
        <f>_xll.qlIndexFixing(AA86,R86,TRUE,_xll.ohTrigger(Trigger,Trigger6M,InterestRatesTrigger))</f>
        <v>1.0906429013667016E-2</v>
      </c>
      <c r="V86" s="97">
        <f>_xll.qlQuoteValue(P86,_xll.ohTrigger(Trigger,Trigger6M,InterestRatesTrigger))</f>
        <v>1.089E-2</v>
      </c>
      <c r="W86" s="94" t="b">
        <f t="shared" si="16"/>
        <v>1</v>
      </c>
      <c r="X86" s="153">
        <f t="shared" si="17"/>
        <v>0.16429013667015532</v>
      </c>
      <c r="Y86" s="50" t="b">
        <f>ABS(X86/10000)&lt;=ABS('General Settings'!$D$32)</f>
        <v>0</v>
      </c>
      <c r="AA86" s="50" t="str">
        <f>_xll.qlSwapIndex(,,O86,SettlementDays,Currency,Calendar,FixedLegTenor,FixedLegBDC,FixedLegDayCounter,Index6M,DiscountingCurve,Permanent,Trigger,ObjectOverwrite)</f>
        <v>obj_0063a#0003</v>
      </c>
      <c r="AB86" s="50" t="str">
        <f>_xll.qlVanillaSwapFromSwapIndex(,AA86,R86)</f>
        <v>obj_00870#0003</v>
      </c>
      <c r="AC86" s="133"/>
      <c r="AD86" s="87"/>
    </row>
    <row r="87" spans="13:30" x14ac:dyDescent="0.2">
      <c r="M87" s="94" t="s">
        <v>159</v>
      </c>
      <c r="N87" s="94" t="s">
        <v>33</v>
      </c>
      <c r="O87" s="94" t="s">
        <v>90</v>
      </c>
      <c r="P87" s="94" t="str">
        <f t="shared" si="13"/>
        <v>EUR1F10Y_Quote</v>
      </c>
      <c r="Q87" s="122"/>
      <c r="R87" s="106">
        <f>_xll.qlInterestRateIndexFixingDate(AA87,S87)</f>
        <v>42635</v>
      </c>
      <c r="S87" s="106">
        <f>_xll.qlCalendarAdvance(Calendar,SettlementDate,N87,"mf",TRUE,Trigger)</f>
        <v>42639</v>
      </c>
      <c r="T87" s="106">
        <f>_xll.qlInterestRateIndexMaturity(AA87,S87)</f>
        <v>46293</v>
      </c>
      <c r="U87" s="97">
        <f>_xll.qlIndexFixing(AA87,R87,TRUE,_xll.ohTrigger(Trigger,Trigger6M,InterestRatesTrigger))</f>
        <v>1.1879244271936153E-2</v>
      </c>
      <c r="V87" s="97">
        <f>_xll.qlQuoteValue(P87,_xll.ohTrigger(Trigger,Trigger6M,InterestRatesTrigger))</f>
        <v>1.1859999999999999E-2</v>
      </c>
      <c r="W87" s="94" t="b">
        <f t="shared" si="16"/>
        <v>1</v>
      </c>
      <c r="X87" s="153">
        <f t="shared" si="17"/>
        <v>0.19244271936154009</v>
      </c>
      <c r="Y87" s="50" t="b">
        <f>ABS(X87/10000)&lt;=ABS('General Settings'!$D$32)</f>
        <v>0</v>
      </c>
      <c r="AA87" s="50" t="str">
        <f>_xll.qlSwapIndex(,,O87,SettlementDays,Currency,Calendar,FixedLegTenor,FixedLegBDC,FixedLegDayCounter,Index6M,DiscountingCurve,Permanent,Trigger,ObjectOverwrite)</f>
        <v>obj_00728#0003</v>
      </c>
      <c r="AB87" s="50" t="str">
        <f>_xll.qlVanillaSwapFromSwapIndex(,AA87,R87)</f>
        <v>obj_008de#0003</v>
      </c>
      <c r="AC87" s="133"/>
      <c r="AD87" s="87"/>
    </row>
    <row r="88" spans="13:30" x14ac:dyDescent="0.2">
      <c r="M88" s="94" t="s">
        <v>159</v>
      </c>
      <c r="N88" s="94" t="s">
        <v>33</v>
      </c>
      <c r="O88" s="94" t="s">
        <v>116</v>
      </c>
      <c r="P88" s="94" t="str">
        <f t="shared" si="13"/>
        <v>EUR1F11Y_Quote</v>
      </c>
      <c r="Q88" s="122"/>
      <c r="R88" s="106">
        <f>_xll.qlInterestRateIndexFixingDate(AA88,S88)</f>
        <v>42635</v>
      </c>
      <c r="S88" s="106">
        <f>_xll.qlCalendarAdvance(Calendar,SettlementDate,N88,"mf",TRUE,Trigger)</f>
        <v>42639</v>
      </c>
      <c r="T88" s="106">
        <f>_xll.qlInterestRateIndexMaturity(AA88,S88)</f>
        <v>46657</v>
      </c>
      <c r="U88" s="97">
        <f>_xll.qlIndexFixing(AA88,R88,TRUE,_xll.ohTrigger(Trigger,Trigger6M,InterestRatesTrigger))</f>
        <v>1.272558604814663E-2</v>
      </c>
      <c r="V88" s="97">
        <f>_xll.qlQuoteValue(P88,_xll.ohTrigger(Trigger,Trigger6M,InterestRatesTrigger))</f>
        <v>1.2709999999999999E-2</v>
      </c>
      <c r="W88" s="94" t="b">
        <f t="shared" si="16"/>
        <v>1</v>
      </c>
      <c r="X88" s="153">
        <f t="shared" si="17"/>
        <v>0.15586048146630505</v>
      </c>
      <c r="Y88" s="50" t="b">
        <f>ABS(X88/10000)&lt;=ABS('General Settings'!$D$32)</f>
        <v>0</v>
      </c>
      <c r="AA88" s="50" t="str">
        <f>_xll.qlSwapIndex(,,O88,SettlementDays,Currency,Calendar,FixedLegTenor,FixedLegBDC,FixedLegDayCounter,Index6M,DiscountingCurve,Permanent,Trigger,ObjectOverwrite)</f>
        <v>obj_0074d#0003</v>
      </c>
      <c r="AB88" s="50" t="str">
        <f>_xll.qlVanillaSwapFromSwapIndex(,AA88,R88)</f>
        <v>obj_00845#0003</v>
      </c>
      <c r="AC88" s="133"/>
      <c r="AD88" s="87"/>
    </row>
    <row r="89" spans="13:30" x14ac:dyDescent="0.2">
      <c r="M89" s="94" t="s">
        <v>159</v>
      </c>
      <c r="N89" s="94" t="s">
        <v>33</v>
      </c>
      <c r="O89" s="94" t="s">
        <v>91</v>
      </c>
      <c r="P89" s="94" t="str">
        <f t="shared" si="13"/>
        <v>EUR1F12Y_Quote</v>
      </c>
      <c r="Q89" s="122"/>
      <c r="R89" s="106">
        <f>_xll.qlInterestRateIndexFixingDate(AA89,S89)</f>
        <v>42635</v>
      </c>
      <c r="S89" s="106">
        <f>_xll.qlCalendarAdvance(Calendar,SettlementDate,N89,"mf",TRUE,Trigger)</f>
        <v>42639</v>
      </c>
      <c r="T89" s="106">
        <f>_xll.qlInterestRateIndexMaturity(AA89,S89)</f>
        <v>47022</v>
      </c>
      <c r="U89" s="97">
        <f>_xll.qlIndexFixing(AA89,R89,TRUE,_xll.ohTrigger(Trigger,Trigger6M,InterestRatesTrigger))</f>
        <v>1.3456692345169465E-2</v>
      </c>
      <c r="V89" s="97">
        <f>_xll.qlQuoteValue(P89,_xll.ohTrigger(Trigger,Trigger6M,InterestRatesTrigger))</f>
        <v>1.3439999999999999E-2</v>
      </c>
      <c r="W89" s="94" t="b">
        <f t="shared" si="16"/>
        <v>1</v>
      </c>
      <c r="X89" s="153">
        <f t="shared" si="17"/>
        <v>0.16692345169466369</v>
      </c>
      <c r="Y89" s="50" t="b">
        <f>ABS(X89/10000)&lt;=ABS('General Settings'!$D$32)</f>
        <v>0</v>
      </c>
      <c r="AA89" s="50" t="str">
        <f>_xll.qlSwapIndex(,,O89,SettlementDays,Currency,Calendar,FixedLegTenor,FixedLegBDC,FixedLegDayCounter,Index6M,DiscountingCurve,Permanent,Trigger,ObjectOverwrite)</f>
        <v>obj_00704#0003</v>
      </c>
      <c r="AB89" s="50" t="str">
        <f>_xll.qlVanillaSwapFromSwapIndex(,AA89,R89)</f>
        <v>obj_0093d#0003</v>
      </c>
      <c r="AC89" s="133"/>
      <c r="AD89" s="87"/>
    </row>
    <row r="90" spans="13:30" x14ac:dyDescent="0.2">
      <c r="M90" s="94" t="s">
        <v>159</v>
      </c>
      <c r="N90" s="94" t="s">
        <v>33</v>
      </c>
      <c r="O90" s="94" t="s">
        <v>117</v>
      </c>
      <c r="P90" s="94" t="str">
        <f t="shared" si="13"/>
        <v>EUR1F13Y_Quote</v>
      </c>
      <c r="Q90" s="122"/>
      <c r="R90" s="106">
        <f>_xll.qlInterestRateIndexFixingDate(AA90,S90)</f>
        <v>42635</v>
      </c>
      <c r="S90" s="106">
        <f>_xll.qlCalendarAdvance(Calendar,SettlementDate,N90,"mf",TRUE,Trigger)</f>
        <v>42639</v>
      </c>
      <c r="T90" s="106">
        <f>_xll.qlInterestRateIndexMaturity(AA90,S90)</f>
        <v>47387</v>
      </c>
      <c r="U90" s="97">
        <f>_xll.qlIndexFixing(AA90,R90,TRUE,_xll.ohTrigger(Trigger,Trigger6M,InterestRatesTrigger))</f>
        <v>1.4073186018736503E-2</v>
      </c>
      <c r="V90" s="97">
        <f>_xll.qlQuoteValue(P90,_xll.ohTrigger(Trigger,Trigger6M,InterestRatesTrigger))</f>
        <v>1.406E-2</v>
      </c>
      <c r="W90" s="94" t="b">
        <f t="shared" si="16"/>
        <v>1</v>
      </c>
      <c r="X90" s="153">
        <f t="shared" si="17"/>
        <v>0.13186018736503768</v>
      </c>
      <c r="Y90" s="50" t="b">
        <f>ABS(X90/10000)&lt;=ABS('General Settings'!$D$32)</f>
        <v>0</v>
      </c>
      <c r="AA90" s="50" t="str">
        <f>_xll.qlSwapIndex(,,O90,SettlementDays,Currency,Calendar,FixedLegTenor,FixedLegBDC,FixedLegDayCounter,Index6M,DiscountingCurve,Permanent,Trigger,ObjectOverwrite)</f>
        <v>obj_00670#0003</v>
      </c>
      <c r="AB90" s="50" t="str">
        <f>_xll.qlVanillaSwapFromSwapIndex(,AA90,R90)</f>
        <v>obj_0090f#0003</v>
      </c>
      <c r="AC90" s="133"/>
      <c r="AD90" s="87"/>
    </row>
    <row r="91" spans="13:30" x14ac:dyDescent="0.2">
      <c r="M91" s="94" t="s">
        <v>159</v>
      </c>
      <c r="N91" s="94" t="s">
        <v>33</v>
      </c>
      <c r="O91" s="94" t="s">
        <v>118</v>
      </c>
      <c r="P91" s="94" t="str">
        <f t="shared" si="13"/>
        <v>EUR1F14Y_Quote</v>
      </c>
      <c r="Q91" s="122"/>
      <c r="R91" s="106">
        <f>_xll.qlInterestRateIndexFixingDate(AA91,S91)</f>
        <v>42635</v>
      </c>
      <c r="S91" s="106">
        <f>_xll.qlCalendarAdvance(Calendar,SettlementDate,N91,"mf",TRUE,Trigger)</f>
        <v>42639</v>
      </c>
      <c r="T91" s="106">
        <f>_xll.qlInterestRateIndexMaturity(AA91,S91)</f>
        <v>47752</v>
      </c>
      <c r="U91" s="97">
        <f>_xll.qlIndexFixing(AA91,R91,TRUE,_xll.ohTrigger(Trigger,Trigger6M,InterestRatesTrigger))</f>
        <v>1.4588764287836051E-2</v>
      </c>
      <c r="V91" s="97">
        <f>_xll.qlQuoteValue(P91,_xll.ohTrigger(Trigger,Trigger6M,InterestRatesTrigger))</f>
        <v>1.4579999999999999E-2</v>
      </c>
      <c r="W91" s="94" t="b">
        <f t="shared" si="16"/>
        <v>1</v>
      </c>
      <c r="X91" s="153">
        <f t="shared" si="17"/>
        <v>8.7642878360515153E-2</v>
      </c>
      <c r="Y91" s="50" t="b">
        <f>ABS(X91/10000)&lt;=ABS('General Settings'!$D$32)</f>
        <v>0</v>
      </c>
      <c r="AA91" s="50" t="str">
        <f>_xll.qlSwapIndex(,,O91,SettlementDays,Currency,Calendar,FixedLegTenor,FixedLegBDC,FixedLegDayCounter,Index6M,DiscountingCurve,Permanent,Trigger,ObjectOverwrite)</f>
        <v>obj_0073b#0003</v>
      </c>
      <c r="AB91" s="50" t="str">
        <f>_xll.qlVanillaSwapFromSwapIndex(,AA91,R91)</f>
        <v>obj_008b9#0003</v>
      </c>
      <c r="AC91" s="133"/>
      <c r="AD91" s="87"/>
    </row>
    <row r="92" spans="13:30" x14ac:dyDescent="0.2">
      <c r="M92" s="94" t="s">
        <v>159</v>
      </c>
      <c r="N92" s="94" t="s">
        <v>33</v>
      </c>
      <c r="O92" s="94" t="s">
        <v>92</v>
      </c>
      <c r="P92" s="94" t="str">
        <f t="shared" si="13"/>
        <v>EUR1F15Y_Quote</v>
      </c>
      <c r="Q92" s="122"/>
      <c r="R92" s="106">
        <f>_xll.qlInterestRateIndexFixingDate(AA92,S92)</f>
        <v>42635</v>
      </c>
      <c r="S92" s="106">
        <f>_xll.qlCalendarAdvance(Calendar,SettlementDate,N92,"mf",TRUE,Trigger)</f>
        <v>42639</v>
      </c>
      <c r="T92" s="106">
        <f>_xll.qlInterestRateIndexMaturity(AA92,S92)</f>
        <v>48117</v>
      </c>
      <c r="U92" s="97">
        <f>_xll.qlIndexFixing(AA92,R92,TRUE,_xll.ohTrigger(Trigger,Trigger6M,InterestRatesTrigger))</f>
        <v>1.5013554602520069E-2</v>
      </c>
      <c r="V92" s="97">
        <f>_xll.qlQuoteValue(P92,_xll.ohTrigger(Trigger,Trigger6M,InterestRatesTrigger))</f>
        <v>1.4999999999999999E-2</v>
      </c>
      <c r="W92" s="94" t="b">
        <f t="shared" si="16"/>
        <v>1</v>
      </c>
      <c r="X92" s="153">
        <f t="shared" si="17"/>
        <v>0.1355460252006925</v>
      </c>
      <c r="Y92" s="50" t="b">
        <f>ABS(X92/10000)&lt;=ABS('General Settings'!$D$32)</f>
        <v>0</v>
      </c>
      <c r="AA92" s="50" t="str">
        <f>_xll.qlSwapIndex(,,O92,SettlementDays,Currency,Calendar,FixedLegTenor,FixedLegBDC,FixedLegDayCounter,Index6M,DiscountingCurve,Permanent,Trigger,ObjectOverwrite)</f>
        <v>obj_0062f#0003</v>
      </c>
      <c r="AB92" s="50" t="str">
        <f>_xll.qlVanillaSwapFromSwapIndex(,AA92,R92)</f>
        <v>obj_0090b#0003</v>
      </c>
      <c r="AC92" s="133"/>
      <c r="AD92" s="87"/>
    </row>
    <row r="93" spans="13:30" x14ac:dyDescent="0.2">
      <c r="M93" s="94" t="s">
        <v>159</v>
      </c>
      <c r="N93" s="94" t="s">
        <v>33</v>
      </c>
      <c r="O93" s="94" t="s">
        <v>93</v>
      </c>
      <c r="P93" s="94" t="str">
        <f t="shared" si="13"/>
        <v>EUR1F20Y_Quote</v>
      </c>
      <c r="Q93" s="122"/>
      <c r="R93" s="106">
        <f>_xll.qlInterestRateIndexFixingDate(AA93,S93)</f>
        <v>42635</v>
      </c>
      <c r="S93" s="106">
        <f>_xll.qlCalendarAdvance(Calendar,SettlementDate,N93,"mf",TRUE,Trigger)</f>
        <v>42639</v>
      </c>
      <c r="T93" s="106">
        <f>_xll.qlInterestRateIndexMaturity(AA93,S93)</f>
        <v>49944</v>
      </c>
      <c r="U93" s="97">
        <f>_xll.qlIndexFixing(AA93,R93,TRUE,_xll.ohTrigger(Trigger,Trigger6M,InterestRatesTrigger))</f>
        <v>1.6103124741217556E-2</v>
      </c>
      <c r="V93" s="97">
        <f>_xll.qlQuoteValue(P93,_xll.ohTrigger(Trigger,Trigger6M,InterestRatesTrigger))</f>
        <v>1.609E-2</v>
      </c>
      <c r="W93" s="94" t="b">
        <f t="shared" si="16"/>
        <v>1</v>
      </c>
      <c r="X93" s="153">
        <f t="shared" si="17"/>
        <v>0.13124741217555858</v>
      </c>
      <c r="Y93" s="50" t="b">
        <f>ABS(X93/10000)&lt;=ABS('General Settings'!$D$32)</f>
        <v>0</v>
      </c>
      <c r="AA93" s="50" t="str">
        <f>_xll.qlSwapIndex(,,O93,SettlementDays,Currency,Calendar,FixedLegTenor,FixedLegBDC,FixedLegDayCounter,Index6M,DiscountingCurve,Permanent,Trigger,ObjectOverwrite)</f>
        <v>obj_006e2#0003</v>
      </c>
      <c r="AB93" s="50" t="str">
        <f>_xll.qlVanillaSwapFromSwapIndex(,AA93,R93)</f>
        <v>obj_00871#0003</v>
      </c>
      <c r="AC93" s="133"/>
      <c r="AD93" s="87"/>
    </row>
    <row r="94" spans="13:30" x14ac:dyDescent="0.2">
      <c r="M94" s="94" t="s">
        <v>159</v>
      </c>
      <c r="N94" s="94" t="s">
        <v>33</v>
      </c>
      <c r="O94" s="94" t="s">
        <v>94</v>
      </c>
      <c r="P94" s="94" t="str">
        <f t="shared" si="13"/>
        <v>EUR1F25Y_Quote</v>
      </c>
      <c r="Q94" s="122"/>
      <c r="R94" s="106">
        <f>_xll.qlInterestRateIndexFixingDate(AA94,S94)</f>
        <v>42635</v>
      </c>
      <c r="S94" s="106">
        <f>_xll.qlCalendarAdvance(Calendar,SettlementDate,N94,"mf",TRUE,Trigger)</f>
        <v>42639</v>
      </c>
      <c r="T94" s="106">
        <f>_xll.qlInterestRateIndexMaturity(AA94,S94)</f>
        <v>51770</v>
      </c>
      <c r="U94" s="97">
        <f>_xll.qlIndexFixing(AA94,R94,TRUE,_xll.ohTrigger(Trigger,Trigger6M,InterestRatesTrigger))</f>
        <v>1.6220645056918028E-2</v>
      </c>
      <c r="V94" s="97">
        <f>_xll.qlQuoteValue(P94,_xll.ohTrigger(Trigger,Trigger6M,InterestRatesTrigger))</f>
        <v>1.6219999999999998E-2</v>
      </c>
      <c r="W94" s="94" t="b">
        <f t="shared" si="16"/>
        <v>1</v>
      </c>
      <c r="X94" s="153">
        <f t="shared" si="17"/>
        <v>6.4505691802982379E-3</v>
      </c>
      <c r="Y94" s="50" t="b">
        <f>ABS(X94/10000)&lt;=ABS('General Settings'!$D$32)</f>
        <v>0</v>
      </c>
      <c r="AA94" s="50" t="str">
        <f>_xll.qlSwapIndex(,,O94,SettlementDays,Currency,Calendar,FixedLegTenor,FixedLegBDC,FixedLegDayCounter,Index6M,DiscountingCurve,Permanent,Trigger,ObjectOverwrite)</f>
        <v>obj_00726#0003</v>
      </c>
      <c r="AB94" s="50" t="str">
        <f>_xll.qlVanillaSwapFromSwapIndex(,AA94,R94)</f>
        <v>obj_0093f#0003</v>
      </c>
      <c r="AC94" s="133"/>
      <c r="AD94" s="87"/>
    </row>
    <row r="95" spans="13:30" x14ac:dyDescent="0.2">
      <c r="M95" s="197" t="s">
        <v>159</v>
      </c>
      <c r="N95" s="197" t="s">
        <v>33</v>
      </c>
      <c r="O95" s="197" t="s">
        <v>96</v>
      </c>
      <c r="P95" s="197" t="str">
        <f t="shared" si="13"/>
        <v>EUR1F30Y_Quote</v>
      </c>
      <c r="Q95" s="162"/>
      <c r="R95" s="198">
        <f>_xll.qlInterestRateIndexFixingDate(AA95,S95)</f>
        <v>42635</v>
      </c>
      <c r="S95" s="198">
        <f>_xll.qlCalendarAdvance(Calendar,SettlementDate,N95,"mf",TRUE,Trigger)</f>
        <v>42639</v>
      </c>
      <c r="T95" s="198">
        <f>_xll.qlInterestRateIndexMaturity(AA95,S95)</f>
        <v>53596</v>
      </c>
      <c r="U95" s="199">
        <f>_xll.qlIndexFixing(AA95,R95,TRUE,_xll.ohTrigger(Trigger,Trigger6M,InterestRatesTrigger))</f>
        <v>1.6187335200489639E-2</v>
      </c>
      <c r="V95" s="199">
        <f>_xll.qlQuoteValue(P95,_xll.ohTrigger(Trigger,Trigger6M,InterestRatesTrigger))</f>
        <v>1.618E-2</v>
      </c>
      <c r="W95" s="197" t="b">
        <f t="shared" si="16"/>
        <v>1</v>
      </c>
      <c r="X95" s="200">
        <f t="shared" si="17"/>
        <v>7.335200489639454E-2</v>
      </c>
      <c r="Y95" s="161" t="b">
        <f>ABS(X95/10000)&lt;=ABS('General Settings'!$D$32)</f>
        <v>0</v>
      </c>
      <c r="AA95" s="50" t="str">
        <f>_xll.qlSwapIndex(,,O95,SettlementDays,Currency,Calendar,FixedLegTenor,FixedLegBDC,FixedLegDayCounter,Index6M,DiscountingCurve,Permanent,Trigger,ObjectOverwrite)</f>
        <v>obj_0061d#0003</v>
      </c>
      <c r="AB95" s="50" t="str">
        <f>_xll.qlVanillaSwapFromSwapIndex(,AA95,R95)</f>
        <v>obj_00885#0003</v>
      </c>
      <c r="AC95" s="133"/>
      <c r="AD95" s="87"/>
    </row>
    <row r="96" spans="13:30" x14ac:dyDescent="0.2">
      <c r="M96" s="201" t="s">
        <v>159</v>
      </c>
      <c r="N96" s="201" t="s">
        <v>82</v>
      </c>
      <c r="O96" s="201" t="s">
        <v>33</v>
      </c>
      <c r="P96" s="201" t="str">
        <f t="shared" si="13"/>
        <v>EUR2F1Y_Quote</v>
      </c>
      <c r="Q96" s="166"/>
      <c r="R96" s="202">
        <f>_xll.qlInterestRateIndexFixingDate(AA96,S96)</f>
        <v>42999</v>
      </c>
      <c r="S96" s="202">
        <f>_xll.qlCalendarAdvance(Calendar,SettlementDate,N96,"mf",TRUE,Trigger)</f>
        <v>43003</v>
      </c>
      <c r="T96" s="202">
        <f>_xll.qlInterestRateIndexMaturity(AA96,S96)</f>
        <v>43368</v>
      </c>
      <c r="U96" s="203">
        <f>_xll.qlIndexFixing(AA96,R96,TRUE,_xll.ohTrigger(Trigger,Trigger6M,InterestRatesTrigger))</f>
        <v>2.6081896507019545E-3</v>
      </c>
      <c r="V96" s="203">
        <f>_xll.qlQuoteValue(P96,_xll.ohTrigger(Trigger,Trigger6M,InterestRatesTrigger))</f>
        <v>2.5800000000000003E-3</v>
      </c>
      <c r="W96" s="201" t="b">
        <f t="shared" si="16"/>
        <v>1</v>
      </c>
      <c r="X96" s="204">
        <f t="shared" si="17"/>
        <v>0.28189650701954205</v>
      </c>
      <c r="Y96" s="149" t="b">
        <f>ABS(X96/10000)&lt;=ABS('General Settings'!$D$32)</f>
        <v>0</v>
      </c>
      <c r="AA96" s="50" t="str">
        <f>_xll.qlSwapIndex(,,O96,SettlementDays,Currency,Calendar,FixedLegTenor,FixedLegBDC,FixedLegDayCounter,Index6M,DiscountingCurve,Permanent,Trigger,ObjectOverwrite)</f>
        <v>obj_0065f#0003</v>
      </c>
      <c r="AB96" s="50" t="str">
        <f>_xll.qlVanillaSwapFromSwapIndex(,AA96,R96)</f>
        <v>obj_008c1#0003</v>
      </c>
      <c r="AC96" s="133"/>
      <c r="AD96" s="87"/>
    </row>
    <row r="97" spans="13:30" x14ac:dyDescent="0.2">
      <c r="M97" s="94" t="s">
        <v>159</v>
      </c>
      <c r="N97" s="94" t="s">
        <v>82</v>
      </c>
      <c r="O97" s="94" t="s">
        <v>82</v>
      </c>
      <c r="P97" s="94" t="str">
        <f t="shared" si="13"/>
        <v>EUR2F2Y_Quote</v>
      </c>
      <c r="Q97" s="122"/>
      <c r="R97" s="106">
        <f>_xll.qlInterestRateIndexFixingDate(AA97,S97)</f>
        <v>42999</v>
      </c>
      <c r="S97" s="106">
        <f>_xll.qlCalendarAdvance(Calendar,SettlementDate,N97,"mf",TRUE,Trigger)</f>
        <v>43003</v>
      </c>
      <c r="T97" s="106">
        <f>_xll.qlInterestRateIndexMaturity(AA97,S97)</f>
        <v>43733</v>
      </c>
      <c r="U97" s="97">
        <f>_xll.qlIndexFixing(AA97,R97,TRUE,_xll.ohTrigger(Trigger,Trigger6M,InterestRatesTrigger))</f>
        <v>4.029078927781528E-3</v>
      </c>
      <c r="V97" s="97">
        <f>_xll.qlQuoteValue(P97,_xll.ohTrigger(Trigger,Trigger6M,InterestRatesTrigger))</f>
        <v>4.0000000000000001E-3</v>
      </c>
      <c r="W97" s="94" t="b">
        <f t="shared" si="16"/>
        <v>1</v>
      </c>
      <c r="X97" s="153">
        <f t="shared" si="17"/>
        <v>0.29078927781527908</v>
      </c>
      <c r="Y97" s="50" t="b">
        <f>ABS(X97/10000)&lt;=ABS('General Settings'!$D$32)</f>
        <v>0</v>
      </c>
      <c r="AA97" s="50" t="str">
        <f>_xll.qlSwapIndex(,,O97,SettlementDays,Currency,Calendar,FixedLegTenor,FixedLegBDC,FixedLegDayCounter,Index6M,DiscountingCurve,Permanent,Trigger,ObjectOverwrite)</f>
        <v>obj_006e8#0003</v>
      </c>
      <c r="AB97" s="50" t="str">
        <f>_xll.qlVanillaSwapFromSwapIndex(,AA97,R97)</f>
        <v>obj_00949#0003</v>
      </c>
      <c r="AC97" s="133"/>
      <c r="AD97" s="87"/>
    </row>
    <row r="98" spans="13:30" x14ac:dyDescent="0.2">
      <c r="M98" s="94" t="s">
        <v>159</v>
      </c>
      <c r="N98" s="94" t="s">
        <v>82</v>
      </c>
      <c r="O98" s="94" t="s">
        <v>83</v>
      </c>
      <c r="P98" s="94" t="str">
        <f t="shared" si="13"/>
        <v>EUR2F3Y_Quote</v>
      </c>
      <c r="Q98" s="122"/>
      <c r="R98" s="106">
        <f>_xll.qlInterestRateIndexFixingDate(AA98,S98)</f>
        <v>42999</v>
      </c>
      <c r="S98" s="106">
        <f>_xll.qlCalendarAdvance(Calendar,SettlementDate,N98,"mf",TRUE,Trigger)</f>
        <v>43003</v>
      </c>
      <c r="T98" s="106">
        <f>_xll.qlInterestRateIndexMaturity(AA98,S98)</f>
        <v>44099</v>
      </c>
      <c r="U98" s="97">
        <f>_xll.qlIndexFixing(AA98,R98,TRUE,_xll.ohTrigger(Trigger,Trigger6M,InterestRatesTrigger))</f>
        <v>5.4965927450472936E-3</v>
      </c>
      <c r="V98" s="97">
        <f>_xll.qlQuoteValue(P98,_xll.ohTrigger(Trigger,Trigger6M,InterestRatesTrigger))</f>
        <v>5.4900000000000001E-3</v>
      </c>
      <c r="W98" s="94" t="b">
        <f t="shared" si="16"/>
        <v>1</v>
      </c>
      <c r="X98" s="153">
        <f t="shared" si="17"/>
        <v>6.5927450472935342E-2</v>
      </c>
      <c r="Y98" s="50" t="b">
        <f>ABS(X98/10000)&lt;=ABS('General Settings'!$D$32)</f>
        <v>0</v>
      </c>
      <c r="AA98" s="50" t="str">
        <f>_xll.qlSwapIndex(,,O98,SettlementDays,Currency,Calendar,FixedLegTenor,FixedLegBDC,FixedLegDayCounter,Index6M,DiscountingCurve,Permanent,Trigger,ObjectOverwrite)</f>
        <v>obj_006e3#0003</v>
      </c>
      <c r="AB98" s="50" t="str">
        <f>_xll.qlVanillaSwapFromSwapIndex(,AA98,R98)</f>
        <v>obj_008e6#0003</v>
      </c>
      <c r="AC98" s="133"/>
      <c r="AD98" s="87"/>
    </row>
    <row r="99" spans="13:30" x14ac:dyDescent="0.2">
      <c r="M99" s="94" t="s">
        <v>159</v>
      </c>
      <c r="N99" s="94" t="s">
        <v>82</v>
      </c>
      <c r="O99" s="94" t="s">
        <v>84</v>
      </c>
      <c r="P99" s="94" t="str">
        <f t="shared" si="13"/>
        <v>EUR2F4Y_Quote</v>
      </c>
      <c r="Q99" s="122"/>
      <c r="R99" s="106">
        <f>_xll.qlInterestRateIndexFixingDate(AA99,S99)</f>
        <v>42999</v>
      </c>
      <c r="S99" s="106">
        <f>_xll.qlCalendarAdvance(Calendar,SettlementDate,N99,"mf",TRUE,Trigger)</f>
        <v>43003</v>
      </c>
      <c r="T99" s="106">
        <f>_xll.qlInterestRateIndexMaturity(AA99,S99)</f>
        <v>44466</v>
      </c>
      <c r="U99" s="97">
        <f>_xll.qlIndexFixing(AA99,R99,TRUE,_xll.ohTrigger(Trigger,Trigger6M,InterestRatesTrigger))</f>
        <v>7.0089916071669279E-3</v>
      </c>
      <c r="V99" s="97">
        <f>_xll.qlQuoteValue(P99,_xll.ohTrigger(Trigger,Trigger6M,InterestRatesTrigger))</f>
        <v>6.980000000000001E-3</v>
      </c>
      <c r="W99" s="94" t="b">
        <f t="shared" si="16"/>
        <v>1</v>
      </c>
      <c r="X99" s="153">
        <f t="shared" si="17"/>
        <v>0.28991607166926892</v>
      </c>
      <c r="Y99" s="50" t="b">
        <f>ABS(X99/10000)&lt;=ABS('General Settings'!$D$32)</f>
        <v>0</v>
      </c>
      <c r="AA99" s="50" t="str">
        <f>_xll.qlSwapIndex(,,O99,SettlementDays,Currency,Calendar,FixedLegTenor,FixedLegBDC,FixedLegDayCounter,Index6M,DiscountingCurve,Permanent,Trigger,ObjectOverwrite)</f>
        <v>obj_00653#0003</v>
      </c>
      <c r="AB99" s="50" t="str">
        <f>_xll.qlVanillaSwapFromSwapIndex(,AA99,R99)</f>
        <v>obj_00830#0003</v>
      </c>
      <c r="AC99" s="133"/>
      <c r="AD99" s="87"/>
    </row>
    <row r="100" spans="13:30" x14ac:dyDescent="0.2">
      <c r="M100" s="94" t="s">
        <v>159</v>
      </c>
      <c r="N100" s="94" t="s">
        <v>82</v>
      </c>
      <c r="O100" s="94" t="s">
        <v>85</v>
      </c>
      <c r="P100" s="94" t="str">
        <f t="shared" si="13"/>
        <v>EUR2F5Y_Quote</v>
      </c>
      <c r="Q100" s="122"/>
      <c r="R100" s="106">
        <f>_xll.qlInterestRateIndexFixingDate(AA100,S100)</f>
        <v>42999</v>
      </c>
      <c r="S100" s="106">
        <f>_xll.qlCalendarAdvance(Calendar,SettlementDate,N100,"mf",TRUE,Trigger)</f>
        <v>43003</v>
      </c>
      <c r="T100" s="106">
        <f>_xll.qlInterestRateIndexMaturity(AA100,S100)</f>
        <v>44830</v>
      </c>
      <c r="U100" s="97">
        <f>_xll.qlIndexFixing(AA100,R100,TRUE,_xll.ohTrigger(Trigger,Trigger6M,InterestRatesTrigger))</f>
        <v>8.5047768464393252E-3</v>
      </c>
      <c r="V100" s="97">
        <f>_xll.qlQuoteValue(P100,_xll.ohTrigger(Trigger,Trigger6M,InterestRatesTrigger))</f>
        <v>8.4899999999999993E-3</v>
      </c>
      <c r="W100" s="94" t="b">
        <f t="shared" si="16"/>
        <v>1</v>
      </c>
      <c r="X100" s="153">
        <f t="shared" si="17"/>
        <v>0.14776846439325947</v>
      </c>
      <c r="Y100" s="50" t="b">
        <f>ABS(X100/10000)&lt;=ABS('General Settings'!$D$32)</f>
        <v>0</v>
      </c>
      <c r="AA100" s="50" t="str">
        <f>_xll.qlSwapIndex(,,O100,SettlementDays,Currency,Calendar,FixedLegTenor,FixedLegBDC,FixedLegDayCounter,Index6M,DiscountingCurve,Permanent,Trigger,ObjectOverwrite)</f>
        <v>obj_00665#0003</v>
      </c>
      <c r="AB100" s="50" t="str">
        <f>_xll.qlVanillaSwapFromSwapIndex(,AA100,R100)</f>
        <v>obj_008e2#0003</v>
      </c>
      <c r="AC100" s="133"/>
      <c r="AD100" s="87"/>
    </row>
    <row r="101" spans="13:30" x14ac:dyDescent="0.2">
      <c r="M101" s="94" t="s">
        <v>159</v>
      </c>
      <c r="N101" s="94" t="s">
        <v>82</v>
      </c>
      <c r="O101" s="94" t="s">
        <v>86</v>
      </c>
      <c r="P101" s="94" t="str">
        <f t="shared" si="13"/>
        <v>EUR2F6Y_Quote</v>
      </c>
      <c r="Q101" s="122"/>
      <c r="R101" s="106">
        <f>_xll.qlInterestRateIndexFixingDate(AA101,S101)</f>
        <v>42999</v>
      </c>
      <c r="S101" s="106">
        <f>_xll.qlCalendarAdvance(Calendar,SettlementDate,N101,"mf",TRUE,Trigger)</f>
        <v>43003</v>
      </c>
      <c r="T101" s="106">
        <f>_xll.qlInterestRateIndexMaturity(AA101,S101)</f>
        <v>45194</v>
      </c>
      <c r="U101" s="97">
        <f>_xll.qlIndexFixing(AA101,R101,TRUE,_xll.ohTrigger(Trigger,Trigger6M,InterestRatesTrigger))</f>
        <v>9.8993223296307917E-3</v>
      </c>
      <c r="V101" s="97">
        <f>_xll.qlQuoteValue(P101,_xll.ohTrigger(Trigger,Trigger6M,InterestRatesTrigger))</f>
        <v>9.8800000000000016E-3</v>
      </c>
      <c r="W101" s="94" t="b">
        <f t="shared" si="16"/>
        <v>1</v>
      </c>
      <c r="X101" s="153">
        <f t="shared" si="17"/>
        <v>0.19322329630790114</v>
      </c>
      <c r="Y101" s="50" t="b">
        <f>ABS(X101/10000)&lt;=ABS('General Settings'!$D$32)</f>
        <v>0</v>
      </c>
      <c r="AA101" s="50" t="str">
        <f>_xll.qlSwapIndex(,,O101,SettlementDays,Currency,Calendar,FixedLegTenor,FixedLegBDC,FixedLegDayCounter,Index6M,DiscountingCurve,Permanent,Trigger,ObjectOverwrite)</f>
        <v>obj_00754#0003</v>
      </c>
      <c r="AB101" s="50" t="str">
        <f>_xll.qlVanillaSwapFromSwapIndex(,AA101,R101)</f>
        <v>obj_0087c#0003</v>
      </c>
      <c r="AC101" s="133"/>
      <c r="AD101" s="87"/>
    </row>
    <row r="102" spans="13:30" x14ac:dyDescent="0.2">
      <c r="M102" s="94" t="s">
        <v>159</v>
      </c>
      <c r="N102" s="94" t="s">
        <v>82</v>
      </c>
      <c r="O102" s="94" t="s">
        <v>87</v>
      </c>
      <c r="P102" s="94" t="str">
        <f t="shared" si="13"/>
        <v>EUR2F7Y_Quote</v>
      </c>
      <c r="Q102" s="122"/>
      <c r="R102" s="106">
        <f>_xll.qlInterestRateIndexFixingDate(AA102,S102)</f>
        <v>42999</v>
      </c>
      <c r="S102" s="106">
        <f>_xll.qlCalendarAdvance(Calendar,SettlementDate,N102,"mf",TRUE,Trigger)</f>
        <v>43003</v>
      </c>
      <c r="T102" s="106">
        <f>_xll.qlInterestRateIndexMaturity(AA102,S102)</f>
        <v>45560</v>
      </c>
      <c r="U102" s="97">
        <f>_xll.qlIndexFixing(AA102,R102,TRUE,_xll.ohTrigger(Trigger,Trigger6M,InterestRatesTrigger))</f>
        <v>1.113965255307907E-2</v>
      </c>
      <c r="V102" s="97">
        <f>_xll.qlQuoteValue(P102,_xll.ohTrigger(Trigger,Trigger6M,InterestRatesTrigger))</f>
        <v>1.1120000000000001E-2</v>
      </c>
      <c r="W102" s="94" t="b">
        <f t="shared" si="16"/>
        <v>1</v>
      </c>
      <c r="X102" s="153">
        <f t="shared" si="17"/>
        <v>0.19652553079068866</v>
      </c>
      <c r="Y102" s="50" t="b">
        <f>ABS(X102/10000)&lt;=ABS('General Settings'!$D$32)</f>
        <v>0</v>
      </c>
      <c r="AA102" s="50" t="str">
        <f>_xll.qlSwapIndex(,,O102,SettlementDays,Currency,Calendar,FixedLegTenor,FixedLegBDC,FixedLegDayCounter,Index6M,DiscountingCurve,Permanent,Trigger,ObjectOverwrite)</f>
        <v>obj_0075c#0003</v>
      </c>
      <c r="AB102" s="50" t="str">
        <f>_xll.qlVanillaSwapFromSwapIndex(,AA102,R102)</f>
        <v>obj_00916#0003</v>
      </c>
      <c r="AC102" s="133"/>
      <c r="AD102" s="87"/>
    </row>
    <row r="103" spans="13:30" x14ac:dyDescent="0.2">
      <c r="M103" s="94" t="s">
        <v>159</v>
      </c>
      <c r="N103" s="94" t="s">
        <v>82</v>
      </c>
      <c r="O103" s="94" t="s">
        <v>88</v>
      </c>
      <c r="P103" s="94" t="str">
        <f t="shared" si="13"/>
        <v>EUR2F8Y_Quote</v>
      </c>
      <c r="Q103" s="122"/>
      <c r="R103" s="106">
        <f>_xll.qlInterestRateIndexFixingDate(AA103,S103)</f>
        <v>42999</v>
      </c>
      <c r="S103" s="106">
        <f>_xll.qlCalendarAdvance(Calendar,SettlementDate,N103,"mf",TRUE,Trigger)</f>
        <v>43003</v>
      </c>
      <c r="T103" s="106">
        <f>_xll.qlInterestRateIndexMaturity(AA103,S103)</f>
        <v>45925</v>
      </c>
      <c r="U103" s="97">
        <f>_xll.qlIndexFixing(AA103,R103,TRUE,_xll.ohTrigger(Trigger,Trigger6M,InterestRatesTrigger))</f>
        <v>1.2210846659309804E-2</v>
      </c>
      <c r="V103" s="97">
        <f>_xll.qlQuoteValue(P103,_xll.ohTrigger(Trigger,Trigger6M,InterestRatesTrigger))</f>
        <v>1.2190000000000001E-2</v>
      </c>
      <c r="W103" s="94" t="b">
        <f t="shared" si="16"/>
        <v>1</v>
      </c>
      <c r="X103" s="153">
        <f t="shared" si="17"/>
        <v>0.20846659309802645</v>
      </c>
      <c r="Y103" s="50" t="b">
        <f>ABS(X103/10000)&lt;=ABS('General Settings'!$D$32)</f>
        <v>0</v>
      </c>
      <c r="AA103" s="50" t="str">
        <f>_xll.qlSwapIndex(,,O103,SettlementDays,Currency,Calendar,FixedLegTenor,FixedLegBDC,FixedLegDayCounter,Index6M,DiscountingCurve,Permanent,Trigger,ObjectOverwrite)</f>
        <v>obj_00683#0003</v>
      </c>
      <c r="AB103" s="50" t="str">
        <f>_xll.qlVanillaSwapFromSwapIndex(,AA103,R103)</f>
        <v>obj_008c2#0003</v>
      </c>
      <c r="AC103" s="133"/>
      <c r="AD103" s="87"/>
    </row>
    <row r="104" spans="13:30" x14ac:dyDescent="0.2">
      <c r="M104" s="94" t="s">
        <v>159</v>
      </c>
      <c r="N104" s="94" t="s">
        <v>82</v>
      </c>
      <c r="O104" s="94" t="s">
        <v>89</v>
      </c>
      <c r="P104" s="94" t="str">
        <f t="shared" si="13"/>
        <v>EUR2F9Y_Quote</v>
      </c>
      <c r="Q104" s="122"/>
      <c r="R104" s="106">
        <f>_xll.qlInterestRateIndexFixingDate(AA104,S104)</f>
        <v>42999</v>
      </c>
      <c r="S104" s="106">
        <f>_xll.qlCalendarAdvance(Calendar,SettlementDate,N104,"mf",TRUE,Trigger)</f>
        <v>43003</v>
      </c>
      <c r="T104" s="106">
        <f>_xll.qlInterestRateIndexMaturity(AA104,S104)</f>
        <v>46290</v>
      </c>
      <c r="U104" s="97">
        <f>_xll.qlIndexFixing(AA104,R104,TRUE,_xll.ohTrigger(Trigger,Trigger6M,InterestRatesTrigger))</f>
        <v>1.3153571285489048E-2</v>
      </c>
      <c r="V104" s="97">
        <f>_xll.qlQuoteValue(P104,_xll.ohTrigger(Trigger,Trigger6M,InterestRatesTrigger))</f>
        <v>1.3140000000000001E-2</v>
      </c>
      <c r="W104" s="94" t="b">
        <f t="shared" si="16"/>
        <v>1</v>
      </c>
      <c r="X104" s="153">
        <f t="shared" si="17"/>
        <v>0.13571285489047749</v>
      </c>
      <c r="Y104" s="50" t="b">
        <f>ABS(X104/10000)&lt;=ABS('General Settings'!$D$32)</f>
        <v>0</v>
      </c>
      <c r="AA104" s="50" t="str">
        <f>_xll.qlSwapIndex(,,O104,SettlementDays,Currency,Calendar,FixedLegTenor,FixedLegBDC,FixedLegDayCounter,Index6M,DiscountingCurve,Permanent,Trigger,ObjectOverwrite)</f>
        <v>obj_00695#0003</v>
      </c>
      <c r="AB104" s="50" t="str">
        <f>_xll.qlVanillaSwapFromSwapIndex(,AA104,R104)</f>
        <v>obj_008a3#0003</v>
      </c>
      <c r="AC104" s="133"/>
      <c r="AD104" s="87"/>
    </row>
    <row r="105" spans="13:30" x14ac:dyDescent="0.2">
      <c r="M105" s="94" t="s">
        <v>159</v>
      </c>
      <c r="N105" s="94" t="s">
        <v>82</v>
      </c>
      <c r="O105" s="94" t="s">
        <v>90</v>
      </c>
      <c r="P105" s="94" t="str">
        <f t="shared" si="13"/>
        <v>EUR2F10Y_Quote</v>
      </c>
      <c r="Q105" s="122"/>
      <c r="R105" s="106">
        <f>_xll.qlInterestRateIndexFixingDate(AA105,S105)</f>
        <v>42999</v>
      </c>
      <c r="S105" s="106">
        <f>_xll.qlCalendarAdvance(Calendar,SettlementDate,N105,"mf",TRUE,Trigger)</f>
        <v>43003</v>
      </c>
      <c r="T105" s="106">
        <f>_xll.qlInterestRateIndexMaturity(AA105,S105)</f>
        <v>46657</v>
      </c>
      <c r="U105" s="97">
        <f>_xll.qlIndexFixing(AA105,R105,TRUE,_xll.ohTrigger(Trigger,Trigger6M,InterestRatesTrigger))</f>
        <v>1.3976557344934391E-2</v>
      </c>
      <c r="V105" s="97">
        <f>_xll.qlQuoteValue(P105,_xll.ohTrigger(Trigger,Trigger6M,InterestRatesTrigger))</f>
        <v>1.3959999999999998E-2</v>
      </c>
      <c r="W105" s="94" t="b">
        <f t="shared" si="16"/>
        <v>1</v>
      </c>
      <c r="X105" s="153">
        <f t="shared" si="17"/>
        <v>0.1655734493439219</v>
      </c>
      <c r="Y105" s="50" t="b">
        <f>ABS(X105/10000)&lt;=ABS('General Settings'!$D$32)</f>
        <v>0</v>
      </c>
      <c r="AA105" s="50" t="str">
        <f>_xll.qlSwapIndex(,,O105,SettlementDays,Currency,Calendar,FixedLegTenor,FixedLegBDC,FixedLegDayCounter,Index6M,DiscountingCurve,Permanent,Trigger,ObjectOverwrite)</f>
        <v>obj_00638#0003</v>
      </c>
      <c r="AB105" s="50" t="str">
        <f>_xll.qlVanillaSwapFromSwapIndex(,AA105,R105)</f>
        <v>obj_008e1#0003</v>
      </c>
      <c r="AC105" s="133"/>
      <c r="AD105" s="87"/>
    </row>
    <row r="106" spans="13:30" x14ac:dyDescent="0.2">
      <c r="M106" s="94" t="s">
        <v>159</v>
      </c>
      <c r="N106" s="94" t="s">
        <v>82</v>
      </c>
      <c r="O106" s="94" t="s">
        <v>116</v>
      </c>
      <c r="P106" s="94" t="str">
        <f t="shared" si="13"/>
        <v>EUR2F11Y_Quote</v>
      </c>
      <c r="Q106" s="122"/>
      <c r="R106" s="106">
        <f>_xll.qlInterestRateIndexFixingDate(AA106,S106)</f>
        <v>42999</v>
      </c>
      <c r="S106" s="106">
        <f>_xll.qlCalendarAdvance(Calendar,SettlementDate,N106,"mf",TRUE,Trigger)</f>
        <v>43003</v>
      </c>
      <c r="T106" s="106">
        <f>_xll.qlInterestRateIndexMaturity(AA106,S106)</f>
        <v>47021</v>
      </c>
      <c r="U106" s="97">
        <f>_xll.qlIndexFixing(AA106,R106,TRUE,_xll.ohTrigger(Trigger,Trigger6M,InterestRatesTrigger))</f>
        <v>1.4671678347214679E-2</v>
      </c>
      <c r="V106" s="97">
        <f>_xll.qlQuoteValue(P106,_xll.ohTrigger(Trigger,Trigger6M,InterestRatesTrigger))</f>
        <v>1.4659999999999999E-2</v>
      </c>
      <c r="W106" s="94" t="b">
        <f t="shared" si="16"/>
        <v>1</v>
      </c>
      <c r="X106" s="153">
        <f t="shared" si="17"/>
        <v>0.1167834721467996</v>
      </c>
      <c r="Y106" s="50" t="b">
        <f>ABS(X106/10000)&lt;=ABS('General Settings'!$D$32)</f>
        <v>0</v>
      </c>
      <c r="AA106" s="50" t="str">
        <f>_xll.qlSwapIndex(,,O106,SettlementDays,Currency,Calendar,FixedLegTenor,FixedLegBDC,FixedLegDayCounter,Index6M,DiscountingCurve,Permanent,Trigger,ObjectOverwrite)</f>
        <v>obj_006a7#0003</v>
      </c>
      <c r="AB106" s="50" t="str">
        <f>_xll.qlVanillaSwapFromSwapIndex(,AA106,R106)</f>
        <v>obj_0080d#0003</v>
      </c>
      <c r="AC106" s="133"/>
      <c r="AD106" s="87"/>
    </row>
    <row r="107" spans="13:30" x14ac:dyDescent="0.2">
      <c r="M107" s="94" t="s">
        <v>159</v>
      </c>
      <c r="N107" s="94" t="s">
        <v>82</v>
      </c>
      <c r="O107" s="94" t="s">
        <v>91</v>
      </c>
      <c r="P107" s="94" t="str">
        <f t="shared" si="13"/>
        <v>EUR2F12Y_Quote</v>
      </c>
      <c r="Q107" s="122"/>
      <c r="R107" s="106">
        <f>_xll.qlInterestRateIndexFixingDate(AA107,S107)</f>
        <v>42999</v>
      </c>
      <c r="S107" s="106">
        <f>_xll.qlCalendarAdvance(Calendar,SettlementDate,N107,"mf",TRUE,Trigger)</f>
        <v>43003</v>
      </c>
      <c r="T107" s="106">
        <f>_xll.qlInterestRateIndexMaturity(AA107,S107)</f>
        <v>47386</v>
      </c>
      <c r="U107" s="97">
        <f>_xll.qlIndexFixing(AA107,R107,TRUE,_xll.ohTrigger(Trigger,Trigger6M,InterestRatesTrigger))</f>
        <v>1.5250989748976377E-2</v>
      </c>
      <c r="V107" s="97">
        <f>_xll.qlQuoteValue(P107,_xll.ohTrigger(Trigger,Trigger6M,InterestRatesTrigger))</f>
        <v>1.524E-2</v>
      </c>
      <c r="W107" s="94" t="b">
        <f t="shared" si="16"/>
        <v>1</v>
      </c>
      <c r="X107" s="153">
        <f t="shared" si="17"/>
        <v>0.1098974897637689</v>
      </c>
      <c r="Y107" s="50" t="b">
        <f>ABS(X107/10000)&lt;=ABS('General Settings'!$D$32)</f>
        <v>0</v>
      </c>
      <c r="AA107" s="50" t="str">
        <f>_xll.qlSwapIndex(,,O107,SettlementDays,Currency,Calendar,FixedLegTenor,FixedLegBDC,FixedLegDayCounter,Index6M,DiscountingCurve,Permanent,Trigger,ObjectOverwrite)</f>
        <v>obj_006b5#0003</v>
      </c>
      <c r="AB107" s="50" t="str">
        <f>_xll.qlVanillaSwapFromSwapIndex(,AA107,R107)</f>
        <v>obj_008a8#0003</v>
      </c>
      <c r="AC107" s="133"/>
      <c r="AD107" s="87"/>
    </row>
    <row r="108" spans="13:30" x14ac:dyDescent="0.2">
      <c r="M108" s="94" t="s">
        <v>159</v>
      </c>
      <c r="N108" s="94" t="s">
        <v>82</v>
      </c>
      <c r="O108" s="94" t="s">
        <v>117</v>
      </c>
      <c r="P108" s="94" t="str">
        <f t="shared" si="13"/>
        <v>EUR2F13Y_Quote</v>
      </c>
      <c r="Q108" s="122"/>
      <c r="R108" s="106">
        <f>_xll.qlInterestRateIndexFixingDate(AA108,S108)</f>
        <v>42999</v>
      </c>
      <c r="S108" s="106">
        <f>_xll.qlCalendarAdvance(Calendar,SettlementDate,N108,"mf",TRUE,Trigger)</f>
        <v>43003</v>
      </c>
      <c r="T108" s="106">
        <f>_xll.qlInterestRateIndexMaturity(AA108,S108)</f>
        <v>47751</v>
      </c>
      <c r="U108" s="97">
        <f>_xll.qlIndexFixing(AA108,R108,TRUE,_xll.ohTrigger(Trigger,Trigger6M,InterestRatesTrigger))</f>
        <v>1.5727985068969365E-2</v>
      </c>
      <c r="V108" s="97">
        <f>_xll.qlQuoteValue(P108,_xll.ohTrigger(Trigger,Trigger6M,InterestRatesTrigger))</f>
        <v>1.5709999999999998E-2</v>
      </c>
      <c r="W108" s="94" t="b">
        <f t="shared" si="16"/>
        <v>1</v>
      </c>
      <c r="X108" s="153">
        <f t="shared" si="17"/>
        <v>0.17985068969366552</v>
      </c>
      <c r="Y108" s="50" t="b">
        <f>ABS(X108/10000)&lt;=ABS('General Settings'!$D$32)</f>
        <v>0</v>
      </c>
      <c r="AA108" s="50" t="str">
        <f>_xll.qlSwapIndex(,,O108,SettlementDays,Currency,Calendar,FixedLegTenor,FixedLegBDC,FixedLegDayCounter,Index6M,DiscountingCurve,Permanent,Trigger,ObjectOverwrite)</f>
        <v>obj_0068f#0003</v>
      </c>
      <c r="AB108" s="50" t="str">
        <f>_xll.qlVanillaSwapFromSwapIndex(,AA108,R108)</f>
        <v>obj_008ed#0003</v>
      </c>
      <c r="AC108" s="133"/>
      <c r="AD108" s="87"/>
    </row>
    <row r="109" spans="13:30" x14ac:dyDescent="0.2">
      <c r="M109" s="94" t="s">
        <v>159</v>
      </c>
      <c r="N109" s="94" t="s">
        <v>82</v>
      </c>
      <c r="O109" s="94" t="s">
        <v>118</v>
      </c>
      <c r="P109" s="94" t="str">
        <f t="shared" si="13"/>
        <v>EUR2F14Y_Quote</v>
      </c>
      <c r="Q109" s="122"/>
      <c r="R109" s="106">
        <f>_xll.qlInterestRateIndexFixingDate(AA109,S109)</f>
        <v>42999</v>
      </c>
      <c r="S109" s="106">
        <f>_xll.qlCalendarAdvance(Calendar,SettlementDate,N109,"mf",TRUE,Trigger)</f>
        <v>43003</v>
      </c>
      <c r="T109" s="106">
        <f>_xll.qlInterestRateIndexMaturity(AA109,S109)</f>
        <v>48116</v>
      </c>
      <c r="U109" s="97">
        <f>_xll.qlIndexFixing(AA109,R109,TRUE,_xll.ohTrigger(Trigger,Trigger6M,InterestRatesTrigger))</f>
        <v>1.6113632979265564E-2</v>
      </c>
      <c r="V109" s="97">
        <f>_xll.qlQuoteValue(P109,_xll.ohTrigger(Trigger,Trigger6M,InterestRatesTrigger))</f>
        <v>1.61E-2</v>
      </c>
      <c r="W109" s="94" t="b">
        <f t="shared" si="16"/>
        <v>1</v>
      </c>
      <c r="X109" s="153">
        <f t="shared" si="17"/>
        <v>0.13632979265564005</v>
      </c>
      <c r="Y109" s="50" t="b">
        <f>ABS(X109/10000)&lt;=ABS('General Settings'!$D$32)</f>
        <v>0</v>
      </c>
      <c r="AA109" s="50" t="str">
        <f>_xll.qlSwapIndex(,,O109,SettlementDays,Currency,Calendar,FixedLegTenor,FixedLegBDC,FixedLegDayCounter,Index6M,DiscountingCurve,Permanent,Trigger,ObjectOverwrite)</f>
        <v>obj_0070e#0003</v>
      </c>
      <c r="AB109" s="50" t="str">
        <f>_xll.qlVanillaSwapFromSwapIndex(,AA109,R109)</f>
        <v>obj_008a6#0003</v>
      </c>
      <c r="AC109" s="133"/>
      <c r="AD109" s="87"/>
    </row>
    <row r="110" spans="13:30" x14ac:dyDescent="0.2">
      <c r="M110" s="94" t="s">
        <v>159</v>
      </c>
      <c r="N110" s="94" t="s">
        <v>82</v>
      </c>
      <c r="O110" s="94" t="s">
        <v>92</v>
      </c>
      <c r="P110" s="94" t="str">
        <f t="shared" si="13"/>
        <v>EUR2F15Y_Quote</v>
      </c>
      <c r="Q110" s="122"/>
      <c r="R110" s="106">
        <f>_xll.qlInterestRateIndexFixingDate(AA110,S110)</f>
        <v>42999</v>
      </c>
      <c r="S110" s="106">
        <f>_xll.qlCalendarAdvance(Calendar,SettlementDate,N110,"mf",TRUE,Trigger)</f>
        <v>43003</v>
      </c>
      <c r="T110" s="106">
        <f>_xll.qlInterestRateIndexMaturity(AA110,S110)</f>
        <v>48484</v>
      </c>
      <c r="U110" s="97">
        <f>_xll.qlIndexFixing(AA110,R110,TRUE,_xll.ohTrigger(Trigger,Trigger6M,InterestRatesTrigger))</f>
        <v>1.6423029782410635E-2</v>
      </c>
      <c r="V110" s="97">
        <f>_xll.qlQuoteValue(P110,_xll.ohTrigger(Trigger,Trigger6M,InterestRatesTrigger))</f>
        <v>1.6410000000000001E-2</v>
      </c>
      <c r="W110" s="94" t="b">
        <f t="shared" si="16"/>
        <v>1</v>
      </c>
      <c r="X110" s="153">
        <f t="shared" si="17"/>
        <v>0.13029782410634017</v>
      </c>
      <c r="Y110" s="50" t="b">
        <f>ABS(X110/10000)&lt;=ABS('General Settings'!$D$32)</f>
        <v>0</v>
      </c>
      <c r="AA110" s="50" t="str">
        <f>_xll.qlSwapIndex(,,O110,SettlementDays,Currency,Calendar,FixedLegTenor,FixedLegBDC,FixedLegDayCounter,Index6M,DiscountingCurve,Permanent,Trigger,ObjectOverwrite)</f>
        <v>obj_006d9#0003</v>
      </c>
      <c r="AB110" s="50" t="str">
        <f>_xll.qlVanillaSwapFromSwapIndex(,AA110,R110)</f>
        <v>obj_008d9#0003</v>
      </c>
      <c r="AC110" s="133"/>
      <c r="AD110" s="87"/>
    </row>
    <row r="111" spans="13:30" x14ac:dyDescent="0.2">
      <c r="M111" s="94" t="s">
        <v>159</v>
      </c>
      <c r="N111" s="94" t="s">
        <v>82</v>
      </c>
      <c r="O111" s="94" t="s">
        <v>93</v>
      </c>
      <c r="P111" s="94" t="str">
        <f t="shared" si="13"/>
        <v>EUR2F20Y_Quote</v>
      </c>
      <c r="Q111" s="122"/>
      <c r="R111" s="106">
        <f>_xll.qlInterestRateIndexFixingDate(AA111,S111)</f>
        <v>42999</v>
      </c>
      <c r="S111" s="106">
        <f>_xll.qlCalendarAdvance(Calendar,SettlementDate,N111,"mf",TRUE,Trigger)</f>
        <v>43003</v>
      </c>
      <c r="T111" s="106">
        <f>_xll.qlInterestRateIndexMaturity(AA111,S111)</f>
        <v>50308</v>
      </c>
      <c r="U111" s="97">
        <f>_xll.qlIndexFixing(AA111,R111,TRUE,_xll.ohTrigger(Trigger,Trigger6M,InterestRatesTrigger))</f>
        <v>1.7051336380390972E-2</v>
      </c>
      <c r="V111" s="97">
        <f>_xll.qlQuoteValue(P111,_xll.ohTrigger(Trigger,Trigger6M,InterestRatesTrigger))</f>
        <v>1.703E-2</v>
      </c>
      <c r="W111" s="94" t="b">
        <f t="shared" si="16"/>
        <v>1</v>
      </c>
      <c r="X111" s="153">
        <f t="shared" si="17"/>
        <v>0.21336380390972465</v>
      </c>
      <c r="Y111" s="50" t="b">
        <f>ABS(X111/10000)&lt;=ABS('General Settings'!$D$32)</f>
        <v>0</v>
      </c>
      <c r="AA111" s="50" t="str">
        <f>_xll.qlSwapIndex(,,O111,SettlementDays,Currency,Calendar,FixedLegTenor,FixedLegBDC,FixedLegDayCounter,Index6M,DiscountingCurve,Permanent,Trigger,ObjectOverwrite)</f>
        <v>obj_006ed#0003</v>
      </c>
      <c r="AB111" s="50" t="str">
        <f>_xll.qlVanillaSwapFromSwapIndex(,AA111,R111)</f>
        <v>obj_0082a#0003</v>
      </c>
      <c r="AC111" s="133"/>
      <c r="AD111" s="87"/>
    </row>
    <row r="112" spans="13:30" x14ac:dyDescent="0.2">
      <c r="M112" s="94" t="s">
        <v>159</v>
      </c>
      <c r="N112" s="94" t="s">
        <v>82</v>
      </c>
      <c r="O112" s="94" t="s">
        <v>94</v>
      </c>
      <c r="P112" s="94" t="str">
        <f t="shared" si="13"/>
        <v>EUR2F25Y_Quote</v>
      </c>
      <c r="Q112" s="122"/>
      <c r="R112" s="106">
        <f>_xll.qlInterestRateIndexFixingDate(AA112,S112)</f>
        <v>42999</v>
      </c>
      <c r="S112" s="106">
        <f>_xll.qlCalendarAdvance(Calendar,SettlementDate,N112,"mf",TRUE,Trigger)</f>
        <v>43003</v>
      </c>
      <c r="T112" s="106">
        <f>_xll.qlInterestRateIndexMaturity(AA112,S112)</f>
        <v>52134</v>
      </c>
      <c r="U112" s="97">
        <f>_xll.qlIndexFixing(AA112,R112,TRUE,_xll.ohTrigger(Trigger,Trigger6M,InterestRatesTrigger))</f>
        <v>1.694599061146022E-2</v>
      </c>
      <c r="V112" s="97">
        <f>_xll.qlQuoteValue(P112,_xll.ohTrigger(Trigger,Trigger6M,InterestRatesTrigger))</f>
        <v>1.694E-2</v>
      </c>
      <c r="W112" s="94" t="b">
        <f t="shared" si="16"/>
        <v>1</v>
      </c>
      <c r="X112" s="153">
        <f t="shared" si="17"/>
        <v>5.9906114602201188E-2</v>
      </c>
      <c r="Y112" s="50" t="b">
        <f>ABS(X112/10000)&lt;=ABS('General Settings'!$D$32)</f>
        <v>0</v>
      </c>
      <c r="AA112" s="50" t="str">
        <f>_xll.qlSwapIndex(,,O112,SettlementDays,Currency,Calendar,FixedLegTenor,FixedLegBDC,FixedLegDayCounter,Index6M,DiscountingCurve,Permanent,Trigger,ObjectOverwrite)</f>
        <v>obj_006c7#0003</v>
      </c>
      <c r="AB112" s="50" t="str">
        <f>_xll.qlVanillaSwapFromSwapIndex(,AA112,R112)</f>
        <v>obj_00852#0003</v>
      </c>
      <c r="AC112" s="133"/>
      <c r="AD112" s="87"/>
    </row>
    <row r="113" spans="13:30" x14ac:dyDescent="0.2">
      <c r="M113" s="197" t="s">
        <v>159</v>
      </c>
      <c r="N113" s="197" t="s">
        <v>82</v>
      </c>
      <c r="O113" s="197" t="s">
        <v>96</v>
      </c>
      <c r="P113" s="197" t="str">
        <f t="shared" si="13"/>
        <v>EUR2F30Y_Quote</v>
      </c>
      <c r="Q113" s="162"/>
      <c r="R113" s="198">
        <f>_xll.qlInterestRateIndexFixingDate(AA113,S113)</f>
        <v>42999</v>
      </c>
      <c r="S113" s="198">
        <f>_xll.qlCalendarAdvance(Calendar,SettlementDate,N113,"mf",TRUE,Trigger)</f>
        <v>43003</v>
      </c>
      <c r="T113" s="198">
        <f>_xll.qlInterestRateIndexMaturity(AA113,S113)</f>
        <v>53960</v>
      </c>
      <c r="U113" s="199">
        <f>_xll.qlIndexFixing(AA113,R113,TRUE,_xll.ohTrigger(Trigger,Trigger6M,InterestRatesTrigger))</f>
        <v>1.6826114770909194E-2</v>
      </c>
      <c r="V113" s="199">
        <f>_xll.qlQuoteValue(P113,_xll.ohTrigger(Trigger,Trigger6M,InterestRatesTrigger))</f>
        <v>1.6810000000000002E-2</v>
      </c>
      <c r="W113" s="197" t="b">
        <f t="shared" si="16"/>
        <v>1</v>
      </c>
      <c r="X113" s="200">
        <f t="shared" si="17"/>
        <v>0.1611477090919175</v>
      </c>
      <c r="Y113" s="161" t="b">
        <f>ABS(X113/10000)&lt;=ABS('General Settings'!$D$32)</f>
        <v>0</v>
      </c>
      <c r="AA113" s="50" t="str">
        <f>_xll.qlSwapIndex(,,O113,SettlementDays,Currency,Calendar,FixedLegTenor,FixedLegBDC,FixedLegDayCounter,Index6M,DiscountingCurve,Permanent,Trigger,ObjectOverwrite)</f>
        <v>obj_0066e#0003</v>
      </c>
      <c r="AB113" s="50" t="str">
        <f>_xll.qlVanillaSwapFromSwapIndex(,AA113,R113)</f>
        <v>obj_00807#0003</v>
      </c>
      <c r="AC113" s="133"/>
      <c r="AD113" s="87"/>
    </row>
    <row r="114" spans="13:30" x14ac:dyDescent="0.2">
      <c r="M114" s="201" t="s">
        <v>159</v>
      </c>
      <c r="N114" s="201" t="s">
        <v>83</v>
      </c>
      <c r="O114" s="201" t="s">
        <v>33</v>
      </c>
      <c r="P114" s="201" t="str">
        <f t="shared" si="13"/>
        <v>EUR3F1Y_Quote</v>
      </c>
      <c r="Q114" s="166"/>
      <c r="R114" s="202">
        <f>_xll.qlInterestRateIndexFixingDate(AA114,S114)</f>
        <v>43363</v>
      </c>
      <c r="S114" s="202">
        <f>_xll.qlCalendarAdvance(Calendar,SettlementDate,N114,"mf",TRUE,Trigger)</f>
        <v>43367</v>
      </c>
      <c r="T114" s="202">
        <f>_xll.qlInterestRateIndexMaturity(AA114,S114)</f>
        <v>43732</v>
      </c>
      <c r="U114" s="203">
        <f>_xll.qlIndexFixing(AA114,R114,TRUE,_xll.ohTrigger(Trigger,Trigger6M,InterestRatesTrigger))</f>
        <v>5.4452631972000641E-3</v>
      </c>
      <c r="V114" s="203">
        <f>_xll.qlQuoteValue(P114,_xll.ohTrigger(Trigger,Trigger6M,InterestRatesTrigger))</f>
        <v>5.4100000000000007E-3</v>
      </c>
      <c r="W114" s="201" t="b">
        <f t="shared" si="16"/>
        <v>1</v>
      </c>
      <c r="X114" s="204">
        <f t="shared" si="17"/>
        <v>0.35263197200063356</v>
      </c>
      <c r="Y114" s="149" t="b">
        <f>ABS(X114/10000)&lt;=ABS('General Settings'!$D$32)</f>
        <v>0</v>
      </c>
      <c r="AA114" s="50" t="str">
        <f>_xll.qlSwapIndex(,,O114,SettlementDays,Currency,Calendar,FixedLegTenor,FixedLegBDC,FixedLegDayCounter,Index6M,DiscountingCurve,Permanent,Trigger,ObjectOverwrite)</f>
        <v>obj_0063f#0003</v>
      </c>
      <c r="AB114" s="50" t="str">
        <f>_xll.qlVanillaSwapFromSwapIndex(,AA114,R114)</f>
        <v>obj_00873#0003</v>
      </c>
      <c r="AC114" s="133"/>
      <c r="AD114" s="87"/>
    </row>
    <row r="115" spans="13:30" x14ac:dyDescent="0.2">
      <c r="M115" s="94" t="s">
        <v>159</v>
      </c>
      <c r="N115" s="94" t="s">
        <v>83</v>
      </c>
      <c r="O115" s="94" t="s">
        <v>82</v>
      </c>
      <c r="P115" s="94" t="str">
        <f t="shared" si="13"/>
        <v>EUR3F2Y_Quote</v>
      </c>
      <c r="Q115" s="122"/>
      <c r="R115" s="106">
        <f>_xll.qlInterestRateIndexFixingDate(AA115,S115)</f>
        <v>43363</v>
      </c>
      <c r="S115" s="106">
        <f>_xll.qlCalendarAdvance(Calendar,SettlementDate,N115,"mf",TRUE,Trigger)</f>
        <v>43367</v>
      </c>
      <c r="T115" s="106">
        <f>_xll.qlInterestRateIndexMaturity(AA115,S115)</f>
        <v>44098</v>
      </c>
      <c r="U115" s="97">
        <f>_xll.qlIndexFixing(AA115,R115,TRUE,_xll.ohTrigger(Trigger,Trigger6M,InterestRatesTrigger))</f>
        <v>6.9399309691405842E-3</v>
      </c>
      <c r="V115" s="97">
        <f>_xll.qlQuoteValue(P115,_xll.ohTrigger(Trigger,Trigger6M,InterestRatesTrigger))</f>
        <v>6.9400000000000009E-3</v>
      </c>
      <c r="W115" s="94" t="b">
        <f t="shared" si="16"/>
        <v>1</v>
      </c>
      <c r="X115" s="153">
        <f t="shared" si="17"/>
        <v>-6.9030859416695234E-4</v>
      </c>
      <c r="Y115" s="50" t="b">
        <f>ABS(X115/10000)&lt;=ABS('General Settings'!$D$32)</f>
        <v>0</v>
      </c>
      <c r="AA115" s="50" t="str">
        <f>_xll.qlSwapIndex(,,O115,SettlementDays,Currency,Calendar,FixedLegTenor,FixedLegBDC,FixedLegDayCounter,Index6M,DiscountingCurve,Permanent,Trigger,ObjectOverwrite)</f>
        <v>obj_00710#0003</v>
      </c>
      <c r="AB115" s="50" t="str">
        <f>_xll.qlVanillaSwapFromSwapIndex(,AA115,R115)</f>
        <v>obj_008bd#0003</v>
      </c>
      <c r="AC115" s="133"/>
      <c r="AD115" s="87"/>
    </row>
    <row r="116" spans="13:30" x14ac:dyDescent="0.2">
      <c r="M116" s="94" t="s">
        <v>159</v>
      </c>
      <c r="N116" s="94" t="s">
        <v>83</v>
      </c>
      <c r="O116" s="94" t="s">
        <v>83</v>
      </c>
      <c r="P116" s="94" t="str">
        <f t="shared" si="13"/>
        <v>EUR3F3Y_Quote</v>
      </c>
      <c r="Q116" s="122"/>
      <c r="R116" s="106">
        <f>_xll.qlInterestRateIndexFixingDate(AA116,S116)</f>
        <v>43363</v>
      </c>
      <c r="S116" s="106">
        <f>_xll.qlCalendarAdvance(Calendar,SettlementDate,N116,"mf",TRUE,Trigger)</f>
        <v>43367</v>
      </c>
      <c r="T116" s="106">
        <f>_xll.qlInterestRateIndexMaturity(AA116,S116)</f>
        <v>44463</v>
      </c>
      <c r="U116" s="97">
        <f>_xll.qlIndexFixing(AA116,R116,TRUE,_xll.ohTrigger(Trigger,Trigger6M,InterestRatesTrigger))</f>
        <v>8.4696860602931894E-3</v>
      </c>
      <c r="V116" s="97">
        <f>_xll.qlQuoteValue(P116,_xll.ohTrigger(Trigger,Trigger6M,InterestRatesTrigger))</f>
        <v>8.4499999999999992E-3</v>
      </c>
      <c r="W116" s="94" t="b">
        <f t="shared" si="16"/>
        <v>1</v>
      </c>
      <c r="X116" s="153">
        <f t="shared" si="17"/>
        <v>0.19686060293190241</v>
      </c>
      <c r="Y116" s="50" t="b">
        <f>ABS(X116/10000)&lt;=ABS('General Settings'!$D$32)</f>
        <v>0</v>
      </c>
      <c r="AA116" s="50" t="str">
        <f>_xll.qlSwapIndex(,,O116,SettlementDays,Currency,Calendar,FixedLegTenor,FixedLegBDC,FixedLegDayCounter,Index6M,DiscountingCurve,Permanent,Trigger,ObjectOverwrite)</f>
        <v>obj_006c1#0003</v>
      </c>
      <c r="AB116" s="50" t="str">
        <f>_xll.qlVanillaSwapFromSwapIndex(,AA116,R116)</f>
        <v>obj_008a7#0003</v>
      </c>
      <c r="AC116" s="133"/>
      <c r="AD116" s="87"/>
    </row>
    <row r="117" spans="13:30" x14ac:dyDescent="0.2">
      <c r="M117" s="94" t="s">
        <v>159</v>
      </c>
      <c r="N117" s="94" t="s">
        <v>83</v>
      </c>
      <c r="O117" s="94" t="s">
        <v>84</v>
      </c>
      <c r="P117" s="94" t="str">
        <f t="shared" si="13"/>
        <v>EUR3F4Y_Quote</v>
      </c>
      <c r="Q117" s="122"/>
      <c r="R117" s="106">
        <f>_xll.qlInterestRateIndexFixingDate(AA117,S117)</f>
        <v>43363</v>
      </c>
      <c r="S117" s="106">
        <f>_xll.qlCalendarAdvance(Calendar,SettlementDate,N117,"mf",TRUE,Trigger)</f>
        <v>43367</v>
      </c>
      <c r="T117" s="106">
        <f>_xll.qlInterestRateIndexMaturity(AA117,S117)</f>
        <v>44830</v>
      </c>
      <c r="U117" s="97">
        <f>_xll.qlIndexFixing(AA117,R117,TRUE,_xll.ohTrigger(Trigger,Trigger6M,InterestRatesTrigger))</f>
        <v>9.9942446595957211E-3</v>
      </c>
      <c r="V117" s="97">
        <f>_xll.qlQuoteValue(P117,_xll.ohTrigger(Trigger,Trigger6M,InterestRatesTrigger))</f>
        <v>9.9799999999999993E-3</v>
      </c>
      <c r="W117" s="94" t="b">
        <f t="shared" si="16"/>
        <v>1</v>
      </c>
      <c r="X117" s="153">
        <f t="shared" si="17"/>
        <v>0.14244659595721854</v>
      </c>
      <c r="Y117" s="50" t="b">
        <f>ABS(X117/10000)&lt;=ABS('General Settings'!$D$32)</f>
        <v>0</v>
      </c>
      <c r="AA117" s="50" t="str">
        <f>_xll.qlSwapIndex(,,O117,SettlementDays,Currency,Calendar,FixedLegTenor,FixedLegBDC,FixedLegDayCounter,Index6M,DiscountingCurve,Permanent,Trigger,ObjectOverwrite)</f>
        <v>obj_0069e#0003</v>
      </c>
      <c r="AB117" s="50" t="str">
        <f>_xll.qlVanillaSwapFromSwapIndex(,AA117,R117)</f>
        <v>obj_008f0#0003</v>
      </c>
      <c r="AC117" s="133"/>
      <c r="AD117" s="87"/>
    </row>
    <row r="118" spans="13:30" x14ac:dyDescent="0.2">
      <c r="M118" s="94" t="s">
        <v>159</v>
      </c>
      <c r="N118" s="94" t="s">
        <v>83</v>
      </c>
      <c r="O118" s="94" t="s">
        <v>85</v>
      </c>
      <c r="P118" s="94" t="str">
        <f t="shared" si="13"/>
        <v>EUR3F5Y_Quote</v>
      </c>
      <c r="Q118" s="122"/>
      <c r="R118" s="106">
        <f>_xll.qlInterestRateIndexFixingDate(AA118,S118)</f>
        <v>43363</v>
      </c>
      <c r="S118" s="106">
        <f>_xll.qlCalendarAdvance(Calendar,SettlementDate,N118,"mf",TRUE,Trigger)</f>
        <v>43367</v>
      </c>
      <c r="T118" s="106">
        <f>_xll.qlInterestRateIndexMaturity(AA118,S118)</f>
        <v>45194</v>
      </c>
      <c r="U118" s="97">
        <f>_xll.qlIndexFixing(AA118,R118,TRUE,_xll.ohTrigger(Trigger,Trigger6M,InterestRatesTrigger))</f>
        <v>1.138236732368921E-2</v>
      </c>
      <c r="V118" s="97">
        <f>_xll.qlQuoteValue(P118,_xll.ohTrigger(Trigger,Trigger6M,InterestRatesTrigger))</f>
        <v>1.137E-2</v>
      </c>
      <c r="W118" s="94" t="b">
        <f t="shared" si="16"/>
        <v>1</v>
      </c>
      <c r="X118" s="153">
        <f t="shared" si="17"/>
        <v>0.12367323689210091</v>
      </c>
      <c r="Y118" s="50" t="b">
        <f>ABS(X118/10000)&lt;=ABS('General Settings'!$D$32)</f>
        <v>0</v>
      </c>
      <c r="AA118" s="50" t="str">
        <f>_xll.qlSwapIndex(,,O118,SettlementDays,Currency,Calendar,FixedLegTenor,FixedLegBDC,FixedLegDayCounter,Index6M,DiscountingCurve,Permanent,Trigger,ObjectOverwrite)</f>
        <v>obj_00707#0003</v>
      </c>
      <c r="AB118" s="50" t="str">
        <f>_xll.qlVanillaSwapFromSwapIndex(,AA118,R118)</f>
        <v>obj_008a5#0003</v>
      </c>
      <c r="AC118" s="133"/>
      <c r="AD118" s="87"/>
    </row>
    <row r="119" spans="13:30" x14ac:dyDescent="0.2">
      <c r="M119" s="94" t="s">
        <v>159</v>
      </c>
      <c r="N119" s="94" t="s">
        <v>83</v>
      </c>
      <c r="O119" s="94" t="s">
        <v>86</v>
      </c>
      <c r="P119" s="94" t="str">
        <f t="shared" si="13"/>
        <v>EUR3F6Y_Quote</v>
      </c>
      <c r="Q119" s="122"/>
      <c r="R119" s="106">
        <f>_xll.qlInterestRateIndexFixingDate(AA119,S119)</f>
        <v>43363</v>
      </c>
      <c r="S119" s="106">
        <f>_xll.qlCalendarAdvance(Calendar,SettlementDate,N119,"mf",TRUE,Trigger)</f>
        <v>43367</v>
      </c>
      <c r="T119" s="106">
        <f>_xll.qlInterestRateIndexMaturity(AA119,S119)</f>
        <v>45559</v>
      </c>
      <c r="U119" s="97">
        <f>_xll.qlIndexFixing(AA119,R119,TRUE,_xll.ohTrigger(Trigger,Trigger6M,InterestRatesTrigger))</f>
        <v>1.2592369726084924E-2</v>
      </c>
      <c r="V119" s="97">
        <f>_xll.qlQuoteValue(P119,_xll.ohTrigger(Trigger,Trigger6M,InterestRatesTrigger))</f>
        <v>1.2580000000000001E-2</v>
      </c>
      <c r="W119" s="94" t="b">
        <f t="shared" si="16"/>
        <v>1</v>
      </c>
      <c r="X119" s="153">
        <f t="shared" si="17"/>
        <v>0.12369726084923011</v>
      </c>
      <c r="Y119" s="50" t="b">
        <f>ABS(X119/10000)&lt;=ABS('General Settings'!$D$32)</f>
        <v>0</v>
      </c>
      <c r="AA119" s="50" t="str">
        <f>_xll.qlSwapIndex(,,O119,SettlementDays,Currency,Calendar,FixedLegTenor,FixedLegBDC,FixedLegDayCounter,Index6M,DiscountingCurve,Permanent,Trigger,ObjectOverwrite)</f>
        <v>obj_00729#0003</v>
      </c>
      <c r="AB119" s="50" t="str">
        <f>_xll.qlVanillaSwapFromSwapIndex(,AA119,R119)</f>
        <v>obj_0087a#0003</v>
      </c>
      <c r="AC119" s="133"/>
      <c r="AD119" s="87"/>
    </row>
    <row r="120" spans="13:30" x14ac:dyDescent="0.2">
      <c r="M120" s="94" t="s">
        <v>159</v>
      </c>
      <c r="N120" s="94" t="s">
        <v>83</v>
      </c>
      <c r="O120" s="94" t="s">
        <v>87</v>
      </c>
      <c r="P120" s="94" t="str">
        <f t="shared" si="13"/>
        <v>EUR3F7Y_Quote</v>
      </c>
      <c r="Q120" s="122"/>
      <c r="R120" s="106">
        <f>_xll.qlInterestRateIndexFixingDate(AA120,S120)</f>
        <v>43363</v>
      </c>
      <c r="S120" s="106">
        <f>_xll.qlCalendarAdvance(Calendar,SettlementDate,N120,"mf",TRUE,Trigger)</f>
        <v>43367</v>
      </c>
      <c r="T120" s="106">
        <f>_xll.qlInterestRateIndexMaturity(AA120,S120)</f>
        <v>45924</v>
      </c>
      <c r="U120" s="97">
        <f>_xll.qlIndexFixing(AA120,R120,TRUE,_xll.ohTrigger(Trigger,Trigger6M,InterestRatesTrigger))</f>
        <v>1.3622895714142805E-2</v>
      </c>
      <c r="V120" s="97">
        <f>_xll.qlQuoteValue(P120,_xll.ohTrigger(Trigger,Trigger6M,InterestRatesTrigger))</f>
        <v>1.3610000000000001E-2</v>
      </c>
      <c r="W120" s="94" t="b">
        <f t="shared" si="16"/>
        <v>1</v>
      </c>
      <c r="X120" s="153">
        <f t="shared" si="17"/>
        <v>0.12895714142804535</v>
      </c>
      <c r="Y120" s="50" t="b">
        <f>ABS(X120/10000)&lt;=ABS('General Settings'!$D$32)</f>
        <v>0</v>
      </c>
      <c r="AA120" s="50" t="str">
        <f>_xll.qlSwapIndex(,,O120,SettlementDays,Currency,Calendar,FixedLegTenor,FixedLegBDC,FixedLegDayCounter,Index6M,DiscountingCurve,Permanent,Trigger,ObjectOverwrite)</f>
        <v>obj_006ff#0003</v>
      </c>
      <c r="AB120" s="50" t="str">
        <f>_xll.qlVanillaSwapFromSwapIndex(,AA120,R120)</f>
        <v>obj_0087f#0003</v>
      </c>
      <c r="AC120" s="133"/>
      <c r="AD120" s="87"/>
    </row>
    <row r="121" spans="13:30" x14ac:dyDescent="0.2">
      <c r="M121" s="94" t="s">
        <v>159</v>
      </c>
      <c r="N121" s="94" t="s">
        <v>83</v>
      </c>
      <c r="O121" s="94" t="s">
        <v>88</v>
      </c>
      <c r="P121" s="94" t="str">
        <f t="shared" si="13"/>
        <v>EUR3F8Y_Quote</v>
      </c>
      <c r="Q121" s="122"/>
      <c r="R121" s="106">
        <f>_xll.qlInterestRateIndexFixingDate(AA121,S121)</f>
        <v>43363</v>
      </c>
      <c r="S121" s="106">
        <f>_xll.qlCalendarAdvance(Calendar,SettlementDate,N121,"mf",TRUE,Trigger)</f>
        <v>43367</v>
      </c>
      <c r="T121" s="106">
        <f>_xll.qlInterestRateIndexMaturity(AA121,S121)</f>
        <v>46289</v>
      </c>
      <c r="U121" s="97">
        <f>_xll.qlIndexFixing(AA121,R121,TRUE,_xll.ohTrigger(Trigger,Trigger6M,InterestRatesTrigger))</f>
        <v>1.4521234943245854E-2</v>
      </c>
      <c r="V121" s="97">
        <f>_xll.qlQuoteValue(P121,_xll.ohTrigger(Trigger,Trigger6M,InterestRatesTrigger))</f>
        <v>1.451E-2</v>
      </c>
      <c r="W121" s="94" t="b">
        <f t="shared" si="16"/>
        <v>1</v>
      </c>
      <c r="X121" s="153">
        <f t="shared" si="17"/>
        <v>0.11234943245853543</v>
      </c>
      <c r="Y121" s="50" t="b">
        <f>ABS(X121/10000)&lt;=ABS('General Settings'!$D$32)</f>
        <v>0</v>
      </c>
      <c r="AA121" s="50" t="str">
        <f>_xll.qlSwapIndex(,,O121,SettlementDays,Currency,Calendar,FixedLegTenor,FixedLegBDC,FixedLegDayCounter,Index6M,DiscountingCurve,Permanent,Trigger,ObjectOverwrite)</f>
        <v>obj_006d0#0003</v>
      </c>
      <c r="AB121" s="50" t="str">
        <f>_xll.qlVanillaSwapFromSwapIndex(,AA121,R121)</f>
        <v>obj_0089e#0003</v>
      </c>
      <c r="AC121" s="133"/>
      <c r="AD121" s="87"/>
    </row>
    <row r="122" spans="13:30" x14ac:dyDescent="0.2">
      <c r="M122" s="94" t="s">
        <v>159</v>
      </c>
      <c r="N122" s="94" t="s">
        <v>83</v>
      </c>
      <c r="O122" s="94" t="s">
        <v>89</v>
      </c>
      <c r="P122" s="94" t="str">
        <f t="shared" si="13"/>
        <v>EUR3F9Y_Quote</v>
      </c>
      <c r="Q122" s="122"/>
      <c r="R122" s="106">
        <f>_xll.qlInterestRateIndexFixingDate(AA122,S122)</f>
        <v>43363</v>
      </c>
      <c r="S122" s="106">
        <f>_xll.qlCalendarAdvance(Calendar,SettlementDate,N122,"mf",TRUE,Trigger)</f>
        <v>43367</v>
      </c>
      <c r="T122" s="106">
        <f>_xll.qlInterestRateIndexMaturity(AA122,S122)</f>
        <v>46654</v>
      </c>
      <c r="U122" s="97">
        <f>_xll.qlIndexFixing(AA122,R122,TRUE,_xll.ohTrigger(Trigger,Trigger6M,InterestRatesTrigger))</f>
        <v>1.5293581884360084E-2</v>
      </c>
      <c r="V122" s="97">
        <f>_xll.qlQuoteValue(P122,_xll.ohTrigger(Trigger,Trigger6M,InterestRatesTrigger))</f>
        <v>1.528E-2</v>
      </c>
      <c r="W122" s="94" t="b">
        <f t="shared" si="16"/>
        <v>1</v>
      </c>
      <c r="X122" s="153">
        <f t="shared" si="17"/>
        <v>0.13581884360083785</v>
      </c>
      <c r="Y122" s="50" t="b">
        <f>ABS(X122/10000)&lt;=ABS('General Settings'!$D$32)</f>
        <v>0</v>
      </c>
      <c r="AA122" s="50" t="str">
        <f>_xll.qlSwapIndex(,,O122,SettlementDays,Currency,Calendar,FixedLegTenor,FixedLegBDC,FixedLegDayCounter,Index6M,DiscountingCurve,Permanent,Trigger,ObjectOverwrite)</f>
        <v>obj_006a0#0003</v>
      </c>
      <c r="AB122" s="50" t="str">
        <f>_xll.qlVanillaSwapFromSwapIndex(,AA122,R122)</f>
        <v>obj_0086c#0003</v>
      </c>
      <c r="AC122" s="133"/>
      <c r="AD122" s="87"/>
    </row>
    <row r="123" spans="13:30" x14ac:dyDescent="0.2">
      <c r="M123" s="94" t="s">
        <v>159</v>
      </c>
      <c r="N123" s="94" t="s">
        <v>83</v>
      </c>
      <c r="O123" s="94" t="s">
        <v>90</v>
      </c>
      <c r="P123" s="94" t="str">
        <f t="shared" si="13"/>
        <v>EUR3F10Y_Quote</v>
      </c>
      <c r="Q123" s="122"/>
      <c r="R123" s="106">
        <f>_xll.qlInterestRateIndexFixingDate(AA123,S123)</f>
        <v>43363</v>
      </c>
      <c r="S123" s="106">
        <f>_xll.qlCalendarAdvance(Calendar,SettlementDate,N123,"mf",TRUE,Trigger)</f>
        <v>43367</v>
      </c>
      <c r="T123" s="106">
        <f>_xll.qlInterestRateIndexMaturity(AA123,S123)</f>
        <v>47021</v>
      </c>
      <c r="U123" s="97">
        <f>_xll.qlIndexFixing(AA123,R123,TRUE,_xll.ohTrigger(Trigger,Trigger6M,InterestRatesTrigger))</f>
        <v>1.5946532908739697E-2</v>
      </c>
      <c r="V123" s="97">
        <f>_xll.qlQuoteValue(P123,_xll.ohTrigger(Trigger,Trigger6M,InterestRatesTrigger))</f>
        <v>1.593E-2</v>
      </c>
      <c r="W123" s="94" t="b">
        <f t="shared" si="16"/>
        <v>1</v>
      </c>
      <c r="X123" s="153">
        <f t="shared" si="17"/>
        <v>0.16532908739697733</v>
      </c>
      <c r="Y123" s="50" t="b">
        <f>ABS(X123/10000)&lt;=ABS('General Settings'!$D$32)</f>
        <v>0</v>
      </c>
      <c r="AA123" s="50" t="str">
        <f>_xll.qlSwapIndex(,,O123,SettlementDays,Currency,Calendar,FixedLegTenor,FixedLegBDC,FixedLegDayCounter,Index6M,DiscountingCurve,Permanent,Trigger,ObjectOverwrite)</f>
        <v>obj_0073c#0003</v>
      </c>
      <c r="AB123" s="50" t="str">
        <f>_xll.qlVanillaSwapFromSwapIndex(,AA123,R123)</f>
        <v>obj_0080c#0003</v>
      </c>
      <c r="AC123" s="133"/>
      <c r="AD123" s="87"/>
    </row>
    <row r="124" spans="13:30" x14ac:dyDescent="0.2">
      <c r="M124" s="94" t="s">
        <v>159</v>
      </c>
      <c r="N124" s="94" t="s">
        <v>83</v>
      </c>
      <c r="O124" s="94" t="s">
        <v>116</v>
      </c>
      <c r="P124" s="94" t="str">
        <f t="shared" si="13"/>
        <v>EUR3F11Y_Quote</v>
      </c>
      <c r="Q124" s="122"/>
      <c r="R124" s="106">
        <f>_xll.qlInterestRateIndexFixingDate(AA124,S124)</f>
        <v>43363</v>
      </c>
      <c r="S124" s="106">
        <f>_xll.qlCalendarAdvance(Calendar,SettlementDate,N124,"mf",TRUE,Trigger)</f>
        <v>43367</v>
      </c>
      <c r="T124" s="106">
        <f>_xll.qlInterestRateIndexMaturity(AA124,S124)</f>
        <v>47385</v>
      </c>
      <c r="U124" s="97">
        <f>_xll.qlIndexFixing(AA124,R124,TRUE,_xll.ohTrigger(Trigger,Trigger6M,InterestRatesTrigger))</f>
        <v>1.647501758814884E-2</v>
      </c>
      <c r="V124" s="97">
        <f>_xll.qlQuoteValue(P124,_xll.ohTrigger(Trigger,Trigger6M,InterestRatesTrigger))</f>
        <v>1.6459999999999999E-2</v>
      </c>
      <c r="W124" s="94" t="b">
        <f t="shared" si="16"/>
        <v>1</v>
      </c>
      <c r="X124" s="153">
        <f t="shared" si="17"/>
        <v>0.15017588148841243</v>
      </c>
      <c r="Y124" s="50" t="b">
        <f>ABS(X124/10000)&lt;=ABS('General Settings'!$D$32)</f>
        <v>0</v>
      </c>
      <c r="AA124" s="50" t="str">
        <f>_xll.qlSwapIndex(,,O124,SettlementDays,Currency,Calendar,FixedLegTenor,FixedLegBDC,FixedLegDayCounter,Index6M,DiscountingCurve,Permanent,Trigger,ObjectOverwrite)</f>
        <v>obj_006f9#0003</v>
      </c>
      <c r="AB124" s="50" t="str">
        <f>_xll.qlVanillaSwapFromSwapIndex(,AA124,R124)</f>
        <v>obj_0083a#0003</v>
      </c>
      <c r="AD124" s="87"/>
    </row>
    <row r="125" spans="13:30" x14ac:dyDescent="0.2">
      <c r="M125" s="94" t="s">
        <v>159</v>
      </c>
      <c r="N125" s="94" t="s">
        <v>83</v>
      </c>
      <c r="O125" s="94" t="s">
        <v>91</v>
      </c>
      <c r="P125" s="94" t="str">
        <f t="shared" si="13"/>
        <v>EUR3F12Y_Quote</v>
      </c>
      <c r="Q125" s="122"/>
      <c r="R125" s="106">
        <f>_xll.qlInterestRateIndexFixingDate(AA125,S125)</f>
        <v>43363</v>
      </c>
      <c r="S125" s="106">
        <f>_xll.qlCalendarAdvance(Calendar,SettlementDate,N125,"mf",TRUE,Trigger)</f>
        <v>43367</v>
      </c>
      <c r="T125" s="106">
        <f>_xll.qlInterestRateIndexMaturity(AA125,S125)</f>
        <v>47750</v>
      </c>
      <c r="U125" s="97">
        <f>_xll.qlIndexFixing(AA125,R125,TRUE,_xll.ohTrigger(Trigger,Trigger6M,InterestRatesTrigger))</f>
        <v>1.6903026467274235E-2</v>
      </c>
      <c r="V125" s="97">
        <f>_xll.qlQuoteValue(P125,_xll.ohTrigger(Trigger,Trigger6M,InterestRatesTrigger))</f>
        <v>1.6890000000000002E-2</v>
      </c>
      <c r="W125" s="94" t="b">
        <f t="shared" si="16"/>
        <v>1</v>
      </c>
      <c r="X125" s="153">
        <f t="shared" si="17"/>
        <v>0.13026467274232512</v>
      </c>
      <c r="Y125" s="50" t="b">
        <f>ABS(X125/10000)&lt;=ABS('General Settings'!$D$32)</f>
        <v>0</v>
      </c>
      <c r="AA125" s="50" t="str">
        <f>_xll.qlSwapIndex(,,O125,SettlementDays,Currency,Calendar,FixedLegTenor,FixedLegBDC,FixedLegDayCounter,Index6M,DiscountingCurve,Permanent,Trigger,ObjectOverwrite)</f>
        <v>obj_00705#0003</v>
      </c>
      <c r="AB125" s="50" t="str">
        <f>_xll.qlVanillaSwapFromSwapIndex(,AA125,R125)</f>
        <v>obj_0087b#0003</v>
      </c>
    </row>
    <row r="126" spans="13:30" x14ac:dyDescent="0.2">
      <c r="M126" s="94" t="s">
        <v>159</v>
      </c>
      <c r="N126" s="94" t="s">
        <v>83</v>
      </c>
      <c r="O126" s="94" t="s">
        <v>117</v>
      </c>
      <c r="P126" s="94" t="str">
        <f t="shared" si="13"/>
        <v>EUR3F13Y_Quote</v>
      </c>
      <c r="Q126" s="122"/>
      <c r="R126" s="106">
        <f>_xll.qlInterestRateIndexFixingDate(AA126,S126)</f>
        <v>43363</v>
      </c>
      <c r="S126" s="106">
        <f>_xll.qlCalendarAdvance(Calendar,SettlementDate,N126,"mf",TRUE,Trigger)</f>
        <v>43367</v>
      </c>
      <c r="T126" s="106">
        <f>_xll.qlInterestRateIndexMaturity(AA126,S126)</f>
        <v>48115</v>
      </c>
      <c r="U126" s="97">
        <f>_xll.qlIndexFixing(AA126,R126,TRUE,_xll.ohTrigger(Trigger,Trigger6M,InterestRatesTrigger))</f>
        <v>1.7240525753495155E-2</v>
      </c>
      <c r="V126" s="97">
        <f>_xll.qlQuoteValue(P126,_xll.ohTrigger(Trigger,Trigger6M,InterestRatesTrigger))</f>
        <v>1.7219999999999999E-2</v>
      </c>
      <c r="W126" s="94" t="b">
        <f t="shared" si="16"/>
        <v>1</v>
      </c>
      <c r="X126" s="153">
        <f t="shared" si="17"/>
        <v>0.20525753495155563</v>
      </c>
      <c r="Y126" s="50" t="b">
        <f>ABS(X126/10000)&lt;=ABS('General Settings'!$D$32)</f>
        <v>0</v>
      </c>
      <c r="AA126" s="50" t="str">
        <f>_xll.qlSwapIndex(,,O126,SettlementDays,Currency,Calendar,FixedLegTenor,FixedLegBDC,FixedLegDayCounter,Index6M,DiscountingCurve,Permanent,Trigger,ObjectOverwrite)</f>
        <v>obj_00753#0003</v>
      </c>
      <c r="AB126" s="50" t="str">
        <f>_xll.qlVanillaSwapFromSwapIndex(,AA126,R126)</f>
        <v>obj_0083b#0003</v>
      </c>
    </row>
    <row r="127" spans="13:30" x14ac:dyDescent="0.2">
      <c r="M127" s="94" t="s">
        <v>159</v>
      </c>
      <c r="N127" s="94" t="s">
        <v>83</v>
      </c>
      <c r="O127" s="94" t="s">
        <v>118</v>
      </c>
      <c r="P127" s="94" t="str">
        <f t="shared" si="13"/>
        <v>EUR3F14Y_Quote</v>
      </c>
      <c r="Q127" s="122"/>
      <c r="R127" s="106">
        <f>_xll.qlInterestRateIndexFixingDate(AA127,S127)</f>
        <v>43363</v>
      </c>
      <c r="S127" s="106">
        <f>_xll.qlCalendarAdvance(Calendar,SettlementDate,N127,"mf",TRUE,Trigger)</f>
        <v>43367</v>
      </c>
      <c r="T127" s="106">
        <f>_xll.qlInterestRateIndexMaturity(AA127,S127)</f>
        <v>48481</v>
      </c>
      <c r="U127" s="97">
        <f>_xll.qlIndexFixing(AA127,R127,TRUE,_xll.ohTrigger(Trigger,Trigger6M,InterestRatesTrigger))</f>
        <v>1.750182578218205E-2</v>
      </c>
      <c r="V127" s="97">
        <f>_xll.qlQuoteValue(P127,_xll.ohTrigger(Trigger,Trigger6M,InterestRatesTrigger))</f>
        <v>1.7490000000000002E-2</v>
      </c>
      <c r="W127" s="94" t="b">
        <f t="shared" si="16"/>
        <v>1</v>
      </c>
      <c r="X127" s="153">
        <f t="shared" si="17"/>
        <v>0.11825782182048328</v>
      </c>
      <c r="Y127" s="50" t="b">
        <f>ABS(X127/10000)&lt;=ABS('General Settings'!$D$32)</f>
        <v>0</v>
      </c>
      <c r="AA127" s="50" t="str">
        <f>_xll.qlSwapIndex(,,O127,SettlementDays,Currency,Calendar,FixedLegTenor,FixedLegBDC,FixedLegDayCounter,Index6M,DiscountingCurve,Permanent,Trigger,ObjectOverwrite)</f>
        <v>obj_0061e#0003</v>
      </c>
      <c r="AB127" s="50" t="str">
        <f>_xll.qlVanillaSwapFromSwapIndex(,AA127,R127)</f>
        <v>obj_00884#0003</v>
      </c>
    </row>
    <row r="128" spans="13:30" x14ac:dyDescent="0.2">
      <c r="M128" s="94" t="s">
        <v>159</v>
      </c>
      <c r="N128" s="94" t="s">
        <v>83</v>
      </c>
      <c r="O128" s="94" t="s">
        <v>92</v>
      </c>
      <c r="P128" s="94" t="str">
        <f t="shared" si="13"/>
        <v>EUR3F15Y_Quote</v>
      </c>
      <c r="Q128" s="122"/>
      <c r="R128" s="106">
        <f>_xll.qlInterestRateIndexFixingDate(AA128,S128)</f>
        <v>43363</v>
      </c>
      <c r="S128" s="106">
        <f>_xll.qlCalendarAdvance(Calendar,SettlementDate,N128,"mf",TRUE,Trigger)</f>
        <v>43367</v>
      </c>
      <c r="T128" s="106">
        <f>_xll.qlInterestRateIndexMaturity(AA128,S128)</f>
        <v>48848</v>
      </c>
      <c r="U128" s="97">
        <f>_xll.qlIndexFixing(AA128,R128,TRUE,_xll.ohTrigger(Trigger,Trigger6M,InterestRatesTrigger))</f>
        <v>1.7690002453668651E-2</v>
      </c>
      <c r="V128" s="97">
        <f>_xll.qlQuoteValue(P128,_xll.ohTrigger(Trigger,Trigger6M,InterestRatesTrigger))</f>
        <v>1.7680000000000001E-2</v>
      </c>
      <c r="W128" s="94" t="b">
        <f t="shared" si="16"/>
        <v>1</v>
      </c>
      <c r="X128" s="153">
        <f t="shared" si="17"/>
        <v>0.10002453668649797</v>
      </c>
      <c r="Y128" s="50" t="b">
        <f>ABS(X128/10000)&lt;=ABS('General Settings'!$D$32)</f>
        <v>0</v>
      </c>
      <c r="AA128" s="50" t="str">
        <f>_xll.qlSwapIndex(,,O128,SettlementDays,Currency,Calendar,FixedLegTenor,FixedLegBDC,FixedLegDayCounter,Index6M,DiscountingCurve,Permanent,Trigger,ObjectOverwrite)</f>
        <v>obj_006e1#0003</v>
      </c>
      <c r="AB128" s="50" t="str">
        <f>_xll.qlVanillaSwapFromSwapIndex(,AA128,R128)</f>
        <v>obj_008d4#0003</v>
      </c>
    </row>
    <row r="129" spans="13:28" x14ac:dyDescent="0.2">
      <c r="M129" s="94" t="s">
        <v>159</v>
      </c>
      <c r="N129" s="94" t="s">
        <v>83</v>
      </c>
      <c r="O129" s="94" t="s">
        <v>93</v>
      </c>
      <c r="P129" s="94" t="str">
        <f t="shared" si="13"/>
        <v>EUR3F20Y_Quote</v>
      </c>
      <c r="Q129" s="122"/>
      <c r="R129" s="106">
        <f>_xll.qlInterestRateIndexFixingDate(AA129,S129)</f>
        <v>43363</v>
      </c>
      <c r="S129" s="106">
        <f>_xll.qlCalendarAdvance(Calendar,SettlementDate,N129,"mf",TRUE,Trigger)</f>
        <v>43367</v>
      </c>
      <c r="T129" s="106">
        <f>_xll.qlInterestRateIndexMaturity(AA129,S129)</f>
        <v>50672</v>
      </c>
      <c r="U129" s="97">
        <f>_xll.qlIndexFixing(AA129,R129,TRUE,_xll.ohTrigger(Trigger,Trigger6M,InterestRatesTrigger))</f>
        <v>1.7893462094789155E-2</v>
      </c>
      <c r="V129" s="97">
        <f>_xll.qlQuoteValue(P129,_xll.ohTrigger(Trigger,Trigger6M,InterestRatesTrigger))</f>
        <v>1.788E-2</v>
      </c>
      <c r="W129" s="94" t="b">
        <f t="shared" si="16"/>
        <v>1</v>
      </c>
      <c r="X129" s="153">
        <f t="shared" si="17"/>
        <v>0.134620947891545</v>
      </c>
      <c r="Y129" s="50" t="b">
        <f>ABS(X129/10000)&lt;=ABS('General Settings'!$D$32)</f>
        <v>0</v>
      </c>
      <c r="AA129" s="50" t="str">
        <f>_xll.qlSwapIndex(,,O129,SettlementDays,Currency,Calendar,FixedLegTenor,FixedLegBDC,FixedLegDayCounter,Index6M,DiscountingCurve,Permanent,Trigger,ObjectOverwrite)</f>
        <v>obj_00648#0003</v>
      </c>
      <c r="AB129" s="50" t="str">
        <f>_xll.qlVanillaSwapFromSwapIndex(,AA129,R129)</f>
        <v>obj_0084a#0003</v>
      </c>
    </row>
    <row r="130" spans="13:28" x14ac:dyDescent="0.2">
      <c r="M130" s="94" t="s">
        <v>159</v>
      </c>
      <c r="N130" s="94" t="s">
        <v>83</v>
      </c>
      <c r="O130" s="94" t="s">
        <v>94</v>
      </c>
      <c r="P130" s="94" t="str">
        <f t="shared" si="13"/>
        <v>EUR3F25Y_Quote</v>
      </c>
      <c r="Q130" s="122"/>
      <c r="R130" s="106">
        <f>_xll.qlInterestRateIndexFixingDate(AA130,S130)</f>
        <v>43363</v>
      </c>
      <c r="S130" s="106">
        <f>_xll.qlCalendarAdvance(Calendar,SettlementDate,N130,"mf",TRUE,Trigger)</f>
        <v>43367</v>
      </c>
      <c r="T130" s="106">
        <f>_xll.qlInterestRateIndexMaturity(AA130,S130)</f>
        <v>52498</v>
      </c>
      <c r="U130" s="97">
        <f>_xll.qlIndexFixing(AA130,R130,TRUE,_xll.ohTrigger(Trigger,Trigger6M,InterestRatesTrigger))</f>
        <v>1.760321077109683E-2</v>
      </c>
      <c r="V130" s="97">
        <f>_xll.qlQuoteValue(P130,_xll.ohTrigger(Trigger,Trigger6M,InterestRatesTrigger))</f>
        <v>1.7589999999999998E-2</v>
      </c>
      <c r="W130" s="94" t="b">
        <f t="shared" si="16"/>
        <v>1</v>
      </c>
      <c r="X130" s="153">
        <f t="shared" si="17"/>
        <v>0.1321077109683183</v>
      </c>
      <c r="Y130" s="50" t="b">
        <f>ABS(X130/10000)&lt;=ABS('General Settings'!$D$32)</f>
        <v>0</v>
      </c>
      <c r="AA130" s="50" t="str">
        <f>_xll.qlSwapIndex(,,O130,SettlementDays,Currency,Calendar,FixedLegTenor,FixedLegBDC,FixedLegDayCounter,Index6M,DiscountingCurve,Permanent,Trigger,ObjectOverwrite)</f>
        <v>obj_00640#0003</v>
      </c>
      <c r="AB130" s="50" t="str">
        <f>_xll.qlVanillaSwapFromSwapIndex(,AA130,R130)</f>
        <v>obj_0092d#0003</v>
      </c>
    </row>
    <row r="131" spans="13:28" x14ac:dyDescent="0.2">
      <c r="M131" s="197" t="s">
        <v>159</v>
      </c>
      <c r="N131" s="197" t="s">
        <v>83</v>
      </c>
      <c r="O131" s="197" t="s">
        <v>96</v>
      </c>
      <c r="P131" s="197" t="str">
        <f t="shared" si="13"/>
        <v>EUR3F30Y_Quote</v>
      </c>
      <c r="Q131" s="162"/>
      <c r="R131" s="198">
        <f>_xll.qlInterestRateIndexFixingDate(AA131,S131)</f>
        <v>43363</v>
      </c>
      <c r="S131" s="198">
        <f>_xll.qlCalendarAdvance(Calendar,SettlementDate,N131,"mf",TRUE,Trigger)</f>
        <v>43367</v>
      </c>
      <c r="T131" s="198">
        <f>_xll.qlInterestRateIndexMaturity(AA131,S131)</f>
        <v>54325</v>
      </c>
      <c r="U131" s="199">
        <f>_xll.qlIndexFixing(AA131,R131,TRUE,_xll.ohTrigger(Trigger,Trigger6M,InterestRatesTrigger))</f>
        <v>1.7409706533044959E-2</v>
      </c>
      <c r="V131" s="199">
        <f>_xll.qlQuoteValue(P131,_xll.ohTrigger(Trigger,Trigger6M,InterestRatesTrigger))</f>
        <v>1.7399999999999999E-2</v>
      </c>
      <c r="W131" s="197" t="b">
        <f t="shared" si="16"/>
        <v>1</v>
      </c>
      <c r="X131" s="200">
        <f t="shared" si="17"/>
        <v>9.7065330449605525E-2</v>
      </c>
      <c r="Y131" s="161" t="b">
        <f>ABS(X131/10000)&lt;=ABS('General Settings'!$D$32)</f>
        <v>0</v>
      </c>
      <c r="AA131" s="50" t="str">
        <f>_xll.qlSwapIndex(,,O131,SettlementDays,Currency,Calendar,FixedLegTenor,FixedLegBDC,FixedLegDayCounter,Index6M,DiscountingCurve,Permanent,Trigger,ObjectOverwrite)</f>
        <v>obj_00654#0003</v>
      </c>
      <c r="AB131" s="50" t="str">
        <f>_xll.qlVanillaSwapFromSwapIndex(,AA131,R131)</f>
        <v>obj_00913#0003</v>
      </c>
    </row>
    <row r="132" spans="13:28" x14ac:dyDescent="0.2">
      <c r="M132" s="201" t="s">
        <v>159</v>
      </c>
      <c r="N132" s="201" t="s">
        <v>84</v>
      </c>
      <c r="O132" s="201" t="s">
        <v>33</v>
      </c>
      <c r="P132" s="201" t="str">
        <f t="shared" si="13"/>
        <v>EUR4F1Y_Quote</v>
      </c>
      <c r="Q132" s="166"/>
      <c r="R132" s="202">
        <f>_xll.qlInterestRateIndexFixingDate(AA132,S132)</f>
        <v>43728</v>
      </c>
      <c r="S132" s="202">
        <f>_xll.qlCalendarAdvance(Calendar,SettlementDate,N132,"mf",TRUE,Trigger)</f>
        <v>43732</v>
      </c>
      <c r="T132" s="202">
        <f>_xll.qlInterestRateIndexMaturity(AA132,S132)</f>
        <v>44098</v>
      </c>
      <c r="U132" s="203">
        <f>_xll.qlIndexFixing(AA132,R132,TRUE,_xll.ohTrigger(Trigger,Trigger6M,InterestRatesTrigger))</f>
        <v>8.4426532529948122E-3</v>
      </c>
      <c r="V132" s="203">
        <f>_xll.qlQuoteValue(P132,_xll.ohTrigger(Trigger,Trigger6M,InterestRatesTrigger))</f>
        <v>8.4800000000000014E-3</v>
      </c>
      <c r="W132" s="201" t="b">
        <f t="shared" si="16"/>
        <v>1</v>
      </c>
      <c r="X132" s="204">
        <f t="shared" si="17"/>
        <v>-0.37346747005189207</v>
      </c>
      <c r="Y132" s="149" t="b">
        <f>ABS(X132/10000)&lt;=ABS('General Settings'!$D$32)</f>
        <v>0</v>
      </c>
      <c r="AA132" s="50" t="str">
        <f>_xll.qlSwapIndex(,,O132,SettlementDays,Currency,Calendar,FixedLegTenor,FixedLegBDC,FixedLegDayCounter,Index6M,DiscountingCurve,Permanent,Trigger,ObjectOverwrite)</f>
        <v>obj_006b2#0003</v>
      </c>
      <c r="AB132" s="50" t="str">
        <f>_xll.qlVanillaSwapFromSwapIndex(,AA132,R132)</f>
        <v>obj_00920#0003</v>
      </c>
    </row>
    <row r="133" spans="13:28" x14ac:dyDescent="0.2">
      <c r="M133" s="94" t="s">
        <v>159</v>
      </c>
      <c r="N133" s="94" t="s">
        <v>84</v>
      </c>
      <c r="O133" s="94" t="s">
        <v>82</v>
      </c>
      <c r="P133" s="94" t="str">
        <f t="shared" si="13"/>
        <v>EUR4F2Y_Quote</v>
      </c>
      <c r="Q133" s="122"/>
      <c r="R133" s="106">
        <f>_xll.qlInterestRateIndexFixingDate(AA133,S133)</f>
        <v>43728</v>
      </c>
      <c r="S133" s="106">
        <f>_xll.qlCalendarAdvance(Calendar,SettlementDate,N133,"mf",TRUE,Trigger)</f>
        <v>43732</v>
      </c>
      <c r="T133" s="106">
        <f>_xll.qlInterestRateIndexMaturity(AA133,S133)</f>
        <v>44463</v>
      </c>
      <c r="U133" s="97">
        <f>_xll.qlIndexFixing(AA133,R133,TRUE,_xll.ohTrigger(Trigger,Trigger6M,InterestRatesTrigger))</f>
        <v>9.9967687635474766E-3</v>
      </c>
      <c r="V133" s="97">
        <f>_xll.qlQuoteValue(P133,_xll.ohTrigger(Trigger,Trigger6M,InterestRatesTrigger))</f>
        <v>9.9900000000000006E-3</v>
      </c>
      <c r="W133" s="94" t="b">
        <f t="shared" si="16"/>
        <v>1</v>
      </c>
      <c r="X133" s="153">
        <f t="shared" si="17"/>
        <v>6.7687635474759922E-2</v>
      </c>
      <c r="Y133" s="50" t="b">
        <f>ABS(X133/10000)&lt;=ABS('General Settings'!$D$32)</f>
        <v>0</v>
      </c>
      <c r="AA133" s="50" t="str">
        <f>_xll.qlSwapIndex(,,O133,SettlementDays,Currency,Calendar,FixedLegTenor,FixedLegBDC,FixedLegDayCounter,Index6M,DiscountingCurve,Permanent,Trigger,ObjectOverwrite)</f>
        <v>obj_0068d#0003</v>
      </c>
      <c r="AB133" s="50" t="str">
        <f>_xll.qlVanillaSwapFromSwapIndex(,AA133,R133)</f>
        <v>obj_00943#0003</v>
      </c>
    </row>
    <row r="134" spans="13:28" x14ac:dyDescent="0.2">
      <c r="M134" s="94" t="s">
        <v>159</v>
      </c>
      <c r="N134" s="94" t="s">
        <v>84</v>
      </c>
      <c r="O134" s="94" t="s">
        <v>83</v>
      </c>
      <c r="P134" s="94" t="str">
        <f t="shared" si="13"/>
        <v>EUR4F3Y_Quote</v>
      </c>
      <c r="Q134" s="122"/>
      <c r="R134" s="106">
        <f>_xll.qlInterestRateIndexFixingDate(AA134,S134)</f>
        <v>43728</v>
      </c>
      <c r="S134" s="106">
        <f>_xll.qlCalendarAdvance(Calendar,SettlementDate,N134,"mf",TRUE,Trigger)</f>
        <v>43732</v>
      </c>
      <c r="T134" s="106">
        <f>_xll.qlInterestRateIndexMaturity(AA134,S134)</f>
        <v>44830</v>
      </c>
      <c r="U134" s="97">
        <f>_xll.qlIndexFixing(AA134,R134,TRUE,_xll.ohTrigger(Trigger,Trigger6M,InterestRatesTrigger))</f>
        <v>1.1531115057117496E-2</v>
      </c>
      <c r="V134" s="97">
        <f>_xll.qlQuoteValue(P134,_xll.ohTrigger(Trigger,Trigger6M,InterestRatesTrigger))</f>
        <v>1.1519999999999999E-2</v>
      </c>
      <c r="W134" s="94" t="b">
        <f t="shared" si="16"/>
        <v>1</v>
      </c>
      <c r="X134" s="153">
        <f t="shared" si="17"/>
        <v>0.11115057117497273</v>
      </c>
      <c r="Y134" s="50" t="b">
        <f>ABS(X134/10000)&lt;=ABS('General Settings'!$D$32)</f>
        <v>0</v>
      </c>
      <c r="AA134" s="50" t="str">
        <f>_xll.qlSwapIndex(,,O134,SettlementDays,Currency,Calendar,FixedLegTenor,FixedLegBDC,FixedLegDayCounter,Index6M,DiscountingCurve,Permanent,Trigger,ObjectOverwrite)</f>
        <v>obj_006a6#0003</v>
      </c>
      <c r="AB134" s="50" t="str">
        <f>_xll.qlVanillaSwapFromSwapIndex(,AA134,R134)</f>
        <v>obj_00825#0003</v>
      </c>
    </row>
    <row r="135" spans="13:28" x14ac:dyDescent="0.2">
      <c r="M135" s="94" t="s">
        <v>159</v>
      </c>
      <c r="N135" s="94" t="s">
        <v>84</v>
      </c>
      <c r="O135" s="94" t="s">
        <v>84</v>
      </c>
      <c r="P135" s="94" t="str">
        <f t="shared" si="13"/>
        <v>EUR4F4Y_Quote</v>
      </c>
      <c r="Q135" s="122"/>
      <c r="R135" s="106">
        <f>_xll.qlInterestRateIndexFixingDate(AA135,S135)</f>
        <v>43728</v>
      </c>
      <c r="S135" s="106">
        <f>_xll.qlCalendarAdvance(Calendar,SettlementDate,N135,"mf",TRUE,Trigger)</f>
        <v>43732</v>
      </c>
      <c r="T135" s="106">
        <f>_xll.qlInterestRateIndexMaturity(AA135,S135)</f>
        <v>45194</v>
      </c>
      <c r="U135" s="97">
        <f>_xll.qlIndexFixing(AA135,R135,TRUE,_xll.ohTrigger(Trigger,Trigger6M,InterestRatesTrigger))</f>
        <v>1.2898082632269997E-2</v>
      </c>
      <c r="V135" s="97">
        <f>_xll.qlQuoteValue(P135,_xll.ohTrigger(Trigger,Trigger6M,InterestRatesTrigger))</f>
        <v>1.2890000000000002E-2</v>
      </c>
      <c r="W135" s="94" t="b">
        <f t="shared" si="16"/>
        <v>1</v>
      </c>
      <c r="X135" s="153">
        <f t="shared" si="17"/>
        <v>8.0826322699945746E-2</v>
      </c>
      <c r="Y135" s="50" t="b">
        <f>ABS(X135/10000)&lt;=ABS('General Settings'!$D$32)</f>
        <v>0</v>
      </c>
      <c r="AA135" s="50" t="str">
        <f>_xll.qlSwapIndex(,,O135,SettlementDays,Currency,Calendar,FixedLegTenor,FixedLegBDC,FixedLegDayCounter,Index6M,DiscountingCurve,Permanent,Trigger,ObjectOverwrite)</f>
        <v>obj_00684#0003</v>
      </c>
      <c r="AB135" s="50" t="str">
        <f>_xll.qlVanillaSwapFromSwapIndex(,AA135,R135)</f>
        <v>obj_008db#0003</v>
      </c>
    </row>
    <row r="136" spans="13:28" x14ac:dyDescent="0.2">
      <c r="M136" s="94" t="s">
        <v>159</v>
      </c>
      <c r="N136" s="94" t="s">
        <v>84</v>
      </c>
      <c r="O136" s="94" t="s">
        <v>85</v>
      </c>
      <c r="P136" s="94" t="str">
        <f t="shared" si="13"/>
        <v>EUR4F5Y_Quote</v>
      </c>
      <c r="Q136" s="122"/>
      <c r="R136" s="106">
        <f>_xll.qlInterestRateIndexFixingDate(AA136,S136)</f>
        <v>43728</v>
      </c>
      <c r="S136" s="106">
        <f>_xll.qlCalendarAdvance(Calendar,SettlementDate,N136,"mf",TRUE,Trigger)</f>
        <v>43732</v>
      </c>
      <c r="T136" s="106">
        <f>_xll.qlInterestRateIndexMaturity(AA136,S136)</f>
        <v>45559</v>
      </c>
      <c r="U136" s="97">
        <f>_xll.qlIndexFixing(AA136,R136,TRUE,_xll.ohTrigger(Trigger,Trigger6M,InterestRatesTrigger))</f>
        <v>1.4063445675400913E-2</v>
      </c>
      <c r="V136" s="97">
        <f>_xll.qlQuoteValue(P136,_xll.ohTrigger(Trigger,Trigger6M,InterestRatesTrigger))</f>
        <v>1.405E-2</v>
      </c>
      <c r="W136" s="94" t="b">
        <f t="shared" si="16"/>
        <v>1</v>
      </c>
      <c r="X136" s="153">
        <f t="shared" si="17"/>
        <v>0.13445675400913099</v>
      </c>
      <c r="Y136" s="50" t="b">
        <f>ABS(X136/10000)&lt;=ABS('General Settings'!$D$32)</f>
        <v>0</v>
      </c>
      <c r="AA136" s="50" t="str">
        <f>_xll.qlSwapIndex(,,O136,SettlementDays,Currency,Calendar,FixedLegTenor,FixedLegBDC,FixedLegDayCounter,Index6M,DiscountingCurve,Permanent,Trigger,ObjectOverwrite)</f>
        <v>obj_0071c#0003</v>
      </c>
      <c r="AB136" s="50" t="str">
        <f>_xll.qlVanillaSwapFromSwapIndex(,AA136,R136)</f>
        <v>obj_008b8#0003</v>
      </c>
    </row>
    <row r="137" spans="13:28" x14ac:dyDescent="0.2">
      <c r="M137" s="94" t="s">
        <v>159</v>
      </c>
      <c r="N137" s="94" t="s">
        <v>84</v>
      </c>
      <c r="O137" s="94" t="s">
        <v>86</v>
      </c>
      <c r="P137" s="94" t="str">
        <f t="shared" si="13"/>
        <v>EUR4F6Y_Quote</v>
      </c>
      <c r="Q137" s="122"/>
      <c r="R137" s="106">
        <f>_xll.qlInterestRateIndexFixingDate(AA137,S137)</f>
        <v>43728</v>
      </c>
      <c r="S137" s="106">
        <f>_xll.qlCalendarAdvance(Calendar,SettlementDate,N137,"mf",TRUE,Trigger)</f>
        <v>43732</v>
      </c>
      <c r="T137" s="106">
        <f>_xll.qlInterestRateIndexMaturity(AA137,S137)</f>
        <v>45924</v>
      </c>
      <c r="U137" s="97">
        <f>_xll.qlIndexFixing(AA137,R137,TRUE,_xll.ohTrigger(Trigger,Trigger6M,InterestRatesTrigger))</f>
        <v>1.5036343784930496E-2</v>
      </c>
      <c r="V137" s="97">
        <f>_xll.qlQuoteValue(P137,_xll.ohTrigger(Trigger,Trigger6M,InterestRatesTrigger))</f>
        <v>1.5030000000000002E-2</v>
      </c>
      <c r="W137" s="94" t="b">
        <f t="shared" si="16"/>
        <v>1</v>
      </c>
      <c r="X137" s="153">
        <f t="shared" si="17"/>
        <v>6.3437849304945337E-2</v>
      </c>
      <c r="Y137" s="50" t="b">
        <f>ABS(X137/10000)&lt;=ABS('General Settings'!$D$32)</f>
        <v>0</v>
      </c>
      <c r="AA137" s="50" t="str">
        <f>_xll.qlSwapIndex(,,O137,SettlementDays,Currency,Calendar,FixedLegTenor,FixedLegBDC,FixedLegDayCounter,Index6M,DiscountingCurve,Permanent,Trigger,ObjectOverwrite)</f>
        <v>obj_00663#0003</v>
      </c>
      <c r="AB137" s="50" t="str">
        <f>_xll.qlVanillaSwapFromSwapIndex(,AA137,R137)</f>
        <v>obj_00851#0003</v>
      </c>
    </row>
    <row r="138" spans="13:28" x14ac:dyDescent="0.2">
      <c r="M138" s="94" t="s">
        <v>159</v>
      </c>
      <c r="N138" s="94" t="s">
        <v>84</v>
      </c>
      <c r="O138" s="94" t="s">
        <v>87</v>
      </c>
      <c r="P138" s="94" t="str">
        <f t="shared" si="13"/>
        <v>EUR4F7Y_Quote</v>
      </c>
      <c r="Q138" s="122"/>
      <c r="R138" s="106">
        <f>_xll.qlInterestRateIndexFixingDate(AA138,S138)</f>
        <v>43728</v>
      </c>
      <c r="S138" s="106">
        <f>_xll.qlCalendarAdvance(Calendar,SettlementDate,N138,"mf",TRUE,Trigger)</f>
        <v>43732</v>
      </c>
      <c r="T138" s="106">
        <f>_xll.qlInterestRateIndexMaturity(AA138,S138)</f>
        <v>46289</v>
      </c>
      <c r="U138" s="97">
        <f>_xll.qlIndexFixing(AA138,R138,TRUE,_xll.ohTrigger(Trigger,Trigger6M,InterestRatesTrigger))</f>
        <v>1.5876837741317502E-2</v>
      </c>
      <c r="V138" s="97">
        <f>_xll.qlQuoteValue(P138,_xll.ohTrigger(Trigger,Trigger6M,InterestRatesTrigger))</f>
        <v>1.5869999999999999E-2</v>
      </c>
      <c r="W138" s="94" t="b">
        <f t="shared" si="16"/>
        <v>1</v>
      </c>
      <c r="X138" s="153">
        <f t="shared" si="17"/>
        <v>6.8377413175030322E-2</v>
      </c>
      <c r="Y138" s="50" t="b">
        <f>ABS(X138/10000)&lt;=ABS('General Settings'!$D$32)</f>
        <v>0</v>
      </c>
      <c r="AA138" s="50" t="str">
        <f>_xll.qlSwapIndex(,,O138,SettlementDays,Currency,Calendar,FixedLegTenor,FixedLegBDC,FixedLegDayCounter,Index6M,DiscountingCurve,Permanent,Trigger,ObjectOverwrite)</f>
        <v>obj_0063e#0003</v>
      </c>
      <c r="AB138" s="50" t="str">
        <f>_xll.qlVanillaSwapFromSwapIndex(,AA138,R138)</f>
        <v>obj_00904#0003</v>
      </c>
    </row>
    <row r="139" spans="13:28" x14ac:dyDescent="0.2">
      <c r="M139" s="94" t="s">
        <v>159</v>
      </c>
      <c r="N139" s="94" t="s">
        <v>84</v>
      </c>
      <c r="O139" s="94" t="s">
        <v>88</v>
      </c>
      <c r="P139" s="94" t="str">
        <f t="shared" si="13"/>
        <v>EUR4F8Y_Quote</v>
      </c>
      <c r="Q139" s="122"/>
      <c r="R139" s="106">
        <f>_xll.qlInterestRateIndexFixingDate(AA139,S139)</f>
        <v>43728</v>
      </c>
      <c r="S139" s="106">
        <f>_xll.qlCalendarAdvance(Calendar,SettlementDate,N139,"mf",TRUE,Trigger)</f>
        <v>43732</v>
      </c>
      <c r="T139" s="106">
        <f>_xll.qlInterestRateIndexMaturity(AA139,S139)</f>
        <v>46654</v>
      </c>
      <c r="U139" s="97">
        <f>_xll.qlIndexFixing(AA139,R139,TRUE,_xll.ohTrigger(Trigger,Trigger6M,InterestRatesTrigger))</f>
        <v>1.659170248848086E-2</v>
      </c>
      <c r="V139" s="97">
        <f>_xll.qlQuoteValue(P139,_xll.ohTrigger(Trigger,Trigger6M,InterestRatesTrigger))</f>
        <v>1.6579999999999998E-2</v>
      </c>
      <c r="W139" s="94" t="b">
        <f t="shared" si="16"/>
        <v>1</v>
      </c>
      <c r="X139" s="153">
        <f t="shared" si="17"/>
        <v>0.1170248848086225</v>
      </c>
      <c r="Y139" s="50" t="b">
        <f>ABS(X139/10000)&lt;=ABS('General Settings'!$D$32)</f>
        <v>0</v>
      </c>
      <c r="AA139" s="50" t="str">
        <f>_xll.qlSwapIndex(,,O139,SettlementDays,Currency,Calendar,FixedLegTenor,FixedLegBDC,FixedLegDayCounter,Index6M,DiscountingCurve,Permanent,Trigger,ObjectOverwrite)</f>
        <v>obj_006b6#0003</v>
      </c>
      <c r="AB139" s="50" t="str">
        <f>_xll.qlVanillaSwapFromSwapIndex(,AA139,R139)</f>
        <v>obj_00914#0003</v>
      </c>
    </row>
    <row r="140" spans="13:28" x14ac:dyDescent="0.2">
      <c r="M140" s="94" t="s">
        <v>159</v>
      </c>
      <c r="N140" s="94" t="s">
        <v>84</v>
      </c>
      <c r="O140" s="94" t="s">
        <v>89</v>
      </c>
      <c r="P140" s="94" t="str">
        <f t="shared" si="13"/>
        <v>EUR4F9Y_Quote</v>
      </c>
      <c r="Q140" s="122"/>
      <c r="R140" s="106">
        <f>_xll.qlInterestRateIndexFixingDate(AA140,S140)</f>
        <v>43728</v>
      </c>
      <c r="S140" s="106">
        <f>_xll.qlCalendarAdvance(Calendar,SettlementDate,N140,"mf",TRUE,Trigger)</f>
        <v>43732</v>
      </c>
      <c r="T140" s="106">
        <f>_xll.qlInterestRateIndexMaturity(AA140,S140)</f>
        <v>47021</v>
      </c>
      <c r="U140" s="97">
        <f>_xll.qlIndexFixing(AA140,R140,TRUE,_xll.ohTrigger(Trigger,Trigger6M,InterestRatesTrigger))</f>
        <v>1.7187502649899031E-2</v>
      </c>
      <c r="V140" s="97">
        <f>_xll.qlQuoteValue(P140,_xll.ohTrigger(Trigger,Trigger6M,InterestRatesTrigger))</f>
        <v>1.7170000000000001E-2</v>
      </c>
      <c r="W140" s="94" t="b">
        <f t="shared" si="16"/>
        <v>1</v>
      </c>
      <c r="X140" s="153">
        <f t="shared" si="17"/>
        <v>0.17502649899029527</v>
      </c>
      <c r="Y140" s="50" t="b">
        <f>ABS(X140/10000)&lt;=ABS('General Settings'!$D$32)</f>
        <v>0</v>
      </c>
      <c r="AA140" s="50" t="str">
        <f>_xll.qlSwapIndex(,,O140,SettlementDays,Currency,Calendar,FixedLegTenor,FixedLegBDC,FixedLegDayCounter,Index6M,DiscountingCurve,Permanent,Trigger,ObjectOverwrite)</f>
        <v>obj_0074e#0003</v>
      </c>
      <c r="AB140" s="50" t="str">
        <f>_xll.qlVanillaSwapFromSwapIndex(,AA140,R140)</f>
        <v>obj_008bf#0003</v>
      </c>
    </row>
    <row r="141" spans="13:28" x14ac:dyDescent="0.2">
      <c r="M141" s="94" t="s">
        <v>159</v>
      </c>
      <c r="N141" s="94" t="s">
        <v>84</v>
      </c>
      <c r="O141" s="94" t="s">
        <v>90</v>
      </c>
      <c r="P141" s="94" t="str">
        <f t="shared" si="13"/>
        <v>EUR4F10Y_Quote</v>
      </c>
      <c r="Q141" s="122"/>
      <c r="R141" s="106">
        <f>_xll.qlInterestRateIndexFixingDate(AA141,S141)</f>
        <v>43728</v>
      </c>
      <c r="S141" s="106">
        <f>_xll.qlCalendarAdvance(Calendar,SettlementDate,N141,"mf",TRUE,Trigger)</f>
        <v>43732</v>
      </c>
      <c r="T141" s="106">
        <f>_xll.qlInterestRateIndexMaturity(AA141,S141)</f>
        <v>47385</v>
      </c>
      <c r="U141" s="97">
        <f>_xll.qlIndexFixing(AA141,R141,TRUE,_xll.ohTrigger(Trigger,Trigger6M,InterestRatesTrigger))</f>
        <v>1.765911248661892E-2</v>
      </c>
      <c r="V141" s="97">
        <f>_xll.qlQuoteValue(P141,_xll.ohTrigger(Trigger,Trigger6M,InterestRatesTrigger))</f>
        <v>1.7650000000000002E-2</v>
      </c>
      <c r="W141" s="94" t="b">
        <f t="shared" si="16"/>
        <v>1</v>
      </c>
      <c r="X141" s="153">
        <f t="shared" si="17"/>
        <v>9.1124866189173925E-2</v>
      </c>
      <c r="Y141" s="50" t="b">
        <f>ABS(X141/10000)&lt;=ABS('General Settings'!$D$32)</f>
        <v>0</v>
      </c>
      <c r="AA141" s="50" t="str">
        <f>_xll.qlSwapIndex(,,O141,SettlementDays,Currency,Calendar,FixedLegTenor,FixedLegBDC,FixedLegDayCounter,Index6M,DiscountingCurve,Permanent,Trigger,ObjectOverwrite)</f>
        <v>obj_0066a#0003</v>
      </c>
      <c r="AB141" s="50" t="str">
        <f>_xll.qlVanillaSwapFromSwapIndex(,AA141,R141)</f>
        <v>obj_00839#0003</v>
      </c>
    </row>
    <row r="142" spans="13:28" x14ac:dyDescent="0.2">
      <c r="M142" s="94" t="s">
        <v>159</v>
      </c>
      <c r="N142" s="94" t="s">
        <v>84</v>
      </c>
      <c r="O142" s="94" t="s">
        <v>116</v>
      </c>
      <c r="P142" s="94" t="str">
        <f t="shared" ref="P142:P205" si="18">Currency&amp;SUBSTITUTE(N142,"Y","F")&amp;O142&amp;QuoteSuffix</f>
        <v>EUR4F11Y_Quote</v>
      </c>
      <c r="Q142" s="122"/>
      <c r="R142" s="106">
        <f>_xll.qlInterestRateIndexFixingDate(AA142,S142)</f>
        <v>43728</v>
      </c>
      <c r="S142" s="106">
        <f>_xll.qlCalendarAdvance(Calendar,SettlementDate,N142,"mf",TRUE,Trigger)</f>
        <v>43732</v>
      </c>
      <c r="T142" s="106">
        <f>_xll.qlInterestRateIndexMaturity(AA142,S142)</f>
        <v>47750</v>
      </c>
      <c r="U142" s="97">
        <f>_xll.qlIndexFixing(AA142,R142,TRUE,_xll.ohTrigger(Trigger,Trigger6M,InterestRatesTrigger))</f>
        <v>1.8031597409211515E-2</v>
      </c>
      <c r="V142" s="97">
        <f>_xll.qlQuoteValue(P142,_xll.ohTrigger(Trigger,Trigger6M,InterestRatesTrigger))</f>
        <v>1.8020000000000001E-2</v>
      </c>
      <c r="W142" s="94" t="b">
        <f t="shared" si="16"/>
        <v>1</v>
      </c>
      <c r="X142" s="153">
        <f t="shared" si="17"/>
        <v>0.11597409211513976</v>
      </c>
      <c r="Y142" s="50" t="b">
        <f>ABS(X142/10000)&lt;=ABS('General Settings'!$D$32)</f>
        <v>0</v>
      </c>
      <c r="AA142" s="50" t="str">
        <f>_xll.qlSwapIndex(,,O142,SettlementDays,Currency,Calendar,FixedLegTenor,FixedLegBDC,FixedLegDayCounter,Index6M,DiscountingCurve,Permanent,Trigger,ObjectOverwrite)</f>
        <v>obj_006a4#0003</v>
      </c>
      <c r="AB142" s="50" t="str">
        <f>_xll.qlVanillaSwapFromSwapIndex(,AA142,R142)</f>
        <v>obj_008a2#0003</v>
      </c>
    </row>
    <row r="143" spans="13:28" x14ac:dyDescent="0.2">
      <c r="M143" s="94" t="s">
        <v>159</v>
      </c>
      <c r="N143" s="94" t="s">
        <v>84</v>
      </c>
      <c r="O143" s="94" t="s">
        <v>91</v>
      </c>
      <c r="P143" s="94" t="str">
        <f t="shared" si="18"/>
        <v>EUR4F12Y_Quote</v>
      </c>
      <c r="Q143" s="122"/>
      <c r="R143" s="106">
        <f>_xll.qlInterestRateIndexFixingDate(AA143,S143)</f>
        <v>43728</v>
      </c>
      <c r="S143" s="106">
        <f>_xll.qlCalendarAdvance(Calendar,SettlementDate,N143,"mf",TRUE,Trigger)</f>
        <v>43732</v>
      </c>
      <c r="T143" s="106">
        <f>_xll.qlInterestRateIndexMaturity(AA143,S143)</f>
        <v>48115</v>
      </c>
      <c r="U143" s="97">
        <f>_xll.qlIndexFixing(AA143,R143,TRUE,_xll.ohTrigger(Trigger,Trigger6M,InterestRatesTrigger))</f>
        <v>1.8315468380875576E-2</v>
      </c>
      <c r="V143" s="97">
        <f>_xll.qlQuoteValue(P143,_xll.ohTrigger(Trigger,Trigger6M,InterestRatesTrigger))</f>
        <v>1.83E-2</v>
      </c>
      <c r="W143" s="94" t="b">
        <f t="shared" ref="W143:W206" si="19">NOT(ISERROR(V143))</f>
        <v>1</v>
      </c>
      <c r="X143" s="153">
        <f t="shared" ref="X143:X206" si="20">(U143-V143)*10000</f>
        <v>0.15468380875575255</v>
      </c>
      <c r="Y143" s="50" t="b">
        <f>ABS(X143/10000)&lt;=ABS('General Settings'!$D$32)</f>
        <v>0</v>
      </c>
      <c r="AA143" s="50" t="str">
        <f>_xll.qlSwapIndex(,,O143,SettlementDays,Currency,Calendar,FixedLegTenor,FixedLegBDC,FixedLegDayCounter,Index6M,DiscountingCurve,Permanent,Trigger,ObjectOverwrite)</f>
        <v>obj_006ee#0003</v>
      </c>
      <c r="AB143" s="50" t="str">
        <f>_xll.qlVanillaSwapFromSwapIndex(,AA143,R143)</f>
        <v>obj_00848#0003</v>
      </c>
    </row>
    <row r="144" spans="13:28" x14ac:dyDescent="0.2">
      <c r="M144" s="94" t="s">
        <v>159</v>
      </c>
      <c r="N144" s="94" t="s">
        <v>84</v>
      </c>
      <c r="O144" s="94" t="s">
        <v>117</v>
      </c>
      <c r="P144" s="94" t="str">
        <f t="shared" si="18"/>
        <v>EUR4F13Y_Quote</v>
      </c>
      <c r="Q144" s="122"/>
      <c r="R144" s="106">
        <f>_xll.qlInterestRateIndexFixingDate(AA144,S144)</f>
        <v>43728</v>
      </c>
      <c r="S144" s="106">
        <f>_xll.qlCalendarAdvance(Calendar,SettlementDate,N144,"mf",TRUE,Trigger)</f>
        <v>43732</v>
      </c>
      <c r="T144" s="106">
        <f>_xll.qlInterestRateIndexMaturity(AA144,S144)</f>
        <v>48481</v>
      </c>
      <c r="U144" s="97">
        <f>_xll.qlIndexFixing(AA144,R144,TRUE,_xll.ohTrigger(Trigger,Trigger6M,InterestRatesTrigger))</f>
        <v>1.8525567287621225E-2</v>
      </c>
      <c r="V144" s="97">
        <f>_xll.qlQuoteValue(P144,_xll.ohTrigger(Trigger,Trigger6M,InterestRatesTrigger))</f>
        <v>1.8519999999999998E-2</v>
      </c>
      <c r="W144" s="94" t="b">
        <f t="shared" si="19"/>
        <v>1</v>
      </c>
      <c r="X144" s="153">
        <f t="shared" si="20"/>
        <v>5.5672876212269073E-2</v>
      </c>
      <c r="Y144" s="50" t="b">
        <f>ABS(X144/10000)&lt;=ABS('General Settings'!$D$32)</f>
        <v>0</v>
      </c>
      <c r="AA144" s="50" t="str">
        <f>_xll.qlSwapIndex(,,O144,SettlementDays,Currency,Calendar,FixedLegTenor,FixedLegBDC,FixedLegDayCounter,Index6M,DiscountingCurve,Permanent,Trigger,ObjectOverwrite)</f>
        <v>obj_00735#0003</v>
      </c>
      <c r="AB144" s="50" t="str">
        <f>_xll.qlVanillaSwapFromSwapIndex(,AA144,R144)</f>
        <v>obj_0089d#0003</v>
      </c>
    </row>
    <row r="145" spans="13:28" x14ac:dyDescent="0.2">
      <c r="M145" s="94" t="s">
        <v>159</v>
      </c>
      <c r="N145" s="94" t="s">
        <v>84</v>
      </c>
      <c r="O145" s="94" t="s">
        <v>118</v>
      </c>
      <c r="P145" s="94" t="str">
        <f t="shared" si="18"/>
        <v>EUR4F14Y_Quote</v>
      </c>
      <c r="Q145" s="122"/>
      <c r="R145" s="106">
        <f>_xll.qlInterestRateIndexFixingDate(AA145,S145)</f>
        <v>43728</v>
      </c>
      <c r="S145" s="106">
        <f>_xll.qlCalendarAdvance(Calendar,SettlementDate,N145,"mf",TRUE,Trigger)</f>
        <v>43732</v>
      </c>
      <c r="T145" s="106">
        <f>_xll.qlInterestRateIndexMaturity(AA145,S145)</f>
        <v>48848</v>
      </c>
      <c r="U145" s="97">
        <f>_xll.qlIndexFixing(AA145,R145,TRUE,_xll.ohTrigger(Trigger,Trigger6M,InterestRatesTrigger))</f>
        <v>1.8664154533853086E-2</v>
      </c>
      <c r="V145" s="97">
        <f>_xll.qlQuoteValue(P145,_xll.ohTrigger(Trigger,Trigger6M,InterestRatesTrigger))</f>
        <v>1.865E-2</v>
      </c>
      <c r="W145" s="94" t="b">
        <f t="shared" si="19"/>
        <v>1</v>
      </c>
      <c r="X145" s="153">
        <f t="shared" si="20"/>
        <v>0.14154533853085599</v>
      </c>
      <c r="Y145" s="50" t="b">
        <f>ABS(X145/10000)&lt;=ABS('General Settings'!$D$32)</f>
        <v>0</v>
      </c>
      <c r="AA145" s="50" t="str">
        <f>_xll.qlSwapIndex(,,O145,SettlementDays,Currency,Calendar,FixedLegTenor,FixedLegBDC,FixedLegDayCounter,Index6M,DiscountingCurve,Permanent,Trigger,ObjectOverwrite)</f>
        <v>obj_0064f#0003</v>
      </c>
      <c r="AB145" s="50" t="str">
        <f>_xll.qlVanillaSwapFromSwapIndex(,AA145,R145)</f>
        <v>obj_00937#0003</v>
      </c>
    </row>
    <row r="146" spans="13:28" x14ac:dyDescent="0.2">
      <c r="M146" s="94" t="s">
        <v>159</v>
      </c>
      <c r="N146" s="94" t="s">
        <v>84</v>
      </c>
      <c r="O146" s="94" t="s">
        <v>92</v>
      </c>
      <c r="P146" s="94" t="str">
        <f t="shared" si="18"/>
        <v>EUR4F15Y_Quote</v>
      </c>
      <c r="Q146" s="122"/>
      <c r="R146" s="106">
        <f>_xll.qlInterestRateIndexFixingDate(AA146,S146)</f>
        <v>43728</v>
      </c>
      <c r="S146" s="106">
        <f>_xll.qlCalendarAdvance(Calendar,SettlementDate,N146,"mf",TRUE,Trigger)</f>
        <v>43732</v>
      </c>
      <c r="T146" s="106">
        <f>_xll.qlInterestRateIndexMaturity(AA146,S146)</f>
        <v>49212</v>
      </c>
      <c r="U146" s="97">
        <f>_xll.qlIndexFixing(AA146,R146,TRUE,_xll.ohTrigger(Trigger,Trigger6M,InterestRatesTrigger))</f>
        <v>1.8743359211389699E-2</v>
      </c>
      <c r="V146" s="97">
        <f>_xll.qlQuoteValue(P146,_xll.ohTrigger(Trigger,Trigger6M,InterestRatesTrigger))</f>
        <v>1.874E-2</v>
      </c>
      <c r="W146" s="94" t="b">
        <f t="shared" si="19"/>
        <v>1</v>
      </c>
      <c r="X146" s="153">
        <f t="shared" si="20"/>
        <v>3.3592113896988018E-2</v>
      </c>
      <c r="Y146" s="50" t="b">
        <f>ABS(X146/10000)&lt;=ABS('General Settings'!$D$32)</f>
        <v>0</v>
      </c>
      <c r="AA146" s="50" t="str">
        <f>_xll.qlSwapIndex(,,O146,SettlementDays,Currency,Calendar,FixedLegTenor,FixedLegBDC,FixedLegDayCounter,Index6M,DiscountingCurve,Permanent,Trigger,ObjectOverwrite)</f>
        <v>obj_006e0#0003</v>
      </c>
      <c r="AB146" s="50" t="str">
        <f>_xll.qlVanillaSwapFromSwapIndex(,AA146,R146)</f>
        <v>obj_00847#0003</v>
      </c>
    </row>
    <row r="147" spans="13:28" x14ac:dyDescent="0.2">
      <c r="M147" s="94" t="s">
        <v>159</v>
      </c>
      <c r="N147" s="94" t="s">
        <v>84</v>
      </c>
      <c r="O147" s="94" t="s">
        <v>93</v>
      </c>
      <c r="P147" s="94" t="str">
        <f t="shared" si="18"/>
        <v>EUR4F20Y_Quote</v>
      </c>
      <c r="Q147" s="122"/>
      <c r="R147" s="106">
        <f>_xll.qlInterestRateIndexFixingDate(AA147,S147)</f>
        <v>43728</v>
      </c>
      <c r="S147" s="106">
        <f>_xll.qlCalendarAdvance(Calendar,SettlementDate,N147,"mf",TRUE,Trigger)</f>
        <v>43732</v>
      </c>
      <c r="T147" s="106">
        <f>_xll.qlInterestRateIndexMaturity(AA147,S147)</f>
        <v>51039</v>
      </c>
      <c r="U147" s="97">
        <f>_xll.qlIndexFixing(AA147,R147,TRUE,_xll.ohTrigger(Trigger,Trigger6M,InterestRatesTrigger))</f>
        <v>1.8573439491520623E-2</v>
      </c>
      <c r="V147" s="97">
        <f>_xll.qlQuoteValue(P147,_xll.ohTrigger(Trigger,Trigger6M,InterestRatesTrigger))</f>
        <v>1.856E-2</v>
      </c>
      <c r="W147" s="94" t="b">
        <f t="shared" si="19"/>
        <v>1</v>
      </c>
      <c r="X147" s="153">
        <f t="shared" si="20"/>
        <v>0.1343949152062332</v>
      </c>
      <c r="Y147" s="50" t="b">
        <f>ABS(X147/10000)&lt;=ABS('General Settings'!$D$32)</f>
        <v>0</v>
      </c>
      <c r="AA147" s="50" t="str">
        <f>_xll.qlSwapIndex(,,O147,SettlementDays,Currency,Calendar,FixedLegTenor,FixedLegBDC,FixedLegDayCounter,Index6M,DiscountingCurve,Permanent,Trigger,ObjectOverwrite)</f>
        <v>obj_00711#0003</v>
      </c>
      <c r="AB147" s="50" t="str">
        <f>_xll.qlVanillaSwapFromSwapIndex(,AA147,R147)</f>
        <v>obj_0093b#0003</v>
      </c>
    </row>
    <row r="148" spans="13:28" x14ac:dyDescent="0.2">
      <c r="M148" s="94" t="s">
        <v>159</v>
      </c>
      <c r="N148" s="94" t="s">
        <v>84</v>
      </c>
      <c r="O148" s="94" t="s">
        <v>94</v>
      </c>
      <c r="P148" s="94" t="str">
        <f t="shared" si="18"/>
        <v>EUR4F25Y_Quote</v>
      </c>
      <c r="Q148" s="122"/>
      <c r="R148" s="106">
        <f>_xll.qlInterestRateIndexFixingDate(AA148,S148)</f>
        <v>43728</v>
      </c>
      <c r="S148" s="106">
        <f>_xll.qlCalendarAdvance(Calendar,SettlementDate,N148,"mf",TRUE,Trigger)</f>
        <v>43732</v>
      </c>
      <c r="T148" s="106">
        <f>_xll.qlInterestRateIndexMaturity(AA148,S148)</f>
        <v>52866</v>
      </c>
      <c r="U148" s="97">
        <f>_xll.qlIndexFixing(AA148,R148,TRUE,_xll.ohTrigger(Trigger,Trigger6M,InterestRatesTrigger))</f>
        <v>1.8145567346849453E-2</v>
      </c>
      <c r="V148" s="97">
        <f>_xll.qlQuoteValue(P148,_xll.ohTrigger(Trigger,Trigger6M,InterestRatesTrigger))</f>
        <v>1.814E-2</v>
      </c>
      <c r="W148" s="94" t="b">
        <f t="shared" si="19"/>
        <v>1</v>
      </c>
      <c r="X148" s="153">
        <f t="shared" si="20"/>
        <v>5.5673468494533973E-2</v>
      </c>
      <c r="Y148" s="50" t="b">
        <f>ABS(X148/10000)&lt;=ABS('General Settings'!$D$32)</f>
        <v>0</v>
      </c>
      <c r="AA148" s="50" t="str">
        <f>_xll.qlSwapIndex(,,O148,SettlementDays,Currency,Calendar,FixedLegTenor,FixedLegBDC,FixedLegDayCounter,Index6M,DiscountingCurve,Permanent,Trigger,ObjectOverwrite)</f>
        <v>obj_00630#0003</v>
      </c>
      <c r="AB148" s="50" t="str">
        <f>_xll.qlVanillaSwapFromSwapIndex(,AA148,R148)</f>
        <v>obj_0091a#0003</v>
      </c>
    </row>
    <row r="149" spans="13:28" x14ac:dyDescent="0.2">
      <c r="M149" s="197" t="s">
        <v>159</v>
      </c>
      <c r="N149" s="197" t="s">
        <v>84</v>
      </c>
      <c r="O149" s="197" t="s">
        <v>96</v>
      </c>
      <c r="P149" s="197" t="str">
        <f t="shared" si="18"/>
        <v>EUR4F30Y_Quote</v>
      </c>
      <c r="Q149" s="162"/>
      <c r="R149" s="198">
        <f>_xll.qlInterestRateIndexFixingDate(AA149,S149)</f>
        <v>43728</v>
      </c>
      <c r="S149" s="198">
        <f>_xll.qlCalendarAdvance(Calendar,SettlementDate,N149,"mf",TRUE,Trigger)</f>
        <v>43732</v>
      </c>
      <c r="T149" s="198">
        <f>_xll.qlInterestRateIndexMaturity(AA149,S149)</f>
        <v>54690</v>
      </c>
      <c r="U149" s="199">
        <f>_xll.qlIndexFixing(AA149,R149,TRUE,_xll.ohTrigger(Trigger,Trigger6M,InterestRatesTrigger))</f>
        <v>1.7890647705244886E-2</v>
      </c>
      <c r="V149" s="199">
        <f>_xll.qlQuoteValue(P149,_xll.ohTrigger(Trigger,Trigger6M,InterestRatesTrigger))</f>
        <v>1.788E-2</v>
      </c>
      <c r="W149" s="197" t="b">
        <f t="shared" si="19"/>
        <v>1</v>
      </c>
      <c r="X149" s="200">
        <f t="shared" si="20"/>
        <v>0.10647705244885841</v>
      </c>
      <c r="Y149" s="161" t="b">
        <f>ABS(X149/10000)&lt;=ABS('General Settings'!$D$32)</f>
        <v>0</v>
      </c>
      <c r="AA149" s="50" t="str">
        <f>_xll.qlSwapIndex(,,O149,SettlementDays,Currency,Calendar,FixedLegTenor,FixedLegBDC,FixedLegDayCounter,Index6M,DiscountingCurve,Permanent,Trigger,ObjectOverwrite)</f>
        <v>obj_00636#0003</v>
      </c>
      <c r="AB149" s="50" t="str">
        <f>_xll.qlVanillaSwapFromSwapIndex(,AA149,R149)</f>
        <v>obj_00855#0003</v>
      </c>
    </row>
    <row r="150" spans="13:28" x14ac:dyDescent="0.2">
      <c r="M150" s="201" t="s">
        <v>159</v>
      </c>
      <c r="N150" s="201" t="s">
        <v>85</v>
      </c>
      <c r="O150" s="201" t="s">
        <v>33</v>
      </c>
      <c r="P150" s="201" t="str">
        <f t="shared" si="18"/>
        <v>EUR5F1Y_Quote</v>
      </c>
      <c r="Q150" s="166"/>
      <c r="R150" s="202">
        <f>_xll.qlInterestRateIndexFixingDate(AA150,S150)</f>
        <v>44096</v>
      </c>
      <c r="S150" s="202">
        <f>_xll.qlCalendarAdvance(Calendar,SettlementDate,N150,"mf",TRUE,Trigger)</f>
        <v>44098</v>
      </c>
      <c r="T150" s="202">
        <f>_xll.qlInterestRateIndexMaturity(AA150,S150)</f>
        <v>44463</v>
      </c>
      <c r="U150" s="203">
        <f>_xll.qlIndexFixing(AA150,R150,TRUE,_xll.ohTrigger(Trigger,Trigger6M,InterestRatesTrigger))</f>
        <v>1.1564688241121028E-2</v>
      </c>
      <c r="V150" s="203">
        <f>_xll.qlQuoteValue(P150,_xll.ohTrigger(Trigger,Trigger6M,InterestRatesTrigger))</f>
        <v>1.15E-2</v>
      </c>
      <c r="W150" s="201" t="b">
        <f t="shared" si="19"/>
        <v>1</v>
      </c>
      <c r="X150" s="204">
        <f t="shared" si="20"/>
        <v>0.64688241121027901</v>
      </c>
      <c r="Y150" s="149" t="b">
        <f>ABS(X150/10000)&lt;=ABS('General Settings'!$D$32)</f>
        <v>0</v>
      </c>
      <c r="AA150" s="50" t="str">
        <f>_xll.qlSwapIndex(,,O150,SettlementDays,Currency,Calendar,FixedLegTenor,FixedLegBDC,FixedLegDayCounter,Index6M,DiscountingCurve,Permanent,Trigger,ObjectOverwrite)</f>
        <v>obj_00678#0003</v>
      </c>
      <c r="AB150" s="50" t="str">
        <f>_xll.qlVanillaSwapFromSwapIndex(,AA150,R150)</f>
        <v>obj_0082b#0003</v>
      </c>
    </row>
    <row r="151" spans="13:28" x14ac:dyDescent="0.2">
      <c r="M151" s="94" t="s">
        <v>159</v>
      </c>
      <c r="N151" s="94" t="s">
        <v>85</v>
      </c>
      <c r="O151" s="94" t="s">
        <v>82</v>
      </c>
      <c r="P151" s="94" t="str">
        <f t="shared" si="18"/>
        <v>EUR5F2Y_Quote</v>
      </c>
      <c r="Q151" s="122"/>
      <c r="R151" s="106">
        <f>_xll.qlInterestRateIndexFixingDate(AA151,S151)</f>
        <v>44096</v>
      </c>
      <c r="S151" s="106">
        <f>_xll.qlCalendarAdvance(Calendar,SettlementDate,N151,"mf",TRUE,Trigger)</f>
        <v>44098</v>
      </c>
      <c r="T151" s="106">
        <f>_xll.qlInterestRateIndexMaturity(AA151,S151)</f>
        <v>44830</v>
      </c>
      <c r="U151" s="97">
        <f>_xll.qlIndexFixing(AA151,R151,TRUE,_xll.ohTrigger(Trigger,Trigger6M,InterestRatesTrigger))</f>
        <v>1.3094220775039571E-2</v>
      </c>
      <c r="V151" s="97">
        <f>_xll.qlQuoteValue(P151,_xll.ohTrigger(Trigger,Trigger6M,InterestRatesTrigger))</f>
        <v>1.306E-2</v>
      </c>
      <c r="W151" s="94" t="b">
        <f t="shared" si="19"/>
        <v>1</v>
      </c>
      <c r="X151" s="153">
        <f t="shared" si="20"/>
        <v>0.3422077503957045</v>
      </c>
      <c r="Y151" s="50" t="b">
        <f>ABS(X151/10000)&lt;=ABS('General Settings'!$D$32)</f>
        <v>0</v>
      </c>
      <c r="AA151" s="50" t="str">
        <f>_xll.qlSwapIndex(,,O151,SettlementDays,Currency,Calendar,FixedLegTenor,FixedLegBDC,FixedLegDayCounter,Index6M,DiscountingCurve,Permanent,Trigger,ObjectOverwrite)</f>
        <v>obj_0072a#0003</v>
      </c>
      <c r="AB151" s="50" t="str">
        <f>_xll.qlVanillaSwapFromSwapIndex(,AA151,R151)</f>
        <v>obj_00856#0003</v>
      </c>
    </row>
    <row r="152" spans="13:28" x14ac:dyDescent="0.2">
      <c r="M152" s="94" t="s">
        <v>159</v>
      </c>
      <c r="N152" s="94" t="s">
        <v>85</v>
      </c>
      <c r="O152" s="94" t="s">
        <v>83</v>
      </c>
      <c r="P152" s="94" t="str">
        <f t="shared" si="18"/>
        <v>EUR5F3Y_Quote</v>
      </c>
      <c r="Q152" s="122"/>
      <c r="R152" s="106">
        <f>_xll.qlInterestRateIndexFixingDate(AA152,S152)</f>
        <v>44096</v>
      </c>
      <c r="S152" s="106">
        <f>_xll.qlCalendarAdvance(Calendar,SettlementDate,N152,"mf",TRUE,Trigger)</f>
        <v>44098</v>
      </c>
      <c r="T152" s="106">
        <f>_xll.qlInterestRateIndexMaturity(AA152,S152)</f>
        <v>45194</v>
      </c>
      <c r="U152" s="97">
        <f>_xll.qlIndexFixing(AA152,R152,TRUE,_xll.ohTrigger(Trigger,Trigger6M,InterestRatesTrigger))</f>
        <v>1.4414494473846452E-2</v>
      </c>
      <c r="V152" s="97">
        <f>_xll.qlQuoteValue(P152,_xll.ohTrigger(Trigger,Trigger6M,InterestRatesTrigger))</f>
        <v>1.439E-2</v>
      </c>
      <c r="W152" s="94" t="b">
        <f t="shared" si="19"/>
        <v>1</v>
      </c>
      <c r="X152" s="153">
        <f t="shared" si="20"/>
        <v>0.24494473846451564</v>
      </c>
      <c r="Y152" s="50" t="b">
        <f>ABS(X152/10000)&lt;=ABS('General Settings'!$D$32)</f>
        <v>0</v>
      </c>
      <c r="AA152" s="50" t="str">
        <f>_xll.qlSwapIndex(,,O152,SettlementDays,Currency,Calendar,FixedLegTenor,FixedLegBDC,FixedLegDayCounter,Index6M,DiscountingCurve,Permanent,Trigger,ObjectOverwrite)</f>
        <v>obj_00748#0003</v>
      </c>
      <c r="AB152" s="50" t="str">
        <f>_xll.qlVanillaSwapFromSwapIndex(,AA152,R152)</f>
        <v>obj_00933#0003</v>
      </c>
    </row>
    <row r="153" spans="13:28" x14ac:dyDescent="0.2">
      <c r="M153" s="94" t="s">
        <v>159</v>
      </c>
      <c r="N153" s="94" t="s">
        <v>85</v>
      </c>
      <c r="O153" s="94" t="s">
        <v>84</v>
      </c>
      <c r="P153" s="94" t="str">
        <f t="shared" si="18"/>
        <v>EUR5F4Y_Quote</v>
      </c>
      <c r="Q153" s="122"/>
      <c r="R153" s="106">
        <f>_xll.qlInterestRateIndexFixingDate(AA153,S153)</f>
        <v>44096</v>
      </c>
      <c r="S153" s="106">
        <f>_xll.qlCalendarAdvance(Calendar,SettlementDate,N153,"mf",TRUE,Trigger)</f>
        <v>44098</v>
      </c>
      <c r="T153" s="106">
        <f>_xll.qlInterestRateIndexMaturity(AA153,S153)</f>
        <v>45559</v>
      </c>
      <c r="U153" s="97">
        <f>_xll.qlIndexFixing(AA153,R153,TRUE,_xll.ohTrigger(Trigger,Trigger6M,InterestRatesTrigger))</f>
        <v>1.5510387183973977E-2</v>
      </c>
      <c r="V153" s="97">
        <f>_xll.qlQuoteValue(P153,_xll.ohTrigger(Trigger,Trigger6M,InterestRatesTrigger))</f>
        <v>1.5489999999999999E-2</v>
      </c>
      <c r="W153" s="94" t="b">
        <f t="shared" si="19"/>
        <v>1</v>
      </c>
      <c r="X153" s="153">
        <f t="shared" si="20"/>
        <v>0.20387183973978595</v>
      </c>
      <c r="Y153" s="50" t="b">
        <f>ABS(X153/10000)&lt;=ABS('General Settings'!$D$32)</f>
        <v>0</v>
      </c>
      <c r="AA153" s="50" t="str">
        <f>_xll.qlSwapIndex(,,O153,SettlementDays,Currency,Calendar,FixedLegTenor,FixedLegBDC,FixedLegDayCounter,Index6M,DiscountingCurve,Permanent,Trigger,ObjectOverwrite)</f>
        <v>obj_00756#0003</v>
      </c>
      <c r="AB153" s="50" t="str">
        <f>_xll.qlVanillaSwapFromSwapIndex(,AA153,R153)</f>
        <v>obj_0090e#0003</v>
      </c>
    </row>
    <row r="154" spans="13:28" x14ac:dyDescent="0.2">
      <c r="M154" s="94" t="s">
        <v>159</v>
      </c>
      <c r="N154" s="94" t="s">
        <v>85</v>
      </c>
      <c r="O154" s="94" t="s">
        <v>85</v>
      </c>
      <c r="P154" s="94" t="str">
        <f t="shared" si="18"/>
        <v>EUR5F5Y_Quote</v>
      </c>
      <c r="Q154" s="122"/>
      <c r="R154" s="106">
        <f>_xll.qlInterestRateIndexFixingDate(AA154,S154)</f>
        <v>44096</v>
      </c>
      <c r="S154" s="106">
        <f>_xll.qlCalendarAdvance(Calendar,SettlementDate,N154,"mf",TRUE,Trigger)</f>
        <v>44098</v>
      </c>
      <c r="T154" s="106">
        <f>_xll.qlInterestRateIndexMaturity(AA154,S154)</f>
        <v>45924</v>
      </c>
      <c r="U154" s="97">
        <f>_xll.qlIndexFixing(AA154,R154,TRUE,_xll.ohTrigger(Trigger,Trigger6M,InterestRatesTrigger))</f>
        <v>1.6405247097648123E-2</v>
      </c>
      <c r="V154" s="97">
        <f>_xll.qlQuoteValue(P154,_xll.ohTrigger(Trigger,Trigger6M,InterestRatesTrigger))</f>
        <v>1.6379999999999999E-2</v>
      </c>
      <c r="W154" s="94" t="b">
        <f t="shared" si="19"/>
        <v>1</v>
      </c>
      <c r="X154" s="153">
        <f t="shared" si="20"/>
        <v>0.25247097648124772</v>
      </c>
      <c r="Y154" s="50" t="b">
        <f>ABS(X154/10000)&lt;=ABS('General Settings'!$D$32)</f>
        <v>0</v>
      </c>
      <c r="AA154" s="50" t="str">
        <f>_xll.qlSwapIndex(,,O154,SettlementDays,Currency,Calendar,FixedLegTenor,FixedLegBDC,FixedLegDayCounter,Index6M,DiscountingCurve,Permanent,Trigger,ObjectOverwrite)</f>
        <v>obj_0063b#0003</v>
      </c>
      <c r="AB154" s="50" t="str">
        <f>_xll.qlVanillaSwapFromSwapIndex(,AA154,R154)</f>
        <v>obj_008cf#0003</v>
      </c>
    </row>
    <row r="155" spans="13:28" x14ac:dyDescent="0.2">
      <c r="M155" s="94" t="s">
        <v>159</v>
      </c>
      <c r="N155" s="94" t="s">
        <v>85</v>
      </c>
      <c r="O155" s="94" t="s">
        <v>86</v>
      </c>
      <c r="P155" s="94" t="str">
        <f t="shared" si="18"/>
        <v>EUR5F6Y_Quote</v>
      </c>
      <c r="Q155" s="122"/>
      <c r="R155" s="106">
        <f>_xll.qlInterestRateIndexFixingDate(AA155,S155)</f>
        <v>44096</v>
      </c>
      <c r="S155" s="106">
        <f>_xll.qlCalendarAdvance(Calendar,SettlementDate,N155,"mf",TRUE,Trigger)</f>
        <v>44098</v>
      </c>
      <c r="T155" s="106">
        <f>_xll.qlInterestRateIndexMaturity(AA155,S155)</f>
        <v>46289</v>
      </c>
      <c r="U155" s="97">
        <f>_xll.qlIndexFixing(AA155,R155,TRUE,_xll.ohTrigger(Trigger,Trigger6M,InterestRatesTrigger))</f>
        <v>1.7173972625728298E-2</v>
      </c>
      <c r="V155" s="97">
        <f>_xll.qlQuoteValue(P155,_xll.ohTrigger(Trigger,Trigger6M,InterestRatesTrigger))</f>
        <v>1.7150000000000002E-2</v>
      </c>
      <c r="W155" s="94" t="b">
        <f t="shared" si="19"/>
        <v>1</v>
      </c>
      <c r="X155" s="153">
        <f t="shared" si="20"/>
        <v>0.23972625728296143</v>
      </c>
      <c r="Y155" s="50" t="b">
        <f>ABS(X155/10000)&lt;=ABS('General Settings'!$D$32)</f>
        <v>0</v>
      </c>
      <c r="AA155" s="50" t="str">
        <f>_xll.qlSwapIndex(,,O155,SettlementDays,Currency,Calendar,FixedLegTenor,FixedLegBDC,FixedLegDayCounter,Index6M,DiscountingCurve,Permanent,Trigger,ObjectOverwrite)</f>
        <v>obj_0073d#0003</v>
      </c>
      <c r="AB155" s="50" t="str">
        <f>_xll.qlVanillaSwapFromSwapIndex(,AA155,R155)</f>
        <v>obj_0085f#0003</v>
      </c>
    </row>
    <row r="156" spans="13:28" x14ac:dyDescent="0.2">
      <c r="M156" s="94" t="s">
        <v>159</v>
      </c>
      <c r="N156" s="94" t="s">
        <v>85</v>
      </c>
      <c r="O156" s="94" t="s">
        <v>87</v>
      </c>
      <c r="P156" s="94" t="str">
        <f t="shared" si="18"/>
        <v>EUR5F7Y_Quote</v>
      </c>
      <c r="Q156" s="122"/>
      <c r="R156" s="106">
        <f>_xll.qlInterestRateIndexFixingDate(AA156,S156)</f>
        <v>44096</v>
      </c>
      <c r="S156" s="106">
        <f>_xll.qlCalendarAdvance(Calendar,SettlementDate,N156,"mf",TRUE,Trigger)</f>
        <v>44098</v>
      </c>
      <c r="T156" s="106">
        <f>_xll.qlInterestRateIndexMaturity(AA156,S156)</f>
        <v>46654</v>
      </c>
      <c r="U156" s="97">
        <f>_xll.qlIndexFixing(AA156,R156,TRUE,_xll.ohTrigger(Trigger,Trigger6M,InterestRatesTrigger))</f>
        <v>1.7821287278581056E-2</v>
      </c>
      <c r="V156" s="97">
        <f>_xll.qlQuoteValue(P156,_xll.ohTrigger(Trigger,Trigger6M,InterestRatesTrigger))</f>
        <v>1.78E-2</v>
      </c>
      <c r="W156" s="94" t="b">
        <f t="shared" si="19"/>
        <v>1</v>
      </c>
      <c r="X156" s="153">
        <f t="shared" si="20"/>
        <v>0.21287278581055835</v>
      </c>
      <c r="Y156" s="50" t="b">
        <f>ABS(X156/10000)&lt;=ABS('General Settings'!$D$32)</f>
        <v>0</v>
      </c>
      <c r="AA156" s="50" t="str">
        <f>_xll.qlSwapIndex(,,O156,SettlementDays,Currency,Calendar,FixedLegTenor,FixedLegBDC,FixedLegDayCounter,Index6M,DiscountingCurve,Permanent,Trigger,ObjectOverwrite)</f>
        <v>obj_00666#0003</v>
      </c>
      <c r="AB156" s="50" t="str">
        <f>_xll.qlVanillaSwapFromSwapIndex(,AA156,R156)</f>
        <v>obj_00947#0003</v>
      </c>
    </row>
    <row r="157" spans="13:28" x14ac:dyDescent="0.2">
      <c r="M157" s="94" t="s">
        <v>159</v>
      </c>
      <c r="N157" s="94" t="s">
        <v>85</v>
      </c>
      <c r="O157" s="94" t="s">
        <v>88</v>
      </c>
      <c r="P157" s="94" t="str">
        <f t="shared" si="18"/>
        <v>EUR5F8Y_Quote</v>
      </c>
      <c r="Q157" s="122"/>
      <c r="R157" s="106">
        <f>_xll.qlInterestRateIndexFixingDate(AA157,S157)</f>
        <v>44096</v>
      </c>
      <c r="S157" s="106">
        <f>_xll.qlCalendarAdvance(Calendar,SettlementDate,N157,"mf",TRUE,Trigger)</f>
        <v>44098</v>
      </c>
      <c r="T157" s="106">
        <f>_xll.qlInterestRateIndexMaturity(AA157,S157)</f>
        <v>47021</v>
      </c>
      <c r="U157" s="97">
        <f>_xll.qlIndexFixing(AA157,R157,TRUE,_xll.ohTrigger(Trigger,Trigger6M,InterestRatesTrigger))</f>
        <v>1.8352279096912949E-2</v>
      </c>
      <c r="V157" s="97">
        <f>_xll.qlQuoteValue(P157,_xll.ohTrigger(Trigger,Trigger6M,InterestRatesTrigger))</f>
        <v>1.8329999999999999E-2</v>
      </c>
      <c r="W157" s="94" t="b">
        <f t="shared" si="19"/>
        <v>1</v>
      </c>
      <c r="X157" s="153">
        <f t="shared" si="20"/>
        <v>0.22279096912949936</v>
      </c>
      <c r="Y157" s="50" t="b">
        <f>ABS(X157/10000)&lt;=ABS('General Settings'!$D$32)</f>
        <v>0</v>
      </c>
      <c r="AA157" s="50" t="str">
        <f>_xll.qlSwapIndex(,,O157,SettlementDays,Currency,Calendar,FixedLegTenor,FixedLegBDC,FixedLegDayCounter,Index6M,DiscountingCurve,Permanent,Trigger,ObjectOverwrite)</f>
        <v>obj_0066c#0003</v>
      </c>
      <c r="AB157" s="50" t="str">
        <f>_xll.qlVanillaSwapFromSwapIndex(,AA157,R157)</f>
        <v>obj_008a4#0003</v>
      </c>
    </row>
    <row r="158" spans="13:28" x14ac:dyDescent="0.2">
      <c r="M158" s="94" t="s">
        <v>159</v>
      </c>
      <c r="N158" s="94" t="s">
        <v>85</v>
      </c>
      <c r="O158" s="94" t="s">
        <v>89</v>
      </c>
      <c r="P158" s="94" t="str">
        <f t="shared" si="18"/>
        <v>EUR5F9Y_Quote</v>
      </c>
      <c r="Q158" s="122"/>
      <c r="R158" s="106">
        <f>_xll.qlInterestRateIndexFixingDate(AA158,S158)</f>
        <v>44096</v>
      </c>
      <c r="S158" s="106">
        <f>_xll.qlCalendarAdvance(Calendar,SettlementDate,N158,"mf",TRUE,Trigger)</f>
        <v>44098</v>
      </c>
      <c r="T158" s="106">
        <f>_xll.qlInterestRateIndexMaturity(AA158,S158)</f>
        <v>47385</v>
      </c>
      <c r="U158" s="97">
        <f>_xll.qlIndexFixing(AA158,R158,TRUE,_xll.ohTrigger(Trigger,Trigger6M,InterestRatesTrigger))</f>
        <v>1.8760884876034674E-2</v>
      </c>
      <c r="V158" s="97">
        <f>_xll.qlQuoteValue(P158,_xll.ohTrigger(Trigger,Trigger6M,InterestRatesTrigger))</f>
        <v>1.8749999999999999E-2</v>
      </c>
      <c r="W158" s="94" t="b">
        <f t="shared" si="19"/>
        <v>1</v>
      </c>
      <c r="X158" s="153">
        <f t="shared" si="20"/>
        <v>0.10884876034674557</v>
      </c>
      <c r="Y158" s="50" t="b">
        <f>ABS(X158/10000)&lt;=ABS('General Settings'!$D$32)</f>
        <v>0</v>
      </c>
      <c r="AA158" s="50" t="str">
        <f>_xll.qlSwapIndex(,,O158,SettlementDays,Currency,Calendar,FixedLegTenor,FixedLegBDC,FixedLegDayCounter,Index6M,DiscountingCurve,Permanent,Trigger,ObjectOverwrite)</f>
        <v>obj_0063d#0003</v>
      </c>
      <c r="AB158" s="50" t="str">
        <f>_xll.qlVanillaSwapFromSwapIndex(,AA158,R158)</f>
        <v>obj_008c4#0003</v>
      </c>
    </row>
    <row r="159" spans="13:28" x14ac:dyDescent="0.2">
      <c r="M159" s="94" t="s">
        <v>159</v>
      </c>
      <c r="N159" s="94" t="s">
        <v>85</v>
      </c>
      <c r="O159" s="94" t="s">
        <v>90</v>
      </c>
      <c r="P159" s="94" t="str">
        <f t="shared" si="18"/>
        <v>EUR5F10Y_Quote</v>
      </c>
      <c r="Q159" s="122"/>
      <c r="R159" s="106">
        <f>_xll.qlInterestRateIndexFixingDate(AA159,S159)</f>
        <v>44096</v>
      </c>
      <c r="S159" s="106">
        <f>_xll.qlCalendarAdvance(Calendar,SettlementDate,N159,"mf",TRUE,Trigger)</f>
        <v>44098</v>
      </c>
      <c r="T159" s="106">
        <f>_xll.qlInterestRateIndexMaturity(AA159,S159)</f>
        <v>47750</v>
      </c>
      <c r="U159" s="97">
        <f>_xll.qlIndexFixing(AA159,R159,TRUE,_xll.ohTrigger(Trigger,Trigger6M,InterestRatesTrigger))</f>
        <v>1.9073063110653703E-2</v>
      </c>
      <c r="V159" s="97">
        <f>_xll.qlQuoteValue(P159,_xll.ohTrigger(Trigger,Trigger6M,InterestRatesTrigger))</f>
        <v>1.9060000000000001E-2</v>
      </c>
      <c r="W159" s="94" t="b">
        <f t="shared" si="19"/>
        <v>1</v>
      </c>
      <c r="X159" s="153">
        <f t="shared" si="20"/>
        <v>0.13063110653702137</v>
      </c>
      <c r="Y159" s="50" t="b">
        <f>ABS(X159/10000)&lt;=ABS('General Settings'!$D$32)</f>
        <v>0</v>
      </c>
      <c r="AA159" s="50" t="str">
        <f>_xll.qlSwapIndex(,,O159,SettlementDays,Currency,Calendar,FixedLegTenor,FixedLegBDC,FixedLegDayCounter,Index6M,DiscountingCurve,Permanent,Trigger,ObjectOverwrite)</f>
        <v>obj_0061f#0003</v>
      </c>
      <c r="AB159" s="50" t="str">
        <f>_xll.qlVanillaSwapFromSwapIndex(,AA159,R159)</f>
        <v>obj_008c5#0003</v>
      </c>
    </row>
    <row r="160" spans="13:28" x14ac:dyDescent="0.2">
      <c r="M160" s="94" t="s">
        <v>159</v>
      </c>
      <c r="N160" s="94" t="s">
        <v>85</v>
      </c>
      <c r="O160" s="94" t="s">
        <v>116</v>
      </c>
      <c r="P160" s="94" t="str">
        <f t="shared" si="18"/>
        <v>EUR5F11Y_Quote</v>
      </c>
      <c r="Q160" s="122"/>
      <c r="R160" s="106">
        <f>_xll.qlInterestRateIndexFixingDate(AA160,S160)</f>
        <v>44096</v>
      </c>
      <c r="S160" s="106">
        <f>_xll.qlCalendarAdvance(Calendar,SettlementDate,N160,"mf",TRUE,Trigger)</f>
        <v>44098</v>
      </c>
      <c r="T160" s="106">
        <f>_xll.qlInterestRateIndexMaturity(AA160,S160)</f>
        <v>48115</v>
      </c>
      <c r="U160" s="97">
        <f>_xll.qlIndexFixing(AA160,R160,TRUE,_xll.ohTrigger(Trigger,Trigger6M,InterestRatesTrigger))</f>
        <v>1.9299595362072312E-2</v>
      </c>
      <c r="V160" s="97">
        <f>_xll.qlQuoteValue(P160,_xll.ohTrigger(Trigger,Trigger6M,InterestRatesTrigger))</f>
        <v>1.9279999999999999E-2</v>
      </c>
      <c r="W160" s="94" t="b">
        <f t="shared" si="19"/>
        <v>1</v>
      </c>
      <c r="X160" s="153">
        <f t="shared" si="20"/>
        <v>0.19595362072313827</v>
      </c>
      <c r="Y160" s="50" t="b">
        <f>ABS(X160/10000)&lt;=ABS('General Settings'!$D$32)</f>
        <v>0</v>
      </c>
      <c r="AA160" s="50" t="str">
        <f>_xll.qlSwapIndex(,,O160,SettlementDays,Currency,Calendar,FixedLegTenor,FixedLegBDC,FixedLegDayCounter,Index6M,DiscountingCurve,Permanent,Trigger,ObjectOverwrite)</f>
        <v>obj_0062a#0003</v>
      </c>
      <c r="AB160" s="50" t="str">
        <f>_xll.qlVanillaSwapFromSwapIndex(,AA160,R160)</f>
        <v>obj_0090a#0003</v>
      </c>
    </row>
    <row r="161" spans="13:28" x14ac:dyDescent="0.2">
      <c r="M161" s="94" t="s">
        <v>159</v>
      </c>
      <c r="N161" s="94" t="s">
        <v>85</v>
      </c>
      <c r="O161" s="94" t="s">
        <v>91</v>
      </c>
      <c r="P161" s="94" t="str">
        <f t="shared" si="18"/>
        <v>EUR5F12Y_Quote</v>
      </c>
      <c r="Q161" s="122"/>
      <c r="R161" s="106">
        <f>_xll.qlInterestRateIndexFixingDate(AA161,S161)</f>
        <v>44096</v>
      </c>
      <c r="S161" s="106">
        <f>_xll.qlCalendarAdvance(Calendar,SettlementDate,N161,"mf",TRUE,Trigger)</f>
        <v>44098</v>
      </c>
      <c r="T161" s="106">
        <f>_xll.qlInterestRateIndexMaturity(AA161,S161)</f>
        <v>48481</v>
      </c>
      <c r="U161" s="97">
        <f>_xll.qlIndexFixing(AA161,R161,TRUE,_xll.ohTrigger(Trigger,Trigger6M,InterestRatesTrigger))</f>
        <v>1.9455689038520567E-2</v>
      </c>
      <c r="V161" s="97">
        <f>_xll.qlQuoteValue(P161,_xll.ohTrigger(Trigger,Trigger6M,InterestRatesTrigger))</f>
        <v>1.9439999999999999E-2</v>
      </c>
      <c r="W161" s="94" t="b">
        <f t="shared" si="19"/>
        <v>1</v>
      </c>
      <c r="X161" s="153">
        <f t="shared" si="20"/>
        <v>0.15689038520567966</v>
      </c>
      <c r="Y161" s="50" t="b">
        <f>ABS(X161/10000)&lt;=ABS('General Settings'!$D$32)</f>
        <v>0</v>
      </c>
      <c r="AA161" s="50" t="str">
        <f>_xll.qlSwapIndex(,,O161,SettlementDays,Currency,Calendar,FixedLegTenor,FixedLegBDC,FixedLegDayCounter,Index6M,DiscountingCurve,Permanent,Trigger,ObjectOverwrite)</f>
        <v>obj_00639#0003</v>
      </c>
      <c r="AB161" s="50" t="str">
        <f>_xll.qlVanillaSwapFromSwapIndex(,AA161,R161)</f>
        <v>obj_008e5#0003</v>
      </c>
    </row>
    <row r="162" spans="13:28" x14ac:dyDescent="0.2">
      <c r="M162" s="94" t="s">
        <v>159</v>
      </c>
      <c r="N162" s="94" t="s">
        <v>85</v>
      </c>
      <c r="O162" s="94" t="s">
        <v>117</v>
      </c>
      <c r="P162" s="94" t="str">
        <f t="shared" si="18"/>
        <v>EUR5F13Y_Quote</v>
      </c>
      <c r="Q162" s="122"/>
      <c r="R162" s="106">
        <f>_xll.qlInterestRateIndexFixingDate(AA162,S162)</f>
        <v>44096</v>
      </c>
      <c r="S162" s="106">
        <f>_xll.qlCalendarAdvance(Calendar,SettlementDate,N162,"mf",TRUE,Trigger)</f>
        <v>44098</v>
      </c>
      <c r="T162" s="106">
        <f>_xll.qlInterestRateIndexMaturity(AA162,S162)</f>
        <v>48848</v>
      </c>
      <c r="U162" s="97">
        <f>_xll.qlIndexFixing(AA162,R162,TRUE,_xll.ohTrigger(Trigger,Trigger6M,InterestRatesTrigger))</f>
        <v>1.9542488542599174E-2</v>
      </c>
      <c r="V162" s="97">
        <f>_xll.qlQuoteValue(P162,_xll.ohTrigger(Trigger,Trigger6M,InterestRatesTrigger))</f>
        <v>1.9529999999999999E-2</v>
      </c>
      <c r="W162" s="94" t="b">
        <f t="shared" si="19"/>
        <v>1</v>
      </c>
      <c r="X162" s="153">
        <f t="shared" si="20"/>
        <v>0.12488542599175395</v>
      </c>
      <c r="Y162" s="50" t="b">
        <f>ABS(X162/10000)&lt;=ABS('General Settings'!$D$32)</f>
        <v>0</v>
      </c>
      <c r="AA162" s="50" t="str">
        <f>_xll.qlSwapIndex(,,O162,SettlementDays,Currency,Calendar,FixedLegTenor,FixedLegBDC,FixedLegDayCounter,Index6M,DiscountingCurve,Permanent,Trigger,ObjectOverwrite)</f>
        <v>obj_00759#0003</v>
      </c>
      <c r="AB162" s="50" t="str">
        <f>_xll.qlVanillaSwapFromSwapIndex(,AA162,R162)</f>
        <v>obj_008b3#0003</v>
      </c>
    </row>
    <row r="163" spans="13:28" x14ac:dyDescent="0.2">
      <c r="M163" s="94" t="s">
        <v>159</v>
      </c>
      <c r="N163" s="94" t="s">
        <v>85</v>
      </c>
      <c r="O163" s="94" t="s">
        <v>118</v>
      </c>
      <c r="P163" s="94" t="str">
        <f t="shared" si="18"/>
        <v>EUR5F14Y_Quote</v>
      </c>
      <c r="Q163" s="122"/>
      <c r="R163" s="106">
        <f>_xll.qlInterestRateIndexFixingDate(AA163,S163)</f>
        <v>44096</v>
      </c>
      <c r="S163" s="106">
        <f>_xll.qlCalendarAdvance(Calendar,SettlementDate,N163,"mf",TRUE,Trigger)</f>
        <v>44098</v>
      </c>
      <c r="T163" s="106">
        <f>_xll.qlInterestRateIndexMaturity(AA163,S163)</f>
        <v>49212</v>
      </c>
      <c r="U163" s="97">
        <f>_xll.qlIndexFixing(AA163,R163,TRUE,_xll.ohTrigger(Trigger,Trigger6M,InterestRatesTrigger))</f>
        <v>1.9573202322828703E-2</v>
      </c>
      <c r="V163" s="97">
        <f>_xll.qlQuoteValue(P163,_xll.ohTrigger(Trigger,Trigger6M,InterestRatesTrigger))</f>
        <v>1.9560000000000001E-2</v>
      </c>
      <c r="W163" s="94" t="b">
        <f t="shared" si="19"/>
        <v>1</v>
      </c>
      <c r="X163" s="153">
        <f t="shared" si="20"/>
        <v>0.13202322828701624</v>
      </c>
      <c r="Y163" s="50" t="b">
        <f>ABS(X163/10000)&lt;=ABS('General Settings'!$D$32)</f>
        <v>0</v>
      </c>
      <c r="AA163" s="50" t="str">
        <f>_xll.qlSwapIndex(,,O163,SettlementDays,Currency,Calendar,FixedLegTenor,FixedLegBDC,FixedLegDayCounter,Index6M,DiscountingCurve,Permanent,Trigger,ObjectOverwrite)</f>
        <v>obj_00655#0003</v>
      </c>
      <c r="AB163" s="50" t="str">
        <f>_xll.qlVanillaSwapFromSwapIndex(,AA163,R163)</f>
        <v>obj_00941#0003</v>
      </c>
    </row>
    <row r="164" spans="13:28" x14ac:dyDescent="0.2">
      <c r="M164" s="94" t="s">
        <v>159</v>
      </c>
      <c r="N164" s="94" t="s">
        <v>85</v>
      </c>
      <c r="O164" s="94" t="s">
        <v>92</v>
      </c>
      <c r="P164" s="94" t="str">
        <f t="shared" si="18"/>
        <v>EUR5F15Y_Quote</v>
      </c>
      <c r="Q164" s="122"/>
      <c r="R164" s="106">
        <f>_xll.qlInterestRateIndexFixingDate(AA164,S164)</f>
        <v>44096</v>
      </c>
      <c r="S164" s="106">
        <f>_xll.qlCalendarAdvance(Calendar,SettlementDate,N164,"mf",TRUE,Trigger)</f>
        <v>44098</v>
      </c>
      <c r="T164" s="106">
        <f>_xll.qlInterestRateIndexMaturity(AA164,S164)</f>
        <v>49576</v>
      </c>
      <c r="U164" s="97">
        <f>_xll.qlIndexFixing(AA164,R164,TRUE,_xll.ohTrigger(Trigger,Trigger6M,InterestRatesTrigger))</f>
        <v>1.9557372968943793E-2</v>
      </c>
      <c r="V164" s="97">
        <f>_xll.qlQuoteValue(P164,_xll.ohTrigger(Trigger,Trigger6M,InterestRatesTrigger))</f>
        <v>1.9539999999999998E-2</v>
      </c>
      <c r="W164" s="94" t="b">
        <f t="shared" si="19"/>
        <v>1</v>
      </c>
      <c r="X164" s="153">
        <f t="shared" si="20"/>
        <v>0.17372968943794864</v>
      </c>
      <c r="Y164" s="50" t="b">
        <f>ABS(X164/10000)&lt;=ABS('General Settings'!$D$32)</f>
        <v>0</v>
      </c>
      <c r="AA164" s="50" t="str">
        <f>_xll.qlSwapIndex(,,O164,SettlementDays,Currency,Calendar,FixedLegTenor,FixedLegBDC,FixedLegDayCounter,Index6M,DiscountingCurve,Permanent,Trigger,ObjectOverwrite)</f>
        <v>obj_00696#0003</v>
      </c>
      <c r="AB164" s="50" t="str">
        <f>_xll.qlVanillaSwapFromSwapIndex(,AA164,R164)</f>
        <v>obj_008c3#0003</v>
      </c>
    </row>
    <row r="165" spans="13:28" x14ac:dyDescent="0.2">
      <c r="M165" s="94" t="s">
        <v>159</v>
      </c>
      <c r="N165" s="94" t="s">
        <v>85</v>
      </c>
      <c r="O165" s="94" t="s">
        <v>93</v>
      </c>
      <c r="P165" s="94" t="str">
        <f t="shared" si="18"/>
        <v>EUR5F20Y_Quote</v>
      </c>
      <c r="Q165" s="122"/>
      <c r="R165" s="106">
        <f>_xll.qlInterestRateIndexFixingDate(AA165,S165)</f>
        <v>44096</v>
      </c>
      <c r="S165" s="106">
        <f>_xll.qlCalendarAdvance(Calendar,SettlementDate,N165,"mf",TRUE,Trigger)</f>
        <v>44098</v>
      </c>
      <c r="T165" s="106">
        <f>_xll.qlInterestRateIndexMaturity(AA165,S165)</f>
        <v>51403</v>
      </c>
      <c r="U165" s="97">
        <f>_xll.qlIndexFixing(AA165,R165,TRUE,_xll.ohTrigger(Trigger,Trigger6M,InterestRatesTrigger))</f>
        <v>1.9079855904872919E-2</v>
      </c>
      <c r="V165" s="97">
        <f>_xll.qlQuoteValue(P165,_xll.ohTrigger(Trigger,Trigger6M,InterestRatesTrigger))</f>
        <v>1.907E-2</v>
      </c>
      <c r="W165" s="94" t="b">
        <f t="shared" si="19"/>
        <v>1</v>
      </c>
      <c r="X165" s="153">
        <f t="shared" si="20"/>
        <v>9.8559048729192356E-2</v>
      </c>
      <c r="Y165" s="50" t="b">
        <f>ABS(X165/10000)&lt;=ABS('General Settings'!$D$32)</f>
        <v>0</v>
      </c>
      <c r="AA165" s="50" t="str">
        <f>_xll.qlSwapIndex(,,O165,SettlementDays,Currency,Calendar,FixedLegTenor,FixedLegBDC,FixedLegDayCounter,Index6M,DiscountingCurve,Permanent,Trigger,ObjectOverwrite)</f>
        <v>obj_0069c#0003</v>
      </c>
      <c r="AB165" s="50" t="str">
        <f>_xll.qlVanillaSwapFromSwapIndex(,AA165,R165)</f>
        <v>obj_008dc#0003</v>
      </c>
    </row>
    <row r="166" spans="13:28" x14ac:dyDescent="0.2">
      <c r="M166" s="94" t="s">
        <v>159</v>
      </c>
      <c r="N166" s="94" t="s">
        <v>85</v>
      </c>
      <c r="O166" s="94" t="s">
        <v>94</v>
      </c>
      <c r="P166" s="94" t="str">
        <f t="shared" si="18"/>
        <v>EUR5F25Y_Quote</v>
      </c>
      <c r="Q166" s="122"/>
      <c r="R166" s="106">
        <f>_xll.qlInterestRateIndexFixingDate(AA166,S166)</f>
        <v>44096</v>
      </c>
      <c r="S166" s="106">
        <f>_xll.qlCalendarAdvance(Calendar,SettlementDate,N166,"mf",TRUE,Trigger)</f>
        <v>44098</v>
      </c>
      <c r="T166" s="106">
        <f>_xll.qlInterestRateIndexMaturity(AA166,S166)</f>
        <v>53230</v>
      </c>
      <c r="U166" s="97">
        <f>_xll.qlIndexFixing(AA166,R166,TRUE,_xll.ohTrigger(Trigger,Trigger6M,InterestRatesTrigger))</f>
        <v>1.8557142729355044E-2</v>
      </c>
      <c r="V166" s="97">
        <f>_xll.qlQuoteValue(P166,_xll.ohTrigger(Trigger,Trigger6M,InterestRatesTrigger))</f>
        <v>1.8539999999999997E-2</v>
      </c>
      <c r="W166" s="94" t="b">
        <f t="shared" si="19"/>
        <v>1</v>
      </c>
      <c r="X166" s="153">
        <f t="shared" si="20"/>
        <v>0.17142729355046349</v>
      </c>
      <c r="Y166" s="50" t="b">
        <f>ABS(X166/10000)&lt;=ABS('General Settings'!$D$32)</f>
        <v>0</v>
      </c>
      <c r="AA166" s="50" t="str">
        <f>_xll.qlSwapIndex(,,O166,SettlementDays,Currency,Calendar,FixedLegTenor,FixedLegBDC,FixedLegDayCounter,Index6M,DiscountingCurve,Permanent,Trigger,ObjectOverwrite)</f>
        <v>obj_006a5#0003</v>
      </c>
      <c r="AB166" s="50" t="str">
        <f>_xll.qlVanillaSwapFromSwapIndex(,AA166,R166)</f>
        <v>obj_008eb#0003</v>
      </c>
    </row>
    <row r="167" spans="13:28" x14ac:dyDescent="0.2">
      <c r="M167" s="197" t="s">
        <v>159</v>
      </c>
      <c r="N167" s="197" t="s">
        <v>85</v>
      </c>
      <c r="O167" s="197" t="s">
        <v>96</v>
      </c>
      <c r="P167" s="197" t="str">
        <f t="shared" si="18"/>
        <v>EUR5F30Y_Quote</v>
      </c>
      <c r="Q167" s="162"/>
      <c r="R167" s="198">
        <f>_xll.qlInterestRateIndexFixingDate(AA167,S167)</f>
        <v>44096</v>
      </c>
      <c r="S167" s="198">
        <f>_xll.qlCalendarAdvance(Calendar,SettlementDate,N167,"mf",TRUE,Trigger)</f>
        <v>44098</v>
      </c>
      <c r="T167" s="198">
        <f>_xll.qlInterestRateIndexMaturity(AA167,S167)</f>
        <v>55057</v>
      </c>
      <c r="U167" s="199">
        <f>_xll.qlIndexFixing(AA167,R167,TRUE,_xll.ohTrigger(Trigger,Trigger6M,InterestRatesTrigger))</f>
        <v>1.825319932836535E-2</v>
      </c>
      <c r="V167" s="199">
        <f>_xll.qlQuoteValue(P167,_xll.ohTrigger(Trigger,Trigger6M,InterestRatesTrigger))</f>
        <v>1.8239999999999999E-2</v>
      </c>
      <c r="W167" s="197" t="b">
        <f t="shared" si="19"/>
        <v>1</v>
      </c>
      <c r="X167" s="200">
        <f t="shared" si="20"/>
        <v>0.13199328365350732</v>
      </c>
      <c r="Y167" s="161" t="b">
        <f>ABS(X167/10000)&lt;=ABS('General Settings'!$D$32)</f>
        <v>0</v>
      </c>
      <c r="AA167" s="50" t="str">
        <f>_xll.qlSwapIndex(,,O167,SettlementDays,Currency,Calendar,FixedLegTenor,FixedLegBDC,FixedLegDayCounter,Index6M,DiscountingCurve,Permanent,Trigger,ObjectOverwrite)</f>
        <v>obj_00685#0003</v>
      </c>
      <c r="AB167" s="50" t="str">
        <f>_xll.qlVanillaSwapFromSwapIndex(,AA167,R167)</f>
        <v>obj_0082c#0003</v>
      </c>
    </row>
    <row r="168" spans="13:28" x14ac:dyDescent="0.2">
      <c r="M168" s="201" t="s">
        <v>159</v>
      </c>
      <c r="N168" s="201" t="s">
        <v>86</v>
      </c>
      <c r="O168" s="201" t="s">
        <v>33</v>
      </c>
      <c r="P168" s="201" t="str">
        <f t="shared" si="18"/>
        <v>EUR6F1Y_Quote</v>
      </c>
      <c r="Q168" s="166"/>
      <c r="R168" s="202">
        <f>_xll.qlInterestRateIndexFixingDate(AA168,S168)</f>
        <v>44461</v>
      </c>
      <c r="S168" s="202">
        <f>_xll.qlCalendarAdvance(Calendar,SettlementDate,N168,"mf",TRUE,Trigger)</f>
        <v>44463</v>
      </c>
      <c r="T168" s="202">
        <f>_xll.qlInterestRateIndexMaturity(AA168,S168)</f>
        <v>44830</v>
      </c>
      <c r="U168" s="203">
        <f>_xll.qlIndexFixing(AA168,R168,TRUE,_xll.ohTrigger(Trigger,Trigger6M,InterestRatesTrigger))</f>
        <v>1.4633916080187754E-2</v>
      </c>
      <c r="V168" s="203">
        <f>_xll.qlQuoteValue(P168,_xll.ohTrigger(Trigger,Trigger6M,InterestRatesTrigger))</f>
        <v>1.4619999999999999E-2</v>
      </c>
      <c r="W168" s="201" t="b">
        <f t="shared" si="19"/>
        <v>1</v>
      </c>
      <c r="X168" s="204">
        <f t="shared" si="20"/>
        <v>0.13916080187754976</v>
      </c>
      <c r="Y168" s="149" t="b">
        <f>ABS(X168/10000)&lt;=ABS('General Settings'!$D$32)</f>
        <v>0</v>
      </c>
      <c r="AA168" s="50" t="str">
        <f>_xll.qlSwapIndex(,,O168,SettlementDays,Currency,Calendar,FixedLegTenor,FixedLegBDC,FixedLegDayCounter,Index6M,DiscountingCurve,Permanent,Trigger,ObjectOverwrite)</f>
        <v>obj_00660#0003</v>
      </c>
      <c r="AB168" s="50" t="str">
        <f>_xll.qlVanillaSwapFromSwapIndex(,AA168,R168)</f>
        <v>obj_00846#0003</v>
      </c>
    </row>
    <row r="169" spans="13:28" x14ac:dyDescent="0.2">
      <c r="M169" s="94" t="s">
        <v>159</v>
      </c>
      <c r="N169" s="94" t="s">
        <v>86</v>
      </c>
      <c r="O169" s="94" t="s">
        <v>82</v>
      </c>
      <c r="P169" s="94" t="str">
        <f t="shared" si="18"/>
        <v>EUR6F2Y_Quote</v>
      </c>
      <c r="Q169" s="122"/>
      <c r="R169" s="106">
        <f>_xll.qlInterestRateIndexFixingDate(AA169,S169)</f>
        <v>44461</v>
      </c>
      <c r="S169" s="106">
        <f>_xll.qlCalendarAdvance(Calendar,SettlementDate,N169,"mf",TRUE,Trigger)</f>
        <v>44463</v>
      </c>
      <c r="T169" s="106">
        <f>_xll.qlInterestRateIndexMaturity(AA169,S169)</f>
        <v>45194</v>
      </c>
      <c r="U169" s="97">
        <f>_xll.qlIndexFixing(AA169,R169,TRUE,_xll.ohTrigger(Trigger,Trigger6M,InterestRatesTrigger))</f>
        <v>1.5865341235478662E-2</v>
      </c>
      <c r="V169" s="97">
        <f>_xll.qlQuoteValue(P169,_xll.ohTrigger(Trigger,Trigger6M,InterestRatesTrigger))</f>
        <v>1.5859999999999999E-2</v>
      </c>
      <c r="W169" s="94" t="b">
        <f t="shared" si="19"/>
        <v>1</v>
      </c>
      <c r="X169" s="153">
        <f t="shared" si="20"/>
        <v>5.3412354786633309E-2</v>
      </c>
      <c r="Y169" s="50" t="b">
        <f>ABS(X169/10000)&lt;=ABS('General Settings'!$D$32)</f>
        <v>0</v>
      </c>
      <c r="AA169" s="50" t="str">
        <f>_xll.qlSwapIndex(,,O169,SettlementDays,Currency,Calendar,FixedLegTenor,FixedLegBDC,FixedLegDayCounter,Index6M,DiscountingCurve,Permanent,Trigger,ObjectOverwrite)</f>
        <v>obj_0066f#0003</v>
      </c>
      <c r="AB169" s="50" t="str">
        <f>_xll.qlVanillaSwapFromSwapIndex(,AA169,R169)</f>
        <v>obj_00867#0003</v>
      </c>
    </row>
    <row r="170" spans="13:28" x14ac:dyDescent="0.2">
      <c r="M170" s="94" t="s">
        <v>159</v>
      </c>
      <c r="N170" s="94" t="s">
        <v>86</v>
      </c>
      <c r="O170" s="94" t="s">
        <v>83</v>
      </c>
      <c r="P170" s="94" t="str">
        <f t="shared" si="18"/>
        <v>EUR6F3Y_Quote</v>
      </c>
      <c r="Q170" s="122"/>
      <c r="R170" s="106">
        <f>_xll.qlInterestRateIndexFixingDate(AA170,S170)</f>
        <v>44461</v>
      </c>
      <c r="S170" s="106">
        <f>_xll.qlCalendarAdvance(Calendar,SettlementDate,N170,"mf",TRUE,Trigger)</f>
        <v>44463</v>
      </c>
      <c r="T170" s="106">
        <f>_xll.qlInterestRateIndexMaturity(AA170,S170)</f>
        <v>45559</v>
      </c>
      <c r="U170" s="97">
        <f>_xll.qlIndexFixing(AA170,R170,TRUE,_xll.ohTrigger(Trigger,Trigger6M,InterestRatesTrigger))</f>
        <v>1.6862067690464611E-2</v>
      </c>
      <c r="V170" s="97">
        <f>_xll.qlQuoteValue(P170,_xll.ohTrigger(Trigger,Trigger6M,InterestRatesTrigger))</f>
        <v>1.685E-2</v>
      </c>
      <c r="W170" s="94" t="b">
        <f t="shared" si="19"/>
        <v>1</v>
      </c>
      <c r="X170" s="153">
        <f t="shared" si="20"/>
        <v>0.1206769046461012</v>
      </c>
      <c r="Y170" s="50" t="b">
        <f>ABS(X170/10000)&lt;=ABS('General Settings'!$D$32)</f>
        <v>0</v>
      </c>
      <c r="AA170" s="50" t="str">
        <f>_xll.qlSwapIndex(,,O170,SettlementDays,Currency,Calendar,FixedLegTenor,FixedLegBDC,FixedLegDayCounter,Index6M,DiscountingCurve,Permanent,Trigger,ObjectOverwrite)</f>
        <v>obj_00671#0003</v>
      </c>
      <c r="AB170" s="50" t="str">
        <f>_xll.qlVanillaSwapFromSwapIndex(,AA170,R170)</f>
        <v>obj_00898#0003</v>
      </c>
    </row>
    <row r="171" spans="13:28" x14ac:dyDescent="0.2">
      <c r="M171" s="94" t="s">
        <v>159</v>
      </c>
      <c r="N171" s="94" t="s">
        <v>86</v>
      </c>
      <c r="O171" s="94" t="s">
        <v>84</v>
      </c>
      <c r="P171" s="94" t="str">
        <f t="shared" si="18"/>
        <v>EUR6F4Y_Quote</v>
      </c>
      <c r="Q171" s="122"/>
      <c r="R171" s="106">
        <f>_xll.qlInterestRateIndexFixingDate(AA171,S171)</f>
        <v>44461</v>
      </c>
      <c r="S171" s="106">
        <f>_xll.qlCalendarAdvance(Calendar,SettlementDate,N171,"mf",TRUE,Trigger)</f>
        <v>44463</v>
      </c>
      <c r="T171" s="106">
        <f>_xll.qlInterestRateIndexMaturity(AA171,S171)</f>
        <v>45924</v>
      </c>
      <c r="U171" s="97">
        <f>_xll.qlIndexFixing(AA171,R171,TRUE,_xll.ohTrigger(Trigger,Trigger6M,InterestRatesTrigger))</f>
        <v>1.7659423407225438E-2</v>
      </c>
      <c r="V171" s="97">
        <f>_xll.qlQuoteValue(P171,_xll.ohTrigger(Trigger,Trigger6M,InterestRatesTrigger))</f>
        <v>1.7650000000000002E-2</v>
      </c>
      <c r="W171" s="94" t="b">
        <f t="shared" si="19"/>
        <v>1</v>
      </c>
      <c r="X171" s="153">
        <f t="shared" si="20"/>
        <v>9.4234072254353873E-2</v>
      </c>
      <c r="Y171" s="50" t="b">
        <f>ABS(X171/10000)&lt;=ABS('General Settings'!$D$32)</f>
        <v>0</v>
      </c>
      <c r="AA171" s="50" t="str">
        <f>_xll.qlSwapIndex(,,O171,SettlementDays,Currency,Calendar,FixedLegTenor,FixedLegBDC,FixedLegDayCounter,Index6M,DiscountingCurve,Permanent,Trigger,ObjectOverwrite)</f>
        <v>obj_006b7#0003</v>
      </c>
      <c r="AB171" s="50" t="str">
        <f>_xll.qlVanillaSwapFromSwapIndex(,AA171,R171)</f>
        <v>obj_00832#0003</v>
      </c>
    </row>
    <row r="172" spans="13:28" x14ac:dyDescent="0.2">
      <c r="M172" s="94" t="s">
        <v>159</v>
      </c>
      <c r="N172" s="94" t="s">
        <v>86</v>
      </c>
      <c r="O172" s="94" t="s">
        <v>85</v>
      </c>
      <c r="P172" s="94" t="str">
        <f t="shared" si="18"/>
        <v>EUR6F5Y_Quote</v>
      </c>
      <c r="Q172" s="122"/>
      <c r="R172" s="106">
        <f>_xll.qlInterestRateIndexFixingDate(AA172,S172)</f>
        <v>44461</v>
      </c>
      <c r="S172" s="106">
        <f>_xll.qlCalendarAdvance(Calendar,SettlementDate,N172,"mf",TRUE,Trigger)</f>
        <v>44463</v>
      </c>
      <c r="T172" s="106">
        <f>_xll.qlInterestRateIndexMaturity(AA172,S172)</f>
        <v>46289</v>
      </c>
      <c r="U172" s="97">
        <f>_xll.qlIndexFixing(AA172,R172,TRUE,_xll.ohTrigger(Trigger,Trigger6M,InterestRatesTrigger))</f>
        <v>1.8346937775218296E-2</v>
      </c>
      <c r="V172" s="97">
        <f>_xll.qlQuoteValue(P172,_xll.ohTrigger(Trigger,Trigger6M,InterestRatesTrigger))</f>
        <v>1.8340000000000002E-2</v>
      </c>
      <c r="W172" s="94" t="b">
        <f t="shared" si="19"/>
        <v>1</v>
      </c>
      <c r="X172" s="153">
        <f t="shared" si="20"/>
        <v>6.9377752182943342E-2</v>
      </c>
      <c r="Y172" s="50" t="b">
        <f>ABS(X172/10000)&lt;=ABS('General Settings'!$D$32)</f>
        <v>0</v>
      </c>
      <c r="AA172" s="50" t="str">
        <f>_xll.qlSwapIndex(,,O172,SettlementDays,Currency,Calendar,FixedLegTenor,FixedLegBDC,FixedLegDayCounter,Index6M,DiscountingCurve,Permanent,Trigger,ObjectOverwrite)</f>
        <v>obj_006c8#0003</v>
      </c>
      <c r="AB172" s="50" t="str">
        <f>_xll.qlVanillaSwapFromSwapIndex(,AA172,R172)</f>
        <v>obj_0093e#0003</v>
      </c>
    </row>
    <row r="173" spans="13:28" x14ac:dyDescent="0.2">
      <c r="M173" s="94" t="s">
        <v>159</v>
      </c>
      <c r="N173" s="94" t="s">
        <v>86</v>
      </c>
      <c r="O173" s="94" t="s">
        <v>86</v>
      </c>
      <c r="P173" s="94" t="str">
        <f t="shared" si="18"/>
        <v>EUR6F6Y_Quote</v>
      </c>
      <c r="Q173" s="122"/>
      <c r="R173" s="106">
        <f>_xll.qlInterestRateIndexFixingDate(AA173,S173)</f>
        <v>44461</v>
      </c>
      <c r="S173" s="106">
        <f>_xll.qlCalendarAdvance(Calendar,SettlementDate,N173,"mf",TRUE,Trigger)</f>
        <v>44463</v>
      </c>
      <c r="T173" s="106">
        <f>_xll.qlInterestRateIndexMaturity(AA173,S173)</f>
        <v>46654</v>
      </c>
      <c r="U173" s="97">
        <f>_xll.qlIndexFixing(AA173,R173,TRUE,_xll.ohTrigger(Trigger,Trigger6M,InterestRatesTrigger))</f>
        <v>1.8921571678122608E-2</v>
      </c>
      <c r="V173" s="97">
        <f>_xll.qlQuoteValue(P173,_xll.ohTrigger(Trigger,Trigger6M,InterestRatesTrigger))</f>
        <v>1.891E-2</v>
      </c>
      <c r="W173" s="94" t="b">
        <f t="shared" si="19"/>
        <v>1</v>
      </c>
      <c r="X173" s="153">
        <f t="shared" si="20"/>
        <v>0.11571678122608564</v>
      </c>
      <c r="Y173" s="50" t="b">
        <f>ABS(X173/10000)&lt;=ABS('General Settings'!$D$32)</f>
        <v>0</v>
      </c>
      <c r="AA173" s="50" t="str">
        <f>_xll.qlSwapIndex(,,O173,SettlementDays,Currency,Calendar,FixedLegTenor,FixedLegBDC,FixedLegDayCounter,Index6M,DiscountingCurve,Permanent,Trigger,ObjectOverwrite)</f>
        <v>obj_0069a#0003</v>
      </c>
      <c r="AB173" s="50" t="str">
        <f>_xll.qlVanillaSwapFromSwapIndex(,AA173,R173)</f>
        <v>obj_00860#0003</v>
      </c>
    </row>
    <row r="174" spans="13:28" x14ac:dyDescent="0.2">
      <c r="M174" s="94" t="s">
        <v>159</v>
      </c>
      <c r="N174" s="94" t="s">
        <v>86</v>
      </c>
      <c r="O174" s="94" t="s">
        <v>87</v>
      </c>
      <c r="P174" s="94" t="str">
        <f t="shared" si="18"/>
        <v>EUR6F7Y_Quote</v>
      </c>
      <c r="Q174" s="122"/>
      <c r="R174" s="106">
        <f>_xll.qlInterestRateIndexFixingDate(AA174,S174)</f>
        <v>44461</v>
      </c>
      <c r="S174" s="106">
        <f>_xll.qlCalendarAdvance(Calendar,SettlementDate,N174,"mf",TRUE,Trigger)</f>
        <v>44463</v>
      </c>
      <c r="T174" s="106">
        <f>_xll.qlInterestRateIndexMaturity(AA174,S174)</f>
        <v>47021</v>
      </c>
      <c r="U174" s="97">
        <f>_xll.qlIndexFixing(AA174,R174,TRUE,_xll.ohTrigger(Trigger,Trigger6M,InterestRatesTrigger))</f>
        <v>1.9384701102290059E-2</v>
      </c>
      <c r="V174" s="97">
        <f>_xll.qlQuoteValue(P174,_xll.ohTrigger(Trigger,Trigger6M,InterestRatesTrigger))</f>
        <v>1.9369999999999998E-2</v>
      </c>
      <c r="W174" s="94" t="b">
        <f t="shared" si="19"/>
        <v>1</v>
      </c>
      <c r="X174" s="153">
        <f t="shared" si="20"/>
        <v>0.14701102290060747</v>
      </c>
      <c r="Y174" s="50" t="b">
        <f>ABS(X174/10000)&lt;=ABS('General Settings'!$D$32)</f>
        <v>0</v>
      </c>
      <c r="AA174" s="50" t="str">
        <f>_xll.qlSwapIndex(,,O174,SettlementDays,Currency,Calendar,FixedLegTenor,FixedLegBDC,FixedLegDayCounter,Index6M,DiscountingCurve,Permanent,Trigger,ObjectOverwrite)</f>
        <v>obj_006d8#0003</v>
      </c>
      <c r="AB174" s="50" t="str">
        <f>_xll.qlVanillaSwapFromSwapIndex(,AA174,R174)</f>
        <v>obj_00912#0003</v>
      </c>
    </row>
    <row r="175" spans="13:28" x14ac:dyDescent="0.2">
      <c r="M175" s="94" t="s">
        <v>159</v>
      </c>
      <c r="N175" s="94" t="s">
        <v>86</v>
      </c>
      <c r="O175" s="94" t="s">
        <v>88</v>
      </c>
      <c r="P175" s="94" t="str">
        <f t="shared" si="18"/>
        <v>EUR6F8Y_Quote</v>
      </c>
      <c r="Q175" s="122"/>
      <c r="R175" s="106">
        <f>_xll.qlInterestRateIndexFixingDate(AA175,S175)</f>
        <v>44461</v>
      </c>
      <c r="S175" s="106">
        <f>_xll.qlCalendarAdvance(Calendar,SettlementDate,N175,"mf",TRUE,Trigger)</f>
        <v>44463</v>
      </c>
      <c r="T175" s="106">
        <f>_xll.qlInterestRateIndexMaturity(AA175,S175)</f>
        <v>47385</v>
      </c>
      <c r="U175" s="97">
        <f>_xll.qlIndexFixing(AA175,R175,TRUE,_xll.ohTrigger(Trigger,Trigger6M,InterestRatesTrigger))</f>
        <v>1.9728190809182117E-2</v>
      </c>
      <c r="V175" s="97">
        <f>_xll.qlQuoteValue(P175,_xll.ohTrigger(Trigger,Trigger6M,InterestRatesTrigger))</f>
        <v>1.9720000000000001E-2</v>
      </c>
      <c r="W175" s="94" t="b">
        <f t="shared" si="19"/>
        <v>1</v>
      </c>
      <c r="X175" s="153">
        <f t="shared" si="20"/>
        <v>8.1908091821153439E-2</v>
      </c>
      <c r="Y175" s="50" t="b">
        <f>ABS(X175/10000)&lt;=ABS('General Settings'!$D$32)</f>
        <v>0</v>
      </c>
      <c r="AA175" s="50" t="str">
        <f>_xll.qlSwapIndex(,,O175,SettlementDays,Currency,Calendar,FixedLegTenor,FixedLegBDC,FixedLegDayCounter,Index6M,DiscountingCurve,Permanent,Trigger,ObjectOverwrite)</f>
        <v>obj_006ef#0003</v>
      </c>
      <c r="AB175" s="50" t="str">
        <f>_xll.qlVanillaSwapFromSwapIndex(,AA175,R175)</f>
        <v>obj_008c0#0003</v>
      </c>
    </row>
    <row r="176" spans="13:28" x14ac:dyDescent="0.2">
      <c r="M176" s="94" t="s">
        <v>159</v>
      </c>
      <c r="N176" s="94" t="s">
        <v>86</v>
      </c>
      <c r="O176" s="94" t="s">
        <v>89</v>
      </c>
      <c r="P176" s="94" t="str">
        <f t="shared" si="18"/>
        <v>EUR6F9Y_Quote</v>
      </c>
      <c r="Q176" s="122"/>
      <c r="R176" s="106">
        <f>_xll.qlInterestRateIndexFixingDate(AA176,S176)</f>
        <v>44461</v>
      </c>
      <c r="S176" s="106">
        <f>_xll.qlCalendarAdvance(Calendar,SettlementDate,N176,"mf",TRUE,Trigger)</f>
        <v>44463</v>
      </c>
      <c r="T176" s="106">
        <f>_xll.qlInterestRateIndexMaturity(AA176,S176)</f>
        <v>47750</v>
      </c>
      <c r="U176" s="97">
        <f>_xll.qlIndexFixing(AA176,R176,TRUE,_xll.ohTrigger(Trigger,Trigger6M,InterestRatesTrigger))</f>
        <v>1.9978893354466624E-2</v>
      </c>
      <c r="V176" s="97">
        <f>_xll.qlQuoteValue(P176,_xll.ohTrigger(Trigger,Trigger6M,InterestRatesTrigger))</f>
        <v>1.9970000000000002E-2</v>
      </c>
      <c r="W176" s="94" t="b">
        <f t="shared" si="19"/>
        <v>1</v>
      </c>
      <c r="X176" s="153">
        <f t="shared" si="20"/>
        <v>8.893354466622122E-2</v>
      </c>
      <c r="Y176" s="50" t="b">
        <f>ABS(X176/10000)&lt;=ABS('General Settings'!$D$32)</f>
        <v>0</v>
      </c>
      <c r="AA176" s="50" t="str">
        <f>_xll.qlSwapIndex(,,O176,SettlementDays,Currency,Calendar,FixedLegTenor,FixedLegBDC,FixedLegDayCounter,Index6M,DiscountingCurve,Permanent,Trigger,ObjectOverwrite)</f>
        <v>obj_00700#0003</v>
      </c>
      <c r="AB176" s="50" t="str">
        <f>_xll.qlVanillaSwapFromSwapIndex(,AA176,R176)</f>
        <v>obj_00888#0003</v>
      </c>
    </row>
    <row r="177" spans="13:28" x14ac:dyDescent="0.2">
      <c r="M177" s="94" t="s">
        <v>159</v>
      </c>
      <c r="N177" s="94" t="s">
        <v>86</v>
      </c>
      <c r="O177" s="94" t="s">
        <v>90</v>
      </c>
      <c r="P177" s="94" t="str">
        <f t="shared" si="18"/>
        <v>EUR6F10Y_Quote</v>
      </c>
      <c r="Q177" s="122"/>
      <c r="R177" s="106">
        <f>_xll.qlInterestRateIndexFixingDate(AA177,S177)</f>
        <v>44461</v>
      </c>
      <c r="S177" s="106">
        <f>_xll.qlCalendarAdvance(Calendar,SettlementDate,N177,"mf",TRUE,Trigger)</f>
        <v>44463</v>
      </c>
      <c r="T177" s="106">
        <f>_xll.qlInterestRateIndexMaturity(AA177,S177)</f>
        <v>48115</v>
      </c>
      <c r="U177" s="97">
        <f>_xll.qlIndexFixing(AA177,R177,TRUE,_xll.ohTrigger(Trigger,Trigger6M,InterestRatesTrigger))</f>
        <v>2.0147613203144121E-2</v>
      </c>
      <c r="V177" s="97">
        <f>_xll.qlQuoteValue(P177,_xll.ohTrigger(Trigger,Trigger6M,InterestRatesTrigger))</f>
        <v>2.0129999999999999E-2</v>
      </c>
      <c r="W177" s="94" t="b">
        <f t="shared" si="19"/>
        <v>1</v>
      </c>
      <c r="X177" s="153">
        <f t="shared" si="20"/>
        <v>0.17613203144122708</v>
      </c>
      <c r="Y177" s="50" t="b">
        <f>ABS(X177/10000)&lt;=ABS('General Settings'!$D$32)</f>
        <v>0</v>
      </c>
      <c r="AA177" s="50" t="str">
        <f>_xll.qlSwapIndex(,,O177,SettlementDays,Currency,Calendar,FixedLegTenor,FixedLegBDC,FixedLegDayCounter,Index6M,DiscountingCurve,Permanent,Trigger,ObjectOverwrite)</f>
        <v>obj_006bf#0003</v>
      </c>
      <c r="AB177" s="50" t="str">
        <f>_xll.qlVanillaSwapFromSwapIndex(,AA177,R177)</f>
        <v>obj_0084b#0003</v>
      </c>
    </row>
    <row r="178" spans="13:28" x14ac:dyDescent="0.2">
      <c r="M178" s="94" t="s">
        <v>159</v>
      </c>
      <c r="N178" s="94" t="s">
        <v>86</v>
      </c>
      <c r="O178" s="94" t="s">
        <v>116</v>
      </c>
      <c r="P178" s="94" t="str">
        <f t="shared" si="18"/>
        <v>EUR6F11Y_Quote</v>
      </c>
      <c r="Q178" s="122"/>
      <c r="R178" s="106">
        <f>_xll.qlInterestRateIndexFixingDate(AA178,S178)</f>
        <v>44461</v>
      </c>
      <c r="S178" s="106">
        <f>_xll.qlCalendarAdvance(Calendar,SettlementDate,N178,"mf",TRUE,Trigger)</f>
        <v>44463</v>
      </c>
      <c r="T178" s="106">
        <f>_xll.qlInterestRateIndexMaturity(AA178,S178)</f>
        <v>48481</v>
      </c>
      <c r="U178" s="97">
        <f>_xll.qlIndexFixing(AA178,R178,TRUE,_xll.ohTrigger(Trigger,Trigger6M,InterestRatesTrigger))</f>
        <v>2.0249815086189272E-2</v>
      </c>
      <c r="V178" s="97">
        <f>_xll.qlQuoteValue(P178,_xll.ohTrigger(Trigger,Trigger6M,InterestRatesTrigger))</f>
        <v>2.0240000000000001E-2</v>
      </c>
      <c r="W178" s="94" t="b">
        <f t="shared" si="19"/>
        <v>1</v>
      </c>
      <c r="X178" s="153">
        <f t="shared" si="20"/>
        <v>9.8150861892708219E-2</v>
      </c>
      <c r="Y178" s="50" t="b">
        <f>ABS(X178/10000)&lt;=ABS('General Settings'!$D$32)</f>
        <v>0</v>
      </c>
      <c r="AA178" s="50" t="str">
        <f>_xll.qlSwapIndex(,,O178,SettlementDays,Currency,Calendar,FixedLegTenor,FixedLegBDC,FixedLegDayCounter,Index6M,DiscountingCurve,Permanent,Trigger,ObjectOverwrite)</f>
        <v>obj_0067e#0003</v>
      </c>
      <c r="AB178" s="50" t="str">
        <f>_xll.qlVanillaSwapFromSwapIndex(,AA178,R178)</f>
        <v>obj_0088b#0003</v>
      </c>
    </row>
    <row r="179" spans="13:28" x14ac:dyDescent="0.2">
      <c r="M179" s="94" t="s">
        <v>159</v>
      </c>
      <c r="N179" s="94" t="s">
        <v>86</v>
      </c>
      <c r="O179" s="94" t="s">
        <v>91</v>
      </c>
      <c r="P179" s="94" t="str">
        <f t="shared" si="18"/>
        <v>EUR6F12Y_Quote</v>
      </c>
      <c r="Q179" s="122"/>
      <c r="R179" s="106">
        <f>_xll.qlInterestRateIndexFixingDate(AA179,S179)</f>
        <v>44461</v>
      </c>
      <c r="S179" s="106">
        <f>_xll.qlCalendarAdvance(Calendar,SettlementDate,N179,"mf",TRUE,Trigger)</f>
        <v>44463</v>
      </c>
      <c r="T179" s="106">
        <f>_xll.qlInterestRateIndexMaturity(AA179,S179)</f>
        <v>48848</v>
      </c>
      <c r="U179" s="97">
        <f>_xll.qlIndexFixing(AA179,R179,TRUE,_xll.ohTrigger(Trigger,Trigger6M,InterestRatesTrigger))</f>
        <v>2.0285249352144305E-2</v>
      </c>
      <c r="V179" s="97">
        <f>_xll.qlQuoteValue(P179,_xll.ohTrigger(Trigger,Trigger6M,InterestRatesTrigger))</f>
        <v>2.027E-2</v>
      </c>
      <c r="W179" s="94" t="b">
        <f t="shared" si="19"/>
        <v>1</v>
      </c>
      <c r="X179" s="153">
        <f t="shared" si="20"/>
        <v>0.152493521443052</v>
      </c>
      <c r="Y179" s="50" t="b">
        <f>ABS(X179/10000)&lt;=ABS('General Settings'!$D$32)</f>
        <v>0</v>
      </c>
      <c r="AA179" s="50" t="str">
        <f>_xll.qlSwapIndex(,,O179,SettlementDays,Currency,Calendar,FixedLegTenor,FixedLegBDC,FixedLegDayCounter,Index6M,DiscountingCurve,Permanent,Trigger,ObjectOverwrite)</f>
        <v>obj_00712#0003</v>
      </c>
      <c r="AB179" s="50" t="str">
        <f>_xll.qlVanillaSwapFromSwapIndex(,AA179,R179)</f>
        <v>obj_008e9#0003</v>
      </c>
    </row>
    <row r="180" spans="13:28" x14ac:dyDescent="0.2">
      <c r="M180" s="94" t="s">
        <v>159</v>
      </c>
      <c r="N180" s="94" t="s">
        <v>86</v>
      </c>
      <c r="O180" s="94" t="s">
        <v>117</v>
      </c>
      <c r="P180" s="94" t="str">
        <f t="shared" si="18"/>
        <v>EUR6F13Y_Quote</v>
      </c>
      <c r="Q180" s="122"/>
      <c r="R180" s="106">
        <f>_xll.qlInterestRateIndexFixingDate(AA180,S180)</f>
        <v>44461</v>
      </c>
      <c r="S180" s="106">
        <f>_xll.qlCalendarAdvance(Calendar,SettlementDate,N180,"mf",TRUE,Trigger)</f>
        <v>44463</v>
      </c>
      <c r="T180" s="106">
        <f>_xll.qlInterestRateIndexMaturity(AA180,S180)</f>
        <v>49212</v>
      </c>
      <c r="U180" s="97">
        <f>_xll.qlIndexFixing(AA180,R180,TRUE,_xll.ohTrigger(Trigger,Trigger6M,InterestRatesTrigger))</f>
        <v>2.0268199495907566E-2</v>
      </c>
      <c r="V180" s="97">
        <f>_xll.qlQuoteValue(P180,_xll.ohTrigger(Trigger,Trigger6M,InterestRatesTrigger))</f>
        <v>2.0259999999999997E-2</v>
      </c>
      <c r="W180" s="94" t="b">
        <f t="shared" si="19"/>
        <v>1</v>
      </c>
      <c r="X180" s="153">
        <f t="shared" si="20"/>
        <v>8.1994959075688822E-2</v>
      </c>
      <c r="Y180" s="50" t="b">
        <f>ABS(X180/10000)&lt;=ABS('General Settings'!$D$32)</f>
        <v>0</v>
      </c>
      <c r="AA180" s="50" t="str">
        <f>_xll.qlSwapIndex(,,O180,SettlementDays,Currency,Calendar,FixedLegTenor,FixedLegBDC,FixedLegDayCounter,Index6M,DiscountingCurve,Permanent,Trigger,ObjectOverwrite)</f>
        <v>obj_00690#0003</v>
      </c>
      <c r="AB180" s="50" t="str">
        <f>_xll.qlVanillaSwapFromSwapIndex(,AA180,R180)</f>
        <v>obj_008f1#0003</v>
      </c>
    </row>
    <row r="181" spans="13:28" x14ac:dyDescent="0.2">
      <c r="M181" s="94" t="s">
        <v>159</v>
      </c>
      <c r="N181" s="94" t="s">
        <v>86</v>
      </c>
      <c r="O181" s="94" t="s">
        <v>118</v>
      </c>
      <c r="P181" s="94" t="str">
        <f t="shared" si="18"/>
        <v>EUR6F14Y_Quote</v>
      </c>
      <c r="Q181" s="122"/>
      <c r="R181" s="106">
        <f>_xll.qlInterestRateIndexFixingDate(AA181,S181)</f>
        <v>44461</v>
      </c>
      <c r="S181" s="106">
        <f>_xll.qlCalendarAdvance(Calendar,SettlementDate,N181,"mf",TRUE,Trigger)</f>
        <v>44463</v>
      </c>
      <c r="T181" s="106">
        <f>_xll.qlInterestRateIndexMaturity(AA181,S181)</f>
        <v>49576</v>
      </c>
      <c r="U181" s="97">
        <f>_xll.qlIndexFixing(AA181,R181,TRUE,_xll.ohTrigger(Trigger,Trigger6M,InterestRatesTrigger))</f>
        <v>2.0207650254036175E-2</v>
      </c>
      <c r="V181" s="97">
        <f>_xll.qlQuoteValue(P181,_xll.ohTrigger(Trigger,Trigger6M,InterestRatesTrigger))</f>
        <v>2.0199999999999999E-2</v>
      </c>
      <c r="W181" s="94" t="b">
        <f t="shared" si="19"/>
        <v>1</v>
      </c>
      <c r="X181" s="153">
        <f t="shared" si="20"/>
        <v>7.6502540361754467E-2</v>
      </c>
      <c r="Y181" s="50" t="b">
        <f>ABS(X181/10000)&lt;=ABS('General Settings'!$D$32)</f>
        <v>0</v>
      </c>
      <c r="AA181" s="50" t="str">
        <f>_xll.qlSwapIndex(,,O181,SettlementDays,Currency,Calendar,FixedLegTenor,FixedLegBDC,FixedLegDayCounter,Index6M,DiscountingCurve,Permanent,Trigger,ObjectOverwrite)</f>
        <v>obj_00693#0003</v>
      </c>
      <c r="AB181" s="50" t="str">
        <f>_xll.qlVanillaSwapFromSwapIndex(,AA181,R181)</f>
        <v>obj_008f7#0003</v>
      </c>
    </row>
    <row r="182" spans="13:28" x14ac:dyDescent="0.2">
      <c r="M182" s="94" t="s">
        <v>159</v>
      </c>
      <c r="N182" s="94" t="s">
        <v>86</v>
      </c>
      <c r="O182" s="94" t="s">
        <v>92</v>
      </c>
      <c r="P182" s="94" t="str">
        <f t="shared" si="18"/>
        <v>EUR6F15Y_Quote</v>
      </c>
      <c r="Q182" s="122"/>
      <c r="R182" s="106">
        <f>_xll.qlInterestRateIndexFixingDate(AA182,S182)</f>
        <v>44461</v>
      </c>
      <c r="S182" s="106">
        <f>_xll.qlCalendarAdvance(Calendar,SettlementDate,N182,"mf",TRUE,Trigger)</f>
        <v>44463</v>
      </c>
      <c r="T182" s="106">
        <f>_xll.qlInterestRateIndexMaturity(AA182,S182)</f>
        <v>49942</v>
      </c>
      <c r="U182" s="97">
        <f>_xll.qlIndexFixing(AA182,R182,TRUE,_xll.ohTrigger(Trigger,Trigger6M,InterestRatesTrigger))</f>
        <v>2.0115511759598349E-2</v>
      </c>
      <c r="V182" s="97">
        <f>_xll.qlQuoteValue(P182,_xll.ohTrigger(Trigger,Trigger6M,InterestRatesTrigger))</f>
        <v>2.0110000000000003E-2</v>
      </c>
      <c r="W182" s="94" t="b">
        <f t="shared" si="19"/>
        <v>1</v>
      </c>
      <c r="X182" s="153">
        <f t="shared" si="20"/>
        <v>5.511759598345739E-2</v>
      </c>
      <c r="Y182" s="50" t="b">
        <f>ABS(X182/10000)&lt;=ABS('General Settings'!$D$32)</f>
        <v>0</v>
      </c>
      <c r="AA182" s="50" t="str">
        <f>_xll.qlSwapIndex(,,O182,SettlementDays,Currency,Calendar,FixedLegTenor,FixedLegBDC,FixedLegDayCounter,Index6M,DiscountingCurve,Permanent,Trigger,ObjectOverwrite)</f>
        <v>obj_0073a#0003</v>
      </c>
      <c r="AB182" s="50" t="str">
        <f>_xll.qlVanillaSwapFromSwapIndex(,AA182,R182)</f>
        <v>obj_00823#0003</v>
      </c>
    </row>
    <row r="183" spans="13:28" x14ac:dyDescent="0.2">
      <c r="M183" s="94" t="s">
        <v>159</v>
      </c>
      <c r="N183" s="94" t="s">
        <v>86</v>
      </c>
      <c r="O183" s="94" t="s">
        <v>93</v>
      </c>
      <c r="P183" s="94" t="str">
        <f t="shared" si="18"/>
        <v>EUR6F20Y_Quote</v>
      </c>
      <c r="Q183" s="122"/>
      <c r="R183" s="106">
        <f>_xll.qlInterestRateIndexFixingDate(AA183,S183)</f>
        <v>44461</v>
      </c>
      <c r="S183" s="106">
        <f>_xll.qlCalendarAdvance(Calendar,SettlementDate,N183,"mf",TRUE,Trigger)</f>
        <v>44463</v>
      </c>
      <c r="T183" s="106">
        <f>_xll.qlInterestRateIndexMaturity(AA183,S183)</f>
        <v>51768</v>
      </c>
      <c r="U183" s="97">
        <f>_xll.qlIndexFixing(AA183,R183,TRUE,_xll.ohTrigger(Trigger,Trigger6M,InterestRatesTrigger))</f>
        <v>1.940129694280885E-2</v>
      </c>
      <c r="V183" s="97">
        <f>_xll.qlQuoteValue(P183,_xll.ohTrigger(Trigger,Trigger6M,InterestRatesTrigger))</f>
        <v>1.9400000000000001E-2</v>
      </c>
      <c r="W183" s="94" t="b">
        <f t="shared" si="19"/>
        <v>1</v>
      </c>
      <c r="X183" s="153">
        <f t="shared" si="20"/>
        <v>1.2969428088496771E-2</v>
      </c>
      <c r="Y183" s="50" t="b">
        <f>ABS(X183/10000)&lt;=ABS('General Settings'!$D$32)</f>
        <v>0</v>
      </c>
      <c r="AA183" s="50" t="str">
        <f>_xll.qlSwapIndex(,,O183,SettlementDays,Currency,Calendar,FixedLegTenor,FixedLegBDC,FixedLegDayCounter,Index6M,DiscountingCurve,Permanent,Trigger,ObjectOverwrite)</f>
        <v>obj_0072b#0003</v>
      </c>
      <c r="AB183" s="50" t="str">
        <f>_xll.qlVanillaSwapFromSwapIndex(,AA183,R183)</f>
        <v>obj_0091e#0003</v>
      </c>
    </row>
    <row r="184" spans="13:28" x14ac:dyDescent="0.2">
      <c r="M184" s="94" t="s">
        <v>159</v>
      </c>
      <c r="N184" s="94" t="s">
        <v>86</v>
      </c>
      <c r="O184" s="94" t="s">
        <v>94</v>
      </c>
      <c r="P184" s="94" t="str">
        <f t="shared" si="18"/>
        <v>EUR6F25Y_Quote</v>
      </c>
      <c r="Q184" s="122"/>
      <c r="R184" s="106">
        <f>_xll.qlInterestRateIndexFixingDate(AA184,S184)</f>
        <v>44461</v>
      </c>
      <c r="S184" s="106">
        <f>_xll.qlCalendarAdvance(Calendar,SettlementDate,N184,"mf",TRUE,Trigger)</f>
        <v>44463</v>
      </c>
      <c r="T184" s="106">
        <f>_xll.qlInterestRateIndexMaturity(AA184,S184)</f>
        <v>53594</v>
      </c>
      <c r="U184" s="97">
        <f>_xll.qlIndexFixing(AA184,R184,TRUE,_xll.ohTrigger(Trigger,Trigger6M,InterestRatesTrigger))</f>
        <v>1.8829048772154702E-2</v>
      </c>
      <c r="V184" s="97">
        <f>_xll.qlQuoteValue(P184,_xll.ohTrigger(Trigger,Trigger6M,InterestRatesTrigger))</f>
        <v>1.882E-2</v>
      </c>
      <c r="W184" s="94" t="b">
        <f t="shared" si="19"/>
        <v>1</v>
      </c>
      <c r="X184" s="153">
        <f t="shared" si="20"/>
        <v>9.0487721547023725E-2</v>
      </c>
      <c r="Y184" s="50" t="b">
        <f>ABS(X184/10000)&lt;=ABS('General Settings'!$D$32)</f>
        <v>0</v>
      </c>
      <c r="AA184" s="50" t="str">
        <f>_xll.qlSwapIndex(,,O184,SettlementDays,Currency,Calendar,FixedLegTenor,FixedLegBDC,FixedLegDayCounter,Index6M,DiscountingCurve,Permanent,Trigger,ObjectOverwrite)</f>
        <v>obj_00646#0003</v>
      </c>
      <c r="AB184" s="50" t="str">
        <f>_xll.qlVanillaSwapFromSwapIndex(,AA184,R184)</f>
        <v>obj_00814#0003</v>
      </c>
    </row>
    <row r="185" spans="13:28" x14ac:dyDescent="0.2">
      <c r="M185" s="197" t="s">
        <v>159</v>
      </c>
      <c r="N185" s="197" t="s">
        <v>86</v>
      </c>
      <c r="O185" s="197" t="s">
        <v>96</v>
      </c>
      <c r="P185" s="197" t="str">
        <f t="shared" si="18"/>
        <v>EUR6F30Y_Quote</v>
      </c>
      <c r="Q185" s="162"/>
      <c r="R185" s="198">
        <f>_xll.qlInterestRateIndexFixingDate(AA185,S185)</f>
        <v>44461</v>
      </c>
      <c r="S185" s="198">
        <f>_xll.qlCalendarAdvance(Calendar,SettlementDate,N185,"mf",TRUE,Trigger)</f>
        <v>44463</v>
      </c>
      <c r="T185" s="198">
        <f>_xll.qlInterestRateIndexMaturity(AA185,S185)</f>
        <v>55421</v>
      </c>
      <c r="U185" s="199">
        <f>_xll.qlIndexFixing(AA185,R185,TRUE,_xll.ohTrigger(Trigger,Trigger6M,InterestRatesTrigger))</f>
        <v>1.8484954936226424E-2</v>
      </c>
      <c r="V185" s="199">
        <f>_xll.qlQuoteValue(P185,_xll.ohTrigger(Trigger,Trigger6M,InterestRatesTrigger))</f>
        <v>1.847E-2</v>
      </c>
      <c r="W185" s="197" t="b">
        <f t="shared" si="19"/>
        <v>1</v>
      </c>
      <c r="X185" s="200">
        <f t="shared" si="20"/>
        <v>0.14954936226423826</v>
      </c>
      <c r="Y185" s="161" t="b">
        <f>ABS(X185/10000)&lt;=ABS('General Settings'!$D$32)</f>
        <v>0</v>
      </c>
      <c r="AA185" s="50" t="str">
        <f>_xll.qlSwapIndex(,,O185,SettlementDays,Currency,Calendar,FixedLegTenor,FixedLegBDC,FixedLegDayCounter,Index6M,DiscountingCurve,Permanent,Trigger,ObjectOverwrite)</f>
        <v>obj_006ce#0003</v>
      </c>
      <c r="AB185" s="50" t="str">
        <f>_xll.qlVanillaSwapFromSwapIndex(,AA185,R185)</f>
        <v>obj_008d6#0003</v>
      </c>
    </row>
    <row r="186" spans="13:28" x14ac:dyDescent="0.2">
      <c r="M186" s="201" t="s">
        <v>159</v>
      </c>
      <c r="N186" s="201" t="s">
        <v>87</v>
      </c>
      <c r="O186" s="201" t="s">
        <v>33</v>
      </c>
      <c r="P186" s="201" t="str">
        <f t="shared" si="18"/>
        <v>EUR7F1Y_Quote</v>
      </c>
      <c r="Q186" s="166"/>
      <c r="R186" s="202">
        <f>_xll.qlInterestRateIndexFixingDate(AA186,S186)</f>
        <v>44826</v>
      </c>
      <c r="S186" s="202">
        <f>_xll.qlCalendarAdvance(Calendar,SettlementDate,N186,"mf",TRUE,Trigger)</f>
        <v>44830</v>
      </c>
      <c r="T186" s="202">
        <f>_xll.qlInterestRateIndexMaturity(AA186,S186)</f>
        <v>45195</v>
      </c>
      <c r="U186" s="203">
        <f>_xll.qlIndexFixing(AA186,R186,TRUE,_xll.ohTrigger(Trigger,Trigger6M,InterestRatesTrigger))</f>
        <v>1.7127786721590706E-2</v>
      </c>
      <c r="V186" s="203">
        <f>_xll.qlQuoteValue(P186,_xll.ohTrigger(Trigger,Trigger6M,InterestRatesTrigger))</f>
        <v>1.712E-2</v>
      </c>
      <c r="W186" s="201" t="b">
        <f t="shared" si="19"/>
        <v>1</v>
      </c>
      <c r="X186" s="204">
        <f t="shared" si="20"/>
        <v>7.7867215907065357E-2</v>
      </c>
      <c r="Y186" s="149" t="b">
        <f>ABS(X186/10000)&lt;=ABS('General Settings'!$D$32)</f>
        <v>0</v>
      </c>
      <c r="AA186" s="50" t="str">
        <f>_xll.qlSwapIndex(,,O186,SettlementDays,Currency,Calendar,FixedLegTenor,FixedLegBDC,FixedLegDayCounter,Index6M,DiscountingCurve,Permanent,Trigger,ObjectOverwrite)</f>
        <v>obj_006a1#0003</v>
      </c>
      <c r="AB186" s="50" t="str">
        <f>_xll.qlVanillaSwapFromSwapIndex(,AA186,R186)</f>
        <v>obj_0081c#0003</v>
      </c>
    </row>
    <row r="187" spans="13:28" x14ac:dyDescent="0.2">
      <c r="M187" s="94" t="s">
        <v>159</v>
      </c>
      <c r="N187" s="94" t="s">
        <v>87</v>
      </c>
      <c r="O187" s="94" t="s">
        <v>82</v>
      </c>
      <c r="P187" s="94" t="str">
        <f t="shared" si="18"/>
        <v>EUR7F2Y_Quote</v>
      </c>
      <c r="Q187" s="122"/>
      <c r="R187" s="106">
        <f>_xll.qlInterestRateIndexFixingDate(AA187,S187)</f>
        <v>44826</v>
      </c>
      <c r="S187" s="106">
        <f>_xll.qlCalendarAdvance(Calendar,SettlementDate,N187,"mf",TRUE,Trigger)</f>
        <v>44830</v>
      </c>
      <c r="T187" s="106">
        <f>_xll.qlInterestRateIndexMaturity(AA187,S187)</f>
        <v>45561</v>
      </c>
      <c r="U187" s="97">
        <f>_xll.qlIndexFixing(AA187,R187,TRUE,_xll.ohTrigger(Trigger,Trigger6M,InterestRatesTrigger))</f>
        <v>1.8015364727440138E-2</v>
      </c>
      <c r="V187" s="97">
        <f>_xll.qlQuoteValue(P187,_xll.ohTrigger(Trigger,Trigger6M,InterestRatesTrigger))</f>
        <v>1.8000000000000002E-2</v>
      </c>
      <c r="W187" s="94" t="b">
        <f t="shared" si="19"/>
        <v>1</v>
      </c>
      <c r="X187" s="153">
        <f t="shared" si="20"/>
        <v>0.15364727440136255</v>
      </c>
      <c r="Y187" s="50" t="b">
        <f>ABS(X187/10000)&lt;=ABS('General Settings'!$D$32)</f>
        <v>0</v>
      </c>
      <c r="AA187" s="50" t="str">
        <f>_xll.qlSwapIndex(,,O187,SettlementDays,Currency,Calendar,FixedLegTenor,FixedLegBDC,FixedLegDayCounter,Index6M,DiscountingCurve,Permanent,Trigger,ObjectOverwrite)</f>
        <v>obj_0073e#0003</v>
      </c>
      <c r="AB187" s="50" t="str">
        <f>_xll.qlVanillaSwapFromSwapIndex(,AA187,R187)</f>
        <v>obj_00843#0003</v>
      </c>
    </row>
    <row r="188" spans="13:28" x14ac:dyDescent="0.2">
      <c r="M188" s="94" t="s">
        <v>159</v>
      </c>
      <c r="N188" s="94" t="s">
        <v>87</v>
      </c>
      <c r="O188" s="94" t="s">
        <v>83</v>
      </c>
      <c r="P188" s="94" t="str">
        <f t="shared" si="18"/>
        <v>EUR7F3Y_Quote</v>
      </c>
      <c r="Q188" s="122"/>
      <c r="R188" s="106">
        <f>_xll.qlInterestRateIndexFixingDate(AA188,S188)</f>
        <v>44826</v>
      </c>
      <c r="S188" s="106">
        <f>_xll.qlCalendarAdvance(Calendar,SettlementDate,N188,"mf",TRUE,Trigger)</f>
        <v>44830</v>
      </c>
      <c r="T188" s="106">
        <f>_xll.qlInterestRateIndexMaturity(AA188,S188)</f>
        <v>45926</v>
      </c>
      <c r="U188" s="97">
        <f>_xll.qlIndexFixing(AA188,R188,TRUE,_xll.ohTrigger(Trigger,Trigger6M,InterestRatesTrigger))</f>
        <v>1.8711448742185839E-2</v>
      </c>
      <c r="V188" s="97">
        <f>_xll.qlQuoteValue(P188,_xll.ohTrigger(Trigger,Trigger6M,InterestRatesTrigger))</f>
        <v>1.8699999999999998E-2</v>
      </c>
      <c r="W188" s="94" t="b">
        <f t="shared" si="19"/>
        <v>1</v>
      </c>
      <c r="X188" s="153">
        <f t="shared" si="20"/>
        <v>0.11448742185841271</v>
      </c>
      <c r="Y188" s="50" t="b">
        <f>ABS(X188/10000)&lt;=ABS('General Settings'!$D$32)</f>
        <v>0</v>
      </c>
      <c r="AA188" s="50" t="str">
        <f>_xll.qlSwapIndex(,,O188,SettlementDays,Currency,Calendar,FixedLegTenor,FixedLegBDC,FixedLegDayCounter,Index6M,DiscountingCurve,Permanent,Trigger,ObjectOverwrite)</f>
        <v>obj_006c2#0003</v>
      </c>
      <c r="AB188" s="50" t="str">
        <f>_xll.qlVanillaSwapFromSwapIndex(,AA188,R188)</f>
        <v>obj_00833#0003</v>
      </c>
    </row>
    <row r="189" spans="13:28" x14ac:dyDescent="0.2">
      <c r="M189" s="94" t="s">
        <v>159</v>
      </c>
      <c r="N189" s="94" t="s">
        <v>87</v>
      </c>
      <c r="O189" s="94" t="s">
        <v>84</v>
      </c>
      <c r="P189" s="94" t="str">
        <f t="shared" si="18"/>
        <v>EUR7F4Y_Quote</v>
      </c>
      <c r="Q189" s="122"/>
      <c r="R189" s="106">
        <f>_xll.qlInterestRateIndexFixingDate(AA189,S189)</f>
        <v>44826</v>
      </c>
      <c r="S189" s="106">
        <f>_xll.qlCalendarAdvance(Calendar,SettlementDate,N189,"mf",TRUE,Trigger)</f>
        <v>44830</v>
      </c>
      <c r="T189" s="106">
        <f>_xll.qlInterestRateIndexMaturity(AA189,S189)</f>
        <v>46293</v>
      </c>
      <c r="U189" s="97">
        <f>_xll.qlIndexFixing(AA189,R189,TRUE,_xll.ohTrigger(Trigger,Trigger6M,InterestRatesTrigger))</f>
        <v>1.9326436788958325E-2</v>
      </c>
      <c r="V189" s="97">
        <f>_xll.qlQuoteValue(P189,_xll.ohTrigger(Trigger,Trigger6M,InterestRatesTrigger))</f>
        <v>1.9310000000000001E-2</v>
      </c>
      <c r="W189" s="94" t="b">
        <f t="shared" si="19"/>
        <v>1</v>
      </c>
      <c r="X189" s="153">
        <f t="shared" si="20"/>
        <v>0.164367889583239</v>
      </c>
      <c r="Y189" s="50" t="b">
        <f>ABS(X189/10000)&lt;=ABS('General Settings'!$D$32)</f>
        <v>0</v>
      </c>
      <c r="AA189" s="50" t="str">
        <f>_xll.qlSwapIndex(,,O189,SettlementDays,Currency,Calendar,FixedLegTenor,FixedLegBDC,FixedLegDayCounter,Index6M,DiscountingCurve,Permanent,Trigger,ObjectOverwrite)</f>
        <v>obj_006f7#0003</v>
      </c>
      <c r="AB189" s="50" t="str">
        <f>_xll.qlVanillaSwapFromSwapIndex(,AA189,R189)</f>
        <v>obj_00915#0003</v>
      </c>
    </row>
    <row r="190" spans="13:28" x14ac:dyDescent="0.2">
      <c r="M190" s="94" t="s">
        <v>159</v>
      </c>
      <c r="N190" s="94" t="s">
        <v>87</v>
      </c>
      <c r="O190" s="94" t="s">
        <v>85</v>
      </c>
      <c r="P190" s="94" t="str">
        <f t="shared" si="18"/>
        <v>EUR7F5Y_Quote</v>
      </c>
      <c r="Q190" s="122"/>
      <c r="R190" s="106">
        <f>_xll.qlInterestRateIndexFixingDate(AA190,S190)</f>
        <v>44826</v>
      </c>
      <c r="S190" s="106">
        <f>_xll.qlCalendarAdvance(Calendar,SettlementDate,N190,"mf",TRUE,Trigger)</f>
        <v>44830</v>
      </c>
      <c r="T190" s="106">
        <f>_xll.qlInterestRateIndexMaturity(AA190,S190)</f>
        <v>46657</v>
      </c>
      <c r="U190" s="97">
        <f>_xll.qlIndexFixing(AA190,R190,TRUE,_xll.ohTrigger(Trigger,Trigger6M,InterestRatesTrigger))</f>
        <v>1.9832706568178635E-2</v>
      </c>
      <c r="V190" s="97">
        <f>_xll.qlQuoteValue(P190,_xll.ohTrigger(Trigger,Trigger6M,InterestRatesTrigger))</f>
        <v>1.9820000000000001E-2</v>
      </c>
      <c r="W190" s="94" t="b">
        <f t="shared" si="19"/>
        <v>1</v>
      </c>
      <c r="X190" s="153">
        <f t="shared" si="20"/>
        <v>0.12706568178633831</v>
      </c>
      <c r="Y190" s="50" t="b">
        <f>ABS(X190/10000)&lt;=ABS('General Settings'!$D$32)</f>
        <v>0</v>
      </c>
      <c r="AA190" s="50" t="str">
        <f>_xll.qlSwapIndex(,,O190,SettlementDays,Currency,Calendar,FixedLegTenor,FixedLegBDC,FixedLegDayCounter,Index6M,DiscountingCurve,Permanent,Trigger,ObjectOverwrite)</f>
        <v>obj_00673#0003</v>
      </c>
      <c r="AB190" s="50" t="str">
        <f>_xll.qlVanillaSwapFromSwapIndex(,AA190,R190)</f>
        <v>obj_00829#0003</v>
      </c>
    </row>
    <row r="191" spans="13:28" x14ac:dyDescent="0.2">
      <c r="M191" s="94" t="s">
        <v>159</v>
      </c>
      <c r="N191" s="94" t="s">
        <v>87</v>
      </c>
      <c r="O191" s="94" t="s">
        <v>86</v>
      </c>
      <c r="P191" s="94" t="str">
        <f t="shared" si="18"/>
        <v>EUR7F6Y_Quote</v>
      </c>
      <c r="Q191" s="122"/>
      <c r="R191" s="106">
        <f>_xll.qlInterestRateIndexFixingDate(AA191,S191)</f>
        <v>44826</v>
      </c>
      <c r="S191" s="106">
        <f>_xll.qlCalendarAdvance(Calendar,SettlementDate,N191,"mf",TRUE,Trigger)</f>
        <v>44830</v>
      </c>
      <c r="T191" s="106">
        <f>_xll.qlInterestRateIndexMaturity(AA191,S191)</f>
        <v>47022</v>
      </c>
      <c r="U191" s="97">
        <f>_xll.qlIndexFixing(AA191,R191,TRUE,_xll.ohTrigger(Trigger,Trigger6M,InterestRatesTrigger))</f>
        <v>2.0231147942040544E-2</v>
      </c>
      <c r="V191" s="97">
        <f>_xll.qlQuoteValue(P191,_xll.ohTrigger(Trigger,Trigger6M,InterestRatesTrigger))</f>
        <v>2.0219999999999998E-2</v>
      </c>
      <c r="W191" s="94" t="b">
        <f t="shared" si="19"/>
        <v>1</v>
      </c>
      <c r="X191" s="153">
        <f t="shared" si="20"/>
        <v>0.11147942040545811</v>
      </c>
      <c r="Y191" s="50" t="b">
        <f>ABS(X191/10000)&lt;=ABS('General Settings'!$D$32)</f>
        <v>0</v>
      </c>
      <c r="AA191" s="50" t="str">
        <f>_xll.qlSwapIndex(,,O191,SettlementDays,Currency,Calendar,FixedLegTenor,FixedLegBDC,FixedLegDayCounter,Index6M,DiscountingCurve,Permanent,Trigger,ObjectOverwrite)</f>
        <v>obj_00620#0003</v>
      </c>
      <c r="AB191" s="50" t="str">
        <f>_xll.qlVanillaSwapFromSwapIndex(,AA191,R191)</f>
        <v>obj_0082f#0003</v>
      </c>
    </row>
    <row r="192" spans="13:28" x14ac:dyDescent="0.2">
      <c r="M192" s="94" t="s">
        <v>159</v>
      </c>
      <c r="N192" s="94" t="s">
        <v>87</v>
      </c>
      <c r="O192" s="94" t="s">
        <v>87</v>
      </c>
      <c r="P192" s="94" t="str">
        <f t="shared" si="18"/>
        <v>EUR7F7Y_Quote</v>
      </c>
      <c r="Q192" s="122"/>
      <c r="R192" s="106">
        <f>_xll.qlInterestRateIndexFixingDate(AA192,S192)</f>
        <v>44826</v>
      </c>
      <c r="S192" s="106">
        <f>_xll.qlCalendarAdvance(Calendar,SettlementDate,N192,"mf",TRUE,Trigger)</f>
        <v>44830</v>
      </c>
      <c r="T192" s="106">
        <f>_xll.qlInterestRateIndexMaturity(AA192,S192)</f>
        <v>47387</v>
      </c>
      <c r="U192" s="97">
        <f>_xll.qlIndexFixing(AA192,R192,TRUE,_xll.ohTrigger(Trigger,Trigger6M,InterestRatesTrigger))</f>
        <v>2.051446857371873E-2</v>
      </c>
      <c r="V192" s="97">
        <f>_xll.qlQuoteValue(P192,_xll.ohTrigger(Trigger,Trigger6M,InterestRatesTrigger))</f>
        <v>2.051E-2</v>
      </c>
      <c r="W192" s="94" t="b">
        <f t="shared" si="19"/>
        <v>1</v>
      </c>
      <c r="X192" s="153">
        <f t="shared" si="20"/>
        <v>4.4685737187293018E-2</v>
      </c>
      <c r="Y192" s="50" t="b">
        <f>ABS(X192/10000)&lt;=ABS('General Settings'!$D$32)</f>
        <v>0</v>
      </c>
      <c r="AA192" s="50" t="str">
        <f>_xll.qlSwapIndex(,,O192,SettlementDays,Currency,Calendar,FixedLegTenor,FixedLegBDC,FixedLegDayCounter,Index6M,DiscountingCurve,Permanent,Trigger,ObjectOverwrite)</f>
        <v>obj_00681#0003</v>
      </c>
      <c r="AB192" s="50" t="str">
        <f>_xll.qlVanillaSwapFromSwapIndex(,AA192,R192)</f>
        <v>obj_0084c#0003</v>
      </c>
    </row>
    <row r="193" spans="13:28" x14ac:dyDescent="0.2">
      <c r="M193" s="94" t="s">
        <v>159</v>
      </c>
      <c r="N193" s="94" t="s">
        <v>87</v>
      </c>
      <c r="O193" s="94" t="s">
        <v>88</v>
      </c>
      <c r="P193" s="94" t="str">
        <f t="shared" si="18"/>
        <v>EUR7F8Y_Quote</v>
      </c>
      <c r="Q193" s="122"/>
      <c r="R193" s="106">
        <f>_xll.qlInterestRateIndexFixingDate(AA193,S193)</f>
        <v>44826</v>
      </c>
      <c r="S193" s="106">
        <f>_xll.qlCalendarAdvance(Calendar,SettlementDate,N193,"mf",TRUE,Trigger)</f>
        <v>44830</v>
      </c>
      <c r="T193" s="106">
        <f>_xll.qlInterestRateIndexMaturity(AA193,S193)</f>
        <v>47752</v>
      </c>
      <c r="U193" s="97">
        <f>_xll.qlIndexFixing(AA193,R193,TRUE,_xll.ohTrigger(Trigger,Trigger6M,InterestRatesTrigger))</f>
        <v>2.0707439312260587E-2</v>
      </c>
      <c r="V193" s="97">
        <f>_xll.qlQuoteValue(P193,_xll.ohTrigger(Trigger,Trigger6M,InterestRatesTrigger))</f>
        <v>2.07E-2</v>
      </c>
      <c r="W193" s="94" t="b">
        <f t="shared" si="19"/>
        <v>1</v>
      </c>
      <c r="X193" s="153">
        <f t="shared" si="20"/>
        <v>7.4393122605868889E-2</v>
      </c>
      <c r="Y193" s="50" t="b">
        <f>ABS(X193/10000)&lt;=ABS('General Settings'!$D$32)</f>
        <v>0</v>
      </c>
      <c r="AA193" s="50" t="str">
        <f>_xll.qlSwapIndex(,,O193,SettlementDays,Currency,Calendar,FixedLegTenor,FixedLegBDC,FixedLegDayCounter,Index6M,DiscountingCurve,Permanent,Trigger,ObjectOverwrite)</f>
        <v>obj_006cc#0003</v>
      </c>
      <c r="AB193" s="50" t="str">
        <f>_xll.qlVanillaSwapFromSwapIndex(,AA193,R193)</f>
        <v>obj_00857#0003</v>
      </c>
    </row>
    <row r="194" spans="13:28" x14ac:dyDescent="0.2">
      <c r="M194" s="94" t="s">
        <v>159</v>
      </c>
      <c r="N194" s="94" t="s">
        <v>87</v>
      </c>
      <c r="O194" s="94" t="s">
        <v>89</v>
      </c>
      <c r="P194" s="94" t="str">
        <f t="shared" si="18"/>
        <v>EUR7F9Y_Quote</v>
      </c>
      <c r="Q194" s="122"/>
      <c r="R194" s="106">
        <f>_xll.qlInterestRateIndexFixingDate(AA194,S194)</f>
        <v>44826</v>
      </c>
      <c r="S194" s="106">
        <f>_xll.qlCalendarAdvance(Calendar,SettlementDate,N194,"mf",TRUE,Trigger)</f>
        <v>44830</v>
      </c>
      <c r="T194" s="106">
        <f>_xll.qlInterestRateIndexMaturity(AA194,S194)</f>
        <v>48117</v>
      </c>
      <c r="U194" s="97">
        <f>_xll.qlIndexFixing(AA194,R194,TRUE,_xll.ohTrigger(Trigger,Trigger6M,InterestRatesTrigger))</f>
        <v>2.0821867456962226E-2</v>
      </c>
      <c r="V194" s="97">
        <f>_xll.qlQuoteValue(P194,_xll.ohTrigger(Trigger,Trigger6M,InterestRatesTrigger))</f>
        <v>2.0809999999999999E-2</v>
      </c>
      <c r="W194" s="94" t="b">
        <f t="shared" si="19"/>
        <v>1</v>
      </c>
      <c r="X194" s="153">
        <f t="shared" si="20"/>
        <v>0.11867456962227213</v>
      </c>
      <c r="Y194" s="50" t="b">
        <f>ABS(X194/10000)&lt;=ABS('General Settings'!$D$32)</f>
        <v>0</v>
      </c>
      <c r="AA194" s="50" t="str">
        <f>_xll.qlSwapIndex(,,O194,SettlementDays,Currency,Calendar,FixedLegTenor,FixedLegBDC,FixedLegDayCounter,Index6M,DiscountingCurve,Permanent,Trigger,ObjectOverwrite)</f>
        <v>obj_006d6#0003</v>
      </c>
      <c r="AB194" s="50" t="str">
        <f>_xll.qlVanillaSwapFromSwapIndex(,AA194,R194)</f>
        <v>obj_0092c#0003</v>
      </c>
    </row>
    <row r="195" spans="13:28" x14ac:dyDescent="0.2">
      <c r="M195" s="94" t="s">
        <v>159</v>
      </c>
      <c r="N195" s="94" t="s">
        <v>87</v>
      </c>
      <c r="O195" s="94" t="s">
        <v>90</v>
      </c>
      <c r="P195" s="94" t="str">
        <f t="shared" si="18"/>
        <v>EUR7F10Y_Quote</v>
      </c>
      <c r="Q195" s="122"/>
      <c r="R195" s="106">
        <f>_xll.qlInterestRateIndexFixingDate(AA195,S195)</f>
        <v>44826</v>
      </c>
      <c r="S195" s="106">
        <f>_xll.qlCalendarAdvance(Calendar,SettlementDate,N195,"mf",TRUE,Trigger)</f>
        <v>44830</v>
      </c>
      <c r="T195" s="106">
        <f>_xll.qlInterestRateIndexMaturity(AA195,S195)</f>
        <v>48484</v>
      </c>
      <c r="U195" s="97">
        <f>_xll.qlIndexFixing(AA195,R195,TRUE,_xll.ohTrigger(Trigger,Trigger6M,InterestRatesTrigger))</f>
        <v>2.0873648371601168E-2</v>
      </c>
      <c r="V195" s="97">
        <f>_xll.qlQuoteValue(P195,_xll.ohTrigger(Trigger,Trigger6M,InterestRatesTrigger))</f>
        <v>2.0870000000000003E-2</v>
      </c>
      <c r="W195" s="94" t="b">
        <f t="shared" si="19"/>
        <v>1</v>
      </c>
      <c r="X195" s="153">
        <f t="shared" si="20"/>
        <v>3.6483716011649625E-2</v>
      </c>
      <c r="Y195" s="50" t="b">
        <f>ABS(X195/10000)&lt;=ABS('General Settings'!$D$32)</f>
        <v>0</v>
      </c>
      <c r="AA195" s="50" t="str">
        <f>_xll.qlSwapIndex(,,O195,SettlementDays,Currency,Calendar,FixedLegTenor,FixedLegBDC,FixedLegDayCounter,Index6M,DiscountingCurve,Permanent,Trigger,ObjectOverwrite)</f>
        <v>obj_00656#0003</v>
      </c>
      <c r="AB195" s="50" t="str">
        <f>_xll.qlVanillaSwapFromSwapIndex(,AA195,R195)</f>
        <v>obj_00918#0003</v>
      </c>
    </row>
    <row r="196" spans="13:28" x14ac:dyDescent="0.2">
      <c r="M196" s="94" t="s">
        <v>159</v>
      </c>
      <c r="N196" s="94" t="s">
        <v>87</v>
      </c>
      <c r="O196" s="94" t="s">
        <v>116</v>
      </c>
      <c r="P196" s="94" t="str">
        <f t="shared" si="18"/>
        <v>EUR7F11Y_Quote</v>
      </c>
      <c r="Q196" s="122"/>
      <c r="R196" s="106">
        <f>_xll.qlInterestRateIndexFixingDate(AA196,S196)</f>
        <v>44826</v>
      </c>
      <c r="S196" s="106">
        <f>_xll.qlCalendarAdvance(Calendar,SettlementDate,N196,"mf",TRUE,Trigger)</f>
        <v>44830</v>
      </c>
      <c r="T196" s="106">
        <f>_xll.qlInterestRateIndexMaturity(AA196,S196)</f>
        <v>48848</v>
      </c>
      <c r="U196" s="97">
        <f>_xll.qlIndexFixing(AA196,R196,TRUE,_xll.ohTrigger(Trigger,Trigger6M,InterestRatesTrigger))</f>
        <v>2.0861175987989047E-2</v>
      </c>
      <c r="V196" s="97">
        <f>_xll.qlQuoteValue(P196,_xll.ohTrigger(Trigger,Trigger6M,InterestRatesTrigger))</f>
        <v>2.085E-2</v>
      </c>
      <c r="W196" s="94" t="b">
        <f t="shared" si="19"/>
        <v>1</v>
      </c>
      <c r="X196" s="153">
        <f t="shared" si="20"/>
        <v>0.11175987989046898</v>
      </c>
      <c r="Y196" s="50" t="b">
        <f>ABS(X196/10000)&lt;=ABS('General Settings'!$D$32)</f>
        <v>0</v>
      </c>
      <c r="AA196" s="50" t="str">
        <f>_xll.qlSwapIndex(,,O196,SettlementDays,Currency,Calendar,FixedLegTenor,FixedLegBDC,FixedLegDayCounter,Index6M,DiscountingCurve,Permanent,Trigger,ObjectOverwrite)</f>
        <v>obj_006fa#0003</v>
      </c>
      <c r="AB196" s="50" t="str">
        <f>_xll.qlVanillaSwapFromSwapIndex(,AA196,R196)</f>
        <v>obj_008dd#0003</v>
      </c>
    </row>
    <row r="197" spans="13:28" x14ac:dyDescent="0.2">
      <c r="M197" s="94" t="s">
        <v>159</v>
      </c>
      <c r="N197" s="94" t="s">
        <v>87</v>
      </c>
      <c r="O197" s="94" t="s">
        <v>91</v>
      </c>
      <c r="P197" s="94" t="str">
        <f t="shared" si="18"/>
        <v>EUR7F12Y_Quote</v>
      </c>
      <c r="Q197" s="122"/>
      <c r="R197" s="106">
        <f>_xll.qlInterestRateIndexFixingDate(AA197,S197)</f>
        <v>44826</v>
      </c>
      <c r="S197" s="106">
        <f>_xll.qlCalendarAdvance(Calendar,SettlementDate,N197,"mf",TRUE,Trigger)</f>
        <v>44830</v>
      </c>
      <c r="T197" s="106">
        <f>_xll.qlInterestRateIndexMaturity(AA197,S197)</f>
        <v>49213</v>
      </c>
      <c r="U197" s="97">
        <f>_xll.qlIndexFixing(AA197,R197,TRUE,_xll.ohTrigger(Trigger,Trigger6M,InterestRatesTrigger))</f>
        <v>2.0799480150604364E-2</v>
      </c>
      <c r="V197" s="97">
        <f>_xll.qlQuoteValue(P197,_xll.ohTrigger(Trigger,Trigger6M,InterestRatesTrigger))</f>
        <v>2.0790000000000003E-2</v>
      </c>
      <c r="W197" s="94" t="b">
        <f t="shared" si="19"/>
        <v>1</v>
      </c>
      <c r="X197" s="153">
        <f t="shared" si="20"/>
        <v>9.4801506043615258E-2</v>
      </c>
      <c r="Y197" s="50" t="b">
        <f>ABS(X197/10000)&lt;=ABS('General Settings'!$D$32)</f>
        <v>0</v>
      </c>
      <c r="AA197" s="50" t="str">
        <f>_xll.qlSwapIndex(,,O197,SettlementDays,Currency,Calendar,FixedLegTenor,FixedLegBDC,FixedLegDayCounter,Index6M,DiscountingCurve,Permanent,Trigger,ObjectOverwrite)</f>
        <v>obj_0069f#0003</v>
      </c>
      <c r="AB197" s="50" t="str">
        <f>_xll.qlVanillaSwapFromSwapIndex(,AA197,R197)</f>
        <v>obj_00940#0003</v>
      </c>
    </row>
    <row r="198" spans="13:28" x14ac:dyDescent="0.2">
      <c r="M198" s="94" t="s">
        <v>159</v>
      </c>
      <c r="N198" s="94" t="s">
        <v>87</v>
      </c>
      <c r="O198" s="94" t="s">
        <v>117</v>
      </c>
      <c r="P198" s="94" t="str">
        <f t="shared" si="18"/>
        <v>EUR7F13Y_Quote</v>
      </c>
      <c r="Q198" s="122"/>
      <c r="R198" s="106">
        <f>_xll.qlInterestRateIndexFixingDate(AA198,S198)</f>
        <v>44826</v>
      </c>
      <c r="S198" s="106">
        <f>_xll.qlCalendarAdvance(Calendar,SettlementDate,N198,"mf",TRUE,Trigger)</f>
        <v>44830</v>
      </c>
      <c r="T198" s="106">
        <f>_xll.qlInterestRateIndexMaturity(AA198,S198)</f>
        <v>49578</v>
      </c>
      <c r="U198" s="97">
        <f>_xll.qlIndexFixing(AA198,R198,TRUE,_xll.ohTrigger(Trigger,Trigger6M,InterestRatesTrigger))</f>
        <v>2.0697024225515871E-2</v>
      </c>
      <c r="V198" s="97">
        <f>_xll.qlQuoteValue(P198,_xll.ohTrigger(Trigger,Trigger6M,InterestRatesTrigger))</f>
        <v>2.069E-2</v>
      </c>
      <c r="W198" s="94" t="b">
        <f t="shared" si="19"/>
        <v>1</v>
      </c>
      <c r="X198" s="153">
        <f t="shared" si="20"/>
        <v>7.0242255158711742E-2</v>
      </c>
      <c r="Y198" s="50" t="b">
        <f>ABS(X198/10000)&lt;=ABS('General Settings'!$D$32)</f>
        <v>0</v>
      </c>
      <c r="AA198" s="50" t="str">
        <f>_xll.qlSwapIndex(,,O198,SettlementDays,Currency,Calendar,FixedLegTenor,FixedLegBDC,FixedLegDayCounter,Index6M,DiscountingCurve,Permanent,Trigger,ObjectOverwrite)</f>
        <v>obj_0075b#0003</v>
      </c>
      <c r="AB198" s="50" t="str">
        <f>_xll.qlVanillaSwapFromSwapIndex(,AA198,R198)</f>
        <v>obj_00948#0003</v>
      </c>
    </row>
    <row r="199" spans="13:28" x14ac:dyDescent="0.2">
      <c r="M199" s="94" t="s">
        <v>159</v>
      </c>
      <c r="N199" s="94" t="s">
        <v>87</v>
      </c>
      <c r="O199" s="94" t="s">
        <v>118</v>
      </c>
      <c r="P199" s="94" t="str">
        <f t="shared" si="18"/>
        <v>EUR7F14Y_Quote</v>
      </c>
      <c r="Q199" s="122"/>
      <c r="R199" s="106">
        <f>_xll.qlInterestRateIndexFixingDate(AA199,S199)</f>
        <v>44826</v>
      </c>
      <c r="S199" s="106">
        <f>_xll.qlCalendarAdvance(Calendar,SettlementDate,N199,"mf",TRUE,Trigger)</f>
        <v>44830</v>
      </c>
      <c r="T199" s="106">
        <f>_xll.qlInterestRateIndexMaturity(AA199,S199)</f>
        <v>49944</v>
      </c>
      <c r="U199" s="97">
        <f>_xll.qlIndexFixing(AA199,R199,TRUE,_xll.ohTrigger(Trigger,Trigger6M,InterestRatesTrigger))</f>
        <v>2.0566388533910296E-2</v>
      </c>
      <c r="V199" s="97">
        <f>_xll.qlQuoteValue(P199,_xll.ohTrigger(Trigger,Trigger6M,InterestRatesTrigger))</f>
        <v>2.0560000000000002E-2</v>
      </c>
      <c r="W199" s="94" t="b">
        <f t="shared" si="19"/>
        <v>1</v>
      </c>
      <c r="X199" s="153">
        <f t="shared" si="20"/>
        <v>6.3885339102939809E-2</v>
      </c>
      <c r="Y199" s="50" t="b">
        <f>ABS(X199/10000)&lt;=ABS('General Settings'!$D$32)</f>
        <v>0</v>
      </c>
      <c r="AA199" s="50" t="str">
        <f>_xll.qlSwapIndex(,,O199,SettlementDays,Currency,Calendar,FixedLegTenor,FixedLegBDC,FixedLegDayCounter,Index6M,DiscountingCurve,Permanent,Trigger,ObjectOverwrite)</f>
        <v>obj_00686#0003</v>
      </c>
      <c r="AB199" s="50" t="str">
        <f>_xll.qlVanillaSwapFromSwapIndex(,AA199,R199)</f>
        <v>obj_008ec#0003</v>
      </c>
    </row>
    <row r="200" spans="13:28" x14ac:dyDescent="0.2">
      <c r="M200" s="94" t="s">
        <v>159</v>
      </c>
      <c r="N200" s="94" t="s">
        <v>87</v>
      </c>
      <c r="O200" s="94" t="s">
        <v>92</v>
      </c>
      <c r="P200" s="94" t="str">
        <f t="shared" si="18"/>
        <v>EUR7F15Y_Quote</v>
      </c>
      <c r="Q200" s="122"/>
      <c r="R200" s="106">
        <f>_xll.qlInterestRateIndexFixingDate(AA200,S200)</f>
        <v>44826</v>
      </c>
      <c r="S200" s="106">
        <f>_xll.qlCalendarAdvance(Calendar,SettlementDate,N200,"mf",TRUE,Trigger)</f>
        <v>44830</v>
      </c>
      <c r="T200" s="106">
        <f>_xll.qlInterestRateIndexMaturity(AA200,S200)</f>
        <v>50311</v>
      </c>
      <c r="U200" s="97">
        <f>_xll.qlIndexFixing(AA200,R200,TRUE,_xll.ohTrigger(Trigger,Trigger6M,InterestRatesTrigger))</f>
        <v>2.0408738677682968E-2</v>
      </c>
      <c r="V200" s="97">
        <f>_xll.qlQuoteValue(P200,_xll.ohTrigger(Trigger,Trigger6M,InterestRatesTrigger))</f>
        <v>2.0390000000000002E-2</v>
      </c>
      <c r="W200" s="94" t="b">
        <f t="shared" si="19"/>
        <v>1</v>
      </c>
      <c r="X200" s="153">
        <f t="shared" si="20"/>
        <v>0.18738677682966082</v>
      </c>
      <c r="Y200" s="50" t="b">
        <f>ABS(X200/10000)&lt;=ABS('General Settings'!$D$32)</f>
        <v>0</v>
      </c>
      <c r="AA200" s="50" t="str">
        <f>_xll.qlSwapIndex(,,O200,SettlementDays,Currency,Calendar,FixedLegTenor,FixedLegBDC,FixedLegDayCounter,Index6M,DiscountingCurve,Permanent,Trigger,ObjectOverwrite)</f>
        <v>obj_0074f#0003</v>
      </c>
      <c r="AB200" s="50" t="str">
        <f>_xll.qlVanillaSwapFromSwapIndex(,AA200,R200)</f>
        <v>obj_00858#0003</v>
      </c>
    </row>
    <row r="201" spans="13:28" x14ac:dyDescent="0.2">
      <c r="M201" s="94" t="s">
        <v>159</v>
      </c>
      <c r="N201" s="94" t="s">
        <v>87</v>
      </c>
      <c r="O201" s="94" t="s">
        <v>93</v>
      </c>
      <c r="P201" s="94" t="str">
        <f t="shared" si="18"/>
        <v>EUR7F20Y_Quote</v>
      </c>
      <c r="Q201" s="122"/>
      <c r="R201" s="106">
        <f>_xll.qlInterestRateIndexFixingDate(AA201,S201)</f>
        <v>44826</v>
      </c>
      <c r="S201" s="106">
        <f>_xll.qlCalendarAdvance(Calendar,SettlementDate,N201,"mf",TRUE,Trigger)</f>
        <v>44830</v>
      </c>
      <c r="T201" s="106">
        <f>_xll.qlInterestRateIndexMaturity(AA201,S201)</f>
        <v>52135</v>
      </c>
      <c r="U201" s="97">
        <f>_xll.qlIndexFixing(AA201,R201,TRUE,_xll.ohTrigger(Trigger,Trigger6M,InterestRatesTrigger))</f>
        <v>1.9543509012478363E-2</v>
      </c>
      <c r="V201" s="97">
        <f>_xll.qlQuoteValue(P201,_xll.ohTrigger(Trigger,Trigger6M,InterestRatesTrigger))</f>
        <v>1.9539999999999998E-2</v>
      </c>
      <c r="W201" s="94" t="b">
        <f t="shared" si="19"/>
        <v>1</v>
      </c>
      <c r="X201" s="153">
        <f t="shared" si="20"/>
        <v>3.5090124783643262E-2</v>
      </c>
      <c r="Y201" s="50" t="b">
        <f>ABS(X201/10000)&lt;=ABS('General Settings'!$D$32)</f>
        <v>0</v>
      </c>
      <c r="AA201" s="50" t="str">
        <f>_xll.qlSwapIndex(,,O201,SettlementDays,Currency,Calendar,FixedLegTenor,FixedLegBDC,FixedLegDayCounter,Index6M,DiscountingCurve,Permanent,Trigger,ObjectOverwrite)</f>
        <v>obj_006c5#0003</v>
      </c>
      <c r="AB201" s="50" t="str">
        <f>_xll.qlVanillaSwapFromSwapIndex(,AA201,R201)</f>
        <v>obj_00835#0003</v>
      </c>
    </row>
    <row r="202" spans="13:28" x14ac:dyDescent="0.2">
      <c r="M202" s="94" t="s">
        <v>159</v>
      </c>
      <c r="N202" s="94" t="s">
        <v>87</v>
      </c>
      <c r="O202" s="94" t="s">
        <v>94</v>
      </c>
      <c r="P202" s="94" t="str">
        <f t="shared" si="18"/>
        <v>EUR7F25Y_Quote</v>
      </c>
      <c r="Q202" s="122"/>
      <c r="R202" s="106">
        <f>_xll.qlInterestRateIndexFixingDate(AA202,S202)</f>
        <v>44826</v>
      </c>
      <c r="S202" s="106">
        <f>_xll.qlCalendarAdvance(Calendar,SettlementDate,N202,"mf",TRUE,Trigger)</f>
        <v>44830</v>
      </c>
      <c r="T202" s="106">
        <f>_xll.qlInterestRateIndexMaturity(AA202,S202)</f>
        <v>53961</v>
      </c>
      <c r="U202" s="97">
        <f>_xll.qlIndexFixing(AA202,R202,TRUE,_xll.ohTrigger(Trigger,Trigger6M,InterestRatesTrigger))</f>
        <v>1.8958764290427407E-2</v>
      </c>
      <c r="V202" s="97">
        <f>_xll.qlQuoteValue(P202,_xll.ohTrigger(Trigger,Trigger6M,InterestRatesTrigger))</f>
        <v>1.8950000000000002E-2</v>
      </c>
      <c r="W202" s="94" t="b">
        <f t="shared" si="19"/>
        <v>1</v>
      </c>
      <c r="X202" s="153">
        <f t="shared" si="20"/>
        <v>8.7642904274057298E-2</v>
      </c>
      <c r="Y202" s="50" t="b">
        <f>ABS(X202/10000)&lt;=ABS('General Settings'!$D$32)</f>
        <v>0</v>
      </c>
      <c r="AA202" s="50" t="str">
        <f>_xll.qlSwapIndex(,,O202,SettlementDays,Currency,Calendar,FixedLegTenor,FixedLegBDC,FixedLegDayCounter,Index6M,DiscountingCurve,Permanent,Trigger,ObjectOverwrite)</f>
        <v>obj_006d3#0003</v>
      </c>
      <c r="AB202" s="50" t="str">
        <f>_xll.qlVanillaSwapFromSwapIndex(,AA202,R202)</f>
        <v>obj_00903#0003</v>
      </c>
    </row>
    <row r="203" spans="13:28" x14ac:dyDescent="0.2">
      <c r="M203" s="197" t="s">
        <v>159</v>
      </c>
      <c r="N203" s="197" t="s">
        <v>87</v>
      </c>
      <c r="O203" s="197" t="s">
        <v>96</v>
      </c>
      <c r="P203" s="197" t="str">
        <f t="shared" si="18"/>
        <v>EUR7F30Y_Quote</v>
      </c>
      <c r="Q203" s="162"/>
      <c r="R203" s="198">
        <f>_xll.qlInterestRateIndexFixingDate(AA203,S203)</f>
        <v>44826</v>
      </c>
      <c r="S203" s="198">
        <f>_xll.qlCalendarAdvance(Calendar,SettlementDate,N203,"mf",TRUE,Trigger)</f>
        <v>44830</v>
      </c>
      <c r="T203" s="198">
        <f>_xll.qlInterestRateIndexMaturity(AA203,S203)</f>
        <v>55788</v>
      </c>
      <c r="U203" s="199">
        <f>_xll.qlIndexFixing(AA203,R203,TRUE,_xll.ohTrigger(Trigger,Trigger6M,InterestRatesTrigger))</f>
        <v>1.8585189197534803E-2</v>
      </c>
      <c r="V203" s="199">
        <f>_xll.qlQuoteValue(P203,_xll.ohTrigger(Trigger,Trigger6M,InterestRatesTrigger))</f>
        <v>1.857E-2</v>
      </c>
      <c r="W203" s="197" t="b">
        <f t="shared" si="19"/>
        <v>1</v>
      </c>
      <c r="X203" s="200">
        <f t="shared" si="20"/>
        <v>0.15189197534803273</v>
      </c>
      <c r="Y203" s="161" t="b">
        <f>ABS(X203/10000)&lt;=ABS('General Settings'!$D$32)</f>
        <v>0</v>
      </c>
      <c r="AA203" s="50" t="str">
        <f>_xll.qlSwapIndex(,,O203,SettlementDays,Currency,Calendar,FixedLegTenor,FixedLegBDC,FixedLegDayCounter,Index6M,DiscountingCurve,Permanent,Trigger,ObjectOverwrite)</f>
        <v>obj_006b8#0003</v>
      </c>
      <c r="AB203" s="50" t="str">
        <f>_xll.qlVanillaSwapFromSwapIndex(,AA203,R203)</f>
        <v>obj_008be#0003</v>
      </c>
    </row>
    <row r="204" spans="13:28" x14ac:dyDescent="0.2">
      <c r="M204" s="201" t="s">
        <v>159</v>
      </c>
      <c r="N204" s="201" t="s">
        <v>88</v>
      </c>
      <c r="O204" s="201" t="s">
        <v>33</v>
      </c>
      <c r="P204" s="201" t="str">
        <f t="shared" si="18"/>
        <v>EUR8F1Y_Quote</v>
      </c>
      <c r="Q204" s="166"/>
      <c r="R204" s="202">
        <f>_xll.qlInterestRateIndexFixingDate(AA204,S204)</f>
        <v>45190</v>
      </c>
      <c r="S204" s="202">
        <f>_xll.qlCalendarAdvance(Calendar,SettlementDate,N204,"mf",TRUE,Trigger)</f>
        <v>45194</v>
      </c>
      <c r="T204" s="202">
        <f>_xll.qlInterestRateIndexMaturity(AA204,S204)</f>
        <v>45560</v>
      </c>
      <c r="U204" s="203">
        <f>_xll.qlIndexFixing(AA204,R204,TRUE,_xll.ohTrigger(Trigger,Trigger6M,InterestRatesTrigger))</f>
        <v>1.8913878968840739E-2</v>
      </c>
      <c r="V204" s="203">
        <f>_xll.qlQuoteValue(P204,_xll.ohTrigger(Trigger,Trigger6M,InterestRatesTrigger))</f>
        <v>1.89E-2</v>
      </c>
      <c r="W204" s="201" t="b">
        <f t="shared" si="19"/>
        <v>1</v>
      </c>
      <c r="X204" s="204">
        <f t="shared" si="20"/>
        <v>0.13878968840738692</v>
      </c>
      <c r="Y204" s="149" t="b">
        <f>ABS(X204/10000)&lt;=ABS('General Settings'!$D$32)</f>
        <v>0</v>
      </c>
      <c r="AA204" s="50" t="str">
        <f>_xll.qlSwapIndex(,,O204,SettlementDays,Currency,Calendar,FixedLegTenor,FixedLegBDC,FixedLegDayCounter,Index6M,DiscountingCurve,Permanent,Trigger,ObjectOverwrite)</f>
        <v>obj_0071d#0003</v>
      </c>
      <c r="AB204" s="50" t="str">
        <f>_xll.qlVanillaSwapFromSwapIndex(,AA204,R204)</f>
        <v>obj_00861#0003</v>
      </c>
    </row>
    <row r="205" spans="13:28" x14ac:dyDescent="0.2">
      <c r="M205" s="94" t="s">
        <v>159</v>
      </c>
      <c r="N205" s="94" t="s">
        <v>88</v>
      </c>
      <c r="O205" s="94" t="s">
        <v>82</v>
      </c>
      <c r="P205" s="94" t="str">
        <f t="shared" si="18"/>
        <v>EUR8F2Y_Quote</v>
      </c>
      <c r="Q205" s="122"/>
      <c r="R205" s="106">
        <f>_xll.qlInterestRateIndexFixingDate(AA205,S205)</f>
        <v>45190</v>
      </c>
      <c r="S205" s="106">
        <f>_xll.qlCalendarAdvance(Calendar,SettlementDate,N205,"mf",TRUE,Trigger)</f>
        <v>45194</v>
      </c>
      <c r="T205" s="106">
        <f>_xll.qlInterestRateIndexMaturity(AA205,S205)</f>
        <v>45925</v>
      </c>
      <c r="U205" s="97">
        <f>_xll.qlIndexFixing(AA205,R205,TRUE,_xll.ohTrigger(Trigger,Trigger6M,InterestRatesTrigger))</f>
        <v>1.9520228287038206E-2</v>
      </c>
      <c r="V205" s="97">
        <f>_xll.qlQuoteValue(P205,_xll.ohTrigger(Trigger,Trigger6M,InterestRatesTrigger))</f>
        <v>1.951E-2</v>
      </c>
      <c r="W205" s="94" t="b">
        <f t="shared" si="19"/>
        <v>1</v>
      </c>
      <c r="X205" s="153">
        <f t="shared" si="20"/>
        <v>0.10228287038206718</v>
      </c>
      <c r="Y205" s="50" t="b">
        <f>ABS(X205/10000)&lt;=ABS('General Settings'!$D$32)</f>
        <v>0</v>
      </c>
      <c r="AA205" s="50" t="str">
        <f>_xll.qlSwapIndex(,,O205,SettlementDays,Currency,Calendar,FixedLegTenor,FixedLegBDC,FixedLegDayCounter,Index6M,DiscountingCurve,Permanent,Trigger,ObjectOverwrite)</f>
        <v>obj_0071a#0003</v>
      </c>
      <c r="AB205" s="50" t="str">
        <f>_xll.qlVanillaSwapFromSwapIndex(,AA205,R205)</f>
        <v>obj_0081e#0003</v>
      </c>
    </row>
    <row r="206" spans="13:28" x14ac:dyDescent="0.2">
      <c r="M206" s="94" t="s">
        <v>159</v>
      </c>
      <c r="N206" s="94" t="s">
        <v>88</v>
      </c>
      <c r="O206" s="94" t="s">
        <v>83</v>
      </c>
      <c r="P206" s="94" t="str">
        <f t="shared" ref="P206:P269" si="21">Currency&amp;SUBSTITUTE(N206,"Y","F")&amp;O206&amp;QuoteSuffix</f>
        <v>EUR8F3Y_Quote</v>
      </c>
      <c r="Q206" s="122"/>
      <c r="R206" s="106">
        <f>_xll.qlInterestRateIndexFixingDate(AA206,S206)</f>
        <v>45190</v>
      </c>
      <c r="S206" s="106">
        <f>_xll.qlCalendarAdvance(Calendar,SettlementDate,N206,"mf",TRUE,Trigger)</f>
        <v>45194</v>
      </c>
      <c r="T206" s="106">
        <f>_xll.qlInterestRateIndexMaturity(AA206,S206)</f>
        <v>46290</v>
      </c>
      <c r="U206" s="97">
        <f>_xll.qlIndexFixing(AA206,R206,TRUE,_xll.ohTrigger(Trigger,Trigger6M,InterestRatesTrigger))</f>
        <v>2.0078068407161195E-2</v>
      </c>
      <c r="V206" s="97">
        <f>_xll.qlQuoteValue(P206,_xll.ohTrigger(Trigger,Trigger6M,InterestRatesTrigger))</f>
        <v>2.0070000000000001E-2</v>
      </c>
      <c r="W206" s="94" t="b">
        <f t="shared" si="19"/>
        <v>1</v>
      </c>
      <c r="X206" s="153">
        <f t="shared" si="20"/>
        <v>8.0684071611936137E-2</v>
      </c>
      <c r="Y206" s="50" t="b">
        <f>ABS(X206/10000)&lt;=ABS('General Settings'!$D$32)</f>
        <v>0</v>
      </c>
      <c r="AA206" s="50" t="str">
        <f>_xll.qlSwapIndex(,,O206,SettlementDays,Currency,Calendar,FixedLegTenor,FixedLegBDC,FixedLegDayCounter,Index6M,DiscountingCurve,Permanent,Trigger,ObjectOverwrite)</f>
        <v>obj_00645#0003</v>
      </c>
      <c r="AB206" s="50" t="str">
        <f>_xll.qlVanillaSwapFromSwapIndex(,AA206,R206)</f>
        <v>obj_00806#0003</v>
      </c>
    </row>
    <row r="207" spans="13:28" x14ac:dyDescent="0.2">
      <c r="M207" s="94" t="s">
        <v>159</v>
      </c>
      <c r="N207" s="94" t="s">
        <v>88</v>
      </c>
      <c r="O207" s="94" t="s">
        <v>84</v>
      </c>
      <c r="P207" s="94" t="str">
        <f t="shared" si="21"/>
        <v>EUR8F4Y_Quote</v>
      </c>
      <c r="Q207" s="122"/>
      <c r="R207" s="106">
        <f>_xll.qlInterestRateIndexFixingDate(AA207,S207)</f>
        <v>45190</v>
      </c>
      <c r="S207" s="106">
        <f>_xll.qlCalendarAdvance(Calendar,SettlementDate,N207,"mf",TRUE,Trigger)</f>
        <v>45194</v>
      </c>
      <c r="T207" s="106">
        <f>_xll.qlInterestRateIndexMaturity(AA207,S207)</f>
        <v>46657</v>
      </c>
      <c r="U207" s="97">
        <f>_xll.qlIndexFixing(AA207,R207,TRUE,_xll.ohTrigger(Trigger,Trigger6M,InterestRatesTrigger))</f>
        <v>2.0537507951602692E-2</v>
      </c>
      <c r="V207" s="97">
        <f>_xll.qlQuoteValue(P207,_xll.ohTrigger(Trigger,Trigger6M,InterestRatesTrigger))</f>
        <v>2.052E-2</v>
      </c>
      <c r="W207" s="94" t="b">
        <f t="shared" ref="W207:W270" si="22">NOT(ISERROR(V207))</f>
        <v>1</v>
      </c>
      <c r="X207" s="153">
        <f t="shared" ref="X207:X270" si="23">(U207-V207)*10000</f>
        <v>0.17507951602692418</v>
      </c>
      <c r="Y207" s="50" t="b">
        <f>ABS(X207/10000)&lt;=ABS('General Settings'!$D$32)</f>
        <v>0</v>
      </c>
      <c r="AA207" s="50" t="str">
        <f>_xll.qlSwapIndex(,,O207,SettlementDays,Currency,Calendar,FixedLegTenor,FixedLegBDC,FixedLegDayCounter,Index6M,DiscountingCurve,Permanent,Trigger,ObjectOverwrite)</f>
        <v>obj_006f0#0003</v>
      </c>
      <c r="AB207" s="50" t="str">
        <f>_xll.qlVanillaSwapFromSwapIndex(,AA207,R207)</f>
        <v>obj_0080b#0003</v>
      </c>
    </row>
    <row r="208" spans="13:28" x14ac:dyDescent="0.2">
      <c r="M208" s="94" t="s">
        <v>159</v>
      </c>
      <c r="N208" s="94" t="s">
        <v>88</v>
      </c>
      <c r="O208" s="94" t="s">
        <v>85</v>
      </c>
      <c r="P208" s="94" t="str">
        <f t="shared" si="21"/>
        <v>EUR8F5Y_Quote</v>
      </c>
      <c r="Q208" s="122"/>
      <c r="R208" s="106">
        <f>_xll.qlInterestRateIndexFixingDate(AA208,S208)</f>
        <v>45190</v>
      </c>
      <c r="S208" s="106">
        <f>_xll.qlCalendarAdvance(Calendar,SettlementDate,N208,"mf",TRUE,Trigger)</f>
        <v>45194</v>
      </c>
      <c r="T208" s="106">
        <f>_xll.qlInterestRateIndexMaturity(AA208,S208)</f>
        <v>47021</v>
      </c>
      <c r="U208" s="97">
        <f>_xll.qlIndexFixing(AA208,R208,TRUE,_xll.ohTrigger(Trigger,Trigger6M,InterestRatesTrigger))</f>
        <v>2.0884143641000403E-2</v>
      </c>
      <c r="V208" s="97">
        <f>_xll.qlQuoteValue(P208,_xll.ohTrigger(Trigger,Trigger6M,InterestRatesTrigger))</f>
        <v>2.0870000000000003E-2</v>
      </c>
      <c r="W208" s="94" t="b">
        <f t="shared" si="22"/>
        <v>1</v>
      </c>
      <c r="X208" s="153">
        <f t="shared" si="23"/>
        <v>0.14143641000399776</v>
      </c>
      <c r="Y208" s="50" t="b">
        <f>ABS(X208/10000)&lt;=ABS('General Settings'!$D$32)</f>
        <v>0</v>
      </c>
      <c r="AA208" s="50" t="str">
        <f>_xll.qlSwapIndex(,,O208,SettlementDays,Currency,Calendar,FixedLegTenor,FixedLegBDC,FixedLegDayCounter,Index6M,DiscountingCurve,Permanent,Trigger,ObjectOverwrite)</f>
        <v>obj_00631#0003</v>
      </c>
      <c r="AB208" s="50" t="str">
        <f>_xll.qlVanillaSwapFromSwapIndex(,AA208,R208)</f>
        <v>obj_008d3#0003</v>
      </c>
    </row>
    <row r="209" spans="13:28" x14ac:dyDescent="0.2">
      <c r="M209" s="94" t="s">
        <v>159</v>
      </c>
      <c r="N209" s="94" t="s">
        <v>88</v>
      </c>
      <c r="O209" s="94" t="s">
        <v>86</v>
      </c>
      <c r="P209" s="94" t="str">
        <f t="shared" si="21"/>
        <v>EUR8F6Y_Quote</v>
      </c>
      <c r="Q209" s="122"/>
      <c r="R209" s="106">
        <f>_xll.qlInterestRateIndexFixingDate(AA209,S209)</f>
        <v>45190</v>
      </c>
      <c r="S209" s="106">
        <f>_xll.qlCalendarAdvance(Calendar,SettlementDate,N209,"mf",TRUE,Trigger)</f>
        <v>45194</v>
      </c>
      <c r="T209" s="106">
        <f>_xll.qlInterestRateIndexMaturity(AA209,S209)</f>
        <v>47386</v>
      </c>
      <c r="U209" s="97">
        <f>_xll.qlIndexFixing(AA209,R209,TRUE,_xll.ohTrigger(Trigger,Trigger6M,InterestRatesTrigger))</f>
        <v>2.1114450059183901E-2</v>
      </c>
      <c r="V209" s="97">
        <f>_xll.qlQuoteValue(P209,_xll.ohTrigger(Trigger,Trigger6M,InterestRatesTrigger))</f>
        <v>2.1110000000000004E-2</v>
      </c>
      <c r="W209" s="94" t="b">
        <f t="shared" si="22"/>
        <v>1</v>
      </c>
      <c r="X209" s="153">
        <f t="shared" si="23"/>
        <v>4.4500591838969594E-2</v>
      </c>
      <c r="Y209" s="50" t="b">
        <f>ABS(X209/10000)&lt;=ABS('General Settings'!$D$32)</f>
        <v>0</v>
      </c>
      <c r="AA209" s="50" t="str">
        <f>_xll.qlSwapIndex(,,O209,SettlementDays,Currency,Calendar,FixedLegTenor,FixedLegBDC,FixedLegDayCounter,Index6M,DiscountingCurve,Permanent,Trigger,ObjectOverwrite)</f>
        <v>obj_006ab#0003</v>
      </c>
      <c r="AB209" s="50" t="str">
        <f>_xll.qlVanillaSwapFromSwapIndex(,AA209,R209)</f>
        <v>obj_008ba#0003</v>
      </c>
    </row>
    <row r="210" spans="13:28" x14ac:dyDescent="0.2">
      <c r="M210" s="94" t="s">
        <v>159</v>
      </c>
      <c r="N210" s="94" t="s">
        <v>88</v>
      </c>
      <c r="O210" s="94" t="s">
        <v>87</v>
      </c>
      <c r="P210" s="94" t="str">
        <f t="shared" si="21"/>
        <v>EUR8F7Y_Quote</v>
      </c>
      <c r="Q210" s="122"/>
      <c r="R210" s="106">
        <f>_xll.qlInterestRateIndexFixingDate(AA210,S210)</f>
        <v>45190</v>
      </c>
      <c r="S210" s="106">
        <f>_xll.qlCalendarAdvance(Calendar,SettlementDate,N210,"mf",TRUE,Trigger)</f>
        <v>45194</v>
      </c>
      <c r="T210" s="106">
        <f>_xll.qlInterestRateIndexMaturity(AA210,S210)</f>
        <v>47751</v>
      </c>
      <c r="U210" s="97">
        <f>_xll.qlIndexFixing(AA210,R210,TRUE,_xll.ohTrigger(Trigger,Trigger6M,InterestRatesTrigger))</f>
        <v>2.1256656400556666E-2</v>
      </c>
      <c r="V210" s="97">
        <f>_xll.qlQuoteValue(P210,_xll.ohTrigger(Trigger,Trigger6M,InterestRatesTrigger))</f>
        <v>2.1250000000000002E-2</v>
      </c>
      <c r="W210" s="94" t="b">
        <f t="shared" si="22"/>
        <v>1</v>
      </c>
      <c r="X210" s="153">
        <f t="shared" si="23"/>
        <v>6.6564005566649431E-2</v>
      </c>
      <c r="Y210" s="50" t="b">
        <f>ABS(X210/10000)&lt;=ABS('General Settings'!$D$32)</f>
        <v>0</v>
      </c>
      <c r="AA210" s="50" t="str">
        <f>_xll.qlSwapIndex(,,O210,SettlementDays,Currency,Calendar,FixedLegTenor,FixedLegBDC,FixedLegDayCounter,Index6M,DiscountingCurve,Permanent,Trigger,ObjectOverwrite)</f>
        <v>obj_00643#0003</v>
      </c>
      <c r="AB210" s="50" t="str">
        <f>_xll.qlVanillaSwapFromSwapIndex(,AA210,R210)</f>
        <v>obj_0084e#0003</v>
      </c>
    </row>
    <row r="211" spans="13:28" x14ac:dyDescent="0.2">
      <c r="M211" s="94" t="s">
        <v>159</v>
      </c>
      <c r="N211" s="94" t="s">
        <v>88</v>
      </c>
      <c r="O211" s="94" t="s">
        <v>88</v>
      </c>
      <c r="P211" s="94" t="str">
        <f t="shared" si="21"/>
        <v>EUR8F8Y_Quote</v>
      </c>
      <c r="Q211" s="122"/>
      <c r="R211" s="106">
        <f>_xll.qlInterestRateIndexFixingDate(AA211,S211)</f>
        <v>45190</v>
      </c>
      <c r="S211" s="106">
        <f>_xll.qlCalendarAdvance(Calendar,SettlementDate,N211,"mf",TRUE,Trigger)</f>
        <v>45194</v>
      </c>
      <c r="T211" s="106">
        <f>_xll.qlInterestRateIndexMaturity(AA211,S211)</f>
        <v>48116</v>
      </c>
      <c r="U211" s="97">
        <f>_xll.qlIndexFixing(AA211,R211,TRUE,_xll.ohTrigger(Trigger,Trigger6M,InterestRatesTrigger))</f>
        <v>2.1322941182063376E-2</v>
      </c>
      <c r="V211" s="97">
        <f>_xll.qlQuoteValue(P211,_xll.ohTrigger(Trigger,Trigger6M,InterestRatesTrigger))</f>
        <v>2.1310000000000003E-2</v>
      </c>
      <c r="W211" s="94" t="b">
        <f t="shared" si="22"/>
        <v>1</v>
      </c>
      <c r="X211" s="153">
        <f t="shared" si="23"/>
        <v>0.12941182063373746</v>
      </c>
      <c r="Y211" s="50" t="b">
        <f>ABS(X211/10000)&lt;=ABS('General Settings'!$D$32)</f>
        <v>0</v>
      </c>
      <c r="AA211" s="50" t="str">
        <f>_xll.qlSwapIndex(,,O211,SettlementDays,Currency,Calendar,FixedLegTenor,FixedLegBDC,FixedLegDayCounter,Index6M,DiscountingCurve,Permanent,Trigger,ObjectOverwrite)</f>
        <v>obj_00713#0003</v>
      </c>
      <c r="AB211" s="50" t="str">
        <f>_xll.qlVanillaSwapFromSwapIndex(,AA211,R211)</f>
        <v>obj_00813#0003</v>
      </c>
    </row>
    <row r="212" spans="13:28" x14ac:dyDescent="0.2">
      <c r="M212" s="94" t="s">
        <v>159</v>
      </c>
      <c r="N212" s="94" t="s">
        <v>88</v>
      </c>
      <c r="O212" s="94" t="s">
        <v>89</v>
      </c>
      <c r="P212" s="94" t="str">
        <f t="shared" si="21"/>
        <v>EUR8F9Y_Quote</v>
      </c>
      <c r="Q212" s="122"/>
      <c r="R212" s="106">
        <f>_xll.qlInterestRateIndexFixingDate(AA212,S212)</f>
        <v>45190</v>
      </c>
      <c r="S212" s="106">
        <f>_xll.qlCalendarAdvance(Calendar,SettlementDate,N212,"mf",TRUE,Trigger)</f>
        <v>45194</v>
      </c>
      <c r="T212" s="106">
        <f>_xll.qlInterestRateIndexMaturity(AA212,S212)</f>
        <v>48484</v>
      </c>
      <c r="U212" s="97">
        <f>_xll.qlIndexFixing(AA212,R212,TRUE,_xll.ohTrigger(Trigger,Trigger6M,InterestRatesTrigger))</f>
        <v>2.132973096729401E-2</v>
      </c>
      <c r="V212" s="97">
        <f>_xll.qlQuoteValue(P212,_xll.ohTrigger(Trigger,Trigger6M,InterestRatesTrigger))</f>
        <v>2.1320000000000002E-2</v>
      </c>
      <c r="W212" s="94" t="b">
        <f t="shared" si="22"/>
        <v>1</v>
      </c>
      <c r="X212" s="153">
        <f t="shared" si="23"/>
        <v>9.7309672940082415E-2</v>
      </c>
      <c r="Y212" s="50" t="b">
        <f>ABS(X212/10000)&lt;=ABS('General Settings'!$D$32)</f>
        <v>0</v>
      </c>
      <c r="AA212" s="50" t="str">
        <f>_xll.qlSwapIndex(,,O212,SettlementDays,Currency,Calendar,FixedLegTenor,FixedLegBDC,FixedLegDayCounter,Index6M,DiscountingCurve,Permanent,Trigger,ObjectOverwrite)</f>
        <v>obj_00667#0003</v>
      </c>
      <c r="AB212" s="50" t="str">
        <f>_xll.qlVanillaSwapFromSwapIndex(,AA212,R212)</f>
        <v>obj_00917#0003</v>
      </c>
    </row>
    <row r="213" spans="13:28" x14ac:dyDescent="0.2">
      <c r="M213" s="94" t="s">
        <v>159</v>
      </c>
      <c r="N213" s="94" t="s">
        <v>88</v>
      </c>
      <c r="O213" s="94" t="s">
        <v>90</v>
      </c>
      <c r="P213" s="94" t="str">
        <f t="shared" si="21"/>
        <v>EUR8F10Y_Quote</v>
      </c>
      <c r="Q213" s="122"/>
      <c r="R213" s="106">
        <f>_xll.qlInterestRateIndexFixingDate(AA213,S213)</f>
        <v>45190</v>
      </c>
      <c r="S213" s="106">
        <f>_xll.qlCalendarAdvance(Calendar,SettlementDate,N213,"mf",TRUE,Trigger)</f>
        <v>45194</v>
      </c>
      <c r="T213" s="106">
        <f>_xll.qlInterestRateIndexMaturity(AA213,S213)</f>
        <v>48848</v>
      </c>
      <c r="U213" s="97">
        <f>_xll.qlIndexFixing(AA213,R213,TRUE,_xll.ohTrigger(Trigger,Trigger6M,InterestRatesTrigger))</f>
        <v>2.127444264258458E-2</v>
      </c>
      <c r="V213" s="97">
        <f>_xll.qlQuoteValue(P213,_xll.ohTrigger(Trigger,Trigger6M,InterestRatesTrigger))</f>
        <v>2.1259999999999998E-2</v>
      </c>
      <c r="W213" s="94" t="b">
        <f t="shared" si="22"/>
        <v>1</v>
      </c>
      <c r="X213" s="153">
        <f t="shared" si="23"/>
        <v>0.14442642584582693</v>
      </c>
      <c r="Y213" s="50" t="b">
        <f>ABS(X213/10000)&lt;=ABS('General Settings'!$D$32)</f>
        <v>0</v>
      </c>
      <c r="AA213" s="50" t="str">
        <f>_xll.qlSwapIndex(,,O213,SettlementDays,Currency,Calendar,FixedLegTenor,FixedLegBDC,FixedLegDayCounter,Index6M,DiscountingCurve,Permanent,Trigger,ObjectOverwrite)</f>
        <v>obj_006dc#0003</v>
      </c>
      <c r="AB213" s="50" t="str">
        <f>_xll.qlVanillaSwapFromSwapIndex(,AA213,R213)</f>
        <v>obj_00827#0003</v>
      </c>
    </row>
    <row r="214" spans="13:28" x14ac:dyDescent="0.2">
      <c r="M214" s="94" t="s">
        <v>159</v>
      </c>
      <c r="N214" s="94" t="s">
        <v>88</v>
      </c>
      <c r="O214" s="94" t="s">
        <v>116</v>
      </c>
      <c r="P214" s="94" t="str">
        <f t="shared" si="21"/>
        <v>EUR8F11Y_Quote</v>
      </c>
      <c r="Q214" s="122"/>
      <c r="R214" s="106">
        <f>_xll.qlInterestRateIndexFixingDate(AA214,S214)</f>
        <v>45190</v>
      </c>
      <c r="S214" s="106">
        <f>_xll.qlCalendarAdvance(Calendar,SettlementDate,N214,"mf",TRUE,Trigger)</f>
        <v>45194</v>
      </c>
      <c r="T214" s="106">
        <f>_xll.qlInterestRateIndexMaturity(AA214,S214)</f>
        <v>49212</v>
      </c>
      <c r="U214" s="97">
        <f>_xll.qlIndexFixing(AA214,R214,TRUE,_xll.ohTrigger(Trigger,Trigger6M,InterestRatesTrigger))</f>
        <v>2.1172928361656573E-2</v>
      </c>
      <c r="V214" s="97">
        <f>_xll.qlQuoteValue(P214,_xll.ohTrigger(Trigger,Trigger6M,InterestRatesTrigger))</f>
        <v>2.1170000000000001E-2</v>
      </c>
      <c r="W214" s="94" t="b">
        <f t="shared" si="22"/>
        <v>1</v>
      </c>
      <c r="X214" s="153">
        <f t="shared" si="23"/>
        <v>2.9283616565720094E-2</v>
      </c>
      <c r="Y214" s="50" t="b">
        <f>ABS(X214/10000)&lt;=ABS('General Settings'!$D$32)</f>
        <v>0</v>
      </c>
      <c r="AA214" s="50" t="str">
        <f>_xll.qlSwapIndex(,,O214,SettlementDays,Currency,Calendar,FixedLegTenor,FixedLegBDC,FixedLegDayCounter,Index6M,DiscountingCurve,Permanent,Trigger,ObjectOverwrite)</f>
        <v>obj_006d7#0003</v>
      </c>
      <c r="AB214" s="50" t="str">
        <f>_xll.qlVanillaSwapFromSwapIndex(,AA214,R214)</f>
        <v>obj_0086f#0003</v>
      </c>
    </row>
    <row r="215" spans="13:28" x14ac:dyDescent="0.2">
      <c r="M215" s="94" t="s">
        <v>159</v>
      </c>
      <c r="N215" s="94" t="s">
        <v>88</v>
      </c>
      <c r="O215" s="94" t="s">
        <v>91</v>
      </c>
      <c r="P215" s="94" t="str">
        <f t="shared" si="21"/>
        <v>EUR8F12Y_Quote</v>
      </c>
      <c r="Q215" s="122"/>
      <c r="R215" s="106">
        <f>_xll.qlInterestRateIndexFixingDate(AA215,S215)</f>
        <v>45190</v>
      </c>
      <c r="S215" s="106">
        <f>_xll.qlCalendarAdvance(Calendar,SettlementDate,N215,"mf",TRUE,Trigger)</f>
        <v>45194</v>
      </c>
      <c r="T215" s="106">
        <f>_xll.qlInterestRateIndexMaturity(AA215,S215)</f>
        <v>49577</v>
      </c>
      <c r="U215" s="97">
        <f>_xll.qlIndexFixing(AA215,R215,TRUE,_xll.ohTrigger(Trigger,Trigger6M,InterestRatesTrigger))</f>
        <v>2.1033122358509116E-2</v>
      </c>
      <c r="V215" s="97">
        <f>_xll.qlQuoteValue(P215,_xll.ohTrigger(Trigger,Trigger6M,InterestRatesTrigger))</f>
        <v>2.1019999999999997E-2</v>
      </c>
      <c r="W215" s="94" t="b">
        <f t="shared" si="22"/>
        <v>1</v>
      </c>
      <c r="X215" s="153">
        <f t="shared" si="23"/>
        <v>0.13122358509119053</v>
      </c>
      <c r="Y215" s="50" t="b">
        <f>ABS(X215/10000)&lt;=ABS('General Settings'!$D$32)</f>
        <v>0</v>
      </c>
      <c r="AA215" s="50" t="str">
        <f>_xll.qlSwapIndex(,,O215,SettlementDays,Currency,Calendar,FixedLegTenor,FixedLegBDC,FixedLegDayCounter,Index6M,DiscountingCurve,Permanent,Trigger,ObjectOverwrite)</f>
        <v>obj_0072c#0003</v>
      </c>
      <c r="AB215" s="50" t="str">
        <f>_xll.qlVanillaSwapFromSwapIndex(,AA215,R215)</f>
        <v>obj_0093c#0003</v>
      </c>
    </row>
    <row r="216" spans="13:28" x14ac:dyDescent="0.2">
      <c r="M216" s="94" t="s">
        <v>159</v>
      </c>
      <c r="N216" s="94" t="s">
        <v>88</v>
      </c>
      <c r="O216" s="94" t="s">
        <v>117</v>
      </c>
      <c r="P216" s="94" t="str">
        <f t="shared" si="21"/>
        <v>EUR8F13Y_Quote</v>
      </c>
      <c r="Q216" s="122"/>
      <c r="R216" s="106">
        <f>_xll.qlInterestRateIndexFixingDate(AA216,S216)</f>
        <v>45190</v>
      </c>
      <c r="S216" s="106">
        <f>_xll.qlCalendarAdvance(Calendar,SettlementDate,N216,"mf",TRUE,Trigger)</f>
        <v>45194</v>
      </c>
      <c r="T216" s="106">
        <f>_xll.qlInterestRateIndexMaturity(AA216,S216)</f>
        <v>49943</v>
      </c>
      <c r="U216" s="97">
        <f>_xll.qlIndexFixing(AA216,R216,TRUE,_xll.ohTrigger(Trigger,Trigger6M,InterestRatesTrigger))</f>
        <v>2.0868208621153267E-2</v>
      </c>
      <c r="V216" s="97">
        <f>_xll.qlQuoteValue(P216,_xll.ohTrigger(Trigger,Trigger6M,InterestRatesTrigger))</f>
        <v>2.086E-2</v>
      </c>
      <c r="W216" s="94" t="b">
        <f t="shared" si="22"/>
        <v>1</v>
      </c>
      <c r="X216" s="153">
        <f t="shared" si="23"/>
        <v>8.2086211532668429E-2</v>
      </c>
      <c r="Y216" s="50" t="b">
        <f>ABS(X216/10000)&lt;=ABS('General Settings'!$D$32)</f>
        <v>0</v>
      </c>
      <c r="AA216" s="50" t="str">
        <f>_xll.qlSwapIndex(,,O216,SettlementDays,Currency,Calendar,FixedLegTenor,FixedLegBDC,FixedLegDayCounter,Index6M,DiscountingCurve,Permanent,Trigger,ObjectOverwrite)</f>
        <v>obj_00736#0003</v>
      </c>
      <c r="AB216" s="50" t="str">
        <f>_xll.qlVanillaSwapFromSwapIndex(,AA216,R216)</f>
        <v>obj_00932#0003</v>
      </c>
    </row>
    <row r="217" spans="13:28" x14ac:dyDescent="0.2">
      <c r="M217" s="94" t="s">
        <v>159</v>
      </c>
      <c r="N217" s="94" t="s">
        <v>88</v>
      </c>
      <c r="O217" s="94" t="s">
        <v>118</v>
      </c>
      <c r="P217" s="94" t="str">
        <f t="shared" si="21"/>
        <v>EUR8F14Y_Quote</v>
      </c>
      <c r="Q217" s="122"/>
      <c r="R217" s="106">
        <f>_xll.qlInterestRateIndexFixingDate(AA217,S217)</f>
        <v>45190</v>
      </c>
      <c r="S217" s="106">
        <f>_xll.qlCalendarAdvance(Calendar,SettlementDate,N217,"mf",TRUE,Trigger)</f>
        <v>45194</v>
      </c>
      <c r="T217" s="106">
        <f>_xll.qlInterestRateIndexMaturity(AA217,S217)</f>
        <v>50308</v>
      </c>
      <c r="U217" s="97">
        <f>_xll.qlIndexFixing(AA217,R217,TRUE,_xll.ohTrigger(Trigger,Trigger6M,InterestRatesTrigger))</f>
        <v>2.0679744473821697E-2</v>
      </c>
      <c r="V217" s="97">
        <f>_xll.qlQuoteValue(P217,_xll.ohTrigger(Trigger,Trigger6M,InterestRatesTrigger))</f>
        <v>2.0659999999999998E-2</v>
      </c>
      <c r="W217" s="94" t="b">
        <f t="shared" si="22"/>
        <v>1</v>
      </c>
      <c r="X217" s="153">
        <f t="shared" si="23"/>
        <v>0.19744473821699249</v>
      </c>
      <c r="Y217" s="50" t="b">
        <f>ABS(X217/10000)&lt;=ABS('General Settings'!$D$32)</f>
        <v>0</v>
      </c>
      <c r="AA217" s="50" t="str">
        <f>_xll.qlSwapIndex(,,O217,SettlementDays,Currency,Calendar,FixedLegTenor,FixedLegBDC,FixedLegDayCounter,Index6M,DiscountingCurve,Permanent,Trigger,ObjectOverwrite)</f>
        <v>obj_006fd#0003</v>
      </c>
      <c r="AB217" s="50" t="str">
        <f>_xll.qlVanillaSwapFromSwapIndex(,AA217,R217)</f>
        <v>obj_0089f#0003</v>
      </c>
    </row>
    <row r="218" spans="13:28" x14ac:dyDescent="0.2">
      <c r="M218" s="94" t="s">
        <v>159</v>
      </c>
      <c r="N218" s="94" t="s">
        <v>88</v>
      </c>
      <c r="O218" s="94" t="s">
        <v>92</v>
      </c>
      <c r="P218" s="94" t="str">
        <f t="shared" si="21"/>
        <v>EUR8F15Y_Quote</v>
      </c>
      <c r="Q218" s="122"/>
      <c r="R218" s="106">
        <f>_xll.qlInterestRateIndexFixingDate(AA218,S218)</f>
        <v>45190</v>
      </c>
      <c r="S218" s="106">
        <f>_xll.qlCalendarAdvance(Calendar,SettlementDate,N218,"mf",TRUE,Trigger)</f>
        <v>45194</v>
      </c>
      <c r="T218" s="106">
        <f>_xll.qlInterestRateIndexMaturity(AA218,S218)</f>
        <v>50675</v>
      </c>
      <c r="U218" s="97">
        <f>_xll.qlIndexFixing(AA218,R218,TRUE,_xll.ohTrigger(Trigger,Trigger6M,InterestRatesTrigger))</f>
        <v>2.0477415162040123E-2</v>
      </c>
      <c r="V218" s="97">
        <f>_xll.qlQuoteValue(P218,_xll.ohTrigger(Trigger,Trigger6M,InterestRatesTrigger))</f>
        <v>2.0459999999999999E-2</v>
      </c>
      <c r="W218" s="94" t="b">
        <f t="shared" si="22"/>
        <v>1</v>
      </c>
      <c r="X218" s="153">
        <f t="shared" si="23"/>
        <v>0.17415162040124166</v>
      </c>
      <c r="Y218" s="50" t="b">
        <f>ABS(X218/10000)&lt;=ABS('General Settings'!$D$32)</f>
        <v>0</v>
      </c>
      <c r="AA218" s="50" t="str">
        <f>_xll.qlSwapIndex(,,O218,SettlementDays,Currency,Calendar,FixedLegTenor,FixedLegBDC,FixedLegDayCounter,Index6M,DiscountingCurve,Permanent,Trigger,ObjectOverwrite)</f>
        <v>obj_006de#0003</v>
      </c>
      <c r="AB218" s="50" t="str">
        <f>_xll.qlVanillaSwapFromSwapIndex(,AA218,R218)</f>
        <v>obj_0085a#0003</v>
      </c>
    </row>
    <row r="219" spans="13:28" x14ac:dyDescent="0.2">
      <c r="M219" s="94" t="s">
        <v>159</v>
      </c>
      <c r="N219" s="94" t="s">
        <v>88</v>
      </c>
      <c r="O219" s="94" t="s">
        <v>93</v>
      </c>
      <c r="P219" s="94" t="str">
        <f t="shared" si="21"/>
        <v>EUR8F20Y_Quote</v>
      </c>
      <c r="Q219" s="122"/>
      <c r="R219" s="106">
        <f>_xll.qlInterestRateIndexFixingDate(AA219,S219)</f>
        <v>45190</v>
      </c>
      <c r="S219" s="106">
        <f>_xll.qlCalendarAdvance(Calendar,SettlementDate,N219,"mf",TRUE,Trigger)</f>
        <v>45194</v>
      </c>
      <c r="T219" s="106">
        <f>_xll.qlInterestRateIndexMaturity(AA219,S219)</f>
        <v>52499</v>
      </c>
      <c r="U219" s="97">
        <f>_xll.qlIndexFixing(AA219,R219,TRUE,_xll.ohTrigger(Trigger,Trigger6M,InterestRatesTrigger))</f>
        <v>1.9535971631878868E-2</v>
      </c>
      <c r="V219" s="97">
        <f>_xll.qlQuoteValue(P219,_xll.ohTrigger(Trigger,Trigger6M,InterestRatesTrigger))</f>
        <v>1.9529999999999999E-2</v>
      </c>
      <c r="W219" s="94" t="b">
        <f t="shared" si="22"/>
        <v>1</v>
      </c>
      <c r="X219" s="153">
        <f t="shared" si="23"/>
        <v>5.9716318788691214E-2</v>
      </c>
      <c r="Y219" s="50" t="b">
        <f>ABS(X219/10000)&lt;=ABS('General Settings'!$D$32)</f>
        <v>0</v>
      </c>
      <c r="AA219" s="50" t="str">
        <f>_xll.qlSwapIndex(,,O219,SettlementDays,Currency,Calendar,FixedLegTenor,FixedLegBDC,FixedLegDayCounter,Index6M,DiscountingCurve,Permanent,Trigger,ObjectOverwrite)</f>
        <v>obj_0073f#0003</v>
      </c>
      <c r="AB219" s="50" t="str">
        <f>_xll.qlVanillaSwapFromSwapIndex(,AA219,R219)</f>
        <v>obj_0082e#0003</v>
      </c>
    </row>
    <row r="220" spans="13:28" x14ac:dyDescent="0.2">
      <c r="M220" s="94" t="s">
        <v>159</v>
      </c>
      <c r="N220" s="94" t="s">
        <v>88</v>
      </c>
      <c r="O220" s="94" t="s">
        <v>94</v>
      </c>
      <c r="P220" s="94" t="str">
        <f t="shared" si="21"/>
        <v>EUR8F25Y_Quote</v>
      </c>
      <c r="Q220" s="122"/>
      <c r="R220" s="106">
        <f>_xll.qlInterestRateIndexFixingDate(AA220,S220)</f>
        <v>45190</v>
      </c>
      <c r="S220" s="106">
        <f>_xll.qlCalendarAdvance(Calendar,SettlementDate,N220,"mf",TRUE,Trigger)</f>
        <v>45194</v>
      </c>
      <c r="T220" s="106">
        <f>_xll.qlInterestRateIndexMaturity(AA220,S220)</f>
        <v>54326</v>
      </c>
      <c r="U220" s="97">
        <f>_xll.qlIndexFixing(AA220,R220,TRUE,_xll.ohTrigger(Trigger,Trigger6M,InterestRatesTrigger))</f>
        <v>1.8968679638488431E-2</v>
      </c>
      <c r="V220" s="97">
        <f>_xll.qlQuoteValue(P220,_xll.ohTrigger(Trigger,Trigger6M,InterestRatesTrigger))</f>
        <v>1.8960000000000001E-2</v>
      </c>
      <c r="W220" s="94" t="b">
        <f t="shared" si="22"/>
        <v>1</v>
      </c>
      <c r="X220" s="153">
        <f t="shared" si="23"/>
        <v>8.6796384884298139E-2</v>
      </c>
      <c r="Y220" s="50" t="b">
        <f>ABS(X220/10000)&lt;=ABS('General Settings'!$D$32)</f>
        <v>0</v>
      </c>
      <c r="AA220" s="50" t="str">
        <f>_xll.qlSwapIndex(,,O220,SettlementDays,Currency,Calendar,FixedLegTenor,FixedLegBDC,FixedLegDayCounter,Index6M,DiscountingCurve,Permanent,Trigger,ObjectOverwrite)</f>
        <v>obj_00697#0003</v>
      </c>
      <c r="AB220" s="50" t="str">
        <f>_xll.qlVanillaSwapFromSwapIndex(,AA220,R220)</f>
        <v>obj_00822#0003</v>
      </c>
    </row>
    <row r="221" spans="13:28" x14ac:dyDescent="0.2">
      <c r="M221" s="197" t="s">
        <v>159</v>
      </c>
      <c r="N221" s="197" t="s">
        <v>88</v>
      </c>
      <c r="O221" s="197" t="s">
        <v>96</v>
      </c>
      <c r="P221" s="197" t="str">
        <f t="shared" si="21"/>
        <v>EUR8F30Y_Quote</v>
      </c>
      <c r="Q221" s="162"/>
      <c r="R221" s="198">
        <f>_xll.qlInterestRateIndexFixingDate(AA221,S221)</f>
        <v>45190</v>
      </c>
      <c r="S221" s="198">
        <f>_xll.qlCalendarAdvance(Calendar,SettlementDate,N221,"mf",TRUE,Trigger)</f>
        <v>45194</v>
      </c>
      <c r="T221" s="198">
        <f>_xll.qlInterestRateIndexMaturity(AA221,S221)</f>
        <v>56152</v>
      </c>
      <c r="U221" s="199">
        <f>_xll.qlIndexFixing(AA221,R221,TRUE,_xll.ohTrigger(Trigger,Trigger6M,InterestRatesTrigger))</f>
        <v>1.8573212233130767E-2</v>
      </c>
      <c r="V221" s="199">
        <f>_xll.qlQuoteValue(P221,_xll.ohTrigger(Trigger,Trigger6M,InterestRatesTrigger))</f>
        <v>1.856E-2</v>
      </c>
      <c r="W221" s="197" t="b">
        <f t="shared" si="22"/>
        <v>1</v>
      </c>
      <c r="X221" s="200">
        <f t="shared" si="23"/>
        <v>0.13212233130766721</v>
      </c>
      <c r="Y221" s="161" t="b">
        <f>ABS(X221/10000)&lt;=ABS('General Settings'!$D$32)</f>
        <v>0</v>
      </c>
      <c r="AA221" s="50" t="str">
        <f>_xll.qlSwapIndex(,,O221,SettlementDays,Currency,Calendar,FixedLegTenor,FixedLegBDC,FixedLegDayCounter,Index6M,DiscountingCurve,Permanent,Trigger,ObjectOverwrite)</f>
        <v>obj_00722#0003</v>
      </c>
      <c r="AB221" s="50" t="str">
        <f>_xll.qlVanillaSwapFromSwapIndex(,AA221,R221)</f>
        <v>obj_00886#0003</v>
      </c>
    </row>
    <row r="222" spans="13:28" x14ac:dyDescent="0.2">
      <c r="M222" s="201" t="s">
        <v>159</v>
      </c>
      <c r="N222" s="201" t="s">
        <v>89</v>
      </c>
      <c r="O222" s="201" t="s">
        <v>33</v>
      </c>
      <c r="P222" s="201" t="str">
        <f t="shared" si="21"/>
        <v>EUR9F1Y_Quote</v>
      </c>
      <c r="Q222" s="166"/>
      <c r="R222" s="202">
        <f>_xll.qlInterestRateIndexFixingDate(AA222,S222)</f>
        <v>45555</v>
      </c>
      <c r="S222" s="202">
        <f>_xll.qlCalendarAdvance(Calendar,SettlementDate,N222,"mf",TRUE,Trigger)</f>
        <v>45559</v>
      </c>
      <c r="T222" s="202">
        <f>_xll.qlInterestRateIndexMaturity(AA222,S222)</f>
        <v>45924</v>
      </c>
      <c r="U222" s="203">
        <f>_xll.qlIndexFixing(AA222,R222,TRUE,_xll.ohTrigger(Trigger,Trigger6M,InterestRatesTrigger))</f>
        <v>2.0134383331624196E-2</v>
      </c>
      <c r="V222" s="203">
        <f>_xll.qlQuoteValue(P222,_xll.ohTrigger(Trigger,Trigger6M,InterestRatesTrigger))</f>
        <v>2.0119999999999999E-2</v>
      </c>
      <c r="W222" s="201" t="b">
        <f t="shared" si="22"/>
        <v>1</v>
      </c>
      <c r="X222" s="204">
        <f t="shared" si="23"/>
        <v>0.1438333162419661</v>
      </c>
      <c r="Y222" s="149" t="b">
        <f>ABS(X222/10000)&lt;=ABS('General Settings'!$D$32)</f>
        <v>0</v>
      </c>
      <c r="AA222" s="50" t="str">
        <f>_xll.qlSwapIndex(,,O222,SettlementDays,Currency,Calendar,FixedLegTenor,FixedLegBDC,FixedLegDayCounter,Index6M,DiscountingCurve,Permanent,Trigger,ObjectOverwrite)</f>
        <v>obj_006a3#0003</v>
      </c>
      <c r="AB222" s="50" t="str">
        <f>_xll.qlVanillaSwapFromSwapIndex(,AA222,R222)</f>
        <v>obj_008a9#0003</v>
      </c>
    </row>
    <row r="223" spans="13:28" x14ac:dyDescent="0.2">
      <c r="M223" s="94" t="s">
        <v>159</v>
      </c>
      <c r="N223" s="94" t="s">
        <v>89</v>
      </c>
      <c r="O223" s="94" t="s">
        <v>82</v>
      </c>
      <c r="P223" s="94" t="str">
        <f t="shared" si="21"/>
        <v>EUR9F2Y_Quote</v>
      </c>
      <c r="Q223" s="122"/>
      <c r="R223" s="106">
        <f>_xll.qlInterestRateIndexFixingDate(AA223,S223)</f>
        <v>45555</v>
      </c>
      <c r="S223" s="106">
        <f>_xll.qlCalendarAdvance(Calendar,SettlementDate,N223,"mf",TRUE,Trigger)</f>
        <v>45559</v>
      </c>
      <c r="T223" s="106">
        <f>_xll.qlInterestRateIndexMaturity(AA223,S223)</f>
        <v>46289</v>
      </c>
      <c r="U223" s="97">
        <f>_xll.qlIndexFixing(AA223,R223,TRUE,_xll.ohTrigger(Trigger,Trigger6M,InterestRatesTrigger))</f>
        <v>2.0673514900924589E-2</v>
      </c>
      <c r="V223" s="97">
        <f>_xll.qlQuoteValue(P223,_xll.ohTrigger(Trigger,Trigger6M,InterestRatesTrigger))</f>
        <v>2.0659999999999998E-2</v>
      </c>
      <c r="W223" s="94" t="b">
        <f t="shared" si="22"/>
        <v>1</v>
      </c>
      <c r="X223" s="153">
        <f t="shared" si="23"/>
        <v>0.13514900924591067</v>
      </c>
      <c r="Y223" s="50" t="b">
        <f>ABS(X223/10000)&lt;=ABS('General Settings'!$D$32)</f>
        <v>0</v>
      </c>
      <c r="AA223" s="50" t="str">
        <f>_xll.qlSwapIndex(,,O223,SettlementDays,Currency,Calendar,FixedLegTenor,FixedLegBDC,FixedLegDayCounter,Index6M,DiscountingCurve,Permanent,Trigger,ObjectOverwrite)</f>
        <v>obj_00621#0003</v>
      </c>
      <c r="AB223" s="50" t="str">
        <f>_xll.qlVanillaSwapFromSwapIndex(,AA223,R223)</f>
        <v>obj_00909#0003</v>
      </c>
    </row>
    <row r="224" spans="13:28" x14ac:dyDescent="0.2">
      <c r="M224" s="94" t="s">
        <v>159</v>
      </c>
      <c r="N224" s="94" t="s">
        <v>89</v>
      </c>
      <c r="O224" s="94" t="s">
        <v>83</v>
      </c>
      <c r="P224" s="94" t="str">
        <f t="shared" si="21"/>
        <v>EUR9F3Y_Quote</v>
      </c>
      <c r="Q224" s="122"/>
      <c r="R224" s="106">
        <f>_xll.qlInterestRateIndexFixingDate(AA224,S224)</f>
        <v>45555</v>
      </c>
      <c r="S224" s="106">
        <f>_xll.qlCalendarAdvance(Calendar,SettlementDate,N224,"mf",TRUE,Trigger)</f>
        <v>45559</v>
      </c>
      <c r="T224" s="106">
        <f>_xll.qlInterestRateIndexMaturity(AA224,S224)</f>
        <v>46654</v>
      </c>
      <c r="U224" s="97">
        <f>_xll.qlIndexFixing(AA224,R224,TRUE,_xll.ohTrigger(Trigger,Trigger6M,InterestRatesTrigger))</f>
        <v>2.1094100561138394E-2</v>
      </c>
      <c r="V224" s="97">
        <f>_xll.qlQuoteValue(P224,_xll.ohTrigger(Trigger,Trigger6M,InterestRatesTrigger))</f>
        <v>2.1080000000000002E-2</v>
      </c>
      <c r="W224" s="94" t="b">
        <f t="shared" si="22"/>
        <v>1</v>
      </c>
      <c r="X224" s="153">
        <f t="shared" si="23"/>
        <v>0.14100561138392226</v>
      </c>
      <c r="Y224" s="50" t="b">
        <f>ABS(X224/10000)&lt;=ABS('General Settings'!$D$32)</f>
        <v>0</v>
      </c>
      <c r="AA224" s="50" t="str">
        <f>_xll.qlSwapIndex(,,O224,SettlementDays,Currency,Calendar,FixedLegTenor,FixedLegBDC,FixedLegDayCounter,Index6M,DiscountingCurve,Permanent,Trigger,ObjectOverwrite)</f>
        <v>obj_00749#0003</v>
      </c>
      <c r="AB224" s="50" t="str">
        <f>_xll.qlVanillaSwapFromSwapIndex(,AA224,R224)</f>
        <v>obj_0080a#0003</v>
      </c>
    </row>
    <row r="225" spans="13:28" x14ac:dyDescent="0.2">
      <c r="M225" s="94" t="s">
        <v>159</v>
      </c>
      <c r="N225" s="94" t="s">
        <v>89</v>
      </c>
      <c r="O225" s="94" t="s">
        <v>84</v>
      </c>
      <c r="P225" s="94" t="str">
        <f t="shared" si="21"/>
        <v>EUR9F4Y_Quote</v>
      </c>
      <c r="Q225" s="122"/>
      <c r="R225" s="106">
        <f>_xll.qlInterestRateIndexFixingDate(AA225,S225)</f>
        <v>45555</v>
      </c>
      <c r="S225" s="106">
        <f>_xll.qlCalendarAdvance(Calendar,SettlementDate,N225,"mf",TRUE,Trigger)</f>
        <v>45559</v>
      </c>
      <c r="T225" s="106">
        <f>_xll.qlInterestRateIndexMaturity(AA225,S225)</f>
        <v>47021</v>
      </c>
      <c r="U225" s="97">
        <f>_xll.qlIndexFixing(AA225,R225,TRUE,_xll.ohTrigger(Trigger,Trigger6M,InterestRatesTrigger))</f>
        <v>2.1399249237195793E-2</v>
      </c>
      <c r="V225" s="97">
        <f>_xll.qlQuoteValue(P225,_xll.ohTrigger(Trigger,Trigger6M,InterestRatesTrigger))</f>
        <v>2.138E-2</v>
      </c>
      <c r="W225" s="94" t="b">
        <f t="shared" si="22"/>
        <v>1</v>
      </c>
      <c r="X225" s="153">
        <f t="shared" si="23"/>
        <v>0.19249237195793217</v>
      </c>
      <c r="Y225" s="50" t="b">
        <f>ABS(X225/10000)&lt;=ABS('General Settings'!$D$32)</f>
        <v>0</v>
      </c>
      <c r="AA225" s="50" t="str">
        <f>_xll.qlSwapIndex(,,O225,SettlementDays,Currency,Calendar,FixedLegTenor,FixedLegBDC,FixedLegDayCounter,Index6M,DiscountingCurve,Permanent,Trigger,ObjectOverwrite)</f>
        <v>obj_00733#0003</v>
      </c>
      <c r="AB225" s="50" t="str">
        <f>_xll.qlVanillaSwapFromSwapIndex(,AA225,R225)</f>
        <v>obj_00881#0003</v>
      </c>
    </row>
    <row r="226" spans="13:28" x14ac:dyDescent="0.2">
      <c r="M226" s="94" t="s">
        <v>159</v>
      </c>
      <c r="N226" s="94" t="s">
        <v>89</v>
      </c>
      <c r="O226" s="94" t="s">
        <v>85</v>
      </c>
      <c r="P226" s="94" t="str">
        <f t="shared" si="21"/>
        <v>EUR9F5Y_Quote</v>
      </c>
      <c r="Q226" s="122"/>
      <c r="R226" s="106">
        <f>_xll.qlInterestRateIndexFixingDate(AA226,S226)</f>
        <v>45555</v>
      </c>
      <c r="S226" s="106">
        <f>_xll.qlCalendarAdvance(Calendar,SettlementDate,N226,"mf",TRUE,Trigger)</f>
        <v>45559</v>
      </c>
      <c r="T226" s="106">
        <f>_xll.qlInterestRateIndexMaturity(AA226,S226)</f>
        <v>47385</v>
      </c>
      <c r="U226" s="97">
        <f>_xll.qlIndexFixing(AA226,R226,TRUE,_xll.ohTrigger(Trigger,Trigger6M,InterestRatesTrigger))</f>
        <v>2.1579061167914623E-2</v>
      </c>
      <c r="V226" s="97">
        <f>_xll.qlQuoteValue(P226,_xll.ohTrigger(Trigger,Trigger6M,InterestRatesTrigger))</f>
        <v>2.1569999999999999E-2</v>
      </c>
      <c r="W226" s="94" t="b">
        <f t="shared" si="22"/>
        <v>1</v>
      </c>
      <c r="X226" s="153">
        <f t="shared" si="23"/>
        <v>9.0611679146243573E-2</v>
      </c>
      <c r="Y226" s="50" t="b">
        <f>ABS(X226/10000)&lt;=ABS('General Settings'!$D$32)</f>
        <v>0</v>
      </c>
      <c r="AA226" s="50" t="str">
        <f>_xll.qlSwapIndex(,,O226,SettlementDays,Currency,Calendar,FixedLegTenor,FixedLegBDC,FixedLegDayCounter,Index6M,DiscountingCurve,Permanent,Trigger,ObjectOverwrite)</f>
        <v>obj_006e4#0003</v>
      </c>
      <c r="AB226" s="50" t="str">
        <f>_xll.qlVanillaSwapFromSwapIndex(,AA226,R226)</f>
        <v>obj_0089b#0003</v>
      </c>
    </row>
    <row r="227" spans="13:28" x14ac:dyDescent="0.2">
      <c r="M227" s="94" t="s">
        <v>159</v>
      </c>
      <c r="N227" s="94" t="s">
        <v>89</v>
      </c>
      <c r="O227" s="94" t="s">
        <v>86</v>
      </c>
      <c r="P227" s="94" t="str">
        <f t="shared" si="21"/>
        <v>EUR9F6Y_Quote</v>
      </c>
      <c r="Q227" s="122"/>
      <c r="R227" s="106">
        <f>_xll.qlInterestRateIndexFixingDate(AA227,S227)</f>
        <v>45555</v>
      </c>
      <c r="S227" s="106">
        <f>_xll.qlCalendarAdvance(Calendar,SettlementDate,N227,"mf",TRUE,Trigger)</f>
        <v>45559</v>
      </c>
      <c r="T227" s="106">
        <f>_xll.qlInterestRateIndexMaturity(AA227,S227)</f>
        <v>47750</v>
      </c>
      <c r="U227" s="97">
        <f>_xll.qlIndexFixing(AA227,R227,TRUE,_xll.ohTrigger(Trigger,Trigger6M,InterestRatesTrigger))</f>
        <v>2.1673236436451575E-2</v>
      </c>
      <c r="V227" s="97">
        <f>_xll.qlQuoteValue(P227,_xll.ohTrigger(Trigger,Trigger6M,InterestRatesTrigger))</f>
        <v>2.1659999999999999E-2</v>
      </c>
      <c r="W227" s="94" t="b">
        <f t="shared" si="22"/>
        <v>1</v>
      </c>
      <c r="X227" s="153">
        <f t="shared" si="23"/>
        <v>0.13236436451576072</v>
      </c>
      <c r="Y227" s="50" t="b">
        <f>ABS(X227/10000)&lt;=ABS('General Settings'!$D$32)</f>
        <v>0</v>
      </c>
      <c r="AA227" s="50" t="str">
        <f>_xll.qlSwapIndex(,,O227,SettlementDays,Currency,Calendar,FixedLegTenor,FixedLegBDC,FixedLegDayCounter,Index6M,DiscountingCurve,Permanent,Trigger,ObjectOverwrite)</f>
        <v>obj_00657#0003</v>
      </c>
      <c r="AB227" s="50" t="str">
        <f>_xll.qlVanillaSwapFromSwapIndex(,AA227,R227)</f>
        <v>obj_008b7#0003</v>
      </c>
    </row>
    <row r="228" spans="13:28" x14ac:dyDescent="0.2">
      <c r="M228" s="94" t="s">
        <v>159</v>
      </c>
      <c r="N228" s="94" t="s">
        <v>89</v>
      </c>
      <c r="O228" s="94" t="s">
        <v>87</v>
      </c>
      <c r="P228" s="94" t="str">
        <f t="shared" si="21"/>
        <v>EUR9F7Y_Quote</v>
      </c>
      <c r="Q228" s="122"/>
      <c r="R228" s="106">
        <f>_xll.qlInterestRateIndexFixingDate(AA228,S228)</f>
        <v>45555</v>
      </c>
      <c r="S228" s="106">
        <f>_xll.qlCalendarAdvance(Calendar,SettlementDate,N228,"mf",TRUE,Trigger)</f>
        <v>45559</v>
      </c>
      <c r="T228" s="106">
        <f>_xll.qlInterestRateIndexMaturity(AA228,S228)</f>
        <v>48115</v>
      </c>
      <c r="U228" s="97">
        <f>_xll.qlIndexFixing(AA228,R228,TRUE,_xll.ohTrigger(Trigger,Trigger6M,InterestRatesTrigger))</f>
        <v>2.1694013037306319E-2</v>
      </c>
      <c r="V228" s="97">
        <f>_xll.qlQuoteValue(P228,_xll.ohTrigger(Trigger,Trigger6M,InterestRatesTrigger))</f>
        <v>2.1680000000000001E-2</v>
      </c>
      <c r="W228" s="94" t="b">
        <f t="shared" si="22"/>
        <v>1</v>
      </c>
      <c r="X228" s="153">
        <f t="shared" si="23"/>
        <v>0.14013037306317977</v>
      </c>
      <c r="Y228" s="50" t="b">
        <f>ABS(X228/10000)&lt;=ABS('General Settings'!$D$32)</f>
        <v>0</v>
      </c>
      <c r="AA228" s="50" t="str">
        <f>_xll.qlSwapIndex(,,O228,SettlementDays,Currency,Calendar,FixedLegTenor,FixedLegBDC,FixedLegDayCounter,Index6M,DiscountingCurve,Permanent,Trigger,ObjectOverwrite)</f>
        <v>obj_006c9#0003</v>
      </c>
      <c r="AB228" s="50" t="str">
        <f>_xll.qlVanillaSwapFromSwapIndex(,AA228,R228)</f>
        <v>obj_00942#0003</v>
      </c>
    </row>
    <row r="229" spans="13:28" x14ac:dyDescent="0.2">
      <c r="M229" s="94" t="s">
        <v>159</v>
      </c>
      <c r="N229" s="94" t="s">
        <v>89</v>
      </c>
      <c r="O229" s="94" t="s">
        <v>88</v>
      </c>
      <c r="P229" s="94" t="str">
        <f t="shared" si="21"/>
        <v>EUR9F8Y_Quote</v>
      </c>
      <c r="Q229" s="122"/>
      <c r="R229" s="106">
        <f>_xll.qlInterestRateIndexFixingDate(AA229,S229)</f>
        <v>45555</v>
      </c>
      <c r="S229" s="106">
        <f>_xll.qlCalendarAdvance(Calendar,SettlementDate,N229,"mf",TRUE,Trigger)</f>
        <v>45559</v>
      </c>
      <c r="T229" s="106">
        <f>_xll.qlInterestRateIndexMaturity(AA229,S229)</f>
        <v>48481</v>
      </c>
      <c r="U229" s="97">
        <f>_xll.qlIndexFixing(AA229,R229,TRUE,_xll.ohTrigger(Trigger,Trigger6M,InterestRatesTrigger))</f>
        <v>2.1659013112132326E-2</v>
      </c>
      <c r="V229" s="97">
        <f>_xll.qlQuoteValue(P229,_xll.ohTrigger(Trigger,Trigger6M,InterestRatesTrigger))</f>
        <v>2.1649999999999999E-2</v>
      </c>
      <c r="W229" s="94" t="b">
        <f t="shared" si="22"/>
        <v>1</v>
      </c>
      <c r="X229" s="153">
        <f t="shared" si="23"/>
        <v>9.0131121323264174E-2</v>
      </c>
      <c r="Y229" s="50" t="b">
        <f>ABS(X229/10000)&lt;=ABS('General Settings'!$D$32)</f>
        <v>0</v>
      </c>
      <c r="AA229" s="50" t="str">
        <f>_xll.qlSwapIndex(,,O229,SettlementDays,Currency,Calendar,FixedLegTenor,FixedLegBDC,FixedLegDayCounter,Index6M,DiscountingCurve,Permanent,Trigger,ObjectOverwrite)</f>
        <v>obj_00720#0003</v>
      </c>
      <c r="AB229" s="50" t="str">
        <f>_xll.qlVanillaSwapFromSwapIndex(,AA229,R229)</f>
        <v>obj_0086e#0003</v>
      </c>
    </row>
    <row r="230" spans="13:28" x14ac:dyDescent="0.2">
      <c r="M230" s="94" t="s">
        <v>159</v>
      </c>
      <c r="N230" s="94" t="s">
        <v>89</v>
      </c>
      <c r="O230" s="94" t="s">
        <v>89</v>
      </c>
      <c r="P230" s="94" t="str">
        <f t="shared" si="21"/>
        <v>EUR9F9Y_Quote</v>
      </c>
      <c r="Q230" s="122"/>
      <c r="R230" s="106">
        <f>_xll.qlInterestRateIndexFixingDate(AA230,S230)</f>
        <v>45555</v>
      </c>
      <c r="S230" s="106">
        <f>_xll.qlCalendarAdvance(Calendar,SettlementDate,N230,"mf",TRUE,Trigger)</f>
        <v>45559</v>
      </c>
      <c r="T230" s="106">
        <f>_xll.qlInterestRateIndexMaturity(AA230,S230)</f>
        <v>48848</v>
      </c>
      <c r="U230" s="97">
        <f>_xll.qlIndexFixing(AA230,R230,TRUE,_xll.ohTrigger(Trigger,Trigger6M,InterestRatesTrigger))</f>
        <v>2.1562812557442346E-2</v>
      </c>
      <c r="V230" s="97">
        <f>_xll.qlQuoteValue(P230,_xll.ohTrigger(Trigger,Trigger6M,InterestRatesTrigger))</f>
        <v>2.155E-2</v>
      </c>
      <c r="W230" s="94" t="b">
        <f t="shared" si="22"/>
        <v>1</v>
      </c>
      <c r="X230" s="153">
        <f t="shared" si="23"/>
        <v>0.12812557442346689</v>
      </c>
      <c r="Y230" s="50" t="b">
        <f>ABS(X230/10000)&lt;=ABS('General Settings'!$D$32)</f>
        <v>0</v>
      </c>
      <c r="AA230" s="50" t="str">
        <f>_xll.qlSwapIndex(,,O230,SettlementDays,Currency,Calendar,FixedLegTenor,FixedLegBDC,FixedLegDayCounter,Index6M,DiscountingCurve,Permanent,Trigger,ObjectOverwrite)</f>
        <v>obj_006a8#0003</v>
      </c>
      <c r="AB230" s="50" t="str">
        <f>_xll.qlVanillaSwapFromSwapIndex(,AA230,R230)</f>
        <v>obj_00901#0003</v>
      </c>
    </row>
    <row r="231" spans="13:28" x14ac:dyDescent="0.2">
      <c r="M231" s="94" t="s">
        <v>159</v>
      </c>
      <c r="N231" s="94" t="s">
        <v>89</v>
      </c>
      <c r="O231" s="94" t="s">
        <v>90</v>
      </c>
      <c r="P231" s="94" t="str">
        <f t="shared" si="21"/>
        <v>EUR9F10Y_Quote</v>
      </c>
      <c r="Q231" s="122"/>
      <c r="R231" s="106">
        <f>_xll.qlInterestRateIndexFixingDate(AA231,S231)</f>
        <v>45555</v>
      </c>
      <c r="S231" s="106">
        <f>_xll.qlCalendarAdvance(Calendar,SettlementDate,N231,"mf",TRUE,Trigger)</f>
        <v>45559</v>
      </c>
      <c r="T231" s="106">
        <f>_xll.qlInterestRateIndexMaturity(AA231,S231)</f>
        <v>49212</v>
      </c>
      <c r="U231" s="97">
        <f>_xll.qlIndexFixing(AA231,R231,TRUE,_xll.ohTrigger(Trigger,Trigger6M,InterestRatesTrigger))</f>
        <v>2.1423810916645403E-2</v>
      </c>
      <c r="V231" s="97">
        <f>_xll.qlQuoteValue(P231,_xll.ohTrigger(Trigger,Trigger6M,InterestRatesTrigger))</f>
        <v>2.1419999999999998E-2</v>
      </c>
      <c r="W231" s="94" t="b">
        <f t="shared" si="22"/>
        <v>1</v>
      </c>
      <c r="X231" s="153">
        <f t="shared" si="23"/>
        <v>3.8109166454053378E-2</v>
      </c>
      <c r="Y231" s="50" t="b">
        <f>ABS(X231/10000)&lt;=ABS('General Settings'!$D$32)</f>
        <v>0</v>
      </c>
      <c r="AA231" s="50" t="str">
        <f>_xll.qlSwapIndex(,,O231,SettlementDays,Currency,Calendar,FixedLegTenor,FixedLegBDC,FixedLegDayCounter,Index6M,DiscountingCurve,Permanent,Trigger,ObjectOverwrite)</f>
        <v>obj_00687#0003</v>
      </c>
      <c r="AB231" s="50" t="str">
        <f>_xll.qlVanillaSwapFromSwapIndex(,AA231,R231)</f>
        <v>obj_00887#0003</v>
      </c>
    </row>
    <row r="232" spans="13:28" x14ac:dyDescent="0.2">
      <c r="M232" s="94" t="s">
        <v>159</v>
      </c>
      <c r="N232" s="94" t="s">
        <v>89</v>
      </c>
      <c r="O232" s="94" t="s">
        <v>116</v>
      </c>
      <c r="P232" s="94" t="str">
        <f t="shared" si="21"/>
        <v>EUR9F11Y_Quote</v>
      </c>
      <c r="Q232" s="122"/>
      <c r="R232" s="106">
        <f>_xll.qlInterestRateIndexFixingDate(AA232,S232)</f>
        <v>45555</v>
      </c>
      <c r="S232" s="106">
        <f>_xll.qlCalendarAdvance(Calendar,SettlementDate,N232,"mf",TRUE,Trigger)</f>
        <v>45559</v>
      </c>
      <c r="T232" s="106">
        <f>_xll.qlInterestRateIndexMaturity(AA232,S232)</f>
        <v>49576</v>
      </c>
      <c r="U232" s="97">
        <f>_xll.qlIndexFixing(AA232,R232,TRUE,_xll.ohTrigger(Trigger,Trigger6M,InterestRatesTrigger))</f>
        <v>2.1249692353649496E-2</v>
      </c>
      <c r="V232" s="97">
        <f>_xll.qlQuoteValue(P232,_xll.ohTrigger(Trigger,Trigger6M,InterestRatesTrigger))</f>
        <v>2.1240000000000002E-2</v>
      </c>
      <c r="W232" s="94" t="b">
        <f t="shared" si="22"/>
        <v>1</v>
      </c>
      <c r="X232" s="153">
        <f t="shared" si="23"/>
        <v>9.6923536494937512E-2</v>
      </c>
      <c r="Y232" s="50" t="b">
        <f>ABS(X232/10000)&lt;=ABS('General Settings'!$D$32)</f>
        <v>0</v>
      </c>
      <c r="AA232" s="50" t="str">
        <f>_xll.qlSwapIndex(,,O232,SettlementDays,Currency,Calendar,FixedLegTenor,FixedLegBDC,FixedLegDayCounter,Index6M,DiscountingCurve,Permanent,Trigger,ObjectOverwrite)</f>
        <v>obj_0062b#0003</v>
      </c>
      <c r="AB232" s="50" t="str">
        <f>_xll.qlVanillaSwapFromSwapIndex(,AA232,R232)</f>
        <v>obj_00945#0003</v>
      </c>
    </row>
    <row r="233" spans="13:28" x14ac:dyDescent="0.2">
      <c r="M233" s="94" t="s">
        <v>159</v>
      </c>
      <c r="N233" s="94" t="s">
        <v>89</v>
      </c>
      <c r="O233" s="94" t="s">
        <v>91</v>
      </c>
      <c r="P233" s="94" t="str">
        <f t="shared" si="21"/>
        <v>EUR9F12Y_Quote</v>
      </c>
      <c r="Q233" s="122"/>
      <c r="R233" s="106">
        <f>_xll.qlInterestRateIndexFixingDate(AA233,S233)</f>
        <v>45555</v>
      </c>
      <c r="S233" s="106">
        <f>_xll.qlCalendarAdvance(Calendar,SettlementDate,N233,"mf",TRUE,Trigger)</f>
        <v>45559</v>
      </c>
      <c r="T233" s="106">
        <f>_xll.qlInterestRateIndexMaturity(AA233,S233)</f>
        <v>49942</v>
      </c>
      <c r="U233" s="97">
        <f>_xll.qlIndexFixing(AA233,R233,TRUE,_xll.ohTrigger(Trigger,Trigger6M,InterestRatesTrigger))</f>
        <v>2.1053156229209492E-2</v>
      </c>
      <c r="V233" s="97">
        <f>_xll.qlQuoteValue(P233,_xll.ohTrigger(Trigger,Trigger6M,InterestRatesTrigger))</f>
        <v>2.1049999999999999E-2</v>
      </c>
      <c r="W233" s="94" t="b">
        <f t="shared" si="22"/>
        <v>1</v>
      </c>
      <c r="X233" s="153">
        <f t="shared" si="23"/>
        <v>3.1562292094923505E-2</v>
      </c>
      <c r="Y233" s="50" t="b">
        <f>ABS(X233/10000)&lt;=ABS('General Settings'!$D$32)</f>
        <v>0</v>
      </c>
      <c r="AA233" s="50" t="str">
        <f>_xll.qlSwapIndex(,,O233,SettlementDays,Currency,Calendar,FixedLegTenor,FixedLegBDC,FixedLegDayCounter,Index6M,DiscountingCurve,Permanent,Trigger,ObjectOverwrite)</f>
        <v>obj_006d1#0003</v>
      </c>
      <c r="AB233" s="50" t="str">
        <f>_xll.qlVanillaSwapFromSwapIndex(,AA233,R233)</f>
        <v>obj_00863#0003</v>
      </c>
    </row>
    <row r="234" spans="13:28" x14ac:dyDescent="0.2">
      <c r="M234" s="94" t="s">
        <v>159</v>
      </c>
      <c r="N234" s="94" t="s">
        <v>89</v>
      </c>
      <c r="O234" s="94" t="s">
        <v>117</v>
      </c>
      <c r="P234" s="94" t="str">
        <f t="shared" si="21"/>
        <v>EUR9F13Y_Quote</v>
      </c>
      <c r="Q234" s="122"/>
      <c r="R234" s="106">
        <f>_xll.qlInterestRateIndexFixingDate(AA234,S234)</f>
        <v>45555</v>
      </c>
      <c r="S234" s="106">
        <f>_xll.qlCalendarAdvance(Calendar,SettlementDate,N234,"mf",TRUE,Trigger)</f>
        <v>45559</v>
      </c>
      <c r="T234" s="106">
        <f>_xll.qlInterestRateIndexMaturity(AA234,S234)</f>
        <v>50307</v>
      </c>
      <c r="U234" s="97">
        <f>_xll.qlIndexFixing(AA234,R234,TRUE,_xll.ohTrigger(Trigger,Trigger6M,InterestRatesTrigger))</f>
        <v>2.0835569869129256E-2</v>
      </c>
      <c r="V234" s="97">
        <f>_xll.qlQuoteValue(P234,_xll.ohTrigger(Trigger,Trigger6M,InterestRatesTrigger))</f>
        <v>2.0809999999999999E-2</v>
      </c>
      <c r="W234" s="94" t="b">
        <f t="shared" si="22"/>
        <v>1</v>
      </c>
      <c r="X234" s="153">
        <f t="shared" si="23"/>
        <v>0.25569869129257738</v>
      </c>
      <c r="Y234" s="50" t="b">
        <f>ABS(X234/10000)&lt;=ABS('General Settings'!$D$32)</f>
        <v>0</v>
      </c>
      <c r="AA234" s="50" t="str">
        <f>_xll.qlSwapIndex(,,O234,SettlementDays,Currency,Calendar,FixedLegTenor,FixedLegBDC,FixedLegDayCounter,Index6M,DiscountingCurve,Permanent,Trigger,ObjectOverwrite)</f>
        <v>obj_006b0#0003</v>
      </c>
      <c r="AB234" s="50" t="str">
        <f>_xll.qlVanillaSwapFromSwapIndex(,AA234,R234)</f>
        <v>obj_0083e#0003</v>
      </c>
    </row>
    <row r="235" spans="13:28" x14ac:dyDescent="0.2">
      <c r="M235" s="94" t="s">
        <v>159</v>
      </c>
      <c r="N235" s="94" t="s">
        <v>89</v>
      </c>
      <c r="O235" s="94" t="s">
        <v>118</v>
      </c>
      <c r="P235" s="94" t="str">
        <f t="shared" si="21"/>
        <v>EUR9F14Y_Quote</v>
      </c>
      <c r="Q235" s="122"/>
      <c r="R235" s="106">
        <f>_xll.qlInterestRateIndexFixingDate(AA235,S235)</f>
        <v>45555</v>
      </c>
      <c r="S235" s="106">
        <f>_xll.qlCalendarAdvance(Calendar,SettlementDate,N235,"mf",TRUE,Trigger)</f>
        <v>45559</v>
      </c>
      <c r="T235" s="106">
        <f>_xll.qlInterestRateIndexMaturity(AA235,S235)</f>
        <v>50672</v>
      </c>
      <c r="U235" s="97">
        <f>_xll.qlIndexFixing(AA235,R235,TRUE,_xll.ohTrigger(Trigger,Trigger6M,InterestRatesTrigger))</f>
        <v>2.060808461682415E-2</v>
      </c>
      <c r="V235" s="97">
        <f>_xll.qlQuoteValue(P235,_xll.ohTrigger(Trigger,Trigger6M,InterestRatesTrigger))</f>
        <v>2.0590000000000001E-2</v>
      </c>
      <c r="W235" s="94" t="b">
        <f t="shared" si="22"/>
        <v>1</v>
      </c>
      <c r="X235" s="153">
        <f t="shared" si="23"/>
        <v>0.18084616824148858</v>
      </c>
      <c r="Y235" s="50" t="b">
        <f>ABS(X235/10000)&lt;=ABS('General Settings'!$D$32)</f>
        <v>0</v>
      </c>
      <c r="AA235" s="50" t="str">
        <f>_xll.qlSwapIndex(,,O235,SettlementDays,Currency,Calendar,FixedLegTenor,FixedLegBDC,FixedLegDayCounter,Index6M,DiscountingCurve,Permanent,Trigger,ObjectOverwrite)</f>
        <v>obj_006b9#0003</v>
      </c>
      <c r="AB235" s="50" t="str">
        <f>_xll.qlVanillaSwapFromSwapIndex(,AA235,R235)</f>
        <v>obj_0083c#0003</v>
      </c>
    </row>
    <row r="236" spans="13:28" x14ac:dyDescent="0.2">
      <c r="M236" s="94" t="s">
        <v>159</v>
      </c>
      <c r="N236" s="94" t="s">
        <v>89</v>
      </c>
      <c r="O236" s="94" t="s">
        <v>92</v>
      </c>
      <c r="P236" s="94" t="str">
        <f t="shared" si="21"/>
        <v>EUR9F15Y_Quote</v>
      </c>
      <c r="Q236" s="122"/>
      <c r="R236" s="106">
        <f>_xll.qlInterestRateIndexFixingDate(AA236,S236)</f>
        <v>45555</v>
      </c>
      <c r="S236" s="106">
        <f>_xll.qlCalendarAdvance(Calendar,SettlementDate,N236,"mf",TRUE,Trigger)</f>
        <v>45559</v>
      </c>
      <c r="T236" s="106">
        <f>_xll.qlInterestRateIndexMaturity(AA236,S236)</f>
        <v>51039</v>
      </c>
      <c r="U236" s="97">
        <f>_xll.qlIndexFixing(AA236,R236,TRUE,_xll.ohTrigger(Trigger,Trigger6M,InterestRatesTrigger))</f>
        <v>2.0376272491393451E-2</v>
      </c>
      <c r="V236" s="97">
        <f>_xll.qlQuoteValue(P236,_xll.ohTrigger(Trigger,Trigger6M,InterestRatesTrigger))</f>
        <v>2.036E-2</v>
      </c>
      <c r="W236" s="94" t="b">
        <f t="shared" si="22"/>
        <v>1</v>
      </c>
      <c r="X236" s="153">
        <f t="shared" si="23"/>
        <v>0.16272491393451438</v>
      </c>
      <c r="Y236" s="50" t="b">
        <f>ABS(X236/10000)&lt;=ABS('General Settings'!$D$32)</f>
        <v>0</v>
      </c>
      <c r="AA236" s="50" t="str">
        <f>_xll.qlSwapIndex(,,O236,SettlementDays,Currency,Calendar,FixedLegTenor,FixedLegBDC,FixedLegDayCounter,Index6M,DiscountingCurve,Permanent,Trigger,ObjectOverwrite)</f>
        <v>obj_00701#0003</v>
      </c>
      <c r="AB236" s="50" t="str">
        <f>_xll.qlVanillaSwapFromSwapIndex(,AA236,R236)</f>
        <v>obj_00944#0003</v>
      </c>
    </row>
    <row r="237" spans="13:28" x14ac:dyDescent="0.2">
      <c r="M237" s="94" t="s">
        <v>159</v>
      </c>
      <c r="N237" s="94" t="s">
        <v>89</v>
      </c>
      <c r="O237" s="94" t="s">
        <v>93</v>
      </c>
      <c r="P237" s="94" t="str">
        <f t="shared" si="21"/>
        <v>EUR9F20Y_Quote</v>
      </c>
      <c r="Q237" s="122"/>
      <c r="R237" s="106">
        <f>_xll.qlInterestRateIndexFixingDate(AA237,S237)</f>
        <v>45555</v>
      </c>
      <c r="S237" s="106">
        <f>_xll.qlCalendarAdvance(Calendar,SettlementDate,N237,"mf",TRUE,Trigger)</f>
        <v>45559</v>
      </c>
      <c r="T237" s="106">
        <f>_xll.qlInterestRateIndexMaturity(AA237,S237)</f>
        <v>52866</v>
      </c>
      <c r="U237" s="97">
        <f>_xll.qlIndexFixing(AA237,R237,TRUE,_xll.ohTrigger(Trigger,Trigger6M,InterestRatesTrigger))</f>
        <v>1.9421656199794139E-2</v>
      </c>
      <c r="V237" s="97">
        <f>_xll.qlQuoteValue(P237,_xll.ohTrigger(Trigger,Trigger6M,InterestRatesTrigger))</f>
        <v>1.941E-2</v>
      </c>
      <c r="W237" s="94" t="b">
        <f t="shared" si="22"/>
        <v>1</v>
      </c>
      <c r="X237" s="153">
        <f t="shared" si="23"/>
        <v>0.11656199794138344</v>
      </c>
      <c r="Y237" s="50" t="b">
        <f>ABS(X237/10000)&lt;=ABS('General Settings'!$D$32)</f>
        <v>0</v>
      </c>
      <c r="AA237" s="50" t="str">
        <f>_xll.qlSwapIndex(,,O237,SettlementDays,Currency,Calendar,FixedLegTenor,FixedLegBDC,FixedLegDayCounter,Index6M,DiscountingCurve,Permanent,Trigger,ObjectOverwrite)</f>
        <v>obj_0070c#0003</v>
      </c>
      <c r="AB237" s="50" t="str">
        <f>_xll.qlVanillaSwapFromSwapIndex(,AA237,R237)</f>
        <v>obj_0087d#0003</v>
      </c>
    </row>
    <row r="238" spans="13:28" x14ac:dyDescent="0.2">
      <c r="M238" s="94" t="s">
        <v>159</v>
      </c>
      <c r="N238" s="94" t="s">
        <v>89</v>
      </c>
      <c r="O238" s="94" t="s">
        <v>94</v>
      </c>
      <c r="P238" s="94" t="str">
        <f t="shared" si="21"/>
        <v>EUR9F25Y_Quote</v>
      </c>
      <c r="Q238" s="122"/>
      <c r="R238" s="106">
        <f>_xll.qlInterestRateIndexFixingDate(AA238,S238)</f>
        <v>45555</v>
      </c>
      <c r="S238" s="106">
        <f>_xll.qlCalendarAdvance(Calendar,SettlementDate,N238,"mf",TRUE,Trigger)</f>
        <v>45559</v>
      </c>
      <c r="T238" s="106">
        <f>_xll.qlInterestRateIndexMaturity(AA238,S238)</f>
        <v>54690</v>
      </c>
      <c r="U238" s="97">
        <f>_xll.qlIndexFixing(AA238,R238,TRUE,_xll.ohTrigger(Trigger,Trigger6M,InterestRatesTrigger))</f>
        <v>1.8886413797464325E-2</v>
      </c>
      <c r="V238" s="97">
        <f>_xll.qlQuoteValue(P238,_xll.ohTrigger(Trigger,Trigger6M,InterestRatesTrigger))</f>
        <v>1.8880000000000001E-2</v>
      </c>
      <c r="W238" s="94" t="b">
        <f t="shared" si="22"/>
        <v>1</v>
      </c>
      <c r="X238" s="153">
        <f t="shared" si="23"/>
        <v>6.4137974643239948E-2</v>
      </c>
      <c r="Y238" s="50" t="b">
        <f>ABS(X238/10000)&lt;=ABS('General Settings'!$D$32)</f>
        <v>0</v>
      </c>
      <c r="AA238" s="50" t="str">
        <f>_xll.qlSwapIndex(,,O238,SettlementDays,Currency,Calendar,FixedLegTenor,FixedLegBDC,FixedLegDayCounter,Index6M,DiscountingCurve,Permanent,Trigger,ObjectOverwrite)</f>
        <v>obj_00724#0003</v>
      </c>
      <c r="AB238" s="50" t="str">
        <f>_xll.qlVanillaSwapFromSwapIndex(,AA238,R238)</f>
        <v>obj_008b1#0003</v>
      </c>
    </row>
    <row r="239" spans="13:28" x14ac:dyDescent="0.2">
      <c r="M239" s="197" t="s">
        <v>159</v>
      </c>
      <c r="N239" s="197" t="s">
        <v>89</v>
      </c>
      <c r="O239" s="197" t="s">
        <v>96</v>
      </c>
      <c r="P239" s="197" t="str">
        <f t="shared" si="21"/>
        <v>EUR9F30Y_Quote</v>
      </c>
      <c r="Q239" s="162"/>
      <c r="R239" s="198">
        <f>_xll.qlInterestRateIndexFixingDate(AA239,S239)</f>
        <v>45555</v>
      </c>
      <c r="S239" s="198">
        <f>_xll.qlCalendarAdvance(Calendar,SettlementDate,N239,"mf",TRUE,Trigger)</f>
        <v>45559</v>
      </c>
      <c r="T239" s="198">
        <f>_xll.qlInterestRateIndexMaturity(AA239,S239)</f>
        <v>56516</v>
      </c>
      <c r="U239" s="199">
        <f>_xll.qlIndexFixing(AA239,R239,TRUE,_xll.ohTrigger(Trigger,Trigger6M,InterestRatesTrigger))</f>
        <v>1.8480930099614285E-2</v>
      </c>
      <c r="V239" s="199">
        <f>_xll.qlQuoteValue(P239,_xll.ohTrigger(Trigger,Trigger6M,InterestRatesTrigger))</f>
        <v>1.847E-2</v>
      </c>
      <c r="W239" s="197" t="b">
        <f t="shared" si="22"/>
        <v>1</v>
      </c>
      <c r="X239" s="200">
        <f t="shared" si="23"/>
        <v>0.10930099614284844</v>
      </c>
      <c r="Y239" s="161" t="b">
        <f>ABS(X239/10000)&lt;=ABS('General Settings'!$D$32)</f>
        <v>0</v>
      </c>
      <c r="AA239" s="50" t="str">
        <f>_xll.qlSwapIndex(,,O239,SettlementDays,Currency,Calendar,FixedLegTenor,FixedLegBDC,FixedLegDayCounter,Index6M,DiscountingCurve,Permanent,Trigger,ObjectOverwrite)</f>
        <v>obj_006f1#0003</v>
      </c>
      <c r="AB239" s="50" t="str">
        <f>_xll.qlVanillaSwapFromSwapIndex(,AA239,R239)</f>
        <v>obj_0089c#0003</v>
      </c>
    </row>
    <row r="240" spans="13:28" x14ac:dyDescent="0.2">
      <c r="M240" s="201" t="s">
        <v>159</v>
      </c>
      <c r="N240" s="201" t="s">
        <v>90</v>
      </c>
      <c r="O240" s="201" t="s">
        <v>33</v>
      </c>
      <c r="P240" s="201" t="str">
        <f t="shared" si="21"/>
        <v>EUR10F1Y_Quote</v>
      </c>
      <c r="Q240" s="166"/>
      <c r="R240" s="202">
        <f>_xll.qlInterestRateIndexFixingDate(AA240,S240)</f>
        <v>45922</v>
      </c>
      <c r="S240" s="202">
        <f>_xll.qlCalendarAdvance(Calendar,SettlementDate,N240,"mf",TRUE,Trigger)</f>
        <v>45924</v>
      </c>
      <c r="T240" s="202">
        <f>_xll.qlInterestRateIndexMaturity(AA240,S240)</f>
        <v>46289</v>
      </c>
      <c r="U240" s="203">
        <f>_xll.qlIndexFixing(AA240,R240,TRUE,_xll.ohTrigger(Trigger,Trigger6M,InterestRatesTrigger))</f>
        <v>2.1223081755290921E-2</v>
      </c>
      <c r="V240" s="203">
        <f>_xll.qlQuoteValue(P240,_xll.ohTrigger(Trigger,Trigger6M,InterestRatesTrigger))</f>
        <v>2.121E-2</v>
      </c>
      <c r="W240" s="201" t="b">
        <f t="shared" si="22"/>
        <v>1</v>
      </c>
      <c r="X240" s="204">
        <f t="shared" si="23"/>
        <v>0.13081755290921676</v>
      </c>
      <c r="Y240" s="149" t="b">
        <f>ABS(X240/10000)&lt;=ABS('General Settings'!$D$32)</f>
        <v>0</v>
      </c>
      <c r="AA240" s="50" t="str">
        <f>_xll.qlSwapIndex(,,O240,SettlementDays,Currency,Calendar,FixedLegTenor,FixedLegBDC,FixedLegDayCounter,Index6M,DiscountingCurve,Permanent,Trigger,ObjectOverwrite)</f>
        <v>obj_00661#0003</v>
      </c>
      <c r="AB240" s="50" t="str">
        <f>_xll.qlVanillaSwapFromSwapIndex(,AA240,R240)</f>
        <v>obj_00936#0003</v>
      </c>
    </row>
    <row r="241" spans="13:28" x14ac:dyDescent="0.2">
      <c r="M241" s="94" t="s">
        <v>159</v>
      </c>
      <c r="N241" s="94" t="s">
        <v>90</v>
      </c>
      <c r="O241" s="94" t="s">
        <v>82</v>
      </c>
      <c r="P241" s="94" t="str">
        <f t="shared" si="21"/>
        <v>EUR10F2Y_Quote</v>
      </c>
      <c r="Q241" s="122"/>
      <c r="R241" s="106">
        <f>_xll.qlInterestRateIndexFixingDate(AA241,S241)</f>
        <v>45922</v>
      </c>
      <c r="S241" s="106">
        <f>_xll.qlCalendarAdvance(Calendar,SettlementDate,N241,"mf",TRUE,Trigger)</f>
        <v>45924</v>
      </c>
      <c r="T241" s="106">
        <f>_xll.qlInterestRateIndexMaturity(AA241,S241)</f>
        <v>46654</v>
      </c>
      <c r="U241" s="97">
        <f>_xll.qlIndexFixing(AA241,R241,TRUE,_xll.ohTrigger(Trigger,Trigger6M,InterestRatesTrigger))</f>
        <v>2.1588169231335472E-2</v>
      </c>
      <c r="V241" s="97">
        <f>_xll.qlQuoteValue(P241,_xll.ohTrigger(Trigger,Trigger6M,InterestRatesTrigger))</f>
        <v>2.1579999999999998E-2</v>
      </c>
      <c r="W241" s="94" t="b">
        <f t="shared" si="22"/>
        <v>1</v>
      </c>
      <c r="X241" s="153">
        <f t="shared" si="23"/>
        <v>8.1692313354739254E-2</v>
      </c>
      <c r="Y241" s="50" t="b">
        <f>ABS(X241/10000)&lt;=ABS('General Settings'!$D$32)</f>
        <v>0</v>
      </c>
      <c r="AA241" s="50" t="str">
        <f>_xll.qlSwapIndex(,,O241,SettlementDays,Currency,Calendar,FixedLegTenor,FixedLegBDC,FixedLegDayCounter,Index6M,DiscountingCurve,Permanent,Trigger,ObjectOverwrite)</f>
        <v>obj_00746#0003</v>
      </c>
      <c r="AB241" s="50" t="str">
        <f>_xll.qlVanillaSwapFromSwapIndex(,AA241,R241)</f>
        <v>obj_0088a#0003</v>
      </c>
    </row>
    <row r="242" spans="13:28" x14ac:dyDescent="0.2">
      <c r="M242" s="94" t="s">
        <v>159</v>
      </c>
      <c r="N242" s="94" t="s">
        <v>90</v>
      </c>
      <c r="O242" s="94" t="s">
        <v>83</v>
      </c>
      <c r="P242" s="94" t="str">
        <f t="shared" si="21"/>
        <v>EUR10F3Y_Quote</v>
      </c>
      <c r="Q242" s="122"/>
      <c r="R242" s="106">
        <f>_xll.qlInterestRateIndexFixingDate(AA242,S242)</f>
        <v>45922</v>
      </c>
      <c r="S242" s="106">
        <f>_xll.qlCalendarAdvance(Calendar,SettlementDate,N242,"mf",TRUE,Trigger)</f>
        <v>45924</v>
      </c>
      <c r="T242" s="106">
        <f>_xll.qlInterestRateIndexMaturity(AA242,S242)</f>
        <v>47021</v>
      </c>
      <c r="U242" s="97">
        <f>_xll.qlIndexFixing(AA242,R242,TRUE,_xll.ohTrigger(Trigger,Trigger6M,InterestRatesTrigger))</f>
        <v>2.1837403766682553E-2</v>
      </c>
      <c r="V242" s="97">
        <f>_xll.qlQuoteValue(P242,_xll.ohTrigger(Trigger,Trigger6M,InterestRatesTrigger))</f>
        <v>2.1819999999999999E-2</v>
      </c>
      <c r="W242" s="94" t="b">
        <f t="shared" si="22"/>
        <v>1</v>
      </c>
      <c r="X242" s="153">
        <f t="shared" si="23"/>
        <v>0.17403766682553418</v>
      </c>
      <c r="Y242" s="50" t="b">
        <f>ABS(X242/10000)&lt;=ABS('General Settings'!$D$32)</f>
        <v>0</v>
      </c>
      <c r="AA242" s="50" t="str">
        <f>_xll.qlSwapIndex(,,O242,SettlementDays,Currency,Calendar,FixedLegTenor,FixedLegBDC,FixedLegDayCounter,Index6M,DiscountingCurve,Permanent,Trigger,ObjectOverwrite)</f>
        <v>obj_006df#0003</v>
      </c>
      <c r="AB242" s="50" t="str">
        <f>_xll.qlVanillaSwapFromSwapIndex(,AA242,R242)</f>
        <v>obj_00821#0003</v>
      </c>
    </row>
    <row r="243" spans="13:28" x14ac:dyDescent="0.2">
      <c r="M243" s="94" t="s">
        <v>159</v>
      </c>
      <c r="N243" s="94" t="s">
        <v>90</v>
      </c>
      <c r="O243" s="94" t="s">
        <v>84</v>
      </c>
      <c r="P243" s="94" t="str">
        <f t="shared" si="21"/>
        <v>EUR10F4Y_Quote</v>
      </c>
      <c r="Q243" s="122"/>
      <c r="R243" s="106">
        <f>_xll.qlInterestRateIndexFixingDate(AA243,S243)</f>
        <v>45922</v>
      </c>
      <c r="S243" s="106">
        <f>_xll.qlCalendarAdvance(Calendar,SettlementDate,N243,"mf",TRUE,Trigger)</f>
        <v>45924</v>
      </c>
      <c r="T243" s="106">
        <f>_xll.qlInterestRateIndexMaturity(AA243,S243)</f>
        <v>47385</v>
      </c>
      <c r="U243" s="97">
        <f>_xll.qlIndexFixing(AA243,R243,TRUE,_xll.ohTrigger(Trigger,Trigger6M,InterestRatesTrigger))</f>
        <v>2.195858378120916E-2</v>
      </c>
      <c r="V243" s="97">
        <f>_xll.qlQuoteValue(P243,_xll.ohTrigger(Trigger,Trigger6M,InterestRatesTrigger))</f>
        <v>2.1949999999999997E-2</v>
      </c>
      <c r="W243" s="94" t="b">
        <f t="shared" si="22"/>
        <v>1</v>
      </c>
      <c r="X243" s="153">
        <f t="shared" si="23"/>
        <v>8.5837812091628385E-2</v>
      </c>
      <c r="Y243" s="50" t="b">
        <f>ABS(X243/10000)&lt;=ABS('General Settings'!$D$32)</f>
        <v>0</v>
      </c>
      <c r="AA243" s="50" t="str">
        <f>_xll.qlSwapIndex(,,O243,SettlementDays,Currency,Calendar,FixedLegTenor,FixedLegBDC,FixedLegDayCounter,Index6M,DiscountingCurve,Permanent,Trigger,ObjectOverwrite)</f>
        <v>obj_00714#0003</v>
      </c>
      <c r="AB243" s="50" t="str">
        <f>_xll.qlVanillaSwapFromSwapIndex(,AA243,R243)</f>
        <v>obj_00868#0003</v>
      </c>
    </row>
    <row r="244" spans="13:28" x14ac:dyDescent="0.2">
      <c r="M244" s="94" t="s">
        <v>159</v>
      </c>
      <c r="N244" s="94" t="s">
        <v>90</v>
      </c>
      <c r="O244" s="94" t="s">
        <v>85</v>
      </c>
      <c r="P244" s="94" t="str">
        <f t="shared" si="21"/>
        <v>EUR10F5Y_Quote</v>
      </c>
      <c r="Q244" s="122"/>
      <c r="R244" s="106">
        <f>_xll.qlInterestRateIndexFixingDate(AA244,S244)</f>
        <v>45922</v>
      </c>
      <c r="S244" s="106">
        <f>_xll.qlCalendarAdvance(Calendar,SettlementDate,N244,"mf",TRUE,Trigger)</f>
        <v>45924</v>
      </c>
      <c r="T244" s="106">
        <f>_xll.qlInterestRateIndexMaturity(AA244,S244)</f>
        <v>47750</v>
      </c>
      <c r="U244" s="97">
        <f>_xll.qlIndexFixing(AA244,R244,TRUE,_xll.ohTrigger(Trigger,Trigger6M,InterestRatesTrigger))</f>
        <v>2.199996495079758E-2</v>
      </c>
      <c r="V244" s="97">
        <f>_xll.qlQuoteValue(P244,_xll.ohTrigger(Trigger,Trigger6M,InterestRatesTrigger))</f>
        <v>2.1989999999999999E-2</v>
      </c>
      <c r="W244" s="94" t="b">
        <f t="shared" si="22"/>
        <v>1</v>
      </c>
      <c r="X244" s="153">
        <f t="shared" si="23"/>
        <v>9.9649507975807516E-2</v>
      </c>
      <c r="Y244" s="50" t="b">
        <f>ABS(X244/10000)&lt;=ABS('General Settings'!$D$32)</f>
        <v>0</v>
      </c>
      <c r="AA244" s="50" t="str">
        <f>_xll.qlSwapIndex(,,O244,SettlementDays,Currency,Calendar,FixedLegTenor,FixedLegBDC,FixedLegDayCounter,Index6M,DiscountingCurve,Permanent,Trigger,ObjectOverwrite)</f>
        <v>obj_00708#0003</v>
      </c>
      <c r="AB244" s="50" t="str">
        <f>_xll.qlVanillaSwapFromSwapIndex(,AA244,R244)</f>
        <v>obj_008f5#0003</v>
      </c>
    </row>
    <row r="245" spans="13:28" x14ac:dyDescent="0.2">
      <c r="M245" s="94" t="s">
        <v>159</v>
      </c>
      <c r="N245" s="94" t="s">
        <v>90</v>
      </c>
      <c r="O245" s="94" t="s">
        <v>86</v>
      </c>
      <c r="P245" s="94" t="str">
        <f t="shared" si="21"/>
        <v>EUR10F6Y_Quote</v>
      </c>
      <c r="Q245" s="122"/>
      <c r="R245" s="106">
        <f>_xll.qlInterestRateIndexFixingDate(AA245,S245)</f>
        <v>45922</v>
      </c>
      <c r="S245" s="106">
        <f>_xll.qlCalendarAdvance(Calendar,SettlementDate,N245,"mf",TRUE,Trigger)</f>
        <v>45924</v>
      </c>
      <c r="T245" s="106">
        <f>_xll.qlInterestRateIndexMaturity(AA245,S245)</f>
        <v>48115</v>
      </c>
      <c r="U245" s="97">
        <f>_xll.qlIndexFixing(AA245,R245,TRUE,_xll.ohTrigger(Trigger,Trigger6M,InterestRatesTrigger))</f>
        <v>2.1972777101558698E-2</v>
      </c>
      <c r="V245" s="97">
        <f>_xll.qlQuoteValue(P245,_xll.ohTrigger(Trigger,Trigger6M,InterestRatesTrigger))</f>
        <v>2.196E-2</v>
      </c>
      <c r="W245" s="94" t="b">
        <f t="shared" si="22"/>
        <v>1</v>
      </c>
      <c r="X245" s="153">
        <f t="shared" si="23"/>
        <v>0.1277710155869749</v>
      </c>
      <c r="Y245" s="50" t="b">
        <f>ABS(X245/10000)&lt;=ABS('General Settings'!$D$32)</f>
        <v>0</v>
      </c>
      <c r="AA245" s="50" t="str">
        <f>_xll.qlSwapIndex(,,O245,SettlementDays,Currency,Calendar,FixedLegTenor,FixedLegBDC,FixedLegDayCounter,Index6M,DiscountingCurve,Permanent,Trigger,ObjectOverwrite)</f>
        <v>obj_00709#0003</v>
      </c>
      <c r="AB245" s="50" t="str">
        <f>_xll.qlVanillaSwapFromSwapIndex(,AA245,R245)</f>
        <v>obj_008ee#0003</v>
      </c>
    </row>
    <row r="246" spans="13:28" x14ac:dyDescent="0.2">
      <c r="M246" s="94" t="s">
        <v>159</v>
      </c>
      <c r="N246" s="94" t="s">
        <v>90</v>
      </c>
      <c r="O246" s="94" t="s">
        <v>87</v>
      </c>
      <c r="P246" s="94" t="str">
        <f t="shared" si="21"/>
        <v>EUR10F7Y_Quote</v>
      </c>
      <c r="Q246" s="122"/>
      <c r="R246" s="106">
        <f>_xll.qlInterestRateIndexFixingDate(AA246,S246)</f>
        <v>45922</v>
      </c>
      <c r="S246" s="106">
        <f>_xll.qlCalendarAdvance(Calendar,SettlementDate,N246,"mf",TRUE,Trigger)</f>
        <v>45924</v>
      </c>
      <c r="T246" s="106">
        <f>_xll.qlInterestRateIndexMaturity(AA246,S246)</f>
        <v>48481</v>
      </c>
      <c r="U246" s="97">
        <f>_xll.qlIndexFixing(AA246,R246,TRUE,_xll.ohTrigger(Trigger,Trigger6M,InterestRatesTrigger))</f>
        <v>2.1894950988778888E-2</v>
      </c>
      <c r="V246" s="97">
        <f>_xll.qlQuoteValue(P246,_xll.ohTrigger(Trigger,Trigger6M,InterestRatesTrigger))</f>
        <v>2.189E-2</v>
      </c>
      <c r="W246" s="94" t="b">
        <f t="shared" si="22"/>
        <v>1</v>
      </c>
      <c r="X246" s="153">
        <f t="shared" si="23"/>
        <v>4.9509887788887208E-2</v>
      </c>
      <c r="Y246" s="50" t="b">
        <f>ABS(X246/10000)&lt;=ABS('General Settings'!$D$32)</f>
        <v>0</v>
      </c>
      <c r="AA246" s="50" t="str">
        <f>_xll.qlSwapIndex(,,O246,SettlementDays,Currency,Calendar,FixedLegTenor,FixedLegBDC,FixedLegDayCounter,Index6M,DiscountingCurve,Permanent,Trigger,ObjectOverwrite)</f>
        <v>obj_00644#0003</v>
      </c>
      <c r="AB246" s="50" t="str">
        <f>_xll.qlVanillaSwapFromSwapIndex(,AA246,R246)</f>
        <v>obj_00896#0003</v>
      </c>
    </row>
    <row r="247" spans="13:28" x14ac:dyDescent="0.2">
      <c r="M247" s="94" t="s">
        <v>159</v>
      </c>
      <c r="N247" s="94" t="s">
        <v>90</v>
      </c>
      <c r="O247" s="94" t="s">
        <v>88</v>
      </c>
      <c r="P247" s="94" t="str">
        <f t="shared" si="21"/>
        <v>EUR10F8Y_Quote</v>
      </c>
      <c r="Q247" s="122"/>
      <c r="R247" s="106">
        <f>_xll.qlInterestRateIndexFixingDate(AA247,S247)</f>
        <v>45922</v>
      </c>
      <c r="S247" s="106">
        <f>_xll.qlCalendarAdvance(Calendar,SettlementDate,N247,"mf",TRUE,Trigger)</f>
        <v>45924</v>
      </c>
      <c r="T247" s="106">
        <f>_xll.qlInterestRateIndexMaturity(AA247,S247)</f>
        <v>48848</v>
      </c>
      <c r="U247" s="97">
        <f>_xll.qlIndexFixing(AA247,R247,TRUE,_xll.ohTrigger(Trigger,Trigger6M,InterestRatesTrigger))</f>
        <v>2.1758034749931893E-2</v>
      </c>
      <c r="V247" s="97">
        <f>_xll.qlQuoteValue(P247,_xll.ohTrigger(Trigger,Trigger6M,InterestRatesTrigger))</f>
        <v>2.1749999999999999E-2</v>
      </c>
      <c r="W247" s="94" t="b">
        <f t="shared" si="22"/>
        <v>1</v>
      </c>
      <c r="X247" s="153">
        <f t="shared" si="23"/>
        <v>8.0347499318948745E-2</v>
      </c>
      <c r="Y247" s="50" t="b">
        <f>ABS(X247/10000)&lt;=ABS('General Settings'!$D$32)</f>
        <v>0</v>
      </c>
      <c r="AA247" s="50" t="str">
        <f>_xll.qlSwapIndex(,,O247,SettlementDays,Currency,Calendar,FixedLegTenor,FixedLegBDC,FixedLegDayCounter,Index6M,DiscountingCurve,Permanent,Trigger,ObjectOverwrite)</f>
        <v>obj_0072d#0003</v>
      </c>
      <c r="AB247" s="50" t="str">
        <f>_xll.qlVanillaSwapFromSwapIndex(,AA247,R247)</f>
        <v>obj_00930#0003</v>
      </c>
    </row>
    <row r="248" spans="13:28" x14ac:dyDescent="0.2">
      <c r="M248" s="94" t="s">
        <v>159</v>
      </c>
      <c r="N248" s="94" t="s">
        <v>90</v>
      </c>
      <c r="O248" s="94" t="s">
        <v>89</v>
      </c>
      <c r="P248" s="94" t="str">
        <f t="shared" si="21"/>
        <v>EUR10F9Y_Quote</v>
      </c>
      <c r="Q248" s="122"/>
      <c r="R248" s="106">
        <f>_xll.qlInterestRateIndexFixingDate(AA248,S248)</f>
        <v>45922</v>
      </c>
      <c r="S248" s="106">
        <f>_xll.qlCalendarAdvance(Calendar,SettlementDate,N248,"mf",TRUE,Trigger)</f>
        <v>45924</v>
      </c>
      <c r="T248" s="106">
        <f>_xll.qlInterestRateIndexMaturity(AA248,S248)</f>
        <v>49212</v>
      </c>
      <c r="U248" s="97">
        <f>_xll.qlIndexFixing(AA248,R248,TRUE,_xll.ohTrigger(Trigger,Trigger6M,InterestRatesTrigger))</f>
        <v>2.1582045554901244E-2</v>
      </c>
      <c r="V248" s="97">
        <f>_xll.qlQuoteValue(P248,_xll.ohTrigger(Trigger,Trigger6M,InterestRatesTrigger))</f>
        <v>2.1579999999999998E-2</v>
      </c>
      <c r="W248" s="94" t="b">
        <f t="shared" si="22"/>
        <v>1</v>
      </c>
      <c r="X248" s="153">
        <f t="shared" si="23"/>
        <v>2.0455549012456109E-2</v>
      </c>
      <c r="Y248" s="50" t="b">
        <f>ABS(X248/10000)&lt;=ABS('General Settings'!$D$32)</f>
        <v>0</v>
      </c>
      <c r="AA248" s="50" t="str">
        <f>_xll.qlSwapIndex(,,O248,SettlementDays,Currency,Calendar,FixedLegTenor,FixedLegBDC,FixedLegDayCounter,Index6M,DiscountingCurve,Permanent,Trigger,ObjectOverwrite)</f>
        <v>obj_00725#0003</v>
      </c>
      <c r="AB248" s="50" t="str">
        <f>_xll.qlVanillaSwapFromSwapIndex(,AA248,R248)</f>
        <v>obj_00826#0003</v>
      </c>
    </row>
    <row r="249" spans="13:28" x14ac:dyDescent="0.2">
      <c r="M249" s="94" t="s">
        <v>159</v>
      </c>
      <c r="N249" s="94" t="s">
        <v>90</v>
      </c>
      <c r="O249" s="94" t="s">
        <v>90</v>
      </c>
      <c r="P249" s="94" t="str">
        <f t="shared" si="21"/>
        <v>EUR10F10Y_Quote</v>
      </c>
      <c r="Q249" s="122"/>
      <c r="R249" s="106">
        <f>_xll.qlInterestRateIndexFixingDate(AA249,S249)</f>
        <v>45922</v>
      </c>
      <c r="S249" s="106">
        <f>_xll.qlCalendarAdvance(Calendar,SettlementDate,N249,"mf",TRUE,Trigger)</f>
        <v>45924</v>
      </c>
      <c r="T249" s="106">
        <f>_xll.qlInterestRateIndexMaturity(AA249,S249)</f>
        <v>49576</v>
      </c>
      <c r="U249" s="97">
        <f>_xll.qlIndexFixing(AA249,R249,TRUE,_xll.ohTrigger(Trigger,Trigger6M,InterestRatesTrigger))</f>
        <v>2.1374091346254783E-2</v>
      </c>
      <c r="V249" s="97">
        <f>_xll.qlQuoteValue(P249,_xll.ohTrigger(Trigger,Trigger6M,InterestRatesTrigger))</f>
        <v>2.1360000000000001E-2</v>
      </c>
      <c r="W249" s="94" t="b">
        <f t="shared" si="22"/>
        <v>1</v>
      </c>
      <c r="X249" s="153">
        <f t="shared" si="23"/>
        <v>0.14091346254782589</v>
      </c>
      <c r="Y249" s="50" t="b">
        <f>ABS(X249/10000)&lt;=ABS('General Settings'!$D$32)</f>
        <v>0</v>
      </c>
      <c r="AA249" s="50" t="str">
        <f>_xll.qlSwapIndex(,,O249,SettlementDays,Currency,Calendar,FixedLegTenor,FixedLegBDC,FixedLegDayCounter,Index6M,DiscountingCurve,Permanent,Trigger,ObjectOverwrite)</f>
        <v>obj_006e6#0003</v>
      </c>
      <c r="AB249" s="50" t="str">
        <f>_xll.qlVanillaSwapFromSwapIndex(,AA249,R249)</f>
        <v>obj_0086a#0003</v>
      </c>
    </row>
    <row r="250" spans="13:28" x14ac:dyDescent="0.2">
      <c r="M250" s="94" t="s">
        <v>159</v>
      </c>
      <c r="N250" s="94" t="s">
        <v>90</v>
      </c>
      <c r="O250" s="94" t="s">
        <v>116</v>
      </c>
      <c r="P250" s="94" t="str">
        <f t="shared" si="21"/>
        <v>EUR10F11Y_Quote</v>
      </c>
      <c r="Q250" s="122"/>
      <c r="R250" s="106">
        <f>_xll.qlInterestRateIndexFixingDate(AA250,S250)</f>
        <v>45922</v>
      </c>
      <c r="S250" s="106">
        <f>_xll.qlCalendarAdvance(Calendar,SettlementDate,N250,"mf",TRUE,Trigger)</f>
        <v>45924</v>
      </c>
      <c r="T250" s="106">
        <f>_xll.qlInterestRateIndexMaturity(AA250,S250)</f>
        <v>49942</v>
      </c>
      <c r="U250" s="97">
        <f>_xll.qlIndexFixing(AA250,R250,TRUE,_xll.ohTrigger(Trigger,Trigger6M,InterestRatesTrigger))</f>
        <v>2.1147195130101038E-2</v>
      </c>
      <c r="V250" s="97">
        <f>_xll.qlQuoteValue(P250,_xll.ohTrigger(Trigger,Trigger6M,InterestRatesTrigger))</f>
        <v>2.1139999999999999E-2</v>
      </c>
      <c r="W250" s="94" t="b">
        <f t="shared" si="22"/>
        <v>1</v>
      </c>
      <c r="X250" s="153">
        <f t="shared" si="23"/>
        <v>7.1951301010390878E-2</v>
      </c>
      <c r="Y250" s="50" t="b">
        <f>ABS(X250/10000)&lt;=ABS('General Settings'!$D$32)</f>
        <v>0</v>
      </c>
      <c r="AA250" s="50" t="str">
        <f>_xll.qlSwapIndex(,,O250,SettlementDays,Currency,Calendar,FixedLegTenor,FixedLegBDC,FixedLegDayCounter,Index6M,DiscountingCurve,Permanent,Trigger,ObjectOverwrite)</f>
        <v>obj_006b3#0003</v>
      </c>
      <c r="AB250" s="50" t="str">
        <f>_xll.qlVanillaSwapFromSwapIndex(,AA250,R250)</f>
        <v>obj_00820#0003</v>
      </c>
    </row>
    <row r="251" spans="13:28" x14ac:dyDescent="0.2">
      <c r="M251" s="94" t="s">
        <v>159</v>
      </c>
      <c r="N251" s="94" t="s">
        <v>90</v>
      </c>
      <c r="O251" s="94" t="s">
        <v>91</v>
      </c>
      <c r="P251" s="94" t="str">
        <f t="shared" si="21"/>
        <v>EUR10F12Y_Quote</v>
      </c>
      <c r="Q251" s="122"/>
      <c r="R251" s="106">
        <f>_xll.qlInterestRateIndexFixingDate(AA251,S251)</f>
        <v>45922</v>
      </c>
      <c r="S251" s="106">
        <f>_xll.qlCalendarAdvance(Calendar,SettlementDate,N251,"mf",TRUE,Trigger)</f>
        <v>45924</v>
      </c>
      <c r="T251" s="106">
        <f>_xll.qlInterestRateIndexMaturity(AA251,S251)</f>
        <v>50307</v>
      </c>
      <c r="U251" s="97">
        <f>_xll.qlIndexFixing(AA251,R251,TRUE,_xll.ohTrigger(Trigger,Trigger6M,InterestRatesTrigger))</f>
        <v>2.0901963672026826E-2</v>
      </c>
      <c r="V251" s="97">
        <f>_xll.qlQuoteValue(P251,_xll.ohTrigger(Trigger,Trigger6M,InterestRatesTrigger))</f>
        <v>2.0879999999999999E-2</v>
      </c>
      <c r="W251" s="94" t="b">
        <f t="shared" si="22"/>
        <v>1</v>
      </c>
      <c r="X251" s="153">
        <f t="shared" si="23"/>
        <v>0.21963672026826392</v>
      </c>
      <c r="Y251" s="50" t="b">
        <f>ABS(X251/10000)&lt;=ABS('General Settings'!$D$32)</f>
        <v>0</v>
      </c>
      <c r="AA251" s="50" t="str">
        <f>_xll.qlSwapIndex(,,O251,SettlementDays,Currency,Calendar,FixedLegTenor,FixedLegBDC,FixedLegDayCounter,Index6M,DiscountingCurve,Permanent,Trigger,ObjectOverwrite)</f>
        <v>obj_00740#0003</v>
      </c>
      <c r="AB251" s="50" t="str">
        <f>_xll.qlVanillaSwapFromSwapIndex(,AA251,R251)</f>
        <v>obj_0090d#0003</v>
      </c>
    </row>
    <row r="252" spans="13:28" x14ac:dyDescent="0.2">
      <c r="M252" s="94" t="s">
        <v>159</v>
      </c>
      <c r="N252" s="94" t="s">
        <v>90</v>
      </c>
      <c r="O252" s="94" t="s">
        <v>117</v>
      </c>
      <c r="P252" s="94" t="str">
        <f t="shared" si="21"/>
        <v>EUR10F13Y_Quote</v>
      </c>
      <c r="Q252" s="122"/>
      <c r="R252" s="106">
        <f>_xll.qlInterestRateIndexFixingDate(AA252,S252)</f>
        <v>45922</v>
      </c>
      <c r="S252" s="106">
        <f>_xll.qlCalendarAdvance(Calendar,SettlementDate,N252,"mf",TRUE,Trigger)</f>
        <v>45924</v>
      </c>
      <c r="T252" s="106">
        <f>_xll.qlInterestRateIndexMaturity(AA252,S252)</f>
        <v>50672</v>
      </c>
      <c r="U252" s="97">
        <f>_xll.qlIndexFixing(AA252,R252,TRUE,_xll.ohTrigger(Trigger,Trigger6M,InterestRatesTrigger))</f>
        <v>2.064986119084971E-2</v>
      </c>
      <c r="V252" s="97">
        <f>_xll.qlQuoteValue(P252,_xll.ohTrigger(Trigger,Trigger6M,InterestRatesTrigger))</f>
        <v>2.0630000000000003E-2</v>
      </c>
      <c r="W252" s="94" t="b">
        <f t="shared" si="22"/>
        <v>1</v>
      </c>
      <c r="X252" s="153">
        <f t="shared" si="23"/>
        <v>0.19861190849707056</v>
      </c>
      <c r="Y252" s="50" t="b">
        <f>ABS(X252/10000)&lt;=ABS('General Settings'!$D$32)</f>
        <v>0</v>
      </c>
      <c r="AA252" s="50" t="str">
        <f>_xll.qlSwapIndex(,,O252,SettlementDays,Currency,Calendar,FixedLegTenor,FixedLegBDC,FixedLegDayCounter,Index6M,DiscountingCurve,Permanent,Trigger,ObjectOverwrite)</f>
        <v>obj_00691#0003</v>
      </c>
      <c r="AB252" s="50" t="str">
        <f>_xll.qlVanillaSwapFromSwapIndex(,AA252,R252)</f>
        <v>obj_00907#0003</v>
      </c>
    </row>
    <row r="253" spans="13:28" x14ac:dyDescent="0.2">
      <c r="M253" s="94" t="s">
        <v>159</v>
      </c>
      <c r="N253" s="94" t="s">
        <v>90</v>
      </c>
      <c r="O253" s="94" t="s">
        <v>118</v>
      </c>
      <c r="P253" s="94" t="str">
        <f t="shared" si="21"/>
        <v>EUR10F14Y_Quote</v>
      </c>
      <c r="Q253" s="122"/>
      <c r="R253" s="106">
        <f>_xll.qlInterestRateIndexFixingDate(AA253,S253)</f>
        <v>45922</v>
      </c>
      <c r="S253" s="106">
        <f>_xll.qlCalendarAdvance(Calendar,SettlementDate,N253,"mf",TRUE,Trigger)</f>
        <v>45924</v>
      </c>
      <c r="T253" s="106">
        <f>_xll.qlInterestRateIndexMaturity(AA253,S253)</f>
        <v>51039</v>
      </c>
      <c r="U253" s="97">
        <f>_xll.qlIndexFixing(AA253,R253,TRUE,_xll.ohTrigger(Trigger,Trigger6M,InterestRatesTrigger))</f>
        <v>2.0396249133939792E-2</v>
      </c>
      <c r="V253" s="97">
        <f>_xll.qlQuoteValue(P253,_xll.ohTrigger(Trigger,Trigger6M,InterestRatesTrigger))</f>
        <v>2.0379999999999999E-2</v>
      </c>
      <c r="W253" s="94" t="b">
        <f t="shared" si="22"/>
        <v>1</v>
      </c>
      <c r="X253" s="153">
        <f t="shared" si="23"/>
        <v>0.16249133939792715</v>
      </c>
      <c r="Y253" s="50" t="b">
        <f>ABS(X253/10000)&lt;=ABS('General Settings'!$D$32)</f>
        <v>0</v>
      </c>
      <c r="AA253" s="50" t="str">
        <f>_xll.qlSwapIndex(,,O253,SettlementDays,Currency,Calendar,FixedLegTenor,FixedLegBDC,FixedLegDayCounter,Index6M,DiscountingCurve,Permanent,Trigger,ObjectOverwrite)</f>
        <v>obj_006eb#0003</v>
      </c>
      <c r="AB253" s="50" t="str">
        <f>_xll.qlVanillaSwapFromSwapIndex(,AA253,R253)</f>
        <v>obj_0091f#0003</v>
      </c>
    </row>
    <row r="254" spans="13:28" x14ac:dyDescent="0.2">
      <c r="M254" s="94" t="s">
        <v>159</v>
      </c>
      <c r="N254" s="94" t="s">
        <v>90</v>
      </c>
      <c r="O254" s="94" t="s">
        <v>92</v>
      </c>
      <c r="P254" s="94" t="str">
        <f t="shared" si="21"/>
        <v>EUR10F15Y_Quote</v>
      </c>
      <c r="Q254" s="122"/>
      <c r="R254" s="106">
        <f>_xll.qlInterestRateIndexFixingDate(AA254,S254)</f>
        <v>45922</v>
      </c>
      <c r="S254" s="106">
        <f>_xll.qlCalendarAdvance(Calendar,SettlementDate,N254,"mf",TRUE,Trigger)</f>
        <v>45924</v>
      </c>
      <c r="T254" s="106">
        <f>_xll.qlInterestRateIndexMaturity(AA254,S254)</f>
        <v>51403</v>
      </c>
      <c r="U254" s="97">
        <f>_xll.qlIndexFixing(AA254,R254,TRUE,_xll.ohTrigger(Trigger,Trigger6M,InterestRatesTrigger))</f>
        <v>2.0154714589690863E-2</v>
      </c>
      <c r="V254" s="97">
        <f>_xll.qlQuoteValue(P254,_xll.ohTrigger(Trigger,Trigger6M,InterestRatesTrigger))</f>
        <v>2.0139999999999998E-2</v>
      </c>
      <c r="W254" s="94" t="b">
        <f t="shared" si="22"/>
        <v>1</v>
      </c>
      <c r="X254" s="153">
        <f t="shared" si="23"/>
        <v>0.14714589690864588</v>
      </c>
      <c r="Y254" s="50" t="b">
        <f>ABS(X254/10000)&lt;=ABS('General Settings'!$D$32)</f>
        <v>0</v>
      </c>
      <c r="AA254" s="50" t="str">
        <f>_xll.qlSwapIndex(,,O254,SettlementDays,Currency,Calendar,FixedLegTenor,FixedLegBDC,FixedLegDayCounter,Index6M,DiscountingCurve,Permanent,Trigger,ObjectOverwrite)</f>
        <v>obj_006d5#0003</v>
      </c>
      <c r="AB254" s="50" t="str">
        <f>_xll.qlVanillaSwapFromSwapIndex(,AA254,R254)</f>
        <v>obj_0084f#0003</v>
      </c>
    </row>
    <row r="255" spans="13:28" x14ac:dyDescent="0.2">
      <c r="M255" s="94" t="s">
        <v>159</v>
      </c>
      <c r="N255" s="94" t="s">
        <v>90</v>
      </c>
      <c r="O255" s="94" t="s">
        <v>93</v>
      </c>
      <c r="P255" s="94" t="str">
        <f t="shared" si="21"/>
        <v>EUR10F20Y_Quote</v>
      </c>
      <c r="Q255" s="122"/>
      <c r="R255" s="106">
        <f>_xll.qlInterestRateIndexFixingDate(AA255,S255)</f>
        <v>45922</v>
      </c>
      <c r="S255" s="106">
        <f>_xll.qlCalendarAdvance(Calendar,SettlementDate,N255,"mf",TRUE,Trigger)</f>
        <v>45924</v>
      </c>
      <c r="T255" s="106">
        <f>_xll.qlInterestRateIndexMaturity(AA255,S255)</f>
        <v>53230</v>
      </c>
      <c r="U255" s="97">
        <f>_xll.qlIndexFixing(AA255,R255,TRUE,_xll.ohTrigger(Trigger,Trigger6M,InterestRatesTrigger))</f>
        <v>1.9232753036356149E-2</v>
      </c>
      <c r="V255" s="97">
        <f>_xll.qlQuoteValue(P255,_xll.ohTrigger(Trigger,Trigger6M,InterestRatesTrigger))</f>
        <v>1.9220000000000001E-2</v>
      </c>
      <c r="W255" s="94" t="b">
        <f t="shared" si="22"/>
        <v>1</v>
      </c>
      <c r="X255" s="153">
        <f t="shared" si="23"/>
        <v>0.12753036356148023</v>
      </c>
      <c r="Y255" s="50" t="b">
        <f>ABS(X255/10000)&lt;=ABS('General Settings'!$D$32)</f>
        <v>0</v>
      </c>
      <c r="AA255" s="50" t="str">
        <f>_xll.qlSwapIndex(,,O255,SettlementDays,Currency,Calendar,FixedLegTenor,FixedLegBDC,FixedLegDayCounter,Index6M,DiscountingCurve,Permanent,Trigger,ObjectOverwrite)</f>
        <v>obj_00622#0003</v>
      </c>
      <c r="AB255" s="50" t="str">
        <f>_xll.qlVanillaSwapFromSwapIndex(,AA255,R255)</f>
        <v>obj_0093a#0003</v>
      </c>
    </row>
    <row r="256" spans="13:28" x14ac:dyDescent="0.2">
      <c r="M256" s="94" t="s">
        <v>159</v>
      </c>
      <c r="N256" s="94" t="s">
        <v>90</v>
      </c>
      <c r="O256" s="94" t="s">
        <v>94</v>
      </c>
      <c r="P256" s="94" t="str">
        <f t="shared" si="21"/>
        <v>EUR10F25Y_Quote</v>
      </c>
      <c r="Q256" s="122"/>
      <c r="R256" s="106">
        <f>_xll.qlInterestRateIndexFixingDate(AA256,S256)</f>
        <v>45922</v>
      </c>
      <c r="S256" s="106">
        <f>_xll.qlCalendarAdvance(Calendar,SettlementDate,N256,"mf",TRUE,Trigger)</f>
        <v>45924</v>
      </c>
      <c r="T256" s="106">
        <f>_xll.qlInterestRateIndexMaturity(AA256,S256)</f>
        <v>55057</v>
      </c>
      <c r="U256" s="97">
        <f>_xll.qlIndexFixing(AA256,R256,TRUE,_xll.ohTrigger(Trigger,Trigger6M,InterestRatesTrigger))</f>
        <v>1.8735757477594137E-2</v>
      </c>
      <c r="V256" s="97">
        <f>_xll.qlQuoteValue(P256,_xll.ohTrigger(Trigger,Trigger6M,InterestRatesTrigger))</f>
        <v>1.873E-2</v>
      </c>
      <c r="W256" s="94" t="b">
        <f t="shared" si="22"/>
        <v>1</v>
      </c>
      <c r="X256" s="153">
        <f t="shared" si="23"/>
        <v>5.7574775941364453E-2</v>
      </c>
      <c r="Y256" s="50" t="b">
        <f>ABS(X256/10000)&lt;=ABS('General Settings'!$D$32)</f>
        <v>0</v>
      </c>
      <c r="AA256" s="50" t="str">
        <f>_xll.qlSwapIndex(,,O256,SettlementDays,Currency,Calendar,FixedLegTenor,FixedLegBDC,FixedLegDayCounter,Index6M,DiscountingCurve,Permanent,Trigger,ObjectOverwrite)</f>
        <v>obj_00750#0003</v>
      </c>
      <c r="AB256" s="50" t="str">
        <f>_xll.qlVanillaSwapFromSwapIndex(,AA256,R256)</f>
        <v>obj_0083f#0003</v>
      </c>
    </row>
    <row r="257" spans="13:28" x14ac:dyDescent="0.2">
      <c r="M257" s="197" t="s">
        <v>159</v>
      </c>
      <c r="N257" s="197" t="s">
        <v>90</v>
      </c>
      <c r="O257" s="197" t="s">
        <v>96</v>
      </c>
      <c r="P257" s="197" t="str">
        <f t="shared" si="21"/>
        <v>EUR10F30Y_Quote</v>
      </c>
      <c r="Q257" s="162"/>
      <c r="R257" s="198">
        <f>_xll.qlInterestRateIndexFixingDate(AA257,S257)</f>
        <v>45922</v>
      </c>
      <c r="S257" s="198">
        <f>_xll.qlCalendarAdvance(Calendar,SettlementDate,N257,"mf",TRUE,Trigger)</f>
        <v>45924</v>
      </c>
      <c r="T257" s="198">
        <f>_xll.qlInterestRateIndexMaturity(AA257,S257)</f>
        <v>56881</v>
      </c>
      <c r="U257" s="199">
        <f>_xll.qlIndexFixing(AA257,R257,TRUE,_xll.ohTrigger(Trigger,Trigger6M,InterestRatesTrigger))</f>
        <v>1.8332904589550732E-2</v>
      </c>
      <c r="V257" s="199">
        <f>_xll.qlQuoteValue(P257,_xll.ohTrigger(Trigger,Trigger6M,InterestRatesTrigger))</f>
        <v>1.8319999999999999E-2</v>
      </c>
      <c r="W257" s="197" t="b">
        <f t="shared" si="22"/>
        <v>1</v>
      </c>
      <c r="X257" s="200">
        <f t="shared" si="23"/>
        <v>0.12904589550732232</v>
      </c>
      <c r="Y257" s="161" t="b">
        <f>ABS(X257/10000)&lt;=ABS('General Settings'!$D$32)</f>
        <v>0</v>
      </c>
      <c r="AA257" s="50" t="str">
        <f>_xll.qlSwapIndex(,,O257,SettlementDays,Currency,Calendar,FixedLegTenor,FixedLegBDC,FixedLegDayCounter,Index6M,DiscountingCurve,Permanent,Trigger,ObjectOverwrite)</f>
        <v>obj_00628#0003</v>
      </c>
      <c r="AB257" s="50" t="str">
        <f>_xll.qlVanillaSwapFromSwapIndex(,AA257,R257)</f>
        <v>obj_008ce#0003</v>
      </c>
    </row>
    <row r="258" spans="13:28" x14ac:dyDescent="0.2">
      <c r="M258" s="201" t="s">
        <v>159</v>
      </c>
      <c r="N258" s="201" t="s">
        <v>116</v>
      </c>
      <c r="O258" s="201" t="s">
        <v>33</v>
      </c>
      <c r="P258" s="201" t="str">
        <f t="shared" si="21"/>
        <v>EUR11F1Y_Quote</v>
      </c>
      <c r="Q258" s="166"/>
      <c r="R258" s="202">
        <f>_xll.qlInterestRateIndexFixingDate(AA258,S258)</f>
        <v>46287</v>
      </c>
      <c r="S258" s="202">
        <f>_xll.qlCalendarAdvance(Calendar,SettlementDate,N258,"mf",TRUE,Trigger)</f>
        <v>46289</v>
      </c>
      <c r="T258" s="202">
        <f>_xll.qlInterestRateIndexMaturity(AA258,S258)</f>
        <v>46654</v>
      </c>
      <c r="U258" s="203">
        <f>_xll.qlIndexFixing(AA258,R258,TRUE,_xll.ohTrigger(Trigger,Trigger6M,InterestRatesTrigger))</f>
        <v>2.1960678783091308E-2</v>
      </c>
      <c r="V258" s="203">
        <f>_xll.qlQuoteValue(P258,_xll.ohTrigger(Trigger,Trigger6M,InterestRatesTrigger))</f>
        <v>2.1949999999999997E-2</v>
      </c>
      <c r="W258" s="201" t="b">
        <f t="shared" si="22"/>
        <v>1</v>
      </c>
      <c r="X258" s="204">
        <f t="shared" si="23"/>
        <v>0.10678783091310623</v>
      </c>
      <c r="Y258" s="149" t="b">
        <f>ABS(X258/10000)&lt;=ABS('General Settings'!$D$32)</f>
        <v>0</v>
      </c>
      <c r="AA258" s="50" t="str">
        <f>_xll.qlSwapIndex(,,O258,SettlementDays,Currency,Calendar,FixedLegTenor,FixedLegBDC,FixedLegDayCounter,Index6M,DiscountingCurve,Permanent,Trigger,ObjectOverwrite)</f>
        <v>obj_00679#0003</v>
      </c>
      <c r="AB258" s="50" t="str">
        <f>_xll.qlVanillaSwapFromSwapIndex(,AA258,R258)</f>
        <v>obj_008df#0003</v>
      </c>
    </row>
    <row r="259" spans="13:28" x14ac:dyDescent="0.2">
      <c r="M259" s="94" t="s">
        <v>159</v>
      </c>
      <c r="N259" s="94" t="s">
        <v>116</v>
      </c>
      <c r="O259" s="94" t="s">
        <v>82</v>
      </c>
      <c r="P259" s="94" t="str">
        <f t="shared" si="21"/>
        <v>EUR11F2Y_Quote</v>
      </c>
      <c r="Q259" s="122"/>
      <c r="R259" s="106">
        <f>_xll.qlInterestRateIndexFixingDate(AA259,S259)</f>
        <v>46287</v>
      </c>
      <c r="S259" s="106">
        <f>_xll.qlCalendarAdvance(Calendar,SettlementDate,N259,"mf",TRUE,Trigger)</f>
        <v>46289</v>
      </c>
      <c r="T259" s="106">
        <f>_xll.qlInterestRateIndexMaturity(AA259,S259)</f>
        <v>47021</v>
      </c>
      <c r="U259" s="97">
        <f>_xll.qlIndexFixing(AA259,R259,TRUE,_xll.ohTrigger(Trigger,Trigger6M,InterestRatesTrigger))</f>
        <v>2.2153627849260071E-2</v>
      </c>
      <c r="V259" s="97">
        <f>_xll.qlQuoteValue(P259,_xll.ohTrigger(Trigger,Trigger6M,InterestRatesTrigger))</f>
        <v>2.213E-2</v>
      </c>
      <c r="W259" s="94" t="b">
        <f t="shared" si="22"/>
        <v>1</v>
      </c>
      <c r="X259" s="153">
        <f t="shared" si="23"/>
        <v>0.23627849260070277</v>
      </c>
      <c r="Y259" s="50" t="b">
        <f>ABS(X259/10000)&lt;=ABS('General Settings'!$D$32)</f>
        <v>0</v>
      </c>
      <c r="AA259" s="50" t="str">
        <f>_xll.qlSwapIndex(,,O259,SettlementDays,Currency,Calendar,FixedLegTenor,FixedLegBDC,FixedLegDayCounter,Index6M,DiscountingCurve,Permanent,Trigger,ObjectOverwrite)</f>
        <v>obj_00658#0003</v>
      </c>
      <c r="AB259" s="50" t="str">
        <f>_xll.qlVanillaSwapFromSwapIndex(,AA259,R259)</f>
        <v>obj_008e4#0003</v>
      </c>
    </row>
    <row r="260" spans="13:28" x14ac:dyDescent="0.2">
      <c r="M260" s="94" t="s">
        <v>159</v>
      </c>
      <c r="N260" s="94" t="s">
        <v>116</v>
      </c>
      <c r="O260" s="94" t="s">
        <v>83</v>
      </c>
      <c r="P260" s="94" t="str">
        <f t="shared" si="21"/>
        <v>EUR11F3Y_Quote</v>
      </c>
      <c r="Q260" s="122"/>
      <c r="R260" s="106">
        <f>_xll.qlInterestRateIndexFixingDate(AA260,S260)</f>
        <v>46287</v>
      </c>
      <c r="S260" s="106">
        <f>_xll.qlCalendarAdvance(Calendar,SettlementDate,N260,"mf",TRUE,Trigger)</f>
        <v>46289</v>
      </c>
      <c r="T260" s="106">
        <f>_xll.qlInterestRateIndexMaturity(AA260,S260)</f>
        <v>47385</v>
      </c>
      <c r="U260" s="97">
        <f>_xll.qlIndexFixing(AA260,R260,TRUE,_xll.ohTrigger(Trigger,Trigger6M,InterestRatesTrigger))</f>
        <v>2.221394472723822E-2</v>
      </c>
      <c r="V260" s="97">
        <f>_xll.qlQuoteValue(P260,_xll.ohTrigger(Trigger,Trigger6M,InterestRatesTrigger))</f>
        <v>2.2210000000000001E-2</v>
      </c>
      <c r="W260" s="94" t="b">
        <f t="shared" si="22"/>
        <v>1</v>
      </c>
      <c r="X260" s="153">
        <f t="shared" si="23"/>
        <v>3.944727238219814E-2</v>
      </c>
      <c r="Y260" s="50" t="b">
        <f>ABS(X260/10000)&lt;=ABS('General Settings'!$D$32)</f>
        <v>0</v>
      </c>
      <c r="AA260" s="50" t="str">
        <f>_xll.qlSwapIndex(,,O260,SettlementDays,Currency,Calendar,FixedLegTenor,FixedLegBDC,FixedLegDayCounter,Index6M,DiscountingCurve,Permanent,Trigger,ObjectOverwrite)</f>
        <v>obj_006c3#0003</v>
      </c>
      <c r="AB260" s="50" t="str">
        <f>_xll.qlVanillaSwapFromSwapIndex(,AA260,R260)</f>
        <v>obj_00879#0003</v>
      </c>
    </row>
    <row r="261" spans="13:28" x14ac:dyDescent="0.2">
      <c r="M261" s="94" t="s">
        <v>159</v>
      </c>
      <c r="N261" s="94" t="s">
        <v>116</v>
      </c>
      <c r="O261" s="94" t="s">
        <v>84</v>
      </c>
      <c r="P261" s="94" t="str">
        <f t="shared" si="21"/>
        <v>EUR11F4Y_Quote</v>
      </c>
      <c r="Q261" s="122"/>
      <c r="R261" s="106">
        <f>_xll.qlInterestRateIndexFixingDate(AA261,S261)</f>
        <v>46287</v>
      </c>
      <c r="S261" s="106">
        <f>_xll.qlCalendarAdvance(Calendar,SettlementDate,N261,"mf",TRUE,Trigger)</f>
        <v>46289</v>
      </c>
      <c r="T261" s="106">
        <f>_xll.qlInterestRateIndexMaturity(AA261,S261)</f>
        <v>47750</v>
      </c>
      <c r="U261" s="97">
        <f>_xll.qlIndexFixing(AA261,R261,TRUE,_xll.ohTrigger(Trigger,Trigger6M,InterestRatesTrigger))</f>
        <v>2.220435161989473E-2</v>
      </c>
      <c r="V261" s="97">
        <f>_xll.qlQuoteValue(P261,_xll.ohTrigger(Trigger,Trigger6M,InterestRatesTrigger))</f>
        <v>2.2189999999999998E-2</v>
      </c>
      <c r="W261" s="94" t="b">
        <f t="shared" si="22"/>
        <v>1</v>
      </c>
      <c r="X261" s="153">
        <f t="shared" si="23"/>
        <v>0.14351619894732021</v>
      </c>
      <c r="Y261" s="50" t="b">
        <f>ABS(X261/10000)&lt;=ABS('General Settings'!$D$32)</f>
        <v>0</v>
      </c>
      <c r="AA261" s="50" t="str">
        <f>_xll.qlSwapIndex(,,O261,SettlementDays,Currency,Calendar,FixedLegTenor,FixedLegBDC,FixedLegDayCounter,Index6M,DiscountingCurve,Permanent,Trigger,ObjectOverwrite)</f>
        <v>obj_0074c#0003</v>
      </c>
      <c r="AB261" s="50" t="str">
        <f>_xll.qlVanillaSwapFromSwapIndex(,AA261,R261)</f>
        <v>obj_00859#0003</v>
      </c>
    </row>
    <row r="262" spans="13:28" x14ac:dyDescent="0.2">
      <c r="M262" s="94" t="s">
        <v>159</v>
      </c>
      <c r="N262" s="94" t="s">
        <v>116</v>
      </c>
      <c r="O262" s="94" t="s">
        <v>85</v>
      </c>
      <c r="P262" s="94" t="str">
        <f t="shared" si="21"/>
        <v>EUR11F5Y_Quote</v>
      </c>
      <c r="Q262" s="122"/>
      <c r="R262" s="106">
        <f>_xll.qlInterestRateIndexFixingDate(AA262,S262)</f>
        <v>46287</v>
      </c>
      <c r="S262" s="106">
        <f>_xll.qlCalendarAdvance(Calendar,SettlementDate,N262,"mf",TRUE,Trigger)</f>
        <v>46289</v>
      </c>
      <c r="T262" s="106">
        <f>_xll.qlInterestRateIndexMaturity(AA262,S262)</f>
        <v>48115</v>
      </c>
      <c r="U262" s="97">
        <f>_xll.qlIndexFixing(AA262,R262,TRUE,_xll.ohTrigger(Trigger,Trigger6M,InterestRatesTrigger))</f>
        <v>2.2132181836430169E-2</v>
      </c>
      <c r="V262" s="97">
        <f>_xll.qlQuoteValue(P262,_xll.ohTrigger(Trigger,Trigger6M,InterestRatesTrigger))</f>
        <v>2.2109999999999998E-2</v>
      </c>
      <c r="W262" s="94" t="b">
        <f t="shared" si="22"/>
        <v>1</v>
      </c>
      <c r="X262" s="153">
        <f t="shared" si="23"/>
        <v>0.22181836430171242</v>
      </c>
      <c r="Y262" s="50" t="b">
        <f>ABS(X262/10000)&lt;=ABS('General Settings'!$D$32)</f>
        <v>0</v>
      </c>
      <c r="AA262" s="50" t="str">
        <f>_xll.qlSwapIndex(,,O262,SettlementDays,Currency,Calendar,FixedLegTenor,FixedLegBDC,FixedLegDayCounter,Index6M,DiscountingCurve,Permanent,Trigger,ObjectOverwrite)</f>
        <v>obj_006e5#0003</v>
      </c>
      <c r="AB262" s="50" t="str">
        <f>_xll.qlVanillaSwapFromSwapIndex(,AA262,R262)</f>
        <v>obj_0085b#0003</v>
      </c>
    </row>
    <row r="263" spans="13:28" x14ac:dyDescent="0.2">
      <c r="M263" s="94" t="s">
        <v>159</v>
      </c>
      <c r="N263" s="94" t="s">
        <v>116</v>
      </c>
      <c r="O263" s="94" t="s">
        <v>86</v>
      </c>
      <c r="P263" s="94" t="str">
        <f t="shared" si="21"/>
        <v>EUR11F6Y_Quote</v>
      </c>
      <c r="Q263" s="122"/>
      <c r="R263" s="106">
        <f>_xll.qlInterestRateIndexFixingDate(AA263,S263)</f>
        <v>46287</v>
      </c>
      <c r="S263" s="106">
        <f>_xll.qlCalendarAdvance(Calendar,SettlementDate,N263,"mf",TRUE,Trigger)</f>
        <v>46289</v>
      </c>
      <c r="T263" s="106">
        <f>_xll.qlInterestRateIndexMaturity(AA263,S263)</f>
        <v>48481</v>
      </c>
      <c r="U263" s="97">
        <f>_xll.qlIndexFixing(AA263,R263,TRUE,_xll.ohTrigger(Trigger,Trigger6M,InterestRatesTrigger))</f>
        <v>2.2015205223816267E-2</v>
      </c>
      <c r="V263" s="97">
        <f>_xll.qlQuoteValue(P263,_xll.ohTrigger(Trigger,Trigger6M,InterestRatesTrigger))</f>
        <v>2.2010000000000002E-2</v>
      </c>
      <c r="W263" s="94" t="b">
        <f t="shared" si="22"/>
        <v>1</v>
      </c>
      <c r="X263" s="153">
        <f t="shared" si="23"/>
        <v>5.2052238162653142E-2</v>
      </c>
      <c r="Y263" s="50" t="b">
        <f>ABS(X263/10000)&lt;=ABS('General Settings'!$D$32)</f>
        <v>0</v>
      </c>
      <c r="AA263" s="50" t="str">
        <f>_xll.qlSwapIndex(,,O263,SettlementDays,Currency,Calendar,FixedLegTenor,FixedLegBDC,FixedLegDayCounter,Index6M,DiscountingCurve,Permanent,Trigger,ObjectOverwrite)</f>
        <v>obj_00688#0003</v>
      </c>
      <c r="AB263" s="50" t="str">
        <f>_xll.qlVanillaSwapFromSwapIndex(,AA263,R263)</f>
        <v>obj_00911#0003</v>
      </c>
    </row>
    <row r="264" spans="13:28" x14ac:dyDescent="0.2">
      <c r="M264" s="94" t="s">
        <v>159</v>
      </c>
      <c r="N264" s="94" t="s">
        <v>116</v>
      </c>
      <c r="O264" s="94" t="s">
        <v>87</v>
      </c>
      <c r="P264" s="94" t="str">
        <f t="shared" si="21"/>
        <v>EUR11F7Y_Quote</v>
      </c>
      <c r="Q264" s="122"/>
      <c r="R264" s="106">
        <f>_xll.qlInterestRateIndexFixingDate(AA264,S264)</f>
        <v>46287</v>
      </c>
      <c r="S264" s="106">
        <f>_xll.qlCalendarAdvance(Calendar,SettlementDate,N264,"mf",TRUE,Trigger)</f>
        <v>46289</v>
      </c>
      <c r="T264" s="106">
        <f>_xll.qlInterestRateIndexMaturity(AA264,S264)</f>
        <v>48848</v>
      </c>
      <c r="U264" s="97">
        <f>_xll.qlIndexFixing(AA264,R264,TRUE,_xll.ohTrigger(Trigger,Trigger6M,InterestRatesTrigger))</f>
        <v>2.1840863203387996E-2</v>
      </c>
      <c r="V264" s="97">
        <f>_xll.qlQuoteValue(P264,_xll.ohTrigger(Trigger,Trigger6M,InterestRatesTrigger))</f>
        <v>2.1829999999999999E-2</v>
      </c>
      <c r="W264" s="94" t="b">
        <f t="shared" si="22"/>
        <v>1</v>
      </c>
      <c r="X264" s="153">
        <f t="shared" si="23"/>
        <v>0.10863203387997261</v>
      </c>
      <c r="Y264" s="50" t="b">
        <f>ABS(X264/10000)&lt;=ABS('General Settings'!$D$32)</f>
        <v>0</v>
      </c>
      <c r="AA264" s="50" t="str">
        <f>_xll.qlSwapIndex(,,O264,SettlementDays,Currency,Calendar,FixedLegTenor,FixedLegBDC,FixedLegDayCounter,Index6M,DiscountingCurve,Permanent,Trigger,ObjectOverwrite)</f>
        <v>obj_00632#0003</v>
      </c>
      <c r="AB264" s="50" t="str">
        <f>_xll.qlVanillaSwapFromSwapIndex(,AA264,R264)</f>
        <v>obj_00828#0003</v>
      </c>
    </row>
    <row r="265" spans="13:28" x14ac:dyDescent="0.2">
      <c r="M265" s="94" t="s">
        <v>159</v>
      </c>
      <c r="N265" s="94" t="s">
        <v>116</v>
      </c>
      <c r="O265" s="94" t="s">
        <v>88</v>
      </c>
      <c r="P265" s="94" t="str">
        <f t="shared" si="21"/>
        <v>EUR11F8Y_Quote</v>
      </c>
      <c r="Q265" s="122"/>
      <c r="R265" s="106">
        <f>_xll.qlInterestRateIndexFixingDate(AA265,S265)</f>
        <v>46287</v>
      </c>
      <c r="S265" s="106">
        <f>_xll.qlCalendarAdvance(Calendar,SettlementDate,N265,"mf",TRUE,Trigger)</f>
        <v>46289</v>
      </c>
      <c r="T265" s="106">
        <f>_xll.qlInterestRateIndexMaturity(AA265,S265)</f>
        <v>49212</v>
      </c>
      <c r="U265" s="97">
        <f>_xll.qlIndexFixing(AA265,R265,TRUE,_xll.ohTrigger(Trigger,Trigger6M,InterestRatesTrigger))</f>
        <v>2.1631174534440561E-2</v>
      </c>
      <c r="V265" s="97">
        <f>_xll.qlQuoteValue(P265,_xll.ohTrigger(Trigger,Trigger6M,InterestRatesTrigger))</f>
        <v>2.1629999999999996E-2</v>
      </c>
      <c r="W265" s="94" t="b">
        <f t="shared" si="22"/>
        <v>1</v>
      </c>
      <c r="X265" s="153">
        <f t="shared" si="23"/>
        <v>1.1745344405643399E-2</v>
      </c>
      <c r="Y265" s="50" t="b">
        <f>ABS(X265/10000)&lt;=ABS('General Settings'!$D$32)</f>
        <v>0</v>
      </c>
      <c r="AA265" s="50" t="str">
        <f>_xll.qlSwapIndex(,,O265,SettlementDays,Currency,Calendar,FixedLegTenor,FixedLegBDC,FixedLegDayCounter,Index6M,DiscountingCurve,Permanent,Trigger,ObjectOverwrite)</f>
        <v>obj_0064e#0003</v>
      </c>
      <c r="AB265" s="50" t="str">
        <f>_xll.qlVanillaSwapFromSwapIndex(,AA265,R265)</f>
        <v>obj_008b2#0003</v>
      </c>
    </row>
    <row r="266" spans="13:28" x14ac:dyDescent="0.2">
      <c r="M266" s="94" t="s">
        <v>159</v>
      </c>
      <c r="N266" s="94" t="s">
        <v>116</v>
      </c>
      <c r="O266" s="94" t="s">
        <v>89</v>
      </c>
      <c r="P266" s="94" t="str">
        <f t="shared" si="21"/>
        <v>EUR11F9Y_Quote</v>
      </c>
      <c r="Q266" s="122"/>
      <c r="R266" s="106">
        <f>_xll.qlInterestRateIndexFixingDate(AA266,S266)</f>
        <v>46287</v>
      </c>
      <c r="S266" s="106">
        <f>_xll.qlCalendarAdvance(Calendar,SettlementDate,N266,"mf",TRUE,Trigger)</f>
        <v>46289</v>
      </c>
      <c r="T266" s="106">
        <f>_xll.qlInterestRateIndexMaturity(AA266,S266)</f>
        <v>49576</v>
      </c>
      <c r="U266" s="97">
        <f>_xll.qlIndexFixing(AA266,R266,TRUE,_xll.ohTrigger(Trigger,Trigger6M,InterestRatesTrigger))</f>
        <v>2.1392644911288554E-2</v>
      </c>
      <c r="V266" s="97">
        <f>_xll.qlQuoteValue(P266,_xll.ohTrigger(Trigger,Trigger6M,InterestRatesTrigger))</f>
        <v>2.138E-2</v>
      </c>
      <c r="W266" s="94" t="b">
        <f t="shared" si="22"/>
        <v>1</v>
      </c>
      <c r="X266" s="153">
        <f t="shared" si="23"/>
        <v>0.12644911288554189</v>
      </c>
      <c r="Y266" s="50" t="b">
        <f>ABS(X266/10000)&lt;=ABS('General Settings'!$D$32)</f>
        <v>0</v>
      </c>
      <c r="AA266" s="50" t="str">
        <f>_xll.qlSwapIndex(,,O266,SettlementDays,Currency,Calendar,FixedLegTenor,FixedLegBDC,FixedLegDayCounter,Index6M,DiscountingCurve,Permanent,Trigger,ObjectOverwrite)</f>
        <v>obj_00682#0003</v>
      </c>
      <c r="AB266" s="50" t="str">
        <f>_xll.qlVanillaSwapFromSwapIndex(,AA266,R266)</f>
        <v>obj_00869#0003</v>
      </c>
    </row>
    <row r="267" spans="13:28" x14ac:dyDescent="0.2">
      <c r="M267" s="94" t="s">
        <v>159</v>
      </c>
      <c r="N267" s="94" t="s">
        <v>116</v>
      </c>
      <c r="O267" s="94" t="s">
        <v>90</v>
      </c>
      <c r="P267" s="94" t="str">
        <f t="shared" si="21"/>
        <v>EUR11F10Y_Quote</v>
      </c>
      <c r="Q267" s="122"/>
      <c r="R267" s="106">
        <f>_xll.qlInterestRateIndexFixingDate(AA267,S267)</f>
        <v>46287</v>
      </c>
      <c r="S267" s="106">
        <f>_xll.qlCalendarAdvance(Calendar,SettlementDate,N267,"mf",TRUE,Trigger)</f>
        <v>46289</v>
      </c>
      <c r="T267" s="106">
        <f>_xll.qlInterestRateIndexMaturity(AA267,S267)</f>
        <v>49942</v>
      </c>
      <c r="U267" s="97">
        <f>_xll.qlIndexFixing(AA267,R267,TRUE,_xll.ohTrigger(Trigger,Trigger6M,InterestRatesTrigger))</f>
        <v>2.1138724926594275E-2</v>
      </c>
      <c r="V267" s="97">
        <f>_xll.qlQuoteValue(P267,_xll.ohTrigger(Trigger,Trigger6M,InterestRatesTrigger))</f>
        <v>2.1129999999999999E-2</v>
      </c>
      <c r="W267" s="94" t="b">
        <f t="shared" si="22"/>
        <v>1</v>
      </c>
      <c r="X267" s="153">
        <f t="shared" si="23"/>
        <v>8.7249265942751508E-2</v>
      </c>
      <c r="Y267" s="50" t="b">
        <f>ABS(X267/10000)&lt;=ABS('General Settings'!$D$32)</f>
        <v>0</v>
      </c>
      <c r="AA267" s="50" t="str">
        <f>_xll.qlSwapIndex(,,O267,SettlementDays,Currency,Calendar,FixedLegTenor,FixedLegBDC,FixedLegDayCounter,Index6M,DiscountingCurve,Permanent,Trigger,ObjectOverwrite)</f>
        <v>obj_006ba#0003</v>
      </c>
      <c r="AB267" s="50" t="str">
        <f>_xll.qlVanillaSwapFromSwapIndex(,AA267,R267)</f>
        <v>obj_00812#0003</v>
      </c>
    </row>
    <row r="268" spans="13:28" x14ac:dyDescent="0.2">
      <c r="M268" s="94" t="s">
        <v>159</v>
      </c>
      <c r="N268" s="94" t="s">
        <v>116</v>
      </c>
      <c r="O268" s="94" t="s">
        <v>116</v>
      </c>
      <c r="P268" s="94" t="str">
        <f t="shared" si="21"/>
        <v>EUR11F11Y_Quote</v>
      </c>
      <c r="Q268" s="122"/>
      <c r="R268" s="106">
        <f>_xll.qlInterestRateIndexFixingDate(AA268,S268)</f>
        <v>46287</v>
      </c>
      <c r="S268" s="106">
        <f>_xll.qlCalendarAdvance(Calendar,SettlementDate,N268,"mf",TRUE,Trigger)</f>
        <v>46289</v>
      </c>
      <c r="T268" s="106">
        <f>_xll.qlInterestRateIndexMaturity(AA268,S268)</f>
        <v>50307</v>
      </c>
      <c r="U268" s="97">
        <f>_xll.qlIndexFixing(AA268,R268,TRUE,_xll.ohTrigger(Trigger,Trigger6M,InterestRatesTrigger))</f>
        <v>2.0869080558037798E-2</v>
      </c>
      <c r="V268" s="97">
        <f>_xll.qlQuoteValue(P268,_xll.ohTrigger(Trigger,Trigger6M,InterestRatesTrigger))</f>
        <v>2.0840000000000001E-2</v>
      </c>
      <c r="W268" s="94" t="b">
        <f t="shared" si="22"/>
        <v>1</v>
      </c>
      <c r="X268" s="153">
        <f t="shared" si="23"/>
        <v>0.29080558037797299</v>
      </c>
      <c r="Y268" s="50" t="b">
        <f>ABS(X268/10000)&lt;=ABS('General Settings'!$D$32)</f>
        <v>0</v>
      </c>
      <c r="AA268" s="50" t="str">
        <f>_xll.qlSwapIndex(,,O268,SettlementDays,Currency,Calendar,FixedLegTenor,FixedLegBDC,FixedLegDayCounter,Index6M,DiscountingCurve,Permanent,Trigger,ObjectOverwrite)</f>
        <v>obj_006fb#0003</v>
      </c>
      <c r="AB268" s="50" t="str">
        <f>_xll.qlVanillaSwapFromSwapIndex(,AA268,R268)</f>
        <v>obj_00853#0003</v>
      </c>
    </row>
    <row r="269" spans="13:28" x14ac:dyDescent="0.2">
      <c r="M269" s="94" t="s">
        <v>159</v>
      </c>
      <c r="N269" s="94" t="s">
        <v>116</v>
      </c>
      <c r="O269" s="94" t="s">
        <v>91</v>
      </c>
      <c r="P269" s="94" t="str">
        <f t="shared" si="21"/>
        <v>EUR11F12Y_Quote</v>
      </c>
      <c r="Q269" s="122"/>
      <c r="R269" s="106">
        <f>_xll.qlInterestRateIndexFixingDate(AA269,S269)</f>
        <v>46287</v>
      </c>
      <c r="S269" s="106">
        <f>_xll.qlCalendarAdvance(Calendar,SettlementDate,N269,"mf",TRUE,Trigger)</f>
        <v>46289</v>
      </c>
      <c r="T269" s="106">
        <f>_xll.qlInterestRateIndexMaturity(AA269,S269)</f>
        <v>50672</v>
      </c>
      <c r="U269" s="97">
        <f>_xll.qlIndexFixing(AA269,R269,TRUE,_xll.ohTrigger(Trigger,Trigger6M,InterestRatesTrigger))</f>
        <v>2.0595570685815426E-2</v>
      </c>
      <c r="V269" s="97">
        <f>_xll.qlQuoteValue(P269,_xll.ohTrigger(Trigger,Trigger6M,InterestRatesTrigger))</f>
        <v>2.0579999999999998E-2</v>
      </c>
      <c r="W269" s="94" t="b">
        <f t="shared" si="22"/>
        <v>1</v>
      </c>
      <c r="X269" s="153">
        <f t="shared" si="23"/>
        <v>0.15570685815428226</v>
      </c>
      <c r="Y269" s="50" t="b">
        <f>ABS(X269/10000)&lt;=ABS('General Settings'!$D$32)</f>
        <v>0</v>
      </c>
      <c r="AA269" s="50" t="str">
        <f>_xll.qlSwapIndex(,,O269,SettlementDays,Currency,Calendar,FixedLegTenor,FixedLegBDC,FixedLegDayCounter,Index6M,DiscountingCurve,Permanent,Trigger,ObjectOverwrite)</f>
        <v>obj_006dd#0003</v>
      </c>
      <c r="AB269" s="50" t="str">
        <f>_xll.qlVanillaSwapFromSwapIndex(,AA269,R269)</f>
        <v>obj_00919#0003</v>
      </c>
    </row>
    <row r="270" spans="13:28" x14ac:dyDescent="0.2">
      <c r="M270" s="94" t="s">
        <v>159</v>
      </c>
      <c r="N270" s="94" t="s">
        <v>116</v>
      </c>
      <c r="O270" s="94" t="s">
        <v>117</v>
      </c>
      <c r="P270" s="94" t="str">
        <f t="shared" ref="P270:P333" si="24">Currency&amp;SUBSTITUTE(N270,"Y","F")&amp;O270&amp;QuoteSuffix</f>
        <v>EUR11F13Y_Quote</v>
      </c>
      <c r="Q270" s="122"/>
      <c r="R270" s="106">
        <f>_xll.qlInterestRateIndexFixingDate(AA270,S270)</f>
        <v>46287</v>
      </c>
      <c r="S270" s="106">
        <f>_xll.qlCalendarAdvance(Calendar,SettlementDate,N270,"mf",TRUE,Trigger)</f>
        <v>46289</v>
      </c>
      <c r="T270" s="106">
        <f>_xll.qlInterestRateIndexMaturity(AA270,S270)</f>
        <v>51039</v>
      </c>
      <c r="U270" s="97">
        <f>_xll.qlIndexFixing(AA270,R270,TRUE,_xll.ohTrigger(Trigger,Trigger6M,InterestRatesTrigger))</f>
        <v>2.032335529605302E-2</v>
      </c>
      <c r="V270" s="97">
        <f>_xll.qlQuoteValue(P270,_xll.ohTrigger(Trigger,Trigger6M,InterestRatesTrigger))</f>
        <v>2.0299999999999999E-2</v>
      </c>
      <c r="W270" s="94" t="b">
        <f t="shared" si="22"/>
        <v>1</v>
      </c>
      <c r="X270" s="153">
        <f t="shared" si="23"/>
        <v>0.23355296053021585</v>
      </c>
      <c r="Y270" s="50" t="b">
        <f>ABS(X270/10000)&lt;=ABS('General Settings'!$D$32)</f>
        <v>0</v>
      </c>
      <c r="AA270" s="50" t="str">
        <f>_xll.qlSwapIndex(,,O270,SettlementDays,Currency,Calendar,FixedLegTenor,FixedLegBDC,FixedLegDayCounter,Index6M,DiscountingCurve,Permanent,Trigger,ObjectOverwrite)</f>
        <v>obj_006ea#0003</v>
      </c>
      <c r="AB270" s="50" t="str">
        <f>_xll.qlVanillaSwapFromSwapIndex(,AA270,R270)</f>
        <v>obj_0081b#0003</v>
      </c>
    </row>
    <row r="271" spans="13:28" x14ac:dyDescent="0.2">
      <c r="M271" s="94" t="s">
        <v>159</v>
      </c>
      <c r="N271" s="94" t="s">
        <v>116</v>
      </c>
      <c r="O271" s="94" t="s">
        <v>118</v>
      </c>
      <c r="P271" s="94" t="str">
        <f t="shared" si="24"/>
        <v>EUR11F14Y_Quote</v>
      </c>
      <c r="Q271" s="122"/>
      <c r="R271" s="106">
        <f>_xll.qlInterestRateIndexFixingDate(AA271,S271)</f>
        <v>46287</v>
      </c>
      <c r="S271" s="106">
        <f>_xll.qlCalendarAdvance(Calendar,SettlementDate,N271,"mf",TRUE,Trigger)</f>
        <v>46289</v>
      </c>
      <c r="T271" s="106">
        <f>_xll.qlInterestRateIndexMaturity(AA271,S271)</f>
        <v>51403</v>
      </c>
      <c r="U271" s="97">
        <f>_xll.qlIndexFixing(AA271,R271,TRUE,_xll.ohTrigger(Trigger,Trigger6M,InterestRatesTrigger))</f>
        <v>2.0066469464348514E-2</v>
      </c>
      <c r="V271" s="97">
        <f>_xll.qlQuoteValue(P271,_xll.ohTrigger(Trigger,Trigger6M,InterestRatesTrigger))</f>
        <v>2.0059999999999998E-2</v>
      </c>
      <c r="W271" s="94" t="b">
        <f t="shared" ref="W271:W334" si="25">NOT(ISERROR(V271))</f>
        <v>1</v>
      </c>
      <c r="X271" s="153">
        <f t="shared" ref="X271:X334" si="26">(U271-V271)*10000</f>
        <v>6.4694643485165015E-2</v>
      </c>
      <c r="Y271" s="50" t="b">
        <f>ABS(X271/10000)&lt;=ABS('General Settings'!$D$32)</f>
        <v>0</v>
      </c>
      <c r="AA271" s="50" t="str">
        <f>_xll.qlSwapIndex(,,O271,SettlementDays,Currency,Calendar,FixedLegTenor,FixedLegBDC,FixedLegDayCounter,Index6M,DiscountingCurve,Permanent,Trigger,ObjectOverwrite)</f>
        <v>obj_006f2#0003</v>
      </c>
      <c r="AB271" s="50" t="str">
        <f>_xll.qlVanillaSwapFromSwapIndex(,AA271,R271)</f>
        <v>obj_00808#0003</v>
      </c>
    </row>
    <row r="272" spans="13:28" x14ac:dyDescent="0.2">
      <c r="M272" s="94" t="s">
        <v>159</v>
      </c>
      <c r="N272" s="94" t="s">
        <v>116</v>
      </c>
      <c r="O272" s="94" t="s">
        <v>92</v>
      </c>
      <c r="P272" s="94" t="str">
        <f t="shared" si="24"/>
        <v>EUR11F15Y_Quote</v>
      </c>
      <c r="Q272" s="122"/>
      <c r="R272" s="106">
        <f>_xll.qlInterestRateIndexFixingDate(AA272,S272)</f>
        <v>46287</v>
      </c>
      <c r="S272" s="106">
        <f>_xll.qlCalendarAdvance(Calendar,SettlementDate,N272,"mf",TRUE,Trigger)</f>
        <v>46289</v>
      </c>
      <c r="T272" s="106">
        <f>_xll.qlInterestRateIndexMaturity(AA272,S272)</f>
        <v>51768</v>
      </c>
      <c r="U272" s="97">
        <f>_xll.qlIndexFixing(AA272,R272,TRUE,_xll.ohTrigger(Trigger,Trigger6M,InterestRatesTrigger))</f>
        <v>1.982616757646926E-2</v>
      </c>
      <c r="V272" s="97">
        <f>_xll.qlQuoteValue(P272,_xll.ohTrigger(Trigger,Trigger6M,InterestRatesTrigger))</f>
        <v>1.983E-2</v>
      </c>
      <c r="W272" s="94" t="b">
        <f t="shared" si="25"/>
        <v>1</v>
      </c>
      <c r="X272" s="153">
        <f t="shared" si="26"/>
        <v>-3.8324235307404808E-2</v>
      </c>
      <c r="Y272" s="50" t="b">
        <f>ABS(X272/10000)&lt;=ABS('General Settings'!$D$32)</f>
        <v>0</v>
      </c>
      <c r="AA272" s="50" t="str">
        <f>_xll.qlSwapIndex(,,O272,SettlementDays,Currency,Calendar,FixedLegTenor,FixedLegBDC,FixedLegDayCounter,Index6M,DiscountingCurve,Permanent,Trigger,ObjectOverwrite)</f>
        <v>obj_00668#0003</v>
      </c>
      <c r="AB272" s="50" t="str">
        <f>_xll.qlVanillaSwapFromSwapIndex(,AA272,R272)</f>
        <v>obj_0087e#0003</v>
      </c>
    </row>
    <row r="273" spans="13:28" x14ac:dyDescent="0.2">
      <c r="M273" s="94" t="s">
        <v>159</v>
      </c>
      <c r="N273" s="94" t="s">
        <v>116</v>
      </c>
      <c r="O273" s="94" t="s">
        <v>93</v>
      </c>
      <c r="P273" s="94" t="str">
        <f t="shared" si="24"/>
        <v>EUR11F20Y_Quote</v>
      </c>
      <c r="Q273" s="122"/>
      <c r="R273" s="106">
        <f>_xll.qlInterestRateIndexFixingDate(AA273,S273)</f>
        <v>46287</v>
      </c>
      <c r="S273" s="106">
        <f>_xll.qlCalendarAdvance(Calendar,SettlementDate,N273,"mf",TRUE,Trigger)</f>
        <v>46289</v>
      </c>
      <c r="T273" s="106">
        <f>_xll.qlInterestRateIndexMaturity(AA273,S273)</f>
        <v>53594</v>
      </c>
      <c r="U273" s="97">
        <f>_xll.qlIndexFixing(AA273,R273,TRUE,_xll.ohTrigger(Trigger,Trigger6M,InterestRatesTrigger))</f>
        <v>1.898072894848021E-2</v>
      </c>
      <c r="V273" s="97">
        <f>_xll.qlQuoteValue(P273,_xll.ohTrigger(Trigger,Trigger6M,InterestRatesTrigger))</f>
        <v>1.8970000000000001E-2</v>
      </c>
      <c r="W273" s="94" t="b">
        <f t="shared" si="25"/>
        <v>1</v>
      </c>
      <c r="X273" s="153">
        <f t="shared" si="26"/>
        <v>0.10728948480209083</v>
      </c>
      <c r="Y273" s="50" t="b">
        <f>ABS(X273/10000)&lt;=ABS('General Settings'!$D$32)</f>
        <v>0</v>
      </c>
      <c r="AA273" s="50" t="str">
        <f>_xll.qlSwapIndex(,,O273,SettlementDays,Currency,Calendar,FixedLegTenor,FixedLegBDC,FixedLegDayCounter,Index6M,DiscountingCurve,Permanent,Trigger,ObjectOverwrite)</f>
        <v>obj_00635#0003</v>
      </c>
      <c r="AB273" s="50" t="str">
        <f>_xll.qlVanillaSwapFromSwapIndex(,AA273,R273)</f>
        <v>obj_00897#0003</v>
      </c>
    </row>
    <row r="274" spans="13:28" x14ac:dyDescent="0.2">
      <c r="M274" s="94" t="s">
        <v>159</v>
      </c>
      <c r="N274" s="94" t="s">
        <v>116</v>
      </c>
      <c r="O274" s="94" t="s">
        <v>94</v>
      </c>
      <c r="P274" s="94" t="str">
        <f t="shared" si="24"/>
        <v>EUR11F25Y_Quote</v>
      </c>
      <c r="Q274" s="122"/>
      <c r="R274" s="106">
        <f>_xll.qlInterestRateIndexFixingDate(AA274,S274)</f>
        <v>46287</v>
      </c>
      <c r="S274" s="106">
        <f>_xll.qlCalendarAdvance(Calendar,SettlementDate,N274,"mf",TRUE,Trigger)</f>
        <v>46289</v>
      </c>
      <c r="T274" s="106">
        <f>_xll.qlInterestRateIndexMaturity(AA274,S274)</f>
        <v>55421</v>
      </c>
      <c r="U274" s="97">
        <f>_xll.qlIndexFixing(AA274,R274,TRUE,_xll.ohTrigger(Trigger,Trigger6M,InterestRatesTrigger))</f>
        <v>1.8521057111528606E-2</v>
      </c>
      <c r="V274" s="97">
        <f>_xll.qlQuoteValue(P274,_xll.ohTrigger(Trigger,Trigger6M,InterestRatesTrigger))</f>
        <v>1.8509999999999999E-2</v>
      </c>
      <c r="W274" s="94" t="b">
        <f t="shared" si="25"/>
        <v>1</v>
      </c>
      <c r="X274" s="153">
        <f t="shared" si="26"/>
        <v>0.1105711152860761</v>
      </c>
      <c r="Y274" s="50" t="b">
        <f>ABS(X274/10000)&lt;=ABS('General Settings'!$D$32)</f>
        <v>0</v>
      </c>
      <c r="AA274" s="50" t="str">
        <f>_xll.qlSwapIndex(,,O274,SettlementDays,Currency,Calendar,FixedLegTenor,FixedLegBDC,FixedLegDayCounter,Index6M,DiscountingCurve,Permanent,Trigger,ObjectOverwrite)</f>
        <v>obj_006b4#0003</v>
      </c>
      <c r="AB274" s="50" t="str">
        <f>_xll.qlVanillaSwapFromSwapIndex(,AA274,R274)</f>
        <v>obj_00862#0003</v>
      </c>
    </row>
    <row r="275" spans="13:28" x14ac:dyDescent="0.2">
      <c r="M275" s="197" t="s">
        <v>159</v>
      </c>
      <c r="N275" s="197" t="s">
        <v>116</v>
      </c>
      <c r="O275" s="197" t="s">
        <v>96</v>
      </c>
      <c r="P275" s="197" t="str">
        <f t="shared" si="24"/>
        <v>EUR11F30Y_Quote</v>
      </c>
      <c r="Q275" s="162"/>
      <c r="R275" s="198">
        <f>_xll.qlInterestRateIndexFixingDate(AA275,S275)</f>
        <v>46287</v>
      </c>
      <c r="S275" s="198">
        <f>_xll.qlCalendarAdvance(Calendar,SettlementDate,N275,"mf",TRUE,Trigger)</f>
        <v>46289</v>
      </c>
      <c r="T275" s="198">
        <f>_xll.qlInterestRateIndexMaturity(AA275,S275)</f>
        <v>57248</v>
      </c>
      <c r="U275" s="199">
        <f>_xll.qlIndexFixing(AA275,R275,TRUE,_xll.ohTrigger(Trigger,Trigger6M,InterestRatesTrigger))</f>
        <v>1.8135949949187217E-2</v>
      </c>
      <c r="V275" s="199">
        <f>_xll.qlQuoteValue(P275,_xll.ohTrigger(Trigger,Trigger6M,InterestRatesTrigger))</f>
        <v>1.813E-2</v>
      </c>
      <c r="W275" s="197" t="b">
        <f t="shared" si="25"/>
        <v>1</v>
      </c>
      <c r="X275" s="200">
        <f t="shared" si="26"/>
        <v>5.9499491872165577E-2</v>
      </c>
      <c r="Y275" s="161" t="b">
        <f>ABS(X275/10000)&lt;=ABS('General Settings'!$D$32)</f>
        <v>0</v>
      </c>
      <c r="AA275" s="50" t="str">
        <f>_xll.qlSwapIndex(,,O275,SettlementDays,Currency,Calendar,FixedLegTenor,FixedLegBDC,FixedLegDayCounter,Index6M,DiscountingCurve,Permanent,Trigger,ObjectOverwrite)</f>
        <v>obj_00715#0003</v>
      </c>
      <c r="AB275" s="50" t="str">
        <f>_xll.qlVanillaSwapFromSwapIndex(,AA275,R275)</f>
        <v>obj_00872#0003</v>
      </c>
    </row>
    <row r="276" spans="13:28" x14ac:dyDescent="0.2">
      <c r="M276" s="201" t="s">
        <v>159</v>
      </c>
      <c r="N276" s="201" t="s">
        <v>91</v>
      </c>
      <c r="O276" s="201" t="s">
        <v>33</v>
      </c>
      <c r="P276" s="201" t="str">
        <f t="shared" si="24"/>
        <v>EUR12F1Y_Quote</v>
      </c>
      <c r="Q276" s="166"/>
      <c r="R276" s="202">
        <f>_xll.qlInterestRateIndexFixingDate(AA276,S276)</f>
        <v>46652</v>
      </c>
      <c r="S276" s="202">
        <f>_xll.qlCalendarAdvance(Calendar,SettlementDate,N276,"mf",TRUE,Trigger)</f>
        <v>46654</v>
      </c>
      <c r="T276" s="202">
        <f>_xll.qlInterestRateIndexMaturity(AA276,S276)</f>
        <v>47021</v>
      </c>
      <c r="U276" s="203">
        <f>_xll.qlIndexFixing(AA276,R276,TRUE,_xll.ohTrigger(Trigger,Trigger6M,InterestRatesTrigger))</f>
        <v>2.2350078998792076E-2</v>
      </c>
      <c r="V276" s="203">
        <f>_xll.qlQuoteValue(P276,_xll.ohTrigger(Trigger,Trigger6M,InterestRatesTrigger))</f>
        <v>2.231E-2</v>
      </c>
      <c r="W276" s="201" t="b">
        <f t="shared" si="25"/>
        <v>1</v>
      </c>
      <c r="X276" s="204">
        <f t="shared" si="26"/>
        <v>0.40078998792075771</v>
      </c>
      <c r="Y276" s="149" t="b">
        <f>ABS(X276/10000)&lt;=ABS('General Settings'!$D$32)</f>
        <v>0</v>
      </c>
      <c r="AA276" s="50" t="str">
        <f>_xll.qlSwapIndex(,,O276,SettlementDays,Currency,Calendar,FixedLegTenor,FixedLegBDC,FixedLegDayCounter,Index6M,DiscountingCurve,Permanent,Trigger,ObjectOverwrite)</f>
        <v>obj_00698#0003</v>
      </c>
      <c r="AB276" s="50" t="str">
        <f>_xll.qlVanillaSwapFromSwapIndex(,AA276,R276)</f>
        <v>obj_0082d#0003</v>
      </c>
    </row>
    <row r="277" spans="13:28" x14ac:dyDescent="0.2">
      <c r="M277" s="94" t="s">
        <v>159</v>
      </c>
      <c r="N277" s="94" t="s">
        <v>91</v>
      </c>
      <c r="O277" s="94" t="s">
        <v>82</v>
      </c>
      <c r="P277" s="94" t="str">
        <f t="shared" si="24"/>
        <v>EUR12F2Y_Quote</v>
      </c>
      <c r="Q277" s="122"/>
      <c r="R277" s="106">
        <f>_xll.qlInterestRateIndexFixingDate(AA277,S277)</f>
        <v>46652</v>
      </c>
      <c r="S277" s="106">
        <f>_xll.qlCalendarAdvance(Calendar,SettlementDate,N277,"mf",TRUE,Trigger)</f>
        <v>46654</v>
      </c>
      <c r="T277" s="106">
        <f>_xll.qlInterestRateIndexMaturity(AA277,S277)</f>
        <v>47385</v>
      </c>
      <c r="U277" s="97">
        <f>_xll.qlIndexFixing(AA277,R277,TRUE,_xll.ohTrigger(Trigger,Trigger6M,InterestRatesTrigger))</f>
        <v>2.2344575057412212E-2</v>
      </c>
      <c r="V277" s="97">
        <f>_xll.qlQuoteValue(P277,_xll.ohTrigger(Trigger,Trigger6M,InterestRatesTrigger))</f>
        <v>2.2339999999999999E-2</v>
      </c>
      <c r="W277" s="94" t="b">
        <f t="shared" si="25"/>
        <v>1</v>
      </c>
      <c r="X277" s="153">
        <f t="shared" si="26"/>
        <v>4.5750574122135901E-2</v>
      </c>
      <c r="Y277" s="50" t="b">
        <f>ABS(X277/10000)&lt;=ABS('General Settings'!$D$32)</f>
        <v>0</v>
      </c>
      <c r="AA277" s="50" t="str">
        <f>_xll.qlSwapIndex(,,O277,SettlementDays,Currency,Calendar,FixedLegTenor,FixedLegBDC,FixedLegDayCounter,Index6M,DiscountingCurve,Permanent,Trigger,ObjectOverwrite)</f>
        <v>obj_0065e#0003</v>
      </c>
      <c r="AB277" s="50" t="str">
        <f>_xll.qlVanillaSwapFromSwapIndex(,AA277,R277)</f>
        <v>obj_0091b#0003</v>
      </c>
    </row>
    <row r="278" spans="13:28" x14ac:dyDescent="0.2">
      <c r="M278" s="94" t="s">
        <v>159</v>
      </c>
      <c r="N278" s="94" t="s">
        <v>91</v>
      </c>
      <c r="O278" s="94" t="s">
        <v>83</v>
      </c>
      <c r="P278" s="94" t="str">
        <f t="shared" si="24"/>
        <v>EUR12F3Y_Quote</v>
      </c>
      <c r="Q278" s="122"/>
      <c r="R278" s="106">
        <f>_xll.qlInterestRateIndexFixingDate(AA278,S278)</f>
        <v>46652</v>
      </c>
      <c r="S278" s="106">
        <f>_xll.qlCalendarAdvance(Calendar,SettlementDate,N278,"mf",TRUE,Trigger)</f>
        <v>46654</v>
      </c>
      <c r="T278" s="106">
        <f>_xll.qlInterestRateIndexMaturity(AA278,S278)</f>
        <v>47750</v>
      </c>
      <c r="U278" s="97">
        <f>_xll.qlIndexFixing(AA278,R278,TRUE,_xll.ohTrigger(Trigger,Trigger6M,InterestRatesTrigger))</f>
        <v>2.2289009627695745E-2</v>
      </c>
      <c r="V278" s="97">
        <f>_xll.qlQuoteValue(P278,_xll.ohTrigger(Trigger,Trigger6M,InterestRatesTrigger))</f>
        <v>2.2279999999999998E-2</v>
      </c>
      <c r="W278" s="94" t="b">
        <f t="shared" si="25"/>
        <v>1</v>
      </c>
      <c r="X278" s="153">
        <f t="shared" si="26"/>
        <v>9.0096276957468691E-2</v>
      </c>
      <c r="Y278" s="50" t="b">
        <f>ABS(X278/10000)&lt;=ABS('General Settings'!$D$32)</f>
        <v>0</v>
      </c>
      <c r="AA278" s="50" t="str">
        <f>_xll.qlSwapIndex(,,O278,SettlementDays,Currency,Calendar,FixedLegTenor,FixedLegBDC,FixedLegDayCounter,Index6M,DiscountingCurve,Permanent,Trigger,ObjectOverwrite)</f>
        <v>obj_006ad#0003</v>
      </c>
      <c r="AB278" s="50" t="str">
        <f>_xll.qlVanillaSwapFromSwapIndex(,AA278,R278)</f>
        <v>obj_00837#0003</v>
      </c>
    </row>
    <row r="279" spans="13:28" x14ac:dyDescent="0.2">
      <c r="M279" s="94" t="s">
        <v>159</v>
      </c>
      <c r="N279" s="94" t="s">
        <v>91</v>
      </c>
      <c r="O279" s="94" t="s">
        <v>84</v>
      </c>
      <c r="P279" s="94" t="str">
        <f t="shared" si="24"/>
        <v>EUR12F4Y_Quote</v>
      </c>
      <c r="Q279" s="122"/>
      <c r="R279" s="106">
        <f>_xll.qlInterestRateIndexFixingDate(AA279,S279)</f>
        <v>46652</v>
      </c>
      <c r="S279" s="106">
        <f>_xll.qlCalendarAdvance(Calendar,SettlementDate,N279,"mf",TRUE,Trigger)</f>
        <v>46654</v>
      </c>
      <c r="T279" s="106">
        <f>_xll.qlInterestRateIndexMaturity(AA279,S279)</f>
        <v>48115</v>
      </c>
      <c r="U279" s="97">
        <f>_xll.qlIndexFixing(AA279,R279,TRUE,_xll.ohTrigger(Trigger,Trigger6M,InterestRatesTrigger))</f>
        <v>2.2177329601723309E-2</v>
      </c>
      <c r="V279" s="97">
        <f>_xll.qlQuoteValue(P279,_xll.ohTrigger(Trigger,Trigger6M,InterestRatesTrigger))</f>
        <v>2.2160000000000003E-2</v>
      </c>
      <c r="W279" s="94" t="b">
        <f t="shared" si="25"/>
        <v>1</v>
      </c>
      <c r="X279" s="153">
        <f t="shared" si="26"/>
        <v>0.17329601723306554</v>
      </c>
      <c r="Y279" s="50" t="b">
        <f>ABS(X279/10000)&lt;=ABS('General Settings'!$D$32)</f>
        <v>0</v>
      </c>
      <c r="AA279" s="50" t="str">
        <f>_xll.qlSwapIndex(,,O279,SettlementDays,Currency,Calendar,FixedLegTenor,FixedLegBDC,FixedLegDayCounter,Index6M,DiscountingCurve,Permanent,Trigger,ObjectOverwrite)</f>
        <v>obj_0072e#0003</v>
      </c>
      <c r="AB279" s="50" t="str">
        <f>_xll.qlVanillaSwapFromSwapIndex(,AA279,R279)</f>
        <v>obj_008d1#0003</v>
      </c>
    </row>
    <row r="280" spans="13:28" x14ac:dyDescent="0.2">
      <c r="M280" s="94" t="s">
        <v>159</v>
      </c>
      <c r="N280" s="94" t="s">
        <v>91</v>
      </c>
      <c r="O280" s="94" t="s">
        <v>85</v>
      </c>
      <c r="P280" s="94" t="str">
        <f t="shared" si="24"/>
        <v>EUR12F5Y_Quote</v>
      </c>
      <c r="Q280" s="122"/>
      <c r="R280" s="106">
        <f>_xll.qlInterestRateIndexFixingDate(AA280,S280)</f>
        <v>46652</v>
      </c>
      <c r="S280" s="106">
        <f>_xll.qlCalendarAdvance(Calendar,SettlementDate,N280,"mf",TRUE,Trigger)</f>
        <v>46654</v>
      </c>
      <c r="T280" s="106">
        <f>_xll.qlInterestRateIndexMaturity(AA280,S280)</f>
        <v>48481</v>
      </c>
      <c r="U280" s="97">
        <f>_xll.qlIndexFixing(AA280,R280,TRUE,_xll.ohTrigger(Trigger,Trigger6M,InterestRatesTrigger))</f>
        <v>2.2026804974588955E-2</v>
      </c>
      <c r="V280" s="97">
        <f>_xll.qlQuoteValue(P280,_xll.ohTrigger(Trigger,Trigger6M,InterestRatesTrigger))</f>
        <v>2.2019999999999998E-2</v>
      </c>
      <c r="W280" s="94" t="b">
        <f t="shared" si="25"/>
        <v>1</v>
      </c>
      <c r="X280" s="153">
        <f t="shared" si="26"/>
        <v>6.804974588957291E-2</v>
      </c>
      <c r="Y280" s="50" t="b">
        <f>ABS(X280/10000)&lt;=ABS('General Settings'!$D$32)</f>
        <v>0</v>
      </c>
      <c r="AA280" s="50" t="str">
        <f>_xll.qlSwapIndex(,,O280,SettlementDays,Currency,Calendar,FixedLegTenor,FixedLegBDC,FixedLegDayCounter,Index6M,DiscountingCurve,Permanent,Trigger,ObjectOverwrite)</f>
        <v>obj_0071e#0003</v>
      </c>
      <c r="AB280" s="50" t="str">
        <f>_xll.qlVanillaSwapFromSwapIndex(,AA280,R280)</f>
        <v>obj_00880#0003</v>
      </c>
    </row>
    <row r="281" spans="13:28" x14ac:dyDescent="0.2">
      <c r="M281" s="94" t="s">
        <v>159</v>
      </c>
      <c r="N281" s="94" t="s">
        <v>91</v>
      </c>
      <c r="O281" s="94" t="s">
        <v>86</v>
      </c>
      <c r="P281" s="94" t="str">
        <f t="shared" si="24"/>
        <v>EUR12F6Y_Quote</v>
      </c>
      <c r="Q281" s="122"/>
      <c r="R281" s="106">
        <f>_xll.qlInterestRateIndexFixingDate(AA281,S281)</f>
        <v>46652</v>
      </c>
      <c r="S281" s="106">
        <f>_xll.qlCalendarAdvance(Calendar,SettlementDate,N281,"mf",TRUE,Trigger)</f>
        <v>46654</v>
      </c>
      <c r="T281" s="106">
        <f>_xll.qlInterestRateIndexMaturity(AA281,S281)</f>
        <v>48848</v>
      </c>
      <c r="U281" s="97">
        <f>_xll.qlIndexFixing(AA281,R281,TRUE,_xll.ohTrigger(Trigger,Trigger6M,InterestRatesTrigger))</f>
        <v>2.1819428773461096E-2</v>
      </c>
      <c r="V281" s="97">
        <f>_xll.qlQuoteValue(P281,_xll.ohTrigger(Trigger,Trigger6M,InterestRatesTrigger))</f>
        <v>2.181E-2</v>
      </c>
      <c r="W281" s="94" t="b">
        <f t="shared" si="25"/>
        <v>1</v>
      </c>
      <c r="X281" s="153">
        <f t="shared" si="26"/>
        <v>9.4287734610960794E-2</v>
      </c>
      <c r="Y281" s="50" t="b">
        <f>ABS(X281/10000)&lt;=ABS('General Settings'!$D$32)</f>
        <v>0</v>
      </c>
      <c r="AA281" s="50" t="str">
        <f>_xll.qlSwapIndex(,,O281,SettlementDays,Currency,Calendar,FixedLegTenor,FixedLegBDC,FixedLegDayCounter,Index6M,DiscountingCurve,Permanent,Trigger,ObjectOverwrite)</f>
        <v>obj_0062e#0003</v>
      </c>
      <c r="AB281" s="50" t="str">
        <f>_xll.qlVanillaSwapFromSwapIndex(,AA281,R281)</f>
        <v>obj_0092b#0003</v>
      </c>
    </row>
    <row r="282" spans="13:28" x14ac:dyDescent="0.2">
      <c r="M282" s="94" t="s">
        <v>159</v>
      </c>
      <c r="N282" s="94" t="s">
        <v>91</v>
      </c>
      <c r="O282" s="94" t="s">
        <v>87</v>
      </c>
      <c r="P282" s="94" t="str">
        <f t="shared" si="24"/>
        <v>EUR12F7Y_Quote</v>
      </c>
      <c r="Q282" s="122"/>
      <c r="R282" s="106">
        <f>_xll.qlInterestRateIndexFixingDate(AA282,S282)</f>
        <v>46652</v>
      </c>
      <c r="S282" s="106">
        <f>_xll.qlCalendarAdvance(Calendar,SettlementDate,N282,"mf",TRUE,Trigger)</f>
        <v>46654</v>
      </c>
      <c r="T282" s="106">
        <f>_xll.qlInterestRateIndexMaturity(AA282,S282)</f>
        <v>49212</v>
      </c>
      <c r="U282" s="97">
        <f>_xll.qlIndexFixing(AA282,R282,TRUE,_xll.ohTrigger(Trigger,Trigger6M,InterestRatesTrigger))</f>
        <v>2.158012895446881E-2</v>
      </c>
      <c r="V282" s="97">
        <f>_xll.qlQuoteValue(P282,_xll.ohTrigger(Trigger,Trigger6M,InterestRatesTrigger))</f>
        <v>2.1579999999999998E-2</v>
      </c>
      <c r="W282" s="94" t="b">
        <f t="shared" si="25"/>
        <v>1</v>
      </c>
      <c r="X282" s="153">
        <f t="shared" si="26"/>
        <v>1.2895446881155959E-3</v>
      </c>
      <c r="Y282" s="50" t="b">
        <f>ABS(X282/10000)&lt;=ABS('General Settings'!$D$32)</f>
        <v>0</v>
      </c>
      <c r="AA282" s="50" t="str">
        <f>_xll.qlSwapIndex(,,O282,SettlementDays,Currency,Calendar,FixedLegTenor,FixedLegBDC,FixedLegDayCounter,Index6M,DiscountingCurve,Permanent,Trigger,ObjectOverwrite)</f>
        <v>obj_0075a#0003</v>
      </c>
      <c r="AB282" s="50" t="str">
        <f>_xll.qlVanillaSwapFromSwapIndex(,AA282,R282)</f>
        <v>obj_00849#0003</v>
      </c>
    </row>
    <row r="283" spans="13:28" x14ac:dyDescent="0.2">
      <c r="M283" s="94" t="s">
        <v>159</v>
      </c>
      <c r="N283" s="94" t="s">
        <v>91</v>
      </c>
      <c r="O283" s="94" t="s">
        <v>88</v>
      </c>
      <c r="P283" s="94" t="str">
        <f t="shared" si="24"/>
        <v>EUR12F8Y_Quote</v>
      </c>
      <c r="Q283" s="122"/>
      <c r="R283" s="106">
        <f>_xll.qlInterestRateIndexFixingDate(AA283,S283)</f>
        <v>46652</v>
      </c>
      <c r="S283" s="106">
        <f>_xll.qlCalendarAdvance(Calendar,SettlementDate,N283,"mf",TRUE,Trigger)</f>
        <v>46654</v>
      </c>
      <c r="T283" s="106">
        <f>_xll.qlInterestRateIndexMaturity(AA283,S283)</f>
        <v>49576</v>
      </c>
      <c r="U283" s="97">
        <f>_xll.qlIndexFixing(AA283,R283,TRUE,_xll.ohTrigger(Trigger,Trigger6M,InterestRatesTrigger))</f>
        <v>2.1314880834038104E-2</v>
      </c>
      <c r="V283" s="97">
        <f>_xll.qlQuoteValue(P283,_xll.ohTrigger(Trigger,Trigger6M,InterestRatesTrigger))</f>
        <v>2.1299999999999999E-2</v>
      </c>
      <c r="W283" s="94" t="b">
        <f t="shared" si="25"/>
        <v>1</v>
      </c>
      <c r="X283" s="153">
        <f t="shared" si="26"/>
        <v>0.14880834038104307</v>
      </c>
      <c r="Y283" s="50" t="b">
        <f>ABS(X283/10000)&lt;=ABS('General Settings'!$D$32)</f>
        <v>0</v>
      </c>
      <c r="AA283" s="50" t="str">
        <f>_xll.qlSwapIndex(,,O283,SettlementDays,Currency,Calendar,FixedLegTenor,FixedLegBDC,FixedLegDayCounter,Index6M,DiscountingCurve,Permanent,Trigger,ObjectOverwrite)</f>
        <v>obj_00741#0003</v>
      </c>
      <c r="AB283" s="50" t="str">
        <f>_xll.qlVanillaSwapFromSwapIndex(,AA283,R283)</f>
        <v>obj_00866#0003</v>
      </c>
    </row>
    <row r="284" spans="13:28" x14ac:dyDescent="0.2">
      <c r="M284" s="94" t="s">
        <v>159</v>
      </c>
      <c r="N284" s="94" t="s">
        <v>91</v>
      </c>
      <c r="O284" s="94" t="s">
        <v>89</v>
      </c>
      <c r="P284" s="94" t="str">
        <f t="shared" si="24"/>
        <v>EUR12F9Y_Quote</v>
      </c>
      <c r="Q284" s="122"/>
      <c r="R284" s="106">
        <f>_xll.qlInterestRateIndexFixingDate(AA284,S284)</f>
        <v>46652</v>
      </c>
      <c r="S284" s="106">
        <f>_xll.qlCalendarAdvance(Calendar,SettlementDate,N284,"mf",TRUE,Trigger)</f>
        <v>46654</v>
      </c>
      <c r="T284" s="106">
        <f>_xll.qlInterestRateIndexMaturity(AA284,S284)</f>
        <v>49942</v>
      </c>
      <c r="U284" s="97">
        <f>_xll.qlIndexFixing(AA284,R284,TRUE,_xll.ohTrigger(Trigger,Trigger6M,InterestRatesTrigger))</f>
        <v>2.1037764939131277E-2</v>
      </c>
      <c r="V284" s="97">
        <f>_xll.qlQuoteValue(P284,_xll.ohTrigger(Trigger,Trigger6M,InterestRatesTrigger))</f>
        <v>2.1030000000000004E-2</v>
      </c>
      <c r="W284" s="94" t="b">
        <f t="shared" si="25"/>
        <v>1</v>
      </c>
      <c r="X284" s="153">
        <f t="shared" si="26"/>
        <v>7.7649391312731297E-2</v>
      </c>
      <c r="Y284" s="50" t="b">
        <f>ABS(X284/10000)&lt;=ABS('General Settings'!$D$32)</f>
        <v>0</v>
      </c>
      <c r="AA284" s="50" t="str">
        <f>_xll.qlSwapIndex(,,O284,SettlementDays,Currency,Calendar,FixedLegTenor,FixedLegBDC,FixedLegDayCounter,Index6M,DiscountingCurve,Permanent,Trigger,ObjectOverwrite)</f>
        <v>obj_006ca#0003</v>
      </c>
      <c r="AB284" s="50" t="str">
        <f>_xll.qlVanillaSwapFromSwapIndex(,AA284,R284)</f>
        <v>obj_008b5#0003</v>
      </c>
    </row>
    <row r="285" spans="13:28" x14ac:dyDescent="0.2">
      <c r="M285" s="94" t="s">
        <v>159</v>
      </c>
      <c r="N285" s="94" t="s">
        <v>91</v>
      </c>
      <c r="O285" s="94" t="s">
        <v>90</v>
      </c>
      <c r="P285" s="94" t="str">
        <f t="shared" si="24"/>
        <v>EUR12F10Y_Quote</v>
      </c>
      <c r="Q285" s="122"/>
      <c r="R285" s="106">
        <f>_xll.qlInterestRateIndexFixingDate(AA285,S285)</f>
        <v>46652</v>
      </c>
      <c r="S285" s="106">
        <f>_xll.qlCalendarAdvance(Calendar,SettlementDate,N285,"mf",TRUE,Trigger)</f>
        <v>46654</v>
      </c>
      <c r="T285" s="106">
        <f>_xll.qlInterestRateIndexMaturity(AA285,S285)</f>
        <v>50307</v>
      </c>
      <c r="U285" s="97">
        <f>_xll.qlIndexFixing(AA285,R285,TRUE,_xll.ohTrigger(Trigger,Trigger6M,InterestRatesTrigger))</f>
        <v>2.0747304321888003E-2</v>
      </c>
      <c r="V285" s="97">
        <f>_xll.qlQuoteValue(P285,_xll.ohTrigger(Trigger,Trigger6M,InterestRatesTrigger))</f>
        <v>2.0720000000000002E-2</v>
      </c>
      <c r="W285" s="94" t="b">
        <f t="shared" si="25"/>
        <v>1</v>
      </c>
      <c r="X285" s="153">
        <f t="shared" si="26"/>
        <v>0.27304321888001193</v>
      </c>
      <c r="Y285" s="50" t="b">
        <f>ABS(X285/10000)&lt;=ABS('General Settings'!$D$32)</f>
        <v>0</v>
      </c>
      <c r="AA285" s="50" t="str">
        <f>_xll.qlSwapIndex(,,O285,SettlementDays,Currency,Calendar,FixedLegTenor,FixedLegBDC,FixedLegDayCounter,Index6M,DiscountingCurve,Permanent,Trigger,ObjectOverwrite)</f>
        <v>obj_0066b#0003</v>
      </c>
      <c r="AB285" s="50" t="str">
        <f>_xll.qlVanillaSwapFromSwapIndex(,AA285,R285)</f>
        <v>obj_008d7#0003</v>
      </c>
    </row>
    <row r="286" spans="13:28" x14ac:dyDescent="0.2">
      <c r="M286" s="94" t="s">
        <v>159</v>
      </c>
      <c r="N286" s="94" t="s">
        <v>91</v>
      </c>
      <c r="O286" s="94" t="s">
        <v>116</v>
      </c>
      <c r="P286" s="94" t="str">
        <f t="shared" si="24"/>
        <v>EUR12F11Y_Quote</v>
      </c>
      <c r="Q286" s="122"/>
      <c r="R286" s="106">
        <f>_xll.qlInterestRateIndexFixingDate(AA286,S286)</f>
        <v>46652</v>
      </c>
      <c r="S286" s="106">
        <f>_xll.qlCalendarAdvance(Calendar,SettlementDate,N286,"mf",TRUE,Trigger)</f>
        <v>46654</v>
      </c>
      <c r="T286" s="106">
        <f>_xll.qlInterestRateIndexMaturity(AA286,S286)</f>
        <v>50672</v>
      </c>
      <c r="U286" s="97">
        <f>_xll.qlIndexFixing(AA286,R286,TRUE,_xll.ohTrigger(Trigger,Trigger6M,InterestRatesTrigger))</f>
        <v>2.0455889706541826E-2</v>
      </c>
      <c r="V286" s="97">
        <f>_xll.qlQuoteValue(P286,_xll.ohTrigger(Trigger,Trigger6M,InterestRatesTrigger))</f>
        <v>2.044E-2</v>
      </c>
      <c r="W286" s="94" t="b">
        <f t="shared" si="25"/>
        <v>1</v>
      </c>
      <c r="X286" s="153">
        <f t="shared" si="26"/>
        <v>0.15889706541826615</v>
      </c>
      <c r="Y286" s="50" t="b">
        <f>ABS(X286/10000)&lt;=ABS('General Settings'!$D$32)</f>
        <v>0</v>
      </c>
      <c r="AA286" s="50" t="str">
        <f>_xll.qlSwapIndex(,,O286,SettlementDays,Currency,Calendar,FixedLegTenor,FixedLegBDC,FixedLegDayCounter,Index6M,DiscountingCurve,Permanent,Trigger,ObjectOverwrite)</f>
        <v>obj_0067d#0003</v>
      </c>
      <c r="AB286" s="50" t="str">
        <f>_xll.qlVanillaSwapFromSwapIndex(,AA286,R286)</f>
        <v>obj_00929#0003</v>
      </c>
    </row>
    <row r="287" spans="13:28" x14ac:dyDescent="0.2">
      <c r="M287" s="94" t="s">
        <v>159</v>
      </c>
      <c r="N287" s="94" t="s">
        <v>91</v>
      </c>
      <c r="O287" s="94" t="s">
        <v>91</v>
      </c>
      <c r="P287" s="94" t="str">
        <f t="shared" si="24"/>
        <v>EUR12F12Y_Quote</v>
      </c>
      <c r="Q287" s="122"/>
      <c r="R287" s="106">
        <f>_xll.qlInterestRateIndexFixingDate(AA287,S287)</f>
        <v>46652</v>
      </c>
      <c r="S287" s="106">
        <f>_xll.qlCalendarAdvance(Calendar,SettlementDate,N287,"mf",TRUE,Trigger)</f>
        <v>46654</v>
      </c>
      <c r="T287" s="106">
        <f>_xll.qlInterestRateIndexMaturity(AA287,S287)</f>
        <v>51039</v>
      </c>
      <c r="U287" s="97">
        <f>_xll.qlIndexFixing(AA287,R287,TRUE,_xll.ohTrigger(Trigger,Trigger6M,InterestRatesTrigger))</f>
        <v>2.0168504681627179E-2</v>
      </c>
      <c r="V287" s="97">
        <f>_xll.qlQuoteValue(P287,_xll.ohTrigger(Trigger,Trigger6M,InterestRatesTrigger))</f>
        <v>2.0150000000000001E-2</v>
      </c>
      <c r="W287" s="94" t="b">
        <f t="shared" si="25"/>
        <v>1</v>
      </c>
      <c r="X287" s="153">
        <f t="shared" si="26"/>
        <v>0.18504681627177361</v>
      </c>
      <c r="Y287" s="50" t="b">
        <f>ABS(X287/10000)&lt;=ABS('General Settings'!$D$32)</f>
        <v>0</v>
      </c>
      <c r="AA287" s="50" t="str">
        <f>_xll.qlSwapIndex(,,O287,SettlementDays,Currency,Calendar,FixedLegTenor,FixedLegBDC,FixedLegDayCounter,Index6M,DiscountingCurve,Permanent,Trigger,ObjectOverwrite)</f>
        <v>obj_00623#0003</v>
      </c>
      <c r="AB287" s="50" t="str">
        <f>_xll.qlVanillaSwapFromSwapIndex(,AA287,R287)</f>
        <v>obj_0090c#0003</v>
      </c>
    </row>
    <row r="288" spans="13:28" x14ac:dyDescent="0.2">
      <c r="M288" s="94" t="s">
        <v>159</v>
      </c>
      <c r="N288" s="94" t="s">
        <v>91</v>
      </c>
      <c r="O288" s="94" t="s">
        <v>117</v>
      </c>
      <c r="P288" s="94" t="str">
        <f t="shared" si="24"/>
        <v>EUR12F13Y_Quote</v>
      </c>
      <c r="Q288" s="122"/>
      <c r="R288" s="106">
        <f>_xll.qlInterestRateIndexFixingDate(AA288,S288)</f>
        <v>46652</v>
      </c>
      <c r="S288" s="106">
        <f>_xll.qlCalendarAdvance(Calendar,SettlementDate,N288,"mf",TRUE,Trigger)</f>
        <v>46654</v>
      </c>
      <c r="T288" s="106">
        <f>_xll.qlInterestRateIndexMaturity(AA288,S288)</f>
        <v>51403</v>
      </c>
      <c r="U288" s="97">
        <f>_xll.qlIndexFixing(AA288,R288,TRUE,_xll.ohTrigger(Trigger,Trigger6M,InterestRatesTrigger))</f>
        <v>1.9899621974901471E-2</v>
      </c>
      <c r="V288" s="97">
        <f>_xll.qlQuoteValue(P288,_xll.ohTrigger(Trigger,Trigger6M,InterestRatesTrigger))</f>
        <v>1.9890000000000001E-2</v>
      </c>
      <c r="W288" s="94" t="b">
        <f t="shared" si="25"/>
        <v>1</v>
      </c>
      <c r="X288" s="153">
        <f t="shared" si="26"/>
        <v>9.6219749014699041E-2</v>
      </c>
      <c r="Y288" s="50" t="b">
        <f>ABS(X288/10000)&lt;=ABS('General Settings'!$D$32)</f>
        <v>0</v>
      </c>
      <c r="AA288" s="50" t="str">
        <f>_xll.qlSwapIndex(,,O288,SettlementDays,Currency,Calendar,FixedLegTenor,FixedLegBDC,FixedLegDayCounter,Index6M,DiscountingCurve,Permanent,Trigger,ObjectOverwrite)</f>
        <v>obj_0070b#0003</v>
      </c>
      <c r="AB288" s="50" t="str">
        <f>_xll.qlVanillaSwapFromSwapIndex(,AA288,R288)</f>
        <v>obj_0084d#0003</v>
      </c>
    </row>
    <row r="289" spans="13:28" x14ac:dyDescent="0.2">
      <c r="M289" s="94" t="s">
        <v>159</v>
      </c>
      <c r="N289" s="94" t="s">
        <v>91</v>
      </c>
      <c r="O289" s="94" t="s">
        <v>118</v>
      </c>
      <c r="P289" s="94" t="str">
        <f t="shared" si="24"/>
        <v>EUR12F14Y_Quote</v>
      </c>
      <c r="Q289" s="122"/>
      <c r="R289" s="106">
        <f>_xll.qlInterestRateIndexFixingDate(AA289,S289)</f>
        <v>46652</v>
      </c>
      <c r="S289" s="106">
        <f>_xll.qlCalendarAdvance(Calendar,SettlementDate,N289,"mf",TRUE,Trigger)</f>
        <v>46654</v>
      </c>
      <c r="T289" s="106">
        <f>_xll.qlInterestRateIndexMaturity(AA289,S289)</f>
        <v>51768</v>
      </c>
      <c r="U289" s="97">
        <f>_xll.qlIndexFixing(AA289,R289,TRUE,_xll.ohTrigger(Trigger,Trigger6M,InterestRatesTrigger))</f>
        <v>1.9650119847942866E-2</v>
      </c>
      <c r="V289" s="97">
        <f>_xll.qlQuoteValue(P289,_xll.ohTrigger(Trigger,Trigger6M,InterestRatesTrigger))</f>
        <v>1.9650000000000001E-2</v>
      </c>
      <c r="W289" s="94" t="b">
        <f t="shared" si="25"/>
        <v>1</v>
      </c>
      <c r="X289" s="153">
        <f t="shared" si="26"/>
        <v>1.198479428650423E-3</v>
      </c>
      <c r="Y289" s="50" t="b">
        <f>ABS(X289/10000)&lt;=ABS('General Settings'!$D$32)</f>
        <v>0</v>
      </c>
      <c r="AA289" s="50" t="str">
        <f>_xll.qlSwapIndex(,,O289,SettlementDays,Currency,Calendar,FixedLegTenor,FixedLegBDC,FixedLegDayCounter,Index6M,DiscountingCurve,Permanent,Trigger,ObjectOverwrite)</f>
        <v>obj_0068e#0003</v>
      </c>
      <c r="AB289" s="50" t="str">
        <f>_xll.qlVanillaSwapFromSwapIndex(,AA289,R289)</f>
        <v>obj_00902#0003</v>
      </c>
    </row>
    <row r="290" spans="13:28" x14ac:dyDescent="0.2">
      <c r="M290" s="94" t="s">
        <v>159</v>
      </c>
      <c r="N290" s="94" t="s">
        <v>91</v>
      </c>
      <c r="O290" s="94" t="s">
        <v>92</v>
      </c>
      <c r="P290" s="94" t="str">
        <f t="shared" si="24"/>
        <v>EUR12F15Y_Quote</v>
      </c>
      <c r="Q290" s="122"/>
      <c r="R290" s="106">
        <f>_xll.qlInterestRateIndexFixingDate(AA290,S290)</f>
        <v>46652</v>
      </c>
      <c r="S290" s="106">
        <f>_xll.qlCalendarAdvance(Calendar,SettlementDate,N290,"mf",TRUE,Trigger)</f>
        <v>46654</v>
      </c>
      <c r="T290" s="106">
        <f>_xll.qlInterestRateIndexMaturity(AA290,S290)</f>
        <v>52133</v>
      </c>
      <c r="U290" s="97">
        <f>_xll.qlIndexFixing(AA290,R290,TRUE,_xll.ohTrigger(Trigger,Trigger6M,InterestRatesTrigger))</f>
        <v>1.9429660123374631E-2</v>
      </c>
      <c r="V290" s="97">
        <f>_xll.qlQuoteValue(P290,_xll.ohTrigger(Trigger,Trigger6M,InterestRatesTrigger))</f>
        <v>1.9429999999999999E-2</v>
      </c>
      <c r="W290" s="94" t="b">
        <f t="shared" si="25"/>
        <v>1</v>
      </c>
      <c r="X290" s="153">
        <f t="shared" si="26"/>
        <v>-3.398766253680241E-3</v>
      </c>
      <c r="Y290" s="50" t="b">
        <f>ABS(X290/10000)&lt;=ABS('General Settings'!$D$32)</f>
        <v>0</v>
      </c>
      <c r="AA290" s="50" t="str">
        <f>_xll.qlSwapIndex(,,O290,SettlementDays,Currency,Calendar,FixedLegTenor,FixedLegBDC,FixedLegDayCounter,Index6M,DiscountingCurve,Permanent,Trigger,ObjectOverwrite)</f>
        <v>obj_0064a#0003</v>
      </c>
      <c r="AB290" s="50" t="str">
        <f>_xll.qlVanillaSwapFromSwapIndex(,AA290,R290)</f>
        <v>obj_00946#0003</v>
      </c>
    </row>
    <row r="291" spans="13:28" x14ac:dyDescent="0.2">
      <c r="M291" s="94" t="s">
        <v>159</v>
      </c>
      <c r="N291" s="94" t="s">
        <v>91</v>
      </c>
      <c r="O291" s="94" t="s">
        <v>93</v>
      </c>
      <c r="P291" s="94" t="str">
        <f t="shared" si="24"/>
        <v>EUR12F20Y_Quote</v>
      </c>
      <c r="Q291" s="122"/>
      <c r="R291" s="106">
        <f>_xll.qlInterestRateIndexFixingDate(AA291,S291)</f>
        <v>46652</v>
      </c>
      <c r="S291" s="106">
        <f>_xll.qlCalendarAdvance(Calendar,SettlementDate,N291,"mf",TRUE,Trigger)</f>
        <v>46654</v>
      </c>
      <c r="T291" s="106">
        <f>_xll.qlInterestRateIndexMaturity(AA291,S291)</f>
        <v>53959</v>
      </c>
      <c r="U291" s="97">
        <f>_xll.qlIndexFixing(AA291,R291,TRUE,_xll.ohTrigger(Trigger,Trigger6M,InterestRatesTrigger))</f>
        <v>1.8685840732617535E-2</v>
      </c>
      <c r="V291" s="97">
        <f>_xll.qlQuoteValue(P291,_xll.ohTrigger(Trigger,Trigger6M,InterestRatesTrigger))</f>
        <v>1.8679999999999999E-2</v>
      </c>
      <c r="W291" s="94" t="b">
        <f t="shared" si="25"/>
        <v>1</v>
      </c>
      <c r="X291" s="153">
        <f t="shared" si="26"/>
        <v>5.840732617536093E-2</v>
      </c>
      <c r="Y291" s="50" t="b">
        <f>ABS(X291/10000)&lt;=ABS('General Settings'!$D$32)</f>
        <v>0</v>
      </c>
      <c r="AA291" s="50" t="str">
        <f>_xll.qlSwapIndex(,,O291,SettlementDays,Currency,Calendar,FixedLegTenor,FixedLegBDC,FixedLegDayCounter,Index6M,DiscountingCurve,Permanent,Trigger,ObjectOverwrite)</f>
        <v>obj_00659#0003</v>
      </c>
      <c r="AB291" s="50" t="str">
        <f>_xll.qlVanillaSwapFromSwapIndex(,AA291,R291)</f>
        <v>obj_00834#0003</v>
      </c>
    </row>
    <row r="292" spans="13:28" x14ac:dyDescent="0.2">
      <c r="M292" s="94" t="s">
        <v>159</v>
      </c>
      <c r="N292" s="94" t="s">
        <v>91</v>
      </c>
      <c r="O292" s="94" t="s">
        <v>94</v>
      </c>
      <c r="P292" s="94" t="str">
        <f t="shared" si="24"/>
        <v>EUR12F25Y_Quote</v>
      </c>
      <c r="Q292" s="122"/>
      <c r="R292" s="106">
        <f>_xll.qlInterestRateIndexFixingDate(AA292,S292)</f>
        <v>46652</v>
      </c>
      <c r="S292" s="106">
        <f>_xll.qlCalendarAdvance(Calendar,SettlementDate,N292,"mf",TRUE,Trigger)</f>
        <v>46654</v>
      </c>
      <c r="T292" s="106">
        <f>_xll.qlInterestRateIndexMaturity(AA292,S292)</f>
        <v>55786</v>
      </c>
      <c r="U292" s="97">
        <f>_xll.qlIndexFixing(AA292,R292,TRUE,_xll.ohTrigger(Trigger,Trigger6M,InterestRatesTrigger))</f>
        <v>1.8260736887225622E-2</v>
      </c>
      <c r="V292" s="97">
        <f>_xll.qlQuoteValue(P292,_xll.ohTrigger(Trigger,Trigger6M,InterestRatesTrigger))</f>
        <v>1.8249999999999999E-2</v>
      </c>
      <c r="W292" s="94" t="b">
        <f t="shared" si="25"/>
        <v>1</v>
      </c>
      <c r="X292" s="153">
        <f t="shared" si="26"/>
        <v>0.10736887225623604</v>
      </c>
      <c r="Y292" s="50" t="b">
        <f>ABS(X292/10000)&lt;=ABS('General Settings'!$D$32)</f>
        <v>0</v>
      </c>
      <c r="AA292" s="50" t="str">
        <f>_xll.qlSwapIndex(,,O292,SettlementDays,Currency,Calendar,FixedLegTenor,FixedLegBDC,FixedLegDayCounter,Index6M,DiscountingCurve,Permanent,Trigger,ObjectOverwrite)</f>
        <v>obj_00702#0003</v>
      </c>
      <c r="AB292" s="50" t="str">
        <f>_xll.qlVanillaSwapFromSwapIndex(,AA292,R292)</f>
        <v>obj_008e8#0003</v>
      </c>
    </row>
    <row r="293" spans="13:28" x14ac:dyDescent="0.2">
      <c r="M293" s="197" t="s">
        <v>159</v>
      </c>
      <c r="N293" s="197" t="s">
        <v>91</v>
      </c>
      <c r="O293" s="197" t="s">
        <v>96</v>
      </c>
      <c r="P293" s="197" t="str">
        <f t="shared" si="24"/>
        <v>EUR12F30Y_Quote</v>
      </c>
      <c r="Q293" s="162"/>
      <c r="R293" s="198">
        <f>_xll.qlInterestRateIndexFixingDate(AA293,S293)</f>
        <v>46652</v>
      </c>
      <c r="S293" s="198">
        <f>_xll.qlCalendarAdvance(Calendar,SettlementDate,N293,"mf",TRUE,Trigger)</f>
        <v>46654</v>
      </c>
      <c r="T293" s="198">
        <f>_xll.qlInterestRateIndexMaturity(AA293,S293)</f>
        <v>57612</v>
      </c>
      <c r="U293" s="199">
        <f>_xll.qlIndexFixing(AA293,R293,TRUE,_xll.ohTrigger(Trigger,Trigger6M,InterestRatesTrigger))</f>
        <v>1.7897877951278819E-2</v>
      </c>
      <c r="V293" s="199">
        <f>_xll.qlQuoteValue(P293,_xll.ohTrigger(Trigger,Trigger6M,InterestRatesTrigger))</f>
        <v>1.789E-2</v>
      </c>
      <c r="W293" s="197" t="b">
        <f t="shared" si="25"/>
        <v>1</v>
      </c>
      <c r="X293" s="200">
        <f t="shared" si="26"/>
        <v>7.8779512788194894E-2</v>
      </c>
      <c r="Y293" s="161" t="b">
        <f>ABS(X293/10000)&lt;=ABS('General Settings'!$D$32)</f>
        <v>0</v>
      </c>
      <c r="AA293" s="50" t="str">
        <f>_xll.qlSwapIndex(,,O293,SettlementDays,Currency,Calendar,FixedLegTenor,FixedLegBDC,FixedLegDayCounter,Index6M,DiscountingCurve,Permanent,Trigger,ObjectOverwrite)</f>
        <v>obj_00664#0003</v>
      </c>
      <c r="AB293" s="50" t="str">
        <f>_xll.qlVanillaSwapFromSwapIndex(,AA293,R293)</f>
        <v>obj_0089a#0003</v>
      </c>
    </row>
    <row r="294" spans="13:28" x14ac:dyDescent="0.2">
      <c r="M294" s="201" t="s">
        <v>159</v>
      </c>
      <c r="N294" s="201" t="s">
        <v>117</v>
      </c>
      <c r="O294" s="201" t="s">
        <v>33</v>
      </c>
      <c r="P294" s="201" t="str">
        <f t="shared" si="24"/>
        <v>EUR13F1Y_Quote</v>
      </c>
      <c r="Q294" s="166"/>
      <c r="R294" s="202">
        <f>_xll.qlInterestRateIndexFixingDate(AA294,S294)</f>
        <v>47017</v>
      </c>
      <c r="S294" s="202">
        <f>_xll.qlCalendarAdvance(Calendar,SettlementDate,N294,"mf",TRUE,Trigger)</f>
        <v>47021</v>
      </c>
      <c r="T294" s="202">
        <f>_xll.qlInterestRateIndexMaturity(AA294,S294)</f>
        <v>47386</v>
      </c>
      <c r="U294" s="203">
        <f>_xll.qlIndexFixing(AA294,R294,TRUE,_xll.ohTrigger(Trigger,Trigger6M,InterestRatesTrigger))</f>
        <v>2.2338596641950266E-2</v>
      </c>
      <c r="V294" s="203">
        <f>_xll.qlQuoteValue(P294,_xll.ohTrigger(Trigger,Trigger6M,InterestRatesTrigger))</f>
        <v>2.2380000000000001E-2</v>
      </c>
      <c r="W294" s="201" t="b">
        <f t="shared" si="25"/>
        <v>1</v>
      </c>
      <c r="X294" s="204">
        <f t="shared" si="26"/>
        <v>-0.41403358049734579</v>
      </c>
      <c r="Y294" s="149" t="b">
        <f>ABS(X294/10000)&lt;=ABS('General Settings'!$D$32)</f>
        <v>0</v>
      </c>
      <c r="AA294" s="50" t="str">
        <f>_xll.qlSwapIndex(,,O294,SettlementDays,Currency,Calendar,FixedLegTenor,FixedLegBDC,FixedLegDayCounter,Index6M,DiscountingCurve,Permanent,Trigger,ObjectOverwrite)</f>
        <v>obj_006da#0003</v>
      </c>
      <c r="AB294" s="50" t="str">
        <f>_xll.qlVanillaSwapFromSwapIndex(,AA294,R294)</f>
        <v>obj_00900#0003</v>
      </c>
    </row>
    <row r="295" spans="13:28" x14ac:dyDescent="0.2">
      <c r="M295" s="94" t="s">
        <v>159</v>
      </c>
      <c r="N295" s="94" t="s">
        <v>117</v>
      </c>
      <c r="O295" s="94" t="s">
        <v>82</v>
      </c>
      <c r="P295" s="94" t="str">
        <f t="shared" si="24"/>
        <v>EUR13F2Y_Quote</v>
      </c>
      <c r="Q295" s="122"/>
      <c r="R295" s="106">
        <f>_xll.qlInterestRateIndexFixingDate(AA295,S295)</f>
        <v>47017</v>
      </c>
      <c r="S295" s="106">
        <f>_xll.qlCalendarAdvance(Calendar,SettlementDate,N295,"mf",TRUE,Trigger)</f>
        <v>47021</v>
      </c>
      <c r="T295" s="106">
        <f>_xll.qlInterestRateIndexMaturity(AA295,S295)</f>
        <v>47751</v>
      </c>
      <c r="U295" s="97">
        <f>_xll.qlIndexFixing(AA295,R295,TRUE,_xll.ohTrigger(Trigger,Trigger6M,InterestRatesTrigger))</f>
        <v>2.22569711985161E-2</v>
      </c>
      <c r="V295" s="97">
        <f>_xll.qlQuoteValue(P295,_xll.ohTrigger(Trigger,Trigger6M,InterestRatesTrigger))</f>
        <v>2.2259999999999999E-2</v>
      </c>
      <c r="W295" s="94" t="b">
        <f t="shared" si="25"/>
        <v>1</v>
      </c>
      <c r="X295" s="153">
        <f t="shared" si="26"/>
        <v>-3.028801483898752E-2</v>
      </c>
      <c r="Y295" s="50" t="b">
        <f>ABS(X295/10000)&lt;=ABS('General Settings'!$D$32)</f>
        <v>0</v>
      </c>
      <c r="AA295" s="50" t="str">
        <f>_xll.qlSwapIndex(,,O295,SettlementDays,Currency,Calendar,FixedLegTenor,FixedLegBDC,FixedLegDayCounter,Index6M,DiscountingCurve,Permanent,Trigger,ObjectOverwrite)</f>
        <v>obj_00689#0003</v>
      </c>
      <c r="AB295" s="50" t="str">
        <f>_xll.qlVanillaSwapFromSwapIndex(,AA295,R295)</f>
        <v>obj_00874#0003</v>
      </c>
    </row>
    <row r="296" spans="13:28" x14ac:dyDescent="0.2">
      <c r="M296" s="94" t="s">
        <v>159</v>
      </c>
      <c r="N296" s="94" t="s">
        <v>117</v>
      </c>
      <c r="O296" s="94" t="s">
        <v>83</v>
      </c>
      <c r="P296" s="94" t="str">
        <f t="shared" si="24"/>
        <v>EUR13F3Y_Quote</v>
      </c>
      <c r="Q296" s="122"/>
      <c r="R296" s="106">
        <f>_xll.qlInterestRateIndexFixingDate(AA296,S296)</f>
        <v>47017</v>
      </c>
      <c r="S296" s="106">
        <f>_xll.qlCalendarAdvance(Calendar,SettlementDate,N296,"mf",TRUE,Trigger)</f>
        <v>47021</v>
      </c>
      <c r="T296" s="106">
        <f>_xll.qlInterestRateIndexMaturity(AA296,S296)</f>
        <v>48116</v>
      </c>
      <c r="U296" s="97">
        <f>_xll.qlIndexFixing(AA296,R296,TRUE,_xll.ohTrigger(Trigger,Trigger6M,InterestRatesTrigger))</f>
        <v>2.2116567439873502E-2</v>
      </c>
      <c r="V296" s="97">
        <f>_xll.qlQuoteValue(P296,_xll.ohTrigger(Trigger,Trigger6M,InterestRatesTrigger))</f>
        <v>2.2099999999999998E-2</v>
      </c>
      <c r="W296" s="94" t="b">
        <f t="shared" si="25"/>
        <v>1</v>
      </c>
      <c r="X296" s="153">
        <f t="shared" si="26"/>
        <v>0.16567439873504258</v>
      </c>
      <c r="Y296" s="50" t="b">
        <f>ABS(X296/10000)&lt;=ABS('General Settings'!$D$32)</f>
        <v>0</v>
      </c>
      <c r="AA296" s="50" t="str">
        <f>_xll.qlSwapIndex(,,O296,SettlementDays,Currency,Calendar,FixedLegTenor,FixedLegBDC,FixedLegDayCounter,Index6M,DiscountingCurve,Permanent,Trigger,ObjectOverwrite)</f>
        <v>obj_0067f#0003</v>
      </c>
      <c r="AB296" s="50" t="str">
        <f>_xll.qlVanillaSwapFromSwapIndex(,AA296,R296)</f>
        <v>obj_0092f#0003</v>
      </c>
    </row>
    <row r="297" spans="13:28" x14ac:dyDescent="0.2">
      <c r="M297" s="94" t="s">
        <v>159</v>
      </c>
      <c r="N297" s="94" t="s">
        <v>117</v>
      </c>
      <c r="O297" s="94" t="s">
        <v>84</v>
      </c>
      <c r="P297" s="94" t="str">
        <f t="shared" si="24"/>
        <v>EUR13F4Y_Quote</v>
      </c>
      <c r="Q297" s="122"/>
      <c r="R297" s="106">
        <f>_xll.qlInterestRateIndexFixingDate(AA297,S297)</f>
        <v>47017</v>
      </c>
      <c r="S297" s="106">
        <f>_xll.qlCalendarAdvance(Calendar,SettlementDate,N297,"mf",TRUE,Trigger)</f>
        <v>47021</v>
      </c>
      <c r="T297" s="106">
        <f>_xll.qlInterestRateIndexMaturity(AA297,S297)</f>
        <v>48484</v>
      </c>
      <c r="U297" s="97">
        <f>_xll.qlIndexFixing(AA297,R297,TRUE,_xll.ohTrigger(Trigger,Trigger6M,InterestRatesTrigger))</f>
        <v>2.1939492546421979E-2</v>
      </c>
      <c r="V297" s="97">
        <f>_xll.qlQuoteValue(P297,_xll.ohTrigger(Trigger,Trigger6M,InterestRatesTrigger))</f>
        <v>2.1949999999999997E-2</v>
      </c>
      <c r="W297" s="94" t="b">
        <f t="shared" si="25"/>
        <v>1</v>
      </c>
      <c r="X297" s="153">
        <f t="shared" si="26"/>
        <v>-0.10507453578018772</v>
      </c>
      <c r="Y297" s="50" t="b">
        <f>ABS(X297/10000)&lt;=ABS('General Settings'!$D$32)</f>
        <v>0</v>
      </c>
      <c r="AA297" s="50" t="str">
        <f>_xll.qlSwapIndex(,,O297,SettlementDays,Currency,Calendar,FixedLegTenor,FixedLegBDC,FixedLegDayCounter,Index6M,DiscountingCurve,Permanent,Trigger,ObjectOverwrite)</f>
        <v>obj_00652#0003</v>
      </c>
      <c r="AB297" s="50" t="str">
        <f>_xll.qlVanillaSwapFromSwapIndex(,AA297,R297)</f>
        <v>obj_0088d#0003</v>
      </c>
    </row>
    <row r="298" spans="13:28" x14ac:dyDescent="0.2">
      <c r="M298" s="94" t="s">
        <v>159</v>
      </c>
      <c r="N298" s="94" t="s">
        <v>117</v>
      </c>
      <c r="O298" s="94" t="s">
        <v>85</v>
      </c>
      <c r="P298" s="94" t="str">
        <f t="shared" si="24"/>
        <v>EUR13F5Y_Quote</v>
      </c>
      <c r="Q298" s="122"/>
      <c r="R298" s="106">
        <f>_xll.qlInterestRateIndexFixingDate(AA298,S298)</f>
        <v>47017</v>
      </c>
      <c r="S298" s="106">
        <f>_xll.qlCalendarAdvance(Calendar,SettlementDate,N298,"mf",TRUE,Trigger)</f>
        <v>47021</v>
      </c>
      <c r="T298" s="106">
        <f>_xll.qlInterestRateIndexMaturity(AA298,S298)</f>
        <v>48848</v>
      </c>
      <c r="U298" s="97">
        <f>_xll.qlIndexFixing(AA298,R298,TRUE,_xll.ohTrigger(Trigger,Trigger6M,InterestRatesTrigger))</f>
        <v>2.1706326305977269E-2</v>
      </c>
      <c r="V298" s="97">
        <f>_xll.qlQuoteValue(P298,_xll.ohTrigger(Trigger,Trigger6M,InterestRatesTrigger))</f>
        <v>2.1700000000000001E-2</v>
      </c>
      <c r="W298" s="94" t="b">
        <f t="shared" si="25"/>
        <v>1</v>
      </c>
      <c r="X298" s="153">
        <f t="shared" si="26"/>
        <v>6.3263059772687702E-2</v>
      </c>
      <c r="Y298" s="50" t="b">
        <f>ABS(X298/10000)&lt;=ABS('General Settings'!$D$32)</f>
        <v>0</v>
      </c>
      <c r="AA298" s="50" t="str">
        <f>_xll.qlSwapIndex(,,O298,SettlementDays,Currency,Calendar,FixedLegTenor,FixedLegBDC,FixedLegDayCounter,Index6M,DiscountingCurve,Permanent,Trigger,ObjectOverwrite)</f>
        <v>obj_0063c#0003</v>
      </c>
      <c r="AB298" s="50" t="str">
        <f>_xll.qlVanillaSwapFromSwapIndex(,AA298,R298)</f>
        <v>obj_008ad#0003</v>
      </c>
    </row>
    <row r="299" spans="13:28" x14ac:dyDescent="0.2">
      <c r="M299" s="94" t="s">
        <v>159</v>
      </c>
      <c r="N299" s="94" t="s">
        <v>117</v>
      </c>
      <c r="O299" s="94" t="s">
        <v>86</v>
      </c>
      <c r="P299" s="94" t="str">
        <f t="shared" si="24"/>
        <v>EUR13F6Y_Quote</v>
      </c>
      <c r="Q299" s="122"/>
      <c r="R299" s="106">
        <f>_xll.qlInterestRateIndexFixingDate(AA299,S299)</f>
        <v>47017</v>
      </c>
      <c r="S299" s="106">
        <f>_xll.qlCalendarAdvance(Calendar,SettlementDate,N299,"mf",TRUE,Trigger)</f>
        <v>47021</v>
      </c>
      <c r="T299" s="106">
        <f>_xll.qlInterestRateIndexMaturity(AA299,S299)</f>
        <v>49212</v>
      </c>
      <c r="U299" s="97">
        <f>_xll.qlIndexFixing(AA299,R299,TRUE,_xll.ohTrigger(Trigger,Trigger6M,InterestRatesTrigger))</f>
        <v>2.1441962543341277E-2</v>
      </c>
      <c r="V299" s="97">
        <f>_xll.qlQuoteValue(P299,_xll.ohTrigger(Trigger,Trigger6M,InterestRatesTrigger))</f>
        <v>2.145E-2</v>
      </c>
      <c r="W299" s="94" t="b">
        <f t="shared" si="25"/>
        <v>1</v>
      </c>
      <c r="X299" s="153">
        <f t="shared" si="26"/>
        <v>-8.0374566587236573E-2</v>
      </c>
      <c r="Y299" s="50" t="b">
        <f>ABS(X299/10000)&lt;=ABS('General Settings'!$D$32)</f>
        <v>0</v>
      </c>
      <c r="AA299" s="50" t="str">
        <f>_xll.qlSwapIndex(,,O299,SettlementDays,Currency,Calendar,FixedLegTenor,FixedLegBDC,FixedLegDayCounter,Index6M,DiscountingCurve,Permanent,Trigger,ObjectOverwrite)</f>
        <v>obj_006bb#0003</v>
      </c>
      <c r="AB299" s="50" t="str">
        <f>_xll.qlVanillaSwapFromSwapIndex(,AA299,R299)</f>
        <v>obj_008d8#0003</v>
      </c>
    </row>
    <row r="300" spans="13:28" x14ac:dyDescent="0.2">
      <c r="M300" s="94" t="s">
        <v>159</v>
      </c>
      <c r="N300" s="94" t="s">
        <v>117</v>
      </c>
      <c r="O300" s="94" t="s">
        <v>87</v>
      </c>
      <c r="P300" s="94" t="str">
        <f t="shared" si="24"/>
        <v>EUR13F7Y_Quote</v>
      </c>
      <c r="Q300" s="122"/>
      <c r="R300" s="106">
        <f>_xll.qlInterestRateIndexFixingDate(AA300,S300)</f>
        <v>47017</v>
      </c>
      <c r="S300" s="106">
        <f>_xll.qlCalendarAdvance(Calendar,SettlementDate,N300,"mf",TRUE,Trigger)</f>
        <v>47021</v>
      </c>
      <c r="T300" s="106">
        <f>_xll.qlInterestRateIndexMaturity(AA300,S300)</f>
        <v>49577</v>
      </c>
      <c r="U300" s="97">
        <f>_xll.qlIndexFixing(AA300,R300,TRUE,_xll.ohTrigger(Trigger,Trigger6M,InterestRatesTrigger))</f>
        <v>2.1153220139911028E-2</v>
      </c>
      <c r="V300" s="97">
        <f>_xll.qlQuoteValue(P300,_xll.ohTrigger(Trigger,Trigger6M,InterestRatesTrigger))</f>
        <v>2.1150000000000002E-2</v>
      </c>
      <c r="W300" s="94" t="b">
        <f t="shared" si="25"/>
        <v>1</v>
      </c>
      <c r="X300" s="153">
        <f t="shared" si="26"/>
        <v>3.2201399110254325E-2</v>
      </c>
      <c r="Y300" s="50" t="b">
        <f>ABS(X300/10000)&lt;=ABS('General Settings'!$D$32)</f>
        <v>0</v>
      </c>
      <c r="AA300" s="50" t="str">
        <f>_xll.qlSwapIndex(,,O300,SettlementDays,Currency,Calendar,FixedLegTenor,FixedLegBDC,FixedLegDayCounter,Index6M,DiscountingCurve,Permanent,Trigger,ObjectOverwrite)</f>
        <v>obj_0074a#0003</v>
      </c>
      <c r="AB300" s="50" t="str">
        <f>_xll.qlVanillaSwapFromSwapIndex(,AA300,R300)</f>
        <v>obj_0083d#0003</v>
      </c>
    </row>
    <row r="301" spans="13:28" x14ac:dyDescent="0.2">
      <c r="M301" s="94" t="s">
        <v>159</v>
      </c>
      <c r="N301" s="94" t="s">
        <v>117</v>
      </c>
      <c r="O301" s="94" t="s">
        <v>88</v>
      </c>
      <c r="P301" s="94" t="str">
        <f t="shared" si="24"/>
        <v>EUR13F8Y_Quote</v>
      </c>
      <c r="Q301" s="122"/>
      <c r="R301" s="106">
        <f>_xll.qlInterestRateIndexFixingDate(AA301,S301)</f>
        <v>47017</v>
      </c>
      <c r="S301" s="106">
        <f>_xll.qlCalendarAdvance(Calendar,SettlementDate,N301,"mf",TRUE,Trigger)</f>
        <v>47021</v>
      </c>
      <c r="T301" s="106">
        <f>_xll.qlInterestRateIndexMaturity(AA301,S301)</f>
        <v>49943</v>
      </c>
      <c r="U301" s="97">
        <f>_xll.qlIndexFixing(AA301,R301,TRUE,_xll.ohTrigger(Trigger,Trigger6M,InterestRatesTrigger))</f>
        <v>2.085686369254074E-2</v>
      </c>
      <c r="V301" s="97">
        <f>_xll.qlQuoteValue(P301,_xll.ohTrigger(Trigger,Trigger6M,InterestRatesTrigger))</f>
        <v>2.086E-2</v>
      </c>
      <c r="W301" s="94" t="b">
        <f t="shared" si="25"/>
        <v>1</v>
      </c>
      <c r="X301" s="153">
        <f t="shared" si="26"/>
        <v>-3.1363074592602458E-2</v>
      </c>
      <c r="Y301" s="50" t="b">
        <f>ABS(X301/10000)&lt;=ABS('General Settings'!$D$32)</f>
        <v>0</v>
      </c>
      <c r="AA301" s="50" t="str">
        <f>_xll.qlSwapIndex(,,O301,SettlementDays,Currency,Calendar,FixedLegTenor,FixedLegBDC,FixedLegDayCounter,Index6M,DiscountingCurve,Permanent,Trigger,ObjectOverwrite)</f>
        <v>obj_0069b#0003</v>
      </c>
      <c r="AB301" s="50" t="str">
        <f>_xll.qlVanillaSwapFromSwapIndex(,AA301,R301)</f>
        <v>obj_0091d#0003</v>
      </c>
    </row>
    <row r="302" spans="13:28" x14ac:dyDescent="0.2">
      <c r="M302" s="94" t="s">
        <v>159</v>
      </c>
      <c r="N302" s="94" t="s">
        <v>117</v>
      </c>
      <c r="O302" s="94" t="s">
        <v>89</v>
      </c>
      <c r="P302" s="94" t="str">
        <f t="shared" si="24"/>
        <v>EUR13F9Y_Quote</v>
      </c>
      <c r="Q302" s="122"/>
      <c r="R302" s="106">
        <f>_xll.qlInterestRateIndexFixingDate(AA302,S302)</f>
        <v>47017</v>
      </c>
      <c r="S302" s="106">
        <f>_xll.qlCalendarAdvance(Calendar,SettlementDate,N302,"mf",TRUE,Trigger)</f>
        <v>47021</v>
      </c>
      <c r="T302" s="106">
        <f>_xll.qlInterestRateIndexMaturity(AA302,S302)</f>
        <v>50308</v>
      </c>
      <c r="U302" s="97">
        <f>_xll.qlIndexFixing(AA302,R302,TRUE,_xll.ohTrigger(Trigger,Trigger6M,InterestRatesTrigger))</f>
        <v>2.054921483897482E-2</v>
      </c>
      <c r="V302" s="97">
        <f>_xll.qlQuoteValue(P302,_xll.ohTrigger(Trigger,Trigger6M,InterestRatesTrigger))</f>
        <v>2.053E-2</v>
      </c>
      <c r="W302" s="94" t="b">
        <f t="shared" si="25"/>
        <v>1</v>
      </c>
      <c r="X302" s="153">
        <f t="shared" si="26"/>
        <v>0.19214838974820209</v>
      </c>
      <c r="Y302" s="50" t="b">
        <f>ABS(X302/10000)&lt;=ABS('General Settings'!$D$32)</f>
        <v>0</v>
      </c>
      <c r="AA302" s="50" t="str">
        <f>_xll.qlSwapIndex(,,O302,SettlementDays,Currency,Calendar,FixedLegTenor,FixedLegBDC,FixedLegDayCounter,Index6M,DiscountingCurve,Permanent,Trigger,ObjectOverwrite)</f>
        <v>obj_00755#0003</v>
      </c>
      <c r="AB302" s="50" t="str">
        <f>_xll.qlVanillaSwapFromSwapIndex(,AA302,R302)</f>
        <v>obj_00878#0003</v>
      </c>
    </row>
    <row r="303" spans="13:28" x14ac:dyDescent="0.2">
      <c r="M303" s="94" t="s">
        <v>159</v>
      </c>
      <c r="N303" s="94" t="s">
        <v>117</v>
      </c>
      <c r="O303" s="94" t="s">
        <v>90</v>
      </c>
      <c r="P303" s="94" t="str">
        <f t="shared" si="24"/>
        <v>EUR13F10Y_Quote</v>
      </c>
      <c r="Q303" s="122"/>
      <c r="R303" s="106">
        <f>_xll.qlInterestRateIndexFixingDate(AA303,S303)</f>
        <v>47017</v>
      </c>
      <c r="S303" s="106">
        <f>_xll.qlCalendarAdvance(Calendar,SettlementDate,N303,"mf",TRUE,Trigger)</f>
        <v>47021</v>
      </c>
      <c r="T303" s="106">
        <f>_xll.qlInterestRateIndexMaturity(AA303,S303)</f>
        <v>50675</v>
      </c>
      <c r="U303" s="97">
        <f>_xll.qlIndexFixing(AA303,R303,TRUE,_xll.ohTrigger(Trigger,Trigger6M,InterestRatesTrigger))</f>
        <v>2.0241694322345408E-2</v>
      </c>
      <c r="V303" s="97">
        <f>_xll.qlQuoteValue(P303,_xll.ohTrigger(Trigger,Trigger6M,InterestRatesTrigger))</f>
        <v>2.0230000000000001E-2</v>
      </c>
      <c r="W303" s="94" t="b">
        <f t="shared" si="25"/>
        <v>1</v>
      </c>
      <c r="X303" s="153">
        <f t="shared" si="26"/>
        <v>0.11694322345406905</v>
      </c>
      <c r="Y303" s="50" t="b">
        <f>ABS(X303/10000)&lt;=ABS('General Settings'!$D$32)</f>
        <v>0</v>
      </c>
      <c r="AA303" s="50" t="str">
        <f>_xll.qlSwapIndex(,,O303,SettlementDays,Currency,Calendar,FixedLegTenor,FixedLegBDC,FixedLegDayCounter,Index6M,DiscountingCurve,Permanent,Trigger,ObjectOverwrite)</f>
        <v>obj_006f3#0003</v>
      </c>
      <c r="AB303" s="50" t="str">
        <f>_xll.qlVanillaSwapFromSwapIndex(,AA303,R303)</f>
        <v>obj_008d0#0003</v>
      </c>
    </row>
    <row r="304" spans="13:28" x14ac:dyDescent="0.2">
      <c r="M304" s="94" t="s">
        <v>159</v>
      </c>
      <c r="N304" s="94" t="s">
        <v>117</v>
      </c>
      <c r="O304" s="94" t="s">
        <v>116</v>
      </c>
      <c r="P304" s="94" t="str">
        <f t="shared" si="24"/>
        <v>EUR13F11Y_Quote</v>
      </c>
      <c r="Q304" s="122"/>
      <c r="R304" s="106">
        <f>_xll.qlInterestRateIndexFixingDate(AA304,S304)</f>
        <v>47017</v>
      </c>
      <c r="S304" s="106">
        <f>_xll.qlCalendarAdvance(Calendar,SettlementDate,N304,"mf",TRUE,Trigger)</f>
        <v>47021</v>
      </c>
      <c r="T304" s="106">
        <f>_xll.qlInterestRateIndexMaturity(AA304,S304)</f>
        <v>51039</v>
      </c>
      <c r="U304" s="97">
        <f>_xll.qlIndexFixing(AA304,R304,TRUE,_xll.ohTrigger(Trigger,Trigger6M,InterestRatesTrigger))</f>
        <v>1.9945118245632935E-2</v>
      </c>
      <c r="V304" s="97">
        <f>_xll.qlQuoteValue(P304,_xll.ohTrigger(Trigger,Trigger6M,InterestRatesTrigger))</f>
        <v>1.993E-2</v>
      </c>
      <c r="W304" s="94" t="b">
        <f t="shared" si="25"/>
        <v>1</v>
      </c>
      <c r="X304" s="153">
        <f t="shared" si="26"/>
        <v>0.15118245632935595</v>
      </c>
      <c r="Y304" s="50" t="b">
        <f>ABS(X304/10000)&lt;=ABS('General Settings'!$D$32)</f>
        <v>0</v>
      </c>
      <c r="AA304" s="50" t="str">
        <f>_xll.qlSwapIndex(,,O304,SettlementDays,Currency,Calendar,FixedLegTenor,FixedLegBDC,FixedLegDayCounter,Index6M,DiscountingCurve,Permanent,Trigger,ObjectOverwrite)</f>
        <v>obj_0064d#0003</v>
      </c>
      <c r="AB304" s="50" t="str">
        <f>_xll.qlVanillaSwapFromSwapIndex(,AA304,R304)</f>
        <v>obj_008f6#0003</v>
      </c>
    </row>
    <row r="305" spans="13:28" x14ac:dyDescent="0.2">
      <c r="M305" s="94" t="s">
        <v>159</v>
      </c>
      <c r="N305" s="94" t="s">
        <v>117</v>
      </c>
      <c r="O305" s="94" t="s">
        <v>91</v>
      </c>
      <c r="P305" s="94" t="str">
        <f t="shared" si="24"/>
        <v>EUR13F12Y_Quote</v>
      </c>
      <c r="Q305" s="122"/>
      <c r="R305" s="106">
        <f>_xll.qlInterestRateIndexFixingDate(AA305,S305)</f>
        <v>47017</v>
      </c>
      <c r="S305" s="106">
        <f>_xll.qlCalendarAdvance(Calendar,SettlementDate,N305,"mf",TRUE,Trigger)</f>
        <v>47021</v>
      </c>
      <c r="T305" s="106">
        <f>_xll.qlInterestRateIndexMaturity(AA305,S305)</f>
        <v>51404</v>
      </c>
      <c r="U305" s="97">
        <f>_xll.qlIndexFixing(AA305,R305,TRUE,_xll.ohTrigger(Trigger,Trigger6M,InterestRatesTrigger))</f>
        <v>1.9666785339088111E-2</v>
      </c>
      <c r="V305" s="97">
        <f>_xll.qlQuoteValue(P305,_xll.ohTrigger(Trigger,Trigger6M,InterestRatesTrigger))</f>
        <v>1.966E-2</v>
      </c>
      <c r="W305" s="94" t="b">
        <f t="shared" si="25"/>
        <v>1</v>
      </c>
      <c r="X305" s="153">
        <f t="shared" si="26"/>
        <v>6.7853390881104925E-2</v>
      </c>
      <c r="Y305" s="50" t="b">
        <f>ABS(X305/10000)&lt;=ABS('General Settings'!$D$32)</f>
        <v>0</v>
      </c>
      <c r="AA305" s="50" t="str">
        <f>_xll.qlSwapIndex(,,O305,SettlementDays,Currency,Calendar,FixedLegTenor,FixedLegBDC,FixedLegDayCounter,Index6M,DiscountingCurve,Permanent,Trigger,ObjectOverwrite)</f>
        <v>obj_006c0#0003</v>
      </c>
      <c r="AB305" s="50" t="str">
        <f>_xll.qlVanillaSwapFromSwapIndex(,AA305,R305)</f>
        <v>obj_008ca#0003</v>
      </c>
    </row>
    <row r="306" spans="13:28" x14ac:dyDescent="0.2">
      <c r="M306" s="94" t="s">
        <v>159</v>
      </c>
      <c r="N306" s="94" t="s">
        <v>117</v>
      </c>
      <c r="O306" s="94" t="s">
        <v>117</v>
      </c>
      <c r="P306" s="94" t="str">
        <f t="shared" si="24"/>
        <v>EUR13F13Y_Quote</v>
      </c>
      <c r="Q306" s="122"/>
      <c r="R306" s="106">
        <f>_xll.qlInterestRateIndexFixingDate(AA306,S306)</f>
        <v>47017</v>
      </c>
      <c r="S306" s="106">
        <f>_xll.qlCalendarAdvance(Calendar,SettlementDate,N306,"mf",TRUE,Trigger)</f>
        <v>47021</v>
      </c>
      <c r="T306" s="106">
        <f>_xll.qlInterestRateIndexMaturity(AA306,S306)</f>
        <v>51769</v>
      </c>
      <c r="U306" s="97">
        <f>_xll.qlIndexFixing(AA306,R306,TRUE,_xll.ohTrigger(Trigger,Trigger6M,InterestRatesTrigger))</f>
        <v>1.9411458610412685E-2</v>
      </c>
      <c r="V306" s="97">
        <f>_xll.qlQuoteValue(P306,_xll.ohTrigger(Trigger,Trigger6M,InterestRatesTrigger))</f>
        <v>1.942E-2</v>
      </c>
      <c r="W306" s="94" t="b">
        <f t="shared" si="25"/>
        <v>1</v>
      </c>
      <c r="X306" s="153">
        <f t="shared" si="26"/>
        <v>-8.5413895873145962E-2</v>
      </c>
      <c r="Y306" s="50" t="b">
        <f>ABS(X306/10000)&lt;=ABS('General Settings'!$D$32)</f>
        <v>0</v>
      </c>
      <c r="AA306" s="50" t="str">
        <f>_xll.qlSwapIndex(,,O306,SettlementDays,Currency,Calendar,FixedLegTenor,FixedLegBDC,FixedLegDayCounter,Index6M,DiscountingCurve,Permanent,Trigger,ObjectOverwrite)</f>
        <v>obj_006a9#0003</v>
      </c>
      <c r="AB306" s="50" t="str">
        <f>_xll.qlVanillaSwapFromSwapIndex(,AA306,R306)</f>
        <v>obj_00892#0003</v>
      </c>
    </row>
    <row r="307" spans="13:28" x14ac:dyDescent="0.2">
      <c r="M307" s="94" t="s">
        <v>159</v>
      </c>
      <c r="N307" s="94" t="s">
        <v>117</v>
      </c>
      <c r="O307" s="94" t="s">
        <v>118</v>
      </c>
      <c r="P307" s="94" t="str">
        <f t="shared" si="24"/>
        <v>EUR13F14Y_Quote</v>
      </c>
      <c r="Q307" s="122"/>
      <c r="R307" s="106">
        <f>_xll.qlInterestRateIndexFixingDate(AA307,S307)</f>
        <v>47017</v>
      </c>
      <c r="S307" s="106">
        <f>_xll.qlCalendarAdvance(Calendar,SettlementDate,N307,"mf",TRUE,Trigger)</f>
        <v>47021</v>
      </c>
      <c r="T307" s="106">
        <f>_xll.qlInterestRateIndexMaturity(AA307,S307)</f>
        <v>52134</v>
      </c>
      <c r="U307" s="97">
        <f>_xll.qlIndexFixing(AA307,R307,TRUE,_xll.ohTrigger(Trigger,Trigger6M,InterestRatesTrigger))</f>
        <v>1.9188084294009006E-2</v>
      </c>
      <c r="V307" s="97">
        <f>_xll.qlQuoteValue(P307,_xll.ohTrigger(Trigger,Trigger6M,InterestRatesTrigger))</f>
        <v>1.9189999999999999E-2</v>
      </c>
      <c r="W307" s="94" t="b">
        <f t="shared" si="25"/>
        <v>1</v>
      </c>
      <c r="X307" s="153">
        <f t="shared" si="26"/>
        <v>-1.9157059909929997E-2</v>
      </c>
      <c r="Y307" s="50" t="b">
        <f>ABS(X307/10000)&lt;=ABS('General Settings'!$D$32)</f>
        <v>0</v>
      </c>
      <c r="AA307" s="50" t="str">
        <f>_xll.qlSwapIndex(,,O307,SettlementDays,Currency,Calendar,FixedLegTenor,FixedLegBDC,FixedLegDayCounter,Index6M,DiscountingCurve,Permanent,Trigger,ObjectOverwrite)</f>
        <v>obj_00716#0003</v>
      </c>
      <c r="AB307" s="50" t="str">
        <f>_xll.qlVanillaSwapFromSwapIndex(,AA307,R307)</f>
        <v>obj_008cc#0003</v>
      </c>
    </row>
    <row r="308" spans="13:28" x14ac:dyDescent="0.2">
      <c r="M308" s="94" t="s">
        <v>159</v>
      </c>
      <c r="N308" s="94" t="s">
        <v>117</v>
      </c>
      <c r="O308" s="94" t="s">
        <v>92</v>
      </c>
      <c r="P308" s="94" t="str">
        <f t="shared" si="24"/>
        <v>EUR13F15Y_Quote</v>
      </c>
      <c r="Q308" s="122"/>
      <c r="R308" s="106">
        <f>_xll.qlInterestRateIndexFixingDate(AA308,S308)</f>
        <v>47017</v>
      </c>
      <c r="S308" s="106">
        <f>_xll.qlCalendarAdvance(Calendar,SettlementDate,N308,"mf",TRUE,Trigger)</f>
        <v>47021</v>
      </c>
      <c r="T308" s="106">
        <f>_xll.qlInterestRateIndexMaturity(AA308,S308)</f>
        <v>52499</v>
      </c>
      <c r="U308" s="97">
        <f>_xll.qlIndexFixing(AA308,R308,TRUE,_xll.ohTrigger(Trigger,Trigger6M,InterestRatesTrigger))</f>
        <v>1.899270796948287E-2</v>
      </c>
      <c r="V308" s="97">
        <f>_xll.qlQuoteValue(P308,_xll.ohTrigger(Trigger,Trigger6M,InterestRatesTrigger))</f>
        <v>1.899E-2</v>
      </c>
      <c r="W308" s="94" t="b">
        <f t="shared" si="25"/>
        <v>1</v>
      </c>
      <c r="X308" s="153">
        <f t="shared" si="26"/>
        <v>2.7079694828700818E-2</v>
      </c>
      <c r="Y308" s="50" t="b">
        <f>ABS(X308/10000)&lt;=ABS('General Settings'!$D$32)</f>
        <v>0</v>
      </c>
      <c r="AA308" s="50" t="str">
        <f>_xll.qlSwapIndex(,,O308,SettlementDays,Currency,Calendar,FixedLegTenor,FixedLegBDC,FixedLegDayCounter,Index6M,DiscountingCurve,Permanent,Trigger,ObjectOverwrite)</f>
        <v>obj_0062c#0003</v>
      </c>
      <c r="AB308" s="50" t="str">
        <f>_xll.qlVanillaSwapFromSwapIndex(,AA308,R308)</f>
        <v>obj_008aa#0003</v>
      </c>
    </row>
    <row r="309" spans="13:28" x14ac:dyDescent="0.2">
      <c r="M309" s="94" t="s">
        <v>159</v>
      </c>
      <c r="N309" s="94" t="s">
        <v>117</v>
      </c>
      <c r="O309" s="94" t="s">
        <v>93</v>
      </c>
      <c r="P309" s="94" t="str">
        <f t="shared" si="24"/>
        <v>EUR13F20Y_Quote</v>
      </c>
      <c r="Q309" s="122"/>
      <c r="R309" s="106">
        <f>_xll.qlInterestRateIndexFixingDate(AA309,S309)</f>
        <v>47017</v>
      </c>
      <c r="S309" s="106">
        <f>_xll.qlCalendarAdvance(Calendar,SettlementDate,N309,"mf",TRUE,Trigger)</f>
        <v>47021</v>
      </c>
      <c r="T309" s="106">
        <f>_xll.qlInterestRateIndexMaturity(AA309,S309)</f>
        <v>54326</v>
      </c>
      <c r="U309" s="97">
        <f>_xll.qlIndexFixing(AA309,R309,TRUE,_xll.ohTrigger(Trigger,Trigger6M,InterestRatesTrigger))</f>
        <v>1.8366768461285092E-2</v>
      </c>
      <c r="V309" s="97">
        <f>_xll.qlQuoteValue(P309,_xll.ohTrigger(Trigger,Trigger6M,InterestRatesTrigger))</f>
        <v>1.8359999999999998E-2</v>
      </c>
      <c r="W309" s="94" t="b">
        <f t="shared" si="25"/>
        <v>1</v>
      </c>
      <c r="X309" s="153">
        <f t="shared" si="26"/>
        <v>6.7684612850942016E-2</v>
      </c>
      <c r="Y309" s="50" t="b">
        <f>ABS(X309/10000)&lt;=ABS('General Settings'!$D$32)</f>
        <v>0</v>
      </c>
      <c r="AA309" s="50" t="str">
        <f>_xll.qlSwapIndex(,,O309,SettlementDays,Currency,Calendar,FixedLegTenor,FixedLegBDC,FixedLegDayCounter,Index6M,DiscountingCurve,Permanent,Trigger,ObjectOverwrite)</f>
        <v>obj_00694#0003</v>
      </c>
      <c r="AB309" s="50" t="str">
        <f>_xll.qlVanillaSwapFromSwapIndex(,AA309,R309)</f>
        <v>obj_0081a#0003</v>
      </c>
    </row>
    <row r="310" spans="13:28" x14ac:dyDescent="0.2">
      <c r="M310" s="94" t="s">
        <v>159</v>
      </c>
      <c r="N310" s="94" t="s">
        <v>117</v>
      </c>
      <c r="O310" s="94" t="s">
        <v>94</v>
      </c>
      <c r="P310" s="94" t="str">
        <f t="shared" si="24"/>
        <v>EUR13F25Y_Quote</v>
      </c>
      <c r="Q310" s="122"/>
      <c r="R310" s="106">
        <f>_xll.qlInterestRateIndexFixingDate(AA310,S310)</f>
        <v>47017</v>
      </c>
      <c r="S310" s="106">
        <f>_xll.qlCalendarAdvance(Calendar,SettlementDate,N310,"mf",TRUE,Trigger)</f>
        <v>47021</v>
      </c>
      <c r="T310" s="106">
        <f>_xll.qlInterestRateIndexMaturity(AA310,S310)</f>
        <v>56152</v>
      </c>
      <c r="U310" s="97">
        <f>_xll.qlIndexFixing(AA310,R310,TRUE,_xll.ohTrigger(Trigger,Trigger6M,InterestRatesTrigger))</f>
        <v>1.7969769514879642E-2</v>
      </c>
      <c r="V310" s="97">
        <f>_xll.qlQuoteValue(P310,_xll.ohTrigger(Trigger,Trigger6M,InterestRatesTrigger))</f>
        <v>1.796E-2</v>
      </c>
      <c r="W310" s="94" t="b">
        <f t="shared" si="25"/>
        <v>1</v>
      </c>
      <c r="X310" s="153">
        <f t="shared" si="26"/>
        <v>9.7695148796421438E-2</v>
      </c>
      <c r="Y310" s="50" t="b">
        <f>ABS(X310/10000)&lt;=ABS('General Settings'!$D$32)</f>
        <v>0</v>
      </c>
      <c r="AA310" s="50" t="str">
        <f>_xll.qlSwapIndex(,,O310,SettlementDays,Currency,Calendar,FixedLegTenor,FixedLegBDC,FixedLegDayCounter,Index6M,DiscountingCurve,Permanent,Trigger,ObjectOverwrite)</f>
        <v>obj_0067a#0003</v>
      </c>
      <c r="AB310" s="50" t="str">
        <f>_xll.qlVanillaSwapFromSwapIndex(,AA310,R310)</f>
        <v>obj_00939#0003</v>
      </c>
    </row>
    <row r="311" spans="13:28" x14ac:dyDescent="0.2">
      <c r="M311" s="197" t="s">
        <v>159</v>
      </c>
      <c r="N311" s="197" t="s">
        <v>117</v>
      </c>
      <c r="O311" s="197" t="s">
        <v>96</v>
      </c>
      <c r="P311" s="197" t="str">
        <f t="shared" si="24"/>
        <v>EUR13F30Y_Quote</v>
      </c>
      <c r="Q311" s="162"/>
      <c r="R311" s="198">
        <f>_xll.qlInterestRateIndexFixingDate(AA311,S311)</f>
        <v>47017</v>
      </c>
      <c r="S311" s="198">
        <f>_xll.qlCalendarAdvance(Calendar,SettlementDate,N311,"mf",TRUE,Trigger)</f>
        <v>47021</v>
      </c>
      <c r="T311" s="198">
        <f>_xll.qlInterestRateIndexMaturity(AA311,S311)</f>
        <v>57978</v>
      </c>
      <c r="U311" s="199">
        <f>_xll.qlIndexFixing(AA311,R311,TRUE,_xll.ohTrigger(Trigger,Trigger6M,InterestRatesTrigger))</f>
        <v>1.7625825291240998E-2</v>
      </c>
      <c r="V311" s="199">
        <f>_xll.qlQuoteValue(P311,_xll.ohTrigger(Trigger,Trigger6M,InterestRatesTrigger))</f>
        <v>1.763E-2</v>
      </c>
      <c r="W311" s="197" t="b">
        <f t="shared" si="25"/>
        <v>1</v>
      </c>
      <c r="X311" s="200">
        <f t="shared" si="26"/>
        <v>-4.1747087590020271E-2</v>
      </c>
      <c r="Y311" s="161" t="b">
        <f>ABS(X311/10000)&lt;=ABS('General Settings'!$D$32)</f>
        <v>0</v>
      </c>
      <c r="AA311" s="50" t="str">
        <f>_xll.qlSwapIndex(,,O311,SettlementDays,Currency,Calendar,FixedLegTenor,FixedLegBDC,FixedLegDayCounter,Index6M,DiscountingCurve,Permanent,Trigger,ObjectOverwrite)</f>
        <v>obj_0072f#0003</v>
      </c>
      <c r="AB311" s="50" t="str">
        <f>_xll.qlVanillaSwapFromSwapIndex(,AA311,R311)</f>
        <v>obj_008d5#0003</v>
      </c>
    </row>
    <row r="312" spans="13:28" x14ac:dyDescent="0.2">
      <c r="M312" s="201" t="s">
        <v>159</v>
      </c>
      <c r="N312" s="201" t="s">
        <v>118</v>
      </c>
      <c r="O312" s="201" t="s">
        <v>33</v>
      </c>
      <c r="P312" s="201" t="str">
        <f t="shared" si="24"/>
        <v>EUR14F1Y_Quote</v>
      </c>
      <c r="Q312" s="166"/>
      <c r="R312" s="202">
        <f>_xll.qlInterestRateIndexFixingDate(AA312,S312)</f>
        <v>47381</v>
      </c>
      <c r="S312" s="202">
        <f>_xll.qlCalendarAdvance(Calendar,SettlementDate,N312,"mf",TRUE,Trigger)</f>
        <v>47385</v>
      </c>
      <c r="T312" s="202">
        <f>_xll.qlInterestRateIndexMaturity(AA312,S312)</f>
        <v>47750</v>
      </c>
      <c r="U312" s="203">
        <f>_xll.qlIndexFixing(AA312,R312,TRUE,_xll.ohTrigger(Trigger,Trigger6M,InterestRatesTrigger))</f>
        <v>2.2174344614725238E-2</v>
      </c>
      <c r="V312" s="203">
        <f>_xll.qlQuoteValue(P312,_xll.ohTrigger(Trigger,Trigger6M,InterestRatesTrigger))</f>
        <v>2.215E-2</v>
      </c>
      <c r="W312" s="201" t="b">
        <f t="shared" si="25"/>
        <v>1</v>
      </c>
      <c r="X312" s="204">
        <f t="shared" si="26"/>
        <v>0.24344614725238523</v>
      </c>
      <c r="Y312" s="149" t="b">
        <f>ABS(X312/10000)&lt;=ABS('General Settings'!$D$32)</f>
        <v>0</v>
      </c>
      <c r="AA312" s="50" t="str">
        <f>_xll.qlSwapIndex(,,O312,SettlementDays,Currency,Calendar,FixedLegTenor,FixedLegBDC,FixedLegDayCounter,Index6M,DiscountingCurve,Permanent,Trigger,ObjectOverwrite)</f>
        <v>obj_00751#0003</v>
      </c>
      <c r="AB312" s="50" t="str">
        <f>_xll.qlVanillaSwapFromSwapIndex(,AA312,R312)</f>
        <v>obj_00840#0003</v>
      </c>
    </row>
    <row r="313" spans="13:28" x14ac:dyDescent="0.2">
      <c r="M313" s="94" t="s">
        <v>159</v>
      </c>
      <c r="N313" s="94" t="s">
        <v>118</v>
      </c>
      <c r="O313" s="94" t="s">
        <v>82</v>
      </c>
      <c r="P313" s="94" t="str">
        <f t="shared" si="24"/>
        <v>EUR14F2Y_Quote</v>
      </c>
      <c r="Q313" s="122"/>
      <c r="R313" s="106">
        <f>_xll.qlInterestRateIndexFixingDate(AA313,S313)</f>
        <v>47381</v>
      </c>
      <c r="S313" s="106">
        <f>_xll.qlCalendarAdvance(Calendar,SettlementDate,N313,"mf",TRUE,Trigger)</f>
        <v>47385</v>
      </c>
      <c r="T313" s="106">
        <f>_xll.qlInterestRateIndexMaturity(AA313,S313)</f>
        <v>48115</v>
      </c>
      <c r="U313" s="97">
        <f>_xll.qlIndexFixing(AA313,R313,TRUE,_xll.ohTrigger(Trigger,Trigger6M,InterestRatesTrigger))</f>
        <v>2.2002990009809653E-2</v>
      </c>
      <c r="V313" s="97">
        <f>_xll.qlQuoteValue(P313,_xll.ohTrigger(Trigger,Trigger6M,InterestRatesTrigger))</f>
        <v>2.196E-2</v>
      </c>
      <c r="W313" s="94" t="b">
        <f t="shared" si="25"/>
        <v>1</v>
      </c>
      <c r="X313" s="153">
        <f t="shared" si="26"/>
        <v>0.42990009809652785</v>
      </c>
      <c r="Y313" s="50" t="b">
        <f>ABS(X313/10000)&lt;=ABS('General Settings'!$D$32)</f>
        <v>0</v>
      </c>
      <c r="AA313" s="50" t="str">
        <f>_xll.qlSwapIndex(,,O313,SettlementDays,Currency,Calendar,FixedLegTenor,FixedLegBDC,FixedLegDayCounter,Index6M,DiscountingCurve,Permanent,Trigger,ObjectOverwrite)</f>
        <v>obj_006cd#0003</v>
      </c>
      <c r="AB313" s="50" t="str">
        <f>_xll.qlVanillaSwapFromSwapIndex(,AA313,R313)</f>
        <v>obj_00926#0003</v>
      </c>
    </row>
    <row r="314" spans="13:28" x14ac:dyDescent="0.2">
      <c r="M314" s="94" t="s">
        <v>159</v>
      </c>
      <c r="N314" s="94" t="s">
        <v>118</v>
      </c>
      <c r="O314" s="94" t="s">
        <v>83</v>
      </c>
      <c r="P314" s="94" t="str">
        <f t="shared" si="24"/>
        <v>EUR14F3Y_Quote</v>
      </c>
      <c r="Q314" s="122"/>
      <c r="R314" s="106">
        <f>_xll.qlInterestRateIndexFixingDate(AA314,S314)</f>
        <v>47381</v>
      </c>
      <c r="S314" s="106">
        <f>_xll.qlCalendarAdvance(Calendar,SettlementDate,N314,"mf",TRUE,Trigger)</f>
        <v>47385</v>
      </c>
      <c r="T314" s="106">
        <f>_xll.qlInterestRateIndexMaturity(AA314,S314)</f>
        <v>48481</v>
      </c>
      <c r="U314" s="97">
        <f>_xll.qlIndexFixing(AA314,R314,TRUE,_xll.ohTrigger(Trigger,Trigger6M,InterestRatesTrigger))</f>
        <v>2.180373324098886E-2</v>
      </c>
      <c r="V314" s="97">
        <f>_xll.qlQuoteValue(P314,_xll.ohTrigger(Trigger,Trigger6M,InterestRatesTrigger))</f>
        <v>2.18E-2</v>
      </c>
      <c r="W314" s="94" t="b">
        <f t="shared" si="25"/>
        <v>1</v>
      </c>
      <c r="X314" s="153">
        <f t="shared" si="26"/>
        <v>3.7332409888596318E-2</v>
      </c>
      <c r="Y314" s="50" t="b">
        <f>ABS(X314/10000)&lt;=ABS('General Settings'!$D$32)</f>
        <v>0</v>
      </c>
      <c r="AA314" s="50" t="str">
        <f>_xll.qlSwapIndex(,,O314,SettlementDays,Currency,Calendar,FixedLegTenor,FixedLegBDC,FixedLegDayCounter,Index6M,DiscountingCurve,Permanent,Trigger,ObjectOverwrite)</f>
        <v>obj_00672#0003</v>
      </c>
      <c r="AB314" s="50" t="str">
        <f>_xll.qlVanillaSwapFromSwapIndex(,AA314,R314)</f>
        <v>obj_00844#0003</v>
      </c>
    </row>
    <row r="315" spans="13:28" x14ac:dyDescent="0.2">
      <c r="M315" s="94" t="s">
        <v>159</v>
      </c>
      <c r="N315" s="94" t="s">
        <v>118</v>
      </c>
      <c r="O315" s="94" t="s">
        <v>84</v>
      </c>
      <c r="P315" s="94" t="str">
        <f t="shared" si="24"/>
        <v>EUR14F4Y_Quote</v>
      </c>
      <c r="Q315" s="122"/>
      <c r="R315" s="106">
        <f>_xll.qlInterestRateIndexFixingDate(AA315,S315)</f>
        <v>47381</v>
      </c>
      <c r="S315" s="106">
        <f>_xll.qlCalendarAdvance(Calendar,SettlementDate,N315,"mf",TRUE,Trigger)</f>
        <v>47385</v>
      </c>
      <c r="T315" s="106">
        <f>_xll.qlInterestRateIndexMaturity(AA315,S315)</f>
        <v>48848</v>
      </c>
      <c r="U315" s="97">
        <f>_xll.qlIndexFixing(AA315,R315,TRUE,_xll.ohTrigger(Trigger,Trigger6M,InterestRatesTrigger))</f>
        <v>2.1540564216736509E-2</v>
      </c>
      <c r="V315" s="97">
        <f>_xll.qlQuoteValue(P315,_xll.ohTrigger(Trigger,Trigger6M,InterestRatesTrigger))</f>
        <v>2.1520000000000001E-2</v>
      </c>
      <c r="W315" s="94" t="b">
        <f t="shared" si="25"/>
        <v>1</v>
      </c>
      <c r="X315" s="153">
        <f t="shared" si="26"/>
        <v>0.20564216736507906</v>
      </c>
      <c r="Y315" s="50" t="b">
        <f>ABS(X315/10000)&lt;=ABS('General Settings'!$D$32)</f>
        <v>0</v>
      </c>
      <c r="AA315" s="50" t="str">
        <f>_xll.qlSwapIndex(,,O315,SettlementDays,Currency,Calendar,FixedLegTenor,FixedLegBDC,FixedLegDayCounter,Index6M,DiscountingCurve,Permanent,Trigger,ObjectOverwrite)</f>
        <v>obj_00742#0003</v>
      </c>
      <c r="AB315" s="50" t="str">
        <f>_xll.qlVanillaSwapFromSwapIndex(,AA315,R315)</f>
        <v>obj_0091c#0003</v>
      </c>
    </row>
    <row r="316" spans="13:28" x14ac:dyDescent="0.2">
      <c r="M316" s="94" t="s">
        <v>159</v>
      </c>
      <c r="N316" s="94" t="s">
        <v>118</v>
      </c>
      <c r="O316" s="94" t="s">
        <v>85</v>
      </c>
      <c r="P316" s="94" t="str">
        <f t="shared" si="24"/>
        <v>EUR14F5Y_Quote</v>
      </c>
      <c r="Q316" s="122"/>
      <c r="R316" s="106">
        <f>_xll.qlInterestRateIndexFixingDate(AA316,S316)</f>
        <v>47381</v>
      </c>
      <c r="S316" s="106">
        <f>_xll.qlCalendarAdvance(Calendar,SettlementDate,N316,"mf",TRUE,Trigger)</f>
        <v>47385</v>
      </c>
      <c r="T316" s="106">
        <f>_xll.qlInterestRateIndexMaturity(AA316,S316)</f>
        <v>49212</v>
      </c>
      <c r="U316" s="97">
        <f>_xll.qlIndexFixing(AA316,R316,TRUE,_xll.ohTrigger(Trigger,Trigger6M,InterestRatesTrigger))</f>
        <v>2.1251960450780507E-2</v>
      </c>
      <c r="V316" s="97">
        <f>_xll.qlQuoteValue(P316,_xll.ohTrigger(Trigger,Trigger6M,InterestRatesTrigger))</f>
        <v>2.1250000000000002E-2</v>
      </c>
      <c r="W316" s="94" t="b">
        <f t="shared" si="25"/>
        <v>1</v>
      </c>
      <c r="X316" s="153">
        <f t="shared" si="26"/>
        <v>1.9604507805054405E-2</v>
      </c>
      <c r="Y316" s="50" t="b">
        <f>ABS(X316/10000)&lt;=ABS('General Settings'!$D$32)</f>
        <v>0</v>
      </c>
      <c r="AA316" s="50" t="str">
        <f>_xll.qlSwapIndex(,,O316,SettlementDays,Currency,Calendar,FixedLegTenor,FixedLegBDC,FixedLegDayCounter,Index6M,DiscountingCurve,Permanent,Trigger,ObjectOverwrite)</f>
        <v>obj_00662#0003</v>
      </c>
      <c r="AB316" s="50" t="str">
        <f>_xll.qlVanillaSwapFromSwapIndex(,AA316,R316)</f>
        <v>obj_00905#0003</v>
      </c>
    </row>
    <row r="317" spans="13:28" x14ac:dyDescent="0.2">
      <c r="M317" s="94" t="s">
        <v>159</v>
      </c>
      <c r="N317" s="94" t="s">
        <v>118</v>
      </c>
      <c r="O317" s="94" t="s">
        <v>86</v>
      </c>
      <c r="P317" s="94" t="str">
        <f t="shared" si="24"/>
        <v>EUR14F6Y_Quote</v>
      </c>
      <c r="Q317" s="122"/>
      <c r="R317" s="106">
        <f>_xll.qlInterestRateIndexFixingDate(AA317,S317)</f>
        <v>47381</v>
      </c>
      <c r="S317" s="106">
        <f>_xll.qlCalendarAdvance(Calendar,SettlementDate,N317,"mf",TRUE,Trigger)</f>
        <v>47385</v>
      </c>
      <c r="T317" s="106">
        <f>_xll.qlInterestRateIndexMaturity(AA317,S317)</f>
        <v>49576</v>
      </c>
      <c r="U317" s="97">
        <f>_xll.qlIndexFixing(AA317,R317,TRUE,_xll.ohTrigger(Trigger,Trigger6M,InterestRatesTrigger))</f>
        <v>2.0942824971718427E-2</v>
      </c>
      <c r="V317" s="97">
        <f>_xll.qlQuoteValue(P317,_xll.ohTrigger(Trigger,Trigger6M,InterestRatesTrigger))</f>
        <v>2.0930000000000001E-2</v>
      </c>
      <c r="W317" s="94" t="b">
        <f t="shared" si="25"/>
        <v>1</v>
      </c>
      <c r="X317" s="153">
        <f t="shared" si="26"/>
        <v>0.12824971718426031</v>
      </c>
      <c r="Y317" s="50" t="b">
        <f>ABS(X317/10000)&lt;=ABS('General Settings'!$D$32)</f>
        <v>0</v>
      </c>
      <c r="AA317" s="50" t="str">
        <f>_xll.qlSwapIndex(,,O317,SettlementDays,Currency,Calendar,FixedLegTenor,FixedLegBDC,FixedLegDayCounter,Index6M,DiscountingCurve,Permanent,Trigger,ObjectOverwrite)</f>
        <v>obj_006f8#0003</v>
      </c>
      <c r="AB317" s="50" t="str">
        <f>_xll.qlVanillaSwapFromSwapIndex(,AA317,R317)</f>
        <v>obj_00906#0003</v>
      </c>
    </row>
    <row r="318" spans="13:28" x14ac:dyDescent="0.2">
      <c r="M318" s="94" t="s">
        <v>159</v>
      </c>
      <c r="N318" s="94" t="s">
        <v>118</v>
      </c>
      <c r="O318" s="94" t="s">
        <v>87</v>
      </c>
      <c r="P318" s="94" t="str">
        <f t="shared" si="24"/>
        <v>EUR14F7Y_Quote</v>
      </c>
      <c r="Q318" s="122"/>
      <c r="R318" s="106">
        <f>_xll.qlInterestRateIndexFixingDate(AA318,S318)</f>
        <v>47381</v>
      </c>
      <c r="S318" s="106">
        <f>_xll.qlCalendarAdvance(Calendar,SettlementDate,N318,"mf",TRUE,Trigger)</f>
        <v>47385</v>
      </c>
      <c r="T318" s="106">
        <f>_xll.qlInterestRateIndexMaturity(AA318,S318)</f>
        <v>49942</v>
      </c>
      <c r="U318" s="97">
        <f>_xll.qlIndexFixing(AA318,R318,TRUE,_xll.ohTrigger(Trigger,Trigger6M,InterestRatesTrigger))</f>
        <v>2.0629283198748603E-2</v>
      </c>
      <c r="V318" s="97">
        <f>_xll.qlQuoteValue(P318,_xll.ohTrigger(Trigger,Trigger6M,InterestRatesTrigger))</f>
        <v>2.0619999999999999E-2</v>
      </c>
      <c r="W318" s="94" t="b">
        <f t="shared" si="25"/>
        <v>1</v>
      </c>
      <c r="X318" s="153">
        <f t="shared" si="26"/>
        <v>9.2831987486031997E-2</v>
      </c>
      <c r="Y318" s="50" t="b">
        <f>ABS(X318/10000)&lt;=ABS('General Settings'!$D$32)</f>
        <v>0</v>
      </c>
      <c r="AA318" s="50" t="str">
        <f>_xll.qlSwapIndex(,,O318,SettlementDays,Currency,Calendar,FixedLegTenor,FixedLegBDC,FixedLegDayCounter,Index6M,DiscountingCurve,Permanent,Trigger,ObjectOverwrite)</f>
        <v>obj_00680#0003</v>
      </c>
      <c r="AB318" s="50" t="str">
        <f>_xll.qlVanillaSwapFromSwapIndex(,AA318,R318)</f>
        <v>obj_008e0#0003</v>
      </c>
    </row>
    <row r="319" spans="13:28" x14ac:dyDescent="0.2">
      <c r="M319" s="94" t="s">
        <v>159</v>
      </c>
      <c r="N319" s="94" t="s">
        <v>118</v>
      </c>
      <c r="O319" s="94" t="s">
        <v>88</v>
      </c>
      <c r="P319" s="94" t="str">
        <f t="shared" si="24"/>
        <v>EUR14F8Y_Quote</v>
      </c>
      <c r="Q319" s="122"/>
      <c r="R319" s="106">
        <f>_xll.qlInterestRateIndexFixingDate(AA319,S319)</f>
        <v>47381</v>
      </c>
      <c r="S319" s="106">
        <f>_xll.qlCalendarAdvance(Calendar,SettlementDate,N319,"mf",TRUE,Trigger)</f>
        <v>47385</v>
      </c>
      <c r="T319" s="106">
        <f>_xll.qlInterestRateIndexMaturity(AA319,S319)</f>
        <v>50307</v>
      </c>
      <c r="U319" s="97">
        <f>_xll.qlIndexFixing(AA319,R319,TRUE,_xll.ohTrigger(Trigger,Trigger6M,InterestRatesTrigger))</f>
        <v>2.0306491158237388E-2</v>
      </c>
      <c r="V319" s="97">
        <f>_xll.qlQuoteValue(P319,_xll.ohTrigger(Trigger,Trigger6M,InterestRatesTrigger))</f>
        <v>2.027E-2</v>
      </c>
      <c r="W319" s="94" t="b">
        <f t="shared" si="25"/>
        <v>1</v>
      </c>
      <c r="X319" s="153">
        <f t="shared" si="26"/>
        <v>0.36491158237388077</v>
      </c>
      <c r="Y319" s="50" t="b">
        <f>ABS(X319/10000)&lt;=ABS('General Settings'!$D$32)</f>
        <v>0</v>
      </c>
      <c r="AA319" s="50" t="str">
        <f>_xll.qlSwapIndex(,,O319,SettlementDays,Currency,Calendar,FixedLegTenor,FixedLegBDC,FixedLegDayCounter,Index6M,DiscountingCurve,Permanent,Trigger,ObjectOverwrite)</f>
        <v>obj_00624#0003</v>
      </c>
      <c r="AB319" s="50" t="str">
        <f>_xll.qlVanillaSwapFromSwapIndex(,AA319,R319)</f>
        <v>obj_00922#0003</v>
      </c>
    </row>
    <row r="320" spans="13:28" x14ac:dyDescent="0.2">
      <c r="M320" s="94" t="s">
        <v>159</v>
      </c>
      <c r="N320" s="94" t="s">
        <v>118</v>
      </c>
      <c r="O320" s="94" t="s">
        <v>89</v>
      </c>
      <c r="P320" s="94" t="str">
        <f t="shared" si="24"/>
        <v>EUR14F9Y_Quote</v>
      </c>
      <c r="Q320" s="122"/>
      <c r="R320" s="106">
        <f>_xll.qlInterestRateIndexFixingDate(AA320,S320)</f>
        <v>47381</v>
      </c>
      <c r="S320" s="106">
        <f>_xll.qlCalendarAdvance(Calendar,SettlementDate,N320,"mf",TRUE,Trigger)</f>
        <v>47385</v>
      </c>
      <c r="T320" s="106">
        <f>_xll.qlInterestRateIndexMaturity(AA320,S320)</f>
        <v>50672</v>
      </c>
      <c r="U320" s="97">
        <f>_xll.qlIndexFixing(AA320,R320,TRUE,_xll.ohTrigger(Trigger,Trigger6M,InterestRatesTrigger))</f>
        <v>1.9988482576972201E-2</v>
      </c>
      <c r="V320" s="97">
        <f>_xll.qlQuoteValue(P320,_xll.ohTrigger(Trigger,Trigger6M,InterestRatesTrigger))</f>
        <v>1.9970000000000002E-2</v>
      </c>
      <c r="W320" s="94" t="b">
        <f t="shared" si="25"/>
        <v>1</v>
      </c>
      <c r="X320" s="153">
        <f t="shared" si="26"/>
        <v>0.18482576972199405</v>
      </c>
      <c r="Y320" s="50" t="b">
        <f>ABS(X320/10000)&lt;=ABS('General Settings'!$D$32)</f>
        <v>0</v>
      </c>
      <c r="AA320" s="50" t="str">
        <f>_xll.qlSwapIndex(,,O320,SettlementDays,Currency,Calendar,FixedLegTenor,FixedLegBDC,FixedLegDayCounter,Index6M,DiscountingCurve,Permanent,Trigger,ObjectOverwrite)</f>
        <v>obj_00633#0003</v>
      </c>
      <c r="AB320" s="50" t="str">
        <f>_xll.qlVanillaSwapFromSwapIndex(,AA320,R320)</f>
        <v>obj_00850#0003</v>
      </c>
    </row>
    <row r="321" spans="13:28" x14ac:dyDescent="0.2">
      <c r="M321" s="94" t="s">
        <v>159</v>
      </c>
      <c r="N321" s="94" t="s">
        <v>118</v>
      </c>
      <c r="O321" s="94" t="s">
        <v>90</v>
      </c>
      <c r="P321" s="94" t="str">
        <f t="shared" si="24"/>
        <v>EUR14F10Y_Quote</v>
      </c>
      <c r="Q321" s="122"/>
      <c r="R321" s="106">
        <f>_xll.qlInterestRateIndexFixingDate(AA321,S321)</f>
        <v>47381</v>
      </c>
      <c r="S321" s="106">
        <f>_xll.qlCalendarAdvance(Calendar,SettlementDate,N321,"mf",TRUE,Trigger)</f>
        <v>47385</v>
      </c>
      <c r="T321" s="106">
        <f>_xll.qlInterestRateIndexMaturity(AA321,S321)</f>
        <v>51039</v>
      </c>
      <c r="U321" s="97">
        <f>_xll.qlIndexFixing(AA321,R321,TRUE,_xll.ohTrigger(Trigger,Trigger6M,InterestRatesTrigger))</f>
        <v>1.9679902968826862E-2</v>
      </c>
      <c r="V321" s="97">
        <f>_xll.qlQuoteValue(P321,_xll.ohTrigger(Trigger,Trigger6M,InterestRatesTrigger))</f>
        <v>1.9650000000000001E-2</v>
      </c>
      <c r="W321" s="94" t="b">
        <f t="shared" si="25"/>
        <v>1</v>
      </c>
      <c r="X321" s="153">
        <f t="shared" si="26"/>
        <v>0.29902968826860804</v>
      </c>
      <c r="Y321" s="50" t="b">
        <f>ABS(X321/10000)&lt;=ABS('General Settings'!$D$32)</f>
        <v>0</v>
      </c>
      <c r="AA321" s="50" t="str">
        <f>_xll.qlSwapIndex(,,O321,SettlementDays,Currency,Calendar,FixedLegTenor,FixedLegBDC,FixedLegDayCounter,Index6M,DiscountingCurve,Permanent,Trigger,ObjectOverwrite)</f>
        <v>obj_00723#0003</v>
      </c>
      <c r="AB321" s="50" t="str">
        <f>_xll.qlVanillaSwapFromSwapIndex(,AA321,R321)</f>
        <v>obj_008fd#0003</v>
      </c>
    </row>
    <row r="322" spans="13:28" x14ac:dyDescent="0.2">
      <c r="M322" s="94" t="s">
        <v>159</v>
      </c>
      <c r="N322" s="94" t="s">
        <v>118</v>
      </c>
      <c r="O322" s="94" t="s">
        <v>116</v>
      </c>
      <c r="P322" s="94" t="str">
        <f t="shared" si="24"/>
        <v>EUR14F11Y_Quote</v>
      </c>
      <c r="Q322" s="122"/>
      <c r="R322" s="106">
        <f>_xll.qlInterestRateIndexFixingDate(AA322,S322)</f>
        <v>47381</v>
      </c>
      <c r="S322" s="106">
        <f>_xll.qlCalendarAdvance(Calendar,SettlementDate,N322,"mf",TRUE,Trigger)</f>
        <v>47385</v>
      </c>
      <c r="T322" s="106">
        <f>_xll.qlInterestRateIndexMaturity(AA322,S322)</f>
        <v>51403</v>
      </c>
      <c r="U322" s="97">
        <f>_xll.qlIndexFixing(AA322,R322,TRUE,_xll.ohTrigger(Trigger,Trigger6M,InterestRatesTrigger))</f>
        <v>1.9396095095682013E-2</v>
      </c>
      <c r="V322" s="97">
        <f>_xll.qlQuoteValue(P322,_xll.ohTrigger(Trigger,Trigger6M,InterestRatesTrigger))</f>
        <v>1.9380000000000001E-2</v>
      </c>
      <c r="W322" s="94" t="b">
        <f t="shared" si="25"/>
        <v>1</v>
      </c>
      <c r="X322" s="153">
        <f t="shared" si="26"/>
        <v>0.16095095682011618</v>
      </c>
      <c r="Y322" s="50" t="b">
        <f>ABS(X322/10000)&lt;=ABS('General Settings'!$D$32)</f>
        <v>0</v>
      </c>
      <c r="AA322" s="50" t="str">
        <f>_xll.qlSwapIndex(,,O322,SettlementDays,Currency,Calendar,FixedLegTenor,FixedLegBDC,FixedLegDayCounter,Index6M,DiscountingCurve,Permanent,Trigger,ObjectOverwrite)</f>
        <v>obj_00650#0003</v>
      </c>
      <c r="AB322" s="50" t="str">
        <f>_xll.qlVanillaSwapFromSwapIndex(,AA322,R322)</f>
        <v>obj_00865#0003</v>
      </c>
    </row>
    <row r="323" spans="13:28" x14ac:dyDescent="0.2">
      <c r="M323" s="94" t="s">
        <v>159</v>
      </c>
      <c r="N323" s="94" t="s">
        <v>118</v>
      </c>
      <c r="O323" s="94" t="s">
        <v>91</v>
      </c>
      <c r="P323" s="94" t="str">
        <f t="shared" si="24"/>
        <v>EUR14F12Y_Quote</v>
      </c>
      <c r="Q323" s="122"/>
      <c r="R323" s="106">
        <f>_xll.qlInterestRateIndexFixingDate(AA323,S323)</f>
        <v>47381</v>
      </c>
      <c r="S323" s="106">
        <f>_xll.qlCalendarAdvance(Calendar,SettlementDate,N323,"mf",TRUE,Trigger)</f>
        <v>47385</v>
      </c>
      <c r="T323" s="106">
        <f>_xll.qlInterestRateIndexMaturity(AA323,S323)</f>
        <v>51768</v>
      </c>
      <c r="U323" s="97">
        <f>_xll.qlIndexFixing(AA323,R323,TRUE,_xll.ohTrigger(Trigger,Trigger6M,InterestRatesTrigger))</f>
        <v>1.9137249202144591E-2</v>
      </c>
      <c r="V323" s="97">
        <f>_xll.qlQuoteValue(P323,_xll.ohTrigger(Trigger,Trigger6M,InterestRatesTrigger))</f>
        <v>1.9140000000000001E-2</v>
      </c>
      <c r="W323" s="94" t="b">
        <f t="shared" si="25"/>
        <v>1</v>
      </c>
      <c r="X323" s="153">
        <f t="shared" si="26"/>
        <v>-2.7507978554094925E-2</v>
      </c>
      <c r="Y323" s="50" t="b">
        <f>ABS(X323/10000)&lt;=ABS('General Settings'!$D$32)</f>
        <v>0</v>
      </c>
      <c r="AA323" s="50" t="str">
        <f>_xll.qlSwapIndex(,,O323,SettlementDays,Currency,Calendar,FixedLegTenor,FixedLegBDC,FixedLegDayCounter,Index6M,DiscountingCurve,Permanent,Trigger,ObjectOverwrite)</f>
        <v>obj_0065a#0003</v>
      </c>
      <c r="AB323" s="50" t="str">
        <f>_xll.qlVanillaSwapFromSwapIndex(,AA323,R323)</f>
        <v>obj_008b4#0003</v>
      </c>
    </row>
    <row r="324" spans="13:28" x14ac:dyDescent="0.2">
      <c r="M324" s="94" t="s">
        <v>159</v>
      </c>
      <c r="N324" s="94" t="s">
        <v>118</v>
      </c>
      <c r="O324" s="94" t="s">
        <v>117</v>
      </c>
      <c r="P324" s="94" t="str">
        <f t="shared" si="24"/>
        <v>EUR14F13Y_Quote</v>
      </c>
      <c r="Q324" s="122"/>
      <c r="R324" s="106">
        <f>_xll.qlInterestRateIndexFixingDate(AA324,S324)</f>
        <v>47381</v>
      </c>
      <c r="S324" s="106">
        <f>_xll.qlCalendarAdvance(Calendar,SettlementDate,N324,"mf",TRUE,Trigger)</f>
        <v>47385</v>
      </c>
      <c r="T324" s="106">
        <f>_xll.qlInterestRateIndexMaturity(AA324,S324)</f>
        <v>52133</v>
      </c>
      <c r="U324" s="97">
        <f>_xll.qlIndexFixing(AA324,R324,TRUE,_xll.ohTrigger(Trigger,Trigger6M,InterestRatesTrigger))</f>
        <v>1.8913346725854301E-2</v>
      </c>
      <c r="V324" s="97">
        <f>_xll.qlQuoteValue(P324,_xll.ohTrigger(Trigger,Trigger6M,InterestRatesTrigger))</f>
        <v>1.891E-2</v>
      </c>
      <c r="W324" s="94" t="b">
        <f t="shared" si="25"/>
        <v>1</v>
      </c>
      <c r="X324" s="153">
        <f t="shared" si="26"/>
        <v>3.3467258543015688E-2</v>
      </c>
      <c r="Y324" s="50" t="b">
        <f>ABS(X324/10000)&lt;=ABS('General Settings'!$D$32)</f>
        <v>0</v>
      </c>
      <c r="AA324" s="50" t="str">
        <f>_xll.qlSwapIndex(,,O324,SettlementDays,Currency,Calendar,FixedLegTenor,FixedLegBDC,FixedLegDayCounter,Index6M,DiscountingCurve,Permanent,Trigger,ObjectOverwrite)</f>
        <v>obj_00692#0003</v>
      </c>
      <c r="AB324" s="50" t="str">
        <f>_xll.qlVanillaSwapFromSwapIndex(,AA324,R324)</f>
        <v>obj_00935#0003</v>
      </c>
    </row>
    <row r="325" spans="13:28" x14ac:dyDescent="0.2">
      <c r="M325" s="94" t="s">
        <v>159</v>
      </c>
      <c r="N325" s="94" t="s">
        <v>118</v>
      </c>
      <c r="O325" s="94" t="s">
        <v>118</v>
      </c>
      <c r="P325" s="94" t="str">
        <f t="shared" si="24"/>
        <v>EUR14F14Y_Quote</v>
      </c>
      <c r="Q325" s="122"/>
      <c r="R325" s="106">
        <f>_xll.qlInterestRateIndexFixingDate(AA325,S325)</f>
        <v>47381</v>
      </c>
      <c r="S325" s="106">
        <f>_xll.qlCalendarAdvance(Calendar,SettlementDate,N325,"mf",TRUE,Trigger)</f>
        <v>47385</v>
      </c>
      <c r="T325" s="106">
        <f>_xll.qlInterestRateIndexMaturity(AA325,S325)</f>
        <v>52498</v>
      </c>
      <c r="U325" s="97">
        <f>_xll.qlIndexFixing(AA325,R325,TRUE,_xll.ohTrigger(Trigger,Trigger6M,InterestRatesTrigger))</f>
        <v>1.8719528518490586E-2</v>
      </c>
      <c r="V325" s="97">
        <f>_xll.qlQuoteValue(P325,_xll.ohTrigger(Trigger,Trigger6M,InterestRatesTrigger))</f>
        <v>1.8710000000000001E-2</v>
      </c>
      <c r="W325" s="94" t="b">
        <f t="shared" si="25"/>
        <v>1</v>
      </c>
      <c r="X325" s="153">
        <f t="shared" si="26"/>
        <v>9.5285184905855025E-2</v>
      </c>
      <c r="Y325" s="50" t="b">
        <f>ABS(X325/10000)&lt;=ABS('General Settings'!$D$32)</f>
        <v>0</v>
      </c>
      <c r="AA325" s="50" t="str">
        <f>_xll.qlSwapIndex(,,O325,SettlementDays,Currency,Calendar,FixedLegTenor,FixedLegBDC,FixedLegDayCounter,Index6M,DiscountingCurve,Permanent,Trigger,ObjectOverwrite)</f>
        <v>obj_006c6#0003</v>
      </c>
      <c r="AB325" s="50" t="str">
        <f>_xll.qlVanillaSwapFromSwapIndex(,AA325,R325)</f>
        <v>obj_00836#0003</v>
      </c>
    </row>
    <row r="326" spans="13:28" x14ac:dyDescent="0.2">
      <c r="M326" s="94" t="s">
        <v>159</v>
      </c>
      <c r="N326" s="94" t="s">
        <v>118</v>
      </c>
      <c r="O326" s="94" t="s">
        <v>92</v>
      </c>
      <c r="P326" s="94" t="str">
        <f t="shared" si="24"/>
        <v>EUR14F15Y_Quote</v>
      </c>
      <c r="Q326" s="122"/>
      <c r="R326" s="106">
        <f>_xll.qlInterestRateIndexFixingDate(AA326,S326)</f>
        <v>47381</v>
      </c>
      <c r="S326" s="106">
        <f>_xll.qlCalendarAdvance(Calendar,SettlementDate,N326,"mf",TRUE,Trigger)</f>
        <v>47385</v>
      </c>
      <c r="T326" s="106">
        <f>_xll.qlInterestRateIndexMaturity(AA326,S326)</f>
        <v>52866</v>
      </c>
      <c r="U326" s="97">
        <f>_xll.qlIndexFixing(AA326,R326,TRUE,_xll.ohTrigger(Trigger,Trigger6M,InterestRatesTrigger))</f>
        <v>1.855433463160967E-2</v>
      </c>
      <c r="V326" s="97">
        <f>_xll.qlQuoteValue(P326,_xll.ohTrigger(Trigger,Trigger6M,InterestRatesTrigger))</f>
        <v>1.8550000000000001E-2</v>
      </c>
      <c r="W326" s="94" t="b">
        <f t="shared" si="25"/>
        <v>1</v>
      </c>
      <c r="X326" s="153">
        <f t="shared" si="26"/>
        <v>4.3346316096690152E-2</v>
      </c>
      <c r="Y326" s="50" t="b">
        <f>ABS(X326/10000)&lt;=ABS('General Settings'!$D$32)</f>
        <v>0</v>
      </c>
      <c r="AA326" s="50" t="str">
        <f>_xll.qlSwapIndex(,,O326,SettlementDays,Currency,Calendar,FixedLegTenor,FixedLegBDC,FixedLegDayCounter,Index6M,DiscountingCurve,Permanent,Trigger,ObjectOverwrite)</f>
        <v>obj_0070a#0003</v>
      </c>
      <c r="AB326" s="50" t="str">
        <f>_xll.qlVanillaSwapFromSwapIndex(,AA326,R326)</f>
        <v>obj_008cd#0003</v>
      </c>
    </row>
    <row r="327" spans="13:28" x14ac:dyDescent="0.2">
      <c r="M327" s="94" t="s">
        <v>159</v>
      </c>
      <c r="N327" s="94" t="s">
        <v>118</v>
      </c>
      <c r="O327" s="94" t="s">
        <v>93</v>
      </c>
      <c r="P327" s="94" t="str">
        <f t="shared" si="24"/>
        <v>EUR14F20Y_Quote</v>
      </c>
      <c r="Q327" s="122"/>
      <c r="R327" s="106">
        <f>_xll.qlInterestRateIndexFixingDate(AA327,S327)</f>
        <v>47381</v>
      </c>
      <c r="S327" s="106">
        <f>_xll.qlCalendarAdvance(Calendar,SettlementDate,N327,"mf",TRUE,Trigger)</f>
        <v>47385</v>
      </c>
      <c r="T327" s="106">
        <f>_xll.qlInterestRateIndexMaturity(AA327,S327)</f>
        <v>54690</v>
      </c>
      <c r="U327" s="97">
        <f>_xll.qlIndexFixing(AA327,R327,TRUE,_xll.ohTrigger(Trigger,Trigger6M,InterestRatesTrigger))</f>
        <v>1.8042351721299772E-2</v>
      </c>
      <c r="V327" s="97">
        <f>_xll.qlQuoteValue(P327,_xll.ohTrigger(Trigger,Trigger6M,InterestRatesTrigger))</f>
        <v>1.8030000000000001E-2</v>
      </c>
      <c r="W327" s="94" t="b">
        <f t="shared" si="25"/>
        <v>1</v>
      </c>
      <c r="X327" s="153">
        <f t="shared" si="26"/>
        <v>0.12351721299770635</v>
      </c>
      <c r="Y327" s="50" t="b">
        <f>ABS(X327/10000)&lt;=ABS('General Settings'!$D$32)</f>
        <v>0</v>
      </c>
      <c r="AA327" s="50" t="str">
        <f>_xll.qlSwapIndex(,,O327,SettlementDays,Currency,Calendar,FixedLegTenor,FixedLegBDC,FixedLegDayCounter,Index6M,DiscountingCurve,Permanent,Trigger,ObjectOverwrite)</f>
        <v>obj_0068a#0003</v>
      </c>
      <c r="AB327" s="50" t="str">
        <f>_xll.qlVanillaSwapFromSwapIndex(,AA327,R327)</f>
        <v>obj_008f9#0003</v>
      </c>
    </row>
    <row r="328" spans="13:28" x14ac:dyDescent="0.2">
      <c r="M328" s="94" t="s">
        <v>159</v>
      </c>
      <c r="N328" s="94" t="s">
        <v>118</v>
      </c>
      <c r="O328" s="94" t="s">
        <v>94</v>
      </c>
      <c r="P328" s="94" t="str">
        <f t="shared" si="24"/>
        <v>EUR14F25Y_Quote</v>
      </c>
      <c r="Q328" s="122"/>
      <c r="R328" s="106">
        <f>_xll.qlInterestRateIndexFixingDate(AA328,S328)</f>
        <v>47381</v>
      </c>
      <c r="S328" s="106">
        <f>_xll.qlCalendarAdvance(Calendar,SettlementDate,N328,"mf",TRUE,Trigger)</f>
        <v>47385</v>
      </c>
      <c r="T328" s="106">
        <f>_xll.qlInterestRateIndexMaturity(AA328,S328)</f>
        <v>56516</v>
      </c>
      <c r="U328" s="97">
        <f>_xll.qlIndexFixing(AA328,R328,TRUE,_xll.ohTrigger(Trigger,Trigger6M,InterestRatesTrigger))</f>
        <v>1.7674135577891822E-2</v>
      </c>
      <c r="V328" s="97">
        <f>_xll.qlQuoteValue(P328,_xll.ohTrigger(Trigger,Trigger6M,InterestRatesTrigger))</f>
        <v>1.7659999999999999E-2</v>
      </c>
      <c r="W328" s="94" t="b">
        <f t="shared" si="25"/>
        <v>1</v>
      </c>
      <c r="X328" s="153">
        <f t="shared" si="26"/>
        <v>0.14135577891823126</v>
      </c>
      <c r="Y328" s="50" t="b">
        <f>ABS(X328/10000)&lt;=ABS('General Settings'!$D$32)</f>
        <v>0</v>
      </c>
      <c r="AA328" s="50" t="str">
        <f>_xll.qlSwapIndex(,,O328,SettlementDays,Currency,Calendar,FixedLegTenor,FixedLegBDC,FixedLegDayCounter,Index6M,DiscountingCurve,Permanent,Trigger,ObjectOverwrite)</f>
        <v>obj_00669#0003</v>
      </c>
      <c r="AB328" s="50" t="str">
        <f>_xll.qlVanillaSwapFromSwapIndex(,AA328,R328)</f>
        <v>obj_0085c#0003</v>
      </c>
    </row>
    <row r="329" spans="13:28" x14ac:dyDescent="0.2">
      <c r="M329" s="197" t="s">
        <v>159</v>
      </c>
      <c r="N329" s="197" t="s">
        <v>118</v>
      </c>
      <c r="O329" s="197" t="s">
        <v>96</v>
      </c>
      <c r="P329" s="197" t="str">
        <f t="shared" si="24"/>
        <v>EUR14F30Y_Quote</v>
      </c>
      <c r="Q329" s="162"/>
      <c r="R329" s="198">
        <f>_xll.qlInterestRateIndexFixingDate(AA329,S329)</f>
        <v>47381</v>
      </c>
      <c r="S329" s="198">
        <f>_xll.qlCalendarAdvance(Calendar,SettlementDate,N329,"mf",TRUE,Trigger)</f>
        <v>47385</v>
      </c>
      <c r="T329" s="198">
        <f>_xll.qlInterestRateIndexMaturity(AA329,S329)</f>
        <v>58342</v>
      </c>
      <c r="U329" s="199">
        <f>_xll.qlIndexFixing(AA329,R329,TRUE,_xll.ohTrigger(Trigger,Trigger6M,InterestRatesTrigger))</f>
        <v>1.7331198775530184E-2</v>
      </c>
      <c r="V329" s="199">
        <f>_xll.qlQuoteValue(P329,_xll.ohTrigger(Trigger,Trigger6M,InterestRatesTrigger))</f>
        <v>1.7330000000000002E-2</v>
      </c>
      <c r="W329" s="197" t="b">
        <f t="shared" si="25"/>
        <v>1</v>
      </c>
      <c r="X329" s="200">
        <f t="shared" si="26"/>
        <v>1.1987755301826053E-2</v>
      </c>
      <c r="Y329" s="161" t="b">
        <f>ABS(X329/10000)&lt;=ABS('General Settings'!$D$32)</f>
        <v>0</v>
      </c>
      <c r="AA329" s="50" t="str">
        <f>_xll.qlSwapIndex(,,O329,SettlementDays,Currency,Calendar,FixedLegTenor,FixedLegBDC,FixedLegDayCounter,Index6M,DiscountingCurve,Permanent,Trigger,ObjectOverwrite)</f>
        <v>obj_0067c#0003</v>
      </c>
      <c r="AB329" s="50" t="str">
        <f>_xll.qlVanillaSwapFromSwapIndex(,AA329,R329)</f>
        <v>obj_008ae#0003</v>
      </c>
    </row>
    <row r="330" spans="13:28" x14ac:dyDescent="0.2">
      <c r="M330" s="201" t="s">
        <v>159</v>
      </c>
      <c r="N330" s="201" t="s">
        <v>92</v>
      </c>
      <c r="O330" s="201" t="s">
        <v>33</v>
      </c>
      <c r="P330" s="201" t="str">
        <f t="shared" si="24"/>
        <v>EUR15F1Y_Quote</v>
      </c>
      <c r="Q330" s="166"/>
      <c r="R330" s="202">
        <f>_xll.qlInterestRateIndexFixingDate(AA330,S330)</f>
        <v>47746</v>
      </c>
      <c r="S330" s="202">
        <f>_xll.qlCalendarAdvance(Calendar,SettlementDate,N330,"mf",TRUE,Trigger)</f>
        <v>47750</v>
      </c>
      <c r="T330" s="202">
        <f>_xll.qlInterestRateIndexMaturity(AA330,S330)</f>
        <v>48115</v>
      </c>
      <c r="U330" s="203">
        <f>_xll.qlIndexFixing(AA330,R330,TRUE,_xll.ohTrigger(Trigger,Trigger6M,InterestRatesTrigger))</f>
        <v>2.1828072756356846E-2</v>
      </c>
      <c r="V330" s="203">
        <f>_xll.qlQuoteValue(P330,_xll.ohTrigger(Trigger,Trigger6M,InterestRatesTrigger))</f>
        <v>2.1770000000000001E-2</v>
      </c>
      <c r="W330" s="201" t="b">
        <f t="shared" si="25"/>
        <v>1</v>
      </c>
      <c r="X330" s="204">
        <f t="shared" si="26"/>
        <v>0.58072756356844502</v>
      </c>
      <c r="Y330" s="149" t="b">
        <f>ABS(X330/10000)&lt;=ABS('General Settings'!$D$32)</f>
        <v>0</v>
      </c>
      <c r="AA330" s="50" t="str">
        <f>_xll.qlSwapIndex(,,O330,SettlementDays,Currency,Calendar,FixedLegTenor,FixedLegBDC,FixedLegDayCounter,Index6M,DiscountingCurve,Permanent,Trigger,ObjectOverwrite)</f>
        <v>obj_006a2#0003</v>
      </c>
      <c r="AB330" s="50" t="str">
        <f>_xll.qlVanillaSwapFromSwapIndex(,AA330,R330)</f>
        <v>obj_00924#0003</v>
      </c>
    </row>
    <row r="331" spans="13:28" x14ac:dyDescent="0.2">
      <c r="M331" s="94" t="s">
        <v>159</v>
      </c>
      <c r="N331" s="94" t="s">
        <v>92</v>
      </c>
      <c r="O331" s="94" t="s">
        <v>82</v>
      </c>
      <c r="P331" s="94" t="str">
        <f t="shared" si="24"/>
        <v>EUR15F2Y_Quote</v>
      </c>
      <c r="Q331" s="122"/>
      <c r="R331" s="106">
        <f>_xll.qlInterestRateIndexFixingDate(AA331,S331)</f>
        <v>47746</v>
      </c>
      <c r="S331" s="106">
        <f>_xll.qlCalendarAdvance(Calendar,SettlementDate,N331,"mf",TRUE,Trigger)</f>
        <v>47750</v>
      </c>
      <c r="T331" s="106">
        <f>_xll.qlInterestRateIndexMaturity(AA331,S331)</f>
        <v>48481</v>
      </c>
      <c r="U331" s="97">
        <f>_xll.qlIndexFixing(AA331,R331,TRUE,_xll.ohTrigger(Trigger,Trigger6M,InterestRatesTrigger))</f>
        <v>2.1612661369571188E-2</v>
      </c>
      <c r="V331" s="97">
        <f>_xll.qlQuoteValue(P331,_xll.ohTrigger(Trigger,Trigger6M,InterestRatesTrigger))</f>
        <v>2.162E-2</v>
      </c>
      <c r="W331" s="94" t="b">
        <f t="shared" si="25"/>
        <v>1</v>
      </c>
      <c r="X331" s="153">
        <f t="shared" si="26"/>
        <v>-7.3386304288124149E-2</v>
      </c>
      <c r="Y331" s="50" t="b">
        <f>ABS(X331/10000)&lt;=ABS('General Settings'!$D$32)</f>
        <v>0</v>
      </c>
      <c r="AA331" s="50" t="str">
        <f>_xll.qlSwapIndex(,,O331,SettlementDays,Currency,Calendar,FixedLegTenor,FixedLegBDC,FixedLegDayCounter,Index6M,DiscountingCurve,Permanent,Trigger,ObjectOverwrite)</f>
        <v>obj_006bc#0003</v>
      </c>
      <c r="AB331" s="50" t="str">
        <f>_xll.qlVanillaSwapFromSwapIndex(,AA331,R331)</f>
        <v>obj_0092e#0003</v>
      </c>
    </row>
    <row r="332" spans="13:28" x14ac:dyDescent="0.2">
      <c r="M332" s="94" t="s">
        <v>159</v>
      </c>
      <c r="N332" s="94" t="s">
        <v>92</v>
      </c>
      <c r="O332" s="94" t="s">
        <v>83</v>
      </c>
      <c r="P332" s="94" t="str">
        <f t="shared" si="24"/>
        <v>EUR15F3Y_Quote</v>
      </c>
      <c r="Q332" s="122"/>
      <c r="R332" s="106">
        <f>_xll.qlInterestRateIndexFixingDate(AA332,S332)</f>
        <v>47746</v>
      </c>
      <c r="S332" s="106">
        <f>_xll.qlCalendarAdvance(Calendar,SettlementDate,N332,"mf",TRUE,Trigger)</f>
        <v>47750</v>
      </c>
      <c r="T332" s="106">
        <f>_xll.qlInterestRateIndexMaturity(AA332,S332)</f>
        <v>48848</v>
      </c>
      <c r="U332" s="97">
        <f>_xll.qlIndexFixing(AA332,R332,TRUE,_xll.ohTrigger(Trigger,Trigger6M,InterestRatesTrigger))</f>
        <v>2.1320966189211903E-2</v>
      </c>
      <c r="V332" s="97">
        <f>_xll.qlQuoteValue(P332,_xll.ohTrigger(Trigger,Trigger6M,InterestRatesTrigger))</f>
        <v>2.1310000000000003E-2</v>
      </c>
      <c r="W332" s="94" t="b">
        <f t="shared" si="25"/>
        <v>1</v>
      </c>
      <c r="X332" s="153">
        <f t="shared" si="26"/>
        <v>0.10966189211900762</v>
      </c>
      <c r="Y332" s="50" t="b">
        <f>ABS(X332/10000)&lt;=ABS('General Settings'!$D$32)</f>
        <v>0</v>
      </c>
      <c r="AA332" s="50" t="str">
        <f>_xll.qlSwapIndex(,,O332,SettlementDays,Currency,Calendar,FixedLegTenor,FixedLegBDC,FixedLegDayCounter,Index6M,DiscountingCurve,Permanent,Trigger,ObjectOverwrite)</f>
        <v>obj_00719#0003</v>
      </c>
      <c r="AB332" s="50" t="str">
        <f>_xll.qlVanillaSwapFromSwapIndex(,AA332,R332)</f>
        <v>obj_00882#0003</v>
      </c>
    </row>
    <row r="333" spans="13:28" x14ac:dyDescent="0.2">
      <c r="M333" s="94" t="s">
        <v>159</v>
      </c>
      <c r="N333" s="94" t="s">
        <v>92</v>
      </c>
      <c r="O333" s="94" t="s">
        <v>84</v>
      </c>
      <c r="P333" s="94" t="str">
        <f t="shared" si="24"/>
        <v>EUR15F4Y_Quote</v>
      </c>
      <c r="Q333" s="122"/>
      <c r="R333" s="106">
        <f>_xll.qlInterestRateIndexFixingDate(AA333,S333)</f>
        <v>47746</v>
      </c>
      <c r="S333" s="106">
        <f>_xll.qlCalendarAdvance(Calendar,SettlementDate,N333,"mf",TRUE,Trigger)</f>
        <v>47750</v>
      </c>
      <c r="T333" s="106">
        <f>_xll.qlInterestRateIndexMaturity(AA333,S333)</f>
        <v>49212</v>
      </c>
      <c r="U333" s="97">
        <f>_xll.qlIndexFixing(AA333,R333,TRUE,_xll.ohTrigger(Trigger,Trigger6M,InterestRatesTrigger))</f>
        <v>2.1009675571777162E-2</v>
      </c>
      <c r="V333" s="97">
        <f>_xll.qlQuoteValue(P333,_xll.ohTrigger(Trigger,Trigger6M,InterestRatesTrigger))</f>
        <v>2.1010000000000001E-2</v>
      </c>
      <c r="W333" s="94" t="b">
        <f t="shared" si="25"/>
        <v>1</v>
      </c>
      <c r="X333" s="153">
        <f t="shared" si="26"/>
        <v>-3.244282228385964E-3</v>
      </c>
      <c r="Y333" s="50" t="b">
        <f>ABS(X333/10000)&lt;=ABS('General Settings'!$D$32)</f>
        <v>0</v>
      </c>
      <c r="AA333" s="50" t="str">
        <f>_xll.qlSwapIndex(,,O333,SettlementDays,Currency,Calendar,FixedLegTenor,FixedLegBDC,FixedLegDayCounter,Index6M,DiscountingCurve,Permanent,Trigger,ObjectOverwrite)</f>
        <v>obj_00637#0003</v>
      </c>
      <c r="AB333" s="50" t="str">
        <f>_xll.qlVanillaSwapFromSwapIndex(,AA333,R333)</f>
        <v>obj_00931#0003</v>
      </c>
    </row>
    <row r="334" spans="13:28" x14ac:dyDescent="0.2">
      <c r="M334" s="94" t="s">
        <v>159</v>
      </c>
      <c r="N334" s="94" t="s">
        <v>92</v>
      </c>
      <c r="O334" s="94" t="s">
        <v>85</v>
      </c>
      <c r="P334" s="94" t="str">
        <f t="shared" ref="P334:P397" si="27">Currency&amp;SUBSTITUTE(N334,"Y","F")&amp;O334&amp;QuoteSuffix</f>
        <v>EUR15F5Y_Quote</v>
      </c>
      <c r="Q334" s="122"/>
      <c r="R334" s="106">
        <f>_xll.qlInterestRateIndexFixingDate(AA334,S334)</f>
        <v>47746</v>
      </c>
      <c r="S334" s="106">
        <f>_xll.qlCalendarAdvance(Calendar,SettlementDate,N334,"mf",TRUE,Trigger)</f>
        <v>47750</v>
      </c>
      <c r="T334" s="106">
        <f>_xll.qlInterestRateIndexMaturity(AA334,S334)</f>
        <v>49576</v>
      </c>
      <c r="U334" s="97">
        <f>_xll.qlIndexFixing(AA334,R334,TRUE,_xll.ohTrigger(Trigger,Trigger6M,InterestRatesTrigger))</f>
        <v>2.0681421704730561E-2</v>
      </c>
      <c r="V334" s="97">
        <f>_xll.qlQuoteValue(P334,_xll.ohTrigger(Trigger,Trigger6M,InterestRatesTrigger))</f>
        <v>2.0670000000000001E-2</v>
      </c>
      <c r="W334" s="94" t="b">
        <f t="shared" si="25"/>
        <v>1</v>
      </c>
      <c r="X334" s="153">
        <f t="shared" si="26"/>
        <v>0.11421704730559673</v>
      </c>
      <c r="Y334" s="50" t="b">
        <f>ABS(X334/10000)&lt;=ABS('General Settings'!$D$32)</f>
        <v>0</v>
      </c>
      <c r="AA334" s="50" t="str">
        <f>_xll.qlSwapIndex(,,O334,SettlementDays,Currency,Calendar,FixedLegTenor,FixedLegBDC,FixedLegDayCounter,Index6M,DiscountingCurve,Permanent,Trigger,ObjectOverwrite)</f>
        <v>obj_00641#0003</v>
      </c>
      <c r="AB334" s="50" t="str">
        <f>_xll.qlVanillaSwapFromSwapIndex(,AA334,R334)</f>
        <v>obj_00899#0003</v>
      </c>
    </row>
    <row r="335" spans="13:28" x14ac:dyDescent="0.2">
      <c r="M335" s="94" t="s">
        <v>159</v>
      </c>
      <c r="N335" s="94" t="s">
        <v>92</v>
      </c>
      <c r="O335" s="94" t="s">
        <v>86</v>
      </c>
      <c r="P335" s="94" t="str">
        <f t="shared" si="27"/>
        <v>EUR15F6Y_Quote</v>
      </c>
      <c r="Q335" s="122"/>
      <c r="R335" s="106">
        <f>_xll.qlInterestRateIndexFixingDate(AA335,S335)</f>
        <v>47746</v>
      </c>
      <c r="S335" s="106">
        <f>_xll.qlCalendarAdvance(Calendar,SettlementDate,N335,"mf",TRUE,Trigger)</f>
        <v>47750</v>
      </c>
      <c r="T335" s="106">
        <f>_xll.qlInterestRateIndexMaturity(AA335,S335)</f>
        <v>49942</v>
      </c>
      <c r="U335" s="97">
        <f>_xll.qlIndexFixing(AA335,R335,TRUE,_xll.ohTrigger(Trigger,Trigger6M,InterestRatesTrigger))</f>
        <v>2.0353470816939046E-2</v>
      </c>
      <c r="V335" s="97">
        <f>_xll.qlQuoteValue(P335,_xll.ohTrigger(Trigger,Trigger6M,InterestRatesTrigger))</f>
        <v>2.035E-2</v>
      </c>
      <c r="W335" s="94" t="b">
        <f t="shared" ref="W335:W398" si="28">NOT(ISERROR(V335))</f>
        <v>1</v>
      </c>
      <c r="X335" s="153">
        <f t="shared" ref="X335:X398" si="29">(U335-V335)*10000</f>
        <v>3.4708169390461341E-2</v>
      </c>
      <c r="Y335" s="50" t="b">
        <f>ABS(X335/10000)&lt;=ABS('General Settings'!$D$32)</f>
        <v>0</v>
      </c>
      <c r="AA335" s="50" t="str">
        <f>_xll.qlSwapIndex(,,O335,SettlementDays,Currency,Calendar,FixedLegTenor,FixedLegBDC,FixedLegDayCounter,Index6M,DiscountingCurve,Permanent,Trigger,ObjectOverwrite)</f>
        <v>obj_006f4#0003</v>
      </c>
      <c r="AB335" s="50" t="str">
        <f>_xll.qlVanillaSwapFromSwapIndex(,AA335,R335)</f>
        <v>obj_008ab#0003</v>
      </c>
    </row>
    <row r="336" spans="13:28" x14ac:dyDescent="0.2">
      <c r="M336" s="94" t="s">
        <v>159</v>
      </c>
      <c r="N336" s="94" t="s">
        <v>92</v>
      </c>
      <c r="O336" s="94" t="s">
        <v>87</v>
      </c>
      <c r="P336" s="94" t="str">
        <f t="shared" si="27"/>
        <v>EUR15F7Y_Quote</v>
      </c>
      <c r="Q336" s="122"/>
      <c r="R336" s="106">
        <f>_xll.qlInterestRateIndexFixingDate(AA336,S336)</f>
        <v>47746</v>
      </c>
      <c r="S336" s="106">
        <f>_xll.qlCalendarAdvance(Calendar,SettlementDate,N336,"mf",TRUE,Trigger)</f>
        <v>47750</v>
      </c>
      <c r="T336" s="106">
        <f>_xll.qlInterestRateIndexMaturity(AA336,S336)</f>
        <v>50307</v>
      </c>
      <c r="U336" s="97">
        <f>_xll.qlIndexFixing(AA336,R336,TRUE,_xll.ohTrigger(Trigger,Trigger6M,InterestRatesTrigger))</f>
        <v>2.0018126169754544E-2</v>
      </c>
      <c r="V336" s="97">
        <f>_xll.qlQuoteValue(P336,_xll.ohTrigger(Trigger,Trigger6M,InterestRatesTrigger))</f>
        <v>1.9980000000000001E-2</v>
      </c>
      <c r="W336" s="94" t="b">
        <f t="shared" si="28"/>
        <v>1</v>
      </c>
      <c r="X336" s="153">
        <f t="shared" si="29"/>
        <v>0.38126169754543193</v>
      </c>
      <c r="Y336" s="50" t="b">
        <f>ABS(X336/10000)&lt;=ABS('General Settings'!$D$32)</f>
        <v>0</v>
      </c>
      <c r="AA336" s="50" t="str">
        <f>_xll.qlSwapIndex(,,O336,SettlementDays,Currency,Calendar,FixedLegTenor,FixedLegBDC,FixedLegDayCounter,Index6M,DiscountingCurve,Permanent,Trigger,ObjectOverwrite)</f>
        <v>obj_006c4#0003</v>
      </c>
      <c r="AB336" s="50" t="str">
        <f>_xll.qlVanillaSwapFromSwapIndex(,AA336,R336)</f>
        <v>obj_008cb#0003</v>
      </c>
    </row>
    <row r="337" spans="13:28" x14ac:dyDescent="0.2">
      <c r="M337" s="94" t="s">
        <v>159</v>
      </c>
      <c r="N337" s="94" t="s">
        <v>92</v>
      </c>
      <c r="O337" s="94" t="s">
        <v>88</v>
      </c>
      <c r="P337" s="94" t="str">
        <f t="shared" si="27"/>
        <v>EUR15F8Y_Quote</v>
      </c>
      <c r="Q337" s="122"/>
      <c r="R337" s="106">
        <f>_xll.qlInterestRateIndexFixingDate(AA337,S337)</f>
        <v>47746</v>
      </c>
      <c r="S337" s="106">
        <f>_xll.qlCalendarAdvance(Calendar,SettlementDate,N337,"mf",TRUE,Trigger)</f>
        <v>47750</v>
      </c>
      <c r="T337" s="106">
        <f>_xll.qlInterestRateIndexMaturity(AA337,S337)</f>
        <v>50672</v>
      </c>
      <c r="U337" s="97">
        <f>_xll.qlIndexFixing(AA337,R337,TRUE,_xll.ohTrigger(Trigger,Trigger6M,InterestRatesTrigger))</f>
        <v>1.9690622359411231E-2</v>
      </c>
      <c r="V337" s="97">
        <f>_xll.qlQuoteValue(P337,_xll.ohTrigger(Trigger,Trigger6M,InterestRatesTrigger))</f>
        <v>1.967E-2</v>
      </c>
      <c r="W337" s="94" t="b">
        <f t="shared" si="28"/>
        <v>1</v>
      </c>
      <c r="X337" s="153">
        <f t="shared" si="29"/>
        <v>0.20622359411231334</v>
      </c>
      <c r="Y337" s="50" t="b">
        <f>ABS(X337/10000)&lt;=ABS('General Settings'!$D$32)</f>
        <v>0</v>
      </c>
      <c r="AA337" s="50" t="str">
        <f>_xll.qlSwapIndex(,,O337,SettlementDays,Currency,Calendar,FixedLegTenor,FixedLegBDC,FixedLegDayCounter,Index6M,DiscountingCurve,Permanent,Trigger,ObjectOverwrite)</f>
        <v>obj_0071b#0003</v>
      </c>
      <c r="AB337" s="50" t="str">
        <f>_xll.qlVanillaSwapFromSwapIndex(,AA337,R337)</f>
        <v>obj_00893#0003</v>
      </c>
    </row>
    <row r="338" spans="13:28" x14ac:dyDescent="0.2">
      <c r="M338" s="94" t="s">
        <v>159</v>
      </c>
      <c r="N338" s="94" t="s">
        <v>92</v>
      </c>
      <c r="O338" s="94" t="s">
        <v>89</v>
      </c>
      <c r="P338" s="94" t="str">
        <f t="shared" si="27"/>
        <v>EUR15F9Y_Quote</v>
      </c>
      <c r="Q338" s="122"/>
      <c r="R338" s="106">
        <f>_xll.qlInterestRateIndexFixingDate(AA338,S338)</f>
        <v>47746</v>
      </c>
      <c r="S338" s="106">
        <f>_xll.qlCalendarAdvance(Calendar,SettlementDate,N338,"mf",TRUE,Trigger)</f>
        <v>47750</v>
      </c>
      <c r="T338" s="106">
        <f>_xll.qlInterestRateIndexMaturity(AA338,S338)</f>
        <v>51039</v>
      </c>
      <c r="U338" s="97">
        <f>_xll.qlIndexFixing(AA338,R338,TRUE,_xll.ohTrigger(Trigger,Trigger6M,InterestRatesTrigger))</f>
        <v>1.937535391337853E-2</v>
      </c>
      <c r="V338" s="97">
        <f>_xll.qlQuoteValue(P338,_xll.ohTrigger(Trigger,Trigger6M,InterestRatesTrigger))</f>
        <v>1.9349999999999999E-2</v>
      </c>
      <c r="W338" s="94" t="b">
        <f t="shared" si="28"/>
        <v>1</v>
      </c>
      <c r="X338" s="153">
        <f t="shared" si="29"/>
        <v>0.25353913378531323</v>
      </c>
      <c r="Y338" s="50" t="b">
        <f>ABS(X338/10000)&lt;=ABS('General Settings'!$D$32)</f>
        <v>0</v>
      </c>
      <c r="AA338" s="50" t="str">
        <f>_xll.qlSwapIndex(,,O338,SettlementDays,Currency,Calendar,FixedLegTenor,FixedLegBDC,FixedLegDayCounter,Index6M,DiscountingCurve,Permanent,Trigger,ObjectOverwrite)</f>
        <v>obj_00757#0003</v>
      </c>
      <c r="AB338" s="50" t="str">
        <f>_xll.qlVanillaSwapFromSwapIndex(,AA338,R338)</f>
        <v>obj_008fb#0003</v>
      </c>
    </row>
    <row r="339" spans="13:28" x14ac:dyDescent="0.2">
      <c r="M339" s="94" t="s">
        <v>159</v>
      </c>
      <c r="N339" s="94" t="s">
        <v>92</v>
      </c>
      <c r="O339" s="94" t="s">
        <v>90</v>
      </c>
      <c r="P339" s="94" t="str">
        <f t="shared" si="27"/>
        <v>EUR15F10Y_Quote</v>
      </c>
      <c r="Q339" s="122"/>
      <c r="R339" s="106">
        <f>_xll.qlInterestRateIndexFixingDate(AA339,S339)</f>
        <v>47746</v>
      </c>
      <c r="S339" s="106">
        <f>_xll.qlCalendarAdvance(Calendar,SettlementDate,N339,"mf",TRUE,Trigger)</f>
        <v>47750</v>
      </c>
      <c r="T339" s="106">
        <f>_xll.qlInterestRateIndexMaturity(AA339,S339)</f>
        <v>51403</v>
      </c>
      <c r="U339" s="97">
        <f>_xll.qlIndexFixing(AA339,R339,TRUE,_xll.ohTrigger(Trigger,Trigger6M,InterestRatesTrigger))</f>
        <v>1.9088090210450027E-2</v>
      </c>
      <c r="V339" s="97">
        <f>_xll.qlQuoteValue(P339,_xll.ohTrigger(Trigger,Trigger6M,InterestRatesTrigger))</f>
        <v>1.908E-2</v>
      </c>
      <c r="W339" s="94" t="b">
        <f t="shared" si="28"/>
        <v>1</v>
      </c>
      <c r="X339" s="153">
        <f t="shared" si="29"/>
        <v>8.0902104500277239E-2</v>
      </c>
      <c r="Y339" s="50" t="b">
        <f>ABS(X339/10000)&lt;=ABS('General Settings'!$D$32)</f>
        <v>0</v>
      </c>
      <c r="AA339" s="50" t="str">
        <f>_xll.qlSwapIndex(,,O339,SettlementDays,Currency,Calendar,FixedLegTenor,FixedLegBDC,FixedLegDayCounter,Index6M,DiscountingCurve,Permanent,Trigger,ObjectOverwrite)</f>
        <v>obj_00717#0003</v>
      </c>
      <c r="AB339" s="50" t="str">
        <f>_xll.qlVanillaSwapFromSwapIndex(,AA339,R339)</f>
        <v>obj_00864#0003</v>
      </c>
    </row>
    <row r="340" spans="13:28" x14ac:dyDescent="0.2">
      <c r="M340" s="94" t="s">
        <v>159</v>
      </c>
      <c r="N340" s="94" t="s">
        <v>92</v>
      </c>
      <c r="O340" s="94" t="s">
        <v>116</v>
      </c>
      <c r="P340" s="94" t="str">
        <f t="shared" si="27"/>
        <v>EUR15F11Y_Quote</v>
      </c>
      <c r="Q340" s="122"/>
      <c r="R340" s="106">
        <f>_xll.qlInterestRateIndexFixingDate(AA340,S340)</f>
        <v>47746</v>
      </c>
      <c r="S340" s="106">
        <f>_xll.qlCalendarAdvance(Calendar,SettlementDate,N340,"mf",TRUE,Trigger)</f>
        <v>47750</v>
      </c>
      <c r="T340" s="106">
        <f>_xll.qlInterestRateIndexMaturity(AA340,S340)</f>
        <v>51768</v>
      </c>
      <c r="U340" s="97">
        <f>_xll.qlIndexFixing(AA340,R340,TRUE,_xll.ohTrigger(Trigger,Trigger6M,InterestRatesTrigger))</f>
        <v>1.8828648336216204E-2</v>
      </c>
      <c r="V340" s="97">
        <f>_xll.qlQuoteValue(P340,_xll.ohTrigger(Trigger,Trigger6M,InterestRatesTrigger))</f>
        <v>1.883E-2</v>
      </c>
      <c r="W340" s="94" t="b">
        <f t="shared" si="28"/>
        <v>1</v>
      </c>
      <c r="X340" s="153">
        <f t="shared" si="29"/>
        <v>-1.3516637837954204E-2</v>
      </c>
      <c r="Y340" s="50" t="b">
        <f>ABS(X340/10000)&lt;=ABS('General Settings'!$D$32)</f>
        <v>0</v>
      </c>
      <c r="AA340" s="50" t="str">
        <f>_xll.qlSwapIndex(,,O340,SettlementDays,Currency,Calendar,FixedLegTenor,FixedLegBDC,FixedLegDayCounter,Index6M,DiscountingCurve,Permanent,Trigger,ObjectOverwrite)</f>
        <v>obj_00699#0003</v>
      </c>
      <c r="AB340" s="50" t="str">
        <f>_xll.qlVanillaSwapFromSwapIndex(,AA340,R340)</f>
        <v>obj_008da#0003</v>
      </c>
    </row>
    <row r="341" spans="13:28" x14ac:dyDescent="0.2">
      <c r="M341" s="94" t="s">
        <v>159</v>
      </c>
      <c r="N341" s="94" t="s">
        <v>92</v>
      </c>
      <c r="O341" s="94" t="s">
        <v>91</v>
      </c>
      <c r="P341" s="94" t="str">
        <f t="shared" si="27"/>
        <v>EUR15F12Y_Quote</v>
      </c>
      <c r="Q341" s="122"/>
      <c r="R341" s="106">
        <f>_xll.qlInterestRateIndexFixingDate(AA341,S341)</f>
        <v>47746</v>
      </c>
      <c r="S341" s="106">
        <f>_xll.qlCalendarAdvance(Calendar,SettlementDate,N341,"mf",TRUE,Trigger)</f>
        <v>47750</v>
      </c>
      <c r="T341" s="106">
        <f>_xll.qlInterestRateIndexMaturity(AA341,S341)</f>
        <v>52133</v>
      </c>
      <c r="U341" s="97">
        <f>_xll.qlIndexFixing(AA341,R341,TRUE,_xll.ohTrigger(Trigger,Trigger6M,InterestRatesTrigger))</f>
        <v>1.8607159622507502E-2</v>
      </c>
      <c r="V341" s="97">
        <f>_xll.qlQuoteValue(P341,_xll.ohTrigger(Trigger,Trigger6M,InterestRatesTrigger))</f>
        <v>1.8599999999999998E-2</v>
      </c>
      <c r="W341" s="94" t="b">
        <f t="shared" si="28"/>
        <v>1</v>
      </c>
      <c r="X341" s="153">
        <f t="shared" si="29"/>
        <v>7.1596225075035158E-2</v>
      </c>
      <c r="Y341" s="50" t="b">
        <f>ABS(X341/10000)&lt;=ABS('General Settings'!$D$32)</f>
        <v>0</v>
      </c>
      <c r="AA341" s="50" t="str">
        <f>_xll.qlSwapIndex(,,O341,SettlementDays,Currency,Calendar,FixedLegTenor,FixedLegBDC,FixedLegDayCounter,Index6M,DiscountingCurve,Permanent,Trigger,ObjectOverwrite)</f>
        <v>obj_006fe#0003</v>
      </c>
      <c r="AB341" s="50" t="str">
        <f>_xll.qlVanillaSwapFromSwapIndex(,AA341,R341)</f>
        <v>obj_00824#0003</v>
      </c>
    </row>
    <row r="342" spans="13:28" x14ac:dyDescent="0.2">
      <c r="M342" s="94" t="s">
        <v>159</v>
      </c>
      <c r="N342" s="94" t="s">
        <v>92</v>
      </c>
      <c r="O342" s="94" t="s">
        <v>117</v>
      </c>
      <c r="P342" s="94" t="str">
        <f t="shared" si="27"/>
        <v>EUR15F13Y_Quote</v>
      </c>
      <c r="Q342" s="122"/>
      <c r="R342" s="106">
        <f>_xll.qlInterestRateIndexFixingDate(AA342,S342)</f>
        <v>47746</v>
      </c>
      <c r="S342" s="106">
        <f>_xll.qlCalendarAdvance(Calendar,SettlementDate,N342,"mf",TRUE,Trigger)</f>
        <v>47750</v>
      </c>
      <c r="T342" s="106">
        <f>_xll.qlInterestRateIndexMaturity(AA342,S342)</f>
        <v>52498</v>
      </c>
      <c r="U342" s="97">
        <f>_xll.qlIndexFixing(AA342,R342,TRUE,_xll.ohTrigger(Trigger,Trigger6M,InterestRatesTrigger))</f>
        <v>1.8417716815346236E-2</v>
      </c>
      <c r="V342" s="97">
        <f>_xll.qlQuoteValue(P342,_xll.ohTrigger(Trigger,Trigger6M,InterestRatesTrigger))</f>
        <v>1.8409999999999999E-2</v>
      </c>
      <c r="W342" s="94" t="b">
        <f t="shared" si="28"/>
        <v>1</v>
      </c>
      <c r="X342" s="153">
        <f t="shared" si="29"/>
        <v>7.7168153462363331E-2</v>
      </c>
      <c r="Y342" s="50" t="b">
        <f>ABS(X342/10000)&lt;=ABS('General Settings'!$D$32)</f>
        <v>0</v>
      </c>
      <c r="AA342" s="50" t="str">
        <f>_xll.qlSwapIndex(,,O342,SettlementDays,Currency,Calendar,FixedLegTenor,FixedLegBDC,FixedLegDayCounter,Index6M,DiscountingCurve,Permanent,Trigger,ObjectOverwrite)</f>
        <v>obj_006ae#0003</v>
      </c>
      <c r="AB342" s="50" t="str">
        <f>_xll.qlVanillaSwapFromSwapIndex(,AA342,R342)</f>
        <v>obj_0092a#0003</v>
      </c>
    </row>
    <row r="343" spans="13:28" x14ac:dyDescent="0.2">
      <c r="M343" s="94" t="s">
        <v>159</v>
      </c>
      <c r="N343" s="94" t="s">
        <v>92</v>
      </c>
      <c r="O343" s="94" t="s">
        <v>118</v>
      </c>
      <c r="P343" s="94" t="str">
        <f t="shared" si="27"/>
        <v>EUR15F14Y_Quote</v>
      </c>
      <c r="Q343" s="122"/>
      <c r="R343" s="106">
        <f>_xll.qlInterestRateIndexFixingDate(AA343,S343)</f>
        <v>47746</v>
      </c>
      <c r="S343" s="106">
        <f>_xll.qlCalendarAdvance(Calendar,SettlementDate,N343,"mf",TRUE,Trigger)</f>
        <v>47750</v>
      </c>
      <c r="T343" s="106">
        <f>_xll.qlInterestRateIndexMaturity(AA343,S343)</f>
        <v>52866</v>
      </c>
      <c r="U343" s="97">
        <f>_xll.qlIndexFixing(AA343,R343,TRUE,_xll.ohTrigger(Trigger,Trigger6M,InterestRatesTrigger))</f>
        <v>1.8258477682998583E-2</v>
      </c>
      <c r="V343" s="97">
        <f>_xll.qlQuoteValue(P343,_xll.ohTrigger(Trigger,Trigger6M,InterestRatesTrigger))</f>
        <v>1.8249999999999999E-2</v>
      </c>
      <c r="W343" s="94" t="b">
        <f t="shared" si="28"/>
        <v>1</v>
      </c>
      <c r="X343" s="153">
        <f t="shared" si="29"/>
        <v>8.4776829985845625E-2</v>
      </c>
      <c r="Y343" s="50" t="b">
        <f>ABS(X343/10000)&lt;=ABS('General Settings'!$D$32)</f>
        <v>0</v>
      </c>
      <c r="AA343" s="50" t="str">
        <f>_xll.qlSwapIndex(,,O343,SettlementDays,Currency,Calendar,FixedLegTenor,FixedLegBDC,FixedLegDayCounter,Index6M,DiscountingCurve,Permanent,Trigger,ObjectOverwrite)</f>
        <v>obj_00730#0003</v>
      </c>
      <c r="AB343" s="50" t="str">
        <f>_xll.qlVanillaSwapFromSwapIndex(,AA343,R343)</f>
        <v>obj_00890#0003</v>
      </c>
    </row>
    <row r="344" spans="13:28" x14ac:dyDescent="0.2">
      <c r="M344" s="94" t="s">
        <v>159</v>
      </c>
      <c r="N344" s="94" t="s">
        <v>92</v>
      </c>
      <c r="O344" s="94" t="s">
        <v>92</v>
      </c>
      <c r="P344" s="94" t="str">
        <f t="shared" si="27"/>
        <v>EUR15F15Y_Quote</v>
      </c>
      <c r="Q344" s="122"/>
      <c r="R344" s="106">
        <f>_xll.qlInterestRateIndexFixingDate(AA344,S344)</f>
        <v>47746</v>
      </c>
      <c r="S344" s="106">
        <f>_xll.qlCalendarAdvance(Calendar,SettlementDate,N344,"mf",TRUE,Trigger)</f>
        <v>47750</v>
      </c>
      <c r="T344" s="106">
        <f>_xll.qlInterestRateIndexMaturity(AA344,S344)</f>
        <v>53230</v>
      </c>
      <c r="U344" s="97">
        <f>_xll.qlIndexFixing(AA344,R344,TRUE,_xll.ohTrigger(Trigger,Trigger6M,InterestRatesTrigger))</f>
        <v>1.8123399755674875E-2</v>
      </c>
      <c r="V344" s="97">
        <f>_xll.qlQuoteValue(P344,_xll.ohTrigger(Trigger,Trigger6M,InterestRatesTrigger))</f>
        <v>1.8110000000000001E-2</v>
      </c>
      <c r="W344" s="94" t="b">
        <f t="shared" si="28"/>
        <v>1</v>
      </c>
      <c r="X344" s="153">
        <f t="shared" si="29"/>
        <v>0.13399755674874114</v>
      </c>
      <c r="Y344" s="50" t="b">
        <f>ABS(X344/10000)&lt;=ABS('General Settings'!$D$32)</f>
        <v>0</v>
      </c>
      <c r="AA344" s="50" t="str">
        <f>_xll.qlSwapIndex(,,O344,SettlementDays,Currency,Calendar,FixedLegTenor,FixedLegBDC,FixedLegDayCounter,Index6M,DiscountingCurve,Permanent,Trigger,ObjectOverwrite)</f>
        <v>obj_006fc#0003</v>
      </c>
      <c r="AB344" s="50" t="str">
        <f>_xll.qlVanillaSwapFromSwapIndex(,AA344,R344)</f>
        <v>obj_008af#0003</v>
      </c>
    </row>
    <row r="345" spans="13:28" x14ac:dyDescent="0.2">
      <c r="M345" s="94" t="s">
        <v>159</v>
      </c>
      <c r="N345" s="94" t="s">
        <v>92</v>
      </c>
      <c r="O345" s="94" t="s">
        <v>93</v>
      </c>
      <c r="P345" s="94" t="str">
        <f t="shared" si="27"/>
        <v>EUR15F20Y_Quote</v>
      </c>
      <c r="Q345" s="122"/>
      <c r="R345" s="106">
        <f>_xll.qlInterestRateIndexFixingDate(AA345,S345)</f>
        <v>47746</v>
      </c>
      <c r="S345" s="106">
        <f>_xll.qlCalendarAdvance(Calendar,SettlementDate,N345,"mf",TRUE,Trigger)</f>
        <v>47750</v>
      </c>
      <c r="T345" s="106">
        <f>_xll.qlInterestRateIndexMaturity(AA345,S345)</f>
        <v>55057</v>
      </c>
      <c r="U345" s="97">
        <f>_xll.qlIndexFixing(AA345,R345,TRUE,_xll.ohTrigger(Trigger,Trigger6M,InterestRatesTrigger))</f>
        <v>1.7716136685704924E-2</v>
      </c>
      <c r="V345" s="97">
        <f>_xll.qlQuoteValue(P345,_xll.ohTrigger(Trigger,Trigger6M,InterestRatesTrigger))</f>
        <v>1.771E-2</v>
      </c>
      <c r="W345" s="94" t="b">
        <f t="shared" si="28"/>
        <v>1</v>
      </c>
      <c r="X345" s="153">
        <f t="shared" si="29"/>
        <v>6.1366857049237333E-2</v>
      </c>
      <c r="Y345" s="50" t="b">
        <f>ABS(X345/10000)&lt;=ABS('General Settings'!$D$32)</f>
        <v>0</v>
      </c>
      <c r="AA345" s="50" t="str">
        <f>_xll.qlSwapIndex(,,O345,SettlementDays,Currency,Calendar,FixedLegTenor,FixedLegBDC,FixedLegDayCounter,Index6M,DiscountingCurve,Permanent,Trigger,ObjectOverwrite)</f>
        <v>obj_00647#0003</v>
      </c>
      <c r="AB345" s="50" t="str">
        <f>_xll.qlVanillaSwapFromSwapIndex(,AA345,R345)</f>
        <v>obj_00841#0003</v>
      </c>
    </row>
    <row r="346" spans="13:28" x14ac:dyDescent="0.2">
      <c r="M346" s="94" t="s">
        <v>159</v>
      </c>
      <c r="N346" s="94" t="s">
        <v>92</v>
      </c>
      <c r="O346" s="94" t="s">
        <v>94</v>
      </c>
      <c r="P346" s="94" t="str">
        <f t="shared" si="27"/>
        <v>EUR15F25Y_Quote</v>
      </c>
      <c r="Q346" s="122"/>
      <c r="R346" s="106">
        <f>_xll.qlInterestRateIndexFixingDate(AA346,S346)</f>
        <v>47746</v>
      </c>
      <c r="S346" s="106">
        <f>_xll.qlCalendarAdvance(Calendar,SettlementDate,N346,"mf",TRUE,Trigger)</f>
        <v>47750</v>
      </c>
      <c r="T346" s="106">
        <f>_xll.qlInterestRateIndexMaturity(AA346,S346)</f>
        <v>56881</v>
      </c>
      <c r="U346" s="97">
        <f>_xll.qlIndexFixing(AA346,R346,TRUE,_xll.ohTrigger(Trigger,Trigger6M,InterestRatesTrigger))</f>
        <v>1.7381370595763272E-2</v>
      </c>
      <c r="V346" s="97">
        <f>_xll.qlQuoteValue(P346,_xll.ohTrigger(Trigger,Trigger6M,InterestRatesTrigger))</f>
        <v>1.737E-2</v>
      </c>
      <c r="W346" s="94" t="b">
        <f t="shared" si="28"/>
        <v>1</v>
      </c>
      <c r="X346" s="153">
        <f t="shared" si="29"/>
        <v>0.11370595763272179</v>
      </c>
      <c r="Y346" s="50" t="b">
        <f>ABS(X346/10000)&lt;=ABS('General Settings'!$D$32)</f>
        <v>0</v>
      </c>
      <c r="AA346" s="50" t="str">
        <f>_xll.qlSwapIndex(,,O346,SettlementDays,Currency,Calendar,FixedLegTenor,FixedLegBDC,FixedLegDayCounter,Index6M,DiscountingCurve,Permanent,Trigger,ObjectOverwrite)</f>
        <v>obj_0075f#0003</v>
      </c>
      <c r="AB346" s="50" t="str">
        <f>_xll.qlVanillaSwapFromSwapIndex(,AA346,R346)</f>
        <v>obj_0088e#0003</v>
      </c>
    </row>
    <row r="347" spans="13:28" x14ac:dyDescent="0.2">
      <c r="M347" s="206" t="s">
        <v>159</v>
      </c>
      <c r="N347" s="206" t="s">
        <v>92</v>
      </c>
      <c r="O347" s="206" t="s">
        <v>96</v>
      </c>
      <c r="P347" s="206" t="str">
        <f t="shared" si="27"/>
        <v>EUR15F30Y_Quote</v>
      </c>
      <c r="Q347" s="205"/>
      <c r="R347" s="207">
        <f>_xll.qlInterestRateIndexFixingDate(AA347,S347)</f>
        <v>47746</v>
      </c>
      <c r="S347" s="207">
        <f>_xll.qlCalendarAdvance(Calendar,SettlementDate,N347,"mf",TRUE,Trigger)</f>
        <v>47750</v>
      </c>
      <c r="T347" s="207">
        <f>_xll.qlInterestRateIndexMaturity(AA347,S347)</f>
        <v>58708</v>
      </c>
      <c r="U347" s="208">
        <f>_xll.qlIndexFixing(AA347,R347,TRUE,_xll.ohTrigger(Trigger,Trigger6M,InterestRatesTrigger))</f>
        <v>1.7009999999411121E-2</v>
      </c>
      <c r="V347" s="208">
        <f>_xll.qlQuoteValue(P347,_xll.ohTrigger(Trigger,Trigger6M,InterestRatesTrigger))</f>
        <v>1.7010000000000001E-2</v>
      </c>
      <c r="W347" s="206" t="b">
        <f t="shared" si="28"/>
        <v>1</v>
      </c>
      <c r="X347" s="209">
        <f t="shared" si="29"/>
        <v>-5.888796394959428E-9</v>
      </c>
      <c r="Y347" s="161" t="b">
        <f>ABS(X347/10000)&lt;=ABS('General Settings'!$D$32)</f>
        <v>0</v>
      </c>
      <c r="AA347" s="50" t="str">
        <f>_xll.qlSwapIndex(,,O347,SettlementDays,Currency,Calendar,FixedLegTenor,FixedLegBDC,FixedLegDayCounter,Index6M,DiscountingCurve,Permanent,Trigger,ObjectOverwrite)</f>
        <v>obj_00743#0003</v>
      </c>
      <c r="AB347" s="50" t="str">
        <f>_xll.qlVanillaSwapFromSwapIndex(,AA347,R347)</f>
        <v>obj_00908#0003</v>
      </c>
    </row>
    <row r="348" spans="13:28" x14ac:dyDescent="0.2">
      <c r="M348" s="201" t="s">
        <v>159</v>
      </c>
      <c r="N348" s="201" t="s">
        <v>93</v>
      </c>
      <c r="O348" s="201" t="s">
        <v>33</v>
      </c>
      <c r="P348" s="201" t="str">
        <f t="shared" si="27"/>
        <v>EUR20F1Y_Quote</v>
      </c>
      <c r="Q348" s="166"/>
      <c r="R348" s="202">
        <f>_xll.qlInterestRateIndexFixingDate(AA348,S348)</f>
        <v>49572</v>
      </c>
      <c r="S348" s="202">
        <f>_xll.qlCalendarAdvance(Calendar,SettlementDate,N348,"mf",TRUE,Trigger)</f>
        <v>49576</v>
      </c>
      <c r="T348" s="202">
        <f>_xll.qlInterestRateIndexMaturity(AA348,S348)</f>
        <v>49942</v>
      </c>
      <c r="U348" s="203">
        <f>_xll.qlIndexFixing(AA348,R348,TRUE,_xll.ohTrigger(Trigger,Trigger6M,InterestRatesTrigger))</f>
        <v>1.8618778522224554E-2</v>
      </c>
      <c r="V348" s="203">
        <f>_xll.qlQuoteValue(P348,_xll.ohTrigger(Trigger,Trigger6M,InterestRatesTrigger))</f>
        <v>1.865E-2</v>
      </c>
      <c r="W348" s="201" t="b">
        <f t="shared" si="28"/>
        <v>1</v>
      </c>
      <c r="X348" s="204">
        <f t="shared" si="29"/>
        <v>-0.31221477775445622</v>
      </c>
      <c r="Y348" s="149" t="b">
        <f>ABS(X348/10000)&lt;=ABS('General Settings'!$D$32)</f>
        <v>0</v>
      </c>
      <c r="AA348" s="50" t="str">
        <f>_xll.qlSwapIndex(,,O348,SettlementDays,Currency,Calendar,FixedLegTenor,FixedLegBDC,FixedLegDayCounter,Index6M,DiscountingCurve,Permanent,Trigger,ObjectOverwrite)</f>
        <v>obj_006cb#0003</v>
      </c>
      <c r="AB348" s="50" t="str">
        <f>_xll.qlVanillaSwapFromSwapIndex(,AA348,R348)</f>
        <v>obj_00815#0003</v>
      </c>
    </row>
    <row r="349" spans="13:28" x14ac:dyDescent="0.2">
      <c r="M349" s="94" t="s">
        <v>159</v>
      </c>
      <c r="N349" s="94" t="s">
        <v>93</v>
      </c>
      <c r="O349" s="94" t="s">
        <v>82</v>
      </c>
      <c r="P349" s="94" t="str">
        <f t="shared" si="27"/>
        <v>EUR20F2Y_Quote</v>
      </c>
      <c r="Q349" s="122"/>
      <c r="R349" s="106">
        <f>_xll.qlInterestRateIndexFixingDate(AA349,S349)</f>
        <v>49572</v>
      </c>
      <c r="S349" s="106">
        <f>_xll.qlCalendarAdvance(Calendar,SettlementDate,N349,"mf",TRUE,Trigger)</f>
        <v>49576</v>
      </c>
      <c r="T349" s="106">
        <f>_xll.qlInterestRateIndexMaturity(AA349,S349)</f>
        <v>50307</v>
      </c>
      <c r="U349" s="97">
        <f>_xll.qlIndexFixing(AA349,R349,TRUE,_xll.ohTrigger(Trigger,Trigger6M,InterestRatesTrigger))</f>
        <v>1.8248848738121184E-2</v>
      </c>
      <c r="V349" s="97">
        <f>_xll.qlQuoteValue(P349,_xll.ohTrigger(Trigger,Trigger6M,InterestRatesTrigger))</f>
        <v>1.8149999999999999E-2</v>
      </c>
      <c r="W349" s="94" t="b">
        <f t="shared" si="28"/>
        <v>1</v>
      </c>
      <c r="X349" s="153">
        <f t="shared" si="29"/>
        <v>0.9884873812118431</v>
      </c>
      <c r="Y349" s="50" t="b">
        <f>ABS(X349/10000)&lt;=ABS('General Settings'!$D$32)</f>
        <v>0</v>
      </c>
      <c r="AA349" s="50" t="str">
        <f>_xll.qlSwapIndex(,,O349,SettlementDays,Currency,Calendar,FixedLegTenor,FixedLegBDC,FixedLegDayCounter,Index6M,DiscountingCurve,Permanent,Trigger,ObjectOverwrite)</f>
        <v>obj_00734#0003</v>
      </c>
      <c r="AB349" s="50" t="str">
        <f>_xll.qlVanillaSwapFromSwapIndex(,AA349,R349)</f>
        <v>obj_008bb#0003</v>
      </c>
    </row>
    <row r="350" spans="13:28" x14ac:dyDescent="0.2">
      <c r="M350" s="94" t="s">
        <v>159</v>
      </c>
      <c r="N350" s="94" t="s">
        <v>93</v>
      </c>
      <c r="O350" s="94" t="s">
        <v>83</v>
      </c>
      <c r="P350" s="94" t="str">
        <f t="shared" si="27"/>
        <v>EUR20F3Y_Quote</v>
      </c>
      <c r="Q350" s="122"/>
      <c r="R350" s="106">
        <f>_xll.qlInterestRateIndexFixingDate(AA350,S350)</f>
        <v>49572</v>
      </c>
      <c r="S350" s="106">
        <f>_xll.qlCalendarAdvance(Calendar,SettlementDate,N350,"mf",TRUE,Trigger)</f>
        <v>49576</v>
      </c>
      <c r="T350" s="106">
        <f>_xll.qlInterestRateIndexMaturity(AA350,S350)</f>
        <v>50672</v>
      </c>
      <c r="U350" s="97">
        <f>_xll.qlIndexFixing(AA350,R350,TRUE,_xll.ohTrigger(Trigger,Trigger6M,InterestRatesTrigger))</f>
        <v>1.7913996501274169E-2</v>
      </c>
      <c r="V350" s="97">
        <f>_xll.qlQuoteValue(P350,_xll.ohTrigger(Trigger,Trigger6M,InterestRatesTrigger))</f>
        <v>1.788E-2</v>
      </c>
      <c r="W350" s="94" t="b">
        <f t="shared" si="28"/>
        <v>1</v>
      </c>
      <c r="X350" s="153">
        <f t="shared" si="29"/>
        <v>0.33996501274169422</v>
      </c>
      <c r="Y350" s="50" t="b">
        <f>ABS(X350/10000)&lt;=ABS('General Settings'!$D$32)</f>
        <v>0</v>
      </c>
      <c r="AA350" s="50" t="str">
        <f>_xll.qlSwapIndex(,,O350,SettlementDays,Currency,Calendar,FixedLegTenor,FixedLegBDC,FixedLegDayCounter,Index6M,DiscountingCurve,Permanent,Trigger,ObjectOverwrite)</f>
        <v>obj_0070d#0003</v>
      </c>
      <c r="AB350" s="50" t="str">
        <f>_xll.qlVanillaSwapFromSwapIndex(,AA350,R350)</f>
        <v>obj_0088c#0003</v>
      </c>
    </row>
    <row r="351" spans="13:28" x14ac:dyDescent="0.2">
      <c r="M351" s="94" t="s">
        <v>159</v>
      </c>
      <c r="N351" s="94" t="s">
        <v>93</v>
      </c>
      <c r="O351" s="94" t="s">
        <v>84</v>
      </c>
      <c r="P351" s="94" t="str">
        <f t="shared" si="27"/>
        <v>EUR20F4Y_Quote</v>
      </c>
      <c r="Q351" s="122"/>
      <c r="R351" s="106">
        <f>_xll.qlInterestRateIndexFixingDate(AA351,S351)</f>
        <v>49572</v>
      </c>
      <c r="S351" s="106">
        <f>_xll.qlCalendarAdvance(Calendar,SettlementDate,N351,"mf",TRUE,Trigger)</f>
        <v>49576</v>
      </c>
      <c r="T351" s="106">
        <f>_xll.qlInterestRateIndexMaturity(AA351,S351)</f>
        <v>51039</v>
      </c>
      <c r="U351" s="97">
        <f>_xll.qlIndexFixing(AA351,R351,TRUE,_xll.ohTrigger(Trigger,Trigger6M,InterestRatesTrigger))</f>
        <v>1.7606918620804071E-2</v>
      </c>
      <c r="V351" s="97">
        <f>_xll.qlQuoteValue(P351,_xll.ohTrigger(Trigger,Trigger6M,InterestRatesTrigger))</f>
        <v>1.7559999999999999E-2</v>
      </c>
      <c r="W351" s="94" t="b">
        <f t="shared" si="28"/>
        <v>1</v>
      </c>
      <c r="X351" s="153">
        <f t="shared" si="29"/>
        <v>0.46918620804071304</v>
      </c>
      <c r="Y351" s="50" t="b">
        <f>ABS(X351/10000)&lt;=ABS('General Settings'!$D$32)</f>
        <v>0</v>
      </c>
      <c r="AA351" s="50" t="str">
        <f>_xll.qlSwapIndex(,,O351,SettlementDays,Currency,Calendar,FixedLegTenor,FixedLegBDC,FixedLegDayCounter,Index6M,DiscountingCurve,Permanent,Trigger,ObjectOverwrite)</f>
        <v>obj_00625#0003</v>
      </c>
      <c r="AB351" s="50" t="str">
        <f>_xll.qlVanillaSwapFromSwapIndex(,AA351,R351)</f>
        <v>obj_0088f#0003</v>
      </c>
    </row>
    <row r="352" spans="13:28" x14ac:dyDescent="0.2">
      <c r="M352" s="94" t="s">
        <v>159</v>
      </c>
      <c r="N352" s="94" t="s">
        <v>93</v>
      </c>
      <c r="O352" s="94" t="s">
        <v>85</v>
      </c>
      <c r="P352" s="94" t="str">
        <f t="shared" si="27"/>
        <v>EUR20F5Y_Quote</v>
      </c>
      <c r="Q352" s="122"/>
      <c r="R352" s="106">
        <f>_xll.qlInterestRateIndexFixingDate(AA352,S352)</f>
        <v>49572</v>
      </c>
      <c r="S352" s="106">
        <f>_xll.qlCalendarAdvance(Calendar,SettlementDate,N352,"mf",TRUE,Trigger)</f>
        <v>49576</v>
      </c>
      <c r="T352" s="106">
        <f>_xll.qlInterestRateIndexMaturity(AA352,S352)</f>
        <v>51403</v>
      </c>
      <c r="U352" s="97">
        <f>_xll.qlIndexFixing(AA352,R352,TRUE,_xll.ohTrigger(Trigger,Trigger6M,InterestRatesTrigger))</f>
        <v>1.7346026874217314E-2</v>
      </c>
      <c r="V352" s="97">
        <f>_xll.qlQuoteValue(P352,_xll.ohTrigger(Trigger,Trigger6M,InterestRatesTrigger))</f>
        <v>1.7340000000000001E-2</v>
      </c>
      <c r="W352" s="94" t="b">
        <f t="shared" si="28"/>
        <v>1</v>
      </c>
      <c r="X352" s="153">
        <f t="shared" si="29"/>
        <v>6.0268742173123779E-2</v>
      </c>
      <c r="Y352" s="50" t="b">
        <f>ABS(X352/10000)&lt;=ABS('General Settings'!$D$32)</f>
        <v>0</v>
      </c>
      <c r="AA352" s="50" t="str">
        <f>_xll.qlSwapIndex(,,O352,SettlementDays,Currency,Calendar,FixedLegTenor,FixedLegBDC,FixedLegDayCounter,Index6M,DiscountingCurve,Permanent,Trigger,ObjectOverwrite)</f>
        <v>obj_0071f#0003</v>
      </c>
      <c r="AB352" s="50" t="str">
        <f>_xll.qlVanillaSwapFromSwapIndex(,AA352,R352)</f>
        <v>obj_00894#0003</v>
      </c>
    </row>
    <row r="353" spans="13:28" x14ac:dyDescent="0.2">
      <c r="M353" s="94" t="s">
        <v>159</v>
      </c>
      <c r="N353" s="94" t="s">
        <v>93</v>
      </c>
      <c r="O353" s="94" t="s">
        <v>86</v>
      </c>
      <c r="P353" s="94" t="str">
        <f t="shared" si="27"/>
        <v>EUR20F6Y_Quote</v>
      </c>
      <c r="Q353" s="122"/>
      <c r="R353" s="106">
        <f>_xll.qlInterestRateIndexFixingDate(AA353,S353)</f>
        <v>49572</v>
      </c>
      <c r="S353" s="106">
        <f>_xll.qlCalendarAdvance(Calendar,SettlementDate,N353,"mf",TRUE,Trigger)</f>
        <v>49576</v>
      </c>
      <c r="T353" s="106">
        <f>_xll.qlInterestRateIndexMaturity(AA353,S353)</f>
        <v>51768</v>
      </c>
      <c r="U353" s="97">
        <f>_xll.qlIndexFixing(AA353,R353,TRUE,_xll.ohTrigger(Trigger,Trigger6M,InterestRatesTrigger))</f>
        <v>1.7127239192287994E-2</v>
      </c>
      <c r="V353" s="97">
        <f>_xll.qlQuoteValue(P353,_xll.ohTrigger(Trigger,Trigger6M,InterestRatesTrigger))</f>
        <v>1.7139999999999999E-2</v>
      </c>
      <c r="W353" s="94" t="b">
        <f t="shared" si="28"/>
        <v>1</v>
      </c>
      <c r="X353" s="153">
        <f t="shared" si="29"/>
        <v>-0.12760807712005467</v>
      </c>
      <c r="Y353" s="50" t="b">
        <f>ABS(X353/10000)&lt;=ABS('General Settings'!$D$32)</f>
        <v>0</v>
      </c>
      <c r="AA353" s="50" t="str">
        <f>_xll.qlSwapIndex(,,O353,SettlementDays,Currency,Calendar,FixedLegTenor,FixedLegBDC,FixedLegDayCounter,Index6M,DiscountingCurve,Permanent,Trigger,ObjectOverwrite)</f>
        <v>obj_00721#0003</v>
      </c>
      <c r="AB353" s="50" t="str">
        <f>_xll.qlVanillaSwapFromSwapIndex(,AA353,R353)</f>
        <v>obj_00810#0003</v>
      </c>
    </row>
    <row r="354" spans="13:28" x14ac:dyDescent="0.2">
      <c r="M354" s="94" t="s">
        <v>159</v>
      </c>
      <c r="N354" s="94" t="s">
        <v>93</v>
      </c>
      <c r="O354" s="94" t="s">
        <v>87</v>
      </c>
      <c r="P354" s="94" t="str">
        <f t="shared" si="27"/>
        <v>EUR20F7Y_Quote</v>
      </c>
      <c r="Q354" s="122"/>
      <c r="R354" s="106">
        <f>_xll.qlInterestRateIndexFixingDate(AA354,S354)</f>
        <v>49572</v>
      </c>
      <c r="S354" s="106">
        <f>_xll.qlCalendarAdvance(Calendar,SettlementDate,N354,"mf",TRUE,Trigger)</f>
        <v>49576</v>
      </c>
      <c r="T354" s="106">
        <f>_xll.qlInterestRateIndexMaturity(AA354,S354)</f>
        <v>52133</v>
      </c>
      <c r="U354" s="97">
        <f>_xll.qlIndexFixing(AA354,R354,TRUE,_xll.ohTrigger(Trigger,Trigger6M,InterestRatesTrigger))</f>
        <v>1.6961768431260706E-2</v>
      </c>
      <c r="V354" s="97">
        <f>_xll.qlQuoteValue(P354,_xll.ohTrigger(Trigger,Trigger6M,InterestRatesTrigger))</f>
        <v>1.6969999999999999E-2</v>
      </c>
      <c r="W354" s="94" t="b">
        <f t="shared" si="28"/>
        <v>1</v>
      </c>
      <c r="X354" s="153">
        <f t="shared" si="29"/>
        <v>-8.2315687392926773E-2</v>
      </c>
      <c r="Y354" s="50" t="b">
        <f>ABS(X354/10000)&lt;=ABS('General Settings'!$D$32)</f>
        <v>0</v>
      </c>
      <c r="AA354" s="50" t="str">
        <f>_xll.qlSwapIndex(,,O354,SettlementDays,Currency,Calendar,FixedLegTenor,FixedLegBDC,FixedLegDayCounter,Index6M,DiscountingCurve,Permanent,Trigger,ObjectOverwrite)</f>
        <v>obj_006db#0003</v>
      </c>
      <c r="AB354" s="50" t="str">
        <f>_xll.qlVanillaSwapFromSwapIndex(,AA354,R354)</f>
        <v>obj_0080e#0003</v>
      </c>
    </row>
    <row r="355" spans="13:28" x14ac:dyDescent="0.2">
      <c r="M355" s="94" t="s">
        <v>159</v>
      </c>
      <c r="N355" s="94" t="s">
        <v>93</v>
      </c>
      <c r="O355" s="94" t="s">
        <v>88</v>
      </c>
      <c r="P355" s="94" t="str">
        <f t="shared" si="27"/>
        <v>EUR20F8Y_Quote</v>
      </c>
      <c r="Q355" s="122"/>
      <c r="R355" s="106">
        <f>_xll.qlInterestRateIndexFixingDate(AA355,S355)</f>
        <v>49572</v>
      </c>
      <c r="S355" s="106">
        <f>_xll.qlCalendarAdvance(Calendar,SettlementDate,N355,"mf",TRUE,Trigger)</f>
        <v>49576</v>
      </c>
      <c r="T355" s="106">
        <f>_xll.qlInterestRateIndexMaturity(AA355,S355)</f>
        <v>52498</v>
      </c>
      <c r="U355" s="97">
        <f>_xll.qlIndexFixing(AA355,R355,TRUE,_xll.ohTrigger(Trigger,Trigger6M,InterestRatesTrigger))</f>
        <v>1.6834410616306486E-2</v>
      </c>
      <c r="V355" s="97">
        <f>_xll.qlQuoteValue(P355,_xll.ohTrigger(Trigger,Trigger6M,InterestRatesTrigger))</f>
        <v>1.6840000000000001E-2</v>
      </c>
      <c r="W355" s="94" t="b">
        <f t="shared" si="28"/>
        <v>1</v>
      </c>
      <c r="X355" s="153">
        <f t="shared" si="29"/>
        <v>-5.589383693514749E-2</v>
      </c>
      <c r="Y355" s="50" t="b">
        <f>ABS(X355/10000)&lt;=ABS('General Settings'!$D$32)</f>
        <v>0</v>
      </c>
      <c r="AA355" s="50" t="str">
        <f>_xll.qlSwapIndex(,,O355,SettlementDays,Currency,Calendar,FixedLegTenor,FixedLegBDC,FixedLegDayCounter,Index6M,DiscountingCurve,Permanent,Trigger,ObjectOverwrite)</f>
        <v>obj_0065b#0003</v>
      </c>
      <c r="AB355" s="50" t="str">
        <f>_xll.qlVanillaSwapFromSwapIndex(,AA355,R355)</f>
        <v>obj_008f3#0003</v>
      </c>
    </row>
    <row r="356" spans="13:28" x14ac:dyDescent="0.2">
      <c r="M356" s="94" t="s">
        <v>159</v>
      </c>
      <c r="N356" s="94" t="s">
        <v>93</v>
      </c>
      <c r="O356" s="94" t="s">
        <v>89</v>
      </c>
      <c r="P356" s="94" t="str">
        <f t="shared" si="27"/>
        <v>EUR20F9Y_Quote</v>
      </c>
      <c r="Q356" s="122"/>
      <c r="R356" s="106">
        <f>_xll.qlInterestRateIndexFixingDate(AA356,S356)</f>
        <v>49572</v>
      </c>
      <c r="S356" s="106">
        <f>_xll.qlCalendarAdvance(Calendar,SettlementDate,N356,"mf",TRUE,Trigger)</f>
        <v>49576</v>
      </c>
      <c r="T356" s="106">
        <f>_xll.qlInterestRateIndexMaturity(AA356,S356)</f>
        <v>52866</v>
      </c>
      <c r="U356" s="97">
        <f>_xll.qlIndexFixing(AA356,R356,TRUE,_xll.ohTrigger(Trigger,Trigger6M,InterestRatesTrigger))</f>
        <v>1.6741439010153885E-2</v>
      </c>
      <c r="V356" s="97">
        <f>_xll.qlQuoteValue(P356,_xll.ohTrigger(Trigger,Trigger6M,InterestRatesTrigger))</f>
        <v>1.6739999999999998E-2</v>
      </c>
      <c r="W356" s="94" t="b">
        <f t="shared" si="28"/>
        <v>1</v>
      </c>
      <c r="X356" s="153">
        <f t="shared" si="29"/>
        <v>1.4390101538870603E-2</v>
      </c>
      <c r="Y356" s="50" t="b">
        <f>ABS(X356/10000)&lt;=ABS('General Settings'!$D$32)</f>
        <v>0</v>
      </c>
      <c r="AA356" s="50" t="str">
        <f>_xll.qlSwapIndex(,,O356,SettlementDays,Currency,Calendar,FixedLegTenor,FixedLegBDC,FixedLegDayCounter,Index6M,DiscountingCurve,Permanent,Trigger,ObjectOverwrite)</f>
        <v>obj_00703#0003</v>
      </c>
      <c r="AB356" s="50" t="str">
        <f>_xll.qlVanillaSwapFromSwapIndex(,AA356,R356)</f>
        <v>obj_008b0#0003</v>
      </c>
    </row>
    <row r="357" spans="13:28" x14ac:dyDescent="0.2">
      <c r="M357" s="94" t="s">
        <v>159</v>
      </c>
      <c r="N357" s="94" t="s">
        <v>93</v>
      </c>
      <c r="O357" s="94" t="s">
        <v>90</v>
      </c>
      <c r="P357" s="94" t="str">
        <f t="shared" si="27"/>
        <v>EUR20F10Y_Quote</v>
      </c>
      <c r="Q357" s="122"/>
      <c r="R357" s="106">
        <f>_xll.qlInterestRateIndexFixingDate(AA357,S357)</f>
        <v>49572</v>
      </c>
      <c r="S357" s="106">
        <f>_xll.qlCalendarAdvance(Calendar,SettlementDate,N357,"mf",TRUE,Trigger)</f>
        <v>49576</v>
      </c>
      <c r="T357" s="106">
        <f>_xll.qlInterestRateIndexMaturity(AA357,S357)</f>
        <v>53230</v>
      </c>
      <c r="U357" s="97">
        <f>_xll.qlIndexFixing(AA357,R357,TRUE,_xll.ohTrigger(Trigger,Trigger6M,InterestRatesTrigger))</f>
        <v>1.6670518520725121E-2</v>
      </c>
      <c r="V357" s="97">
        <f>_xll.qlQuoteValue(P357,_xll.ohTrigger(Trigger,Trigger6M,InterestRatesTrigger))</f>
        <v>1.6659999999999998E-2</v>
      </c>
      <c r="W357" s="94" t="b">
        <f t="shared" si="28"/>
        <v>1</v>
      </c>
      <c r="X357" s="153">
        <f t="shared" si="29"/>
        <v>0.1051852072512377</v>
      </c>
      <c r="Y357" s="50" t="b">
        <f>ABS(X357/10000)&lt;=ABS('General Settings'!$D$32)</f>
        <v>0</v>
      </c>
      <c r="AA357" s="50" t="str">
        <f>_xll.qlSwapIndex(,,O357,SettlementDays,Currency,Calendar,FixedLegTenor,FixedLegBDC,FixedLegDayCounter,Index6M,DiscountingCurve,Permanent,Trigger,ObjectOverwrite)</f>
        <v>obj_00738#0003</v>
      </c>
      <c r="AB357" s="50" t="str">
        <f>_xll.qlVanillaSwapFromSwapIndex(,AA357,R357)</f>
        <v>obj_00910#0003</v>
      </c>
    </row>
    <row r="358" spans="13:28" x14ac:dyDescent="0.2">
      <c r="M358" s="94" t="s">
        <v>159</v>
      </c>
      <c r="N358" s="94" t="s">
        <v>93</v>
      </c>
      <c r="O358" s="94" t="s">
        <v>116</v>
      </c>
      <c r="P358" s="94" t="str">
        <f t="shared" si="27"/>
        <v>EUR20F11Y_Quote</v>
      </c>
      <c r="Q358" s="122"/>
      <c r="R358" s="106">
        <f>_xll.qlInterestRateIndexFixingDate(AA358,S358)</f>
        <v>49572</v>
      </c>
      <c r="S358" s="106">
        <f>_xll.qlCalendarAdvance(Calendar,SettlementDate,N358,"mf",TRUE,Trigger)</f>
        <v>49576</v>
      </c>
      <c r="T358" s="106">
        <f>_xll.qlInterestRateIndexMaturity(AA358,S358)</f>
        <v>53594</v>
      </c>
      <c r="U358" s="97">
        <f>_xll.qlIndexFixing(AA358,R358,TRUE,_xll.ohTrigger(Trigger,Trigger6M,InterestRatesTrigger))</f>
        <v>1.662582272970085E-2</v>
      </c>
      <c r="V358" s="97">
        <f>_xll.qlQuoteValue(P358,_xll.ohTrigger(Trigger,Trigger6M,InterestRatesTrigger))</f>
        <v>1.6619999999999999E-2</v>
      </c>
      <c r="W358" s="94" t="b">
        <f t="shared" si="28"/>
        <v>1</v>
      </c>
      <c r="X358" s="153">
        <f t="shared" si="29"/>
        <v>5.8227297008509038E-2</v>
      </c>
      <c r="Y358" s="50" t="b">
        <f>ABS(X358/10000)&lt;=ABS('General Settings'!$D$32)</f>
        <v>0</v>
      </c>
      <c r="AA358" s="50" t="str">
        <f>_xll.qlSwapIndex(,,O358,SettlementDays,Currency,Calendar,FixedLegTenor,FixedLegBDC,FixedLegDayCounter,Index6M,DiscountingCurve,Permanent,Trigger,ObjectOverwrite)</f>
        <v>obj_00651#0003</v>
      </c>
      <c r="AB358" s="50" t="str">
        <f>_xll.qlVanillaSwapFromSwapIndex(,AA358,R358)</f>
        <v>obj_00817#0003</v>
      </c>
    </row>
    <row r="359" spans="13:28" x14ac:dyDescent="0.2">
      <c r="M359" s="94" t="s">
        <v>159</v>
      </c>
      <c r="N359" s="94" t="s">
        <v>93</v>
      </c>
      <c r="O359" s="94" t="s">
        <v>91</v>
      </c>
      <c r="P359" s="94" t="str">
        <f t="shared" si="27"/>
        <v>EUR20F12Y_Quote</v>
      </c>
      <c r="Q359" s="122"/>
      <c r="R359" s="106">
        <f>_xll.qlInterestRateIndexFixingDate(AA359,S359)</f>
        <v>49572</v>
      </c>
      <c r="S359" s="106">
        <f>_xll.qlCalendarAdvance(Calendar,SettlementDate,N359,"mf",TRUE,Trigger)</f>
        <v>49576</v>
      </c>
      <c r="T359" s="106">
        <f>_xll.qlInterestRateIndexMaturity(AA359,S359)</f>
        <v>53959</v>
      </c>
      <c r="U359" s="97">
        <f>_xll.qlIndexFixing(AA359,R359,TRUE,_xll.ohTrigger(Trigger,Trigger6M,InterestRatesTrigger))</f>
        <v>1.6600466803631812E-2</v>
      </c>
      <c r="V359" s="97">
        <f>_xll.qlQuoteValue(P359,_xll.ohTrigger(Trigger,Trigger6M,InterestRatesTrigger))</f>
        <v>1.6590000000000001E-2</v>
      </c>
      <c r="W359" s="94" t="b">
        <f t="shared" si="28"/>
        <v>1</v>
      </c>
      <c r="X359" s="153">
        <f t="shared" si="29"/>
        <v>0.10466803631811045</v>
      </c>
      <c r="Y359" s="50" t="b">
        <f>ABS(X359/10000)&lt;=ABS('General Settings'!$D$32)</f>
        <v>0</v>
      </c>
      <c r="AA359" s="50" t="str">
        <f>_xll.qlSwapIndex(,,O359,SettlementDays,Currency,Calendar,FixedLegTenor,FixedLegBDC,FixedLegDayCounter,Index6M,DiscountingCurve,Permanent,Trigger,ObjectOverwrite)</f>
        <v>obj_0068b#0003</v>
      </c>
      <c r="AB359" s="50" t="str">
        <f>_xll.qlVanillaSwapFromSwapIndex(,AA359,R359)</f>
        <v>obj_0080f#0003</v>
      </c>
    </row>
    <row r="360" spans="13:28" x14ac:dyDescent="0.2">
      <c r="M360" s="94" t="s">
        <v>159</v>
      </c>
      <c r="N360" s="94" t="s">
        <v>93</v>
      </c>
      <c r="O360" s="94" t="s">
        <v>117</v>
      </c>
      <c r="P360" s="94" t="str">
        <f t="shared" si="27"/>
        <v>EUR20F13Y_Quote</v>
      </c>
      <c r="Q360" s="122"/>
      <c r="R360" s="106">
        <f>_xll.qlInterestRateIndexFixingDate(AA360,S360)</f>
        <v>49572</v>
      </c>
      <c r="S360" s="106">
        <f>_xll.qlCalendarAdvance(Calendar,SettlementDate,N360,"mf",TRUE,Trigger)</f>
        <v>49576</v>
      </c>
      <c r="T360" s="106">
        <f>_xll.qlInterestRateIndexMaturity(AA360,S360)</f>
        <v>54325</v>
      </c>
      <c r="U360" s="97">
        <f>_xll.qlIndexFixing(AA360,R360,TRUE,_xll.ohTrigger(Trigger,Trigger6M,InterestRatesTrigger))</f>
        <v>1.6587309661356853E-2</v>
      </c>
      <c r="V360" s="97">
        <f>_xll.qlQuoteValue(P360,_xll.ohTrigger(Trigger,Trigger6M,InterestRatesTrigger))</f>
        <v>1.6579999999999998E-2</v>
      </c>
      <c r="W360" s="94" t="b">
        <f t="shared" si="28"/>
        <v>1</v>
      </c>
      <c r="X360" s="153">
        <f t="shared" si="29"/>
        <v>7.3096613568551794E-2</v>
      </c>
      <c r="Y360" s="50" t="b">
        <f>ABS(X360/10000)&lt;=ABS('General Settings'!$D$32)</f>
        <v>0</v>
      </c>
      <c r="AA360" s="50" t="str">
        <f>_xll.qlSwapIndex(,,O360,SettlementDays,Currency,Calendar,FixedLegTenor,FixedLegBDC,FixedLegDayCounter,Index6M,DiscountingCurve,Permanent,Trigger,ObjectOverwrite)</f>
        <v>obj_0064c#0003</v>
      </c>
      <c r="AB360" s="50" t="str">
        <f>_xll.qlVanillaSwapFromSwapIndex(,AA360,R360)</f>
        <v>obj_00927#0003</v>
      </c>
    </row>
    <row r="361" spans="13:28" x14ac:dyDescent="0.2">
      <c r="M361" s="94" t="s">
        <v>159</v>
      </c>
      <c r="N361" s="94" t="s">
        <v>93</v>
      </c>
      <c r="O361" s="94" t="s">
        <v>118</v>
      </c>
      <c r="P361" s="94" t="str">
        <f t="shared" si="27"/>
        <v>EUR20F14Y_Quote</v>
      </c>
      <c r="Q361" s="122"/>
      <c r="R361" s="106">
        <f>_xll.qlInterestRateIndexFixingDate(AA361,S361)</f>
        <v>49572</v>
      </c>
      <c r="S361" s="106">
        <f>_xll.qlCalendarAdvance(Calendar,SettlementDate,N361,"mf",TRUE,Trigger)</f>
        <v>49576</v>
      </c>
      <c r="T361" s="106">
        <f>_xll.qlInterestRateIndexMaturity(AA361,S361)</f>
        <v>54690</v>
      </c>
      <c r="U361" s="97">
        <f>_xll.qlIndexFixing(AA361,R361,TRUE,_xll.ohTrigger(Trigger,Trigger6M,InterestRatesTrigger))</f>
        <v>1.6571648752481932E-2</v>
      </c>
      <c r="V361" s="97">
        <f>_xll.qlQuoteValue(P361,_xll.ohTrigger(Trigger,Trigger6M,InterestRatesTrigger))</f>
        <v>1.6559999999999998E-2</v>
      </c>
      <c r="W361" s="94" t="b">
        <f t="shared" si="28"/>
        <v>1</v>
      </c>
      <c r="X361" s="153">
        <f t="shared" si="29"/>
        <v>0.11648752481933922</v>
      </c>
      <c r="Y361" s="50" t="b">
        <f>ABS(X361/10000)&lt;=ABS('General Settings'!$D$32)</f>
        <v>0</v>
      </c>
      <c r="AA361" s="50" t="str">
        <f>_xll.qlSwapIndex(,,O361,SettlementDays,Currency,Calendar,FixedLegTenor,FixedLegBDC,FixedLegDayCounter,Index6M,DiscountingCurve,Permanent,Trigger,ObjectOverwrite)</f>
        <v>obj_00747#0003</v>
      </c>
      <c r="AB361" s="50" t="str">
        <f>_xll.qlVanillaSwapFromSwapIndex(,AA361,R361)</f>
        <v>obj_0085d#0003</v>
      </c>
    </row>
    <row r="362" spans="13:28" x14ac:dyDescent="0.2">
      <c r="M362" s="94" t="s">
        <v>159</v>
      </c>
      <c r="N362" s="94" t="s">
        <v>93</v>
      </c>
      <c r="O362" s="94" t="s">
        <v>92</v>
      </c>
      <c r="P362" s="94" t="str">
        <f t="shared" si="27"/>
        <v>EUR20F15Y_Quote</v>
      </c>
      <c r="Q362" s="122"/>
      <c r="R362" s="106">
        <f>_xll.qlInterestRateIndexFixingDate(AA362,S362)</f>
        <v>49572</v>
      </c>
      <c r="S362" s="106">
        <f>_xll.qlCalendarAdvance(Calendar,SettlementDate,N362,"mf",TRUE,Trigger)</f>
        <v>49576</v>
      </c>
      <c r="T362" s="106">
        <f>_xll.qlInterestRateIndexMaturity(AA362,S362)</f>
        <v>55057</v>
      </c>
      <c r="U362" s="97">
        <f>_xll.qlIndexFixing(AA362,R362,TRUE,_xll.ohTrigger(Trigger,Trigger6M,InterestRatesTrigger))</f>
        <v>1.6550106692438751E-2</v>
      </c>
      <c r="V362" s="97">
        <f>_xll.qlQuoteValue(P362,_xll.ohTrigger(Trigger,Trigger6M,InterestRatesTrigger))</f>
        <v>1.6539999999999999E-2</v>
      </c>
      <c r="W362" s="94" t="b">
        <f t="shared" si="28"/>
        <v>1</v>
      </c>
      <c r="X362" s="153">
        <f t="shared" si="29"/>
        <v>0.1010669243875148</v>
      </c>
      <c r="Y362" s="50" t="b">
        <f>ABS(X362/10000)&lt;=ABS('General Settings'!$D$32)</f>
        <v>0</v>
      </c>
      <c r="AA362" s="50" t="str">
        <f>_xll.qlSwapIndex(,,O362,SettlementDays,Currency,Calendar,FixedLegTenor,FixedLegBDC,FixedLegDayCounter,Index6M,DiscountingCurve,Permanent,Trigger,ObjectOverwrite)</f>
        <v>obj_006d4#0003</v>
      </c>
      <c r="AB362" s="50" t="str">
        <f>_xll.qlVanillaSwapFromSwapIndex(,AA362,R362)</f>
        <v>obj_0081d#0003</v>
      </c>
    </row>
    <row r="363" spans="13:28" x14ac:dyDescent="0.2">
      <c r="M363" s="94" t="s">
        <v>159</v>
      </c>
      <c r="N363" s="94" t="s">
        <v>93</v>
      </c>
      <c r="O363" s="94" t="s">
        <v>93</v>
      </c>
      <c r="P363" s="94" t="str">
        <f t="shared" si="27"/>
        <v>EUR20F20Y_Quote</v>
      </c>
      <c r="Q363" s="122"/>
      <c r="R363" s="106">
        <f>_xll.qlInterestRateIndexFixingDate(AA363,S363)</f>
        <v>49572</v>
      </c>
      <c r="S363" s="106">
        <f>_xll.qlCalendarAdvance(Calendar,SettlementDate,N363,"mf",TRUE,Trigger)</f>
        <v>49576</v>
      </c>
      <c r="T363" s="106">
        <f>_xll.qlInterestRateIndexMaturity(AA363,S363)</f>
        <v>56881</v>
      </c>
      <c r="U363" s="97">
        <f>_xll.qlIndexFixing(AA363,R363,TRUE,_xll.ohTrigger(Trigger,Trigger6M,InterestRatesTrigger))</f>
        <v>1.6370678454687242E-2</v>
      </c>
      <c r="V363" s="97">
        <f>_xll.qlQuoteValue(P363,_xll.ohTrigger(Trigger,Trigger6M,InterestRatesTrigger))</f>
        <v>1.636E-2</v>
      </c>
      <c r="W363" s="94" t="b">
        <f t="shared" si="28"/>
        <v>1</v>
      </c>
      <c r="X363" s="153">
        <f t="shared" si="29"/>
        <v>0.10678454687242794</v>
      </c>
      <c r="Y363" s="50" t="b">
        <f>ABS(X363/10000)&lt;=ABS('General Settings'!$D$32)</f>
        <v>0</v>
      </c>
      <c r="AA363" s="50" t="str">
        <f>_xll.qlSwapIndex(,,O363,SettlementDays,Currency,Calendar,FixedLegTenor,FixedLegBDC,FixedLegDayCounter,Index6M,DiscountingCurve,Permanent,Trigger,ObjectOverwrite)</f>
        <v>obj_006bd#0003</v>
      </c>
      <c r="AB363" s="50" t="str">
        <f>_xll.qlVanillaSwapFromSwapIndex(,AA363,R363)</f>
        <v>obj_00889#0003</v>
      </c>
    </row>
    <row r="364" spans="13:28" x14ac:dyDescent="0.2">
      <c r="M364" s="94" t="s">
        <v>159</v>
      </c>
      <c r="N364" s="94" t="s">
        <v>93</v>
      </c>
      <c r="O364" s="94" t="s">
        <v>94</v>
      </c>
      <c r="P364" s="94" t="str">
        <f t="shared" si="27"/>
        <v>EUR20F25Y_Quote</v>
      </c>
      <c r="Q364" s="122"/>
      <c r="R364" s="106">
        <f>_xll.qlInterestRateIndexFixingDate(AA364,S364)</f>
        <v>49572</v>
      </c>
      <c r="S364" s="106">
        <f>_xll.qlCalendarAdvance(Calendar,SettlementDate,N364,"mf",TRUE,Trigger)</f>
        <v>49576</v>
      </c>
      <c r="T364" s="106">
        <f>_xll.qlInterestRateIndexMaturity(AA364,S364)</f>
        <v>58708</v>
      </c>
      <c r="U364" s="97">
        <f>_xll.qlIndexFixing(AA364,R364,TRUE,_xll.ohTrigger(Trigger,Trigger6M,InterestRatesTrigger))</f>
        <v>1.6078045671187514E-2</v>
      </c>
      <c r="V364" s="97">
        <f>_xll.qlQuoteValue(P364,_xll.ohTrigger(Trigger,Trigger6M,InterestRatesTrigger))</f>
        <v>1.6080000000000001E-2</v>
      </c>
      <c r="W364" s="94" t="b">
        <f t="shared" si="28"/>
        <v>1</v>
      </c>
      <c r="X364" s="153">
        <f t="shared" si="29"/>
        <v>-1.9543288124861113E-2</v>
      </c>
      <c r="Y364" s="50" t="b">
        <f>ABS(X364/10000)&lt;=ABS('General Settings'!$D$32)</f>
        <v>0</v>
      </c>
      <c r="AA364" s="50" t="str">
        <f>_xll.qlSwapIndex(,,O364,SettlementDays,Currency,Calendar,FixedLegTenor,FixedLegBDC,FixedLegDayCounter,Index6M,DiscountingCurve,Permanent,Trigger,ObjectOverwrite)</f>
        <v>obj_00732#0003</v>
      </c>
      <c r="AB364" s="50" t="str">
        <f>_xll.qlVanillaSwapFromSwapIndex(,AA364,R364)</f>
        <v>obj_00895#0003</v>
      </c>
    </row>
    <row r="365" spans="13:28" x14ac:dyDescent="0.2">
      <c r="M365" s="197" t="s">
        <v>159</v>
      </c>
      <c r="N365" s="197" t="s">
        <v>93</v>
      </c>
      <c r="O365" s="197" t="s">
        <v>96</v>
      </c>
      <c r="P365" s="197" t="str">
        <f t="shared" si="27"/>
        <v>EUR20F30Y_Quote</v>
      </c>
      <c r="Q365" s="162"/>
      <c r="R365" s="198">
        <f>_xll.qlInterestRateIndexFixingDate(AA365,S365)</f>
        <v>49572</v>
      </c>
      <c r="S365" s="198">
        <f>_xll.qlCalendarAdvance(Calendar,SettlementDate,N365,"mf",TRUE,Trigger)</f>
        <v>49576</v>
      </c>
      <c r="T365" s="198">
        <f>_xll.qlInterestRateIndexMaturity(AA365,S365)</f>
        <v>60534</v>
      </c>
      <c r="U365" s="199">
        <f>_xll.qlIndexFixing(AA365,R365,TRUE,_xll.ohTrigger(Trigger,Trigger6M,InterestRatesTrigger))</f>
        <v>1.532029497880502E-2</v>
      </c>
      <c r="V365" s="199">
        <f>_xll.qlQuoteValue(P365,_xll.ohTrigger(Trigger,Trigger6M,InterestRatesTrigger))</f>
        <v>1.5309999999999999E-2</v>
      </c>
      <c r="W365" s="197" t="b">
        <f t="shared" si="28"/>
        <v>1</v>
      </c>
      <c r="X365" s="200">
        <f t="shared" si="29"/>
        <v>0.10294978805020644</v>
      </c>
      <c r="Y365" s="161" t="b">
        <f>ABS(X365/10000)&lt;=ABS('General Settings'!$D$32)</f>
        <v>0</v>
      </c>
      <c r="AA365" s="50" t="str">
        <f>_xll.qlSwapIndex(,,O365,SettlementDays,Currency,Calendar,FixedLegTenor,FixedLegBDC,FixedLegDayCounter,Index6M,DiscountingCurve,Permanent,Trigger,ObjectOverwrite)</f>
        <v>obj_006e9#0003</v>
      </c>
      <c r="AB365" s="50" t="str">
        <f>_xll.qlVanillaSwapFromSwapIndex(,AA365,R365)</f>
        <v>obj_008a1#0003</v>
      </c>
    </row>
    <row r="366" spans="13:28" x14ac:dyDescent="0.2">
      <c r="M366" s="201" t="s">
        <v>159</v>
      </c>
      <c r="N366" s="201" t="s">
        <v>94</v>
      </c>
      <c r="O366" s="201" t="s">
        <v>33</v>
      </c>
      <c r="P366" s="201" t="str">
        <f t="shared" si="27"/>
        <v>EUR25F1Y_Quote</v>
      </c>
      <c r="Q366" s="166"/>
      <c r="R366" s="202">
        <f>_xll.qlInterestRateIndexFixingDate(AA366,S366)</f>
        <v>51399</v>
      </c>
      <c r="S366" s="202">
        <f>_xll.qlCalendarAdvance(Calendar,SettlementDate,N366,"mf",TRUE,Trigger)</f>
        <v>51403</v>
      </c>
      <c r="T366" s="202">
        <f>_xll.qlInterestRateIndexMaturity(AA366,S366)</f>
        <v>51768</v>
      </c>
      <c r="U366" s="203">
        <f>_xll.qlIndexFixing(AA366,R366,TRUE,_xll.ohTrigger(Trigger,Trigger6M,InterestRatesTrigger))</f>
        <v>1.5979440111935316E-2</v>
      </c>
      <c r="V366" s="203">
        <f>_xll.qlQuoteValue(P366,_xll.ohTrigger(Trigger,Trigger6M,InterestRatesTrigger))</f>
        <v>1.6129999999999999E-2</v>
      </c>
      <c r="W366" s="201" t="b">
        <f t="shared" si="28"/>
        <v>1</v>
      </c>
      <c r="X366" s="204">
        <f t="shared" si="29"/>
        <v>-1.5055988806468232</v>
      </c>
      <c r="Y366" s="149" t="b">
        <f>ABS(X366/10000)&lt;=ABS('General Settings'!$D$32)</f>
        <v>0</v>
      </c>
      <c r="AA366" s="50" t="str">
        <f>_xll.qlSwapIndex(,,O366,SettlementDays,Currency,Calendar,FixedLegTenor,FixedLegBDC,FixedLegDayCounter,Index6M,DiscountingCurve,Permanent,Trigger,ObjectOverwrite)</f>
        <v>obj_00677#0003</v>
      </c>
      <c r="AB366" s="50" t="str">
        <f>_xll.qlVanillaSwapFromSwapIndex(,AA366,R366)</f>
        <v>obj_0086b#0003</v>
      </c>
    </row>
    <row r="367" spans="13:28" x14ac:dyDescent="0.2">
      <c r="M367" s="94" t="s">
        <v>159</v>
      </c>
      <c r="N367" s="94" t="s">
        <v>94</v>
      </c>
      <c r="O367" s="94" t="s">
        <v>82</v>
      </c>
      <c r="P367" s="94" t="str">
        <f t="shared" si="27"/>
        <v>EUR25F2Y_Quote</v>
      </c>
      <c r="Q367" s="122"/>
      <c r="R367" s="106">
        <f>_xll.qlInterestRateIndexFixingDate(AA367,S367)</f>
        <v>51399</v>
      </c>
      <c r="S367" s="106">
        <f>_xll.qlCalendarAdvance(Calendar,SettlementDate,N367,"mf",TRUE,Trigger)</f>
        <v>51403</v>
      </c>
      <c r="T367" s="106">
        <f>_xll.qlInterestRateIndexMaturity(AA367,S367)</f>
        <v>52133</v>
      </c>
      <c r="U367" s="97">
        <f>_xll.qlIndexFixing(AA367,R367,TRUE,_xll.ohTrigger(Trigger,Trigger6M,InterestRatesTrigger))</f>
        <v>1.5946090319568212E-2</v>
      </c>
      <c r="V367" s="97">
        <f>_xll.qlQuoteValue(P367,_xll.ohTrigger(Trigger,Trigger6M,InterestRatesTrigger))</f>
        <v>1.5990000000000001E-2</v>
      </c>
      <c r="W367" s="94" t="b">
        <f t="shared" si="28"/>
        <v>1</v>
      </c>
      <c r="X367" s="153">
        <f t="shared" si="29"/>
        <v>-0.43909680431789</v>
      </c>
      <c r="Y367" s="50" t="b">
        <f>ABS(X367/10000)&lt;=ABS('General Settings'!$D$32)</f>
        <v>0</v>
      </c>
      <c r="AA367" s="50" t="str">
        <f>_xll.qlSwapIndex(,,O367,SettlementDays,Currency,Calendar,FixedLegTenor,FixedLegBDC,FixedLegDayCounter,Index6M,DiscountingCurve,Permanent,Trigger,ObjectOverwrite)</f>
        <v>obj_006f5#0003</v>
      </c>
      <c r="AB367" s="50" t="str">
        <f>_xll.qlVanillaSwapFromSwapIndex(,AA367,R367)</f>
        <v>obj_00819#0003</v>
      </c>
    </row>
    <row r="368" spans="13:28" x14ac:dyDescent="0.2">
      <c r="M368" s="94" t="s">
        <v>159</v>
      </c>
      <c r="N368" s="94" t="s">
        <v>94</v>
      </c>
      <c r="O368" s="94" t="s">
        <v>83</v>
      </c>
      <c r="P368" s="94" t="str">
        <f t="shared" si="27"/>
        <v>EUR25F3Y_Quote</v>
      </c>
      <c r="Q368" s="122"/>
      <c r="R368" s="106">
        <f>_xll.qlInterestRateIndexFixingDate(AA368,S368)</f>
        <v>51399</v>
      </c>
      <c r="S368" s="106">
        <f>_xll.qlCalendarAdvance(Calendar,SettlementDate,N368,"mf",TRUE,Trigger)</f>
        <v>51403</v>
      </c>
      <c r="T368" s="106">
        <f>_xll.qlInterestRateIndexMaturity(AA368,S368)</f>
        <v>52498</v>
      </c>
      <c r="U368" s="97">
        <f>_xll.qlIndexFixing(AA368,R368,TRUE,_xll.ohTrigger(Trigger,Trigger6M,InterestRatesTrigger))</f>
        <v>1.5925990329010063E-2</v>
      </c>
      <c r="V368" s="97">
        <f>_xll.qlQuoteValue(P368,_xll.ohTrigger(Trigger,Trigger6M,InterestRatesTrigger))</f>
        <v>1.5949999999999999E-2</v>
      </c>
      <c r="W368" s="94" t="b">
        <f t="shared" si="28"/>
        <v>1</v>
      </c>
      <c r="X368" s="153">
        <f t="shared" si="29"/>
        <v>-0.24009670989935672</v>
      </c>
      <c r="Y368" s="50" t="b">
        <f>ABS(X368/10000)&lt;=ABS('General Settings'!$D$32)</f>
        <v>0</v>
      </c>
      <c r="AA368" s="50" t="str">
        <f>_xll.qlSwapIndex(,,O368,SettlementDays,Currency,Calendar,FixedLegTenor,FixedLegBDC,FixedLegDayCounter,Index6M,DiscountingCurve,Permanent,Trigger,ObjectOverwrite)</f>
        <v>obj_006af#0003</v>
      </c>
      <c r="AB368" s="50" t="str">
        <f>_xll.qlVanillaSwapFromSwapIndex(,AA368,R368)</f>
        <v>obj_008fe#0003</v>
      </c>
    </row>
    <row r="369" spans="13:28" x14ac:dyDescent="0.2">
      <c r="M369" s="94" t="s">
        <v>159</v>
      </c>
      <c r="N369" s="94" t="s">
        <v>94</v>
      </c>
      <c r="O369" s="94" t="s">
        <v>84</v>
      </c>
      <c r="P369" s="94" t="str">
        <f t="shared" si="27"/>
        <v>EUR25F4Y_Quote</v>
      </c>
      <c r="Q369" s="122"/>
      <c r="R369" s="106">
        <f>_xll.qlInterestRateIndexFixingDate(AA369,S369)</f>
        <v>51399</v>
      </c>
      <c r="S369" s="106">
        <f>_xll.qlCalendarAdvance(Calendar,SettlementDate,N369,"mf",TRUE,Trigger)</f>
        <v>51403</v>
      </c>
      <c r="T369" s="106">
        <f>_xll.qlInterestRateIndexMaturity(AA369,S369)</f>
        <v>52866</v>
      </c>
      <c r="U369" s="97">
        <f>_xll.qlIndexFixing(AA369,R369,TRUE,_xll.ohTrigger(Trigger,Trigger6M,InterestRatesTrigger))</f>
        <v>1.5931262764740686E-2</v>
      </c>
      <c r="V369" s="97">
        <f>_xll.qlQuoteValue(P369,_xll.ohTrigger(Trigger,Trigger6M,InterestRatesTrigger))</f>
        <v>1.593E-2</v>
      </c>
      <c r="W369" s="94" t="b">
        <f t="shared" si="28"/>
        <v>1</v>
      </c>
      <c r="X369" s="153">
        <f t="shared" si="29"/>
        <v>1.2627647406858455E-2</v>
      </c>
      <c r="Y369" s="50" t="b">
        <f>ABS(X369/10000)&lt;=ABS('General Settings'!$D$32)</f>
        <v>0</v>
      </c>
      <c r="AA369" s="50" t="str">
        <f>_xll.qlSwapIndex(,,O369,SettlementDays,Currency,Calendar,FixedLegTenor,FixedLegBDC,FixedLegDayCounter,Index6M,DiscountingCurve,Permanent,Trigger,ObjectOverwrite)</f>
        <v>obj_0066d#0003</v>
      </c>
      <c r="AB369" s="50" t="str">
        <f>_xll.qlVanillaSwapFromSwapIndex(,AA369,R369)</f>
        <v>obj_00809#0003</v>
      </c>
    </row>
    <row r="370" spans="13:28" x14ac:dyDescent="0.2">
      <c r="M370" s="94" t="s">
        <v>159</v>
      </c>
      <c r="N370" s="94" t="s">
        <v>94</v>
      </c>
      <c r="O370" s="94" t="s">
        <v>85</v>
      </c>
      <c r="P370" s="94" t="str">
        <f t="shared" si="27"/>
        <v>EUR25F5Y_Quote</v>
      </c>
      <c r="Q370" s="122"/>
      <c r="R370" s="106">
        <f>_xll.qlInterestRateIndexFixingDate(AA370,S370)</f>
        <v>51399</v>
      </c>
      <c r="S370" s="106">
        <f>_xll.qlCalendarAdvance(Calendar,SettlementDate,N370,"mf",TRUE,Trigger)</f>
        <v>51403</v>
      </c>
      <c r="T370" s="106">
        <f>_xll.qlInterestRateIndexMaturity(AA370,S370)</f>
        <v>53230</v>
      </c>
      <c r="U370" s="97">
        <f>_xll.qlIndexFixing(AA370,R370,TRUE,_xll.ohTrigger(Trigger,Trigger6M,InterestRatesTrigger))</f>
        <v>1.5940243482588316E-2</v>
      </c>
      <c r="V370" s="97">
        <f>_xll.qlQuoteValue(P370,_xll.ohTrigger(Trigger,Trigger6M,InterestRatesTrigger))</f>
        <v>1.593E-2</v>
      </c>
      <c r="W370" s="94" t="b">
        <f t="shared" si="28"/>
        <v>1</v>
      </c>
      <c r="X370" s="153">
        <f t="shared" si="29"/>
        <v>0.10243482588316588</v>
      </c>
      <c r="Y370" s="50" t="b">
        <f>ABS(X370/10000)&lt;=ABS('General Settings'!$D$32)</f>
        <v>0</v>
      </c>
      <c r="AA370" s="50" t="str">
        <f>_xll.qlSwapIndex(,,O370,SettlementDays,Currency,Calendar,FixedLegTenor,FixedLegBDC,FixedLegDayCounter,Index6M,DiscountingCurve,Permanent,Trigger,ObjectOverwrite)</f>
        <v>obj_0075e#0003</v>
      </c>
      <c r="AB370" s="50" t="str">
        <f>_xll.qlVanillaSwapFromSwapIndex(,AA370,R370)</f>
        <v>obj_008c8#0003</v>
      </c>
    </row>
    <row r="371" spans="13:28" x14ac:dyDescent="0.2">
      <c r="M371" s="94" t="s">
        <v>159</v>
      </c>
      <c r="N371" s="94" t="s">
        <v>94</v>
      </c>
      <c r="O371" s="94" t="s">
        <v>86</v>
      </c>
      <c r="P371" s="94" t="str">
        <f t="shared" si="27"/>
        <v>EUR25F6Y_Quote</v>
      </c>
      <c r="Q371" s="122"/>
      <c r="R371" s="106">
        <f>_xll.qlInterestRateIndexFixingDate(AA371,S371)</f>
        <v>51399</v>
      </c>
      <c r="S371" s="106">
        <f>_xll.qlCalendarAdvance(Calendar,SettlementDate,N371,"mf",TRUE,Trigger)</f>
        <v>51403</v>
      </c>
      <c r="T371" s="106">
        <f>_xll.qlInterestRateIndexMaturity(AA371,S371)</f>
        <v>53594</v>
      </c>
      <c r="U371" s="97">
        <f>_xll.qlIndexFixing(AA371,R371,TRUE,_xll.ohTrigger(Trigger,Trigger6M,InterestRatesTrigger))</f>
        <v>1.5971689477687123E-2</v>
      </c>
      <c r="V371" s="97">
        <f>_xll.qlQuoteValue(P371,_xll.ohTrigger(Trigger,Trigger6M,InterestRatesTrigger))</f>
        <v>1.5960000000000002E-2</v>
      </c>
      <c r="W371" s="94" t="b">
        <f t="shared" si="28"/>
        <v>1</v>
      </c>
      <c r="X371" s="153">
        <f t="shared" si="29"/>
        <v>0.11689477687121252</v>
      </c>
      <c r="Y371" s="50" t="b">
        <f>ABS(X371/10000)&lt;=ABS('General Settings'!$D$32)</f>
        <v>0</v>
      </c>
      <c r="AA371" s="50" t="str">
        <f>_xll.qlSwapIndex(,,O371,SettlementDays,Currency,Calendar,FixedLegTenor,FixedLegBDC,FixedLegDayCounter,Index6M,DiscountingCurve,Permanent,Trigger,ObjectOverwrite)</f>
        <v>obj_00718#0003</v>
      </c>
      <c r="AB371" s="50" t="str">
        <f>_xll.qlVanillaSwapFromSwapIndex(,AA371,R371)</f>
        <v>obj_00938#0003</v>
      </c>
    </row>
    <row r="372" spans="13:28" x14ac:dyDescent="0.2">
      <c r="M372" s="94" t="s">
        <v>159</v>
      </c>
      <c r="N372" s="94" t="s">
        <v>94</v>
      </c>
      <c r="O372" s="94" t="s">
        <v>87</v>
      </c>
      <c r="P372" s="94" t="str">
        <f t="shared" si="27"/>
        <v>EUR25F7Y_Quote</v>
      </c>
      <c r="Q372" s="122"/>
      <c r="R372" s="106">
        <f>_xll.qlInterestRateIndexFixingDate(AA372,S372)</f>
        <v>51399</v>
      </c>
      <c r="S372" s="106">
        <f>_xll.qlCalendarAdvance(Calendar,SettlementDate,N372,"mf",TRUE,Trigger)</f>
        <v>51403</v>
      </c>
      <c r="T372" s="106">
        <f>_xll.qlInterestRateIndexMaturity(AA372,S372)</f>
        <v>53959</v>
      </c>
      <c r="U372" s="97">
        <f>_xll.qlIndexFixing(AA372,R372,TRUE,_xll.ohTrigger(Trigger,Trigger6M,InterestRatesTrigger))</f>
        <v>1.6015588916996143E-2</v>
      </c>
      <c r="V372" s="97">
        <f>_xll.qlQuoteValue(P372,_xll.ohTrigger(Trigger,Trigger6M,InterestRatesTrigger))</f>
        <v>1.601E-2</v>
      </c>
      <c r="W372" s="94" t="b">
        <f t="shared" si="28"/>
        <v>1</v>
      </c>
      <c r="X372" s="153">
        <f t="shared" si="29"/>
        <v>5.5889169961430285E-2</v>
      </c>
      <c r="Y372" s="50" t="b">
        <f>ABS(X372/10000)&lt;=ABS('General Settings'!$D$32)</f>
        <v>0</v>
      </c>
      <c r="AA372" s="50" t="str">
        <f>_xll.qlSwapIndex(,,O372,SettlementDays,Currency,Calendar,FixedLegTenor,FixedLegBDC,FixedLegDayCounter,Index6M,DiscountingCurve,Permanent,Trigger,ObjectOverwrite)</f>
        <v>obj_00745#0003</v>
      </c>
      <c r="AB372" s="50" t="str">
        <f>_xll.qlVanillaSwapFromSwapIndex(,AA372,R372)</f>
        <v>obj_00854#0003</v>
      </c>
    </row>
    <row r="373" spans="13:28" x14ac:dyDescent="0.2">
      <c r="M373" s="94" t="s">
        <v>159</v>
      </c>
      <c r="N373" s="94" t="s">
        <v>94</v>
      </c>
      <c r="O373" s="94" t="s">
        <v>88</v>
      </c>
      <c r="P373" s="94" t="str">
        <f t="shared" si="27"/>
        <v>EUR25F8Y_Quote</v>
      </c>
      <c r="Q373" s="122"/>
      <c r="R373" s="106">
        <f>_xll.qlInterestRateIndexFixingDate(AA373,S373)</f>
        <v>51399</v>
      </c>
      <c r="S373" s="106">
        <f>_xll.qlCalendarAdvance(Calendar,SettlementDate,N373,"mf",TRUE,Trigger)</f>
        <v>51403</v>
      </c>
      <c r="T373" s="106">
        <f>_xll.qlInterestRateIndexMaturity(AA373,S373)</f>
        <v>54325</v>
      </c>
      <c r="U373" s="97">
        <f>_xll.qlIndexFixing(AA373,R373,TRUE,_xll.ohTrigger(Trigger,Trigger6M,InterestRatesTrigger))</f>
        <v>1.6062498888688229E-2</v>
      </c>
      <c r="V373" s="97">
        <f>_xll.qlQuoteValue(P373,_xll.ohTrigger(Trigger,Trigger6M,InterestRatesTrigger))</f>
        <v>1.6049999999999998E-2</v>
      </c>
      <c r="W373" s="94" t="b">
        <f t="shared" si="28"/>
        <v>1</v>
      </c>
      <c r="X373" s="153">
        <f t="shared" si="29"/>
        <v>0.1249888868823032</v>
      </c>
      <c r="Y373" s="50" t="b">
        <f>ABS(X373/10000)&lt;=ABS('General Settings'!$D$32)</f>
        <v>0</v>
      </c>
      <c r="AA373" s="50" t="str">
        <f>_xll.qlSwapIndex(,,O373,SettlementDays,Currency,Calendar,FixedLegTenor,FixedLegBDC,FixedLegDayCounter,Index6M,DiscountingCurve,Permanent,Trigger,ObjectOverwrite)</f>
        <v>obj_006aa#0003</v>
      </c>
      <c r="AB373" s="50" t="str">
        <f>_xll.qlVanillaSwapFromSwapIndex(,AA373,R373)</f>
        <v>obj_008d2#0003</v>
      </c>
    </row>
    <row r="374" spans="13:28" x14ac:dyDescent="0.2">
      <c r="M374" s="94" t="s">
        <v>159</v>
      </c>
      <c r="N374" s="94" t="s">
        <v>94</v>
      </c>
      <c r="O374" s="94" t="s">
        <v>89</v>
      </c>
      <c r="P374" s="94" t="str">
        <f t="shared" si="27"/>
        <v>EUR25F9Y_Quote</v>
      </c>
      <c r="Q374" s="122"/>
      <c r="R374" s="106">
        <f>_xll.qlInterestRateIndexFixingDate(AA374,S374)</f>
        <v>51399</v>
      </c>
      <c r="S374" s="106">
        <f>_xll.qlCalendarAdvance(Calendar,SettlementDate,N374,"mf",TRUE,Trigger)</f>
        <v>51403</v>
      </c>
      <c r="T374" s="106">
        <f>_xll.qlInterestRateIndexMaturity(AA374,S374)</f>
        <v>54690</v>
      </c>
      <c r="U374" s="97">
        <f>_xll.qlIndexFixing(AA374,R374,TRUE,_xll.ohTrigger(Trigger,Trigger6M,InterestRatesTrigger))</f>
        <v>1.6091846529913634E-2</v>
      </c>
      <c r="V374" s="97">
        <f>_xll.qlQuoteValue(P374,_xll.ohTrigger(Trigger,Trigger6M,InterestRatesTrigger))</f>
        <v>1.6080000000000001E-2</v>
      </c>
      <c r="W374" s="94" t="b">
        <f t="shared" si="28"/>
        <v>1</v>
      </c>
      <c r="X374" s="153">
        <f t="shared" si="29"/>
        <v>0.11846529913633191</v>
      </c>
      <c r="Y374" s="50" t="b">
        <f>ABS(X374/10000)&lt;=ABS('General Settings'!$D$32)</f>
        <v>0</v>
      </c>
      <c r="AA374" s="50" t="str">
        <f>_xll.qlSwapIndex(,,O374,SettlementDays,Currency,Calendar,FixedLegTenor,FixedLegBDC,FixedLegDayCounter,Index6M,DiscountingCurve,Permanent,Trigger,ObjectOverwrite)</f>
        <v>obj_006d2#0003</v>
      </c>
      <c r="AB374" s="50" t="str">
        <f>_xll.qlVanillaSwapFromSwapIndex(,AA374,R374)</f>
        <v>obj_00877#0003</v>
      </c>
    </row>
    <row r="375" spans="13:28" x14ac:dyDescent="0.2">
      <c r="M375" s="94" t="s">
        <v>159</v>
      </c>
      <c r="N375" s="94" t="s">
        <v>94</v>
      </c>
      <c r="O375" s="94" t="s">
        <v>90</v>
      </c>
      <c r="P375" s="94" t="str">
        <f t="shared" si="27"/>
        <v>EUR25F10Y_Quote</v>
      </c>
      <c r="Q375" s="122"/>
      <c r="R375" s="106">
        <f>_xll.qlInterestRateIndexFixingDate(AA375,S375)</f>
        <v>51399</v>
      </c>
      <c r="S375" s="106">
        <f>_xll.qlCalendarAdvance(Calendar,SettlementDate,N375,"mf",TRUE,Trigger)</f>
        <v>51403</v>
      </c>
      <c r="T375" s="106">
        <f>_xll.qlInterestRateIndexMaturity(AA375,S375)</f>
        <v>55057</v>
      </c>
      <c r="U375" s="97">
        <f>_xll.qlIndexFixing(AA375,R375,TRUE,_xll.ohTrigger(Trigger,Trigger6M,InterestRatesTrigger))</f>
        <v>1.6103072623936621E-2</v>
      </c>
      <c r="V375" s="97">
        <f>_xll.qlQuoteValue(P375,_xll.ohTrigger(Trigger,Trigger6M,InterestRatesTrigger))</f>
        <v>1.609E-2</v>
      </c>
      <c r="W375" s="94" t="b">
        <f t="shared" si="28"/>
        <v>1</v>
      </c>
      <c r="X375" s="153">
        <f t="shared" si="29"/>
        <v>0.13072623936620509</v>
      </c>
      <c r="Y375" s="50" t="b">
        <f>ABS(X375/10000)&lt;=ABS('General Settings'!$D$32)</f>
        <v>0</v>
      </c>
      <c r="AA375" s="50" t="str">
        <f>_xll.qlSwapIndex(,,O375,SettlementDays,Currency,Calendar,FixedLegTenor,FixedLegBDC,FixedLegDayCounter,Index6M,DiscountingCurve,Permanent,Trigger,ObjectOverwrite)</f>
        <v>obj_00731#0003</v>
      </c>
      <c r="AB375" s="50" t="str">
        <f>_xll.qlVanillaSwapFromSwapIndex(,AA375,R375)</f>
        <v>obj_0085e#0003</v>
      </c>
    </row>
    <row r="376" spans="13:28" x14ac:dyDescent="0.2">
      <c r="M376" s="94" t="s">
        <v>159</v>
      </c>
      <c r="N376" s="94" t="s">
        <v>94</v>
      </c>
      <c r="O376" s="94" t="s">
        <v>116</v>
      </c>
      <c r="P376" s="94" t="str">
        <f t="shared" si="27"/>
        <v>EUR25F11Y_Quote</v>
      </c>
      <c r="Q376" s="122"/>
      <c r="R376" s="106">
        <f>_xll.qlInterestRateIndexFixingDate(AA376,S376)</f>
        <v>51399</v>
      </c>
      <c r="S376" s="106">
        <f>_xll.qlCalendarAdvance(Calendar,SettlementDate,N376,"mf",TRUE,Trigger)</f>
        <v>51403</v>
      </c>
      <c r="T376" s="106">
        <f>_xll.qlInterestRateIndexMaturity(AA376,S376)</f>
        <v>55421</v>
      </c>
      <c r="U376" s="97">
        <f>_xll.qlIndexFixing(AA376,R376,TRUE,_xll.ohTrigger(Trigger,Trigger6M,InterestRatesTrigger))</f>
        <v>1.6094052028123515E-2</v>
      </c>
      <c r="V376" s="97">
        <f>_xll.qlQuoteValue(P376,_xll.ohTrigger(Trigger,Trigger6M,InterestRatesTrigger))</f>
        <v>1.6080000000000001E-2</v>
      </c>
      <c r="W376" s="94" t="b">
        <f t="shared" si="28"/>
        <v>1</v>
      </c>
      <c r="X376" s="153">
        <f t="shared" si="29"/>
        <v>0.14052028123514443</v>
      </c>
      <c r="Y376" s="50" t="b">
        <f>ABS(X376/10000)&lt;=ABS('General Settings'!$D$32)</f>
        <v>0</v>
      </c>
      <c r="AA376" s="50" t="str">
        <f>_xll.qlSwapIndex(,,O376,SettlementDays,Currency,Calendar,FixedLegTenor,FixedLegBDC,FixedLegDayCounter,Index6M,DiscountingCurve,Permanent,Trigger,ObjectOverwrite)</f>
        <v>obj_006e7#0003</v>
      </c>
      <c r="AB376" s="50" t="str">
        <f>_xll.qlVanillaSwapFromSwapIndex(,AA376,R376)</f>
        <v>obj_0081f#0003</v>
      </c>
    </row>
    <row r="377" spans="13:28" x14ac:dyDescent="0.2">
      <c r="M377" s="94" t="s">
        <v>159</v>
      </c>
      <c r="N377" s="94" t="s">
        <v>94</v>
      </c>
      <c r="O377" s="94" t="s">
        <v>91</v>
      </c>
      <c r="P377" s="94" t="str">
        <f t="shared" si="27"/>
        <v>EUR25F12Y_Quote</v>
      </c>
      <c r="Q377" s="122"/>
      <c r="R377" s="106">
        <f>_xll.qlInterestRateIndexFixingDate(AA377,S377)</f>
        <v>51399</v>
      </c>
      <c r="S377" s="106">
        <f>_xll.qlCalendarAdvance(Calendar,SettlementDate,N377,"mf",TRUE,Trigger)</f>
        <v>51403</v>
      </c>
      <c r="T377" s="106">
        <f>_xll.qlInterestRateIndexMaturity(AA377,S377)</f>
        <v>55786</v>
      </c>
      <c r="U377" s="97">
        <f>_xll.qlIndexFixing(AA377,R377,TRUE,_xll.ohTrigger(Trigger,Trigger6M,InterestRatesTrigger))</f>
        <v>1.6075248320751884E-2</v>
      </c>
      <c r="V377" s="97">
        <f>_xll.qlQuoteValue(P377,_xll.ohTrigger(Trigger,Trigger6M,InterestRatesTrigger))</f>
        <v>1.6059999999999998E-2</v>
      </c>
      <c r="W377" s="94" t="b">
        <f t="shared" si="28"/>
        <v>1</v>
      </c>
      <c r="X377" s="153">
        <f t="shared" si="29"/>
        <v>0.15248320751885813</v>
      </c>
      <c r="Y377" s="50" t="b">
        <f>ABS(X377/10000)&lt;=ABS('General Settings'!$D$32)</f>
        <v>0</v>
      </c>
      <c r="AA377" s="50" t="str">
        <f>_xll.qlSwapIndex(,,O377,SettlementDays,Currency,Calendar,FixedLegTenor,FixedLegBDC,FixedLegDayCounter,Index6M,DiscountingCurve,Permanent,Trigger,ObjectOverwrite)</f>
        <v>obj_00739#0003</v>
      </c>
      <c r="AB377" s="50" t="str">
        <f>_xll.qlVanillaSwapFromSwapIndex(,AA377,R377)</f>
        <v>obj_00925#0003</v>
      </c>
    </row>
    <row r="378" spans="13:28" x14ac:dyDescent="0.2">
      <c r="M378" s="94" t="s">
        <v>159</v>
      </c>
      <c r="N378" s="94" t="s">
        <v>94</v>
      </c>
      <c r="O378" s="94" t="s">
        <v>117</v>
      </c>
      <c r="P378" s="94" t="str">
        <f t="shared" si="27"/>
        <v>EUR25F13Y_Quote</v>
      </c>
      <c r="Q378" s="122"/>
      <c r="R378" s="106">
        <f>_xll.qlInterestRateIndexFixingDate(AA378,S378)</f>
        <v>51399</v>
      </c>
      <c r="S378" s="106">
        <f>_xll.qlCalendarAdvance(Calendar,SettlementDate,N378,"mf",TRUE,Trigger)</f>
        <v>51403</v>
      </c>
      <c r="T378" s="106">
        <f>_xll.qlInterestRateIndexMaturity(AA378,S378)</f>
        <v>56151</v>
      </c>
      <c r="U378" s="97">
        <f>_xll.qlIndexFixing(AA378,R378,TRUE,_xll.ohTrigger(Trigger,Trigger6M,InterestRatesTrigger))</f>
        <v>1.6046581612163619E-2</v>
      </c>
      <c r="V378" s="97">
        <f>_xll.qlQuoteValue(P378,_xll.ohTrigger(Trigger,Trigger6M,InterestRatesTrigger))</f>
        <v>1.6029999999999999E-2</v>
      </c>
      <c r="W378" s="94" t="b">
        <f t="shared" si="28"/>
        <v>1</v>
      </c>
      <c r="X378" s="153">
        <f t="shared" si="29"/>
        <v>0.1658161216362003</v>
      </c>
      <c r="Y378" s="50" t="b">
        <f>ABS(X378/10000)&lt;=ABS('General Settings'!$D$32)</f>
        <v>0</v>
      </c>
      <c r="AA378" s="50" t="str">
        <f>_xll.qlSwapIndex(,,O378,SettlementDays,Currency,Calendar,FixedLegTenor,FixedLegBDC,FixedLegDayCounter,Index6M,DiscountingCurve,Permanent,Trigger,ObjectOverwrite)</f>
        <v>obj_006b1#0003</v>
      </c>
      <c r="AB378" s="50" t="str">
        <f>_xll.qlVanillaSwapFromSwapIndex(,AA378,R378)</f>
        <v>obj_008ac#0003</v>
      </c>
    </row>
    <row r="379" spans="13:28" x14ac:dyDescent="0.2">
      <c r="M379" s="94" t="s">
        <v>159</v>
      </c>
      <c r="N379" s="94" t="s">
        <v>94</v>
      </c>
      <c r="O379" s="94" t="s">
        <v>118</v>
      </c>
      <c r="P379" s="94" t="str">
        <f t="shared" si="27"/>
        <v>EUR25F14Y_Quote</v>
      </c>
      <c r="Q379" s="122"/>
      <c r="R379" s="106">
        <f>_xll.qlInterestRateIndexFixingDate(AA379,S379)</f>
        <v>51399</v>
      </c>
      <c r="S379" s="106">
        <f>_xll.qlCalendarAdvance(Calendar,SettlementDate,N379,"mf",TRUE,Trigger)</f>
        <v>51403</v>
      </c>
      <c r="T379" s="106">
        <f>_xll.qlInterestRateIndexMaturity(AA379,S379)</f>
        <v>56516</v>
      </c>
      <c r="U379" s="97">
        <f>_xll.qlIndexFixing(AA379,R379,TRUE,_xll.ohTrigger(Trigger,Trigger6M,InterestRatesTrigger))</f>
        <v>1.6017112155733891E-2</v>
      </c>
      <c r="V379" s="97">
        <f>_xll.qlQuoteValue(P379,_xll.ohTrigger(Trigger,Trigger6M,InterestRatesTrigger))</f>
        <v>1.6E-2</v>
      </c>
      <c r="W379" s="94" t="b">
        <f t="shared" si="28"/>
        <v>1</v>
      </c>
      <c r="X379" s="153">
        <f t="shared" si="29"/>
        <v>0.17112155733890744</v>
      </c>
      <c r="Y379" s="50" t="b">
        <f>ABS(X379/10000)&lt;=ABS('General Settings'!$D$32)</f>
        <v>0</v>
      </c>
      <c r="AA379" s="50" t="str">
        <f>_xll.qlSwapIndex(,,O379,SettlementDays,Currency,Calendar,FixedLegTenor,FixedLegBDC,FixedLegDayCounter,Index6M,DiscountingCurve,Permanent,Trigger,ObjectOverwrite)</f>
        <v>obj_00744#0003</v>
      </c>
      <c r="AB379" s="50" t="str">
        <f>_xll.qlVanillaSwapFromSwapIndex(,AA379,R379)</f>
        <v>obj_008e7#0003</v>
      </c>
    </row>
    <row r="380" spans="13:28" x14ac:dyDescent="0.2">
      <c r="M380" s="94" t="s">
        <v>159</v>
      </c>
      <c r="N380" s="94" t="s">
        <v>94</v>
      </c>
      <c r="O380" s="94" t="s">
        <v>92</v>
      </c>
      <c r="P380" s="94" t="str">
        <f t="shared" si="27"/>
        <v>EUR25F15Y_Quote</v>
      </c>
      <c r="Q380" s="122"/>
      <c r="R380" s="106">
        <f>_xll.qlInterestRateIndexFixingDate(AA380,S380)</f>
        <v>51399</v>
      </c>
      <c r="S380" s="106">
        <f>_xll.qlCalendarAdvance(Calendar,SettlementDate,N380,"mf",TRUE,Trigger)</f>
        <v>51403</v>
      </c>
      <c r="T380" s="106">
        <f>_xll.qlInterestRateIndexMaturity(AA380,S380)</f>
        <v>56881</v>
      </c>
      <c r="U380" s="97">
        <f>_xll.qlIndexFixing(AA380,R380,TRUE,_xll.ohTrigger(Trigger,Trigger6M,InterestRatesTrigger))</f>
        <v>1.5991154964206673E-2</v>
      </c>
      <c r="V380" s="97">
        <f>_xll.qlQuoteValue(P380,_xll.ohTrigger(Trigger,Trigger6M,InterestRatesTrigger))</f>
        <v>1.5980000000000001E-2</v>
      </c>
      <c r="W380" s="94" t="b">
        <f t="shared" si="28"/>
        <v>1</v>
      </c>
      <c r="X380" s="153">
        <f t="shared" si="29"/>
        <v>0.11154964206672169</v>
      </c>
      <c r="Y380" s="50" t="b">
        <f>ABS(X380/10000)&lt;=ABS('General Settings'!$D$32)</f>
        <v>0</v>
      </c>
      <c r="AA380" s="50" t="str">
        <f>_xll.qlSwapIndex(,,O380,SettlementDays,Currency,Calendar,FixedLegTenor,FixedLegBDC,FixedLegDayCounter,Index6M,DiscountingCurve,Permanent,Trigger,ObjectOverwrite)</f>
        <v>obj_0074b#0003</v>
      </c>
      <c r="AB380" s="50" t="str">
        <f>_xll.qlVanillaSwapFromSwapIndex(,AA380,R380)</f>
        <v>obj_00831#0003</v>
      </c>
    </row>
    <row r="381" spans="13:28" x14ac:dyDescent="0.2">
      <c r="M381" s="94" t="s">
        <v>159</v>
      </c>
      <c r="N381" s="94" t="s">
        <v>94</v>
      </c>
      <c r="O381" s="94" t="s">
        <v>93</v>
      </c>
      <c r="P381" s="94" t="str">
        <f t="shared" si="27"/>
        <v>EUR25F20Y_Quote</v>
      </c>
      <c r="Q381" s="122"/>
      <c r="R381" s="106">
        <f>_xll.qlInterestRateIndexFixingDate(AA381,S381)</f>
        <v>51399</v>
      </c>
      <c r="S381" s="106">
        <f>_xll.qlCalendarAdvance(Calendar,SettlementDate,N381,"mf",TRUE,Trigger)</f>
        <v>51403</v>
      </c>
      <c r="T381" s="106">
        <f>_xll.qlInterestRateIndexMaturity(AA381,S381)</f>
        <v>58708</v>
      </c>
      <c r="U381" s="97">
        <f>_xll.qlIndexFixing(AA381,R381,TRUE,_xll.ohTrigger(Trigger,Trigger6M,InterestRatesTrigger))</f>
        <v>1.5694648215696713E-2</v>
      </c>
      <c r="V381" s="97">
        <f>_xll.qlQuoteValue(P381,_xll.ohTrigger(Trigger,Trigger6M,InterestRatesTrigger))</f>
        <v>1.5709999999999998E-2</v>
      </c>
      <c r="W381" s="94" t="b">
        <f t="shared" si="28"/>
        <v>1</v>
      </c>
      <c r="X381" s="153">
        <f t="shared" si="29"/>
        <v>-0.15351784303285765</v>
      </c>
      <c r="Y381" s="50" t="b">
        <f>ABS(X381/10000)&lt;=ABS('General Settings'!$D$32)</f>
        <v>0</v>
      </c>
      <c r="AA381" s="50" t="str">
        <f>_xll.qlSwapIndex(,,O381,SettlementDays,Currency,Calendar,FixedLegTenor,FixedLegBDC,FixedLegDayCounter,Index6M,DiscountingCurve,Permanent,Trigger,ObjectOverwrite)</f>
        <v>obj_0067b#0003</v>
      </c>
      <c r="AB381" s="50" t="str">
        <f>_xll.qlVanillaSwapFromSwapIndex(,AA381,R381)</f>
        <v>obj_008bc#0003</v>
      </c>
    </row>
    <row r="382" spans="13:28" x14ac:dyDescent="0.2">
      <c r="M382" s="94" t="s">
        <v>159</v>
      </c>
      <c r="N382" s="94" t="s">
        <v>94</v>
      </c>
      <c r="O382" s="94" t="s">
        <v>94</v>
      </c>
      <c r="P382" s="94" t="str">
        <f t="shared" si="27"/>
        <v>EUR25F25Y_Quote</v>
      </c>
      <c r="Q382" s="122"/>
      <c r="R382" s="106">
        <f>_xll.qlInterestRateIndexFixingDate(AA382,S382)</f>
        <v>51399</v>
      </c>
      <c r="S382" s="106">
        <f>_xll.qlCalendarAdvance(Calendar,SettlementDate,N382,"mf",TRUE,Trigger)</f>
        <v>51403</v>
      </c>
      <c r="T382" s="106">
        <f>_xll.qlInterestRateIndexMaturity(AA382,S382)</f>
        <v>60534</v>
      </c>
      <c r="U382" s="97">
        <f>_xll.qlIndexFixing(AA382,R382,TRUE,_xll.ohTrigger(Trigger,Trigger6M,InterestRatesTrigger))</f>
        <v>1.4814056321449495E-2</v>
      </c>
      <c r="V382" s="97">
        <f>_xll.qlQuoteValue(P382,_xll.ohTrigger(Trigger,Trigger6M,InterestRatesTrigger))</f>
        <v>1.4800000000000001E-2</v>
      </c>
      <c r="W382" s="94" t="b">
        <f t="shared" si="28"/>
        <v>1</v>
      </c>
      <c r="X382" s="153">
        <f t="shared" si="29"/>
        <v>0.14056321449493897</v>
      </c>
      <c r="Y382" s="50" t="b">
        <f>ABS(X382/10000)&lt;=ABS('General Settings'!$D$32)</f>
        <v>0</v>
      </c>
      <c r="AA382" s="50" t="str">
        <f>_xll.qlSwapIndex(,,O382,SettlementDays,Currency,Calendar,FixedLegTenor,FixedLegBDC,FixedLegDayCounter,Index6M,DiscountingCurve,Permanent,Trigger,ObjectOverwrite)</f>
        <v>obj_00642#0003</v>
      </c>
      <c r="AB382" s="50" t="str">
        <f>_xll.qlVanillaSwapFromSwapIndex(,AA382,R382)</f>
        <v>obj_00883#0003</v>
      </c>
    </row>
    <row r="383" spans="13:28" x14ac:dyDescent="0.2">
      <c r="M383" s="206" t="s">
        <v>159</v>
      </c>
      <c r="N383" s="206" t="s">
        <v>94</v>
      </c>
      <c r="O383" s="206" t="s">
        <v>96</v>
      </c>
      <c r="P383" s="206" t="str">
        <f t="shared" si="27"/>
        <v>EUR25F30Y_Quote</v>
      </c>
      <c r="Q383" s="205"/>
      <c r="R383" s="207">
        <f>_xll.qlInterestRateIndexFixingDate(AA383,S383)</f>
        <v>51399</v>
      </c>
      <c r="S383" s="207">
        <f>_xll.qlCalendarAdvance(Calendar,SettlementDate,N383,"mf",TRUE,Trigger)</f>
        <v>51403</v>
      </c>
      <c r="T383" s="207">
        <f>_xll.qlInterestRateIndexMaturity(AA383,S383)</f>
        <v>62360</v>
      </c>
      <c r="U383" s="208">
        <f>_xll.qlIndexFixing(AA383,R383,TRUE,_xll.ohTrigger(Trigger,Trigger6M,InterestRatesTrigger))</f>
        <v>1.4560000000012632E-2</v>
      </c>
      <c r="V383" s="208">
        <f>_xll.qlQuoteValue(P383,_xll.ohTrigger(Trigger,Trigger6M,InterestRatesTrigger))</f>
        <v>1.456E-2</v>
      </c>
      <c r="W383" s="206" t="b">
        <f t="shared" si="28"/>
        <v>1</v>
      </c>
      <c r="X383" s="209">
        <f t="shared" si="29"/>
        <v>1.2632256352063109E-10</v>
      </c>
      <c r="Y383" s="161" t="b">
        <f>ABS(X383/10000)&lt;=ABS('General Settings'!$D$32)</f>
        <v>0</v>
      </c>
      <c r="AA383" s="50" t="str">
        <f>_xll.qlSwapIndex(,,O383,SettlementDays,Currency,Calendar,FixedLegTenor,FixedLegBDC,FixedLegDayCounter,Index6M,DiscountingCurve,Permanent,Trigger,ObjectOverwrite)</f>
        <v>obj_00626#0003</v>
      </c>
      <c r="AB383" s="50" t="str">
        <f>_xll.qlVanillaSwapFromSwapIndex(,AA383,R383)</f>
        <v>obj_00921#0003</v>
      </c>
    </row>
    <row r="384" spans="13:28" x14ac:dyDescent="0.2">
      <c r="M384" s="94" t="s">
        <v>159</v>
      </c>
      <c r="N384" s="94" t="s">
        <v>96</v>
      </c>
      <c r="O384" s="94" t="s">
        <v>33</v>
      </c>
      <c r="P384" s="94" t="str">
        <f t="shared" si="27"/>
        <v>EUR30F1Y_Quote</v>
      </c>
      <c r="Q384" s="122"/>
      <c r="R384" s="106">
        <f>_xll.qlInterestRateIndexFixingDate(AA384,S384)</f>
        <v>53226</v>
      </c>
      <c r="S384" s="106">
        <f>_xll.qlCalendarAdvance(Calendar,SettlementDate,N384,"mf",TRUE,Trigger)</f>
        <v>53230</v>
      </c>
      <c r="T384" s="106">
        <f>_xll.qlInterestRateIndexMaturity(AA384,S384)</f>
        <v>53595</v>
      </c>
      <c r="U384" s="97">
        <f>_xll.qlIndexFixing(AA384,R384,TRUE,_xll.ohTrigger(Trigger,Trigger6M,InterestRatesTrigger))</f>
        <v>1.6136946675784216E-2</v>
      </c>
      <c r="V384" s="97">
        <f>_xll.qlQuoteValue(P384,_xll.ohTrigger(Trigger,Trigger6M,InterestRatesTrigger))</f>
        <v>1.6139999999999998E-2</v>
      </c>
      <c r="W384" s="94" t="b">
        <f t="shared" si="28"/>
        <v>1</v>
      </c>
      <c r="X384" s="153">
        <f t="shared" si="29"/>
        <v>-3.0533242157820828E-2</v>
      </c>
      <c r="Y384" s="50" t="b">
        <f>ABS(X384/10000)&lt;=ABS('General Settings'!$D$32)</f>
        <v>0</v>
      </c>
      <c r="AA384" s="50" t="str">
        <f>_xll.qlSwapIndex(,,O384,SettlementDays,Currency,Calendar,FixedLegTenor,FixedLegBDC,FixedLegDayCounter,Index6M,DiscountingCurve,Permanent,Trigger,ObjectOverwrite)</f>
        <v>obj_00627#0003</v>
      </c>
      <c r="AB384" s="50" t="str">
        <f>_xll.qlVanillaSwapFromSwapIndex(,AA384,R384)</f>
        <v>obj_00875#0003</v>
      </c>
    </row>
    <row r="385" spans="13:28" x14ac:dyDescent="0.2">
      <c r="M385" s="94" t="s">
        <v>159</v>
      </c>
      <c r="N385" s="94" t="s">
        <v>96</v>
      </c>
      <c r="O385" s="94" t="s">
        <v>82</v>
      </c>
      <c r="P385" s="94" t="str">
        <f t="shared" si="27"/>
        <v>EUR30F2Y_Quote</v>
      </c>
      <c r="Q385" s="122"/>
      <c r="R385" s="106">
        <f>_xll.qlInterestRateIndexFixingDate(AA385,S385)</f>
        <v>53226</v>
      </c>
      <c r="S385" s="106">
        <f>_xll.qlCalendarAdvance(Calendar,SettlementDate,N385,"mf",TRUE,Trigger)</f>
        <v>53230</v>
      </c>
      <c r="T385" s="106">
        <f>_xll.qlInterestRateIndexMaturity(AA385,S385)</f>
        <v>53960</v>
      </c>
      <c r="U385" s="97">
        <f>_xll.qlIndexFixing(AA385,R385,TRUE,_xll.ohTrigger(Trigger,Trigger6M,InterestRatesTrigger))</f>
        <v>1.6214918375295938E-2</v>
      </c>
      <c r="V385" s="97">
        <f>_xll.qlQuoteValue(P385,_xll.ohTrigger(Trigger,Trigger6M,InterestRatesTrigger))</f>
        <v>1.6209999999999999E-2</v>
      </c>
      <c r="W385" s="94" t="b">
        <f t="shared" si="28"/>
        <v>1</v>
      </c>
      <c r="X385" s="153">
        <f t="shared" si="29"/>
        <v>4.9183752959397475E-2</v>
      </c>
      <c r="Y385" s="50" t="b">
        <f>ABS(X385/10000)&lt;=ABS('General Settings'!$D$32)</f>
        <v>0</v>
      </c>
      <c r="AA385" s="50" t="str">
        <f>_xll.qlSwapIndex(,,O385,SettlementDays,Currency,Calendar,FixedLegTenor,FixedLegBDC,FixedLegDayCounter,Index6M,DiscountingCurve,Permanent,Trigger,ObjectOverwrite)</f>
        <v>obj_00706#0003</v>
      </c>
      <c r="AB385" s="50" t="str">
        <f>_xll.qlVanillaSwapFromSwapIndex(,AA385,R385)</f>
        <v>obj_008fc#0003</v>
      </c>
    </row>
    <row r="386" spans="13:28" x14ac:dyDescent="0.2">
      <c r="M386" s="94" t="s">
        <v>159</v>
      </c>
      <c r="N386" s="94" t="s">
        <v>96</v>
      </c>
      <c r="O386" s="94" t="s">
        <v>83</v>
      </c>
      <c r="P386" s="94" t="str">
        <f t="shared" si="27"/>
        <v>EUR30F3Y_Quote</v>
      </c>
      <c r="Q386" s="122"/>
      <c r="R386" s="106">
        <f>_xll.qlInterestRateIndexFixingDate(AA386,S386)</f>
        <v>53226</v>
      </c>
      <c r="S386" s="106">
        <f>_xll.qlCalendarAdvance(Calendar,SettlementDate,N386,"mf",TRUE,Trigger)</f>
        <v>53230</v>
      </c>
      <c r="T386" s="106">
        <f>_xll.qlInterestRateIndexMaturity(AA386,S386)</f>
        <v>54326</v>
      </c>
      <c r="U386" s="97">
        <f>_xll.qlIndexFixing(AA386,R386,TRUE,_xll.ohTrigger(Trigger,Trigger6M,InterestRatesTrigger))</f>
        <v>1.6279677130772545E-2</v>
      </c>
      <c r="V386" s="97">
        <f>_xll.qlQuoteValue(P386,_xll.ohTrigger(Trigger,Trigger6M,InterestRatesTrigger))</f>
        <v>1.627E-2</v>
      </c>
      <c r="W386" s="94" t="b">
        <f t="shared" si="28"/>
        <v>1</v>
      </c>
      <c r="X386" s="153">
        <f t="shared" si="29"/>
        <v>9.6771307725451727E-2</v>
      </c>
      <c r="Y386" s="50" t="b">
        <f>ABS(X386/10000)&lt;=ABS('General Settings'!$D$32)</f>
        <v>0</v>
      </c>
      <c r="AA386" s="50" t="str">
        <f>_xll.qlSwapIndex(,,O386,SettlementDays,Currency,Calendar,FixedLegTenor,FixedLegBDC,FixedLegDayCounter,Index6M,DiscountingCurve,Permanent,Trigger,ObjectOverwrite)</f>
        <v>obj_006ac#0003</v>
      </c>
      <c r="AB386" s="50" t="str">
        <f>_xll.qlVanillaSwapFromSwapIndex(,AA386,R386)</f>
        <v>obj_00891#0003</v>
      </c>
    </row>
    <row r="387" spans="13:28" x14ac:dyDescent="0.2">
      <c r="M387" s="94" t="s">
        <v>159</v>
      </c>
      <c r="N387" s="94" t="s">
        <v>96</v>
      </c>
      <c r="O387" s="94" t="s">
        <v>84</v>
      </c>
      <c r="P387" s="94" t="str">
        <f t="shared" si="27"/>
        <v>EUR30F4Y_Quote</v>
      </c>
      <c r="Q387" s="122"/>
      <c r="R387" s="106">
        <f>_xll.qlInterestRateIndexFixingDate(AA387,S387)</f>
        <v>53226</v>
      </c>
      <c r="S387" s="106">
        <f>_xll.qlCalendarAdvance(Calendar,SettlementDate,N387,"mf",TRUE,Trigger)</f>
        <v>53230</v>
      </c>
      <c r="T387" s="106">
        <f>_xll.qlInterestRateIndexMaturity(AA387,S387)</f>
        <v>54693</v>
      </c>
      <c r="U387" s="97">
        <f>_xll.qlIndexFixing(AA387,R387,TRUE,_xll.ohTrigger(Trigger,Trigger6M,InterestRatesTrigger))</f>
        <v>1.629520275700368E-2</v>
      </c>
      <c r="V387" s="97">
        <f>_xll.qlQuoteValue(P387,_xll.ohTrigger(Trigger,Trigger6M,InterestRatesTrigger))</f>
        <v>1.6289999999999999E-2</v>
      </c>
      <c r="W387" s="94" t="b">
        <f t="shared" si="28"/>
        <v>1</v>
      </c>
      <c r="X387" s="153">
        <f t="shared" si="29"/>
        <v>5.202757003681252E-2</v>
      </c>
      <c r="Y387" s="50" t="b">
        <f>ABS(X387/10000)&lt;=ABS('General Settings'!$D$32)</f>
        <v>0</v>
      </c>
      <c r="AA387" s="50" t="str">
        <f>_xll.qlSwapIndex(,,O387,SettlementDays,Currency,Calendar,FixedLegTenor,FixedLegBDC,FixedLegDayCounter,Index6M,DiscountingCurve,Permanent,Trigger,ObjectOverwrite)</f>
        <v>obj_0065c#0003</v>
      </c>
      <c r="AB387" s="50" t="str">
        <f>_xll.qlVanillaSwapFromSwapIndex(,AA387,R387)</f>
        <v>obj_008b6#0003</v>
      </c>
    </row>
    <row r="388" spans="13:28" x14ac:dyDescent="0.2">
      <c r="M388" s="94" t="s">
        <v>159</v>
      </c>
      <c r="N388" s="94" t="s">
        <v>96</v>
      </c>
      <c r="O388" s="94" t="s">
        <v>85</v>
      </c>
      <c r="P388" s="94" t="str">
        <f t="shared" si="27"/>
        <v>EUR30F5Y_Quote</v>
      </c>
      <c r="Q388" s="122"/>
      <c r="R388" s="106">
        <f>_xll.qlInterestRateIndexFixingDate(AA388,S388)</f>
        <v>53226</v>
      </c>
      <c r="S388" s="106">
        <f>_xll.qlCalendarAdvance(Calendar,SettlementDate,N388,"mf",TRUE,Trigger)</f>
        <v>53230</v>
      </c>
      <c r="T388" s="106">
        <f>_xll.qlInterestRateIndexMaturity(AA388,S388)</f>
        <v>55057</v>
      </c>
      <c r="U388" s="97">
        <f>_xll.qlIndexFixing(AA388,R388,TRUE,_xll.ohTrigger(Trigger,Trigger6M,InterestRatesTrigger))</f>
        <v>1.6279137764800063E-2</v>
      </c>
      <c r="V388" s="97">
        <f>_xll.qlQuoteValue(P388,_xll.ohTrigger(Trigger,Trigger6M,InterestRatesTrigger))</f>
        <v>1.627E-2</v>
      </c>
      <c r="W388" s="94" t="b">
        <f t="shared" si="28"/>
        <v>1</v>
      </c>
      <c r="X388" s="153">
        <f t="shared" si="29"/>
        <v>9.1377648000628975E-2</v>
      </c>
      <c r="Y388" s="50" t="b">
        <f>ABS(X388/10000)&lt;=ABS('General Settings'!$D$32)</f>
        <v>0</v>
      </c>
      <c r="AA388" s="50" t="str">
        <f>_xll.qlSwapIndex(,,O388,SettlementDays,Currency,Calendar,FixedLegTenor,FixedLegBDC,FixedLegDayCounter,Index6M,DiscountingCurve,Permanent,Trigger,ObjectOverwrite)</f>
        <v>obj_00752#0003</v>
      </c>
      <c r="AB388" s="50" t="str">
        <f>_xll.qlVanillaSwapFromSwapIndex(,AA388,R388)</f>
        <v>obj_00928#0003</v>
      </c>
    </row>
    <row r="389" spans="13:28" x14ac:dyDescent="0.2">
      <c r="M389" s="94" t="s">
        <v>159</v>
      </c>
      <c r="N389" s="94" t="s">
        <v>96</v>
      </c>
      <c r="O389" s="94" t="s">
        <v>86</v>
      </c>
      <c r="P389" s="94" t="str">
        <f t="shared" si="27"/>
        <v>EUR30F6Y_Quote</v>
      </c>
      <c r="Q389" s="122"/>
      <c r="R389" s="106">
        <f>_xll.qlInterestRateIndexFixingDate(AA389,S389)</f>
        <v>53226</v>
      </c>
      <c r="S389" s="106">
        <f>_xll.qlCalendarAdvance(Calendar,SettlementDate,N389,"mf",TRUE,Trigger)</f>
        <v>53230</v>
      </c>
      <c r="T389" s="106">
        <f>_xll.qlInterestRateIndexMaturity(AA389,S389)</f>
        <v>55421</v>
      </c>
      <c r="U389" s="97">
        <f>_xll.qlIndexFixing(AA389,R389,TRUE,_xll.ohTrigger(Trigger,Trigger6M,InterestRatesTrigger))</f>
        <v>1.6233811432788396E-2</v>
      </c>
      <c r="V389" s="97">
        <f>_xll.qlQuoteValue(P389,_xll.ohTrigger(Trigger,Trigger6M,InterestRatesTrigger))</f>
        <v>1.6219999999999998E-2</v>
      </c>
      <c r="W389" s="94" t="b">
        <f t="shared" si="28"/>
        <v>1</v>
      </c>
      <c r="X389" s="153">
        <f t="shared" si="29"/>
        <v>0.13811432788397859</v>
      </c>
      <c r="Y389" s="50" t="b">
        <f>ABS(X389/10000)&lt;=ABS('General Settings'!$D$32)</f>
        <v>0</v>
      </c>
      <c r="AA389" s="50" t="str">
        <f>_xll.qlSwapIndex(,,O389,SettlementDays,Currency,Calendar,FixedLegTenor,FixedLegBDC,FixedLegDayCounter,Index6M,DiscountingCurve,Permanent,Trigger,ObjectOverwrite)</f>
        <v>obj_0075d#0003</v>
      </c>
      <c r="AB389" s="50" t="str">
        <f>_xll.qlVanillaSwapFromSwapIndex(,AA389,R389)</f>
        <v>obj_008f2#0003</v>
      </c>
    </row>
    <row r="390" spans="13:28" x14ac:dyDescent="0.2">
      <c r="M390" s="94" t="s">
        <v>159</v>
      </c>
      <c r="N390" s="94" t="s">
        <v>96</v>
      </c>
      <c r="O390" s="94" t="s">
        <v>87</v>
      </c>
      <c r="P390" s="94" t="str">
        <f t="shared" si="27"/>
        <v>EUR30F7Y_Quote</v>
      </c>
      <c r="Q390" s="122"/>
      <c r="R390" s="106">
        <f>_xll.qlInterestRateIndexFixingDate(AA390,S390)</f>
        <v>53226</v>
      </c>
      <c r="S390" s="106">
        <f>_xll.qlCalendarAdvance(Calendar,SettlementDate,N390,"mf",TRUE,Trigger)</f>
        <v>53230</v>
      </c>
      <c r="T390" s="106">
        <f>_xll.qlInterestRateIndexMaturity(AA390,S390)</f>
        <v>55787</v>
      </c>
      <c r="U390" s="97">
        <f>_xll.qlIndexFixing(AA390,R390,TRUE,_xll.ohTrigger(Trigger,Trigger6M,InterestRatesTrigger))</f>
        <v>1.6181053929997677E-2</v>
      </c>
      <c r="V390" s="97">
        <f>_xll.qlQuoteValue(P390,_xll.ohTrigger(Trigger,Trigger6M,InterestRatesTrigger))</f>
        <v>1.617E-2</v>
      </c>
      <c r="W390" s="94" t="b">
        <f t="shared" si="28"/>
        <v>1</v>
      </c>
      <c r="X390" s="153">
        <f t="shared" si="29"/>
        <v>0.11053929997676543</v>
      </c>
      <c r="Y390" s="50" t="b">
        <f>ABS(X390/10000)&lt;=ABS('General Settings'!$D$32)</f>
        <v>0</v>
      </c>
      <c r="AA390" s="50" t="str">
        <f>_xll.qlSwapIndex(,,O390,SettlementDays,Currency,Calendar,FixedLegTenor,FixedLegBDC,FixedLegDayCounter,Index6M,DiscountingCurve,Permanent,Trigger,ObjectOverwrite)</f>
        <v>obj_00674#0003</v>
      </c>
      <c r="AB390" s="50" t="str">
        <f>_xll.qlVanillaSwapFromSwapIndex(,AA390,R390)</f>
        <v>obj_0086d#0003</v>
      </c>
    </row>
    <row r="391" spans="13:28" x14ac:dyDescent="0.2">
      <c r="M391" s="94" t="s">
        <v>159</v>
      </c>
      <c r="N391" s="94" t="s">
        <v>96</v>
      </c>
      <c r="O391" s="94" t="s">
        <v>88</v>
      </c>
      <c r="P391" s="94" t="str">
        <f t="shared" si="27"/>
        <v>EUR30F8Y_Quote</v>
      </c>
      <c r="Q391" s="122"/>
      <c r="R391" s="106">
        <f>_xll.qlInterestRateIndexFixingDate(AA391,S391)</f>
        <v>53226</v>
      </c>
      <c r="S391" s="106">
        <f>_xll.qlCalendarAdvance(Calendar,SettlementDate,N391,"mf",TRUE,Trigger)</f>
        <v>53230</v>
      </c>
      <c r="T391" s="106">
        <f>_xll.qlInterestRateIndexMaturity(AA391,S391)</f>
        <v>56152</v>
      </c>
      <c r="U391" s="97">
        <f>_xll.qlIndexFixing(AA391,R391,TRUE,_xll.ohTrigger(Trigger,Trigger6M,InterestRatesTrigger))</f>
        <v>1.6120013543930719E-2</v>
      </c>
      <c r="V391" s="97">
        <f>_xll.qlQuoteValue(P391,_xll.ohTrigger(Trigger,Trigger6M,InterestRatesTrigger))</f>
        <v>1.61E-2</v>
      </c>
      <c r="W391" s="94" t="b">
        <f t="shared" si="28"/>
        <v>1</v>
      </c>
      <c r="X391" s="153">
        <f t="shared" si="29"/>
        <v>0.20013543930719191</v>
      </c>
      <c r="Y391" s="50" t="b">
        <f>ABS(X391/10000)&lt;=ABS('General Settings'!$D$32)</f>
        <v>0</v>
      </c>
      <c r="AA391" s="50" t="str">
        <f>_xll.qlSwapIndex(,,O391,SettlementDays,Currency,Calendar,FixedLegTenor,FixedLegBDC,FixedLegDayCounter,Index6M,DiscountingCurve,Permanent,Trigger,ObjectOverwrite)</f>
        <v>obj_0068c#0003</v>
      </c>
      <c r="AB391" s="50" t="str">
        <f>_xll.qlVanillaSwapFromSwapIndex(,AA391,R391)</f>
        <v>obj_008f8#0003</v>
      </c>
    </row>
    <row r="392" spans="13:28" x14ac:dyDescent="0.2">
      <c r="M392" s="94" t="s">
        <v>159</v>
      </c>
      <c r="N392" s="94" t="s">
        <v>96</v>
      </c>
      <c r="O392" s="94" t="s">
        <v>89</v>
      </c>
      <c r="P392" s="94" t="str">
        <f t="shared" si="27"/>
        <v>EUR30F9Y_Quote</v>
      </c>
      <c r="Q392" s="122"/>
      <c r="R392" s="106">
        <f>_xll.qlInterestRateIndexFixingDate(AA392,S392)</f>
        <v>53226</v>
      </c>
      <c r="S392" s="106">
        <f>_xll.qlCalendarAdvance(Calendar,SettlementDate,N392,"mf",TRUE,Trigger)</f>
        <v>53230</v>
      </c>
      <c r="T392" s="106">
        <f>_xll.qlInterestRateIndexMaturity(AA392,S392)</f>
        <v>56517</v>
      </c>
      <c r="U392" s="97">
        <f>_xll.qlIndexFixing(AA392,R392,TRUE,_xll.ohTrigger(Trigger,Trigger6M,InterestRatesTrigger))</f>
        <v>1.6064612473801157E-2</v>
      </c>
      <c r="V392" s="97">
        <f>_xll.qlQuoteValue(P392,_xll.ohTrigger(Trigger,Trigger6M,InterestRatesTrigger))</f>
        <v>1.6049999999999998E-2</v>
      </c>
      <c r="W392" s="94" t="b">
        <f t="shared" si="28"/>
        <v>1</v>
      </c>
      <c r="X392" s="153">
        <f t="shared" si="29"/>
        <v>0.14612473801158682</v>
      </c>
      <c r="Y392" s="50" t="b">
        <f>ABS(X392/10000)&lt;=ABS('General Settings'!$D$32)</f>
        <v>0</v>
      </c>
      <c r="AA392" s="50" t="str">
        <f>_xll.qlSwapIndex(,,O392,SettlementDays,Currency,Calendar,FixedLegTenor,FixedLegBDC,FixedLegDayCounter,Index6M,DiscountingCurve,Permanent,Trigger,ObjectOverwrite)</f>
        <v>obj_0062d#0003</v>
      </c>
      <c r="AB392" s="50" t="str">
        <f>_xll.qlVanillaSwapFromSwapIndex(,AA392,R392)</f>
        <v>obj_00811#0003</v>
      </c>
    </row>
    <row r="393" spans="13:28" x14ac:dyDescent="0.2">
      <c r="M393" s="94" t="s">
        <v>159</v>
      </c>
      <c r="N393" s="94" t="s">
        <v>96</v>
      </c>
      <c r="O393" s="94" t="s">
        <v>90</v>
      </c>
      <c r="P393" s="94" t="str">
        <f t="shared" si="27"/>
        <v>EUR30F10Y_Quote</v>
      </c>
      <c r="Q393" s="122"/>
      <c r="R393" s="106">
        <f>_xll.qlInterestRateIndexFixingDate(AA393,S393)</f>
        <v>53226</v>
      </c>
      <c r="S393" s="106">
        <f>_xll.qlCalendarAdvance(Calendar,SettlementDate,N393,"mf",TRUE,Trigger)</f>
        <v>53230</v>
      </c>
      <c r="T393" s="106">
        <f>_xll.qlInterestRateIndexMaturity(AA393,S393)</f>
        <v>56884</v>
      </c>
      <c r="U393" s="97">
        <f>_xll.qlIndexFixing(AA393,R393,TRUE,_xll.ohTrigger(Trigger,Trigger6M,InterestRatesTrigger))</f>
        <v>1.6019387751410791E-2</v>
      </c>
      <c r="V393" s="97">
        <f>_xll.qlQuoteValue(P393,_xll.ohTrigger(Trigger,Trigger6M,InterestRatesTrigger))</f>
        <v>1.601E-2</v>
      </c>
      <c r="W393" s="94" t="b">
        <f t="shared" si="28"/>
        <v>1</v>
      </c>
      <c r="X393" s="153">
        <f t="shared" si="29"/>
        <v>9.3877514107908178E-2</v>
      </c>
      <c r="Y393" s="50" t="b">
        <f>ABS(X393/10000)&lt;=ABS('General Settings'!$D$32)</f>
        <v>0</v>
      </c>
      <c r="AA393" s="50" t="str">
        <f>_xll.qlSwapIndex(,,O393,SettlementDays,Currency,Calendar,FixedLegTenor,FixedLegBDC,FixedLegDayCounter,Index6M,DiscountingCurve,Permanent,Trigger,ObjectOverwrite)</f>
        <v>obj_00675#0003</v>
      </c>
      <c r="AB393" s="50" t="str">
        <f>_xll.qlVanillaSwapFromSwapIndex(,AA393,R393)</f>
        <v>obj_00876#0003</v>
      </c>
    </row>
    <row r="394" spans="13:28" x14ac:dyDescent="0.2">
      <c r="M394" s="94" t="s">
        <v>159</v>
      </c>
      <c r="N394" s="94" t="s">
        <v>96</v>
      </c>
      <c r="O394" s="94" t="s">
        <v>116</v>
      </c>
      <c r="P394" s="94" t="str">
        <f t="shared" si="27"/>
        <v>EUR30F11Y_Quote</v>
      </c>
      <c r="Q394" s="122"/>
      <c r="R394" s="106">
        <f>_xll.qlInterestRateIndexFixingDate(AA394,S394)</f>
        <v>53226</v>
      </c>
      <c r="S394" s="106">
        <f>_xll.qlCalendarAdvance(Calendar,SettlementDate,N394,"mf",TRUE,Trigger)</f>
        <v>53230</v>
      </c>
      <c r="T394" s="106">
        <f>_xll.qlInterestRateIndexMaturity(AA394,S394)</f>
        <v>57248</v>
      </c>
      <c r="U394" s="97">
        <f>_xll.qlIndexFixing(AA394,R394,TRUE,_xll.ohTrigger(Trigger,Trigger6M,InterestRatesTrigger))</f>
        <v>1.5987640604317278E-2</v>
      </c>
      <c r="V394" s="97">
        <f>_xll.qlQuoteValue(P394,_xll.ohTrigger(Trigger,Trigger6M,InterestRatesTrigger))</f>
        <v>1.5980000000000001E-2</v>
      </c>
      <c r="W394" s="94" t="b">
        <f t="shared" si="28"/>
        <v>1</v>
      </c>
      <c r="X394" s="153">
        <f t="shared" si="29"/>
        <v>7.6406043172765059E-2</v>
      </c>
      <c r="Y394" s="50" t="b">
        <f>ABS(X394/10000)&lt;=ABS('General Settings'!$D$32)</f>
        <v>0</v>
      </c>
      <c r="AA394" s="50" t="str">
        <f>_xll.qlSwapIndex(,,O394,SettlementDays,Currency,Calendar,FixedLegTenor,FixedLegBDC,FixedLegDayCounter,Index6M,DiscountingCurve,Permanent,Trigger,ObjectOverwrite)</f>
        <v>obj_00649#0003</v>
      </c>
      <c r="AB394" s="50" t="str">
        <f>_xll.qlVanillaSwapFromSwapIndex(,AA394,R394)</f>
        <v>obj_00923#0003</v>
      </c>
    </row>
    <row r="395" spans="13:28" x14ac:dyDescent="0.2">
      <c r="M395" s="94" t="s">
        <v>159</v>
      </c>
      <c r="N395" s="94" t="s">
        <v>96</v>
      </c>
      <c r="O395" s="94" t="s">
        <v>91</v>
      </c>
      <c r="P395" s="94" t="str">
        <f t="shared" si="27"/>
        <v>EUR30F12Y_Quote</v>
      </c>
      <c r="Q395" s="122"/>
      <c r="R395" s="106">
        <f>_xll.qlInterestRateIndexFixingDate(AA395,S395)</f>
        <v>53226</v>
      </c>
      <c r="S395" s="106">
        <f>_xll.qlCalendarAdvance(Calendar,SettlementDate,N395,"mf",TRUE,Trigger)</f>
        <v>53230</v>
      </c>
      <c r="T395" s="106">
        <f>_xll.qlInterestRateIndexMaturity(AA395,S395)</f>
        <v>57613</v>
      </c>
      <c r="U395" s="97">
        <f>_xll.qlIndexFixing(AA395,R395,TRUE,_xll.ohTrigger(Trigger,Trigger6M,InterestRatesTrigger))</f>
        <v>1.5943016182513103E-2</v>
      </c>
      <c r="V395" s="97">
        <f>_xll.qlQuoteValue(P395,_xll.ohTrigger(Trigger,Trigger6M,InterestRatesTrigger))</f>
        <v>1.5949999999999999E-2</v>
      </c>
      <c r="W395" s="94" t="b">
        <f t="shared" si="28"/>
        <v>1</v>
      </c>
      <c r="X395" s="153">
        <f t="shared" si="29"/>
        <v>-6.9838174868962211E-2</v>
      </c>
      <c r="Y395" s="50" t="b">
        <f>ABS(X395/10000)&lt;=ABS('General Settings'!$D$32)</f>
        <v>0</v>
      </c>
      <c r="AA395" s="50" t="str">
        <f>_xll.qlSwapIndex(,,O395,SettlementDays,Currency,Calendar,FixedLegTenor,FixedLegBDC,FixedLegDayCounter,Index6M,DiscountingCurve,Permanent,Trigger,ObjectOverwrite)</f>
        <v>obj_006be#0003</v>
      </c>
      <c r="AB395" s="50" t="str">
        <f>_xll.qlVanillaSwapFromSwapIndex(,AA395,R395)</f>
        <v>obj_008fa#0003</v>
      </c>
    </row>
    <row r="396" spans="13:28" x14ac:dyDescent="0.2">
      <c r="M396" s="94" t="s">
        <v>159</v>
      </c>
      <c r="N396" s="94" t="s">
        <v>96</v>
      </c>
      <c r="O396" s="94" t="s">
        <v>117</v>
      </c>
      <c r="P396" s="94" t="str">
        <f t="shared" si="27"/>
        <v>EUR30F13Y_Quote</v>
      </c>
      <c r="Q396" s="122"/>
      <c r="R396" s="106">
        <f>_xll.qlInterestRateIndexFixingDate(AA396,S396)</f>
        <v>53226</v>
      </c>
      <c r="S396" s="106">
        <f>_xll.qlCalendarAdvance(Calendar,SettlementDate,N396,"mf",TRUE,Trigger)</f>
        <v>53230</v>
      </c>
      <c r="T396" s="106">
        <f>_xll.qlInterestRateIndexMaturity(AA396,S396)</f>
        <v>57978</v>
      </c>
      <c r="U396" s="97">
        <f>_xll.qlIndexFixing(AA396,R396,TRUE,_xll.ohTrigger(Trigger,Trigger6M,InterestRatesTrigger))</f>
        <v>1.5871984649995192E-2</v>
      </c>
      <c r="V396" s="97">
        <f>_xll.qlQuoteValue(P396,_xll.ohTrigger(Trigger,Trigger6M,InterestRatesTrigger))</f>
        <v>1.5890000000000001E-2</v>
      </c>
      <c r="W396" s="94" t="b">
        <f t="shared" si="28"/>
        <v>1</v>
      </c>
      <c r="X396" s="153">
        <f t="shared" si="29"/>
        <v>-0.18015350004809555</v>
      </c>
      <c r="Y396" s="50" t="b">
        <f>ABS(X396/10000)&lt;=ABS('General Settings'!$D$32)</f>
        <v>0</v>
      </c>
      <c r="AA396" s="50" t="str">
        <f>_xll.qlSwapIndex(,,O396,SettlementDays,Currency,Calendar,FixedLegTenor,FixedLegBDC,FixedLegDayCounter,Index6M,DiscountingCurve,Permanent,Trigger,ObjectOverwrite)</f>
        <v>obj_0065d#0003</v>
      </c>
      <c r="AB396" s="50" t="str">
        <f>_xll.qlVanillaSwapFromSwapIndex(,AA396,R396)</f>
        <v>obj_008ff#0003</v>
      </c>
    </row>
    <row r="397" spans="13:28" x14ac:dyDescent="0.2">
      <c r="M397" s="94" t="s">
        <v>159</v>
      </c>
      <c r="N397" s="94" t="s">
        <v>96</v>
      </c>
      <c r="O397" s="94" t="s">
        <v>118</v>
      </c>
      <c r="P397" s="94" t="str">
        <f t="shared" si="27"/>
        <v>EUR30F14Y_Quote</v>
      </c>
      <c r="Q397" s="122"/>
      <c r="R397" s="106">
        <f>_xll.qlInterestRateIndexFixingDate(AA397,S397)</f>
        <v>53226</v>
      </c>
      <c r="S397" s="106">
        <f>_xll.qlCalendarAdvance(Calendar,SettlementDate,N397,"mf",TRUE,Trigger)</f>
        <v>53230</v>
      </c>
      <c r="T397" s="106">
        <f>_xll.qlInterestRateIndexMaturity(AA397,S397)</f>
        <v>58343</v>
      </c>
      <c r="U397" s="97">
        <f>_xll.qlIndexFixing(AA397,R397,TRUE,_xll.ohTrigger(Trigger,Trigger6M,InterestRatesTrigger))</f>
        <v>1.5760427071200869E-2</v>
      </c>
      <c r="V397" s="97">
        <f>_xll.qlQuoteValue(P397,_xll.ohTrigger(Trigger,Trigger6M,InterestRatesTrigger))</f>
        <v>1.5780000000000002E-2</v>
      </c>
      <c r="W397" s="94" t="b">
        <f t="shared" si="28"/>
        <v>1</v>
      </c>
      <c r="X397" s="153">
        <f t="shared" si="29"/>
        <v>-0.19572928799133776</v>
      </c>
      <c r="Y397" s="50" t="b">
        <f>ABS(X397/10000)&lt;=ABS('General Settings'!$D$32)</f>
        <v>0</v>
      </c>
      <c r="AA397" s="50" t="str">
        <f>_xll.qlSwapIndex(,,O397,SettlementDays,Currency,Calendar,FixedLegTenor,FixedLegBDC,FixedLegDayCounter,Index6M,DiscountingCurve,Permanent,Trigger,ObjectOverwrite)</f>
        <v>obj_00676#0003</v>
      </c>
      <c r="AB397" s="50" t="str">
        <f>_xll.qlVanillaSwapFromSwapIndex(,AA397,R397)</f>
        <v>obj_00842#0003</v>
      </c>
    </row>
    <row r="398" spans="13:28" x14ac:dyDescent="0.2">
      <c r="M398" s="94" t="s">
        <v>159</v>
      </c>
      <c r="N398" s="94" t="s">
        <v>96</v>
      </c>
      <c r="O398" s="94" t="s">
        <v>92</v>
      </c>
      <c r="P398" s="94" t="str">
        <f t="shared" ref="P398:P461" si="30">Currency&amp;SUBSTITUTE(N398,"Y","F")&amp;O398&amp;QuoteSuffix</f>
        <v>EUR30F15Y_Quote</v>
      </c>
      <c r="Q398" s="122"/>
      <c r="R398" s="106">
        <f>_xll.qlInterestRateIndexFixingDate(AA398,S398)</f>
        <v>53226</v>
      </c>
      <c r="S398" s="106">
        <f>_xll.qlCalendarAdvance(Calendar,SettlementDate,N398,"mf",TRUE,Trigger)</f>
        <v>53230</v>
      </c>
      <c r="T398" s="106">
        <f>_xll.qlInterestRateIndexMaturity(AA398,S398)</f>
        <v>58711</v>
      </c>
      <c r="U398" s="97">
        <f>_xll.qlIndexFixing(AA398,R398,TRUE,_xll.ohTrigger(Trigger,Trigger6M,InterestRatesTrigger))</f>
        <v>1.5597632824337916E-2</v>
      </c>
      <c r="V398" s="97">
        <f>_xll.qlQuoteValue(P398,_xll.ohTrigger(Trigger,Trigger6M,InterestRatesTrigger))</f>
        <v>1.562E-2</v>
      </c>
      <c r="W398" s="94" t="b">
        <f t="shared" si="28"/>
        <v>1</v>
      </c>
      <c r="X398" s="153">
        <f t="shared" si="29"/>
        <v>-0.22367175662084404</v>
      </c>
      <c r="Y398" s="50" t="b">
        <f>ABS(X398/10000)&lt;=ABS('General Settings'!$D$32)</f>
        <v>0</v>
      </c>
      <c r="AA398" s="50" t="str">
        <f>_xll.qlSwapIndex(,,O398,SettlementDays,Currency,Calendar,FixedLegTenor,FixedLegBDC,FixedLegDayCounter,Index6M,DiscountingCurve,Permanent,Trigger,ObjectOverwrite)</f>
        <v>obj_00727#0003</v>
      </c>
      <c r="AB398" s="50" t="str">
        <f>_xll.qlVanillaSwapFromSwapIndex(,AA398,R398)</f>
        <v>obj_008c7#0003</v>
      </c>
    </row>
    <row r="399" spans="13:28" x14ac:dyDescent="0.2">
      <c r="M399" s="94" t="s">
        <v>159</v>
      </c>
      <c r="N399" s="94" t="s">
        <v>96</v>
      </c>
      <c r="O399" s="94" t="s">
        <v>93</v>
      </c>
      <c r="P399" s="94" t="str">
        <f t="shared" si="30"/>
        <v>EUR30F20Y_Quote</v>
      </c>
      <c r="Q399" s="122"/>
      <c r="R399" s="106">
        <f>_xll.qlInterestRateIndexFixingDate(AA399,S399)</f>
        <v>53226</v>
      </c>
      <c r="S399" s="106">
        <f>_xll.qlCalendarAdvance(Calendar,SettlementDate,N399,"mf",TRUE,Trigger)</f>
        <v>53230</v>
      </c>
      <c r="T399" s="106">
        <f>_xll.qlInterestRateIndexMaturity(AA399,S399)</f>
        <v>60535</v>
      </c>
      <c r="U399" s="97">
        <f>_xll.qlIndexFixing(AA399,R399,TRUE,_xll.ohTrigger(Trigger,Trigger6M,InterestRatesTrigger))</f>
        <v>1.4475014523817742E-2</v>
      </c>
      <c r="V399" s="97">
        <f>_xll.qlQuoteValue(P399,_xll.ohTrigger(Trigger,Trigger6M,InterestRatesTrigger))</f>
        <v>1.4459999999999999E-2</v>
      </c>
      <c r="W399" s="94" t="b">
        <f t="shared" ref="W399:W401" si="31">NOT(ISERROR(V399))</f>
        <v>1</v>
      </c>
      <c r="X399" s="153">
        <f t="shared" ref="X399:X401" si="32">(U399-V399)*10000</f>
        <v>0.15014523817743347</v>
      </c>
      <c r="Y399" s="50" t="b">
        <f>ABS(X399/10000)&lt;=ABS('General Settings'!$D$32)</f>
        <v>0</v>
      </c>
      <c r="AA399" s="50" t="str">
        <f>_xll.qlSwapIndex(,,O399,SettlementDays,Currency,Calendar,FixedLegTenor,FixedLegBDC,FixedLegDayCounter,Index6M,DiscountingCurve,Permanent,Trigger,ObjectOverwrite)</f>
        <v>obj_006f6#0003</v>
      </c>
      <c r="AB399" s="50" t="str">
        <f>_xll.qlVanillaSwapFromSwapIndex(,AA399,R399)</f>
        <v>obj_00818#0003</v>
      </c>
    </row>
    <row r="400" spans="13:28" x14ac:dyDescent="0.2">
      <c r="M400" s="94" t="s">
        <v>159</v>
      </c>
      <c r="N400" s="94" t="s">
        <v>96</v>
      </c>
      <c r="O400" s="94" t="s">
        <v>94</v>
      </c>
      <c r="P400" s="94" t="str">
        <f t="shared" si="30"/>
        <v>EUR30F25Y_Quote</v>
      </c>
      <c r="Q400" s="122"/>
      <c r="R400" s="106">
        <f>_xll.qlInterestRateIndexFixingDate(AA400,S400)</f>
        <v>53226</v>
      </c>
      <c r="S400" s="106">
        <f>_xll.qlCalendarAdvance(Calendar,SettlementDate,N400,"mf",TRUE,Trigger)</f>
        <v>53230</v>
      </c>
      <c r="T400" s="106">
        <f>_xll.qlInterestRateIndexMaturity(AA400,S400)</f>
        <v>62361</v>
      </c>
      <c r="U400" s="97">
        <f>_xll.qlIndexFixing(AA400,R400,TRUE,_xll.ohTrigger(Trigger,Trigger6M,InterestRatesTrigger))</f>
        <v>1.4217581823006756E-2</v>
      </c>
      <c r="V400" s="97">
        <f>_xll.qlQuoteValue(P400,_xll.ohTrigger(Trigger,Trigger6M,InterestRatesTrigger))</f>
        <v>1.422E-2</v>
      </c>
      <c r="W400" s="94" t="b">
        <f t="shared" si="31"/>
        <v>1</v>
      </c>
      <c r="X400" s="153">
        <f t="shared" si="32"/>
        <v>-2.4181769932435371E-2</v>
      </c>
      <c r="Y400" s="50" t="b">
        <f>ABS(X400/10000)&lt;=ABS('General Settings'!$D$32)</f>
        <v>0</v>
      </c>
      <c r="AA400" s="50" t="str">
        <f>_xll.qlSwapIndex(,,O400,SettlementDays,Currency,Calendar,FixedLegTenor,FixedLegBDC,FixedLegDayCounter,Index6M,DiscountingCurve,Permanent,Trigger,ObjectOverwrite)</f>
        <v>obj_00634#0003</v>
      </c>
      <c r="AB400" s="50" t="str">
        <f>_xll.qlVanillaSwapFromSwapIndex(,AA400,R400)</f>
        <v>obj_00816#0003</v>
      </c>
    </row>
    <row r="401" spans="13:28" x14ac:dyDescent="0.2">
      <c r="M401" s="95" t="s">
        <v>159</v>
      </c>
      <c r="N401" s="95" t="s">
        <v>96</v>
      </c>
      <c r="O401" s="95" t="s">
        <v>96</v>
      </c>
      <c r="P401" s="95" t="str">
        <f t="shared" si="30"/>
        <v>EUR30F30Y_Quote</v>
      </c>
      <c r="Q401" s="124"/>
      <c r="R401" s="107">
        <f>_xll.qlInterestRateIndexFixingDate(AA401,S401)</f>
        <v>53226</v>
      </c>
      <c r="S401" s="107">
        <f>_xll.qlCalendarAdvance(Calendar,SettlementDate,N401,"mf",TRUE,Trigger)</f>
        <v>53230</v>
      </c>
      <c r="T401" s="107">
        <f>_xll.qlInterestRateIndexMaturity(AA401,S401)</f>
        <v>64187</v>
      </c>
      <c r="U401" s="98">
        <f>_xll.qlIndexFixing(AA401,R401,TRUE,_xll.ohTrigger(Trigger,Trigger6M,InterestRatesTrigger))</f>
        <v>1.430187402246169E-2</v>
      </c>
      <c r="V401" s="98">
        <f>_xll.qlQuoteValue(P401,_xll.ohTrigger(Trigger,Trigger6M,InterestRatesTrigger))</f>
        <v>1.4290000000000001E-2</v>
      </c>
      <c r="W401" s="95" t="b">
        <f t="shared" si="31"/>
        <v>1</v>
      </c>
      <c r="X401" s="196">
        <f t="shared" si="32"/>
        <v>0.11874022461689018</v>
      </c>
      <c r="Y401" s="51" t="b">
        <f>ABS(X401/10000)&lt;=ABS('General Settings'!$D$32)</f>
        <v>0</v>
      </c>
      <c r="AA401" s="51" t="str">
        <f>_xll.qlSwapIndex(,,O401,SettlementDays,Currency,Calendar,FixedLegTenor,FixedLegBDC,FixedLegDayCounter,Index6M,DiscountingCurve,Permanent,Trigger,ObjectOverwrite)</f>
        <v>obj_0064b#0003</v>
      </c>
      <c r="AB401" s="51" t="str">
        <f>_xll.qlVanillaSwapFromSwapIndex(,AA401,R401)</f>
        <v>obj_008c9#0003</v>
      </c>
    </row>
    <row r="402" spans="13:28" x14ac:dyDescent="0.2">
      <c r="W402" s="62"/>
      <c r="X402" s="63"/>
    </row>
    <row r="403" spans="13:28" x14ac:dyDescent="0.2">
      <c r="W403" s="62"/>
      <c r="X403" s="63"/>
    </row>
    <row r="404" spans="13:28" x14ac:dyDescent="0.2">
      <c r="W404" s="62"/>
      <c r="X404" s="63"/>
    </row>
    <row r="405" spans="13:28" x14ac:dyDescent="0.2">
      <c r="W405" s="62"/>
      <c r="X405" s="63"/>
    </row>
    <row r="406" spans="13:28" x14ac:dyDescent="0.2">
      <c r="W406" s="62"/>
      <c r="X406" s="63"/>
    </row>
    <row r="407" spans="13:28" x14ac:dyDescent="0.2">
      <c r="W407" s="62"/>
      <c r="X407" s="63"/>
    </row>
    <row r="408" spans="13:28" x14ac:dyDescent="0.2">
      <c r="W408" s="62"/>
      <c r="X408" s="63"/>
    </row>
    <row r="409" spans="13:28" x14ac:dyDescent="0.2">
      <c r="W409" s="62"/>
      <c r="X409" s="63"/>
    </row>
    <row r="410" spans="13:28" x14ac:dyDescent="0.2">
      <c r="W410" s="62"/>
      <c r="X410" s="63"/>
    </row>
    <row r="411" spans="13:28" x14ac:dyDescent="0.2">
      <c r="W411" s="62"/>
      <c r="X411" s="63"/>
    </row>
    <row r="412" spans="13:28" x14ac:dyDescent="0.2">
      <c r="W412" s="62"/>
      <c r="X412" s="63"/>
    </row>
    <row r="413" spans="13:28" x14ac:dyDescent="0.2">
      <c r="W413" s="62"/>
      <c r="X413" s="63"/>
    </row>
    <row r="414" spans="13:28" x14ac:dyDescent="0.2">
      <c r="W414" s="62"/>
      <c r="X414" s="63"/>
    </row>
    <row r="415" spans="13:28" x14ac:dyDescent="0.2">
      <c r="W415" s="62"/>
      <c r="X415" s="63"/>
    </row>
    <row r="416" spans="13:28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4" priority="5" operator="equal">
      <formula>FALSE</formula>
    </cfRule>
  </conditionalFormatting>
  <conditionalFormatting sqref="Y23:Y40">
    <cfRule type="cellIs" dxfId="3" priority="4" operator="equal">
      <formula>FALSE</formula>
    </cfRule>
  </conditionalFormatting>
  <conditionalFormatting sqref="Y79:Y401">
    <cfRule type="cellIs" dxfId="2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210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42247</v>
      </c>
      <c r="E3" s="73">
        <f t="shared" ref="E3:E16" si="0">EDATE(SettlementDate,$B3)</f>
        <v>42637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1.4242411378644641E-3</v>
      </c>
      <c r="H3" s="53">
        <f>IF(G3&gt;=0,ROUNDDOWN(G3*10,2)/10,ROUNDUP(G3*10,2)/10)</f>
        <v>1E-3</v>
      </c>
      <c r="I3" s="82">
        <f>MAX(_xll.ohPack(Data!$M$4:INDEX(Fwd1Y,MATCH(E3+1,SettlementDates,1),1)))</f>
        <v>1.9905071005813422E-3</v>
      </c>
      <c r="J3" s="53">
        <f t="shared" ref="J3:J16" si="2">IF(I3-G3&gt;1%,(QUOTIENT(I3*10000,50)+1)*0.5%,(QUOTIENT(I3*10000,10)+1)*0.1%)</f>
        <v>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211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43002</v>
      </c>
      <c r="F4" s="77">
        <f t="shared" si="1"/>
        <v>3</v>
      </c>
      <c r="G4" s="83">
        <f>MIN(_xll.ohPack(Data!$M$4:INDEX(Fwd1Y,MATCH(E4+1,SettlementDates,1),1)))</f>
        <v>1.4242411378644641E-3</v>
      </c>
      <c r="H4" s="54">
        <f t="shared" ref="H4:H16" si="4">IF(G4&gt;=0,ROUNDDOWN(G4*10,2)/10,ROUNDUP(G4*10,2)/10)</f>
        <v>1E-3</v>
      </c>
      <c r="I4" s="83">
        <f>MAX(_xll.ohPack(Data!$M$4:INDEX(Fwd1Y,MATCH(E4+1,SettlementDates,1),1)))</f>
        <v>4.0523015263892841E-3</v>
      </c>
      <c r="J4" s="54">
        <f t="shared" si="2"/>
        <v>5.0000000000000001E-3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211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44098</v>
      </c>
      <c r="F5" s="77">
        <f t="shared" si="1"/>
        <v>6</v>
      </c>
      <c r="G5" s="83">
        <f>MIN(_xll.ohPack(Data!$M$4:INDEX(Fwd1Y,MATCH(E5+1,SettlementDates,1),1)))</f>
        <v>1.4242411378644641E-3</v>
      </c>
      <c r="H5" s="54">
        <f t="shared" si="4"/>
        <v>1E-3</v>
      </c>
      <c r="I5" s="83">
        <f>MAX(_xll.ohPack(Data!$M$4:INDEX(Fwd1Y,MATCH(E5+1,SettlementDates,1),1)))</f>
        <v>1.2716683684342518E-2</v>
      </c>
      <c r="J5" s="54">
        <f t="shared" si="2"/>
        <v>1.4999999999999999E-2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211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45924</v>
      </c>
      <c r="F6" s="77">
        <f t="shared" si="1"/>
        <v>6</v>
      </c>
      <c r="G6" s="83">
        <f>MIN(_xll.ohPack(Data!$M$4:INDEX(Fwd1Y,MATCH(E6+1,SettlementDates,1),1)))</f>
        <v>1.4242411378644641E-3</v>
      </c>
      <c r="H6" s="54">
        <f t="shared" si="4"/>
        <v>1E-3</v>
      </c>
      <c r="I6" s="83">
        <f>MAX(_xll.ohPack(Data!$M$4:INDEX(Fwd1Y,MATCH(E6+1,SettlementDates,1),1)))</f>
        <v>2.161510600236945E-2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211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49576</v>
      </c>
      <c r="F7" s="77">
        <f t="shared" si="1"/>
        <v>12</v>
      </c>
      <c r="G7" s="83">
        <f>MIN(_xll.ohPack(Data!$M$4:INDEX(Fwd1Y,MATCH(E7+1,SettlementDates,1),1)))</f>
        <v>1.4242411378644641E-3</v>
      </c>
      <c r="H7" s="54">
        <f t="shared" si="4"/>
        <v>1E-3</v>
      </c>
      <c r="I7" s="83">
        <f>MAX(_xll.ohPack(Data!$M$4:INDEX(Fwd1Y,MATCH(E7+1,SettlementDates,1),1)))</f>
        <v>2.2375977167428E-2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211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53229</v>
      </c>
      <c r="F8" s="77">
        <f t="shared" si="1"/>
        <v>36</v>
      </c>
      <c r="G8" s="83">
        <f>MIN(_xll.ohPack(Data!$M$4:INDEX(Fwd1Y,MATCH(E8+1,SettlementDates,1),1)))</f>
        <v>1.4242411378644641E-3</v>
      </c>
      <c r="H8" s="54">
        <f t="shared" si="4"/>
        <v>1E-3</v>
      </c>
      <c r="I8" s="83">
        <f>MAX(_xll.ohPack(Data!$M$4:INDEX(Fwd1Y,MATCH(E8+1,SettlementDates,1),1)))</f>
        <v>2.2375977167428E-2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212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64186</v>
      </c>
      <c r="F9" s="77">
        <f t="shared" si="1"/>
        <v>60</v>
      </c>
      <c r="G9" s="84">
        <f>MIN(_xll.ohPack(Data!$M$4:INDEX(Fwd1Y,MATCH(E9+1,SettlementDates,1),1)))</f>
        <v>1.4242411378644641E-3</v>
      </c>
      <c r="H9" s="55">
        <f t="shared" si="4"/>
        <v>1E-3</v>
      </c>
      <c r="I9" s="84">
        <f>MAX(_xll.ohPack(Data!$M$4:INDEX(Fwd1Y,MATCH(E9+1,SettlementDates,1),1)))</f>
        <v>2.2375977167428E-2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210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42637</v>
      </c>
      <c r="F10" s="78">
        <f t="shared" si="1"/>
        <v>1</v>
      </c>
      <c r="G10" s="83">
        <f>MIN(_xll.ohPack(Data!$Q$4:INDEX(ONFwd1Y,MATCH(E10+1,SettlementDates,1),1)))</f>
        <v>8.8776590982497794E-4</v>
      </c>
      <c r="H10" s="53">
        <f t="shared" si="4"/>
        <v>0</v>
      </c>
      <c r="I10" s="82">
        <f>MAX(_xll.ohPack(Data!$Q$4:INDEX(ONFwd1Y,MATCH(E10+1,SettlementDates,1),1)))</f>
        <v>1.8635754705265128E-3</v>
      </c>
      <c r="J10" s="53">
        <f t="shared" si="2"/>
        <v>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211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43002</v>
      </c>
      <c r="F11" s="77">
        <f t="shared" si="1"/>
        <v>3</v>
      </c>
      <c r="G11" s="83">
        <f>MIN(_xll.ohPack(Data!$Q$4:INDEX(ONFwd1Y,MATCH(E11+1,SettlementDates,1),1)))</f>
        <v>8.7496246186979931E-4</v>
      </c>
      <c r="H11" s="54">
        <f t="shared" si="4"/>
        <v>0</v>
      </c>
      <c r="I11" s="83">
        <f>MAX(_xll.ohPack(Data!$Q$4:INDEX(ONFwd1Y,MATCH(E11+1,SettlementDates,1),1)))</f>
        <v>2.3440687413511796E-3</v>
      </c>
      <c r="J11" s="54">
        <f t="shared" si="2"/>
        <v>3.0000000000000001E-3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211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44098</v>
      </c>
      <c r="F12" s="77">
        <f t="shared" si="1"/>
        <v>6</v>
      </c>
      <c r="G12" s="83">
        <f>MIN(_xll.ohPack(Data!$Q$4:INDEX(ONFwd1Y,MATCH(E12+1,SettlementDates,1),1)))</f>
        <v>8.7496246186979931E-4</v>
      </c>
      <c r="H12" s="54">
        <f t="shared" si="4"/>
        <v>0</v>
      </c>
      <c r="I12" s="83">
        <f>MAX(_xll.ohPack(Data!$Q$4:INDEX(ONFwd1Y,MATCH(E12+1,SettlementDates,1),1)))</f>
        <v>1.1237617894392926E-2</v>
      </c>
      <c r="J12" s="54">
        <f t="shared" si="2"/>
        <v>1.4999999999999999E-2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211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45924</v>
      </c>
      <c r="F13" s="77">
        <f t="shared" si="1"/>
        <v>6</v>
      </c>
      <c r="G13" s="83">
        <f>MIN(_xll.ohPack(Data!$Q$4:INDEX(ONFwd1Y,MATCH(E13+1,SettlementDates,1),1)))</f>
        <v>8.7496246186979931E-4</v>
      </c>
      <c r="H13" s="54">
        <f t="shared" si="4"/>
        <v>0</v>
      </c>
      <c r="I13" s="83">
        <f>MAX(_xll.ohPack(Data!$Q$4:INDEX(ONFwd1Y,MATCH(E13+1,SettlementDates,1),1)))</f>
        <v>2.1001242101119644E-2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211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49576</v>
      </c>
      <c r="F14" s="77">
        <f t="shared" si="1"/>
        <v>12</v>
      </c>
      <c r="G14" s="83">
        <f>MIN(_xll.ohPack(Data!$Q$4:INDEX(ONFwd1Y,MATCH(E14+1,SettlementDates,1),1)))</f>
        <v>8.7496246186979931E-4</v>
      </c>
      <c r="H14" s="54">
        <f t="shared" si="4"/>
        <v>0</v>
      </c>
      <c r="I14" s="83">
        <f>MAX(_xll.ohPack(Data!$Q$4:INDEX(ONFwd1Y,MATCH(E14+1,SettlementDates,1),1)))</f>
        <v>2.2131682765715865E-2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211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53229</v>
      </c>
      <c r="F15" s="77">
        <f t="shared" si="1"/>
        <v>36</v>
      </c>
      <c r="G15" s="83">
        <f>MIN(_xll.ohPack(Data!$Q$4:INDEX(ONFwd1Y,MATCH(E15+1,SettlementDates,1),1)))</f>
        <v>8.7496246186979931E-4</v>
      </c>
      <c r="H15" s="54">
        <f t="shared" si="4"/>
        <v>0</v>
      </c>
      <c r="I15" s="83">
        <f>MAX(_xll.ohPack(Data!$Q$4:INDEX(ONFwd1Y,MATCH(E15+1,SettlementDates,1),1)))</f>
        <v>2.2131682765715865E-2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212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64186</v>
      </c>
      <c r="F16" s="81">
        <f t="shared" si="1"/>
        <v>60</v>
      </c>
      <c r="G16" s="84">
        <f>MIN(_xll.ohPack(Data!$Q$4:INDEX(ONFwd1Y,MATCH(E16+1,SettlementDates,1),1)))</f>
        <v>8.7496246186979931E-4</v>
      </c>
      <c r="H16" s="55">
        <f t="shared" si="4"/>
        <v>0</v>
      </c>
      <c r="I16" s="84">
        <f>MAX(_xll.ohPack(Data!$Q$4:INDEX(ONFwd1Y,MATCH(E16+1,SettlementDates,1),1)))</f>
        <v>2.2131682765715865E-2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147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142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157</v>
      </c>
      <c r="Y22" s="102" t="s">
        <v>59</v>
      </c>
    </row>
    <row r="23" spans="3:27" x14ac:dyDescent="0.2">
      <c r="J23" s="62"/>
      <c r="K23" s="62"/>
      <c r="L23" s="62"/>
      <c r="M23" s="117" t="s">
        <v>150</v>
      </c>
      <c r="N23" s="117" t="s">
        <v>30</v>
      </c>
      <c r="O23" s="117" t="str">
        <f t="shared" ref="O23:O46" si="6">LEFT(N23,LEN(N23)-1)+12&amp;"M"</f>
        <v>13M</v>
      </c>
      <c r="P23" s="117" t="str">
        <f t="shared" ref="P23:P46" si="7">Currency&amp;LEFT(N23,LEN(N23)-1)&amp;"x"&amp;LEFT(O23,LEN(O23)-1)&amp;"F"&amp;QuoteSuffix</f>
        <v>EUR1x13F_Quote</v>
      </c>
      <c r="Q23" s="142"/>
      <c r="R23" s="118">
        <f>_xll.qlInterestRateIndexFixingDate(Index1Y,S23)</f>
        <v>42299</v>
      </c>
      <c r="S23" s="118">
        <f>_xll.qlCalendarAdvance(Calendar,SettlementDate,N23,"mf",TRUE)</f>
        <v>42303</v>
      </c>
      <c r="T23" s="118">
        <f>_xll.qlCalendarAdvance(Calendar,SettlementDate,O23,"mf",TRUE)</f>
        <v>42667</v>
      </c>
      <c r="U23" s="119">
        <f>_xll.qlIndexFixing(Index1Y,R23,TRUE,_xll.ohTrigger(Trigger,Trigger1Y,InterestRatesTrigger))</f>
        <v>1.4299999998993579E-3</v>
      </c>
      <c r="V23" s="119">
        <f>_xll.qlQuoteValue(P23,_xll.ohTrigger(Trigger,Trigger1Y,InterestRatesTrigger))</f>
        <v>1.4299999999999998E-3</v>
      </c>
      <c r="W23" s="117" t="b">
        <f>NOT(ISERROR(V23))</f>
        <v>1</v>
      </c>
      <c r="X23" s="145">
        <f>(U23-V23)/10000</f>
        <v>-1.0064193402270494E-17</v>
      </c>
      <c r="Y23" s="171" t="b">
        <f>ABS(X23/10000)&lt;=ABS('General Settings'!$D$33)</f>
        <v>1</v>
      </c>
      <c r="AA23" s="62" t="e">
        <f t="array" ref="AA23:AA46">NA()</f>
        <v>#N/A</v>
      </c>
    </row>
    <row r="24" spans="3:27" x14ac:dyDescent="0.2">
      <c r="M24" s="110" t="s">
        <v>150</v>
      </c>
      <c r="N24" s="110" t="s">
        <v>63</v>
      </c>
      <c r="O24" s="110" t="str">
        <f t="shared" si="6"/>
        <v>14M</v>
      </c>
      <c r="P24" s="110" t="str">
        <f t="shared" si="7"/>
        <v>EUR2x14F_Quote</v>
      </c>
      <c r="Q24" s="142"/>
      <c r="R24" s="111">
        <f>_xll.qlInterestRateIndexFixingDate(Index1Y,S24)</f>
        <v>42328</v>
      </c>
      <c r="S24" s="111">
        <f>_xll.qlCalendarAdvance(Calendar,SettlementDate,N24,"mf",TRUE)</f>
        <v>42332</v>
      </c>
      <c r="T24" s="111">
        <f>_xll.qlCalendarAdvance(Calendar,SettlementDate,O24,"mf",TRUE)</f>
        <v>42698</v>
      </c>
      <c r="U24" s="112">
        <f>_xll.qlIndexFixing(Index1Y,R24,TRUE,_xll.ohTrigger(Trigger,Trigger1Y,InterestRatesTrigger))</f>
        <v>1.4300000000000423E-3</v>
      </c>
      <c r="V24" s="112">
        <f>_xll.qlQuoteValue(P24,_xll.ohTrigger(Trigger,Trigger1Y,InterestRatesTrigger))</f>
        <v>1.4299999999999998E-3</v>
      </c>
      <c r="W24" s="110" t="b">
        <f t="shared" ref="W24:W46" si="8">NOT(ISERROR(V24))</f>
        <v>1</v>
      </c>
      <c r="X24" s="146">
        <f t="shared" ref="X24:X46" si="9">(U24-V24)/10000</f>
        <v>4.2500725161431772E-21</v>
      </c>
      <c r="Y24" s="171" t="b">
        <f>ABS(X24/10000)&lt;=ABS('General Settings'!$D$33)</f>
        <v>1</v>
      </c>
      <c r="AA24" s="62" t="e">
        <v>#N/A</v>
      </c>
    </row>
    <row r="25" spans="3:27" x14ac:dyDescent="0.2">
      <c r="M25" s="110" t="s">
        <v>150</v>
      </c>
      <c r="N25" s="110" t="s">
        <v>31</v>
      </c>
      <c r="O25" s="110" t="str">
        <f t="shared" si="6"/>
        <v>15M</v>
      </c>
      <c r="P25" s="110" t="str">
        <f t="shared" si="7"/>
        <v>EUR3x15F_Quote</v>
      </c>
      <c r="Q25" s="142"/>
      <c r="R25" s="111">
        <f>_xll.qlInterestRateIndexFixingDate(Index1Y,S25)</f>
        <v>42360</v>
      </c>
      <c r="S25" s="111">
        <f>_xll.qlCalendarAdvance(Calendar,SettlementDate,N25,"mf",TRUE)</f>
        <v>42362</v>
      </c>
      <c r="T25" s="111">
        <f>_xll.qlCalendarAdvance(Calendar,SettlementDate,O25,"mf",TRUE)</f>
        <v>42731</v>
      </c>
      <c r="U25" s="112">
        <f>_xll.qlIndexFixing(Index1Y,R25,TRUE,_xll.ohTrigger(Trigger,Trigger1Y,InterestRatesTrigger))</f>
        <v>1.4499999999999136E-3</v>
      </c>
      <c r="V25" s="112">
        <f>_xll.qlQuoteValue(P25,_xll.ohTrigger(Trigger,Trigger1Y,InterestRatesTrigger))</f>
        <v>1.4499999999999999E-3</v>
      </c>
      <c r="W25" s="110" t="b">
        <f t="shared" si="8"/>
        <v>1</v>
      </c>
      <c r="X25" s="146">
        <f t="shared" si="9"/>
        <v>-8.6302492929846157E-21</v>
      </c>
      <c r="Y25" s="171" t="b">
        <f>ABS(X25/10000)&lt;=ABS('General Settings'!$D$33)</f>
        <v>1</v>
      </c>
      <c r="AA25" s="62" t="e">
        <v>#N/A</v>
      </c>
    </row>
    <row r="26" spans="3:27" x14ac:dyDescent="0.2">
      <c r="M26" s="110" t="s">
        <v>150</v>
      </c>
      <c r="N26" s="110" t="s">
        <v>64</v>
      </c>
      <c r="O26" s="110" t="str">
        <f t="shared" si="6"/>
        <v>16M</v>
      </c>
      <c r="P26" s="110" t="str">
        <f t="shared" si="7"/>
        <v>EUR4x16F_Quote</v>
      </c>
      <c r="Q26" s="142"/>
      <c r="R26" s="111">
        <f>_xll.qlInterestRateIndexFixingDate(Index1Y,S26)</f>
        <v>42390</v>
      </c>
      <c r="S26" s="111">
        <f>_xll.qlCalendarAdvance(Calendar,SettlementDate,N26,"mf",TRUE)</f>
        <v>42394</v>
      </c>
      <c r="T26" s="111">
        <f>_xll.qlCalendarAdvance(Calendar,SettlementDate,O26,"mf",TRUE)</f>
        <v>42759</v>
      </c>
      <c r="U26" s="112">
        <f>_xll.qlIndexFixing(Index1Y,R26,TRUE,_xll.ohTrigger(Trigger,Trigger1Y,InterestRatesTrigger))</f>
        <v>1.4799999999157382E-3</v>
      </c>
      <c r="V26" s="112">
        <f>_xll.qlQuoteValue(P26,_xll.ohTrigger(Trigger,Trigger1Y,InterestRatesTrigger))</f>
        <v>1.48E-3</v>
      </c>
      <c r="W26" s="110" t="b">
        <f t="shared" si="8"/>
        <v>1</v>
      </c>
      <c r="X26" s="146">
        <f t="shared" si="9"/>
        <v>-8.4261807600793933E-18</v>
      </c>
      <c r="Y26" s="171" t="b">
        <f>ABS(X26/10000)&lt;=ABS('General Settings'!$D$33)</f>
        <v>1</v>
      </c>
      <c r="AA26" s="62" t="e">
        <v>#N/A</v>
      </c>
    </row>
    <row r="27" spans="3:27" x14ac:dyDescent="0.2">
      <c r="M27" s="110" t="s">
        <v>150</v>
      </c>
      <c r="N27" s="110" t="s">
        <v>65</v>
      </c>
      <c r="O27" s="110" t="str">
        <f t="shared" si="6"/>
        <v>17M</v>
      </c>
      <c r="P27" s="110" t="str">
        <f t="shared" si="7"/>
        <v>EUR5x17F_Quote</v>
      </c>
      <c r="Q27" s="142"/>
      <c r="R27" s="111">
        <f>_xll.qlInterestRateIndexFixingDate(Index1Y,S27)</f>
        <v>42422</v>
      </c>
      <c r="S27" s="111">
        <f>_xll.qlCalendarAdvance(Calendar,SettlementDate,N27,"mf",TRUE)</f>
        <v>42424</v>
      </c>
      <c r="T27" s="111">
        <f>_xll.qlCalendarAdvance(Calendar,SettlementDate,O27,"mf",TRUE)</f>
        <v>42790</v>
      </c>
      <c r="U27" s="112">
        <f>_xll.qlIndexFixing(Index1Y,R27,TRUE,_xll.ohTrigger(Trigger,Trigger1Y,InterestRatesTrigger))</f>
        <v>1.5000000001048328E-3</v>
      </c>
      <c r="V27" s="112">
        <f>_xll.qlQuoteValue(P27,_xll.ohTrigger(Trigger,Trigger1Y,InterestRatesTrigger))</f>
        <v>1.5E-3</v>
      </c>
      <c r="W27" s="110" t="b">
        <f t="shared" si="8"/>
        <v>1</v>
      </c>
      <c r="X27" s="146">
        <f t="shared" si="9"/>
        <v>1.048328091002304E-17</v>
      </c>
      <c r="Y27" s="171" t="b">
        <f>ABS(X27/10000)&lt;=ABS('General Settings'!$D$33)</f>
        <v>1</v>
      </c>
      <c r="AA27" s="62" t="e">
        <v>#N/A</v>
      </c>
    </row>
    <row r="28" spans="3:27" x14ac:dyDescent="0.2">
      <c r="M28" s="110" t="s">
        <v>150</v>
      </c>
      <c r="N28" s="110" t="s">
        <v>32</v>
      </c>
      <c r="O28" s="110" t="str">
        <f t="shared" si="6"/>
        <v>18M</v>
      </c>
      <c r="P28" s="110" t="str">
        <f t="shared" si="7"/>
        <v>EUR6x18F_Quote</v>
      </c>
      <c r="Q28" s="142"/>
      <c r="R28" s="111">
        <f>_xll.qlInterestRateIndexFixingDate(Index1Y,S28)</f>
        <v>42451</v>
      </c>
      <c r="S28" s="111">
        <f>_xll.qlCalendarAdvance(Calendar,SettlementDate,N28,"mf",TRUE)</f>
        <v>42453</v>
      </c>
      <c r="T28" s="111">
        <f>_xll.qlCalendarAdvance(Calendar,SettlementDate,O28,"mf",TRUE)</f>
        <v>42818</v>
      </c>
      <c r="U28" s="112">
        <f>_xll.qlIndexFixing(Index1Y,R28,TRUE,_xll.ohTrigger(Trigger,Trigger1Y,InterestRatesTrigger))</f>
        <v>1.5399999994653191E-3</v>
      </c>
      <c r="V28" s="112">
        <f>_xll.qlQuoteValue(P28,_xll.ohTrigger(Trigger,Trigger1Y,InterestRatesTrigger))</f>
        <v>1.5399999999999999E-3</v>
      </c>
      <c r="W28" s="110" t="b">
        <f t="shared" si="8"/>
        <v>1</v>
      </c>
      <c r="X28" s="146">
        <f t="shared" si="9"/>
        <v>-5.3468080657426143E-17</v>
      </c>
      <c r="Y28" s="171" t="b">
        <f>ABS(X28/10000)&lt;=ABS('General Settings'!$D$33)</f>
        <v>1</v>
      </c>
      <c r="AA28" s="62" t="e">
        <v>#N/A</v>
      </c>
    </row>
    <row r="29" spans="3:27" x14ac:dyDescent="0.2">
      <c r="M29" s="110" t="s">
        <v>150</v>
      </c>
      <c r="N29" s="110" t="s">
        <v>66</v>
      </c>
      <c r="O29" s="110" t="str">
        <f t="shared" si="6"/>
        <v>19M</v>
      </c>
      <c r="P29" s="110" t="str">
        <f t="shared" si="7"/>
        <v>EUR7x19F_Quote</v>
      </c>
      <c r="Q29" s="142"/>
      <c r="R29" s="111">
        <f>_xll.qlInterestRateIndexFixingDate(Index1Y,S29)</f>
        <v>42481</v>
      </c>
      <c r="S29" s="111">
        <f>_xll.qlCalendarAdvance(Calendar,SettlementDate,N29,"mf",TRUE)</f>
        <v>42485</v>
      </c>
      <c r="T29" s="111">
        <f>_xll.qlCalendarAdvance(Calendar,SettlementDate,O29,"mf",TRUE)</f>
        <v>42849</v>
      </c>
      <c r="U29" s="112">
        <f>_xll.qlIndexFixing(Index1Y,R29,TRUE,_xll.ohTrigger(Trigger,Trigger1Y,InterestRatesTrigger))</f>
        <v>1.5900000003597808E-3</v>
      </c>
      <c r="V29" s="112">
        <f>_xll.qlQuoteValue(P29,_xll.ohTrigger(Trigger,Trigger1Y,InterestRatesTrigger))</f>
        <v>1.5899999999999998E-3</v>
      </c>
      <c r="W29" s="110" t="b">
        <f t="shared" si="8"/>
        <v>1</v>
      </c>
      <c r="X29" s="146">
        <f t="shared" si="9"/>
        <v>3.5978099839628631E-17</v>
      </c>
      <c r="Y29" s="171" t="b">
        <f>ABS(X29/10000)&lt;=ABS('General Settings'!$D$33)</f>
        <v>1</v>
      </c>
      <c r="AA29" s="62" t="e">
        <v>#N/A</v>
      </c>
    </row>
    <row r="30" spans="3:27" x14ac:dyDescent="0.2">
      <c r="M30" s="110" t="s">
        <v>150</v>
      </c>
      <c r="N30" s="110" t="s">
        <v>67</v>
      </c>
      <c r="O30" s="110" t="str">
        <f t="shared" si="6"/>
        <v>20M</v>
      </c>
      <c r="P30" s="110" t="str">
        <f t="shared" si="7"/>
        <v>EUR8x20F_Quote</v>
      </c>
      <c r="Q30" s="142"/>
      <c r="R30" s="111">
        <f>_xll.qlInterestRateIndexFixingDate(Index1Y,S30)</f>
        <v>42510</v>
      </c>
      <c r="S30" s="111">
        <f>_xll.qlCalendarAdvance(Calendar,SettlementDate,N30,"mf",TRUE)</f>
        <v>42514</v>
      </c>
      <c r="T30" s="111">
        <f>_xll.qlCalendarAdvance(Calendar,SettlementDate,O30,"mf",TRUE)</f>
        <v>42879</v>
      </c>
      <c r="U30" s="112">
        <f>_xll.qlIndexFixing(Index1Y,R30,TRUE,_xll.ohTrigger(Trigger,Trigger1Y,InterestRatesTrigger))</f>
        <v>1.6399999997367715E-3</v>
      </c>
      <c r="V30" s="112">
        <f>_xll.qlQuoteValue(P30,_xll.ohTrigger(Trigger,Trigger1Y,InterestRatesTrigger))</f>
        <v>1.64E-3</v>
      </c>
      <c r="W30" s="110" t="b">
        <f t="shared" si="8"/>
        <v>1</v>
      </c>
      <c r="X30" s="146">
        <f t="shared" si="9"/>
        <v>-2.632284581277622E-17</v>
      </c>
      <c r="Y30" s="171" t="b">
        <f>ABS(X30/10000)&lt;=ABS('General Settings'!$D$33)</f>
        <v>1</v>
      </c>
      <c r="AA30" s="62" t="e">
        <v>#N/A</v>
      </c>
    </row>
    <row r="31" spans="3:27" x14ac:dyDescent="0.2">
      <c r="M31" s="110" t="s">
        <v>150</v>
      </c>
      <c r="N31" s="110" t="s">
        <v>68</v>
      </c>
      <c r="O31" s="110" t="str">
        <f t="shared" si="6"/>
        <v>21M</v>
      </c>
      <c r="P31" s="110" t="str">
        <f t="shared" si="7"/>
        <v>EUR9x21F_Quote</v>
      </c>
      <c r="Q31" s="142"/>
      <c r="R31" s="111">
        <f>_xll.qlInterestRateIndexFixingDate(Index1Y,S31)</f>
        <v>42543</v>
      </c>
      <c r="S31" s="111">
        <f>_xll.qlCalendarAdvance(Calendar,SettlementDate,N31,"mf",TRUE)</f>
        <v>42545</v>
      </c>
      <c r="T31" s="111">
        <f>_xll.qlCalendarAdvance(Calendar,SettlementDate,O31,"mf",TRUE)</f>
        <v>42912</v>
      </c>
      <c r="U31" s="112">
        <f>_xll.qlIndexFixing(Index1Y,R31,TRUE,_xll.ohTrigger(Trigger,Trigger1Y,InterestRatesTrigger))</f>
        <v>1.7099999999576107E-3</v>
      </c>
      <c r="V31" s="112">
        <f>_xll.qlQuoteValue(P31,_xll.ohTrigger(Trigger,Trigger1Y,InterestRatesTrigger))</f>
        <v>1.7099999999999999E-3</v>
      </c>
      <c r="W31" s="110" t="b">
        <f t="shared" si="8"/>
        <v>1</v>
      </c>
      <c r="X31" s="146">
        <f t="shared" si="9"/>
        <v>-4.2389269178100265E-18</v>
      </c>
      <c r="Y31" s="171" t="b">
        <f>ABS(X31/10000)&lt;=ABS('General Settings'!$D$33)</f>
        <v>1</v>
      </c>
      <c r="AA31" s="62" t="e">
        <v>#N/A</v>
      </c>
    </row>
    <row r="32" spans="3:27" x14ac:dyDescent="0.2">
      <c r="M32" s="110" t="s">
        <v>150</v>
      </c>
      <c r="N32" s="110" t="s">
        <v>69</v>
      </c>
      <c r="O32" s="110" t="str">
        <f t="shared" si="6"/>
        <v>22M</v>
      </c>
      <c r="P32" s="110" t="str">
        <f t="shared" si="7"/>
        <v>EUR10x22F_Quote</v>
      </c>
      <c r="Q32" s="142"/>
      <c r="R32" s="111">
        <f>_xll.qlInterestRateIndexFixingDate(Index1Y,S32)</f>
        <v>42572</v>
      </c>
      <c r="S32" s="111">
        <f>_xll.qlCalendarAdvance(Calendar,SettlementDate,N32,"mf",TRUE)</f>
        <v>42576</v>
      </c>
      <c r="T32" s="111">
        <f>_xll.qlCalendarAdvance(Calendar,SettlementDate,O32,"mf",TRUE)</f>
        <v>42940</v>
      </c>
      <c r="U32" s="112">
        <f>_xll.qlIndexFixing(Index1Y,R32,TRUE,_xll.ohTrigger(Trigger,Trigger1Y,InterestRatesTrigger))</f>
        <v>1.7900000000122195E-3</v>
      </c>
      <c r="V32" s="112">
        <f>_xll.qlQuoteValue(P32,_xll.ohTrigger(Trigger,Trigger1Y,InterestRatesTrigger))</f>
        <v>1.7899999999999999E-3</v>
      </c>
      <c r="W32" s="110" t="b">
        <f t="shared" si="8"/>
        <v>1</v>
      </c>
      <c r="X32" s="146">
        <f t="shared" si="9"/>
        <v>1.2219609005215126E-18</v>
      </c>
      <c r="Y32" s="171" t="b">
        <f>ABS(X32/10000)&lt;=ABS('General Settings'!$D$33)</f>
        <v>1</v>
      </c>
      <c r="AA32" s="62" t="e">
        <v>#N/A</v>
      </c>
    </row>
    <row r="33" spans="13:27" x14ac:dyDescent="0.2">
      <c r="M33" s="110" t="s">
        <v>150</v>
      </c>
      <c r="N33" s="110" t="s">
        <v>70</v>
      </c>
      <c r="O33" s="110" t="str">
        <f t="shared" si="6"/>
        <v>23M</v>
      </c>
      <c r="P33" s="110" t="str">
        <f t="shared" si="7"/>
        <v>EUR11x23F_Quote</v>
      </c>
      <c r="Q33" s="142"/>
      <c r="R33" s="111">
        <f>_xll.qlInterestRateIndexFixingDate(Index1Y,S33)</f>
        <v>42604</v>
      </c>
      <c r="S33" s="111">
        <f>_xll.qlCalendarAdvance(Calendar,SettlementDate,N33,"mf",TRUE)</f>
        <v>42606</v>
      </c>
      <c r="T33" s="111">
        <f>_xll.qlCalendarAdvance(Calendar,SettlementDate,O33,"mf",TRUE)</f>
        <v>42971</v>
      </c>
      <c r="U33" s="112">
        <f>_xll.qlIndexFixing(Index1Y,R33,TRUE,_xll.ohTrigger(Trigger,Trigger1Y,InterestRatesTrigger))</f>
        <v>1.880000001421162E-3</v>
      </c>
      <c r="V33" s="112">
        <f>_xll.qlQuoteValue(P33,_xll.ohTrigger(Trigger,Trigger1Y,InterestRatesTrigger))</f>
        <v>1.8799999999999999E-3</v>
      </c>
      <c r="W33" s="110" t="b">
        <f t="shared" si="8"/>
        <v>1</v>
      </c>
      <c r="X33" s="146">
        <f t="shared" si="9"/>
        <v>1.4211620161935779E-16</v>
      </c>
      <c r="Y33" s="171" t="b">
        <f>ABS(X33/10000)&lt;=ABS('General Settings'!$D$33)</f>
        <v>1</v>
      </c>
      <c r="AA33" s="62" t="e">
        <v>#N/A</v>
      </c>
    </row>
    <row r="34" spans="13:27" x14ac:dyDescent="0.2">
      <c r="M34" s="110" t="s">
        <v>150</v>
      </c>
      <c r="N34" s="110" t="s">
        <v>106</v>
      </c>
      <c r="O34" s="110" t="str">
        <f t="shared" si="6"/>
        <v>24M</v>
      </c>
      <c r="P34" s="110" t="str">
        <f t="shared" si="7"/>
        <v>EUR12x24F_Quote</v>
      </c>
      <c r="Q34" s="142"/>
      <c r="R34" s="111">
        <f>_xll.qlInterestRateIndexFixingDate(Index1Y,S34)</f>
        <v>42635</v>
      </c>
      <c r="S34" s="111">
        <f>_xll.qlCalendarAdvance(Calendar,SettlementDate,N34,"mf",TRUE)</f>
        <v>42639</v>
      </c>
      <c r="T34" s="111">
        <f>_xll.qlCalendarAdvance(Calendar,SettlementDate,O34,"mf",TRUE)</f>
        <v>43003</v>
      </c>
      <c r="U34" s="112">
        <f>_xll.qlIndexFixing(Index1Y,R34,TRUE,_xll.ohTrigger(Trigger,Trigger1Y,InterestRatesTrigger))</f>
        <v>1.990000000102445E-3</v>
      </c>
      <c r="V34" s="112">
        <f>_xll.qlQuoteValue(P34,_xll.ohTrigger(Trigger,Trigger1Y,InterestRatesTrigger))</f>
        <v>1.99E-3</v>
      </c>
      <c r="W34" s="110" t="b">
        <f t="shared" si="8"/>
        <v>1</v>
      </c>
      <c r="X34" s="146">
        <f t="shared" si="9"/>
        <v>1.0244496223554833E-17</v>
      </c>
      <c r="Y34" s="171" t="b">
        <f>ABS(X34/10000)&lt;=ABS('General Settings'!$D$33)</f>
        <v>1</v>
      </c>
      <c r="AA34" s="62" t="e">
        <v>#N/A</v>
      </c>
    </row>
    <row r="35" spans="13:27" x14ac:dyDescent="0.2">
      <c r="M35" s="50" t="s">
        <v>150</v>
      </c>
      <c r="N35" s="50" t="s">
        <v>71</v>
      </c>
      <c r="O35" s="50" t="str">
        <f t="shared" si="6"/>
        <v>25M</v>
      </c>
      <c r="P35" s="50" t="str">
        <f t="shared" si="7"/>
        <v>EUR13x25F_Quote</v>
      </c>
      <c r="Q35" s="142"/>
      <c r="R35" s="120">
        <f>_xll.qlInterestRateIndexFixingDate(Index1Y,S35)</f>
        <v>42663</v>
      </c>
      <c r="S35" s="120">
        <f>_xll.qlCalendarAdvance(Calendar,SettlementDate,N35,"mf",TRUE)</f>
        <v>42667</v>
      </c>
      <c r="T35" s="120">
        <f>_xll.qlCalendarAdvance(Calendar,SettlementDate,O35,"mf",TRUE)</f>
        <v>43032</v>
      </c>
      <c r="U35" s="125">
        <f>_xll.qlIndexFixing(Index1Y,R35,TRUE,_xll.ohTrigger(Trigger,Trigger1Y,InterestRatesTrigger))</f>
        <v>2.1006793968704487E-3</v>
      </c>
      <c r="V35" s="125" t="e">
        <f>_xll.qlQuoteValue(P35,_xll.ohTrigger(Trigger,Trigger1Y,InterestRatesTrigger))</f>
        <v>#NUM!</v>
      </c>
      <c r="W35" s="50" t="b">
        <f t="shared" si="8"/>
        <v>0</v>
      </c>
      <c r="X35" s="144" t="e">
        <f t="shared" si="9"/>
        <v>#NUM!</v>
      </c>
      <c r="Y35" s="171" t="e">
        <f>ABS(X35/10000)&lt;=ABS('General Settings'!$D$33)</f>
        <v>#NUM!</v>
      </c>
      <c r="AA35" s="62" t="e">
        <v>#N/A</v>
      </c>
    </row>
    <row r="36" spans="13:27" x14ac:dyDescent="0.2">
      <c r="M36" s="50" t="s">
        <v>150</v>
      </c>
      <c r="N36" s="50" t="s">
        <v>72</v>
      </c>
      <c r="O36" s="50" t="str">
        <f t="shared" si="6"/>
        <v>26M</v>
      </c>
      <c r="P36" s="50" t="str">
        <f t="shared" si="7"/>
        <v>EUR14x26F_Quote</v>
      </c>
      <c r="Q36" s="142"/>
      <c r="R36" s="120">
        <f>_xll.qlInterestRateIndexFixingDate(Index1Y,S36)</f>
        <v>42696</v>
      </c>
      <c r="S36" s="120">
        <f>_xll.qlCalendarAdvance(Calendar,SettlementDate,N36,"mf",TRUE)</f>
        <v>42698</v>
      </c>
      <c r="T36" s="120">
        <f>_xll.qlCalendarAdvance(Calendar,SettlementDate,O36,"mf",TRUE)</f>
        <v>43063</v>
      </c>
      <c r="U36" s="125">
        <f>_xll.qlIndexFixing(Index1Y,R36,TRUE,_xll.ohTrigger(Trigger,Trigger1Y,InterestRatesTrigger))</f>
        <v>2.1764538171365256E-3</v>
      </c>
      <c r="V36" s="125" t="e">
        <f>_xll.qlQuoteValue(P36,_xll.ohTrigger(Trigger,Trigger1Y,InterestRatesTrigger))</f>
        <v>#NUM!</v>
      </c>
      <c r="W36" s="50" t="b">
        <f t="shared" si="8"/>
        <v>0</v>
      </c>
      <c r="X36" s="144" t="e">
        <f t="shared" si="9"/>
        <v>#NUM!</v>
      </c>
      <c r="Y36" s="171" t="e">
        <f>ABS(X36/10000)&lt;=ABS('General Settings'!$D$33)</f>
        <v>#NUM!</v>
      </c>
      <c r="AA36" s="62" t="e">
        <v>#N/A</v>
      </c>
    </row>
    <row r="37" spans="13:27" x14ac:dyDescent="0.2">
      <c r="M37" s="50" t="s">
        <v>150</v>
      </c>
      <c r="N37" s="50" t="s">
        <v>73</v>
      </c>
      <c r="O37" s="50" t="str">
        <f t="shared" si="6"/>
        <v>27M</v>
      </c>
      <c r="P37" s="50" t="str">
        <f t="shared" si="7"/>
        <v>EUR15x27F_Quote</v>
      </c>
      <c r="Q37" s="142"/>
      <c r="R37" s="120">
        <f>_xll.qlInterestRateIndexFixingDate(Index1Y,S37)</f>
        <v>42726</v>
      </c>
      <c r="S37" s="120">
        <f>_xll.qlCalendarAdvance(Calendar,SettlementDate,N37,"mf",TRUE)</f>
        <v>42731</v>
      </c>
      <c r="T37" s="120">
        <f>_xll.qlCalendarAdvance(Calendar,SettlementDate,O37,"mf",TRUE)</f>
        <v>43096</v>
      </c>
      <c r="U37" s="125">
        <f>_xll.qlIndexFixing(Index1Y,R37,TRUE,_xll.ohTrigger(Trigger,Trigger1Y,InterestRatesTrigger))</f>
        <v>2.2657296952070809E-3</v>
      </c>
      <c r="V37" s="125" t="e">
        <f>_xll.qlQuoteValue(P37,_xll.ohTrigger(Trigger,Trigger1Y,InterestRatesTrigger))</f>
        <v>#NUM!</v>
      </c>
      <c r="W37" s="50" t="b">
        <f t="shared" si="8"/>
        <v>0</v>
      </c>
      <c r="X37" s="144" t="e">
        <f t="shared" si="9"/>
        <v>#NUM!</v>
      </c>
      <c r="Y37" s="171" t="e">
        <f>ABS(X37/10000)&lt;=ABS('General Settings'!$D$33)</f>
        <v>#NUM!</v>
      </c>
      <c r="AA37" s="62" t="e">
        <v>#N/A</v>
      </c>
    </row>
    <row r="38" spans="13:27" x14ac:dyDescent="0.2">
      <c r="M38" s="50" t="s">
        <v>150</v>
      </c>
      <c r="N38" s="50" t="s">
        <v>74</v>
      </c>
      <c r="O38" s="50" t="str">
        <f t="shared" si="6"/>
        <v>28M</v>
      </c>
      <c r="P38" s="50" t="str">
        <f t="shared" si="7"/>
        <v>EUR16x28F_Quote</v>
      </c>
      <c r="Q38" s="142"/>
      <c r="R38" s="120">
        <f>_xll.qlInterestRateIndexFixingDate(Index1Y,S38)</f>
        <v>42755</v>
      </c>
      <c r="S38" s="120">
        <f>_xll.qlCalendarAdvance(Calendar,SettlementDate,N38,"mf",TRUE)</f>
        <v>42759</v>
      </c>
      <c r="T38" s="120">
        <f>_xll.qlCalendarAdvance(Calendar,SettlementDate,O38,"mf",TRUE)</f>
        <v>43124</v>
      </c>
      <c r="U38" s="125">
        <f>_xll.qlIndexFixing(Index1Y,R38,TRUE,_xll.ohTrigger(Trigger,Trigger1Y,InterestRatesTrigger))</f>
        <v>2.3544220106851955E-3</v>
      </c>
      <c r="V38" s="125" t="e">
        <f>_xll.qlQuoteValue(P38,_xll.ohTrigger(Trigger,Trigger1Y,InterestRatesTrigger))</f>
        <v>#NUM!</v>
      </c>
      <c r="W38" s="50" t="b">
        <f t="shared" si="8"/>
        <v>0</v>
      </c>
      <c r="X38" s="144" t="e">
        <f t="shared" si="9"/>
        <v>#NUM!</v>
      </c>
      <c r="Y38" s="171" t="e">
        <f>ABS(X38/10000)&lt;=ABS('General Settings'!$D$33)</f>
        <v>#NUM!</v>
      </c>
      <c r="AA38" s="62" t="e">
        <v>#N/A</v>
      </c>
    </row>
    <row r="39" spans="13:27" x14ac:dyDescent="0.2">
      <c r="M39" s="50" t="s">
        <v>150</v>
      </c>
      <c r="N39" s="50" t="s">
        <v>75</v>
      </c>
      <c r="O39" s="50" t="str">
        <f t="shared" si="6"/>
        <v>29M</v>
      </c>
      <c r="P39" s="50" t="str">
        <f t="shared" si="7"/>
        <v>EUR17x29F_Quote</v>
      </c>
      <c r="Q39" s="142"/>
      <c r="R39" s="120">
        <f>_xll.qlInterestRateIndexFixingDate(Index1Y,S39)</f>
        <v>42788</v>
      </c>
      <c r="S39" s="120">
        <f>_xll.qlCalendarAdvance(Calendar,SettlementDate,N39,"mf",TRUE)</f>
        <v>42790</v>
      </c>
      <c r="T39" s="120">
        <f>_xll.qlCalendarAdvance(Calendar,SettlementDate,O39,"mf",TRUE)</f>
        <v>43157</v>
      </c>
      <c r="U39" s="125">
        <f>_xll.qlIndexFixing(Index1Y,R39,TRUE,_xll.ohTrigger(Trigger,Trigger1Y,InterestRatesTrigger))</f>
        <v>2.5157809969076515E-3</v>
      </c>
      <c r="V39" s="125" t="e">
        <f>_xll.qlQuoteValue(P39,_xll.ohTrigger(Trigger,Trigger1Y,InterestRatesTrigger))</f>
        <v>#NUM!</v>
      </c>
      <c r="W39" s="50" t="b">
        <f t="shared" si="8"/>
        <v>0</v>
      </c>
      <c r="X39" s="144" t="e">
        <f t="shared" si="9"/>
        <v>#NUM!</v>
      </c>
      <c r="Y39" s="171" t="e">
        <f>ABS(X39/10000)&lt;=ABS('General Settings'!$D$33)</f>
        <v>#NUM!</v>
      </c>
      <c r="AA39" s="62" t="e">
        <v>#N/A</v>
      </c>
    </row>
    <row r="40" spans="13:27" x14ac:dyDescent="0.2">
      <c r="M40" s="50" t="s">
        <v>150</v>
      </c>
      <c r="N40" s="50" t="s">
        <v>76</v>
      </c>
      <c r="O40" s="50" t="str">
        <f t="shared" si="6"/>
        <v>30M</v>
      </c>
      <c r="P40" s="50" t="str">
        <f t="shared" si="7"/>
        <v>EUR18x30F_Quote</v>
      </c>
      <c r="Q40" s="142"/>
      <c r="R40" s="120">
        <f>_xll.qlInterestRateIndexFixingDate(Index1Y,S40)</f>
        <v>42816</v>
      </c>
      <c r="S40" s="120">
        <f>_xll.qlCalendarAdvance(Calendar,SettlementDate,N40,"mf",TRUE)</f>
        <v>42818</v>
      </c>
      <c r="T40" s="120">
        <f>_xll.qlCalendarAdvance(Calendar,SettlementDate,O40,"mf",TRUE)</f>
        <v>43185</v>
      </c>
      <c r="U40" s="125">
        <f>_xll.qlIndexFixing(Index1Y,R40,TRUE,_xll.ohTrigger(Trigger,Trigger1Y,InterestRatesTrigger))</f>
        <v>2.6663805018229559E-3</v>
      </c>
      <c r="V40" s="125" t="e">
        <f>_xll.qlQuoteValue(P40,_xll.ohTrigger(Trigger,Trigger1Y,InterestRatesTrigger))</f>
        <v>#NUM!</v>
      </c>
      <c r="W40" s="50" t="b">
        <f t="shared" si="8"/>
        <v>0</v>
      </c>
      <c r="X40" s="144" t="e">
        <f t="shared" si="9"/>
        <v>#NUM!</v>
      </c>
      <c r="Y40" s="171" t="e">
        <f>ABS(X40/10000)&lt;=ABS('General Settings'!$D$33)</f>
        <v>#NUM!</v>
      </c>
      <c r="AA40" s="62" t="e">
        <v>#N/A</v>
      </c>
    </row>
    <row r="41" spans="13:27" x14ac:dyDescent="0.2">
      <c r="M41" s="50" t="s">
        <v>150</v>
      </c>
      <c r="N41" s="50" t="s">
        <v>77</v>
      </c>
      <c r="O41" s="50" t="str">
        <f t="shared" si="6"/>
        <v>31M</v>
      </c>
      <c r="P41" s="50" t="str">
        <f t="shared" si="7"/>
        <v>EUR19x31F_Quote</v>
      </c>
      <c r="Q41" s="142"/>
      <c r="R41" s="120">
        <f>_xll.qlInterestRateIndexFixingDate(Index1Y,S41)</f>
        <v>42845</v>
      </c>
      <c r="S41" s="120">
        <f>_xll.qlCalendarAdvance(Calendar,SettlementDate,N41,"mf",TRUE)</f>
        <v>42849</v>
      </c>
      <c r="T41" s="120">
        <f>_xll.qlCalendarAdvance(Calendar,SettlementDate,O41,"mf",TRUE)</f>
        <v>43214</v>
      </c>
      <c r="U41" s="125">
        <f>_xll.qlIndexFixing(Index1Y,R41,TRUE,_xll.ohTrigger(Trigger,Trigger1Y,InterestRatesTrigger))</f>
        <v>2.8469495187509212E-3</v>
      </c>
      <c r="V41" s="125" t="e">
        <f>_xll.qlQuoteValue(P41,_xll.ohTrigger(Trigger,Trigger1Y,InterestRatesTrigger))</f>
        <v>#NUM!</v>
      </c>
      <c r="W41" s="50" t="b">
        <f t="shared" si="8"/>
        <v>0</v>
      </c>
      <c r="X41" s="144" t="e">
        <f t="shared" si="9"/>
        <v>#NUM!</v>
      </c>
      <c r="Y41" s="171" t="e">
        <f>ABS(X41/10000)&lt;=ABS('General Settings'!$D$33)</f>
        <v>#NUM!</v>
      </c>
      <c r="AA41" s="62" t="e">
        <v>#N/A</v>
      </c>
    </row>
    <row r="42" spans="13:27" x14ac:dyDescent="0.2">
      <c r="M42" s="50" t="s">
        <v>150</v>
      </c>
      <c r="N42" s="50" t="s">
        <v>78</v>
      </c>
      <c r="O42" s="50" t="str">
        <f t="shared" si="6"/>
        <v>32M</v>
      </c>
      <c r="P42" s="50" t="str">
        <f t="shared" si="7"/>
        <v>EUR20x32F_Quote</v>
      </c>
      <c r="Q42" s="142"/>
      <c r="R42" s="120">
        <f>_xll.qlInterestRateIndexFixingDate(Index1Y,S42)</f>
        <v>42877</v>
      </c>
      <c r="S42" s="120">
        <f>_xll.qlCalendarAdvance(Calendar,SettlementDate,N42,"mf",TRUE)</f>
        <v>42879</v>
      </c>
      <c r="T42" s="120">
        <f>_xll.qlCalendarAdvance(Calendar,SettlementDate,O42,"mf",TRUE)</f>
        <v>43244</v>
      </c>
      <c r="U42" s="125">
        <f>_xll.qlIndexFixing(Index1Y,R42,TRUE,_xll.ohTrigger(Trigger,Trigger1Y,InterestRatesTrigger))</f>
        <v>3.0506590429611332E-3</v>
      </c>
      <c r="V42" s="125" t="e">
        <f>_xll.qlQuoteValue(P42,_xll.ohTrigger(Trigger,Trigger1Y,InterestRatesTrigger))</f>
        <v>#NUM!</v>
      </c>
      <c r="W42" s="50" t="b">
        <f t="shared" si="8"/>
        <v>0</v>
      </c>
      <c r="X42" s="144" t="e">
        <f t="shared" si="9"/>
        <v>#NUM!</v>
      </c>
      <c r="Y42" s="171" t="e">
        <f>ABS(X42/10000)&lt;=ABS('General Settings'!$D$33)</f>
        <v>#NUM!</v>
      </c>
      <c r="AA42" s="62" t="e">
        <v>#N/A</v>
      </c>
    </row>
    <row r="43" spans="13:27" x14ac:dyDescent="0.2">
      <c r="M43" s="50" t="s">
        <v>150</v>
      </c>
      <c r="N43" s="50" t="s">
        <v>79</v>
      </c>
      <c r="O43" s="50" t="str">
        <f t="shared" si="6"/>
        <v>33M</v>
      </c>
      <c r="P43" s="50" t="str">
        <f t="shared" si="7"/>
        <v>EUR21x33F_Quote</v>
      </c>
      <c r="Q43" s="142"/>
      <c r="R43" s="120">
        <f>_xll.qlInterestRateIndexFixingDate(Index1Y,S43)</f>
        <v>42908</v>
      </c>
      <c r="S43" s="120">
        <f>_xll.qlCalendarAdvance(Calendar,SettlementDate,N43,"mf",TRUE)</f>
        <v>42912</v>
      </c>
      <c r="T43" s="120">
        <f>_xll.qlCalendarAdvance(Calendar,SettlementDate,O43,"mf",TRUE)</f>
        <v>43276</v>
      </c>
      <c r="U43" s="125">
        <f>_xll.qlIndexFixing(Index1Y,R43,TRUE,_xll.ohTrigger(Trigger,Trigger1Y,InterestRatesTrigger))</f>
        <v>3.2877503734008405E-3</v>
      </c>
      <c r="V43" s="125" t="e">
        <f>_xll.qlQuoteValue(P43,_xll.ohTrigger(Trigger,Trigger1Y,InterestRatesTrigger))</f>
        <v>#NUM!</v>
      </c>
      <c r="W43" s="50" t="b">
        <f t="shared" si="8"/>
        <v>0</v>
      </c>
      <c r="X43" s="144" t="e">
        <f t="shared" si="9"/>
        <v>#NUM!</v>
      </c>
      <c r="Y43" s="171" t="e">
        <f>ABS(X43/10000)&lt;=ABS('General Settings'!$D$33)</f>
        <v>#NUM!</v>
      </c>
      <c r="AA43" s="62" t="e">
        <v>#N/A</v>
      </c>
    </row>
    <row r="44" spans="13:27" x14ac:dyDescent="0.2">
      <c r="M44" s="50" t="s">
        <v>150</v>
      </c>
      <c r="N44" s="50" t="s">
        <v>80</v>
      </c>
      <c r="O44" s="50" t="str">
        <f t="shared" si="6"/>
        <v>34M</v>
      </c>
      <c r="P44" s="50" t="str">
        <f t="shared" si="7"/>
        <v>EUR22x34F_Quote</v>
      </c>
      <c r="Q44" s="142"/>
      <c r="R44" s="120">
        <f>_xll.qlInterestRateIndexFixingDate(Index1Y,S44)</f>
        <v>42936</v>
      </c>
      <c r="S44" s="120">
        <f>_xll.qlCalendarAdvance(Calendar,SettlementDate,N44,"mf",TRUE)</f>
        <v>42940</v>
      </c>
      <c r="T44" s="120">
        <f>_xll.qlCalendarAdvance(Calendar,SettlementDate,O44,"mf",TRUE)</f>
        <v>43305</v>
      </c>
      <c r="U44" s="125">
        <f>_xll.qlIndexFixing(Index1Y,R44,TRUE,_xll.ohTrigger(Trigger,Trigger1Y,InterestRatesTrigger))</f>
        <v>3.4979928867130737E-3</v>
      </c>
      <c r="V44" s="125" t="e">
        <f>_xll.qlQuoteValue(P44,_xll.ohTrigger(Trigger,Trigger1Y,InterestRatesTrigger))</f>
        <v>#NUM!</v>
      </c>
      <c r="W44" s="50" t="b">
        <f t="shared" si="8"/>
        <v>0</v>
      </c>
      <c r="X44" s="144" t="e">
        <f t="shared" si="9"/>
        <v>#NUM!</v>
      </c>
      <c r="Y44" s="171" t="e">
        <f>ABS(X44/10000)&lt;=ABS('General Settings'!$D$33)</f>
        <v>#NUM!</v>
      </c>
      <c r="AA44" s="62" t="e">
        <v>#N/A</v>
      </c>
    </row>
    <row r="45" spans="13:27" x14ac:dyDescent="0.2">
      <c r="M45" s="50" t="s">
        <v>150</v>
      </c>
      <c r="N45" s="50" t="s">
        <v>81</v>
      </c>
      <c r="O45" s="50" t="str">
        <f t="shared" si="6"/>
        <v>35M</v>
      </c>
      <c r="P45" s="50" t="str">
        <f t="shared" si="7"/>
        <v>EUR23x35F_Quote</v>
      </c>
      <c r="Q45" s="142"/>
      <c r="R45" s="120">
        <f>_xll.qlInterestRateIndexFixingDate(Index1Y,S45)</f>
        <v>42969</v>
      </c>
      <c r="S45" s="120">
        <f>_xll.qlCalendarAdvance(Calendar,SettlementDate,N45,"mf",TRUE)</f>
        <v>42971</v>
      </c>
      <c r="T45" s="120">
        <f>_xll.qlCalendarAdvance(Calendar,SettlementDate,O45,"mf",TRUE)</f>
        <v>43336</v>
      </c>
      <c r="U45" s="125">
        <f>_xll.qlIndexFixing(Index1Y,R45,TRUE,_xll.ohTrigger(Trigger,Trigger1Y,InterestRatesTrigger))</f>
        <v>3.748491821221079E-3</v>
      </c>
      <c r="V45" s="125" t="e">
        <f>_xll.qlQuoteValue(P45,_xll.ohTrigger(Trigger,Trigger1Y,InterestRatesTrigger))</f>
        <v>#NUM!</v>
      </c>
      <c r="W45" s="50" t="b">
        <f t="shared" si="8"/>
        <v>0</v>
      </c>
      <c r="X45" s="144" t="e">
        <f t="shared" si="9"/>
        <v>#NUM!</v>
      </c>
      <c r="Y45" s="171" t="e">
        <f>ABS(X45/10000)&lt;=ABS('General Settings'!$D$33)</f>
        <v>#NUM!</v>
      </c>
      <c r="AA45" s="62" t="e">
        <v>#N/A</v>
      </c>
    </row>
    <row r="46" spans="13:27" x14ac:dyDescent="0.2">
      <c r="M46" s="114" t="s">
        <v>150</v>
      </c>
      <c r="N46" s="114" t="s">
        <v>107</v>
      </c>
      <c r="O46" s="114" t="str">
        <f t="shared" si="6"/>
        <v>36M</v>
      </c>
      <c r="P46" s="114" t="str">
        <f t="shared" si="7"/>
        <v>EUR24x36F_Quote</v>
      </c>
      <c r="Q46" s="143"/>
      <c r="R46" s="115">
        <f>_xll.qlInterestRateIndexFixingDate(Index1Y,S46)</f>
        <v>42999</v>
      </c>
      <c r="S46" s="115">
        <f>_xll.qlCalendarAdvance(Calendar,SettlementDate,N46,"mf",TRUE)</f>
        <v>43003</v>
      </c>
      <c r="T46" s="115">
        <f>_xll.qlCalendarAdvance(Calendar,SettlementDate,O46,"mf",TRUE)</f>
        <v>43367</v>
      </c>
      <c r="U46" s="116">
        <f>_xll.qlIndexFixing(Index1Y,R46,TRUE,_xll.ohTrigger(Trigger,Trigger1Y,InterestRatesTrigger))</f>
        <v>4.0329111840670291E-3</v>
      </c>
      <c r="V46" s="116">
        <f>_xll.qlQuoteValue(P46,_xll.ohTrigger(Trigger,Trigger1Y,InterestRatesTrigger))</f>
        <v>4.0000000000000001E-3</v>
      </c>
      <c r="W46" s="114" t="b">
        <f t="shared" si="8"/>
        <v>1</v>
      </c>
      <c r="X46" s="158">
        <f t="shared" si="9"/>
        <v>3.291118406702903E-9</v>
      </c>
      <c r="Y46" s="172" t="b">
        <f>ABS(X46/10000)&lt;=ABS('General Settings'!$D$33)</f>
        <v>1</v>
      </c>
      <c r="AA46" s="62" t="e">
        <v>#N/A</v>
      </c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6">
    <cfRule type="cellIs" dxfId="1" priority="1" operator="equal">
      <formula>FALSE</formula>
    </cfRule>
  </conditionalFormatting>
  <conditionalFormatting sqref="Y23:Y46">
    <cfRule type="cellIs" dxfId="0" priority="2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92" t="str">
        <f>Currency&amp;"ON"</f>
        <v>EURON</v>
      </c>
      <c r="J2" s="179" t="s">
        <v>39</v>
      </c>
      <c r="K2" s="180"/>
      <c r="L2" s="180"/>
      <c r="M2" s="181"/>
      <c r="N2" s="179" t="s">
        <v>40</v>
      </c>
      <c r="O2" s="180"/>
      <c r="P2" s="180"/>
      <c r="Q2" s="181"/>
    </row>
    <row r="3" spans="2:17" s="174" customFormat="1" ht="22.5" customHeight="1" thickBot="1" x14ac:dyDescent="0.3">
      <c r="B3" s="173" t="s">
        <v>41</v>
      </c>
      <c r="D3" s="173" t="s">
        <v>44</v>
      </c>
      <c r="E3" s="175" t="s">
        <v>45</v>
      </c>
      <c r="F3" s="195" t="s">
        <v>39</v>
      </c>
      <c r="H3" s="173" t="s">
        <v>44</v>
      </c>
      <c r="I3" s="175" t="s">
        <v>45</v>
      </c>
      <c r="J3" s="187" t="s">
        <v>30</v>
      </c>
      <c r="K3" s="188" t="s">
        <v>31</v>
      </c>
      <c r="L3" s="188" t="s">
        <v>32</v>
      </c>
      <c r="M3" s="189" t="s">
        <v>33</v>
      </c>
      <c r="N3" s="187" t="s">
        <v>30</v>
      </c>
      <c r="O3" s="190" t="s">
        <v>31</v>
      </c>
      <c r="P3" s="190" t="s">
        <v>32</v>
      </c>
      <c r="Q3" s="191" t="s">
        <v>33</v>
      </c>
    </row>
    <row r="4" spans="2:17" x14ac:dyDescent="0.2">
      <c r="B4" s="38"/>
      <c r="D4" s="41">
        <f>EvaluationDate</f>
        <v>42269</v>
      </c>
      <c r="E4" s="176">
        <f>_xll.qlInterestRateIndexValueDate(IndexON,D4)</f>
        <v>42269</v>
      </c>
      <c r="F4" s="193">
        <f>IFERROR(_xll.qlIndexFixing(IndexON,D4,TRUE,_xll.ohTrigger(RecalcTrigger,TriggerON)),NA())</f>
        <v>-1.3000000000085166E-3</v>
      </c>
      <c r="H4" s="41">
        <f>EvaluationDate</f>
        <v>42269</v>
      </c>
      <c r="I4" s="176">
        <f>_xll.qlInterestRateIndexValueDate(Index1M,$H4)</f>
        <v>42271</v>
      </c>
      <c r="J4" s="182">
        <f>IFERROR(_xll.qlIndexFixing(Index1M,$H4,TRUE,_xll.ohTrigger(_xll.ohTrigger(RecalcTrigger,Trigger1M),Trigger1M)),NA())</f>
        <v>-1.0299999998883425E-3</v>
      </c>
      <c r="K4" s="44">
        <f>IFERROR(_xll.qlIndexFixing(Index3M,H4,TRUE,_xll.ohTrigger(RecalcTrigger,Trigger3M)),NA())</f>
        <v>-4.1699999999978478E-4</v>
      </c>
      <c r="L4" s="44">
        <f>IFERROR(_xll.qlIndexFixing(Index6M,$H4,TRUE,_xll.ohTrigger(RecalcTrigger,Trigger6M)),NA())</f>
        <v>3.0099999999993836E-4</v>
      </c>
      <c r="M4" s="183">
        <f>IFERROR(_xll.qlIndexFixing(Index1Y,$H4,TRUE,_xll.ohTrigger(RecalcTrigger,Trigger1Y)),NA())</f>
        <v>1.499999999999835E-3</v>
      </c>
      <c r="N4" s="182">
        <f>IFERROR(_xll.qlIndexFixing(ONIndex1M,I4,TRUE,_xll.ohTrigger(RecalcTrigger,Trigger1M)),NA())</f>
        <v>-9.4200739480854168E-4</v>
      </c>
      <c r="O4" s="44">
        <f>IFERROR(_xll.qlIndexFixing(ONIndex3M,I4,TRUE,_xll.ohTrigger(RecalcTrigger,Trigger3M)),NA())</f>
        <v>-4.4050784228311102E-4</v>
      </c>
      <c r="P4" s="44">
        <f>IFERROR(_xll.qlIndexFixing(ONIndex6M,I4,TRUE,_xll.ohTrigger(RecalcTrigger,Trigger6M)),NA())</f>
        <v>3.1549531954944143E-4</v>
      </c>
      <c r="Q4" s="183">
        <f>IFERROR(_xll.qlIndexFixing(ONIndex1Y,I4,TRUE,_xll.ohTrigger(RecalcTrigger,Trigger1Y)),NA())</f>
        <v>1.8635658236565433E-3</v>
      </c>
    </row>
    <row r="5" spans="2:17" x14ac:dyDescent="0.2">
      <c r="B5" s="39" t="s">
        <v>17</v>
      </c>
      <c r="D5" s="42">
        <f>_xll.qlCalendarAdvance(Calendar,$D4,B5,"f",FALSE)</f>
        <v>42270</v>
      </c>
      <c r="E5" s="177">
        <f>_xll.qlInterestRateIndexValueDate(IndexON,D5)</f>
        <v>42270</v>
      </c>
      <c r="F5" s="193">
        <f>IFERROR(_xll.qlIndexFixing(IndexON,D5,TRUE,_xll.ohTrigger(RecalcTrigger,TriggerON)),NA())</f>
        <v>-1.3000000000884526E-3</v>
      </c>
      <c r="H5" s="42">
        <f>_xll.qlCalendarAdvance(Calendar,$H4,B5,"f",FALSE)</f>
        <v>42270</v>
      </c>
      <c r="I5" s="177">
        <f>_xll.qlInterestRateIndexValueDate(Index1M,$H5)</f>
        <v>42272</v>
      </c>
      <c r="J5" s="182">
        <f>IFERROR(_xll.qlIndexFixing(Index1M,$H5,TRUE,_xll.ohTrigger(RecalcTrigger,Trigger1M)),NA())</f>
        <v>-1.0328411736425908E-3</v>
      </c>
      <c r="K5" s="44">
        <f>IFERROR(_xll.qlIndexFixing(Index3M,H5,TRUE,_xll.ohTrigger(RecalcTrigger,Trigger3M)),NA())</f>
        <v>-4.1734049491621325E-4</v>
      </c>
      <c r="L5" s="44">
        <f>IFERROR(_xll.qlIndexFixing(Index6M,$H5,TRUE,_xll.ohTrigger(RecalcTrigger,Trigger6M)),NA())</f>
        <v>2.9901795161526863E-4</v>
      </c>
      <c r="M5" s="183">
        <f>IFERROR(_xll.qlIndexFixing(Index1Y,$H5,TRUE,_xll.ohTrigger(RecalcTrigger,Trigger1Y)),NA())</f>
        <v>1.4990015977394322E-3</v>
      </c>
      <c r="N5" s="182">
        <f>IFERROR(_xll.qlIndexFixing(ONIndex1M,I5,TRUE,_xll.ohTrigger(RecalcTrigger,Trigger1M)),NA())</f>
        <v>-9.4200739472860562E-4</v>
      </c>
      <c r="O5" s="44">
        <f>IFERROR(_xll.qlIndexFixing(ONIndex3M,I5,TRUE,_xll.ohTrigger(RecalcTrigger,Trigger3M)),NA())</f>
        <v>-4.4050784228311102E-4</v>
      </c>
      <c r="P5" s="44">
        <f>IFERROR(_xll.qlIndexFixing(ONIndex6M,I5,TRUE,_xll.ohTrigger(RecalcTrigger,Trigger6M)),NA())</f>
        <v>3.1549531946950538E-4</v>
      </c>
      <c r="Q5" s="183">
        <f>IFERROR(_xll.qlIndexFixing(ONIndex1Y,I5,TRUE,_xll.ohTrigger(RecalcTrigger,Trigger1Y)),NA())</f>
        <v>1.8635658235766073E-3</v>
      </c>
    </row>
    <row r="6" spans="2:17" x14ac:dyDescent="0.2">
      <c r="B6" s="39" t="s">
        <v>17</v>
      </c>
      <c r="D6" s="42">
        <f>_xll.qlCalendarAdvance(Calendar,$D5,B6,"f",FALSE)</f>
        <v>42271</v>
      </c>
      <c r="E6" s="177">
        <f>_xll.qlInterestRateIndexValueDate(IndexON,D6)</f>
        <v>42271</v>
      </c>
      <c r="F6" s="193">
        <f>IFERROR(_xll.qlIndexFixing(IndexON,D6,TRUE,_xll.ohTrigger(RecalcTrigger,TriggerON)),NA())</f>
        <v>-1.3139859199906567E-3</v>
      </c>
      <c r="H6" s="42">
        <f>_xll.qlCalendarAdvance(Calendar,$H5,B6,"f",FALSE)</f>
        <v>42271</v>
      </c>
      <c r="I6" s="177">
        <f>_xll.qlInterestRateIndexValueDate(Index1M,$H6)</f>
        <v>42275</v>
      </c>
      <c r="J6" s="182">
        <f>IFERROR(_xll.qlIndexFixing(Index1M,$H6,TRUE,_xll.ohTrigger(RecalcTrigger,Trigger1M)),NA())</f>
        <v>-1.0466310327870154E-3</v>
      </c>
      <c r="K6" s="44">
        <f>IFERROR(_xll.qlIndexFixing(Index3M,H6,TRUE,_xll.ohTrigger(RecalcTrigger,Trigger3M)),NA())</f>
        <v>-4.1657828319501097E-4</v>
      </c>
      <c r="L6" s="44">
        <f>IFERROR(_xll.qlIndexFixing(Index6M,$H6,TRUE,_xll.ohTrigger(RecalcTrigger,Trigger6M)),NA())</f>
        <v>2.9874704085241702E-4</v>
      </c>
      <c r="M6" s="183">
        <f>IFERROR(_xll.qlIndexFixing(Index1Y,$H6,TRUE,_xll.ohTrigger(RecalcTrigger,Trigger1Y)),NA())</f>
        <v>1.492678602085404E-3</v>
      </c>
      <c r="N6" s="182">
        <f>IFERROR(_xll.qlIndexFixing(ONIndex1M,I6,TRUE,_xll.ohTrigger(RecalcTrigger,Trigger1M)),NA())</f>
        <v>-9.4200739480854168E-4</v>
      </c>
      <c r="O6" s="44">
        <f>IFERROR(_xll.qlIndexFixing(ONIndex3M,I6,TRUE,_xll.ohTrigger(RecalcTrigger,Trigger3M)),NA())</f>
        <v>-8.5078525025039653E-6</v>
      </c>
      <c r="P6" s="44">
        <f>IFERROR(_xll.qlIndexFixing(ONIndex6M,I6,TRUE,_xll.ohTrigger(RecalcTrigger,Trigger6M)),NA())</f>
        <v>7.4749621652436815E-4</v>
      </c>
      <c r="Q6" s="183">
        <f>IFERROR(_xll.qlIndexFixing(ONIndex1Y,I6,TRUE,_xll.ohTrigger(RecalcTrigger,Trigger1Y)),NA())</f>
        <v>1.8635658236565433E-3</v>
      </c>
    </row>
    <row r="7" spans="2:17" x14ac:dyDescent="0.2">
      <c r="B7" s="39" t="s">
        <v>17</v>
      </c>
      <c r="D7" s="42">
        <f>_xll.qlCalendarAdvance(Calendar,$D6,B7,"f",FALSE)</f>
        <v>42272</v>
      </c>
      <c r="E7" s="177">
        <f>_xll.qlInterestRateIndexValueDate(IndexON,D7)</f>
        <v>42272</v>
      </c>
      <c r="F7" s="193">
        <f>IFERROR(_xll.qlIndexFixing(IndexON,D7,TRUE,_xll.ohTrigger(RecalcTrigger,TriggerON)),NA())</f>
        <v>-1.4008395683973163E-3</v>
      </c>
      <c r="H7" s="42">
        <f>_xll.qlCalendarAdvance(Calendar,$H6,B7,"f",FALSE)</f>
        <v>42272</v>
      </c>
      <c r="I7" s="177">
        <f>_xll.qlInterestRateIndexValueDate(Index1M,$H7)</f>
        <v>42276</v>
      </c>
      <c r="J7" s="182">
        <f>IFERROR(_xll.qlIndexFixing(Index1M,$H7,TRUE,_xll.ohTrigger(RecalcTrigger,Trigger1M)),NA())</f>
        <v>-1.0520478914539666E-3</v>
      </c>
      <c r="K7" s="44">
        <f>IFERROR(_xll.qlIndexFixing(Index3M,H7,TRUE,_xll.ohTrigger(RecalcTrigger,Trigger3M)),NA())</f>
        <v>-4.1658348577886922E-4</v>
      </c>
      <c r="L7" s="44">
        <f>IFERROR(_xll.qlIndexFixing(Index6M,$H7,TRUE,_xll.ohTrigger(RecalcTrigger,Trigger6M)),NA())</f>
        <v>2.9865475560960069E-4</v>
      </c>
      <c r="M7" s="183">
        <f>IFERROR(_xll.qlIndexFixing(Index1Y,$H7,TRUE,_xll.ohTrigger(RecalcTrigger,Trigger1Y)),NA())</f>
        <v>1.4899920314944931E-3</v>
      </c>
      <c r="N7" s="182">
        <f>IFERROR(_xll.qlIndexFixing(ONIndex1M,I7,TRUE,_xll.ohTrigger(RecalcTrigger,Trigger1M)),NA())</f>
        <v>-9.5548682809809549E-4</v>
      </c>
      <c r="O7" s="44">
        <f>IFERROR(_xll.qlIndexFixing(ONIndex3M,I7,TRUE,_xll.ohTrigger(RecalcTrigger,Trigger3M)),NA())</f>
        <v>-4.4050784224314299E-4</v>
      </c>
      <c r="P7" s="44">
        <f>IFERROR(_xll.qlIndexFixing(ONIndex6M,I7,TRUE,_xll.ohTrigger(RecalcTrigger,Trigger6M)),NA())</f>
        <v>3.1549531954944143E-4</v>
      </c>
      <c r="Q7" s="183">
        <f>IFERROR(_xll.qlIndexFixing(ONIndex1Y,I7,TRUE,_xll.ohTrigger(RecalcTrigger,Trigger1Y)),NA())</f>
        <v>1.8635658235766073E-3</v>
      </c>
    </row>
    <row r="8" spans="2:17" x14ac:dyDescent="0.2">
      <c r="B8" s="39" t="s">
        <v>17</v>
      </c>
      <c r="D8" s="42">
        <f>_xll.qlCalendarAdvance(Calendar,$D7,B8,"f",FALSE)</f>
        <v>42275</v>
      </c>
      <c r="E8" s="177">
        <f>_xll.qlInterestRateIndexValueDate(IndexON,D8)</f>
        <v>42275</v>
      </c>
      <c r="F8" s="193">
        <f>IFERROR(_xll.qlIndexFixing(IndexON,D8,TRUE,_xll.ohTrigger(RecalcTrigger,TriggerON)),NA())</f>
        <v>-1.4808524133735901E-3</v>
      </c>
      <c r="H8" s="42">
        <f>_xll.qlCalendarAdvance(Calendar,$H7,B8,"f",FALSE)</f>
        <v>42275</v>
      </c>
      <c r="I8" s="177">
        <f>_xll.qlInterestRateIndexValueDate(Index1M,$H8)</f>
        <v>42277</v>
      </c>
      <c r="J8" s="182">
        <f>IFERROR(_xll.qlIndexFixing(Index1M,$H8,TRUE,_xll.ohTrigger(RecalcTrigger,Trigger1M)),NA())</f>
        <v>-1.057484154966648E-3</v>
      </c>
      <c r="K8" s="44">
        <f>IFERROR(_xll.qlIndexFixing(Index3M,H8,TRUE,_xll.ohTrigger(RecalcTrigger,Trigger3M)),NA())</f>
        <v>-4.1698797006111511E-4</v>
      </c>
      <c r="L8" s="44">
        <f>IFERROR(_xll.qlIndexFixing(Index6M,$H8,TRUE,_xll.ohTrigger(RecalcTrigger,Trigger6M)),NA())</f>
        <v>2.9775056391735189E-4</v>
      </c>
      <c r="M8" s="183">
        <f>IFERROR(_xll.qlIndexFixing(Index1Y,$H8,TRUE,_xll.ohTrigger(RecalcTrigger,Trigger1Y)),NA())</f>
        <v>1.4872938453832332E-3</v>
      </c>
      <c r="N8" s="182">
        <f>IFERROR(_xll.qlIndexFixing(ONIndex1M,I8,TRUE,_xll.ohTrigger(RecalcTrigger,Trigger1M)),NA())</f>
        <v>-1.0120848856587372E-3</v>
      </c>
      <c r="O8" s="44">
        <f>IFERROR(_xll.qlIndexFixing(ONIndex3M,I8,TRUE,_xll.ohTrigger(RecalcTrigger,Trigger3M)),NA())</f>
        <v>-4.4050730332756416E-4</v>
      </c>
      <c r="P8" s="44">
        <f>IFERROR(_xll.qlIndexFixing(ONIndex6M,I8,TRUE,_xll.ohTrigger(RecalcTrigger,Trigger6M)),NA())</f>
        <v>3.1549559602161992E-4</v>
      </c>
      <c r="Q8" s="183">
        <f>IFERROR(_xll.qlIndexFixing(ONIndex1Y,I8,TRUE,_xll.ohTrigger(RecalcTrigger,Trigger1Y)),NA())</f>
        <v>1.8635754705265128E-3</v>
      </c>
    </row>
    <row r="9" spans="2:17" x14ac:dyDescent="0.2">
      <c r="B9" s="39" t="s">
        <v>17</v>
      </c>
      <c r="D9" s="42">
        <f>_xll.qlCalendarAdvance(Calendar,$D8,B9,"f",FALSE)</f>
        <v>42276</v>
      </c>
      <c r="E9" s="177">
        <f>_xll.qlInterestRateIndexValueDate(IndexON,D9)</f>
        <v>42276</v>
      </c>
      <c r="F9" s="193">
        <f>IFERROR(_xll.qlIndexFixing(IndexON,D9,TRUE,_xll.ohTrigger(RecalcTrigger,TriggerON)),NA())</f>
        <v>-1.4901326897609479E-3</v>
      </c>
      <c r="H9" s="42">
        <f>_xll.qlCalendarAdvance(Calendar,$H8,B9,"f",FALSE)</f>
        <v>42276</v>
      </c>
      <c r="I9" s="177">
        <f>_xll.qlInterestRateIndexValueDate(Index1M,$H9)</f>
        <v>42278</v>
      </c>
      <c r="J9" s="182">
        <f>IFERROR(_xll.qlIndexFixing(Index1M,$H9,TRUE,_xll.ohTrigger(RecalcTrigger,Trigger1M)),NA())</f>
        <v>-1.0656335543392237E-3</v>
      </c>
      <c r="K9" s="44">
        <f>IFERROR(_xll.qlIndexFixing(Index3M,H9,TRUE,_xll.ohTrigger(RecalcTrigger,Trigger3M)),NA())</f>
        <v>-3.893659329744094E-4</v>
      </c>
      <c r="L9" s="44">
        <f>IFERROR(_xll.qlIndexFixing(Index6M,$H9,TRUE,_xll.ohTrigger(RecalcTrigger,Trigger6M)),NA())</f>
        <v>2.9487842494435953E-4</v>
      </c>
      <c r="M9" s="183">
        <f>IFERROR(_xll.qlIndexFixing(Index1Y,$H9,TRUE,_xll.ohTrigger(RecalcTrigger,Trigger1Y)),NA())</f>
        <v>1.4812826527335983E-3</v>
      </c>
      <c r="N9" s="182">
        <f>IFERROR(_xll.qlIndexFixing(ONIndex1M,I9,TRUE,_xll.ohTrigger(RecalcTrigger,Trigger1M)),NA())</f>
        <v>-1.0582495903577183E-3</v>
      </c>
      <c r="O9" s="44">
        <f>IFERROR(_xll.qlIndexFixing(ONIndex3M,I9,TRUE,_xll.ohTrigger(RecalcTrigger,Trigger3M)),NA())</f>
        <v>-4.4050784224314299E-4</v>
      </c>
      <c r="P9" s="44">
        <f>IFERROR(_xll.qlIndexFixing(ONIndex6M,I9,TRUE,_xll.ohTrigger(RecalcTrigger,Trigger6M)),NA())</f>
        <v>3.1549531946950538E-4</v>
      </c>
      <c r="Q9" s="183">
        <f>IFERROR(_xll.qlIndexFixing(ONIndex1Y,I9,TRUE,_xll.ohTrigger(RecalcTrigger,Trigger1Y)),NA())</f>
        <v>1.8635658236565433E-3</v>
      </c>
    </row>
    <row r="10" spans="2:17" x14ac:dyDescent="0.2">
      <c r="B10" s="39" t="s">
        <v>17</v>
      </c>
      <c r="D10" s="42">
        <f>_xll.qlCalendarAdvance(Calendar,$D9,B10,"f",FALSE)</f>
        <v>42277</v>
      </c>
      <c r="E10" s="177">
        <f>_xll.qlInterestRateIndexValueDate(IndexON,D10)</f>
        <v>42277</v>
      </c>
      <c r="F10" s="193">
        <f>IFERROR(_xll.qlIndexFixing(IndexON,D10,TRUE,_xll.ohTrigger(RecalcTrigger,TriggerON)),NA())</f>
        <v>-1.0326016110973057E-3</v>
      </c>
      <c r="H10" s="42">
        <f>_xll.qlCalendarAdvance(Calendar,$H9,B10,"f",FALSE)</f>
        <v>42277</v>
      </c>
      <c r="I10" s="177">
        <f>_xll.qlInterestRateIndexValueDate(Index1M,$H10)</f>
        <v>42279</v>
      </c>
      <c r="J10" s="182">
        <f>IFERROR(_xll.qlIndexFixing(Index1M,$H10,TRUE,_xll.ohTrigger(RecalcTrigger,Trigger1M)),NA())</f>
        <v>-1.0691895123092802E-3</v>
      </c>
      <c r="K10" s="44">
        <f>IFERROR(_xll.qlIndexFixing(Index3M,H10,TRUE,_xll.ohTrigger(RecalcTrigger,Trigger3M)),NA())</f>
        <v>-3.8882234588586274E-4</v>
      </c>
      <c r="L10" s="44">
        <f>IFERROR(_xll.qlIndexFixing(Index6M,$H10,TRUE,_xll.ohTrigger(RecalcTrigger,Trigger6M)),NA())</f>
        <v>2.9353635163234754E-4</v>
      </c>
      <c r="M10" s="183">
        <f>IFERROR(_xll.qlIndexFixing(Index1Y,$H10,TRUE,_xll.ohTrigger(RecalcTrigger,Trigger1Y)),NA())</f>
        <v>1.4802333466821655E-3</v>
      </c>
      <c r="N10" s="182">
        <f>IFERROR(_xll.qlIndexFixing(ONIndex1M,I10,TRUE,_xll.ohTrigger(RecalcTrigger,Trigger1M)),NA())</f>
        <v>-1.0678351996640245E-3</v>
      </c>
      <c r="O10" s="44">
        <f>IFERROR(_xll.qlIndexFixing(ONIndex3M,I10,TRUE,_xll.ohTrigger(RecalcTrigger,Trigger3M)),NA())</f>
        <v>-4.4050784232307905E-4</v>
      </c>
      <c r="P10" s="44">
        <f>IFERROR(_xll.qlIndexFixing(ONIndex6M,I10,TRUE,_xll.ohTrigger(RecalcTrigger,Trigger6M)),NA())</f>
        <v>3.1549531954944143E-4</v>
      </c>
      <c r="Q10" s="183">
        <f>IFERROR(_xll.qlIndexFixing(ONIndex1Y,I10,TRUE,_xll.ohTrigger(RecalcTrigger,Trigger1Y)),NA())</f>
        <v>1.8635658236565433E-3</v>
      </c>
    </row>
    <row r="11" spans="2:17" x14ac:dyDescent="0.2">
      <c r="B11" s="39" t="s">
        <v>17</v>
      </c>
      <c r="D11" s="42">
        <f>_xll.qlCalendarAdvance(Calendar,$D10,B11,"f",FALSE)</f>
        <v>42278</v>
      </c>
      <c r="E11" s="177">
        <f>_xll.qlInterestRateIndexValueDate(IndexON,D11)</f>
        <v>42278</v>
      </c>
      <c r="F11" s="193">
        <f>IFERROR(_xll.qlIndexFixing(IndexON,D11,TRUE,_xll.ohTrigger(RecalcTrigger,TriggerON)),NA())</f>
        <v>-1.4357847963353265E-3</v>
      </c>
      <c r="H11" s="42">
        <f>_xll.qlCalendarAdvance(Calendar,$H10,B11,"f",FALSE)</f>
        <v>42278</v>
      </c>
      <c r="I11" s="177">
        <f>_xll.qlInterestRateIndexValueDate(Index1M,$H11)</f>
        <v>42282</v>
      </c>
      <c r="J11" s="182">
        <f>IFERROR(_xll.qlIndexFixing(Index1M,$H11,TRUE,_xll.ohTrigger(RecalcTrigger,Trigger1M)),NA())</f>
        <v>-1.0783740445833552E-3</v>
      </c>
      <c r="K11" s="44">
        <f>IFERROR(_xll.qlIndexFixing(Index3M,H11,TRUE,_xll.ohTrigger(RecalcTrigger,Trigger3M)),NA())</f>
        <v>-3.8802579895018098E-4</v>
      </c>
      <c r="L11" s="44">
        <f>IFERROR(_xll.qlIndexFixing(Index6M,$H11,TRUE,_xll.ohTrigger(RecalcTrigger,Trigger6M)),NA())</f>
        <v>2.9275260896602877E-4</v>
      </c>
      <c r="M11" s="183">
        <f>IFERROR(_xll.qlIndexFixing(Index1Y,$H11,TRUE,_xll.ohTrigger(RecalcTrigger,Trigger1Y)),NA())</f>
        <v>1.4738001818847557E-3</v>
      </c>
      <c r="N11" s="182">
        <f>IFERROR(_xll.qlIndexFixing(ONIndex1M,I11,TRUE,_xll.ohTrigger(RecalcTrigger,Trigger1M)),NA())</f>
        <v>-1.0643581371061472E-3</v>
      </c>
      <c r="O11" s="44">
        <f>IFERROR(_xll.qlIndexFixing(ONIndex3M,I11,TRUE,_xll.ohTrigger(RecalcTrigger,Trigger3M)),NA())</f>
        <v>-4.4050784228311102E-4</v>
      </c>
      <c r="P11" s="44">
        <f>IFERROR(_xll.qlIndexFixing(ONIndex6M,I11,TRUE,_xll.ohTrigger(RecalcTrigger,Trigger6M)),NA())</f>
        <v>3.1549531954944143E-4</v>
      </c>
      <c r="Q11" s="183">
        <f>IFERROR(_xll.qlIndexFixing(ONIndex1Y,I11,TRUE,_xll.ohTrigger(RecalcTrigger,Trigger1Y)),NA())</f>
        <v>1.8635658236565433E-3</v>
      </c>
    </row>
    <row r="12" spans="2:17" x14ac:dyDescent="0.2">
      <c r="B12" s="39" t="s">
        <v>17</v>
      </c>
      <c r="D12" s="42">
        <f>_xll.qlCalendarAdvance(Calendar,$D11,B12,"f",FALSE)</f>
        <v>42279</v>
      </c>
      <c r="E12" s="177">
        <f>_xll.qlInterestRateIndexValueDate(IndexON,D12)</f>
        <v>42279</v>
      </c>
      <c r="F12" s="193">
        <f>IFERROR(_xll.qlIndexFixing(IndexON,D12,TRUE,_xll.ohTrigger(RecalcTrigger,TriggerON)),NA())</f>
        <v>-1.4252921936286356E-3</v>
      </c>
      <c r="H12" s="42">
        <f>_xll.qlCalendarAdvance(Calendar,$H11,B12,"f",FALSE)</f>
        <v>42279</v>
      </c>
      <c r="I12" s="177">
        <f>_xll.qlInterestRateIndexValueDate(Index1M,$H12)</f>
        <v>42283</v>
      </c>
      <c r="J12" s="182">
        <f>IFERROR(_xll.qlIndexFixing(Index1M,$H12,TRUE,_xll.ohTrigger(RecalcTrigger,Trigger1M)),NA())</f>
        <v>-1.079967947087531E-3</v>
      </c>
      <c r="K12" s="44">
        <f>IFERROR(_xll.qlIndexFixing(Index3M,H12,TRUE,_xll.ohTrigger(RecalcTrigger,Trigger3M)),NA())</f>
        <v>-3.8839890842436712E-4</v>
      </c>
      <c r="L12" s="44">
        <f>IFERROR(_xll.qlIndexFixing(Index6M,$H12,TRUE,_xll.ohTrigger(RecalcTrigger,Trigger6M)),NA())</f>
        <v>2.9220187265744919E-4</v>
      </c>
      <c r="M12" s="183">
        <f>IFERROR(_xll.qlIndexFixing(Index1Y,$H12,TRUE,_xll.ohTrigger(RecalcTrigger,Trigger1Y)),NA())</f>
        <v>1.4711359327294735E-3</v>
      </c>
      <c r="N12" s="182">
        <f>IFERROR(_xll.qlIndexFixing(ONIndex1M,I12,TRUE,_xll.ohTrigger(RecalcTrigger,Trigger1M)),NA())</f>
        <v>-1.0548436679735929E-3</v>
      </c>
      <c r="O12" s="44">
        <f>IFERROR(_xll.qlIndexFixing(ONIndex3M,I12,TRUE,_xll.ohTrigger(RecalcTrigger,Trigger3M)),NA())</f>
        <v>-4.4050784220317496E-4</v>
      </c>
      <c r="P12" s="44">
        <f>IFERROR(_xll.qlIndexFixing(ONIndex6M,I12,TRUE,_xll.ohTrigger(RecalcTrigger,Trigger6M)),NA())</f>
        <v>3.1549531954944143E-4</v>
      </c>
      <c r="Q12" s="183">
        <f>IFERROR(_xll.qlIndexFixing(ONIndex1Y,I12,TRUE,_xll.ohTrigger(RecalcTrigger,Trigger1Y)),NA())</f>
        <v>1.8635658235766073E-3</v>
      </c>
    </row>
    <row r="13" spans="2:17" x14ac:dyDescent="0.2">
      <c r="B13" s="39" t="s">
        <v>17</v>
      </c>
      <c r="D13" s="42">
        <f>_xll.qlCalendarAdvance(Calendar,$D12,B13,"f",FALSE)</f>
        <v>42282</v>
      </c>
      <c r="E13" s="177">
        <f>_xll.qlInterestRateIndexValueDate(IndexON,D13)</f>
        <v>42282</v>
      </c>
      <c r="F13" s="193">
        <f>IFERROR(_xll.qlIndexFixing(IndexON,D13,TRUE,_xll.ohTrigger(RecalcTrigger,TriggerON)),NA())</f>
        <v>-1.4135161900963311E-3</v>
      </c>
      <c r="H13" s="42">
        <f>_xll.qlCalendarAdvance(Calendar,$H12,B13,"f",FALSE)</f>
        <v>42282</v>
      </c>
      <c r="I13" s="177">
        <f>_xll.qlInterestRateIndexValueDate(Index1M,$H13)</f>
        <v>42284</v>
      </c>
      <c r="J13" s="182">
        <f>IFERROR(_xll.qlIndexFixing(Index1M,$H13,TRUE,_xll.ohTrigger(RecalcTrigger,Trigger1M)),NA())</f>
        <v>-1.0829278117586616E-3</v>
      </c>
      <c r="K13" s="44">
        <f>IFERROR(_xll.qlIndexFixing(Index3M,H13,TRUE,_xll.ohTrigger(RecalcTrigger,Trigger3M)),NA())</f>
        <v>-3.8881922087529797E-4</v>
      </c>
      <c r="L13" s="44">
        <f>IFERROR(_xll.qlIndexFixing(Index6M,$H13,TRUE,_xll.ohTrigger(RecalcTrigger,Trigger6M)),NA())</f>
        <v>2.9164386211868966E-4</v>
      </c>
      <c r="M13" s="183">
        <f>IFERROR(_xll.qlIndexFixing(Index1Y,$H13,TRUE,_xll.ohTrigger(RecalcTrigger,Trigger1Y)),NA())</f>
        <v>1.4684950981832408E-3</v>
      </c>
      <c r="N13" s="182">
        <f>IFERROR(_xll.qlIndexFixing(ONIndex1M,I13,TRUE,_xll.ohTrigger(RecalcTrigger,Trigger1M)),NA())</f>
        <v>-1.0448272780960721E-3</v>
      </c>
      <c r="O13" s="44">
        <f>IFERROR(_xll.qlIndexFixing(ONIndex3M,I13,TRUE,_xll.ohTrigger(RecalcTrigger,Trigger3M)),NA())</f>
        <v>-4.4050730330091881E-4</v>
      </c>
      <c r="P13" s="44">
        <f>IFERROR(_xll.qlIndexFixing(ONIndex6M,I13,TRUE,_xll.ohTrigger(RecalcTrigger,Trigger6M)),NA())</f>
        <v>3.1549559602161992E-4</v>
      </c>
      <c r="Q13" s="183">
        <f>IFERROR(_xll.qlIndexFixing(ONIndex1Y,I13,TRUE,_xll.ohTrigger(RecalcTrigger,Trigger1Y)),NA())</f>
        <v>1.8635754705265128E-3</v>
      </c>
    </row>
    <row r="14" spans="2:17" x14ac:dyDescent="0.2">
      <c r="B14" s="39" t="s">
        <v>17</v>
      </c>
      <c r="D14" s="42">
        <f>_xll.qlCalendarAdvance(Calendar,$D13,B14,"f",FALSE)</f>
        <v>42283</v>
      </c>
      <c r="E14" s="177">
        <f>_xll.qlInterestRateIndexValueDate(IndexON,D14)</f>
        <v>42283</v>
      </c>
      <c r="F14" s="193">
        <f>IFERROR(_xll.qlIndexFixing(IndexON,D14,TRUE,_xll.ohTrigger(RecalcTrigger,TriggerON)),NA())</f>
        <v>-1.4089200532652058E-3</v>
      </c>
      <c r="H14" s="42">
        <f>_xll.qlCalendarAdvance(Calendar,$H13,B14,"f",FALSE)</f>
        <v>42283</v>
      </c>
      <c r="I14" s="177">
        <f>_xll.qlInterestRateIndexValueDate(Index1M,$H14)</f>
        <v>42285</v>
      </c>
      <c r="J14" s="182">
        <f>IFERROR(_xll.qlIndexFixing(Index1M,$H14,TRUE,_xll.ohTrigger(RecalcTrigger,Trigger1M)),NA())</f>
        <v>-1.0835113175478028E-3</v>
      </c>
      <c r="K14" s="44">
        <f>IFERROR(_xll.qlIndexFixing(Index3M,H14,TRUE,_xll.ohTrigger(RecalcTrigger,Trigger3M)),NA())</f>
        <v>-3.8928689223823818E-4</v>
      </c>
      <c r="L14" s="44">
        <f>IFERROR(_xll.qlIndexFixing(Index6M,$H14,TRUE,_xll.ohTrigger(RecalcTrigger,Trigger6M)),NA())</f>
        <v>2.9107880689509464E-4</v>
      </c>
      <c r="M14" s="183">
        <f>IFERROR(_xll.qlIndexFixing(Index1Y,$H14,TRUE,_xll.ohTrigger(RecalcTrigger,Trigger1Y)),NA())</f>
        <v>1.4629696720821195E-3</v>
      </c>
      <c r="N14" s="182">
        <f>IFERROR(_xll.qlIndexFixing(ONIndex1M,I14,TRUE,_xll.ohTrigger(RecalcTrigger,Trigger1M)),NA())</f>
        <v>-1.0383001541347525E-3</v>
      </c>
      <c r="O14" s="44">
        <f>IFERROR(_xll.qlIndexFixing(ONIndex3M,I14,TRUE,_xll.ohTrigger(RecalcTrigger,Trigger3M)),NA())</f>
        <v>-4.4050784236304708E-4</v>
      </c>
      <c r="P14" s="44">
        <f>IFERROR(_xll.qlIndexFixing(ONIndex6M,I14,TRUE,_xll.ohTrigger(RecalcTrigger,Trigger6M)),NA())</f>
        <v>3.1549531946950538E-4</v>
      </c>
      <c r="Q14" s="183">
        <f>IFERROR(_xll.qlIndexFixing(ONIndex1Y,I14,TRUE,_xll.ohTrigger(RecalcTrigger,Trigger1Y)),NA())</f>
        <v>1.8635658236565433E-3</v>
      </c>
    </row>
    <row r="15" spans="2:17" x14ac:dyDescent="0.2">
      <c r="B15" s="39" t="s">
        <v>17</v>
      </c>
      <c r="D15" s="42">
        <f>_xll.qlCalendarAdvance(Calendar,$D14,B15,"f",FALSE)</f>
        <v>42284</v>
      </c>
      <c r="E15" s="177">
        <f>_xll.qlInterestRateIndexValueDate(IndexON,D15)</f>
        <v>42284</v>
      </c>
      <c r="F15" s="193">
        <f>IFERROR(_xll.qlIndexFixing(IndexON,D15,TRUE,_xll.ohTrigger(RecalcTrigger,TriggerON)),NA())</f>
        <v>-1.4062659460511995E-3</v>
      </c>
      <c r="H15" s="42">
        <f>_xll.qlCalendarAdvance(Calendar,$H14,B15,"f",FALSE)</f>
        <v>42284</v>
      </c>
      <c r="I15" s="177">
        <f>_xll.qlInterestRateIndexValueDate(Index1M,$H15)</f>
        <v>42286</v>
      </c>
      <c r="J15" s="182">
        <f>IFERROR(_xll.qlIndexFixing(Index1M,$H15,TRUE,_xll.ohTrigger(RecalcTrigger,Trigger1M)),NA())</f>
        <v>-1.0844392579768152E-3</v>
      </c>
      <c r="K15" s="44">
        <f>IFERROR(_xll.qlIndexFixing(Index3M,H15,TRUE,_xll.ohTrigger(RecalcTrigger,Trigger3M)),NA())</f>
        <v>-3.9202805891918799E-4</v>
      </c>
      <c r="L15" s="44">
        <f>IFERROR(_xll.qlIndexFixing(Index6M,$H15,TRUE,_xll.ohTrigger(RecalcTrigger,Trigger6M)),NA())</f>
        <v>2.8962697875719624E-4</v>
      </c>
      <c r="M15" s="183">
        <f>IFERROR(_xll.qlIndexFixing(Index1Y,$H15,TRUE,_xll.ohTrigger(RecalcTrigger,Trigger1Y)),NA())</f>
        <v>1.4618705619572339E-3</v>
      </c>
      <c r="N15" s="182">
        <f>IFERROR(_xll.qlIndexFixing(ONIndex1M,I15,TRUE,_xll.ohTrigger(RecalcTrigger,Trigger1M)),NA())</f>
        <v>-1.0385942143908977E-3</v>
      </c>
      <c r="O15" s="44">
        <f>IFERROR(_xll.qlIndexFixing(ONIndex3M,I15,TRUE,_xll.ohTrigger(RecalcTrigger,Trigger3M)),NA())</f>
        <v>-4.4050784224314299E-4</v>
      </c>
      <c r="P15" s="44">
        <f>IFERROR(_xll.qlIndexFixing(ONIndex6M,I15,TRUE,_xll.ohTrigger(RecalcTrigger,Trigger6M)),NA())</f>
        <v>3.1549531954944143E-4</v>
      </c>
      <c r="Q15" s="183">
        <f>IFERROR(_xll.qlIndexFixing(ONIndex1Y,I15,TRUE,_xll.ohTrigger(RecalcTrigger,Trigger1Y)),NA())</f>
        <v>1.8635658236565433E-3</v>
      </c>
    </row>
    <row r="16" spans="2:17" x14ac:dyDescent="0.2">
      <c r="B16" s="39" t="s">
        <v>17</v>
      </c>
      <c r="D16" s="42">
        <f>_xll.qlCalendarAdvance(Calendar,$D15,B16,"f",FALSE)</f>
        <v>42285</v>
      </c>
      <c r="E16" s="177">
        <f>_xll.qlInterestRateIndexValueDate(IndexON,D16)</f>
        <v>42285</v>
      </c>
      <c r="F16" s="193">
        <f>IFERROR(_xll.qlIndexFixing(IndexON,D16,TRUE,_xll.ohTrigger(RecalcTrigger,TriggerON)),NA())</f>
        <v>-1.4071953125949221E-3</v>
      </c>
      <c r="H16" s="42">
        <f>_xll.qlCalendarAdvance(Calendar,$H15,B16,"f",FALSE)</f>
        <v>42285</v>
      </c>
      <c r="I16" s="177">
        <f>_xll.qlInterestRateIndexValueDate(Index1M,$H16)</f>
        <v>42289</v>
      </c>
      <c r="J16" s="182">
        <f>IFERROR(_xll.qlIndexFixing(Index1M,$H16,TRUE,_xll.ohTrigger(RecalcTrigger,Trigger1M)),NA())</f>
        <v>-1.0908020752369869E-3</v>
      </c>
      <c r="K16" s="44">
        <f>IFERROR(_xll.qlIndexFixing(Index3M,H16,TRUE,_xll.ohTrigger(RecalcTrigger,Trigger3M)),NA())</f>
        <v>-3.9163310512221281E-4</v>
      </c>
      <c r="L16" s="44">
        <f>IFERROR(_xll.qlIndexFixing(Index6M,$H16,TRUE,_xll.ohTrigger(RecalcTrigger,Trigger6M)),NA())</f>
        <v>2.8875293404121739E-4</v>
      </c>
      <c r="M16" s="183">
        <f>IFERROR(_xll.qlIndexFixing(Index1Y,$H16,TRUE,_xll.ohTrigger(RecalcTrigger,Trigger1Y)),NA())</f>
        <v>1.4558264221827513E-3</v>
      </c>
      <c r="N16" s="182">
        <f>IFERROR(_xll.qlIndexFixing(ONIndex1M,I16,TRUE,_xll.ohTrigger(RecalcTrigger,Trigger1M)),NA())</f>
        <v>-1.0421142805094874E-3</v>
      </c>
      <c r="O16" s="44">
        <f>IFERROR(_xll.qlIndexFixing(ONIndex3M,I16,TRUE,_xll.ohTrigger(RecalcTrigger,Trigger3M)),NA())</f>
        <v>-4.4050784232307905E-4</v>
      </c>
      <c r="P16" s="44">
        <f>IFERROR(_xll.qlIndexFixing(ONIndex6M,I16,TRUE,_xll.ohTrigger(RecalcTrigger,Trigger6M)),NA())</f>
        <v>3.1549531954944143E-4</v>
      </c>
      <c r="Q16" s="183">
        <f>IFERROR(_xll.qlIndexFixing(ONIndex1Y,I16,TRUE,_xll.ohTrigger(RecalcTrigger,Trigger1Y)),NA())</f>
        <v>1.8635658235766073E-3</v>
      </c>
    </row>
    <row r="17" spans="2:17" x14ac:dyDescent="0.2">
      <c r="B17" s="39" t="s">
        <v>17</v>
      </c>
      <c r="D17" s="42">
        <f>_xll.qlCalendarAdvance(Calendar,$D16,B17,"f",FALSE)</f>
        <v>42286</v>
      </c>
      <c r="E17" s="177">
        <f>_xll.qlInterestRateIndexValueDate(IndexON,D17)</f>
        <v>42286</v>
      </c>
      <c r="F17" s="193">
        <f>IFERROR(_xll.qlIndexFixing(IndexON,D17,TRUE,_xll.ohTrigger(RecalcTrigger,TriggerON)),NA())</f>
        <v>-1.4144834862728217E-3</v>
      </c>
      <c r="H17" s="42">
        <f>_xll.qlCalendarAdvance(Calendar,$H16,B17,"f",FALSE)</f>
        <v>42286</v>
      </c>
      <c r="I17" s="177">
        <f>_xll.qlInterestRateIndexValueDate(Index1M,$H17)</f>
        <v>42290</v>
      </c>
      <c r="J17" s="182">
        <f>IFERROR(_xll.qlIndexFixing(Index1M,$H17,TRUE,_xll.ohTrigger(RecalcTrigger,Trigger1M)),NA())</f>
        <v>-1.0931985699583649E-3</v>
      </c>
      <c r="K17" s="44">
        <f>IFERROR(_xll.qlIndexFixing(Index3M,H17,TRUE,_xll.ohTrigger(RecalcTrigger,Trigger3M)),NA())</f>
        <v>-3.9233872969967687E-4</v>
      </c>
      <c r="L17" s="44">
        <f>IFERROR(_xll.qlIndexFixing(Index6M,$H17,TRUE,_xll.ohTrigger(RecalcTrigger,Trigger6M)),NA())</f>
        <v>2.881563025507752E-4</v>
      </c>
      <c r="M17" s="183">
        <f>IFERROR(_xll.qlIndexFixing(Index1Y,$H17,TRUE,_xll.ohTrigger(RecalcTrigger,Trigger1Y)),NA())</f>
        <v>1.4534373720372792E-3</v>
      </c>
      <c r="N17" s="182">
        <f>IFERROR(_xll.qlIndexFixing(ONIndex1M,I17,TRUE,_xll.ohTrigger(RecalcTrigger,Trigger1M)),NA())</f>
        <v>-1.0488285413767784E-3</v>
      </c>
      <c r="O17" s="44">
        <f>IFERROR(_xll.qlIndexFixing(ONIndex3M,I17,TRUE,_xll.ohTrigger(RecalcTrigger,Trigger3M)),NA())</f>
        <v>-4.4050784236304708E-4</v>
      </c>
      <c r="P17" s="44">
        <f>IFERROR(_xll.qlIndexFixing(ONIndex6M,I17,TRUE,_xll.ohTrigger(RecalcTrigger,Trigger6M)),NA())</f>
        <v>3.1549531954944143E-4</v>
      </c>
      <c r="Q17" s="183">
        <f>IFERROR(_xll.qlIndexFixing(ONIndex1Y,I17,TRUE,_xll.ohTrigger(RecalcTrigger,Trigger1Y)),NA())</f>
        <v>1.8635658236565433E-3</v>
      </c>
    </row>
    <row r="18" spans="2:17" x14ac:dyDescent="0.2">
      <c r="B18" s="39" t="s">
        <v>17</v>
      </c>
      <c r="D18" s="42">
        <f>_xll.qlCalendarAdvance(Calendar,$D17,B18,"f",FALSE)</f>
        <v>42289</v>
      </c>
      <c r="E18" s="177">
        <f>_xll.qlInterestRateIndexValueDate(IndexON,D18)</f>
        <v>42289</v>
      </c>
      <c r="F18" s="193">
        <f>IFERROR(_xll.qlIndexFixing(IndexON,D18,TRUE,_xll.ohTrigger(RecalcTrigger,TriggerON)),NA())</f>
        <v>-1.4239201280474845E-3</v>
      </c>
      <c r="H18" s="42">
        <f>_xll.qlCalendarAdvance(Calendar,$H17,B18,"f",FALSE)</f>
        <v>42289</v>
      </c>
      <c r="I18" s="177">
        <f>_xll.qlInterestRateIndexValueDate(Index1M,$H18)</f>
        <v>42291</v>
      </c>
      <c r="J18" s="182">
        <f>IFERROR(_xll.qlIndexFixing(Index1M,$H18,TRUE,_xll.ohTrigger(RecalcTrigger,Trigger1M)),NA())</f>
        <v>-1.0968747911627669E-3</v>
      </c>
      <c r="K18" s="44">
        <f>IFERROR(_xll.qlIndexFixing(Index3M,H18,TRUE,_xll.ohTrigger(RecalcTrigger,Trigger3M)),NA())</f>
        <v>-3.9309194058855391E-4</v>
      </c>
      <c r="L18" s="44">
        <f>IFERROR(_xll.qlIndexFixing(Index6M,$H18,TRUE,_xll.ohTrigger(RecalcTrigger,Trigger6M)),NA())</f>
        <v>2.8755412602966894E-4</v>
      </c>
      <c r="M18" s="183">
        <f>IFERROR(_xll.qlIndexFixing(Index1Y,$H18,TRUE,_xll.ohTrigger(RecalcTrigger,Trigger1Y)),NA())</f>
        <v>1.4511093222233688E-3</v>
      </c>
      <c r="N18" s="182">
        <f>IFERROR(_xll.qlIndexFixing(ONIndex1M,I18,TRUE,_xll.ohTrigger(RecalcTrigger,Trigger1M)),NA())</f>
        <v>-1.0631993683718477E-3</v>
      </c>
      <c r="O18" s="44">
        <f>IFERROR(_xll.qlIndexFixing(ONIndex3M,I18,TRUE,_xll.ohTrigger(RecalcTrigger,Trigger3M)),NA())</f>
        <v>-4.4050730328759613E-4</v>
      </c>
      <c r="P18" s="44">
        <f>IFERROR(_xll.qlIndexFixing(ONIndex6M,I18,TRUE,_xll.ohTrigger(RecalcTrigger,Trigger6M)),NA())</f>
        <v>3.1549559602161992E-4</v>
      </c>
      <c r="Q18" s="183">
        <f>IFERROR(_xll.qlIndexFixing(ONIndex1Y,I18,TRUE,_xll.ohTrigger(RecalcTrigger,Trigger1Y)),NA())</f>
        <v>1.8635754705265128E-3</v>
      </c>
    </row>
    <row r="19" spans="2:17" x14ac:dyDescent="0.2">
      <c r="B19" s="39" t="s">
        <v>17</v>
      </c>
      <c r="D19" s="42">
        <f>_xll.qlCalendarAdvance(Calendar,$D18,B19,"f",FALSE)</f>
        <v>42290</v>
      </c>
      <c r="E19" s="177">
        <f>_xll.qlInterestRateIndexValueDate(IndexON,D19)</f>
        <v>42290</v>
      </c>
      <c r="F19" s="193">
        <f>IFERROR(_xll.qlIndexFixing(IndexON,D19,TRUE,_xll.ohTrigger(RecalcTrigger,TriggerON)),NA())</f>
        <v>-1.4297610818880813E-3</v>
      </c>
      <c r="H19" s="42">
        <f>_xll.qlCalendarAdvance(Calendar,$H18,B19,"f",FALSE)</f>
        <v>42290</v>
      </c>
      <c r="I19" s="177">
        <f>_xll.qlInterestRateIndexValueDate(Index1M,$H19)</f>
        <v>42292</v>
      </c>
      <c r="J19" s="182">
        <f>IFERROR(_xll.qlIndexFixing(Index1M,$H19,TRUE,_xll.ohTrigger(RecalcTrigger,Trigger1M)),NA())</f>
        <v>-1.0985892372755712E-3</v>
      </c>
      <c r="K19" s="44">
        <f>IFERROR(_xll.qlIndexFixing(Index3M,H19,TRUE,_xll.ohTrigger(RecalcTrigger,Trigger3M)),NA())</f>
        <v>-3.9389265765468393E-4</v>
      </c>
      <c r="L19" s="44">
        <f>IFERROR(_xll.qlIndexFixing(Index6M,$H19,TRUE,_xll.ohTrigger(RecalcTrigger,Trigger6M)),NA())</f>
        <v>2.869466748172778E-4</v>
      </c>
      <c r="M19" s="183">
        <f>IFERROR(_xll.qlIndexFixing(Index1Y,$H19,TRUE,_xll.ohTrigger(RecalcTrigger,Trigger1Y)),NA())</f>
        <v>1.4468393915534582E-3</v>
      </c>
      <c r="N19" s="182">
        <f>IFERROR(_xll.qlIndexFixing(ONIndex1M,I19,TRUE,_xll.ohTrigger(RecalcTrigger,Trigger1M)),NA())</f>
        <v>-1.0766382599847191E-3</v>
      </c>
      <c r="O19" s="44">
        <f>IFERROR(_xll.qlIndexFixing(ONIndex3M,I19,TRUE,_xll.ohTrigger(RecalcTrigger,Trigger3M)),NA())</f>
        <v>-4.4050784232307905E-4</v>
      </c>
      <c r="P19" s="44">
        <f>IFERROR(_xll.qlIndexFixing(ONIndex6M,I19,TRUE,_xll.ohTrigger(RecalcTrigger,Trigger6M)),NA())</f>
        <v>3.1549531954944143E-4</v>
      </c>
      <c r="Q19" s="183">
        <f>IFERROR(_xll.qlIndexFixing(ONIndex1Y,I19,TRUE,_xll.ohTrigger(RecalcTrigger,Trigger1Y)),NA())</f>
        <v>1.8635658235766073E-3</v>
      </c>
    </row>
    <row r="20" spans="2:17" x14ac:dyDescent="0.2">
      <c r="B20" s="39" t="s">
        <v>17</v>
      </c>
      <c r="D20" s="42">
        <f>_xll.qlCalendarAdvance(Calendar,$D19,B20,"f",FALSE)</f>
        <v>42291</v>
      </c>
      <c r="E20" s="177">
        <f>_xll.qlInterestRateIndexValueDate(IndexON,D20)</f>
        <v>42291</v>
      </c>
      <c r="F20" s="193">
        <f>IFERROR(_xll.qlIndexFixing(IndexON,D20,TRUE,_xll.ohTrigger(RecalcTrigger,TriggerON)),NA())</f>
        <v>-1.4363113238768932E-3</v>
      </c>
      <c r="H20" s="42">
        <f>_xll.qlCalendarAdvance(Calendar,$H19,B20,"f",FALSE)</f>
        <v>42291</v>
      </c>
      <c r="I20" s="177">
        <f>_xll.qlInterestRateIndexValueDate(Index1M,$H20)</f>
        <v>42293</v>
      </c>
      <c r="J20" s="182">
        <f>IFERROR(_xll.qlIndexFixing(Index1M,$H20,TRUE,_xll.ohTrigger(RecalcTrigger,Trigger1M)),NA())</f>
        <v>-1.1001976263431475E-3</v>
      </c>
      <c r="K20" s="44">
        <f>IFERROR(_xll.qlIndexFixing(Index3M,H20,TRUE,_xll.ohTrigger(RecalcTrigger,Trigger3M)),NA())</f>
        <v>-3.97512249149216E-4</v>
      </c>
      <c r="L20" s="44">
        <f>IFERROR(_xll.qlIndexFixing(Index6M,$H20,TRUE,_xll.ohTrigger(RecalcTrigger,Trigger6M)),NA())</f>
        <v>2.8542460671765474E-4</v>
      </c>
      <c r="M20" s="183">
        <f>IFERROR(_xll.qlIndexFixing(Index1Y,$H20,TRUE,_xll.ohTrigger(RecalcTrigger,Trigger1Y)),NA())</f>
        <v>1.4456964134368882E-3</v>
      </c>
      <c r="N20" s="182">
        <f>IFERROR(_xll.qlIndexFixing(ONIndex1M,I20,TRUE,_xll.ohTrigger(RecalcTrigger,Trigger1M)),NA())</f>
        <v>-1.0826350401771379E-3</v>
      </c>
      <c r="O20" s="44">
        <f>IFERROR(_xll.qlIndexFixing(ONIndex3M,I20,TRUE,_xll.ohTrigger(RecalcTrigger,Trigger3M)),NA())</f>
        <v>-4.4050784232307905E-4</v>
      </c>
      <c r="P20" s="44">
        <f>IFERROR(_xll.qlIndexFixing(ONIndex6M,I20,TRUE,_xll.ohTrigger(RecalcTrigger,Trigger6M)),NA())</f>
        <v>3.1549531954944143E-4</v>
      </c>
      <c r="Q20" s="183">
        <f>IFERROR(_xll.qlIndexFixing(ONIndex1Y,I20,TRUE,_xll.ohTrigger(RecalcTrigger,Trigger1Y)),NA())</f>
        <v>1.8635658236565433E-3</v>
      </c>
    </row>
    <row r="21" spans="2:17" x14ac:dyDescent="0.2">
      <c r="B21" s="39" t="s">
        <v>17</v>
      </c>
      <c r="D21" s="42">
        <f>_xll.qlCalendarAdvance(Calendar,$D20,B21,"f",FALSE)</f>
        <v>42292</v>
      </c>
      <c r="E21" s="177">
        <f>_xll.qlInterestRateIndexValueDate(IndexON,D21)</f>
        <v>42292</v>
      </c>
      <c r="F21" s="193">
        <f>IFERROR(_xll.qlIndexFixing(IndexON,D21,TRUE,_xll.ohTrigger(RecalcTrigger,TriggerON)),NA())</f>
        <v>-1.438653038858817E-3</v>
      </c>
      <c r="H21" s="42">
        <f>_xll.qlCalendarAdvance(Calendar,$H20,B21,"f",FALSE)</f>
        <v>42292</v>
      </c>
      <c r="I21" s="177">
        <f>_xll.qlInterestRateIndexValueDate(Index1M,$H21)</f>
        <v>42296</v>
      </c>
      <c r="J21" s="182">
        <f>IFERROR(_xll.qlIndexFixing(Index1M,$H21,TRUE,_xll.ohTrigger(RecalcTrigger,Trigger1M)),NA())</f>
        <v>-1.1058467913872873E-3</v>
      </c>
      <c r="K21" s="44">
        <f>IFERROR(_xll.qlIndexFixing(Index3M,H21,TRUE,_xll.ohTrigger(RecalcTrigger,Trigger3M)),NA())</f>
        <v>-3.975678047096271E-4</v>
      </c>
      <c r="L21" s="44">
        <f>IFERROR(_xll.qlIndexFixing(Index6M,$H21,TRUE,_xll.ohTrigger(RecalcTrigger,Trigger6M)),NA())</f>
        <v>2.8446973379515249E-4</v>
      </c>
      <c r="M21" s="183">
        <f>IFERROR(_xll.qlIndexFixing(Index1Y,$H21,TRUE,_xll.ohTrigger(RecalcTrigger,Trigger1Y)),NA())</f>
        <v>1.4405811352069713E-3</v>
      </c>
      <c r="N21" s="182">
        <f>IFERROR(_xll.qlIndexFixing(ONIndex1M,I21,TRUE,_xll.ohTrigger(RecalcTrigger,Trigger1M)),NA())</f>
        <v>-1.0880479700015044E-3</v>
      </c>
      <c r="O21" s="44">
        <f>IFERROR(_xll.qlIndexFixing(ONIndex3M,I21,TRUE,_xll.ohTrigger(RecalcTrigger,Trigger3M)),NA())</f>
        <v>-4.4050784220317496E-4</v>
      </c>
      <c r="P21" s="44">
        <f>IFERROR(_xll.qlIndexFixing(ONIndex6M,I21,TRUE,_xll.ohTrigger(RecalcTrigger,Trigger6M)),NA())</f>
        <v>3.1549531946950538E-4</v>
      </c>
      <c r="Q21" s="183">
        <f>IFERROR(_xll.qlIndexFixing(ONIndex1Y,I21,TRUE,_xll.ohTrigger(RecalcTrigger,Trigger1Y)),NA())</f>
        <v>1.8635658235766073E-3</v>
      </c>
    </row>
    <row r="22" spans="2:17" x14ac:dyDescent="0.2">
      <c r="B22" s="39" t="s">
        <v>17</v>
      </c>
      <c r="D22" s="42">
        <f>_xll.qlCalendarAdvance(Calendar,$D21,B22,"f",FALSE)</f>
        <v>42293</v>
      </c>
      <c r="E22" s="177">
        <f>_xll.qlInterestRateIndexValueDate(IndexON,D22)</f>
        <v>42293</v>
      </c>
      <c r="F22" s="193">
        <f>IFERROR(_xll.qlIndexFixing(IndexON,D22,TRUE,_xll.ohTrigger(RecalcTrigger,TriggerON)),NA())</f>
        <v>-1.4338768208510544E-3</v>
      </c>
      <c r="H22" s="42">
        <f>_xll.qlCalendarAdvance(Calendar,$H21,B22,"f",FALSE)</f>
        <v>42293</v>
      </c>
      <c r="I22" s="177">
        <f>_xll.qlInterestRateIndexValueDate(Index1M,$H22)</f>
        <v>42297</v>
      </c>
      <c r="J22" s="182">
        <f>IFERROR(_xll.qlIndexFixing(Index1M,$H22,TRUE,_xll.ohTrigger(RecalcTrigger,Trigger1M)),NA())</f>
        <v>-1.107469967553667E-3</v>
      </c>
      <c r="K22" s="44">
        <f>IFERROR(_xll.qlIndexFixing(Index3M,H22,TRUE,_xll.ohTrigger(RecalcTrigger,Trigger3M)),NA())</f>
        <v>-3.9860367034680685E-4</v>
      </c>
      <c r="L22" s="44">
        <f>IFERROR(_xll.qlIndexFixing(Index6M,$H22,TRUE,_xll.ohTrigger(RecalcTrigger,Trigger6M)),NA())</f>
        <v>2.8384016817060189E-4</v>
      </c>
      <c r="M22" s="183">
        <f>IFERROR(_xll.qlIndexFixing(Index1Y,$H22,TRUE,_xll.ohTrigger(RecalcTrigger,Trigger1Y)),NA())</f>
        <v>1.4387380520684038E-3</v>
      </c>
      <c r="N22" s="182">
        <f>IFERROR(_xll.qlIndexFixing(ONIndex1M,I22,TRUE,_xll.ohTrigger(RecalcTrigger,Trigger1M)),NA())</f>
        <v>-1.0927762542456421E-3</v>
      </c>
      <c r="O22" s="44">
        <f>IFERROR(_xll.qlIndexFixing(ONIndex3M,I22,TRUE,_xll.ohTrigger(RecalcTrigger,Trigger3M)),NA())</f>
        <v>-4.4050784232307905E-4</v>
      </c>
      <c r="P22" s="44">
        <f>IFERROR(_xll.qlIndexFixing(ONIndex6M,I22,TRUE,_xll.ohTrigger(RecalcTrigger,Trigger6M)),NA())</f>
        <v>3.1549531954944143E-4</v>
      </c>
      <c r="Q22" s="183">
        <f>IFERROR(_xll.qlIndexFixing(ONIndex1Y,I22,TRUE,_xll.ohTrigger(RecalcTrigger,Trigger1Y)),NA())</f>
        <v>1.8635658236565433E-3</v>
      </c>
    </row>
    <row r="23" spans="2:17" x14ac:dyDescent="0.2">
      <c r="B23" s="39" t="s">
        <v>17</v>
      </c>
      <c r="D23" s="42">
        <f>_xll.qlCalendarAdvance(Calendar,$D22,B23,"f",FALSE)</f>
        <v>42296</v>
      </c>
      <c r="E23" s="177">
        <f>_xll.qlInterestRateIndexValueDate(IndexON,D23)</f>
        <v>42296</v>
      </c>
      <c r="F23" s="193">
        <f>IFERROR(_xll.qlIndexFixing(IndexON,D23,TRUE,_xll.ohTrigger(RecalcTrigger,TriggerON)),NA())</f>
        <v>-1.4293912143115151E-3</v>
      </c>
      <c r="H23" s="42">
        <f>_xll.qlCalendarAdvance(Calendar,$H22,B23,"f",FALSE)</f>
        <v>42296</v>
      </c>
      <c r="I23" s="177">
        <f>_xll.qlInterestRateIndexValueDate(Index1M,$H23)</f>
        <v>42298</v>
      </c>
      <c r="J23" s="182">
        <f>IFERROR(_xll.qlIndexFixing(Index1M,$H23,TRUE,_xll.ohTrigger(RecalcTrigger,Trigger1M)),NA())</f>
        <v>-1.1106193550933987E-3</v>
      </c>
      <c r="K23" s="44">
        <f>IFERROR(_xll.qlIndexFixing(Index3M,H23,TRUE,_xll.ohTrigger(RecalcTrigger,Trigger3M)),NA())</f>
        <v>-3.9968585317320108E-4</v>
      </c>
      <c r="L23" s="44">
        <f>IFERROR(_xll.qlIndexFixing(Index6M,$H23,TRUE,_xll.ohTrigger(RecalcTrigger,Trigger6M)),NA())</f>
        <v>2.8320707226353695E-4</v>
      </c>
      <c r="M23" s="183">
        <f>IFERROR(_xll.qlIndexFixing(Index1Y,$H23,TRUE,_xll.ohTrigger(RecalcTrigger,Trigger1Y)),NA())</f>
        <v>1.4369961111494632E-3</v>
      </c>
      <c r="N23" s="182">
        <f>IFERROR(_xll.qlIndexFixing(ONIndex1M,I23,TRUE,_xll.ohTrigger(RecalcTrigger,Trigger1M)),NA())</f>
        <v>-1.0994433369848622E-3</v>
      </c>
      <c r="O23" s="44">
        <f>IFERROR(_xll.qlIndexFixing(ONIndex3M,I23,TRUE,_xll.ohTrigger(RecalcTrigger,Trigger3M)),NA())</f>
        <v>-4.4050730330091881E-4</v>
      </c>
      <c r="P23" s="44">
        <f>IFERROR(_xll.qlIndexFixing(ONIndex6M,I23,TRUE,_xll.ohTrigger(RecalcTrigger,Trigger6M)),NA())</f>
        <v>3.1549559602161992E-4</v>
      </c>
      <c r="Q23" s="183">
        <f>IFERROR(_xll.qlIndexFixing(ONIndex1Y,I23,TRUE,_xll.ohTrigger(RecalcTrigger,Trigger1Y)),NA())</f>
        <v>1.8635754705265128E-3</v>
      </c>
    </row>
    <row r="24" spans="2:17" x14ac:dyDescent="0.2">
      <c r="B24" s="39" t="s">
        <v>17</v>
      </c>
      <c r="D24" s="42">
        <f>_xll.qlCalendarAdvance(Calendar,$D23,B24,"f",FALSE)</f>
        <v>42297</v>
      </c>
      <c r="E24" s="177">
        <f>_xll.qlInterestRateIndexValueDate(IndexON,D24)</f>
        <v>42297</v>
      </c>
      <c r="F24" s="193">
        <f>IFERROR(_xll.qlIndexFixing(IndexON,D24,TRUE,_xll.ohTrigger(RecalcTrigger,TriggerON)),NA())</f>
        <v>-1.427504016353609E-3</v>
      </c>
      <c r="H24" s="42">
        <f>_xll.qlCalendarAdvance(Calendar,$H23,B24,"f",FALSE)</f>
        <v>42297</v>
      </c>
      <c r="I24" s="177">
        <f>_xll.qlInterestRateIndexValueDate(Index1M,$H24)</f>
        <v>42299</v>
      </c>
      <c r="J24" s="182">
        <f>IFERROR(_xll.qlIndexFixing(Index1M,$H24,TRUE,_xll.ohTrigger(RecalcTrigger,Trigger1M)),NA())</f>
        <v>-1.1113280697057359E-3</v>
      </c>
      <c r="K24" s="44">
        <f>IFERROR(_xll.qlIndexFixing(Index3M,H24,TRUE,_xll.ohTrigger(RecalcTrigger,Trigger3M)),NA())</f>
        <v>-4.0081403699261003E-4</v>
      </c>
      <c r="L24" s="44">
        <f>IFERROR(_xll.qlIndexFixing(Index6M,$H24,TRUE,_xll.ohTrigger(RecalcTrigger,Trigger6M)),NA())</f>
        <v>2.8257075720562448E-4</v>
      </c>
      <c r="M24" s="183">
        <f>IFERROR(_xll.qlIndexFixing(Index1Y,$H24,TRUE,_xll.ohTrigger(RecalcTrigger,Trigger1Y)),NA())</f>
        <v>1.4347947038638395E-3</v>
      </c>
      <c r="N24" s="182">
        <f>IFERROR(_xll.qlIndexFixing(ONIndex1M,I24,TRUE,_xll.ohTrigger(RecalcTrigger,Trigger1M)),NA())</f>
        <v>-1.1029938958584395E-3</v>
      </c>
      <c r="O24" s="44">
        <f>IFERROR(_xll.qlIndexFixing(ONIndex3M,I24,TRUE,_xll.ohTrigger(RecalcTrigger,Trigger3M)),NA())</f>
        <v>-4.3992212608756631E-4</v>
      </c>
      <c r="P24" s="44">
        <f>IFERROR(_xll.qlIndexFixing(ONIndex6M,I24,TRUE,_xll.ohTrigger(RecalcTrigger,Trigger6M)),NA())</f>
        <v>3.1631301050438765E-4</v>
      </c>
      <c r="Q24" s="183">
        <f>IFERROR(_xll.qlIndexFixing(ONIndex1Y,I24,TRUE,_xll.ohTrigger(RecalcTrigger,Trigger1Y)),NA())</f>
        <v>1.8635658236565433E-3</v>
      </c>
    </row>
    <row r="25" spans="2:17" x14ac:dyDescent="0.2">
      <c r="B25" s="39" t="s">
        <v>17</v>
      </c>
      <c r="D25" s="42">
        <f>_xll.qlCalendarAdvance(Calendar,$D24,B25,"f",FALSE)</f>
        <v>42298</v>
      </c>
      <c r="E25" s="177">
        <f>_xll.qlInterestRateIndexValueDate(IndexON,D25)</f>
        <v>42298</v>
      </c>
      <c r="F25" s="193">
        <f>IFERROR(_xll.qlIndexFixing(IndexON,D25,TRUE,_xll.ohTrigger(RecalcTrigger,TriggerON)),NA())</f>
        <v>-1.4259632148672097E-3</v>
      </c>
      <c r="H25" s="42">
        <f>_xll.qlCalendarAdvance(Calendar,$H24,B25,"f",FALSE)</f>
        <v>42298</v>
      </c>
      <c r="I25" s="177">
        <f>_xll.qlInterestRateIndexValueDate(Index1M,$H25)</f>
        <v>42300</v>
      </c>
      <c r="J25" s="182">
        <f>IFERROR(_xll.qlIndexFixing(Index1M,$H25,TRUE,_xll.ohTrigger(RecalcTrigger,Trigger1M)),NA())</f>
        <v>-1.1119298906180747E-3</v>
      </c>
      <c r="K25" s="44">
        <f>IFERROR(_xll.qlIndexFixing(Index3M,H25,TRUE,_xll.ohTrigger(RecalcTrigger,Trigger3M)),NA())</f>
        <v>-4.0523669495858624E-4</v>
      </c>
      <c r="L25" s="44">
        <f>IFERROR(_xll.qlIndexFixing(Index6M,$H25,TRUE,_xll.ohTrigger(RecalcTrigger,Trigger6M)),NA())</f>
        <v>2.8102293660860618E-4</v>
      </c>
      <c r="M25" s="183">
        <f>IFERROR(_xll.qlIndexFixing(Index1Y,$H25,TRUE,_xll.ohTrigger(RecalcTrigger,Trigger1Y)),NA())</f>
        <v>1.4336189689545622E-3</v>
      </c>
      <c r="N25" s="182">
        <f>IFERROR(_xll.qlIndexFixing(ONIndex1M,I25,TRUE,_xll.ohTrigger(RecalcTrigger,Trigger1M)),NA())</f>
        <v>-1.1038286659514895E-3</v>
      </c>
      <c r="O25" s="44">
        <f>IFERROR(_xll.qlIndexFixing(ONIndex3M,I25,TRUE,_xll.ohTrigger(RecalcTrigger,Trigger3M)),NA())</f>
        <v>-4.3871155508412585E-4</v>
      </c>
      <c r="P25" s="44">
        <f>IFERROR(_xll.qlIndexFixing(ONIndex6M,I25,TRUE,_xll.ohTrigger(RecalcTrigger,Trigger6M)),NA())</f>
        <v>3.1801039657608499E-4</v>
      </c>
      <c r="Q25" s="183">
        <f>IFERROR(_xll.qlIndexFixing(ONIndex1Y,I25,TRUE,_xll.ohTrigger(RecalcTrigger,Trigger1Y)),NA())</f>
        <v>1.8635658235766073E-3</v>
      </c>
    </row>
    <row r="26" spans="2:17" x14ac:dyDescent="0.2">
      <c r="B26" s="39" t="s">
        <v>17</v>
      </c>
      <c r="D26" s="42">
        <f>_xll.qlCalendarAdvance(Calendar,$D25,B26,"f",FALSE)</f>
        <v>42299</v>
      </c>
      <c r="E26" s="177">
        <f>_xll.qlInterestRateIndexValueDate(IndexON,D26)</f>
        <v>42299</v>
      </c>
      <c r="F26" s="193">
        <f>IFERROR(_xll.qlIndexFixing(IndexON,D26,TRUE,_xll.ohTrigger(RecalcTrigger,TriggerON)),NA())</f>
        <v>-1.4248563563423744E-3</v>
      </c>
      <c r="H26" s="42">
        <f>_xll.qlCalendarAdvance(Calendar,$H25,B26,"f",FALSE)</f>
        <v>42299</v>
      </c>
      <c r="I26" s="177">
        <f>_xll.qlInterestRateIndexValueDate(Index1M,$H26)</f>
        <v>42303</v>
      </c>
      <c r="J26" s="182">
        <f>IFERROR(_xll.qlIndexFixing(Index1M,$H26,TRUE,_xll.ohTrigger(RecalcTrigger,Trigger1M)),NA())</f>
        <v>-1.1165137268602655E-3</v>
      </c>
      <c r="K26" s="44">
        <f>IFERROR(_xll.qlIndexFixing(Index3M,H26,TRUE,_xll.ohTrigger(RecalcTrigger,Trigger3M)),NA())</f>
        <v>-4.0577927795664549E-4</v>
      </c>
      <c r="L26" s="44">
        <f>IFERROR(_xll.qlIndexFixing(Index6M,$H26,TRUE,_xll.ohTrigger(RecalcTrigger,Trigger6M)),NA())</f>
        <v>2.7999999912271242E-4</v>
      </c>
      <c r="M26" s="183">
        <f>IFERROR(_xll.qlIndexFixing(Index1Y,$H26,TRUE,_xll.ohTrigger(RecalcTrigger,Trigger1Y)),NA())</f>
        <v>1.4300000008686373E-3</v>
      </c>
      <c r="N26" s="182">
        <f>IFERROR(_xll.qlIndexFixing(ONIndex1M,I26,TRUE,_xll.ohTrigger(RecalcTrigger,Trigger1M)),NA())</f>
        <v>-1.1045269043785666E-3</v>
      </c>
      <c r="O26" s="44">
        <f>IFERROR(_xll.qlIndexFixing(ONIndex3M,I26,TRUE,_xll.ohTrigger(RecalcTrigger,Trigger3M)),NA())</f>
        <v>-4.374464924694621E-4</v>
      </c>
      <c r="P26" s="44">
        <f>IFERROR(_xll.qlIndexFixing(ONIndex6M,I26,TRUE,_xll.ohTrigger(RecalcTrigger,Trigger6M)),NA())</f>
        <v>3.1979587697961165E-4</v>
      </c>
      <c r="Q26" s="183">
        <f>IFERROR(_xll.qlIndexFixing(ONIndex1Y,I26,TRUE,_xll.ohTrigger(RecalcTrigger,Trigger1Y)),NA())</f>
        <v>1.8635658236565433E-3</v>
      </c>
    </row>
    <row r="27" spans="2:17" x14ac:dyDescent="0.2">
      <c r="B27" s="39" t="s">
        <v>17</v>
      </c>
      <c r="D27" s="42">
        <f>_xll.qlCalendarAdvance(Calendar,$D26,B27,"f",FALSE)</f>
        <v>42300</v>
      </c>
      <c r="E27" s="177">
        <f>_xll.qlInterestRateIndexValueDate(IndexON,D27)</f>
        <v>42300</v>
      </c>
      <c r="F27" s="193">
        <f>IFERROR(_xll.qlIndexFixing(IndexON,D27,TRUE,_xll.ohTrigger(RecalcTrigger,TriggerON)),NA())</f>
        <v>-1.4245212116303918E-3</v>
      </c>
      <c r="H27" s="42">
        <f>_xll.qlCalendarAdvance(Calendar,$H26,B27,"f",FALSE)</f>
        <v>42300</v>
      </c>
      <c r="I27" s="177">
        <f>_xll.qlInterestRateIndexValueDate(Index1M,$H27)</f>
        <v>42304</v>
      </c>
      <c r="J27" s="182">
        <f>IFERROR(_xll.qlIndexFixing(Index1M,$H27,TRUE,_xll.ohTrigger(RecalcTrigger,Trigger1M)),NA())</f>
        <v>-1.1182277371436476E-3</v>
      </c>
      <c r="K27" s="44">
        <f>IFERROR(_xll.qlIndexFixing(Index3M,H27,TRUE,_xll.ohTrigger(RecalcTrigger,Trigger3M)),NA())</f>
        <v>-4.0713790931406314E-4</v>
      </c>
      <c r="L27" s="44">
        <f>IFERROR(_xll.qlIndexFixing(Index6M,$H27,TRUE,_xll.ohTrigger(RecalcTrigger,Trigger6M)),NA())</f>
        <v>2.793491255591421E-4</v>
      </c>
      <c r="M27" s="183">
        <f>IFERROR(_xll.qlIndexFixing(Index1Y,$H27,TRUE,_xll.ohTrigger(RecalcTrigger,Trigger1Y)),NA())</f>
        <v>1.4289596553841233E-3</v>
      </c>
      <c r="N27" s="182">
        <f>IFERROR(_xll.qlIndexFixing(ONIndex1M,I27,TRUE,_xll.ohTrigger(RecalcTrigger,Trigger1M)),NA())</f>
        <v>-1.1051091726121953E-3</v>
      </c>
      <c r="O27" s="44">
        <f>IFERROR(_xll.qlIndexFixing(ONIndex3M,I27,TRUE,_xll.ohTrigger(RecalcTrigger,Trigger3M)),NA())</f>
        <v>-4.3613256014651824E-4</v>
      </c>
      <c r="P27" s="44">
        <f>IFERROR(_xll.qlIndexFixing(ONIndex6M,I27,TRUE,_xll.ohTrigger(RecalcTrigger,Trigger6M)),NA())</f>
        <v>3.2166290303337064E-4</v>
      </c>
      <c r="Q27" s="183">
        <f>IFERROR(_xll.qlIndexFixing(ONIndex1Y,I27,TRUE,_xll.ohTrigger(RecalcTrigger,Trigger1Y)),NA())</f>
        <v>1.8635658235766073E-3</v>
      </c>
    </row>
    <row r="28" spans="2:17" x14ac:dyDescent="0.2">
      <c r="B28" s="39" t="s">
        <v>17</v>
      </c>
      <c r="D28" s="42">
        <f>_xll.qlCalendarAdvance(Calendar,$D27,B28,"f",FALSE)</f>
        <v>42303</v>
      </c>
      <c r="E28" s="177">
        <f>_xll.qlInterestRateIndexValueDate(IndexON,D28)</f>
        <v>42303</v>
      </c>
      <c r="F28" s="193">
        <f>IFERROR(_xll.qlIndexFixing(IndexON,D28,TRUE,_xll.ohTrigger(RecalcTrigger,TriggerON)),NA())</f>
        <v>-1.4263732576669241E-3</v>
      </c>
      <c r="H28" s="42">
        <f>_xll.qlCalendarAdvance(Calendar,$H27,B28,"f",FALSE)</f>
        <v>42303</v>
      </c>
      <c r="I28" s="177">
        <f>_xll.qlInterestRateIndexValueDate(Index1M,$H28)</f>
        <v>42305</v>
      </c>
      <c r="J28" s="182">
        <f>IFERROR(_xll.qlIndexFixing(Index1M,$H28,TRUE,_xll.ohTrigger(RecalcTrigger,Trigger1M)),NA())</f>
        <v>-1.1229089435251603E-3</v>
      </c>
      <c r="K28" s="44">
        <f>IFERROR(_xll.qlIndexFixing(Index3M,H28,TRUE,_xll.ohTrigger(RecalcTrigger,Trigger3M)),NA())</f>
        <v>-4.0855309332273835E-4</v>
      </c>
      <c r="L28" s="44">
        <f>IFERROR(_xll.qlIndexFixing(Index6M,$H28,TRUE,_xll.ohTrigger(RecalcTrigger,Trigger6M)),NA())</f>
        <v>2.7868912126923282E-4</v>
      </c>
      <c r="M28" s="183">
        <f>IFERROR(_xll.qlIndexFixing(Index1Y,$H28,TRUE,_xll.ohTrigger(RecalcTrigger,Trigger1Y)),NA())</f>
        <v>1.4280327325400695E-3</v>
      </c>
      <c r="N28" s="182">
        <f>IFERROR(_xll.qlIndexFixing(ONIndex1M,I28,TRUE,_xll.ohTrigger(RecalcTrigger,Trigger1M)),NA())</f>
        <v>-1.1059865485840703E-3</v>
      </c>
      <c r="O28" s="44">
        <f>IFERROR(_xll.qlIndexFixing(ONIndex3M,I28,TRUE,_xll.ohTrigger(RecalcTrigger,Trigger3M)),NA())</f>
        <v>-4.3336938421845161E-4</v>
      </c>
      <c r="P28" s="44">
        <f>IFERROR(_xll.qlIndexFixing(ONIndex6M,I28,TRUE,_xll.ohTrigger(RecalcTrigger,Trigger6M)),NA())</f>
        <v>3.2563632427873301E-4</v>
      </c>
      <c r="Q28" s="183">
        <f>IFERROR(_xll.qlIndexFixing(ONIndex1Y,I28,TRUE,_xll.ohTrigger(RecalcTrigger,Trigger1Y)),NA())</f>
        <v>1.8635754705265128E-3</v>
      </c>
    </row>
    <row r="29" spans="2:17" x14ac:dyDescent="0.2">
      <c r="B29" s="39" t="s">
        <v>17</v>
      </c>
      <c r="D29" s="42">
        <f>_xll.qlCalendarAdvance(Calendar,$D28,B29,"f",FALSE)</f>
        <v>42304</v>
      </c>
      <c r="E29" s="177">
        <f>_xll.qlInterestRateIndexValueDate(IndexON,D29)</f>
        <v>42304</v>
      </c>
      <c r="F29" s="193">
        <f>IFERROR(_xll.qlIndexFixing(IndexON,D29,TRUE,_xll.ohTrigger(RecalcTrigger,TriggerON)),NA())</f>
        <v>-1.4278397830080891E-3</v>
      </c>
      <c r="H29" s="42">
        <f>_xll.qlCalendarAdvance(Calendar,$H28,B29,"f",FALSE)</f>
        <v>42304</v>
      </c>
      <c r="I29" s="177">
        <f>_xll.qlInterestRateIndexValueDate(Index1M,$H29)</f>
        <v>42306</v>
      </c>
      <c r="J29" s="182">
        <f>IFERROR(_xll.qlIndexFixing(Index1M,$H29,TRUE,_xll.ohTrigger(RecalcTrigger,Trigger1M)),NA())</f>
        <v>-1.1234868292524236E-3</v>
      </c>
      <c r="K29" s="44">
        <f>IFERROR(_xll.qlIndexFixing(Index3M,H29,TRUE,_xll.ohTrigger(RecalcTrigger,Trigger3M)),NA())</f>
        <v>-4.1002486995156894E-4</v>
      </c>
      <c r="L29" s="44">
        <f>IFERROR(_xll.qlIndexFixing(Index6M,$H29,TRUE,_xll.ohTrigger(RecalcTrigger,Trigger6M)),NA())</f>
        <v>2.7802037363971934E-4</v>
      </c>
      <c r="M29" s="183">
        <f>IFERROR(_xll.qlIndexFixing(Index1Y,$H29,TRUE,_xll.ohTrigger(RecalcTrigger,Trigger1Y)),NA())</f>
        <v>1.4282853303032343E-3</v>
      </c>
      <c r="N29" s="182">
        <f>IFERROR(_xll.qlIndexFixing(ONIndex1M,I29,TRUE,_xll.ohTrigger(RecalcTrigger,Trigger1M)),NA())</f>
        <v>-1.1066897632705519E-3</v>
      </c>
      <c r="O29" s="44">
        <f>IFERROR(_xll.qlIndexFixing(ONIndex3M,I29,TRUE,_xll.ohTrigger(RecalcTrigger,Trigger3M)),NA())</f>
        <v>-4.30500571471093E-4</v>
      </c>
      <c r="P29" s="44">
        <f>IFERROR(_xll.qlIndexFixing(ONIndex6M,I29,TRUE,_xll.ohTrigger(RecalcTrigger,Trigger6M)),NA())</f>
        <v>3.2981548676147554E-4</v>
      </c>
      <c r="Q29" s="183">
        <f>IFERROR(_xll.qlIndexFixing(ONIndex1Y,I29,TRUE,_xll.ohTrigger(RecalcTrigger,Trigger1Y)),NA())</f>
        <v>1.8635658236565433E-3</v>
      </c>
    </row>
    <row r="30" spans="2:17" x14ac:dyDescent="0.2">
      <c r="B30" s="39" t="s">
        <v>17</v>
      </c>
      <c r="D30" s="42">
        <f>_xll.qlCalendarAdvance(Calendar,$D29,B30,"f",FALSE)</f>
        <v>42305</v>
      </c>
      <c r="E30" s="177">
        <f>_xll.qlInterestRateIndexValueDate(IndexON,D30)</f>
        <v>42305</v>
      </c>
      <c r="F30" s="193">
        <f>IFERROR(_xll.qlIndexFixing(IndexON,D30,TRUE,_xll.ohTrigger(RecalcTrigger,TriggerON)),NA())</f>
        <v>-1.4292642140611989E-3</v>
      </c>
      <c r="H30" s="42">
        <f>_xll.qlCalendarAdvance(Calendar,$H29,B30,"f",FALSE)</f>
        <v>42305</v>
      </c>
      <c r="I30" s="177">
        <f>_xll.qlInterestRateIndexValueDate(Index1M,$H30)</f>
        <v>42307</v>
      </c>
      <c r="J30" s="182">
        <f>IFERROR(_xll.qlIndexFixing(Index1M,$H30,TRUE,_xll.ohTrigger(RecalcTrigger,Trigger1M)),NA())</f>
        <v>-1.1240831075386463E-3</v>
      </c>
      <c r="K30" s="44">
        <f>IFERROR(_xll.qlIndexFixing(Index3M,H30,TRUE,_xll.ohTrigger(RecalcTrigger,Trigger3M)),NA())</f>
        <v>-4.0973846864642222E-4</v>
      </c>
      <c r="L30" s="44">
        <f>IFERROR(_xll.qlIndexFixing(Index6M,$H30,TRUE,_xll.ohTrigger(RecalcTrigger,Trigger6M)),NA())</f>
        <v>2.7778033132290844E-4</v>
      </c>
      <c r="M30" s="183">
        <f>IFERROR(_xll.qlIndexFixing(Index1Y,$H30,TRUE,_xll.ohTrigger(RecalcTrigger,Trigger1Y)),NA())</f>
        <v>1.4270918924691623E-3</v>
      </c>
      <c r="N30" s="182">
        <f>IFERROR(_xll.qlIndexFixing(ONIndex1M,I30,TRUE,_xll.ohTrigger(RecalcTrigger,Trigger1M)),NA())</f>
        <v>-1.1070005960700513E-3</v>
      </c>
      <c r="O30" s="44">
        <f>IFERROR(_xll.qlIndexFixing(ONIndex3M,I30,TRUE,_xll.ohTrigger(RecalcTrigger,Trigger3M)),NA())</f>
        <v>-4.2902661871124792E-4</v>
      </c>
      <c r="P30" s="44">
        <f>IFERROR(_xll.qlIndexFixing(ONIndex6M,I30,TRUE,_xll.ohTrigger(RecalcTrigger,Trigger6M)),NA())</f>
        <v>3.319920084443595E-4</v>
      </c>
      <c r="Q30" s="183">
        <f>IFERROR(_xll.qlIndexFixing(ONIndex1Y,I30,TRUE,_xll.ohTrigger(RecalcTrigger,Trigger1Y)),NA())</f>
        <v>1.8635658236565433E-3</v>
      </c>
    </row>
    <row r="31" spans="2:17" x14ac:dyDescent="0.2">
      <c r="B31" s="39" t="s">
        <v>17</v>
      </c>
      <c r="D31" s="42">
        <f>_xll.qlCalendarAdvance(Calendar,$D30,B31,"f",FALSE)</f>
        <v>42306</v>
      </c>
      <c r="E31" s="177">
        <f>_xll.qlInterestRateIndexValueDate(IndexON,D31)</f>
        <v>42306</v>
      </c>
      <c r="F31" s="193">
        <f>IFERROR(_xll.qlIndexFixing(IndexON,D31,TRUE,_xll.ohTrigger(RecalcTrigger,TriggerON)),NA())</f>
        <v>-1.4306339656933176E-3</v>
      </c>
      <c r="H31" s="42">
        <f>_xll.qlCalendarAdvance(Calendar,$H30,B31,"f",FALSE)</f>
        <v>42306</v>
      </c>
      <c r="I31" s="177">
        <f>_xll.qlInterestRateIndexValueDate(Index1M,$H31)</f>
        <v>42310</v>
      </c>
      <c r="J31" s="182">
        <f>IFERROR(_xll.qlIndexFixing(Index1M,$H31,TRUE,_xll.ohTrigger(RecalcTrigger,Trigger1M)),NA())</f>
        <v>-1.1293188098671081E-3</v>
      </c>
      <c r="K31" s="44">
        <f>IFERROR(_xll.qlIndexFixing(Index3M,H31,TRUE,_xll.ohTrigger(RecalcTrigger,Trigger3M)),NA())</f>
        <v>-4.164753831455933E-4</v>
      </c>
      <c r="L31" s="44">
        <f>IFERROR(_xll.qlIndexFixing(Index6M,$H31,TRUE,_xll.ohTrigger(RecalcTrigger,Trigger6M)),NA())</f>
        <v>2.7568187112916528E-4</v>
      </c>
      <c r="M31" s="183">
        <f>IFERROR(_xll.qlIndexFixing(Index1Y,$H31,TRUE,_xll.ohTrigger(RecalcTrigger,Trigger1Y)),NA())</f>
        <v>1.4249567160262166E-3</v>
      </c>
      <c r="N31" s="182">
        <f>IFERROR(_xll.qlIndexFixing(ONIndex1M,I31,TRUE,_xll.ohTrigger(RecalcTrigger,Trigger1M)),NA())</f>
        <v>-1.1073188250732002E-3</v>
      </c>
      <c r="O31" s="44">
        <f>IFERROR(_xll.qlIndexFixing(ONIndex3M,I31,TRUE,_xll.ohTrigger(RecalcTrigger,Trigger3M)),NA())</f>
        <v>-4.2753752758084573E-4</v>
      </c>
      <c r="P31" s="44">
        <f>IFERROR(_xll.qlIndexFixing(ONIndex6M,I31,TRUE,_xll.ohTrigger(RecalcTrigger,Trigger6M)),NA())</f>
        <v>3.3421078272866112E-4</v>
      </c>
      <c r="Q31" s="183">
        <f>IFERROR(_xll.qlIndexFixing(ONIndex1Y,I31,TRUE,_xll.ohTrigger(RecalcTrigger,Trigger1Y)),NA())</f>
        <v>1.8635658235766073E-3</v>
      </c>
    </row>
    <row r="32" spans="2:17" x14ac:dyDescent="0.2">
      <c r="B32" s="39" t="s">
        <v>17</v>
      </c>
      <c r="D32" s="42">
        <f>_xll.qlCalendarAdvance(Calendar,$D31,B32,"f",FALSE)</f>
        <v>42307</v>
      </c>
      <c r="E32" s="177">
        <f>_xll.qlInterestRateIndexValueDate(IndexON,D32)</f>
        <v>42307</v>
      </c>
      <c r="F32" s="193">
        <f>IFERROR(_xll.qlIndexFixing(IndexON,D32,TRUE,_xll.ohTrigger(RecalcTrigger,TriggerON)),NA())</f>
        <v>-1.4331225734531827E-3</v>
      </c>
      <c r="H32" s="42">
        <f>_xll.qlCalendarAdvance(Calendar,$H31,B32,"f",FALSE)</f>
        <v>42307</v>
      </c>
      <c r="I32" s="177">
        <f>_xll.qlInterestRateIndexValueDate(Index1M,$H32)</f>
        <v>42311</v>
      </c>
      <c r="J32" s="182">
        <f>IFERROR(_xll.qlIndexFixing(Index1M,$H32,TRUE,_xll.ohTrigger(RecalcTrigger,Trigger1M)),NA())</f>
        <v>-1.1318035960905526E-3</v>
      </c>
      <c r="K32" s="44">
        <f>IFERROR(_xll.qlIndexFixing(Index3M,H32,TRUE,_xll.ohTrigger(RecalcTrigger,Trigger3M)),NA())</f>
        <v>-4.1822740351654919E-4</v>
      </c>
      <c r="L32" s="44">
        <f>IFERROR(_xll.qlIndexFixing(Index6M,$H32,TRUE,_xll.ohTrigger(RecalcTrigger,Trigger6M)),NA())</f>
        <v>2.7496750764607252E-4</v>
      </c>
      <c r="M32" s="183">
        <f>IFERROR(_xll.qlIndexFixing(Index1Y,$H32,TRUE,_xll.ohTrigger(RecalcTrigger,Trigger1Y)),NA())</f>
        <v>1.424624003275533E-3</v>
      </c>
      <c r="N32" s="182">
        <f>IFERROR(_xll.qlIndexFixing(ONIndex1M,I32,TRUE,_xll.ohTrigger(RecalcTrigger,Trigger1M)),NA())</f>
        <v>-1.1076650114727471E-3</v>
      </c>
      <c r="O32" s="44">
        <f>IFERROR(_xll.qlIndexFixing(ONIndex3M,I32,TRUE,_xll.ohTrigger(RecalcTrigger,Trigger3M)),NA())</f>
        <v>-4.2603891974302144E-4</v>
      </c>
      <c r="P32" s="44">
        <f>IFERROR(_xll.qlIndexFixing(ONIndex6M,I32,TRUE,_xll.ohTrigger(RecalcTrigger,Trigger6M)),NA())</f>
        <v>3.3646526085284734E-4</v>
      </c>
      <c r="Q32" s="183">
        <f>IFERROR(_xll.qlIndexFixing(ONIndex1Y,I32,TRUE,_xll.ohTrigger(RecalcTrigger,Trigger1Y)),NA())</f>
        <v>1.8635658236565433E-3</v>
      </c>
    </row>
    <row r="33" spans="2:17" x14ac:dyDescent="0.2">
      <c r="B33" s="39" t="s">
        <v>17</v>
      </c>
      <c r="D33" s="42">
        <f>_xll.qlCalendarAdvance(Calendar,$D32,B33,"f",FALSE)</f>
        <v>42310</v>
      </c>
      <c r="E33" s="177">
        <f>_xll.qlInterestRateIndexValueDate(IndexON,D33)</f>
        <v>42310</v>
      </c>
      <c r="F33" s="193">
        <f>IFERROR(_xll.qlIndexFixing(IndexON,D33,TRUE,_xll.ohTrigger(RecalcTrigger,TriggerON)),NA())</f>
        <v>-1.4353144758327829E-3</v>
      </c>
      <c r="H33" s="42">
        <f>_xll.qlCalendarAdvance(Calendar,$H32,B33,"f",FALSE)</f>
        <v>42310</v>
      </c>
      <c r="I33" s="177">
        <f>_xll.qlInterestRateIndexValueDate(Index1M,$H33)</f>
        <v>42312</v>
      </c>
      <c r="J33" s="182">
        <f>IFERROR(_xll.qlIndexFixing(Index1M,$H33,TRUE,_xll.ohTrigger(RecalcTrigger,Trigger1M)),NA())</f>
        <v>-1.1343993762027438E-3</v>
      </c>
      <c r="K33" s="44">
        <f>IFERROR(_xll.qlIndexFixing(Index3M,H33,TRUE,_xll.ohTrigger(RecalcTrigger,Trigger3M)),NA())</f>
        <v>-4.2003426499220603E-4</v>
      </c>
      <c r="L33" s="44">
        <f>IFERROR(_xll.qlIndexFixing(Index6M,$H33,TRUE,_xll.ohTrigger(RecalcTrigger,Trigger6M)),NA())</f>
        <v>2.7424679772048734E-4</v>
      </c>
      <c r="M33" s="183">
        <f>IFERROR(_xll.qlIndexFixing(Index1Y,$H33,TRUE,_xll.ohTrigger(RecalcTrigger,Trigger1Y)),NA())</f>
        <v>1.4243754841419547E-3</v>
      </c>
      <c r="N33" s="182">
        <f>IFERROR(_xll.qlIndexFixing(ONIndex1M,I33,TRUE,_xll.ohTrigger(RecalcTrigger,Trigger1M)),NA())</f>
        <v>-1.1085499673280097E-3</v>
      </c>
      <c r="O33" s="44">
        <f>IFERROR(_xll.qlIndexFixing(ONIndex3M,I33,TRUE,_xll.ohTrigger(RecalcTrigger,Trigger3M)),NA())</f>
        <v>-4.2303759442141597E-4</v>
      </c>
      <c r="P33" s="44">
        <f>IFERROR(_xll.qlIndexFixing(ONIndex6M,I33,TRUE,_xll.ohTrigger(RecalcTrigger,Trigger6M)),NA())</f>
        <v>3.4106080868845368E-4</v>
      </c>
      <c r="Q33" s="183">
        <f>IFERROR(_xll.qlIndexFixing(ONIndex1Y,I33,TRUE,_xll.ohTrigger(RecalcTrigger,Trigger1Y)),NA())</f>
        <v>1.8635754705265128E-3</v>
      </c>
    </row>
    <row r="34" spans="2:17" x14ac:dyDescent="0.2">
      <c r="B34" s="39" t="s">
        <v>17</v>
      </c>
      <c r="D34" s="42">
        <f>_xll.qlCalendarAdvance(Calendar,$D33,B34,"f",FALSE)</f>
        <v>42311</v>
      </c>
      <c r="E34" s="177">
        <f>_xll.qlInterestRateIndexValueDate(IndexON,D34)</f>
        <v>42311</v>
      </c>
      <c r="F34" s="193">
        <f>IFERROR(_xll.qlIndexFixing(IndexON,D34,TRUE,_xll.ohTrigger(RecalcTrigger,TriggerON)),NA())</f>
        <v>-1.4362220535657499E-3</v>
      </c>
      <c r="H34" s="42">
        <f>_xll.qlCalendarAdvance(Calendar,$H33,B34,"f",FALSE)</f>
        <v>42311</v>
      </c>
      <c r="I34" s="177">
        <f>_xll.qlInterestRateIndexValueDate(Index1M,$H34)</f>
        <v>42313</v>
      </c>
      <c r="J34" s="182">
        <f>IFERROR(_xll.qlIndexFixing(Index1M,$H34,TRUE,_xll.ohTrigger(RecalcTrigger,Trigger1M)),NA())</f>
        <v>-1.1405929092611622E-3</v>
      </c>
      <c r="K34" s="44">
        <f>IFERROR(_xll.qlIndexFixing(Index3M,H34,TRUE,_xll.ohTrigger(RecalcTrigger,Trigger3M)),NA())</f>
        <v>-4.2189534376807747E-4</v>
      </c>
      <c r="L34" s="44">
        <f>IFERROR(_xll.qlIndexFixing(Index6M,$H34,TRUE,_xll.ohTrigger(RecalcTrigger,Trigger6M)),NA())</f>
        <v>2.735204730655613E-4</v>
      </c>
      <c r="M34" s="183">
        <f>IFERROR(_xll.qlIndexFixing(Index1Y,$H34,TRUE,_xll.ohTrigger(RecalcTrigger,Trigger1Y)),NA())</f>
        <v>1.4264942838212399E-3</v>
      </c>
      <c r="N34" s="182">
        <f>IFERROR(_xll.qlIndexFixing(ONIndex1M,I34,TRUE,_xll.ohTrigger(RecalcTrigger,Trigger1M)),NA())</f>
        <v>-1.1097405526516724E-3</v>
      </c>
      <c r="O34" s="44">
        <f>IFERROR(_xll.qlIndexFixing(ONIndex3M,I34,TRUE,_xll.ohTrigger(RecalcTrigger,Trigger3M)),NA())</f>
        <v>-4.2006176009579121E-4</v>
      </c>
      <c r="P34" s="44">
        <f>IFERROR(_xll.qlIndexFixing(ONIndex6M,I34,TRUE,_xll.ohTrigger(RecalcTrigger,Trigger6M)),NA())</f>
        <v>3.4570923467924786E-4</v>
      </c>
      <c r="Q34" s="183">
        <f>IFERROR(_xll.qlIndexFixing(ONIndex1Y,I34,TRUE,_xll.ohTrigger(RecalcTrigger,Trigger1Y)),NA())</f>
        <v>1.8635658236565433E-3</v>
      </c>
    </row>
    <row r="35" spans="2:17" x14ac:dyDescent="0.2">
      <c r="B35" s="39" t="s">
        <v>17</v>
      </c>
      <c r="D35" s="42">
        <f>_xll.qlCalendarAdvance(Calendar,$D34,B35,"f",FALSE)</f>
        <v>42312</v>
      </c>
      <c r="E35" s="177">
        <f>_xll.qlInterestRateIndexValueDate(IndexON,D35)</f>
        <v>42312</v>
      </c>
      <c r="F35" s="193">
        <f>IFERROR(_xll.qlIndexFixing(IndexON,D35,TRUE,_xll.ohTrigger(RecalcTrigger,TriggerON)),NA())</f>
        <v>-1.4369994414398235E-3</v>
      </c>
      <c r="H35" s="42">
        <f>_xll.qlCalendarAdvance(Calendar,$H34,B35,"f",FALSE)</f>
        <v>42312</v>
      </c>
      <c r="I35" s="177">
        <f>_xll.qlInterestRateIndexValueDate(Index1M,$H35)</f>
        <v>42314</v>
      </c>
      <c r="J35" s="182">
        <f>IFERROR(_xll.qlIndexFixing(Index1M,$H35,TRUE,_xll.ohTrigger(RecalcTrigger,Trigger1M)),NA())</f>
        <v>-1.1416586122225242E-3</v>
      </c>
      <c r="K35" s="44">
        <f>IFERROR(_xll.qlIndexFixing(Index3M,H35,TRUE,_xll.ohTrigger(RecalcTrigger,Trigger3M)),NA())</f>
        <v>-4.2770990917367555E-4</v>
      </c>
      <c r="L35" s="44">
        <f>IFERROR(_xll.qlIndexFixing(Index6M,$H35,TRUE,_xll.ohTrigger(RecalcTrigger,Trigger6M)),NA())</f>
        <v>2.7278931642878775E-4</v>
      </c>
      <c r="M35" s="183">
        <f>IFERROR(_xll.qlIndexFixing(Index1Y,$H35,TRUE,_xll.ohTrigger(RecalcTrigger,Trigger1Y)),NA())</f>
        <v>1.4252959750482817E-3</v>
      </c>
      <c r="N35" s="182">
        <f>IFERROR(_xll.qlIndexFixing(ONIndex1M,I35,TRUE,_xll.ohTrigger(RecalcTrigger,Trigger1M)),NA())</f>
        <v>-1.1105349424056499E-3</v>
      </c>
      <c r="O35" s="44">
        <f>IFERROR(_xll.qlIndexFixing(ONIndex3M,I35,TRUE,_xll.ohTrigger(RecalcTrigger,Trigger3M)),NA())</f>
        <v>-4.1859989726500402E-4</v>
      </c>
      <c r="P35" s="44">
        <f>IFERROR(_xll.qlIndexFixing(ONIndex6M,I35,TRUE,_xll.ohTrigger(RecalcTrigger,Trigger6M)),NA())</f>
        <v>3.4804399946075648E-4</v>
      </c>
      <c r="Q35" s="183">
        <f>IFERROR(_xll.qlIndexFixing(ONIndex1Y,I35,TRUE,_xll.ohTrigger(RecalcTrigger,Trigger1Y)),NA())</f>
        <v>1.8635658236565433E-3</v>
      </c>
    </row>
    <row r="36" spans="2:17" x14ac:dyDescent="0.2">
      <c r="B36" s="39" t="s">
        <v>17</v>
      </c>
      <c r="D36" s="42">
        <f>_xll.qlCalendarAdvance(Calendar,$D35,B36,"f",FALSE)</f>
        <v>42313</v>
      </c>
      <c r="E36" s="177">
        <f>_xll.qlInterestRateIndexValueDate(IndexON,D36)</f>
        <v>42313</v>
      </c>
      <c r="F36" s="193">
        <f>IFERROR(_xll.qlIndexFixing(IndexON,D36,TRUE,_xll.ohTrigger(RecalcTrigger,TriggerON)),NA())</f>
        <v>-1.4376340540422916E-3</v>
      </c>
      <c r="H36" s="42">
        <f>_xll.qlCalendarAdvance(Calendar,$H35,B36,"f",FALSE)</f>
        <v>42313</v>
      </c>
      <c r="I36" s="177">
        <f>_xll.qlInterestRateIndexValueDate(Index1M,$H36)</f>
        <v>42317</v>
      </c>
      <c r="J36" s="182">
        <f>IFERROR(_xll.qlIndexFixing(Index1M,$H36,TRUE,_xll.ohTrigger(RecalcTrigger,Trigger1M)),NA())</f>
        <v>-1.1487769894800159E-3</v>
      </c>
      <c r="K36" s="44">
        <f>IFERROR(_xll.qlIndexFixing(Index3M,H36,TRUE,_xll.ohTrigger(RecalcTrigger,Trigger3M)),NA())</f>
        <v>-4.2986603699569497E-4</v>
      </c>
      <c r="L36" s="44">
        <f>IFERROR(_xll.qlIndexFixing(Index6M,$H36,TRUE,_xll.ohTrigger(RecalcTrigger,Trigger6M)),NA())</f>
        <v>2.7057544761831546E-4</v>
      </c>
      <c r="M36" s="183">
        <f>IFERROR(_xll.qlIndexFixing(Index1Y,$H36,TRUE,_xll.ohTrigger(RecalcTrigger,Trigger1Y)),NA())</f>
        <v>1.4242411378644641E-3</v>
      </c>
      <c r="N36" s="182">
        <f>IFERROR(_xll.qlIndexFixing(ONIndex1M,I36,TRUE,_xll.ohTrigger(RecalcTrigger,Trigger1M)),NA())</f>
        <v>-1.1114806561929313E-3</v>
      </c>
      <c r="O36" s="44">
        <f>IFERROR(_xll.qlIndexFixing(ONIndex3M,I36,TRUE,_xll.ohTrigger(RecalcTrigger,Trigger3M)),NA())</f>
        <v>-4.1716224922438983E-4</v>
      </c>
      <c r="P36" s="44">
        <f>IFERROR(_xll.qlIndexFixing(ONIndex6M,I36,TRUE,_xll.ohTrigger(RecalcTrigger,Trigger6M)),NA())</f>
        <v>3.5037517495339898E-4</v>
      </c>
      <c r="Q36" s="183">
        <f>IFERROR(_xll.qlIndexFixing(ONIndex1Y,I36,TRUE,_xll.ohTrigger(RecalcTrigger,Trigger1Y)),NA())</f>
        <v>1.8635658236565433E-3</v>
      </c>
    </row>
    <row r="37" spans="2:17" x14ac:dyDescent="0.2">
      <c r="B37" s="39" t="s">
        <v>17</v>
      </c>
      <c r="D37" s="42">
        <f>_xll.qlCalendarAdvance(Calendar,$D36,B37,"f",FALSE)</f>
        <v>42314</v>
      </c>
      <c r="E37" s="177">
        <f>_xll.qlInterestRateIndexValueDate(IndexON,D37)</f>
        <v>42314</v>
      </c>
      <c r="F37" s="193">
        <f>IFERROR(_xll.qlIndexFixing(IndexON,D37,TRUE,_xll.ohTrigger(RecalcTrigger,TriggerON)),NA())</f>
        <v>-1.4383586896871137E-3</v>
      </c>
      <c r="H37" s="42">
        <f>_xll.qlCalendarAdvance(Calendar,$H36,B37,"f",FALSE)</f>
        <v>42314</v>
      </c>
      <c r="I37" s="177">
        <f>_xll.qlInterestRateIndexValueDate(Index1M,$H37)</f>
        <v>42318</v>
      </c>
      <c r="J37" s="182">
        <f>IFERROR(_xll.qlIndexFixing(Index1M,$H37,TRUE,_xll.ohTrigger(RecalcTrigger,Trigger1M)),NA())</f>
        <v>-1.1518637027743139E-3</v>
      </c>
      <c r="K37" s="44">
        <f>IFERROR(_xll.qlIndexFixing(Index3M,H37,TRUE,_xll.ohTrigger(RecalcTrigger,Trigger3M)),NA())</f>
        <v>-4.3198552641097467E-4</v>
      </c>
      <c r="L37" s="44">
        <f>IFERROR(_xll.qlIndexFixing(Index6M,$H37,TRUE,_xll.ohTrigger(RecalcTrigger,Trigger6M)),NA())</f>
        <v>2.6983381121767195E-4</v>
      </c>
      <c r="M37" s="183">
        <f>IFERROR(_xll.qlIndexFixing(Index1Y,$H37,TRUE,_xll.ohTrigger(RecalcTrigger,Trigger1Y)),NA())</f>
        <v>1.4244043065380094E-3</v>
      </c>
      <c r="N37" s="182">
        <f>IFERROR(_xll.qlIndexFixing(ONIndex1M,I37,TRUE,_xll.ohTrigger(RecalcTrigger,Trigger1M)),NA())</f>
        <v>-1.1125982550463931E-3</v>
      </c>
      <c r="O37" s="44">
        <f>IFERROR(_xll.qlIndexFixing(ONIndex3M,I37,TRUE,_xll.ohTrigger(RecalcTrigger,Trigger3M)),NA())</f>
        <v>-4.1575443759711561E-4</v>
      </c>
      <c r="P37" s="44">
        <f>IFERROR(_xll.qlIndexFixing(ONIndex6M,I37,TRUE,_xll.ohTrigger(RecalcTrigger,Trigger6M)),NA())</f>
        <v>3.5269621247557836E-4</v>
      </c>
      <c r="Q37" s="183">
        <f>IFERROR(_xll.qlIndexFixing(ONIndex1Y,I37,TRUE,_xll.ohTrigger(RecalcTrigger,Trigger1Y)),NA())</f>
        <v>1.8635658235766073E-3</v>
      </c>
    </row>
    <row r="38" spans="2:17" x14ac:dyDescent="0.2">
      <c r="B38" s="39" t="s">
        <v>17</v>
      </c>
      <c r="D38" s="42">
        <f>_xll.qlCalendarAdvance(Calendar,$D37,B38,"f",FALSE)</f>
        <v>42317</v>
      </c>
      <c r="E38" s="177">
        <f>_xll.qlInterestRateIndexValueDate(IndexON,D38)</f>
        <v>42317</v>
      </c>
      <c r="F38" s="193">
        <f>IFERROR(_xll.qlIndexFixing(IndexON,D38,TRUE,_xll.ohTrigger(RecalcTrigger,TriggerON)),NA())</f>
        <v>-1.4384930509558913E-3</v>
      </c>
      <c r="H38" s="42">
        <f>_xll.qlCalendarAdvance(Calendar,$H37,B38,"f",FALSE)</f>
        <v>42317</v>
      </c>
      <c r="I38" s="177">
        <f>_xll.qlInterestRateIndexValueDate(Index1M,$H38)</f>
        <v>42319</v>
      </c>
      <c r="J38" s="182">
        <f>IFERROR(_xll.qlIndexFixing(Index1M,$H38,TRUE,_xll.ohTrigger(RecalcTrigger,Trigger1M)),NA())</f>
        <v>-1.1549928580651958E-3</v>
      </c>
      <c r="K38" s="44">
        <f>IFERROR(_xll.qlIndexFixing(Index3M,H38,TRUE,_xll.ohTrigger(RecalcTrigger,Trigger3M)),NA())</f>
        <v>-4.3415349902458007E-4</v>
      </c>
      <c r="L38" s="44">
        <f>IFERROR(_xll.qlIndexFixing(Index6M,$H38,TRUE,_xll.ohTrigger(RecalcTrigger,Trigger6M)),NA())</f>
        <v>2.6909202208777065E-4</v>
      </c>
      <c r="M38" s="183">
        <f>IFERROR(_xll.qlIndexFixing(Index1Y,$H38,TRUE,_xll.ohTrigger(RecalcTrigger,Trigger1Y)),NA())</f>
        <v>1.4246200568531092E-3</v>
      </c>
      <c r="N38" s="182">
        <f>IFERROR(_xll.qlIndexFixing(ONIndex1M,I38,TRUE,_xll.ohTrigger(RecalcTrigger,Trigger1M)),NA())</f>
        <v>-1.1155057520895184E-3</v>
      </c>
      <c r="O38" s="44">
        <f>IFERROR(_xll.qlIndexFixing(ONIndex3M,I38,TRUE,_xll.ohTrigger(RecalcTrigger,Trigger3M)),NA())</f>
        <v>-4.1306590470746585E-4</v>
      </c>
      <c r="P38" s="44">
        <f>IFERROR(_xll.qlIndexFixing(ONIndex6M,I38,TRUE,_xll.ohTrigger(RecalcTrigger,Trigger6M)),NA())</f>
        <v>3.5727210462077608E-4</v>
      </c>
      <c r="Q38" s="183">
        <f>IFERROR(_xll.qlIndexFixing(ONIndex1Y,I38,TRUE,_xll.ohTrigger(RecalcTrigger,Trigger1Y)),NA())</f>
        <v>1.8635754705265128E-3</v>
      </c>
    </row>
    <row r="39" spans="2:17" x14ac:dyDescent="0.2">
      <c r="B39" s="39" t="s">
        <v>17</v>
      </c>
      <c r="D39" s="42">
        <f>_xll.qlCalendarAdvance(Calendar,$D38,B39,"f",FALSE)</f>
        <v>42318</v>
      </c>
      <c r="E39" s="177">
        <f>_xll.qlInterestRateIndexValueDate(IndexON,D39)</f>
        <v>42318</v>
      </c>
      <c r="F39" s="193">
        <f>IFERROR(_xll.qlIndexFixing(IndexON,D39,TRUE,_xll.ohTrigger(RecalcTrigger,TriggerON)),NA())</f>
        <v>-1.4382250110855921E-3</v>
      </c>
      <c r="H39" s="42">
        <f>_xll.qlCalendarAdvance(Calendar,$H38,B39,"f",FALSE)</f>
        <v>42318</v>
      </c>
      <c r="I39" s="177">
        <f>_xll.qlInterestRateIndexValueDate(Index1M,$H39)</f>
        <v>42320</v>
      </c>
      <c r="J39" s="182">
        <f>IFERROR(_xll.qlIndexFixing(Index1M,$H39,TRUE,_xll.ohTrigger(RecalcTrigger,Trigger1M)),NA())</f>
        <v>-1.161278806515037E-3</v>
      </c>
      <c r="K39" s="44">
        <f>IFERROR(_xll.qlIndexFixing(Index3M,H39,TRUE,_xll.ohTrigger(RecalcTrigger,Trigger3M)),NA())</f>
        <v>-4.3636866727645248E-4</v>
      </c>
      <c r="L39" s="44">
        <f>IFERROR(_xll.qlIndexFixing(Index6M,$H39,TRUE,_xll.ohTrigger(RecalcTrigger,Trigger6M)),NA())</f>
        <v>2.6835116918347187E-4</v>
      </c>
      <c r="M39" s="183">
        <f>IFERROR(_xll.qlIndexFixing(Index1Y,$H39,TRUE,_xll.ohTrigger(RecalcTrigger,Trigger1Y)),NA())</f>
        <v>1.4279307531445131E-3</v>
      </c>
      <c r="N39" s="182">
        <f>IFERROR(_xll.qlIndexFixing(ONIndex1M,I39,TRUE,_xll.ohTrigger(RecalcTrigger,Trigger1M)),NA())</f>
        <v>-1.1191987235381617E-3</v>
      </c>
      <c r="O39" s="44">
        <f>IFERROR(_xll.qlIndexFixing(ONIndex3M,I39,TRUE,_xll.ohTrigger(RecalcTrigger,Trigger3M)),NA())</f>
        <v>-4.1053399336021812E-4</v>
      </c>
      <c r="P39" s="44">
        <f>IFERROR(_xll.qlIndexFixing(ONIndex6M,I39,TRUE,_xll.ohTrigger(RecalcTrigger,Trigger6M)),NA())</f>
        <v>3.6174800603028245E-4</v>
      </c>
      <c r="Q39" s="183">
        <f>IFERROR(_xll.qlIndexFixing(ONIndex1Y,I39,TRUE,_xll.ohTrigger(RecalcTrigger,Trigger1Y)),NA())</f>
        <v>1.8635658236565433E-3</v>
      </c>
    </row>
    <row r="40" spans="2:17" x14ac:dyDescent="0.2">
      <c r="B40" s="39" t="s">
        <v>17</v>
      </c>
      <c r="D40" s="42">
        <f>_xll.qlCalendarAdvance(Calendar,$D39,B40,"f",FALSE)</f>
        <v>42319</v>
      </c>
      <c r="E40" s="177">
        <f>_xll.qlInterestRateIndexValueDate(IndexON,D40)</f>
        <v>42319</v>
      </c>
      <c r="F40" s="193">
        <f>IFERROR(_xll.qlIndexFixing(IndexON,D40,TRUE,_xll.ohTrigger(RecalcTrigger,TriggerON)),NA())</f>
        <v>-1.437738685505785E-3</v>
      </c>
      <c r="H40" s="42">
        <f>_xll.qlCalendarAdvance(Calendar,$H39,B40,"f",FALSE)</f>
        <v>42319</v>
      </c>
      <c r="I40" s="177">
        <f>_xll.qlInterestRateIndexValueDate(Index1M,$H40)</f>
        <v>42321</v>
      </c>
      <c r="J40" s="182">
        <f>IFERROR(_xll.qlIndexFixing(Index1M,$H40,TRUE,_xll.ohTrigger(RecalcTrigger,Trigger1M)),NA())</f>
        <v>-1.1628527407405291E-3</v>
      </c>
      <c r="K40" s="44">
        <f>IFERROR(_xll.qlIndexFixing(Index3M,H40,TRUE,_xll.ohTrigger(RecalcTrigger,Trigger3M)),NA())</f>
        <v>-4.4265296911119399E-4</v>
      </c>
      <c r="L40" s="44">
        <f>IFERROR(_xll.qlIndexFixing(Index6M,$H40,TRUE,_xll.ohTrigger(RecalcTrigger,Trigger6M)),NA())</f>
        <v>2.6761239249090314E-4</v>
      </c>
      <c r="M40" s="183">
        <f>IFERROR(_xll.qlIndexFixing(Index1Y,$H40,TRUE,_xll.ohTrigger(RecalcTrigger,Trigger1Y)),NA())</f>
        <v>1.4267363510006344E-3</v>
      </c>
      <c r="N40" s="182">
        <f>IFERROR(_xll.qlIndexFixing(ONIndex1M,I40,TRUE,_xll.ohTrigger(RecalcTrigger,Trigger1M)),NA())</f>
        <v>-1.1214841646145501E-3</v>
      </c>
      <c r="O40" s="44">
        <f>IFERROR(_xll.qlIndexFixing(ONIndex3M,I40,TRUE,_xll.ohTrigger(RecalcTrigger,Trigger3M)),NA())</f>
        <v>-4.0935969238375947E-4</v>
      </c>
      <c r="P40" s="44">
        <f>IFERROR(_xll.qlIndexFixing(ONIndex6M,I40,TRUE,_xll.ohTrigger(RecalcTrigger,Trigger6M)),NA())</f>
        <v>3.6392012115804562E-4</v>
      </c>
      <c r="Q40" s="183">
        <f>IFERROR(_xll.qlIndexFixing(ONIndex1Y,I40,TRUE,_xll.ohTrigger(RecalcTrigger,Trigger1Y)),NA())</f>
        <v>1.8635658235766073E-3</v>
      </c>
    </row>
    <row r="41" spans="2:17" x14ac:dyDescent="0.2">
      <c r="B41" s="39" t="s">
        <v>17</v>
      </c>
      <c r="D41" s="42">
        <f>_xll.qlCalendarAdvance(Calendar,$D40,B41,"f",FALSE)</f>
        <v>42320</v>
      </c>
      <c r="E41" s="177">
        <f>_xll.qlInterestRateIndexValueDate(IndexON,D41)</f>
        <v>42320</v>
      </c>
      <c r="F41" s="193">
        <f>IFERROR(_xll.qlIndexFixing(IndexON,D41,TRUE,_xll.ohTrigger(RecalcTrigger,TriggerON)),NA())</f>
        <v>-1.4370214890435662E-3</v>
      </c>
      <c r="H41" s="42">
        <f>_xll.qlCalendarAdvance(Calendar,$H40,B41,"f",FALSE)</f>
        <v>42320</v>
      </c>
      <c r="I41" s="177">
        <f>_xll.qlInterestRateIndexValueDate(Index1M,$H41)</f>
        <v>42324</v>
      </c>
      <c r="J41" s="182">
        <f>IFERROR(_xll.qlIndexFixing(Index1M,$H41,TRUE,_xll.ohTrigger(RecalcTrigger,Trigger1M)),NA())</f>
        <v>-1.1707410963359699E-3</v>
      </c>
      <c r="K41" s="44">
        <f>IFERROR(_xll.qlIndexFixing(Index3M,H41,TRUE,_xll.ohTrigger(RecalcTrigger,Trigger3M)),NA())</f>
        <v>-4.4567222672972038E-4</v>
      </c>
      <c r="L41" s="44">
        <f>IFERROR(_xll.qlIndexFixing(Index6M,$H41,TRUE,_xll.ohTrigger(RecalcTrigger,Trigger6M)),NA())</f>
        <v>2.6542068506656363E-4</v>
      </c>
      <c r="M41" s="183">
        <f>IFERROR(_xll.qlIndexFixing(Index1Y,$H41,TRUE,_xll.ohTrigger(RecalcTrigger,Trigger1Y)),NA())</f>
        <v>1.426320959381659E-3</v>
      </c>
      <c r="N41" s="182">
        <f>IFERROR(_xll.qlIndexFixing(ONIndex1M,I41,TRUE,_xll.ohTrigger(RecalcTrigger,Trigger1M)),NA())</f>
        <v>-1.1240648571542167E-3</v>
      </c>
      <c r="O41" s="44">
        <f>IFERROR(_xll.qlIndexFixing(ONIndex3M,I41,TRUE,_xll.ohTrigger(RecalcTrigger,Trigger3M)),NA())</f>
        <v>-4.0824895891855562E-4</v>
      </c>
      <c r="P41" s="44">
        <f>IFERROR(_xll.qlIndexFixing(ONIndex6M,I41,TRUE,_xll.ohTrigger(RecalcTrigger,Trigger6M)),NA())</f>
        <v>3.6604280518659493E-4</v>
      </c>
      <c r="Q41" s="183">
        <f>IFERROR(_xll.qlIndexFixing(ONIndex1Y,I41,TRUE,_xll.ohTrigger(RecalcTrigger,Trigger1Y)),NA())</f>
        <v>1.8635658236565433E-3</v>
      </c>
    </row>
    <row r="42" spans="2:17" x14ac:dyDescent="0.2">
      <c r="B42" s="39" t="s">
        <v>17</v>
      </c>
      <c r="D42" s="42">
        <f>_xll.qlCalendarAdvance(Calendar,$D41,B42,"f",FALSE)</f>
        <v>42321</v>
      </c>
      <c r="E42" s="177">
        <f>_xll.qlInterestRateIndexValueDate(IndexON,D42)</f>
        <v>42321</v>
      </c>
      <c r="F42" s="193">
        <f>IFERROR(_xll.qlIndexFixing(IndexON,D42,TRUE,_xll.ohTrigger(RecalcTrigger,TriggerON)),NA())</f>
        <v>-1.43474888278039E-3</v>
      </c>
      <c r="H42" s="42">
        <f>_xll.qlCalendarAdvance(Calendar,$H41,B42,"f",FALSE)</f>
        <v>42321</v>
      </c>
      <c r="I42" s="177">
        <f>_xll.qlInterestRateIndexValueDate(Index1M,$H42)</f>
        <v>42325</v>
      </c>
      <c r="J42" s="182">
        <f>IFERROR(_xll.qlIndexFixing(Index1M,$H42,TRUE,_xll.ohTrigger(RecalcTrigger,Trigger1M)),NA())</f>
        <v>-1.1737890901226677E-3</v>
      </c>
      <c r="K42" s="44">
        <f>IFERROR(_xll.qlIndexFixing(Index3M,H42,TRUE,_xll.ohTrigger(RecalcTrigger,Trigger3M)),NA())</f>
        <v>-4.4810074105023045E-4</v>
      </c>
      <c r="L42" s="44">
        <f>IFERROR(_xll.qlIndexFixing(Index6M,$H42,TRUE,_xll.ohTrigger(RecalcTrigger,Trigger6M)),NA())</f>
        <v>2.6470263377077828E-4</v>
      </c>
      <c r="M42" s="183">
        <f>IFERROR(_xll.qlIndexFixing(Index1Y,$H42,TRUE,_xll.ohTrigger(RecalcTrigger,Trigger1Y)),NA())</f>
        <v>1.426751574104118E-3</v>
      </c>
      <c r="N42" s="182">
        <f>IFERROR(_xll.qlIndexFixing(ONIndex1M,I42,TRUE,_xll.ohTrigger(RecalcTrigger,Trigger1M)),NA())</f>
        <v>-1.126961362709622E-3</v>
      </c>
      <c r="O42" s="44">
        <f>IFERROR(_xll.qlIndexFixing(ONIndex3M,I42,TRUE,_xll.ohTrigger(RecalcTrigger,Trigger3M)),NA())</f>
        <v>-4.0720741510735792E-4</v>
      </c>
      <c r="P42" s="44">
        <f>IFERROR(_xll.qlIndexFixing(ONIndex6M,I42,TRUE,_xll.ohTrigger(RecalcTrigger,Trigger6M)),NA())</f>
        <v>3.6810950959420552E-4</v>
      </c>
      <c r="Q42" s="183">
        <f>IFERROR(_xll.qlIndexFixing(ONIndex1Y,I42,TRUE,_xll.ohTrigger(RecalcTrigger,Trigger1Y)),NA())</f>
        <v>1.8635658236565433E-3</v>
      </c>
    </row>
    <row r="43" spans="2:17" x14ac:dyDescent="0.2">
      <c r="B43" s="39" t="s">
        <v>17</v>
      </c>
      <c r="D43" s="42">
        <f>_xll.qlCalendarAdvance(Calendar,$D42,B43,"f",FALSE)</f>
        <v>42324</v>
      </c>
      <c r="E43" s="177">
        <f>_xll.qlInterestRateIndexValueDate(IndexON,D43)</f>
        <v>42324</v>
      </c>
      <c r="F43" s="193">
        <f>IFERROR(_xll.qlIndexFixing(IndexON,D43,TRUE,_xll.ohTrigger(RecalcTrigger,TriggerON)),NA())</f>
        <v>-1.4315922919516666E-3</v>
      </c>
      <c r="H43" s="42">
        <f>_xll.qlCalendarAdvance(Calendar,$H42,B43,"f",FALSE)</f>
        <v>42324</v>
      </c>
      <c r="I43" s="177">
        <f>_xll.qlInterestRateIndexValueDate(Index1M,$H43)</f>
        <v>42326</v>
      </c>
      <c r="J43" s="182">
        <f>IFERROR(_xll.qlIndexFixing(Index1M,$H43,TRUE,_xll.ohTrigger(RecalcTrigger,Trigger1M)),NA())</f>
        <v>-1.1767573796821473E-3</v>
      </c>
      <c r="K43" s="44">
        <f>IFERROR(_xll.qlIndexFixing(Index3M,H43,TRUE,_xll.ohTrigger(RecalcTrigger,Trigger3M)),NA())</f>
        <v>-4.5056673442321073E-4</v>
      </c>
      <c r="L43" s="44">
        <f>IFERROR(_xll.qlIndexFixing(Index6M,$H43,TRUE,_xll.ohTrigger(RecalcTrigger,Trigger6M)),NA())</f>
        <v>2.6399312412984889E-4</v>
      </c>
      <c r="M43" s="183">
        <f>IFERROR(_xll.qlIndexFixing(Index1Y,$H43,TRUE,_xll.ohTrigger(RecalcTrigger,Trigger1Y)),NA())</f>
        <v>1.4272007744791568E-3</v>
      </c>
      <c r="N43" s="182">
        <f>IFERROR(_xll.qlIndexFixing(ONIndex1M,I43,TRUE,_xll.ohTrigger(RecalcTrigger,Trigger1M)),NA())</f>
        <v>-1.1339063170145991E-3</v>
      </c>
      <c r="O43" s="44">
        <f>IFERROR(_xll.qlIndexFixing(ONIndex3M,I43,TRUE,_xll.ohTrigger(RecalcTrigger,Trigger3M)),NA())</f>
        <v>-4.0538261242506479E-4</v>
      </c>
      <c r="P43" s="44">
        <f>IFERROR(_xll.qlIndexFixing(ONIndex6M,I43,TRUE,_xll.ohTrigger(RecalcTrigger,Trigger6M)),NA())</f>
        <v>3.7202395910540531E-4</v>
      </c>
      <c r="Q43" s="183">
        <f>IFERROR(_xll.qlIndexFixing(ONIndex1Y,I43,TRUE,_xll.ohTrigger(RecalcTrigger,Trigger1Y)),NA())</f>
        <v>1.8635754705265128E-3</v>
      </c>
    </row>
    <row r="44" spans="2:17" x14ac:dyDescent="0.2">
      <c r="B44" s="39" t="s">
        <v>17</v>
      </c>
      <c r="D44" s="42">
        <f>_xll.qlCalendarAdvance(Calendar,$D43,B44,"f",FALSE)</f>
        <v>42325</v>
      </c>
      <c r="E44" s="177">
        <f>_xll.qlInterestRateIndexValueDate(IndexON,D44)</f>
        <v>42325</v>
      </c>
      <c r="F44" s="193">
        <f>IFERROR(_xll.qlIndexFixing(IndexON,D44,TRUE,_xll.ohTrigger(RecalcTrigger,TriggerON)),NA())</f>
        <v>-1.4295319643231608E-3</v>
      </c>
      <c r="H44" s="42">
        <f>_xll.qlCalendarAdvance(Calendar,$H43,B44,"f",FALSE)</f>
        <v>42325</v>
      </c>
      <c r="I44" s="177">
        <f>_xll.qlInterestRateIndexValueDate(Index1M,$H44)</f>
        <v>42327</v>
      </c>
      <c r="J44" s="182">
        <f>IFERROR(_xll.qlIndexFixing(Index1M,$H44,TRUE,_xll.ohTrigger(RecalcTrigger,Trigger1M)),NA())</f>
        <v>-1.1814293270197285E-3</v>
      </c>
      <c r="K44" s="44">
        <f>IFERROR(_xll.qlIndexFixing(Index3M,H44,TRUE,_xll.ohTrigger(RecalcTrigger,Trigger3M)),NA())</f>
        <v>-4.5306825555301451E-4</v>
      </c>
      <c r="L44" s="44">
        <f>IFERROR(_xll.qlIndexFixing(Index6M,$H44,TRUE,_xll.ohTrigger(RecalcTrigger,Trigger6M)),NA())</f>
        <v>2.632936023341956E-4</v>
      </c>
      <c r="M44" s="183">
        <f>IFERROR(_xll.qlIndexFixing(Index1Y,$H44,TRUE,_xll.ohTrigger(RecalcTrigger,Trigger1Y)),NA())</f>
        <v>1.4309877654373846E-3</v>
      </c>
      <c r="N44" s="182">
        <f>IFERROR(_xll.qlIndexFixing(ONIndex1M,I44,TRUE,_xll.ohTrigger(RecalcTrigger,Trigger1M)),NA())</f>
        <v>-1.1421167347869243E-3</v>
      </c>
      <c r="O44" s="44">
        <f>IFERROR(_xll.qlIndexFixing(ONIndex3M,I44,TRUE,_xll.ohTrigger(RecalcTrigger,Trigger3M)),NA())</f>
        <v>-4.0384557338235538E-4</v>
      </c>
      <c r="P44" s="44">
        <f>IFERROR(_xll.qlIndexFixing(ONIndex6M,I44,TRUE,_xll.ohTrigger(RecalcTrigger,Trigger6M)),NA())</f>
        <v>3.7568555210754084E-4</v>
      </c>
      <c r="Q44" s="183">
        <f>IFERROR(_xll.qlIndexFixing(ONIndex1Y,I44,TRUE,_xll.ohTrigger(RecalcTrigger,Trigger1Y)),NA())</f>
        <v>1.8635658236565433E-3</v>
      </c>
    </row>
    <row r="45" spans="2:17" x14ac:dyDescent="0.2">
      <c r="B45" s="39" t="s">
        <v>17</v>
      </c>
      <c r="D45" s="42">
        <f>_xll.qlCalendarAdvance(Calendar,$D44,B45,"f",FALSE)</f>
        <v>42326</v>
      </c>
      <c r="E45" s="177">
        <f>_xll.qlInterestRateIndexValueDate(IndexON,D45)</f>
        <v>42326</v>
      </c>
      <c r="F45" s="193">
        <f>IFERROR(_xll.qlIndexFixing(IndexON,D45,TRUE,_xll.ohTrigger(RecalcTrigger,TriggerON)),NA())</f>
        <v>-1.4271652551745007E-3</v>
      </c>
      <c r="H45" s="42">
        <f>_xll.qlCalendarAdvance(Calendar,$H44,B45,"f",FALSE)</f>
        <v>42326</v>
      </c>
      <c r="I45" s="177">
        <f>_xll.qlInterestRateIndexValueDate(Index1M,$H45)</f>
        <v>42328</v>
      </c>
      <c r="J45" s="182">
        <f>IFERROR(_xll.qlIndexFixing(Index1M,$H45,TRUE,_xll.ohTrigger(RecalcTrigger,Trigger1M)),NA())</f>
        <v>-1.1831900620411005E-3</v>
      </c>
      <c r="K45" s="44">
        <f>IFERROR(_xll.qlIndexFixing(Index3M,H45,TRUE,_xll.ohTrigger(RecalcTrigger,Trigger3M)),NA())</f>
        <v>-4.5959450709261542E-4</v>
      </c>
      <c r="L45" s="44">
        <f>IFERROR(_xll.qlIndexFixing(Index6M,$H45,TRUE,_xll.ohTrigger(RecalcTrigger,Trigger6M)),NA())</f>
        <v>2.6260556560506648E-4</v>
      </c>
      <c r="M45" s="183">
        <f>IFERROR(_xll.qlIndexFixing(Index1Y,$H45,TRUE,_xll.ohTrigger(RecalcTrigger,Trigger1Y)),NA())</f>
        <v>1.4298016771594219E-3</v>
      </c>
      <c r="N45" s="182">
        <f>IFERROR(_xll.qlIndexFixing(ONIndex1M,I45,TRUE,_xll.ohTrigger(RecalcTrigger,Trigger1M)),NA())</f>
        <v>-1.1468159453675852E-3</v>
      </c>
      <c r="O45" s="44">
        <f>IFERROR(_xll.qlIndexFixing(ONIndex3M,I45,TRUE,_xll.ohTrigger(RecalcTrigger,Trigger3M)),NA())</f>
        <v>-4.0299601883564407E-4</v>
      </c>
      <c r="P45" s="44">
        <f>IFERROR(_xll.qlIndexFixing(ONIndex6M,I45,TRUE,_xll.ohTrigger(RecalcTrigger,Trigger6M)),NA())</f>
        <v>3.7781549928617153E-4</v>
      </c>
      <c r="Q45" s="183">
        <f>IFERROR(_xll.qlIndexFixing(ONIndex1Y,I45,TRUE,_xll.ohTrigger(RecalcTrigger,Trigger1Y)),NA())</f>
        <v>1.8635658235766073E-3</v>
      </c>
    </row>
    <row r="46" spans="2:17" x14ac:dyDescent="0.2">
      <c r="B46" s="39" t="s">
        <v>17</v>
      </c>
      <c r="D46" s="42">
        <f>_xll.qlCalendarAdvance(Calendar,$D45,B46,"f",FALSE)</f>
        <v>42327</v>
      </c>
      <c r="E46" s="177">
        <f>_xll.qlInterestRateIndexValueDate(IndexON,D46)</f>
        <v>42327</v>
      </c>
      <c r="F46" s="193">
        <f>IFERROR(_xll.qlIndexFixing(IndexON,D46,TRUE,_xll.ohTrigger(RecalcTrigger,TriggerON)),NA())</f>
        <v>-1.4244795792528464E-3</v>
      </c>
      <c r="H46" s="42">
        <f>_xll.qlCalendarAdvance(Calendar,$H45,B46,"f",FALSE)</f>
        <v>42327</v>
      </c>
      <c r="I46" s="177">
        <f>_xll.qlInterestRateIndexValueDate(Index1M,$H46)</f>
        <v>42331</v>
      </c>
      <c r="J46" s="182">
        <f>IFERROR(_xll.qlIndexFixing(Index1M,$H46,TRUE,_xll.ohTrigger(RecalcTrigger,Trigger1M)),NA())</f>
        <v>-1.1896011259766581E-3</v>
      </c>
      <c r="K46" s="44">
        <f>IFERROR(_xll.qlIndexFixing(Index3M,H46,TRUE,_xll.ohTrigger(RecalcTrigger,Trigger3M)),NA())</f>
        <v>-4.6338727310215314E-4</v>
      </c>
      <c r="L46" s="44">
        <f>IFERROR(_xll.qlIndexFixing(Index6M,$H46,TRUE,_xll.ohTrigger(RecalcTrigger,Trigger6M)),NA())</f>
        <v>2.6062610355716596E-4</v>
      </c>
      <c r="M46" s="183">
        <f>IFERROR(_xll.qlIndexFixing(Index1Y,$H46,TRUE,_xll.ohTrigger(RecalcTrigger,Trigger1Y)),NA())</f>
        <v>1.4295470648477075E-3</v>
      </c>
      <c r="N46" s="182">
        <f>IFERROR(_xll.qlIndexFixing(ONIndex1M,I46,TRUE,_xll.ohTrigger(RecalcTrigger,Trigger1M)),NA())</f>
        <v>-1.1515195193778638E-3</v>
      </c>
      <c r="O46" s="44">
        <f>IFERROR(_xll.qlIndexFixing(ONIndex3M,I46,TRUE,_xll.ohTrigger(RecalcTrigger,Trigger3M)),NA())</f>
        <v>-4.0198810528302431E-4</v>
      </c>
      <c r="P46" s="44">
        <f>IFERROR(_xll.qlIndexFixing(ONIndex6M,I46,TRUE,_xll.ohTrigger(RecalcTrigger,Trigger6M)),NA())</f>
        <v>3.8023479413062944E-4</v>
      </c>
      <c r="Q46" s="183">
        <f>IFERROR(_xll.qlIndexFixing(ONIndex1Y,I46,TRUE,_xll.ohTrigger(RecalcTrigger,Trigger1Y)),NA())</f>
        <v>1.8635658236565433E-3</v>
      </c>
    </row>
    <row r="47" spans="2:17" x14ac:dyDescent="0.2">
      <c r="B47" s="39" t="s">
        <v>17</v>
      </c>
      <c r="D47" s="42">
        <f>_xll.qlCalendarAdvance(Calendar,$D46,B47,"f",FALSE)</f>
        <v>42328</v>
      </c>
      <c r="E47" s="177">
        <f>_xll.qlInterestRateIndexValueDate(IndexON,D47)</f>
        <v>42328</v>
      </c>
      <c r="F47" s="193">
        <f>IFERROR(_xll.qlIndexFixing(IndexON,D47,TRUE,_xll.ohTrigger(RecalcTrigger,TriggerON)),NA())</f>
        <v>-1.4179764946353757E-3</v>
      </c>
      <c r="H47" s="42">
        <f>_xll.qlCalendarAdvance(Calendar,$H46,B47,"f",FALSE)</f>
        <v>42328</v>
      </c>
      <c r="I47" s="177">
        <f>_xll.qlInterestRateIndexValueDate(Index1M,$H47)</f>
        <v>42332</v>
      </c>
      <c r="J47" s="182">
        <f>IFERROR(_xll.qlIndexFixing(Index1M,$H47,TRUE,_xll.ohTrigger(RecalcTrigger,Trigger1M)),NA())</f>
        <v>-1.1915945947134077E-3</v>
      </c>
      <c r="K47" s="44">
        <f>IFERROR(_xll.qlIndexFixing(Index3M,H47,TRUE,_xll.ohTrigger(RecalcTrigger,Trigger3M)),NA())</f>
        <v>-4.660338449664239E-4</v>
      </c>
      <c r="L47" s="44">
        <f>IFERROR(_xll.qlIndexFixing(Index6M,$H47,TRUE,_xll.ohTrigger(RecalcTrigger,Trigger6M)),NA())</f>
        <v>2.5999999999959514E-4</v>
      </c>
      <c r="M47" s="183">
        <f>IFERROR(_xll.qlIndexFixing(Index1Y,$H47,TRUE,_xll.ohTrigger(RecalcTrigger,Trigger1Y)),NA())</f>
        <v>1.4300000000000423E-3</v>
      </c>
      <c r="N47" s="182">
        <f>IFERROR(_xll.qlIndexFixing(ONIndex1M,I47,TRUE,_xll.ohTrigger(RecalcTrigger,Trigger1M)),NA())</f>
        <v>-1.1561331608866965E-3</v>
      </c>
      <c r="O47" s="44">
        <f>IFERROR(_xll.qlIndexFixing(ONIndex3M,I47,TRUE,_xll.ohTrigger(RecalcTrigger,Trigger3M)),NA())</f>
        <v>-4.0105370064935641E-4</v>
      </c>
      <c r="P47" s="44">
        <f>IFERROR(_xll.qlIndexFixing(ONIndex6M,I47,TRUE,_xll.ohTrigger(RecalcTrigger,Trigger6M)),NA())</f>
        <v>3.8246104819172899E-4</v>
      </c>
      <c r="Q47" s="183">
        <f>IFERROR(_xll.qlIndexFixing(ONIndex1Y,I47,TRUE,_xll.ohTrigger(RecalcTrigger,Trigger1Y)),NA())</f>
        <v>1.8635658236565433E-3</v>
      </c>
    </row>
    <row r="48" spans="2:17" x14ac:dyDescent="0.2">
      <c r="B48" s="39" t="s">
        <v>17</v>
      </c>
      <c r="D48" s="42">
        <f>_xll.qlCalendarAdvance(Calendar,$D47,B48,"f",FALSE)</f>
        <v>42331</v>
      </c>
      <c r="E48" s="177">
        <f>_xll.qlInterestRateIndexValueDate(IndexON,D48)</f>
        <v>42331</v>
      </c>
      <c r="F48" s="193">
        <f>IFERROR(_xll.qlIndexFixing(IndexON,D48,TRUE,_xll.ohTrigger(RecalcTrigger,TriggerON)),NA())</f>
        <v>-1.4102955068562295E-3</v>
      </c>
      <c r="H48" s="42">
        <f>_xll.qlCalendarAdvance(Calendar,$H47,B48,"f",FALSE)</f>
        <v>42331</v>
      </c>
      <c r="I48" s="177">
        <f>_xll.qlInterestRateIndexValueDate(Index1M,$H48)</f>
        <v>42333</v>
      </c>
      <c r="J48" s="182">
        <f>IFERROR(_xll.qlIndexFixing(Index1M,$H48,TRUE,_xll.ohTrigger(RecalcTrigger,Trigger1M)),NA())</f>
        <v>-1.1933652309682363E-3</v>
      </c>
      <c r="K48" s="44">
        <f>IFERROR(_xll.qlIndexFixing(Index3M,H48,TRUE,_xll.ohTrigger(RecalcTrigger,Trigger3M)),NA())</f>
        <v>-4.6870483542132247E-4</v>
      </c>
      <c r="L48" s="44">
        <f>IFERROR(_xll.qlIndexFixing(Index6M,$H48,TRUE,_xll.ohTrigger(RecalcTrigger,Trigger6M)),NA())</f>
        <v>2.5939161254357704E-4</v>
      </c>
      <c r="M48" s="183">
        <f>IFERROR(_xll.qlIndexFixing(Index1Y,$H48,TRUE,_xll.ohTrigger(RecalcTrigger,Trigger1Y)),NA())</f>
        <v>1.4304363349186215E-3</v>
      </c>
      <c r="N48" s="182">
        <f>IFERROR(_xll.qlIndexFixing(ONIndex1M,I48,TRUE,_xll.ohTrigger(RecalcTrigger,Trigger1M)),NA())</f>
        <v>-1.1649956229309311E-3</v>
      </c>
      <c r="O48" s="44">
        <f>IFERROR(_xll.qlIndexFixing(ONIndex3M,I48,TRUE,_xll.ohTrigger(RecalcTrigger,Trigger3M)),NA())</f>
        <v>-3.9945395868379308E-4</v>
      </c>
      <c r="P48" s="44">
        <f>IFERROR(_xll.qlIndexFixing(ONIndex6M,I48,TRUE,_xll.ohTrigger(RecalcTrigger,Trigger6M)),NA())</f>
        <v>3.8619717152243993E-4</v>
      </c>
      <c r="Q48" s="183">
        <f>IFERROR(_xll.qlIndexFixing(ONIndex1Y,I48,TRUE,_xll.ohTrigger(RecalcTrigger,Trigger1Y)),NA())</f>
        <v>1.8635754705265128E-3</v>
      </c>
    </row>
    <row r="49" spans="2:17" x14ac:dyDescent="0.2">
      <c r="B49" s="39" t="s">
        <v>17</v>
      </c>
      <c r="D49" s="42">
        <f>_xll.qlCalendarAdvance(Calendar,$D48,B49,"f",FALSE)</f>
        <v>42332</v>
      </c>
      <c r="E49" s="177">
        <f>_xll.qlInterestRateIndexValueDate(IndexON,D49)</f>
        <v>42332</v>
      </c>
      <c r="F49" s="193">
        <f>IFERROR(_xll.qlIndexFixing(IndexON,D49,TRUE,_xll.ohTrigger(RecalcTrigger,TriggerON)),NA())</f>
        <v>-1.4059762758433791E-3</v>
      </c>
      <c r="H49" s="42">
        <f>_xll.qlCalendarAdvance(Calendar,$H48,B49,"f",FALSE)</f>
        <v>42332</v>
      </c>
      <c r="I49" s="177">
        <f>_xll.qlInterestRateIndexValueDate(Index1M,$H49)</f>
        <v>42334</v>
      </c>
      <c r="J49" s="182">
        <f>IFERROR(_xll.qlIndexFixing(Index1M,$H49,TRUE,_xll.ohTrigger(RecalcTrigger,Trigger1M)),NA())</f>
        <v>-1.1946767308261552E-3</v>
      </c>
      <c r="K49" s="44">
        <f>IFERROR(_xll.qlIndexFixing(Index3M,H49,TRUE,_xll.ohTrigger(RecalcTrigger,Trigger3M)),NA())</f>
        <v>-4.7140046911019624E-4</v>
      </c>
      <c r="L49" s="44">
        <f>IFERROR(_xll.qlIndexFixing(Index6M,$H49,TRUE,_xll.ohTrigger(RecalcTrigger,Trigger6M)),NA())</f>
        <v>2.5879938250669791E-4</v>
      </c>
      <c r="M49" s="183">
        <f>IFERROR(_xll.qlIndexFixing(Index1Y,$H49,TRUE,_xll.ohTrigger(RecalcTrigger,Trigger1Y)),NA())</f>
        <v>1.4340187280393736E-3</v>
      </c>
      <c r="N49" s="182">
        <f>IFERROR(_xll.qlIndexFixing(ONIndex1M,I49,TRUE,_xll.ohTrigger(RecalcTrigger,Trigger1M)),NA())</f>
        <v>-1.1734432981302945E-3</v>
      </c>
      <c r="O49" s="44">
        <f>IFERROR(_xll.qlIndexFixing(ONIndex3M,I49,TRUE,_xll.ohTrigger(RecalcTrigger,Trigger3M)),NA())</f>
        <v>-3.9814909465363257E-4</v>
      </c>
      <c r="P49" s="44">
        <f>IFERROR(_xll.qlIndexFixing(ONIndex6M,I49,TRUE,_xll.ohTrigger(RecalcTrigger,Trigger6M)),NA())</f>
        <v>3.8914233755349414E-4</v>
      </c>
      <c r="Q49" s="183">
        <f>IFERROR(_xll.qlIndexFixing(ONIndex1Y,I49,TRUE,_xll.ohTrigger(RecalcTrigger,Trigger1Y)),NA())</f>
        <v>1.8635658236565433E-3</v>
      </c>
    </row>
    <row r="50" spans="2:17" x14ac:dyDescent="0.2">
      <c r="B50" s="39" t="s">
        <v>17</v>
      </c>
      <c r="D50" s="42">
        <f>_xll.qlCalendarAdvance(Calendar,$D49,B50,"f",FALSE)</f>
        <v>42333</v>
      </c>
      <c r="E50" s="177">
        <f>_xll.qlInterestRateIndexValueDate(IndexON,D50)</f>
        <v>42333</v>
      </c>
      <c r="F50" s="193">
        <f>IFERROR(_xll.qlIndexFixing(IndexON,D50,TRUE,_xll.ohTrigger(RecalcTrigger,TriggerON)),NA())</f>
        <v>-1.4020315984986098E-3</v>
      </c>
      <c r="H50" s="42">
        <f>_xll.qlCalendarAdvance(Calendar,$H49,B50,"f",FALSE)</f>
        <v>42333</v>
      </c>
      <c r="I50" s="177">
        <f>_xll.qlInterestRateIndexValueDate(Index1M,$H50)</f>
        <v>42335</v>
      </c>
      <c r="J50" s="182">
        <f>IFERROR(_xll.qlIndexFixing(Index1M,$H50,TRUE,_xll.ohTrigger(RecalcTrigger,Trigger1M)),NA())</f>
        <v>-1.1959239124784227E-3</v>
      </c>
      <c r="K50" s="44">
        <f>IFERROR(_xll.qlIndexFixing(Index3M,H50,TRUE,_xll.ohTrigger(RecalcTrigger,Trigger3M)),NA())</f>
        <v>-4.779125812178315E-4</v>
      </c>
      <c r="L50" s="44">
        <f>IFERROR(_xll.qlIndexFixing(Index6M,$H50,TRUE,_xll.ohTrigger(RecalcTrigger,Trigger6M)),NA())</f>
        <v>2.5822315503129252E-4</v>
      </c>
      <c r="M50" s="183">
        <f>IFERROR(_xll.qlIndexFixing(Index1Y,$H50,TRUE,_xll.ohTrigger(RecalcTrigger,Trigger1Y)),NA())</f>
        <v>1.4328408827822847E-3</v>
      </c>
      <c r="N50" s="182">
        <f>IFERROR(_xll.qlIndexFixing(ONIndex1M,I50,TRUE,_xll.ohTrigger(RecalcTrigger,Trigger1M)),NA())</f>
        <v>-1.1774234492190061E-3</v>
      </c>
      <c r="O50" s="44">
        <f>IFERROR(_xll.qlIndexFixing(ONIndex3M,I50,TRUE,_xll.ohTrigger(RecalcTrigger,Trigger3M)),NA())</f>
        <v>-3.9765567718674788E-4</v>
      </c>
      <c r="P50" s="44">
        <f>IFERROR(_xll.qlIndexFixing(ONIndex6M,I50,TRUE,_xll.ohTrigger(RecalcTrigger,Trigger6M)),NA())</f>
        <v>3.9018339823115866E-4</v>
      </c>
      <c r="Q50" s="183">
        <f>IFERROR(_xll.qlIndexFixing(ONIndex1Y,I50,TRUE,_xll.ohTrigger(RecalcTrigger,Trigger1Y)),NA())</f>
        <v>1.8635658236565433E-3</v>
      </c>
    </row>
    <row r="51" spans="2:17" x14ac:dyDescent="0.2">
      <c r="B51" s="39" t="s">
        <v>17</v>
      </c>
      <c r="D51" s="42">
        <f>_xll.qlCalendarAdvance(Calendar,$D50,B51,"f",FALSE)</f>
        <v>42334</v>
      </c>
      <c r="E51" s="177">
        <f>_xll.qlInterestRateIndexValueDate(IndexON,D51)</f>
        <v>42334</v>
      </c>
      <c r="F51" s="193">
        <f>IFERROR(_xll.qlIndexFixing(IndexON,D51,TRUE,_xll.ohTrigger(RecalcTrigger,TriggerON)),NA())</f>
        <v>-1.3986505259566684E-3</v>
      </c>
      <c r="H51" s="42">
        <f>_xll.qlCalendarAdvance(Calendar,$H50,B51,"f",FALSE)</f>
        <v>42334</v>
      </c>
      <c r="I51" s="177">
        <f>_xll.qlInterestRateIndexValueDate(Index1M,$H51)</f>
        <v>42338</v>
      </c>
      <c r="J51" s="182">
        <f>IFERROR(_xll.qlIndexFixing(Index1M,$H51,TRUE,_xll.ohTrigger(RecalcTrigger,Trigger1M)),NA())</f>
        <v>-1.1980168863320066E-3</v>
      </c>
      <c r="K51" s="44">
        <f>IFERROR(_xll.qlIndexFixing(Index3M,H51,TRUE,_xll.ohTrigger(RecalcTrigger,Trigger3M)),NA())</f>
        <v>-4.8050072869620323E-4</v>
      </c>
      <c r="L51" s="44">
        <f>IFERROR(_xll.qlIndexFixing(Index6M,$H51,TRUE,_xll.ohTrigger(RecalcTrigger,Trigger6M)),NA())</f>
        <v>2.5680450590299741E-4</v>
      </c>
      <c r="M51" s="183">
        <f>IFERROR(_xll.qlIndexFixing(Index1Y,$H51,TRUE,_xll.ohTrigger(RecalcTrigger,Trigger1Y)),NA())</f>
        <v>1.4324145745224436E-3</v>
      </c>
      <c r="N51" s="182">
        <f>IFERROR(_xll.qlIndexFixing(ONIndex1M,I51,TRUE,_xll.ohTrigger(RecalcTrigger,Trigger1M)),NA())</f>
        <v>-1.181240136745032E-3</v>
      </c>
      <c r="O51" s="44">
        <f>IFERROR(_xll.qlIndexFixing(ONIndex3M,I51,TRUE,_xll.ohTrigger(RecalcTrigger,Trigger3M)),NA())</f>
        <v>-3.9726514573956706E-4</v>
      </c>
      <c r="P51" s="44">
        <f>IFERROR(_xll.qlIndexFixing(ONIndex6M,I51,TRUE,_xll.ohTrigger(RecalcTrigger,Trigger6M)),NA())</f>
        <v>3.9094342259460291E-4</v>
      </c>
      <c r="Q51" s="183">
        <f>IFERROR(_xll.qlIndexFixing(ONIndex1Y,I51,TRUE,_xll.ohTrigger(RecalcTrigger,Trigger1Y)),NA())</f>
        <v>1.8635658236565433E-3</v>
      </c>
    </row>
    <row r="52" spans="2:17" x14ac:dyDescent="0.2">
      <c r="B52" s="39" t="s">
        <v>17</v>
      </c>
      <c r="D52" s="42">
        <f>_xll.qlCalendarAdvance(Calendar,$D51,B52,"f",FALSE)</f>
        <v>42335</v>
      </c>
      <c r="E52" s="177">
        <f>_xll.qlInterestRateIndexValueDate(IndexON,D52)</f>
        <v>42335</v>
      </c>
      <c r="F52" s="193">
        <f>IFERROR(_xll.qlIndexFixing(IndexON,D52,TRUE,_xll.ohTrigger(RecalcTrigger,TriggerON)),NA())</f>
        <v>-1.3939800933160384E-3</v>
      </c>
      <c r="H52" s="42">
        <f>_xll.qlCalendarAdvance(Calendar,$H51,B52,"f",FALSE)</f>
        <v>42335</v>
      </c>
      <c r="I52" s="177">
        <f>_xll.qlInterestRateIndexValueDate(Index1M,$H52)</f>
        <v>42339</v>
      </c>
      <c r="J52" s="182">
        <f>IFERROR(_xll.qlIndexFixing(Index1M,$H52,TRUE,_xll.ohTrigger(RecalcTrigger,Trigger1M)),NA())</f>
        <v>-1.1966395528837644E-3</v>
      </c>
      <c r="K52" s="44">
        <f>IFERROR(_xll.qlIndexFixing(Index3M,H52,TRUE,_xll.ohTrigger(RecalcTrigger,Trigger3M)),NA())</f>
        <v>-4.8330771662313387E-4</v>
      </c>
      <c r="L52" s="44">
        <f>IFERROR(_xll.qlIndexFixing(Index6M,$H52,TRUE,_xll.ohTrigger(RecalcTrigger,Trigger6M)),NA())</f>
        <v>2.5631629571771315E-4</v>
      </c>
      <c r="M52" s="183">
        <f>IFERROR(_xll.qlIndexFixing(Index1Y,$H52,TRUE,_xll.ohTrigger(RecalcTrigger,Trigger1Y)),NA())</f>
        <v>1.4327824733461987E-3</v>
      </c>
      <c r="N52" s="182">
        <f>IFERROR(_xll.qlIndexFixing(ONIndex1M,I52,TRUE,_xll.ohTrigger(RecalcTrigger,Trigger1M)),NA())</f>
        <v>-1.1848811054315789E-3</v>
      </c>
      <c r="O52" s="44">
        <f>IFERROR(_xll.qlIndexFixing(ONIndex3M,I52,TRUE,_xll.ohTrigger(RecalcTrigger,Trigger3M)),NA())</f>
        <v>-3.9698239643559674E-4</v>
      </c>
      <c r="P52" s="44">
        <f>IFERROR(_xll.qlIndexFixing(ONIndex6M,I52,TRUE,_xll.ohTrigger(RecalcTrigger,Trigger6M)),NA())</f>
        <v>3.9140774421575486E-4</v>
      </c>
      <c r="Q52" s="183">
        <f>IFERROR(_xll.qlIndexFixing(ONIndex1Y,I52,TRUE,_xll.ohTrigger(RecalcTrigger,Trigger1Y)),NA())</f>
        <v>1.8635658236565433E-3</v>
      </c>
    </row>
    <row r="53" spans="2:17" x14ac:dyDescent="0.2">
      <c r="B53" s="39" t="s">
        <v>17</v>
      </c>
      <c r="D53" s="42">
        <f>_xll.qlCalendarAdvance(Calendar,$D52,B53,"f",FALSE)</f>
        <v>42338</v>
      </c>
      <c r="E53" s="177">
        <f>_xll.qlInterestRateIndexValueDate(IndexON,D53)</f>
        <v>42338</v>
      </c>
      <c r="F53" s="193">
        <f>IFERROR(_xll.qlIndexFixing(IndexON,D53,TRUE,_xll.ohTrigger(RecalcTrigger,TriggerON)),NA())</f>
        <v>-1.3916359938015432E-3</v>
      </c>
      <c r="H53" s="42">
        <f>_xll.qlCalendarAdvance(Calendar,$H52,B53,"f",FALSE)</f>
        <v>42338</v>
      </c>
      <c r="I53" s="177">
        <f>_xll.qlInterestRateIndexValueDate(Index1M,$H53)</f>
        <v>42340</v>
      </c>
      <c r="J53" s="182">
        <f>IFERROR(_xll.qlIndexFixing(Index1M,$H53,TRUE,_xll.ohTrigger(RecalcTrigger,Trigger1M)),NA())</f>
        <v>-1.197225774725636E-3</v>
      </c>
      <c r="K53" s="44">
        <f>IFERROR(_xll.qlIndexFixing(Index3M,H53,TRUE,_xll.ohTrigger(RecalcTrigger,Trigger3M)),NA())</f>
        <v>-4.8612588971977795E-4</v>
      </c>
      <c r="L53" s="44">
        <f>IFERROR(_xll.qlIndexFixing(Index6M,$H53,TRUE,_xll.ohTrigger(RecalcTrigger,Trigger6M)),NA())</f>
        <v>2.5584268909974606E-4</v>
      </c>
      <c r="M53" s="183">
        <f>IFERROR(_xll.qlIndexFixing(Index1Y,$H53,TRUE,_xll.ohTrigger(RecalcTrigger,Trigger1Y)),NA())</f>
        <v>1.4331455206839649E-3</v>
      </c>
      <c r="N53" s="182">
        <f>IFERROR(_xll.qlIndexFixing(ONIndex1M,I53,TRUE,_xll.ohTrigger(RecalcTrigger,Trigger1M)),NA())</f>
        <v>-1.1915120937766588E-3</v>
      </c>
      <c r="O53" s="44">
        <f>IFERROR(_xll.qlIndexFixing(ONIndex3M,I53,TRUE,_xll.ohTrigger(RecalcTrigger,Trigger3M)),NA())</f>
        <v>-3.9680021540533517E-4</v>
      </c>
      <c r="P53" s="44">
        <f>IFERROR(_xll.qlIndexFixing(ONIndex6M,I53,TRUE,_xll.ohTrigger(RecalcTrigger,Trigger6M)),NA())</f>
        <v>3.9127780794068201E-4</v>
      </c>
      <c r="Q53" s="183">
        <f>IFERROR(_xll.qlIndexFixing(ONIndex1Y,I53,TRUE,_xll.ohTrigger(RecalcTrigger,Trigger1Y)),NA())</f>
        <v>1.8635754705265128E-3</v>
      </c>
    </row>
    <row r="54" spans="2:17" x14ac:dyDescent="0.2">
      <c r="B54" s="39" t="s">
        <v>17</v>
      </c>
      <c r="D54" s="42">
        <f>_xll.qlCalendarAdvance(Calendar,$D53,B54,"f",FALSE)</f>
        <v>42339</v>
      </c>
      <c r="E54" s="177">
        <f>_xll.qlInterestRateIndexValueDate(IndexON,D54)</f>
        <v>42339</v>
      </c>
      <c r="F54" s="193">
        <f>IFERROR(_xll.qlIndexFixing(IndexON,D54,TRUE,_xll.ohTrigger(RecalcTrigger,TriggerON)),NA())</f>
        <v>-1.3917282275421883E-3</v>
      </c>
      <c r="H54" s="42">
        <f>_xll.qlCalendarAdvance(Calendar,$H53,B54,"f",FALSE)</f>
        <v>42339</v>
      </c>
      <c r="I54" s="177">
        <f>_xll.qlInterestRateIndexValueDate(Index1M,$H54)</f>
        <v>42341</v>
      </c>
      <c r="J54" s="182">
        <f>IFERROR(_xll.qlIndexFixing(Index1M,$H54,TRUE,_xll.ohTrigger(RecalcTrigger,Trigger1M)),NA())</f>
        <v>-1.1977292559288422E-3</v>
      </c>
      <c r="K54" s="44">
        <f>IFERROR(_xll.qlIndexFixing(Index3M,H54,TRUE,_xll.ohTrigger(RecalcTrigger,Trigger3M)),NA())</f>
        <v>-4.8895240010200932E-4</v>
      </c>
      <c r="L54" s="44">
        <f>IFERROR(_xll.qlIndexFixing(Index6M,$H54,TRUE,_xll.ohTrigger(RecalcTrigger,Trigger6M)),NA())</f>
        <v>2.5538383469303483E-4</v>
      </c>
      <c r="M54" s="183">
        <f>IFERROR(_xll.qlIndexFixing(Index1Y,$H54,TRUE,_xll.ohTrigger(RecalcTrigger,Trigger1Y)),NA())</f>
        <v>1.43657303080563E-3</v>
      </c>
      <c r="N54" s="182">
        <f>IFERROR(_xll.qlIndexFixing(ONIndex1M,I54,TRUE,_xll.ohTrigger(RecalcTrigger,Trigger1M)),NA())</f>
        <v>-1.1974426881256051E-3</v>
      </c>
      <c r="O54" s="44">
        <f>IFERROR(_xll.qlIndexFixing(ONIndex3M,I54,TRUE,_xll.ohTrigger(RecalcTrigger,Trigger3M)),NA())</f>
        <v>-3.9702714476064216E-4</v>
      </c>
      <c r="P54" s="44">
        <f>IFERROR(_xll.qlIndexFixing(ONIndex6M,I54,TRUE,_xll.ohTrigger(RecalcTrigger,Trigger6M)),NA())</f>
        <v>3.9001468630672775E-4</v>
      </c>
      <c r="Q54" s="183">
        <f>IFERROR(_xll.qlIndexFixing(ONIndex1Y,I54,TRUE,_xll.ohTrigger(RecalcTrigger,Trigger1Y)),NA())</f>
        <v>1.8635658236565433E-3</v>
      </c>
    </row>
    <row r="55" spans="2:17" x14ac:dyDescent="0.2">
      <c r="B55" s="39" t="s">
        <v>17</v>
      </c>
      <c r="D55" s="42">
        <f>_xll.qlCalendarAdvance(Calendar,$D54,B55,"f",FALSE)</f>
        <v>42340</v>
      </c>
      <c r="E55" s="177">
        <f>_xll.qlInterestRateIndexValueDate(IndexON,D55)</f>
        <v>42340</v>
      </c>
      <c r="F55" s="193">
        <f>IFERROR(_xll.qlIndexFixing(IndexON,D55,TRUE,_xll.ohTrigger(RecalcTrigger,TriggerON)),NA())</f>
        <v>-1.3926461789770528E-3</v>
      </c>
      <c r="H55" s="42">
        <f>_xll.qlCalendarAdvance(Calendar,$H54,B55,"f",FALSE)</f>
        <v>42340</v>
      </c>
      <c r="I55" s="177">
        <f>_xll.qlInterestRateIndexValueDate(Index1M,$H55)</f>
        <v>42342</v>
      </c>
      <c r="J55" s="182">
        <f>IFERROR(_xll.qlIndexFixing(Index1M,$H55,TRUE,_xll.ohTrigger(RecalcTrigger,Trigger1M)),NA())</f>
        <v>-1.1981476559039519E-3</v>
      </c>
      <c r="K55" s="44">
        <f>IFERROR(_xll.qlIndexFixing(Index3M,H55,TRUE,_xll.ohTrigger(RecalcTrigger,Trigger3M)),NA())</f>
        <v>-4.9178431200479016E-4</v>
      </c>
      <c r="L55" s="44">
        <f>IFERROR(_xll.qlIndexFixing(Index6M,$H55,TRUE,_xll.ohTrigger(RecalcTrigger,Trigger6M)),NA())</f>
        <v>2.5558380871596126E-4</v>
      </c>
      <c r="M55" s="183">
        <f>IFERROR(_xll.qlIndexFixing(Index1Y,$H55,TRUE,_xll.ohTrigger(RecalcTrigger,Trigger1Y)),NA())</f>
        <v>1.4354021322433054E-3</v>
      </c>
      <c r="N55" s="182">
        <f>IFERROR(_xll.qlIndexFixing(ONIndex1M,I55,TRUE,_xll.ohTrigger(RecalcTrigger,Trigger1M)),NA())</f>
        <v>-1.2000212348617367E-3</v>
      </c>
      <c r="O55" s="44">
        <f>IFERROR(_xll.qlIndexFixing(ONIndex3M,I55,TRUE,_xll.ohTrigger(RecalcTrigger,Trigger3M)),NA())</f>
        <v>-3.9735674922436459E-4</v>
      </c>
      <c r="P55" s="44">
        <f>IFERROR(_xll.qlIndexFixing(ONIndex6M,I55,TRUE,_xll.ohTrigger(RecalcTrigger,Trigger6M)),NA())</f>
        <v>3.887805058688798E-4</v>
      </c>
      <c r="Q55" s="183">
        <f>IFERROR(_xll.qlIndexFixing(ONIndex1Y,I55,TRUE,_xll.ohTrigger(RecalcTrigger,Trigger1Y)),NA())</f>
        <v>1.8635658235766073E-3</v>
      </c>
    </row>
    <row r="56" spans="2:17" x14ac:dyDescent="0.2">
      <c r="B56" s="39" t="s">
        <v>17</v>
      </c>
      <c r="D56" s="42">
        <f>_xll.qlCalendarAdvance(Calendar,$D55,B56,"f",FALSE)</f>
        <v>42341</v>
      </c>
      <c r="E56" s="177">
        <f>_xll.qlInterestRateIndexValueDate(IndexON,D56)</f>
        <v>42341</v>
      </c>
      <c r="F56" s="193">
        <f>IFERROR(_xll.qlIndexFixing(IndexON,D56,TRUE,_xll.ohTrigger(RecalcTrigger,TriggerON)),NA())</f>
        <v>-1.39443353356139E-3</v>
      </c>
      <c r="H56" s="42">
        <f>_xll.qlCalendarAdvance(Calendar,$H55,B56,"f",FALSE)</f>
        <v>42341</v>
      </c>
      <c r="I56" s="177">
        <f>_xll.qlInterestRateIndexValueDate(Index1M,$H56)</f>
        <v>42345</v>
      </c>
      <c r="J56" s="182">
        <f>IFERROR(_xll.qlIndexFixing(Index1M,$H56,TRUE,_xll.ohTrigger(RecalcTrigger,Trigger1M)),NA())</f>
        <v>-1.1966727020481264E-3</v>
      </c>
      <c r="K56" s="44">
        <f>IFERROR(_xll.qlIndexFixing(Index3M,H56,TRUE,_xll.ohTrigger(RecalcTrigger,Trigger3M)),NA())</f>
        <v>-5.0028178097457916E-4</v>
      </c>
      <c r="L56" s="44">
        <f>IFERROR(_xll.qlIndexFixing(Index6M,$H56,TRUE,_xll.ohTrigger(RecalcTrigger,Trigger6M)),NA())</f>
        <v>2.5370082610021708E-4</v>
      </c>
      <c r="M56" s="183">
        <f>IFERROR(_xll.qlIndexFixing(Index1Y,$H56,TRUE,_xll.ohTrigger(RecalcTrigger,Trigger1Y)),NA())</f>
        <v>1.4349558838006493E-3</v>
      </c>
      <c r="N56" s="182">
        <f>IFERROR(_xll.qlIndexFixing(ONIndex1M,I56,TRUE,_xll.ohTrigger(RecalcTrigger,Trigger1M)),NA())</f>
        <v>-1.2023505316571814E-3</v>
      </c>
      <c r="O56" s="44">
        <f>IFERROR(_xll.qlIndexFixing(ONIndex3M,I56,TRUE,_xll.ohTrigger(RecalcTrigger,Trigger3M)),NA())</f>
        <v>-3.9782351309192165E-4</v>
      </c>
      <c r="P56" s="44">
        <f>IFERROR(_xll.qlIndexFixing(ONIndex6M,I56,TRUE,_xll.ohTrigger(RecalcTrigger,Trigger6M)),NA())</f>
        <v>3.8716262699800552E-4</v>
      </c>
      <c r="Q56" s="183">
        <f>IFERROR(_xll.qlIndexFixing(ONIndex1Y,I56,TRUE,_xll.ohTrigger(RecalcTrigger,Trigger1Y)),NA())</f>
        <v>1.8635658236565433E-3</v>
      </c>
    </row>
    <row r="57" spans="2:17" x14ac:dyDescent="0.2">
      <c r="B57" s="39" t="s">
        <v>17</v>
      </c>
      <c r="D57" s="42">
        <f>_xll.qlCalendarAdvance(Calendar,$D56,B57,"f",FALSE)</f>
        <v>42342</v>
      </c>
      <c r="E57" s="177">
        <f>_xll.qlInterestRateIndexValueDate(IndexON,D57)</f>
        <v>42342</v>
      </c>
      <c r="F57" s="193">
        <f>IFERROR(_xll.qlIndexFixing(IndexON,D57,TRUE,_xll.ohTrigger(RecalcTrigger,TriggerON)),NA())</f>
        <v>-1.4011192271068396E-3</v>
      </c>
      <c r="H57" s="42">
        <f>_xll.qlCalendarAdvance(Calendar,$H56,B57,"f",FALSE)</f>
        <v>42342</v>
      </c>
      <c r="I57" s="177">
        <f>_xll.qlInterestRateIndexValueDate(Index1M,$H57)</f>
        <v>42346</v>
      </c>
      <c r="J57" s="182">
        <f>IFERROR(_xll.qlIndexFixing(Index1M,$H57,TRUE,_xll.ohTrigger(RecalcTrigger,Trigger1M)),NA())</f>
        <v>-1.1959569385635153E-3</v>
      </c>
      <c r="K57" s="44">
        <f>IFERROR(_xll.qlIndexFixing(Index3M,H57,TRUE,_xll.ohTrigger(RecalcTrigger,Trigger3M)),NA())</f>
        <v>-5.0310418369886047E-4</v>
      </c>
      <c r="L57" s="44">
        <f>IFERROR(_xll.qlIndexFixing(Index6M,$H57,TRUE,_xll.ohTrigger(RecalcTrigger,Trigger6M)),NA())</f>
        <v>2.5331987644500815E-4</v>
      </c>
      <c r="M57" s="183">
        <f>IFERROR(_xll.qlIndexFixing(Index1Y,$H57,TRUE,_xll.ohTrigger(RecalcTrigger,Trigger1Y)),NA())</f>
        <v>1.4353308181880116E-3</v>
      </c>
      <c r="N57" s="182">
        <f>IFERROR(_xll.qlIndexFixing(ONIndex1M,I57,TRUE,_xll.ohTrigger(RecalcTrigger,Trigger1M)),NA())</f>
        <v>-1.2044183232751138E-3</v>
      </c>
      <c r="O57" s="44">
        <f>IFERROR(_xll.qlIndexFixing(ONIndex3M,I57,TRUE,_xll.ohTrigger(RecalcTrigger,Trigger3M)),NA())</f>
        <v>-3.9843233212710771E-4</v>
      </c>
      <c r="P57" s="44">
        <f>IFERROR(_xll.qlIndexFixing(ONIndex6M,I57,TRUE,_xll.ohTrigger(RecalcTrigger,Trigger6M)),NA())</f>
        <v>3.8514638390552136E-4</v>
      </c>
      <c r="Q57" s="183">
        <f>IFERROR(_xll.qlIndexFixing(ONIndex1Y,I57,TRUE,_xll.ohTrigger(RecalcTrigger,Trigger1Y)),NA())</f>
        <v>1.8635658235766073E-3</v>
      </c>
    </row>
    <row r="58" spans="2:17" x14ac:dyDescent="0.2">
      <c r="B58" s="39" t="s">
        <v>17</v>
      </c>
      <c r="D58" s="42">
        <f>_xll.qlCalendarAdvance(Calendar,$D57,B58,"f",FALSE)</f>
        <v>42345</v>
      </c>
      <c r="E58" s="177">
        <f>_xll.qlInterestRateIndexValueDate(IndexON,D58)</f>
        <v>42345</v>
      </c>
      <c r="F58" s="193">
        <f>IFERROR(_xll.qlIndexFixing(IndexON,D58,TRUE,_xll.ohTrigger(RecalcTrigger,TriggerON)),NA())</f>
        <v>-1.4111506918990102E-3</v>
      </c>
      <c r="H58" s="42">
        <f>_xll.qlCalendarAdvance(Calendar,$H57,B58,"f",FALSE)</f>
        <v>42345</v>
      </c>
      <c r="I58" s="177">
        <f>_xll.qlInterestRateIndexValueDate(Index1M,$H58)</f>
        <v>42347</v>
      </c>
      <c r="J58" s="182">
        <f>IFERROR(_xll.qlIndexFixing(Index1M,$H58,TRUE,_xll.ohTrigger(RecalcTrigger,Trigger1M)),NA())</f>
        <v>-1.1939646284562435E-3</v>
      </c>
      <c r="K58" s="44">
        <f>IFERROR(_xll.qlIndexFixing(Index3M,H58,TRUE,_xll.ohTrigger(RecalcTrigger,Trigger3M)),NA())</f>
        <v>-5.059159909131778E-4</v>
      </c>
      <c r="L58" s="44">
        <f>IFERROR(_xll.qlIndexFixing(Index6M,$H58,TRUE,_xll.ohTrigger(RecalcTrigger,Trigger6M)),NA())</f>
        <v>2.5295571928331511E-4</v>
      </c>
      <c r="M58" s="183">
        <f>IFERROR(_xll.qlIndexFixing(Index1Y,$H58,TRUE,_xll.ohTrigger(RecalcTrigger,Trigger1Y)),NA())</f>
        <v>1.4357147375684515E-3</v>
      </c>
      <c r="N58" s="182">
        <f>IFERROR(_xll.qlIndexFixing(ONIndex1M,I58,TRUE,_xll.ohTrigger(RecalcTrigger,Trigger1M)),NA())</f>
        <v>-1.2076168958685685E-3</v>
      </c>
      <c r="O58" s="44">
        <f>IFERROR(_xll.qlIndexFixing(ONIndex3M,I58,TRUE,_xll.ohTrigger(RecalcTrigger,Trigger3M)),NA())</f>
        <v>-4.0014752495487471E-4</v>
      </c>
      <c r="P58" s="44">
        <f>IFERROR(_xll.qlIndexFixing(ONIndex6M,I58,TRUE,_xll.ohTrigger(RecalcTrigger,Trigger6M)),NA())</f>
        <v>3.7971308734618958E-4</v>
      </c>
      <c r="Q58" s="183">
        <f>IFERROR(_xll.qlIndexFixing(ONIndex1Y,I58,TRUE,_xll.ohTrigger(RecalcTrigger,Trigger1Y)),NA())</f>
        <v>1.8635754705265128E-3</v>
      </c>
    </row>
    <row r="59" spans="2:17" x14ac:dyDescent="0.2">
      <c r="B59" s="39" t="s">
        <v>17</v>
      </c>
      <c r="D59" s="42">
        <f>_xll.qlCalendarAdvance(Calendar,$D58,B59,"f",FALSE)</f>
        <v>42346</v>
      </c>
      <c r="E59" s="177">
        <f>_xll.qlInterestRateIndexValueDate(IndexON,D59)</f>
        <v>42346</v>
      </c>
      <c r="F59" s="193">
        <f>IFERROR(_xll.qlIndexFixing(IndexON,D59,TRUE,_xll.ohTrigger(RecalcTrigger,TriggerON)),NA())</f>
        <v>-1.4179403434200211E-3</v>
      </c>
      <c r="H59" s="42">
        <f>_xll.qlCalendarAdvance(Calendar,$H58,B59,"f",FALSE)</f>
        <v>42346</v>
      </c>
      <c r="I59" s="177">
        <f>_xll.qlInterestRateIndexValueDate(Index1M,$H59)</f>
        <v>42348</v>
      </c>
      <c r="J59" s="182">
        <f>IFERROR(_xll.qlIndexFixing(Index1M,$H59,TRUE,_xll.ohTrigger(RecalcTrigger,Trigger1M)),NA())</f>
        <v>-1.1937065557970916E-3</v>
      </c>
      <c r="K59" s="44">
        <f>IFERROR(_xll.qlIndexFixing(Index3M,H59,TRUE,_xll.ohTrigger(RecalcTrigger,Trigger3M)),NA())</f>
        <v>-5.087137395709784E-4</v>
      </c>
      <c r="L59" s="44">
        <f>IFERROR(_xll.qlIndexFixing(Index6M,$H59,TRUE,_xll.ohTrigger(RecalcTrigger,Trigger6M)),NA())</f>
        <v>2.5260888606412125E-4</v>
      </c>
      <c r="M59" s="183">
        <f>IFERROR(_xll.qlIndexFixing(Index1Y,$H59,TRUE,_xll.ohTrigger(RecalcTrigger,Trigger1Y)),NA())</f>
        <v>1.4392744327429913E-3</v>
      </c>
      <c r="N59" s="182">
        <f>IFERROR(_xll.qlIndexFixing(ONIndex1M,I59,TRUE,_xll.ohTrigger(RecalcTrigger,Trigger1M)),NA())</f>
        <v>-1.2098293347539979E-3</v>
      </c>
      <c r="O59" s="44">
        <f>IFERROR(_xll.qlIndexFixing(ONIndex3M,I59,TRUE,_xll.ohTrigger(RecalcTrigger,Trigger3M)),NA())</f>
        <v>-4.0238608745024607E-4</v>
      </c>
      <c r="P59" s="44">
        <f>IFERROR(_xll.qlIndexFixing(ONIndex6M,I59,TRUE,_xll.ohTrigger(RecalcTrigger,Trigger6M)),NA())</f>
        <v>3.7280444923126765E-4</v>
      </c>
      <c r="Q59" s="183">
        <f>IFERROR(_xll.qlIndexFixing(ONIndex1Y,I59,TRUE,_xll.ohTrigger(RecalcTrigger,Trigger1Y)),NA())</f>
        <v>1.8635658236565433E-3</v>
      </c>
    </row>
    <row r="60" spans="2:17" x14ac:dyDescent="0.2">
      <c r="B60" s="39" t="s">
        <v>17</v>
      </c>
      <c r="D60" s="42">
        <f>_xll.qlCalendarAdvance(Calendar,$D59,B60,"f",FALSE)</f>
        <v>42347</v>
      </c>
      <c r="E60" s="177">
        <f>_xll.qlInterestRateIndexValueDate(IndexON,D60)</f>
        <v>42347</v>
      </c>
      <c r="F60" s="193">
        <f>IFERROR(_xll.qlIndexFixing(IndexON,D60,TRUE,_xll.ohTrigger(RecalcTrigger,TriggerON)),NA())</f>
        <v>-1.4256812370261329E-3</v>
      </c>
      <c r="H60" s="42">
        <f>_xll.qlCalendarAdvance(Calendar,$H59,B60,"f",FALSE)</f>
        <v>42347</v>
      </c>
      <c r="I60" s="177">
        <f>_xll.qlInterestRateIndexValueDate(Index1M,$H60)</f>
        <v>42349</v>
      </c>
      <c r="J60" s="182">
        <f>IFERROR(_xll.qlIndexFixing(Index1M,$H60,TRUE,_xll.ohTrigger(RecalcTrigger,Trigger1M)),NA())</f>
        <v>-1.193365007439592E-3</v>
      </c>
      <c r="K60" s="44">
        <f>IFERROR(_xll.qlIndexFixing(Index3M,H60,TRUE,_xll.ohTrigger(RecalcTrigger,Trigger3M)),NA())</f>
        <v>-5.1149387875006871E-4</v>
      </c>
      <c r="L60" s="44">
        <f>IFERROR(_xll.qlIndexFixing(Index6M,$H60,TRUE,_xll.ohTrigger(RecalcTrigger,Trigger6M)),NA())</f>
        <v>2.530801853174177E-4</v>
      </c>
      <c r="M60" s="183">
        <f>IFERROR(_xll.qlIndexFixing(Index1Y,$H60,TRUE,_xll.ohTrigger(RecalcTrigger,Trigger1Y)),NA())</f>
        <v>1.4381108809267535E-3</v>
      </c>
      <c r="N60" s="182">
        <f>IFERROR(_xll.qlIndexFixing(ONIndex1M,I60,TRUE,_xll.ohTrigger(RecalcTrigger,Trigger1M)),NA())</f>
        <v>-1.210405772971157E-3</v>
      </c>
      <c r="O60" s="44">
        <f>IFERROR(_xll.qlIndexFixing(ONIndex3M,I60,TRUE,_xll.ohTrigger(RecalcTrigger,Trigger3M)),NA())</f>
        <v>-4.037786268140664E-4</v>
      </c>
      <c r="P60" s="44">
        <f>IFERROR(_xll.qlIndexFixing(ONIndex6M,I60,TRUE,_xll.ohTrigger(RecalcTrigger,Trigger6M)),NA())</f>
        <v>3.685763952443466E-4</v>
      </c>
      <c r="Q60" s="183">
        <f>IFERROR(_xll.qlIndexFixing(ONIndex1Y,I60,TRUE,_xll.ohTrigger(RecalcTrigger,Trigger1Y)),NA())</f>
        <v>1.8635658235766073E-3</v>
      </c>
    </row>
    <row r="61" spans="2:17" x14ac:dyDescent="0.2">
      <c r="B61" s="39" t="s">
        <v>17</v>
      </c>
      <c r="D61" s="42">
        <f>_xll.qlCalendarAdvance(Calendar,$D60,B61,"f",FALSE)</f>
        <v>42348</v>
      </c>
      <c r="E61" s="177">
        <f>_xll.qlInterestRateIndexValueDate(IndexON,D61)</f>
        <v>42348</v>
      </c>
      <c r="F61" s="193">
        <f>IFERROR(_xll.qlIndexFixing(IndexON,D61,TRUE,_xll.ohTrigger(RecalcTrigger,TriggerON)),NA())</f>
        <v>-1.4336777060330874E-3</v>
      </c>
      <c r="H61" s="42">
        <f>_xll.qlCalendarAdvance(Calendar,$H60,B61,"f",FALSE)</f>
        <v>42348</v>
      </c>
      <c r="I61" s="177">
        <f>_xll.qlInterestRateIndexValueDate(Index1M,$H61)</f>
        <v>42352</v>
      </c>
      <c r="J61" s="182">
        <f>IFERROR(_xll.qlIndexFixing(Index1M,$H61,TRUE,_xll.ohTrigger(RecalcTrigger,Trigger1M)),NA())</f>
        <v>-1.1904878525110939E-3</v>
      </c>
      <c r="K61" s="44">
        <f>IFERROR(_xll.qlIndexFixing(Index3M,H61,TRUE,_xll.ohTrigger(RecalcTrigger,Trigger3M)),NA())</f>
        <v>-5.1969181198518034E-4</v>
      </c>
      <c r="L61" s="44">
        <f>IFERROR(_xll.qlIndexFixing(Index6M,$H61,TRUE,_xll.ohTrigger(RecalcTrigger,Trigger6M)),NA())</f>
        <v>2.5140733561460207E-4</v>
      </c>
      <c r="M61" s="183">
        <f>IFERROR(_xll.qlIndexFixing(Index1Y,$H61,TRUE,_xll.ohTrigger(RecalcTrigger,Trigger1Y)),NA())</f>
        <v>1.4378415010164259E-3</v>
      </c>
      <c r="N61" s="182">
        <f>IFERROR(_xll.qlIndexFixing(ONIndex1M,I61,TRUE,_xll.ohTrigger(RecalcTrigger,Trigger1M)),NA())</f>
        <v>-1.2106471747497238E-3</v>
      </c>
      <c r="O61" s="44">
        <f>IFERROR(_xll.qlIndexFixing(ONIndex3M,I61,TRUE,_xll.ohTrigger(RecalcTrigger,Trigger3M)),NA())</f>
        <v>-4.0534259880598E-4</v>
      </c>
      <c r="P61" s="44">
        <f>IFERROR(_xll.qlIndexFixing(ONIndex6M,I61,TRUE,_xll.ohTrigger(RecalcTrigger,Trigger6M)),NA())</f>
        <v>3.6386198118520952E-4</v>
      </c>
      <c r="Q61" s="183">
        <f>IFERROR(_xll.qlIndexFixing(ONIndex1Y,I61,TRUE,_xll.ohTrigger(RecalcTrigger,Trigger1Y)),NA())</f>
        <v>1.8635658236565433E-3</v>
      </c>
    </row>
    <row r="62" spans="2:17" x14ac:dyDescent="0.2">
      <c r="B62" s="39" t="s">
        <v>17</v>
      </c>
      <c r="D62" s="42">
        <f>_xll.qlCalendarAdvance(Calendar,$D61,B62,"f",FALSE)</f>
        <v>42349</v>
      </c>
      <c r="E62" s="177">
        <f>_xll.qlInterestRateIndexValueDate(IndexON,D62)</f>
        <v>42349</v>
      </c>
      <c r="F62" s="193">
        <f>IFERROR(_xll.qlIndexFixing(IndexON,D62,TRUE,_xll.ohTrigger(RecalcTrigger,TriggerON)),NA())</f>
        <v>-1.4498756173786376E-3</v>
      </c>
      <c r="H62" s="42">
        <f>_xll.qlCalendarAdvance(Calendar,$H61,B62,"f",FALSE)</f>
        <v>42349</v>
      </c>
      <c r="I62" s="177">
        <f>_xll.qlInterestRateIndexValueDate(Index1M,$H62)</f>
        <v>42353</v>
      </c>
      <c r="J62" s="182">
        <f>IFERROR(_xll.qlIndexFixing(Index1M,$H62,TRUE,_xll.ohTrigger(RecalcTrigger,Trigger1M)),NA())</f>
        <v>-1.189557393788121E-3</v>
      </c>
      <c r="K62" s="44">
        <f>IFERROR(_xll.qlIndexFixing(Index3M,H62,TRUE,_xll.ohTrigger(RecalcTrigger,Trigger3M)),NA())</f>
        <v>-5.2236424642507738E-4</v>
      </c>
      <c r="L62" s="44">
        <f>IFERROR(_xll.qlIndexFixing(Index6M,$H62,TRUE,_xll.ohTrigger(RecalcTrigger,Trigger6M)),NA())</f>
        <v>2.5115700786525311E-4</v>
      </c>
      <c r="M62" s="183">
        <f>IFERROR(_xll.qlIndexFixing(Index1Y,$H62,TRUE,_xll.ohTrigger(RecalcTrigger,Trigger1Y)),NA())</f>
        <v>1.4383230220986682E-3</v>
      </c>
      <c r="N62" s="182">
        <f>IFERROR(_xll.qlIndexFixing(ONIndex1M,I62,TRUE,_xll.ohTrigger(RecalcTrigger,Trigger1M)),NA())</f>
        <v>-1.2105412851726172E-3</v>
      </c>
      <c r="O62" s="44">
        <f>IFERROR(_xll.qlIndexFixing(ONIndex3M,I62,TRUE,_xll.ohTrigger(RecalcTrigger,Trigger3M)),NA())</f>
        <v>-4.070828995494935E-4</v>
      </c>
      <c r="P62" s="44">
        <f>IFERROR(_xll.qlIndexFixing(ONIndex6M,I62,TRUE,_xll.ohTrigger(RecalcTrigger,Trigger6M)),NA())</f>
        <v>3.5864654126527284E-4</v>
      </c>
      <c r="Q62" s="183">
        <f>IFERROR(_xll.qlIndexFixing(ONIndex1Y,I62,TRUE,_xll.ohTrigger(RecalcTrigger,Trigger1Y)),NA())</f>
        <v>1.8635658235766073E-3</v>
      </c>
    </row>
    <row r="63" spans="2:17" x14ac:dyDescent="0.2">
      <c r="B63" s="39" t="s">
        <v>17</v>
      </c>
      <c r="D63" s="42">
        <f>_xll.qlCalendarAdvance(Calendar,$D62,B63,"f",FALSE)</f>
        <v>42352</v>
      </c>
      <c r="E63" s="177">
        <f>_xll.qlInterestRateIndexValueDate(IndexON,D63)</f>
        <v>42352</v>
      </c>
      <c r="F63" s="193">
        <f>IFERROR(_xll.qlIndexFixing(IndexON,D63,TRUE,_xll.ohTrigger(RecalcTrigger,TriggerON)),NA())</f>
        <v>-1.4662406128840288E-3</v>
      </c>
      <c r="H63" s="42">
        <f>_xll.qlCalendarAdvance(Calendar,$H62,B63,"f",FALSE)</f>
        <v>42352</v>
      </c>
      <c r="I63" s="177">
        <f>_xll.qlInterestRateIndexValueDate(Index1M,$H63)</f>
        <v>42354</v>
      </c>
      <c r="J63" s="182">
        <f>IFERROR(_xll.qlIndexFixing(Index1M,$H63,TRUE,_xll.ohTrigger(RecalcTrigger,Trigger1M)),NA())</f>
        <v>-1.1885674847885014E-3</v>
      </c>
      <c r="K63" s="44">
        <f>IFERROR(_xll.qlIndexFixing(Index3M,H63,TRUE,_xll.ohTrigger(RecalcTrigger,Trigger3M)),NA())</f>
        <v>-5.2499999858270769E-4</v>
      </c>
      <c r="L63" s="44">
        <f>IFERROR(_xll.qlIndexFixing(Index6M,$H63,TRUE,_xll.ohTrigger(RecalcTrigger,Trigger6M)),NA())</f>
        <v>2.5092834116568862E-4</v>
      </c>
      <c r="M63" s="183">
        <f>IFERROR(_xll.qlIndexFixing(Index1Y,$H63,TRUE,_xll.ohTrigger(RecalcTrigger,Trigger1Y)),NA())</f>
        <v>1.438828263260363E-3</v>
      </c>
      <c r="N63" s="182">
        <f>IFERROR(_xll.qlIndexFixing(ONIndex1M,I63,TRUE,_xll.ohTrigger(RecalcTrigger,Trigger1M)),NA())</f>
        <v>-1.2091065309371984E-3</v>
      </c>
      <c r="O63" s="44">
        <f>IFERROR(_xll.qlIndexFixing(ONIndex3M,I63,TRUE,_xll.ohTrigger(RecalcTrigger,Trigger3M)),NA())</f>
        <v>-4.1117527478817806E-4</v>
      </c>
      <c r="P63" s="44">
        <f>IFERROR(_xll.qlIndexFixing(ONIndex6M,I63,TRUE,_xll.ohTrigger(RecalcTrigger,Trigger6M)),NA())</f>
        <v>3.4647257828090972E-4</v>
      </c>
      <c r="Q63" s="183">
        <f>IFERROR(_xll.qlIndexFixing(ONIndex1Y,I63,TRUE,_xll.ohTrigger(RecalcTrigger,Trigger1Y)),NA())</f>
        <v>1.8635754705265128E-3</v>
      </c>
    </row>
    <row r="64" spans="2:17" x14ac:dyDescent="0.2">
      <c r="B64" s="39" t="s">
        <v>17</v>
      </c>
      <c r="D64" s="42">
        <f>_xll.qlCalendarAdvance(Calendar,$D63,B64,"f",FALSE)</f>
        <v>42353</v>
      </c>
      <c r="E64" s="177">
        <f>_xll.qlInterestRateIndexValueDate(IndexON,D64)</f>
        <v>42353</v>
      </c>
      <c r="F64" s="193">
        <f>IFERROR(_xll.qlIndexFixing(IndexON,D64,TRUE,_xll.ohTrigger(RecalcTrigger,TriggerON)),NA())</f>
        <v>-1.4744701905833324E-3</v>
      </c>
      <c r="H64" s="42">
        <f>_xll.qlCalendarAdvance(Calendar,$H63,B64,"f",FALSE)</f>
        <v>42353</v>
      </c>
      <c r="I64" s="177">
        <f>_xll.qlInterestRateIndexValueDate(Index1M,$H64)</f>
        <v>42355</v>
      </c>
      <c r="J64" s="182">
        <f>IFERROR(_xll.qlIndexFixing(Index1M,$H64,TRUE,_xll.ohTrigger(RecalcTrigger,Trigger1M)),NA())</f>
        <v>-1.1878814892142542E-3</v>
      </c>
      <c r="K64" s="44">
        <f>IFERROR(_xll.qlIndexFixing(Index3M,H64,TRUE,_xll.ohTrigger(RecalcTrigger,Trigger3M)),NA())</f>
        <v>-5.2759640400040591E-4</v>
      </c>
      <c r="L64" s="44">
        <f>IFERROR(_xll.qlIndexFixing(Index6M,$H64,TRUE,_xll.ohTrigger(RecalcTrigger,Trigger6M)),NA())</f>
        <v>2.5072224976993622E-4</v>
      </c>
      <c r="M64" s="183">
        <f>IFERROR(_xll.qlIndexFixing(Index1Y,$H64,TRUE,_xll.ohTrigger(RecalcTrigger,Trigger1Y)),NA())</f>
        <v>1.4428222679761975E-3</v>
      </c>
      <c r="N64" s="182">
        <f>IFERROR(_xll.qlIndexFixing(ONIndex1M,I64,TRUE,_xll.ohTrigger(RecalcTrigger,Trigger1M)),NA())</f>
        <v>-1.2063997084510447E-3</v>
      </c>
      <c r="O64" s="44">
        <f>IFERROR(_xll.qlIndexFixing(ONIndex3M,I64,TRUE,_xll.ohTrigger(RecalcTrigger,Trigger3M)),NA())</f>
        <v>-4.1590531382862395E-4</v>
      </c>
      <c r="P64" s="44">
        <f>IFERROR(_xll.qlIndexFixing(ONIndex6M,I64,TRUE,_xll.ohTrigger(RecalcTrigger,Trigger6M)),NA())</f>
        <v>3.3248120248963176E-4</v>
      </c>
      <c r="Q64" s="183">
        <f>IFERROR(_xll.qlIndexFixing(ONIndex1Y,I64,TRUE,_xll.ohTrigger(RecalcTrigger,Trigger1Y)),NA())</f>
        <v>1.8635658236565433E-3</v>
      </c>
    </row>
    <row r="65" spans="2:17" x14ac:dyDescent="0.2">
      <c r="B65" s="39" t="s">
        <v>17</v>
      </c>
      <c r="D65" s="42">
        <f>_xll.qlCalendarAdvance(Calendar,$D64,B65,"f",FALSE)</f>
        <v>42354</v>
      </c>
      <c r="E65" s="177">
        <f>_xll.qlInterestRateIndexValueDate(IndexON,D65)</f>
        <v>42354</v>
      </c>
      <c r="F65" s="193">
        <f>IFERROR(_xll.qlIndexFixing(IndexON,D65,TRUE,_xll.ohTrigger(RecalcTrigger,TriggerON)),NA())</f>
        <v>-1.4827131460215526E-3</v>
      </c>
      <c r="H65" s="42">
        <f>_xll.qlCalendarAdvance(Calendar,$H64,B65,"f",FALSE)</f>
        <v>42354</v>
      </c>
      <c r="I65" s="177">
        <f>_xll.qlInterestRateIndexValueDate(Index1M,$H65)</f>
        <v>42356</v>
      </c>
      <c r="J65" s="182">
        <f>IFERROR(_xll.qlIndexFixing(Index1M,$H65,TRUE,_xll.ohTrigger(RecalcTrigger,Trigger1M)),NA())</f>
        <v>-1.1871545199965677E-3</v>
      </c>
      <c r="K65" s="44">
        <f>IFERROR(_xll.qlIndexFixing(Index3M,H65,TRUE,_xll.ohTrigger(RecalcTrigger,Trigger3M)),NA())</f>
        <v>-5.3015212415854715E-4</v>
      </c>
      <c r="L65" s="44">
        <f>IFERROR(_xll.qlIndexFixing(Index6M,$H65,TRUE,_xll.ohTrigger(RecalcTrigger,Trigger6M)),NA())</f>
        <v>2.5132593013176186E-4</v>
      </c>
      <c r="M65" s="183">
        <f>IFERROR(_xll.qlIndexFixing(Index1Y,$H65,TRUE,_xll.ohTrigger(RecalcTrigger,Trigger1Y)),NA())</f>
        <v>1.4416683648705848E-3</v>
      </c>
      <c r="N65" s="182">
        <f>IFERROR(_xll.qlIndexFixing(ONIndex1M,I65,TRUE,_xll.ohTrigger(RecalcTrigger,Trigger1M)),NA())</f>
        <v>-1.2043735337430306E-3</v>
      </c>
      <c r="O65" s="44">
        <f>IFERROR(_xll.qlIndexFixing(ONIndex3M,I65,TRUE,_xll.ohTrigger(RecalcTrigger,Trigger3M)),NA())</f>
        <v>-4.1860070110200098E-4</v>
      </c>
      <c r="P65" s="44">
        <f>IFERROR(_xll.qlIndexFixing(ONIndex6M,I65,TRUE,_xll.ohTrigger(RecalcTrigger,Trigger6M)),NA())</f>
        <v>3.2454064355924572E-4</v>
      </c>
      <c r="Q65" s="183">
        <f>IFERROR(_xll.qlIndexFixing(ONIndex1Y,I65,TRUE,_xll.ohTrigger(RecalcTrigger,Trigger1Y)),NA())</f>
        <v>1.8635658236565433E-3</v>
      </c>
    </row>
    <row r="66" spans="2:17" x14ac:dyDescent="0.2">
      <c r="B66" s="39" t="s">
        <v>17</v>
      </c>
      <c r="D66" s="42">
        <f>_xll.qlCalendarAdvance(Calendar,$D65,B66,"f",FALSE)</f>
        <v>42355</v>
      </c>
      <c r="E66" s="177">
        <f>_xll.qlInterestRateIndexValueDate(IndexON,D66)</f>
        <v>42355</v>
      </c>
      <c r="F66" s="193">
        <f>IFERROR(_xll.qlIndexFixing(IndexON,D66,TRUE,_xll.ohTrigger(RecalcTrigger,TriggerON)),NA())</f>
        <v>-1.4909583979427765E-3</v>
      </c>
      <c r="H66" s="42">
        <f>_xll.qlCalendarAdvance(Calendar,$H65,B66,"f",FALSE)</f>
        <v>42355</v>
      </c>
      <c r="I66" s="177">
        <f>_xll.qlInterestRateIndexValueDate(Index1M,$H66)</f>
        <v>42359</v>
      </c>
      <c r="J66" s="182">
        <f>IFERROR(_xll.qlIndexFixing(Index1M,$H66,TRUE,_xll.ohTrigger(RecalcTrigger,Trigger1M)),NA())</f>
        <v>-1.1858286786243931E-3</v>
      </c>
      <c r="K66" s="44">
        <f>IFERROR(_xll.qlIndexFixing(Index3M,H66,TRUE,_xll.ohTrigger(RecalcTrigger,Trigger3M)),NA())</f>
        <v>-5.3755399000055481E-4</v>
      </c>
      <c r="L66" s="44">
        <f>IFERROR(_xll.qlIndexFixing(Index6M,$H66,TRUE,_xll.ohTrigger(RecalcTrigger,Trigger6M)),NA())</f>
        <v>2.501438363242717E-4</v>
      </c>
      <c r="M66" s="183">
        <f>IFERROR(_xll.qlIndexFixing(Index1Y,$H66,TRUE,_xll.ohTrigger(RecalcTrigger,Trigger1Y)),NA())</f>
        <v>1.4417871553571656E-3</v>
      </c>
      <c r="N66" s="182">
        <f>IFERROR(_xll.qlIndexFixing(ONIndex1M,I66,TRUE,_xll.ohTrigger(RecalcTrigger,Trigger1M)),NA())</f>
        <v>-1.2019265362983589E-3</v>
      </c>
      <c r="O66" s="44">
        <f>IFERROR(_xll.qlIndexFixing(ONIndex3M,I66,TRUE,_xll.ohTrigger(RecalcTrigger,Trigger3M)),NA())</f>
        <v>-4.2150179422772993E-4</v>
      </c>
      <c r="P66" s="44">
        <f>IFERROR(_xll.qlIndexFixing(ONIndex6M,I66,TRUE,_xll.ohTrigger(RecalcTrigger,Trigger6M)),NA())</f>
        <v>3.160110628375179E-4</v>
      </c>
      <c r="Q66" s="183">
        <f>IFERROR(_xll.qlIndexFixing(ONIndex1Y,I66,TRUE,_xll.ohTrigger(RecalcTrigger,Trigger1Y)),NA())</f>
        <v>1.8635658236565433E-3</v>
      </c>
    </row>
    <row r="67" spans="2:17" x14ac:dyDescent="0.2">
      <c r="B67" s="39" t="s">
        <v>17</v>
      </c>
      <c r="D67" s="42">
        <f>_xll.qlCalendarAdvance(Calendar,$D66,B67,"f",FALSE)</f>
        <v>42356</v>
      </c>
      <c r="E67" s="177">
        <f>_xll.qlInterestRateIndexValueDate(IndexON,D67)</f>
        <v>42356</v>
      </c>
      <c r="F67" s="193">
        <f>IFERROR(_xll.qlIndexFixing(IndexON,D67,TRUE,_xll.ohTrigger(RecalcTrigger,TriggerON)),NA())</f>
        <v>-1.5073948383781399E-3</v>
      </c>
      <c r="H67" s="42">
        <f>_xll.qlCalendarAdvance(Calendar,$H66,B67,"f",FALSE)</f>
        <v>42356</v>
      </c>
      <c r="I67" s="177">
        <f>_xll.qlInterestRateIndexValueDate(Index1M,$H67)</f>
        <v>42360</v>
      </c>
      <c r="J67" s="182">
        <f>IFERROR(_xll.qlIndexFixing(Index1M,$H67,TRUE,_xll.ohTrigger(RecalcTrigger,Trigger1M)),NA())</f>
        <v>-1.1857430572460186E-3</v>
      </c>
      <c r="K67" s="44">
        <f>IFERROR(_xll.qlIndexFixing(Index3M,H67,TRUE,_xll.ohTrigger(RecalcTrigger,Trigger3M)),NA())</f>
        <v>-5.3992558210523252E-4</v>
      </c>
      <c r="L67" s="44">
        <f>IFERROR(_xll.qlIndexFixing(Index6M,$H67,TRUE,_xll.ohTrigger(RecalcTrigger,Trigger6M)),NA())</f>
        <v>2.5006624928278074E-4</v>
      </c>
      <c r="M67" s="183">
        <f>IFERROR(_xll.qlIndexFixing(Index1Y,$H67,TRUE,_xll.ohTrigger(RecalcTrigger,Trigger1Y)),NA())</f>
        <v>1.4424811048572149E-3</v>
      </c>
      <c r="N67" s="182">
        <f>IFERROR(_xll.qlIndexFixing(ONIndex1M,I67,TRUE,_xll.ohTrigger(RecalcTrigger,Trigger1M)),NA())</f>
        <v>-1.1950949907990616E-3</v>
      </c>
      <c r="O67" s="44">
        <f>IFERROR(_xll.qlIndexFixing(ONIndex3M,I67,TRUE,_xll.ohTrigger(RecalcTrigger,Trigger3M)),NA())</f>
        <v>-4.3091201204270568E-4</v>
      </c>
      <c r="P67" s="44">
        <f>IFERROR(_xll.qlIndexFixing(ONIndex6M,I67,TRUE,_xll.ohTrigger(RecalcTrigger,Trigger6M)),NA())</f>
        <v>2.9361050025267232E-4</v>
      </c>
      <c r="Q67" s="183">
        <f>IFERROR(_xll.qlIndexFixing(ONIndex1Y,I67,TRUE,_xll.ohTrigger(RecalcTrigger,Trigger1Y)),NA())</f>
        <v>1.8517586051336465E-3</v>
      </c>
    </row>
    <row r="68" spans="2:17" x14ac:dyDescent="0.2">
      <c r="B68" s="39" t="s">
        <v>17</v>
      </c>
      <c r="D68" s="42">
        <f>_xll.qlCalendarAdvance(Calendar,$D67,B68,"f",FALSE)</f>
        <v>42359</v>
      </c>
      <c r="E68" s="177">
        <f>_xll.qlInterestRateIndexValueDate(IndexON,D68)</f>
        <v>42359</v>
      </c>
      <c r="F68" s="193">
        <f>IFERROR(_xll.qlIndexFixing(IndexON,D68,TRUE,_xll.ohTrigger(RecalcTrigger,TriggerON)),NA())</f>
        <v>-1.5237407440604755E-3</v>
      </c>
      <c r="H68" s="42">
        <f>_xll.qlCalendarAdvance(Calendar,$H67,B68,"f",FALSE)</f>
        <v>42359</v>
      </c>
      <c r="I68" s="177">
        <f>_xll.qlInterestRateIndexValueDate(Index1M,$H68)</f>
        <v>42361</v>
      </c>
      <c r="J68" s="182">
        <f>IFERROR(_xll.qlIndexFixing(Index1M,$H68,TRUE,_xll.ohTrigger(RecalcTrigger,Trigger1M)),NA())</f>
        <v>-1.1877467925167841E-3</v>
      </c>
      <c r="K68" s="44">
        <f>IFERROR(_xll.qlIndexFixing(Index3M,H68,TRUE,_xll.ohTrigger(RecalcTrigger,Trigger3M)),NA())</f>
        <v>-5.4224559150345224E-4</v>
      </c>
      <c r="L68" s="44">
        <f>IFERROR(_xll.qlIndexFixing(Index6M,$H68,TRUE,_xll.ohTrigger(RecalcTrigger,Trigger6M)),NA())</f>
        <v>2.5001787148745908E-4</v>
      </c>
      <c r="M68" s="183">
        <f>IFERROR(_xll.qlIndexFixing(Index1Y,$H68,TRUE,_xll.ohTrigger(RecalcTrigger,Trigger1Y)),NA())</f>
        <v>1.4432144082666852E-3</v>
      </c>
      <c r="N68" s="182">
        <f>IFERROR(_xll.qlIndexFixing(ONIndex1M,I68,TRUE,_xll.ohTrigger(RecalcTrigger,Trigger1M)),NA())</f>
        <v>-1.188805022622752E-3</v>
      </c>
      <c r="O68" s="44">
        <f>IFERROR(_xll.qlIndexFixing(ONIndex3M,I68,TRUE,_xll.ohTrigger(RecalcTrigger,Trigger3M)),NA())</f>
        <v>-4.4098132669478929E-4</v>
      </c>
      <c r="P68" s="44">
        <f>IFERROR(_xll.qlIndexFixing(ONIndex6M,I68,TRUE,_xll.ohTrigger(RecalcTrigger,Trigger6M)),NA())</f>
        <v>2.7179023279977343E-4</v>
      </c>
      <c r="Q68" s="183">
        <f>IFERROR(_xll.qlIndexFixing(ONIndex1Y,I68,TRUE,_xll.ohTrigger(RecalcTrigger,Trigger1Y)),NA())</f>
        <v>1.8365904575556868E-3</v>
      </c>
    </row>
    <row r="69" spans="2:17" x14ac:dyDescent="0.2">
      <c r="B69" s="39" t="s">
        <v>17</v>
      </c>
      <c r="D69" s="42">
        <f>_xll.qlCalendarAdvance(Calendar,$D68,B69,"f",FALSE)</f>
        <v>42360</v>
      </c>
      <c r="E69" s="177">
        <f>_xll.qlInterestRateIndexValueDate(IndexON,D69)</f>
        <v>42360</v>
      </c>
      <c r="F69" s="193">
        <f>IFERROR(_xll.qlIndexFixing(IndexON,D69,TRUE,_xll.ohTrigger(RecalcTrigger,TriggerON)),NA())</f>
        <v>-1.5318312586787286E-3</v>
      </c>
      <c r="H69" s="42">
        <f>_xll.qlCalendarAdvance(Calendar,$H68,B69,"f",FALSE)</f>
        <v>42360</v>
      </c>
      <c r="I69" s="177">
        <f>_xll.qlInterestRateIndexValueDate(Index1M,$H69)</f>
        <v>42362</v>
      </c>
      <c r="J69" s="182">
        <f>IFERROR(_xll.qlIndexFixing(Index1M,$H69,TRUE,_xll.ohTrigger(RecalcTrigger,Trigger1M)),NA())</f>
        <v>-1.1873076395689519E-3</v>
      </c>
      <c r="K69" s="44">
        <f>IFERROR(_xll.qlIndexFixing(Index3M,H69,TRUE,_xll.ohTrigger(RecalcTrigger,Trigger3M)),NA())</f>
        <v>-5.4451171634463586E-4</v>
      </c>
      <c r="L69" s="44">
        <f>IFERROR(_xll.qlIndexFixing(Index6M,$H69,TRUE,_xll.ohTrigger(RecalcTrigger,Trigger6M)),NA())</f>
        <v>2.4999999999999979E-4</v>
      </c>
      <c r="M69" s="183">
        <f>IFERROR(_xll.qlIndexFixing(Index1Y,$H69,TRUE,_xll.ohTrigger(RecalcTrigger,Trigger1Y)),NA())</f>
        <v>1.4499999999999136E-3</v>
      </c>
      <c r="N69" s="182">
        <f>IFERROR(_xll.qlIndexFixing(ONIndex1M,I69,TRUE,_xll.ohTrigger(RecalcTrigger,Trigger1M)),NA())</f>
        <v>-1.1865743090888614E-3</v>
      </c>
      <c r="O69" s="44">
        <f>IFERROR(_xll.qlIndexFixing(ONIndex3M,I69,TRUE,_xll.ohTrigger(RecalcTrigger,Trigger3M)),NA())</f>
        <v>-4.4509794318248197E-4</v>
      </c>
      <c r="P69" s="44">
        <f>IFERROR(_xll.qlIndexFixing(ONIndex6M,I69,TRUE,_xll.ohTrigger(RecalcTrigger,Trigger6M)),NA())</f>
        <v>2.6340095952370746E-4</v>
      </c>
      <c r="Q69" s="183">
        <f>IFERROR(_xll.qlIndexFixing(ONIndex1Y,I69,TRUE,_xll.ohTrigger(RecalcTrigger,Trigger1Y)),NA())</f>
        <v>1.8303599866165143E-3</v>
      </c>
    </row>
    <row r="70" spans="2:17" x14ac:dyDescent="0.2">
      <c r="B70" s="39" t="s">
        <v>17</v>
      </c>
      <c r="D70" s="42">
        <f>_xll.qlCalendarAdvance(Calendar,$D69,B70,"f",FALSE)</f>
        <v>42361</v>
      </c>
      <c r="E70" s="177">
        <f>_xll.qlInterestRateIndexValueDate(IndexON,D70)</f>
        <v>42361</v>
      </c>
      <c r="F70" s="193">
        <f>IFERROR(_xll.qlIndexFixing(IndexON,D70,TRUE,_xll.ohTrigger(RecalcTrigger,TriggerON)),NA())</f>
        <v>-1.5398575818847959E-3</v>
      </c>
      <c r="H70" s="42">
        <f>_xll.qlCalendarAdvance(Calendar,$H69,B70,"f",FALSE)</f>
        <v>42361</v>
      </c>
      <c r="I70" s="177">
        <f>_xll.qlInterestRateIndexValueDate(Index1M,$H70)</f>
        <v>42366</v>
      </c>
      <c r="J70" s="182">
        <f>IFERROR(_xll.qlIndexFixing(Index1M,$H70,TRUE,_xll.ohTrigger(RecalcTrigger,Trigger1M)),NA())</f>
        <v>-1.1906137066897853E-3</v>
      </c>
      <c r="K70" s="44">
        <f>IFERROR(_xll.qlIndexFixing(Index3M,H70,TRUE,_xll.ohTrigger(RecalcTrigger,Trigger3M)),NA())</f>
        <v>-5.5364527169419011E-4</v>
      </c>
      <c r="L70" s="44">
        <f>IFERROR(_xll.qlIndexFixing(Index6M,$H70,TRUE,_xll.ohTrigger(RecalcTrigger,Trigger6M)),NA())</f>
        <v>2.5022101037764906E-4</v>
      </c>
      <c r="M70" s="183">
        <f>IFERROR(_xll.qlIndexFixing(Index1Y,$H70,TRUE,_xll.ohTrigger(RecalcTrigger,Trigger1Y)),NA())</f>
        <v>1.4476810466521825E-3</v>
      </c>
      <c r="N70" s="182">
        <f>IFERROR(_xll.qlIndexFixing(ONIndex1M,I70,TRUE,_xll.ohTrigger(RecalcTrigger,Trigger1M)),NA())</f>
        <v>-1.1845075130345606E-3</v>
      </c>
      <c r="O70" s="44">
        <f>IFERROR(_xll.qlIndexFixing(ONIndex3M,I70,TRUE,_xll.ohTrigger(RecalcTrigger,Trigger3M)),NA())</f>
        <v>-4.492537300970767E-4</v>
      </c>
      <c r="P70" s="44">
        <f>IFERROR(_xll.qlIndexFixing(ONIndex6M,I70,TRUE,_xll.ohTrigger(RecalcTrigger,Trigger6M)),NA())</f>
        <v>2.5521053126809079E-4</v>
      </c>
      <c r="Q70" s="183">
        <f>IFERROR(_xll.qlIndexFixing(ONIndex1Y,I70,TRUE,_xll.ohTrigger(RecalcTrigger,Trigger1Y)),NA())</f>
        <v>1.8240520654710934E-3</v>
      </c>
    </row>
    <row r="71" spans="2:17" x14ac:dyDescent="0.2">
      <c r="B71" s="39" t="s">
        <v>17</v>
      </c>
      <c r="D71" s="42">
        <f>_xll.qlCalendarAdvance(Calendar,$D70,B71,"f",FALSE)</f>
        <v>42362</v>
      </c>
      <c r="E71" s="177">
        <f>_xll.qlInterestRateIndexValueDate(IndexON,D71)</f>
        <v>42362</v>
      </c>
      <c r="F71" s="193">
        <f>IFERROR(_xll.qlIndexFixing(IndexON,D71,TRUE,_xll.ohTrigger(RecalcTrigger,TriggerON)),NA())</f>
        <v>-1.5594953380559939E-3</v>
      </c>
      <c r="H71" s="42">
        <f>_xll.qlCalendarAdvance(Calendar,$H70,B71,"f",FALSE)</f>
        <v>42362</v>
      </c>
      <c r="I71" s="177">
        <f>_xll.qlInterestRateIndexValueDate(Index1M,$H71)</f>
        <v>42367</v>
      </c>
      <c r="J71" s="182">
        <f>IFERROR(_xll.qlIndexFixing(Index1M,$H71,TRUE,_xll.ohTrigger(RecalcTrigger,Trigger1M)),NA())</f>
        <v>-1.1923783438191086E-3</v>
      </c>
      <c r="K71" s="44">
        <f>IFERROR(_xll.qlIndexFixing(Index3M,H71,TRUE,_xll.ohTrigger(RecalcTrigger,Trigger3M)),NA())</f>
        <v>-5.5488401672805878E-4</v>
      </c>
      <c r="L71" s="44">
        <f>IFERROR(_xll.qlIndexFixing(Index6M,$H71,TRUE,_xll.ohTrigger(RecalcTrigger,Trigger6M)),NA())</f>
        <v>2.5034411781795645E-4</v>
      </c>
      <c r="M71" s="183">
        <f>IFERROR(_xll.qlIndexFixing(Index1Y,$H71,TRUE,_xll.ohTrigger(RecalcTrigger,Trigger1Y)),NA())</f>
        <v>1.4487666805545211E-3</v>
      </c>
      <c r="N71" s="182">
        <f>IFERROR(_xll.qlIndexFixing(ONIndex1M,I71,TRUE,_xll.ohTrigger(RecalcTrigger,Trigger1M)),NA())</f>
        <v>-1.1802547586159395E-3</v>
      </c>
      <c r="O71" s="44">
        <f>IFERROR(_xll.qlIndexFixing(ONIndex3M,I71,TRUE,_xll.ohTrigger(RecalcTrigger,Trigger3M)),NA())</f>
        <v>3.4119201733906479E-4</v>
      </c>
      <c r="P71" s="44">
        <f>IFERROR(_xll.qlIndexFixing(ONIndex6M,I71,TRUE,_xll.ohTrigger(RecalcTrigger,Trigger6M)),NA())</f>
        <v>1.0368856459241904E-3</v>
      </c>
      <c r="Q71" s="183">
        <f>IFERROR(_xll.qlIndexFixing(ONIndex1Y,I71,TRUE,_xll.ohTrigger(RecalcTrigger,Trigger1Y)),NA())</f>
        <v>1.8079436961926376E-3</v>
      </c>
    </row>
    <row r="72" spans="2:17" x14ac:dyDescent="0.2">
      <c r="B72" s="39" t="s">
        <v>17</v>
      </c>
      <c r="D72" s="42">
        <f>_xll.qlCalendarAdvance(Calendar,$D71,B72,"f",FALSE)</f>
        <v>42366</v>
      </c>
      <c r="E72" s="177">
        <f>_xll.qlInterestRateIndexValueDate(IndexON,D72)</f>
        <v>42366</v>
      </c>
      <c r="F72" s="193">
        <f>IFERROR(_xll.qlIndexFixing(IndexON,D72,TRUE,_xll.ohTrigger(RecalcTrigger,TriggerON)),NA())</f>
        <v>-1.5786384814164833E-3</v>
      </c>
      <c r="H72" s="42">
        <f>_xll.qlCalendarAdvance(Calendar,$H71,B72,"f",FALSE)</f>
        <v>42366</v>
      </c>
      <c r="I72" s="177">
        <f>_xll.qlInterestRateIndexValueDate(Index1M,$H72)</f>
        <v>42368</v>
      </c>
      <c r="J72" s="182">
        <f>IFERROR(_xll.qlIndexFixing(Index1M,$H72,TRUE,_xll.ohTrigger(RecalcTrigger,Trigger1M)),NA())</f>
        <v>-1.1925757424204875E-3</v>
      </c>
      <c r="K72" s="44">
        <f>IFERROR(_xll.qlIndexFixing(Index3M,H72,TRUE,_xll.ohTrigger(RecalcTrigger,Trigger3M)),NA())</f>
        <v>-5.5675867975990068E-4</v>
      </c>
      <c r="L72" s="44">
        <f>IFERROR(_xll.qlIndexFixing(Index6M,$H72,TRUE,_xll.ohTrigger(RecalcTrigger,Trigger6M)),NA())</f>
        <v>2.5049220972652868E-4</v>
      </c>
      <c r="M72" s="183">
        <f>IFERROR(_xll.qlIndexFixing(Index1Y,$H72,TRUE,_xll.ohTrigger(RecalcTrigger,Trigger1Y)),NA())</f>
        <v>1.4499137321640639E-3</v>
      </c>
      <c r="N72" s="182">
        <f>IFERROR(_xll.qlIndexFixing(ONIndex1M,I72,TRUE,_xll.ohTrigger(RecalcTrigger,Trigger1M)),NA())</f>
        <v>-1.1770341048622512E-3</v>
      </c>
      <c r="O72" s="44">
        <f>IFERROR(_xll.qlIndexFixing(ONIndex3M,I72,TRUE,_xll.ohTrigger(RecalcTrigger,Trigger3M)),NA())</f>
        <v>-4.7051162430200577E-4</v>
      </c>
      <c r="P72" s="44">
        <f>IFERROR(_xll.qlIndexFixing(ONIndex6M,I72,TRUE,_xll.ohTrigger(RecalcTrigger,Trigger6M)),NA())</f>
        <v>2.1783106574524425E-4</v>
      </c>
      <c r="Q72" s="183">
        <f>IFERROR(_xll.qlIndexFixing(ONIndex1Y,I72,TRUE,_xll.ohTrigger(RecalcTrigger,Trigger1Y)),NA())</f>
        <v>1.7914909690119885E-3</v>
      </c>
    </row>
    <row r="73" spans="2:17" x14ac:dyDescent="0.2">
      <c r="B73" s="39" t="s">
        <v>17</v>
      </c>
      <c r="D73" s="42">
        <f>_xll.qlCalendarAdvance(Calendar,$D72,B73,"f",FALSE)</f>
        <v>42367</v>
      </c>
      <c r="E73" s="177">
        <f>_xll.qlInterestRateIndexValueDate(IndexON,D73)</f>
        <v>42367</v>
      </c>
      <c r="F73" s="193">
        <f>IFERROR(_xll.qlIndexFixing(IndexON,D73,TRUE,_xll.ohTrigger(RecalcTrigger,TriggerON)),NA())</f>
        <v>-1.5860469488560014E-3</v>
      </c>
      <c r="H73" s="42">
        <f>_xll.qlCalendarAdvance(Calendar,$H72,B73,"f",FALSE)</f>
        <v>42367</v>
      </c>
      <c r="I73" s="177">
        <f>_xll.qlInterestRateIndexValueDate(Index1M,$H73)</f>
        <v>42369</v>
      </c>
      <c r="J73" s="182">
        <f>IFERROR(_xll.qlIndexFixing(Index1M,$H73,TRUE,_xll.ohTrigger(RecalcTrigger,Trigger1M)),NA())</f>
        <v>-1.1928578820845788E-3</v>
      </c>
      <c r="K73" s="44">
        <f>IFERROR(_xll.qlIndexFixing(Index3M,H73,TRUE,_xll.ohTrigger(RecalcTrigger,Trigger3M)),NA())</f>
        <v>-5.5856574489435303E-4</v>
      </c>
      <c r="L73" s="44">
        <f>IFERROR(_xll.qlIndexFixing(Index6M,$H73,TRUE,_xll.ohTrigger(RecalcTrigger,Trigger6M)),NA())</f>
        <v>2.5046610732294895E-4</v>
      </c>
      <c r="M73" s="183">
        <f>IFERROR(_xll.qlIndexFixing(Index1Y,$H73,TRUE,_xll.ohTrigger(RecalcTrigger,Trigger1Y)),NA())</f>
        <v>1.4488813544260473E-3</v>
      </c>
      <c r="N73" s="182">
        <f>IFERROR(_xll.qlIndexFixing(ONIndex1M,I73,TRUE,_xll.ohTrigger(RecalcTrigger,Trigger1M)),NA())</f>
        <v>-1.1761918995567555E-3</v>
      </c>
      <c r="O73" s="44">
        <f>IFERROR(_xll.qlIndexFixing(ONIndex3M,I73,TRUE,_xll.ohTrigger(RecalcTrigger,Trigger3M)),NA())</f>
        <v>-4.7483727601882464E-4</v>
      </c>
      <c r="P73" s="44">
        <f>IFERROR(_xll.qlIndexFixing(ONIndex6M,I73,TRUE,_xll.ohTrigger(RecalcTrigger,Trigger6M)),NA())</f>
        <v>2.1118770788142172E-4</v>
      </c>
      <c r="Q73" s="183">
        <f>IFERROR(_xll.qlIndexFixing(ONIndex1Y,I73,TRUE,_xll.ohTrigger(RecalcTrigger,Trigger1Y)),NA())</f>
        <v>1.7848025043498694E-3</v>
      </c>
    </row>
    <row r="74" spans="2:17" x14ac:dyDescent="0.2">
      <c r="B74" s="39" t="s">
        <v>17</v>
      </c>
      <c r="D74" s="42">
        <f>_xll.qlCalendarAdvance(Calendar,$D73,B74,"f",FALSE)</f>
        <v>42368</v>
      </c>
      <c r="E74" s="177">
        <f>_xll.qlInterestRateIndexValueDate(IndexON,D74)</f>
        <v>42368</v>
      </c>
      <c r="F74" s="193">
        <f>IFERROR(_xll.qlIndexFixing(IndexON,D74,TRUE,_xll.ohTrigger(RecalcTrigger,TriggerON)),NA())</f>
        <v>-1.5933136558521355E-3</v>
      </c>
      <c r="H74" s="42">
        <f>_xll.qlCalendarAdvance(Calendar,$H73,B74,"f",FALSE)</f>
        <v>42368</v>
      </c>
      <c r="I74" s="177">
        <f>_xll.qlInterestRateIndexValueDate(Index1M,$H74)</f>
        <v>42373</v>
      </c>
      <c r="J74" s="182">
        <f>IFERROR(_xll.qlIndexFixing(Index1M,$H74,TRUE,_xll.ohTrigger(RecalcTrigger,Trigger1M)),NA())</f>
        <v>-1.2078145292225516E-3</v>
      </c>
      <c r="K74" s="44">
        <f>IFERROR(_xll.qlIndexFixing(Index3M,H74,TRUE,_xll.ohTrigger(RecalcTrigger,Trigger3M)),NA())</f>
        <v>-6.0031581647844131E-4</v>
      </c>
      <c r="L74" s="44">
        <f>IFERROR(_xll.qlIndexFixing(Index6M,$H74,TRUE,_xll.ohTrigger(RecalcTrigger,Trigger6M)),NA())</f>
        <v>2.338472998112736E-4</v>
      </c>
      <c r="M74" s="183">
        <f>IFERROR(_xll.qlIndexFixing(Index1Y,$H74,TRUE,_xll.ohTrigger(RecalcTrigger,Trigger1Y)),NA())</f>
        <v>1.4564573418404715E-3</v>
      </c>
      <c r="N74" s="182">
        <f>IFERROR(_xll.qlIndexFixing(ONIndex1M,I74,TRUE,_xll.ohTrigger(RecalcTrigger,Trigger1M)),NA())</f>
        <v>-1.1755939736080023E-3</v>
      </c>
      <c r="O74" s="44">
        <f>IFERROR(_xll.qlIndexFixing(ONIndex3M,I74,TRUE,_xll.ohTrigger(RecalcTrigger,Trigger3M)),NA())</f>
        <v>-4.7918037901606425E-4</v>
      </c>
      <c r="P74" s="44">
        <f>IFERROR(_xll.qlIndexFixing(ONIndex6M,I74,TRUE,_xll.ohTrigger(RecalcTrigger,Trigger6M)),NA())</f>
        <v>2.048611949678758E-4</v>
      </c>
      <c r="Q74" s="183">
        <f>IFERROR(_xll.qlIndexFixing(ONIndex1Y,I74,TRUE,_xll.ohTrigger(RecalcTrigger,Trigger1Y)),NA())</f>
        <v>1.7780646420817448E-3</v>
      </c>
    </row>
    <row r="75" spans="2:17" x14ac:dyDescent="0.2">
      <c r="B75" s="39" t="s">
        <v>17</v>
      </c>
      <c r="D75" s="42">
        <f>_xll.qlCalendarAdvance(Calendar,$D74,B75,"f",FALSE)</f>
        <v>42369</v>
      </c>
      <c r="E75" s="177">
        <f>_xll.qlInterestRateIndexValueDate(IndexON,D75)</f>
        <v>42369</v>
      </c>
      <c r="F75" s="193">
        <f>IFERROR(_xll.qlIndexFixing(IndexON,D75,TRUE,_xll.ohTrigger(RecalcTrigger,TriggerON)),NA())</f>
        <v>-8.0967105624107916E-4</v>
      </c>
      <c r="H75" s="42">
        <f>_xll.qlCalendarAdvance(Calendar,$H74,B75,"f",FALSE)</f>
        <v>42369</v>
      </c>
      <c r="I75" s="177">
        <f>_xll.qlInterestRateIndexValueDate(Index1M,$H75)</f>
        <v>42374</v>
      </c>
      <c r="J75" s="182">
        <f>IFERROR(_xll.qlIndexFixing(Index1M,$H75,TRUE,_xll.ohTrigger(RecalcTrigger,Trigger1M)),NA())</f>
        <v>-1.2110736470265719E-3</v>
      </c>
      <c r="K75" s="44">
        <f>IFERROR(_xll.qlIndexFixing(Index3M,H75,TRUE,_xll.ohTrigger(RecalcTrigger,Trigger3M)),NA())</f>
        <v>-6.0178081238456609E-4</v>
      </c>
      <c r="L75" s="44">
        <f>IFERROR(_xll.qlIndexFixing(Index6M,$H75,TRUE,_xll.ohTrigger(RecalcTrigger,Trigger6M)),NA())</f>
        <v>2.3413946690003769E-4</v>
      </c>
      <c r="M75" s="183">
        <f>IFERROR(_xll.qlIndexFixing(Index1Y,$H75,TRUE,_xll.ohTrigger(RecalcTrigger,Trigger1Y)),NA())</f>
        <v>1.4579045596062074E-3</v>
      </c>
      <c r="N75" s="182">
        <f>IFERROR(_xll.qlIndexFixing(ONIndex1M,I75,TRUE,_xll.ohTrigger(RecalcTrigger,Trigger1M)),NA())</f>
        <v>-1.1752518071928009E-3</v>
      </c>
      <c r="O75" s="44">
        <f>IFERROR(_xll.qlIndexFixing(ONIndex3M,I75,TRUE,_xll.ohTrigger(RecalcTrigger,Trigger3M)),NA())</f>
        <v>-4.8353783073551426E-4</v>
      </c>
      <c r="P75" s="44">
        <f>IFERROR(_xll.qlIndexFixing(ONIndex6M,I75,TRUE,_xll.ohTrigger(RecalcTrigger,Trigger6M)),NA())</f>
        <v>1.9886838424021391E-4</v>
      </c>
      <c r="Q75" s="183">
        <f>IFERROR(_xll.qlIndexFixing(ONIndex1Y,I75,TRUE,_xll.ohTrigger(RecalcTrigger,Trigger1Y)),NA())</f>
        <v>1.7712813897219348E-3</v>
      </c>
    </row>
    <row r="76" spans="2:17" x14ac:dyDescent="0.2">
      <c r="B76" s="39" t="s">
        <v>17</v>
      </c>
      <c r="D76" s="42">
        <f>_xll.qlCalendarAdvance(Calendar,$D75,B76,"f",FALSE)</f>
        <v>42373</v>
      </c>
      <c r="E76" s="177">
        <f>_xll.qlInterestRateIndexValueDate(IndexON,D76)</f>
        <v>42373</v>
      </c>
      <c r="F76" s="193">
        <f>IFERROR(_xll.qlIndexFixing(IndexON,D76,TRUE,_xll.ohTrigger(RecalcTrigger,TriggerON)),NA())</f>
        <v>-1.627132937986886E-3</v>
      </c>
      <c r="H76" s="42">
        <f>_xll.qlCalendarAdvance(Calendar,$H75,B76,"f",FALSE)</f>
        <v>42373</v>
      </c>
      <c r="I76" s="177">
        <f>_xll.qlInterestRateIndexValueDate(Index1M,$H76)</f>
        <v>42375</v>
      </c>
      <c r="J76" s="182">
        <f>IFERROR(_xll.qlIndexFixing(Index1M,$H76,TRUE,_xll.ohTrigger(RecalcTrigger,Trigger1M)),NA())</f>
        <v>-1.2189171666591877E-3</v>
      </c>
      <c r="K76" s="44">
        <f>IFERROR(_xll.qlIndexFixing(Index3M,H76,TRUE,_xll.ohTrigger(RecalcTrigger,Trigger3M)),NA())</f>
        <v>-6.0317691397582252E-4</v>
      </c>
      <c r="L76" s="44">
        <f>IFERROR(_xll.qlIndexFixing(Index6M,$H76,TRUE,_xll.ohTrigger(RecalcTrigger,Trigger6M)),NA())</f>
        <v>2.3444626712043127E-4</v>
      </c>
      <c r="M76" s="183">
        <f>IFERROR(_xll.qlIndexFixing(Index1Y,$H76,TRUE,_xll.ohTrigger(RecalcTrigger,Trigger1Y)),NA())</f>
        <v>1.4593900205674389E-3</v>
      </c>
      <c r="N76" s="182">
        <f>IFERROR(_xll.qlIndexFixing(ONIndex1M,I76,TRUE,_xll.ohTrigger(RecalcTrigger,Trigger1M)),NA())</f>
        <v>-1.1754735696944962E-3</v>
      </c>
      <c r="O76" s="44">
        <f>IFERROR(_xll.qlIndexFixing(ONIndex3M,I76,TRUE,_xll.ohTrigger(RecalcTrigger,Trigger3M)),NA())</f>
        <v>-4.9228437563719751E-4</v>
      </c>
      <c r="P76" s="44">
        <f>IFERROR(_xll.qlIndexFixing(ONIndex6M,I76,TRUE,_xll.ohTrigger(RecalcTrigger,Trigger6M)),NA())</f>
        <v>1.8807948747756598E-4</v>
      </c>
      <c r="Q76" s="183">
        <f>IFERROR(_xll.qlIndexFixing(ONIndex1Y,I76,TRUE,_xll.ohTrigger(RecalcTrigger,Trigger1Y)),NA())</f>
        <v>1.7575922033508107E-3</v>
      </c>
    </row>
    <row r="77" spans="2:17" x14ac:dyDescent="0.2">
      <c r="B77" s="39" t="s">
        <v>17</v>
      </c>
      <c r="D77" s="42">
        <f>_xll.qlCalendarAdvance(Calendar,$D76,B77,"f",FALSE)</f>
        <v>42374</v>
      </c>
      <c r="E77" s="177">
        <f>_xll.qlInterestRateIndexValueDate(IndexON,D77)</f>
        <v>42374</v>
      </c>
      <c r="F77" s="193">
        <f>IFERROR(_xll.qlIndexFixing(IndexON,D77,TRUE,_xll.ohTrigger(RecalcTrigger,TriggerON)),NA())</f>
        <v>-1.633316374749505E-3</v>
      </c>
      <c r="H77" s="42">
        <f>_xll.qlCalendarAdvance(Calendar,$H76,B77,"f",FALSE)</f>
        <v>42374</v>
      </c>
      <c r="I77" s="177">
        <f>_xll.qlInterestRateIndexValueDate(Index1M,$H77)</f>
        <v>42376</v>
      </c>
      <c r="J77" s="182">
        <f>IFERROR(_xll.qlIndexFixing(Index1M,$H77,TRUE,_xll.ohTrigger(RecalcTrigger,Trigger1M)),NA())</f>
        <v>-1.2202750012982322E-3</v>
      </c>
      <c r="K77" s="44">
        <f>IFERROR(_xll.qlIndexFixing(Index3M,H77,TRUE,_xll.ohTrigger(RecalcTrigger,Trigger3M)),NA())</f>
        <v>-6.0450406990866584E-4</v>
      </c>
      <c r="L77" s="44">
        <f>IFERROR(_xll.qlIndexFixing(Index6M,$H77,TRUE,_xll.ohTrigger(RecalcTrigger,Trigger6M)),NA())</f>
        <v>2.3476581444178206E-4</v>
      </c>
      <c r="M77" s="183">
        <f>IFERROR(_xll.qlIndexFixing(Index1Y,$H77,TRUE,_xll.ohTrigger(RecalcTrigger,Trigger1Y)),NA())</f>
        <v>1.4657064189253959E-3</v>
      </c>
      <c r="N77" s="182">
        <f>IFERROR(_xll.qlIndexFixing(ONIndex1M,I77,TRUE,_xll.ohTrigger(RecalcTrigger,Trigger1M)),NA())</f>
        <v>-1.17667034316149E-3</v>
      </c>
      <c r="O77" s="44">
        <f>IFERROR(_xll.qlIndexFixing(ONIndex3M,I77,TRUE,_xll.ohTrigger(RecalcTrigger,Trigger3M)),NA())</f>
        <v>-5.0104906835546359E-4</v>
      </c>
      <c r="P77" s="44">
        <f>IFERROR(_xll.qlIndexFixing(ONIndex6M,I77,TRUE,_xll.ohTrigger(RecalcTrigger,Trigger6M)),NA())</f>
        <v>1.7857130630183349E-4</v>
      </c>
      <c r="Q77" s="183">
        <f>IFERROR(_xll.qlIndexFixing(ONIndex1Y,I77,TRUE,_xll.ohTrigger(RecalcTrigger,Trigger1Y)),NA())</f>
        <v>1.7437746304516111E-3</v>
      </c>
    </row>
    <row r="78" spans="2:17" x14ac:dyDescent="0.2">
      <c r="B78" s="39" t="s">
        <v>17</v>
      </c>
      <c r="D78" s="42">
        <f>_xll.qlCalendarAdvance(Calendar,$D77,B78,"f",FALSE)</f>
        <v>42375</v>
      </c>
      <c r="E78" s="177">
        <f>_xll.qlInterestRateIndexValueDate(IndexON,D78)</f>
        <v>42375</v>
      </c>
      <c r="F78" s="193">
        <f>IFERROR(_xll.qlIndexFixing(IndexON,D78,TRUE,_xll.ohTrigger(RecalcTrigger,TriggerON)),NA())</f>
        <v>-1.6392804817977336E-3</v>
      </c>
      <c r="H78" s="42">
        <f>_xll.qlCalendarAdvance(Calendar,$H77,B78,"f",FALSE)</f>
        <v>42375</v>
      </c>
      <c r="I78" s="177">
        <f>_xll.qlInterestRateIndexValueDate(Index1M,$H78)</f>
        <v>42377</v>
      </c>
      <c r="J78" s="182">
        <f>IFERROR(_xll.qlIndexFixing(Index1M,$H78,TRUE,_xll.ohTrigger(RecalcTrigger,Trigger1M)),NA())</f>
        <v>-1.221731350847978E-3</v>
      </c>
      <c r="K78" s="44">
        <f>IFERROR(_xll.qlIndexFixing(Index3M,H78,TRUE,_xll.ohTrigger(RecalcTrigger,Trigger3M)),NA())</f>
        <v>-6.0576227592672042E-4</v>
      </c>
      <c r="L78" s="44">
        <f>IFERROR(_xll.qlIndexFixing(Index6M,$H78,TRUE,_xll.ohTrigger(RecalcTrigger,Trigger6M)),NA())</f>
        <v>2.3509613137997953E-4</v>
      </c>
      <c r="M78" s="183">
        <f>IFERROR(_xll.qlIndexFixing(Index1Y,$H78,TRUE,_xll.ohTrigger(RecalcTrigger,Trigger1Y)),NA())</f>
        <v>1.4648665821022325E-3</v>
      </c>
      <c r="N78" s="182">
        <f>IFERROR(_xll.qlIndexFixing(ONIndex1M,I78,TRUE,_xll.ohTrigger(RecalcTrigger,Trigger1M)),NA())</f>
        <v>-1.1777791789446823E-3</v>
      </c>
      <c r="O78" s="44">
        <f>IFERROR(_xll.qlIndexFixing(ONIndex3M,I78,TRUE,_xll.ohTrigger(RecalcTrigger,Trigger3M)),NA())</f>
        <v>-5.0543172187555996E-4</v>
      </c>
      <c r="P78" s="44">
        <f>IFERROR(_xll.qlIndexFixing(ONIndex6M,I78,TRUE,_xll.ohTrigger(RecalcTrigger,Trigger6M)),NA())</f>
        <v>1.7449986367878978E-4</v>
      </c>
      <c r="Q78" s="183">
        <f>IFERROR(_xll.qlIndexFixing(ONIndex1Y,I78,TRUE,_xll.ohTrigger(RecalcTrigger,Trigger1Y)),NA())</f>
        <v>1.736824540667925E-3</v>
      </c>
    </row>
    <row r="79" spans="2:17" x14ac:dyDescent="0.2">
      <c r="B79" s="39" t="s">
        <v>17</v>
      </c>
      <c r="D79" s="42">
        <f>_xll.qlCalendarAdvance(Calendar,$D78,B79,"f",FALSE)</f>
        <v>42376</v>
      </c>
      <c r="E79" s="177">
        <f>_xll.qlInterestRateIndexValueDate(IndexON,D79)</f>
        <v>42376</v>
      </c>
      <c r="F79" s="193">
        <f>IFERROR(_xll.qlIndexFixing(IndexON,D79,TRUE,_xll.ohTrigger(RecalcTrigger,TriggerON)),NA())</f>
        <v>-1.645014178155435E-3</v>
      </c>
      <c r="H79" s="42">
        <f>_xll.qlCalendarAdvance(Calendar,$H78,B79,"f",FALSE)</f>
        <v>42376</v>
      </c>
      <c r="I79" s="177">
        <f>_xll.qlInterestRateIndexValueDate(Index1M,$H79)</f>
        <v>42380</v>
      </c>
      <c r="J79" s="182">
        <f>IFERROR(_xll.qlIndexFixing(Index1M,$H79,TRUE,_xll.ohTrigger(RecalcTrigger,Trigger1M)),NA())</f>
        <v>-1.2333540765459864E-3</v>
      </c>
      <c r="K79" s="44">
        <f>IFERROR(_xll.qlIndexFixing(Index3M,H79,TRUE,_xll.ohTrigger(RecalcTrigger,Trigger3M)),NA())</f>
        <v>-6.0912385835891589E-4</v>
      </c>
      <c r="L79" s="44">
        <f>IFERROR(_xll.qlIndexFixing(Index6M,$H79,TRUE,_xll.ohTrigger(RecalcTrigger,Trigger6M)),NA())</f>
        <v>2.3613055327537287E-4</v>
      </c>
      <c r="M79" s="183">
        <f>IFERROR(_xll.qlIndexFixing(Index1Y,$H79,TRUE,_xll.ohTrigger(RecalcTrigger,Trigger1Y)),NA())</f>
        <v>1.4672677035083826E-3</v>
      </c>
      <c r="N79" s="182">
        <f>IFERROR(_xll.qlIndexFixing(ONIndex1M,I79,TRUE,_xll.ohTrigger(RecalcTrigger,Trigger1M)),NA())</f>
        <v>-1.1792126557219618E-3</v>
      </c>
      <c r="O79" s="44">
        <f>IFERROR(_xll.qlIndexFixing(ONIndex3M,I79,TRUE,_xll.ohTrigger(RecalcTrigger,Trigger3M)),NA())</f>
        <v>-5.0981010776940394E-4</v>
      </c>
      <c r="P79" s="44">
        <f>IFERROR(_xll.qlIndexFixing(ONIndex6M,I79,TRUE,_xll.ohTrigger(RecalcTrigger,Trigger6M)),NA())</f>
        <v>1.7086326609572211E-4</v>
      </c>
      <c r="Q79" s="183">
        <f>IFERROR(_xll.qlIndexFixing(ONIndex1Y,I79,TRUE,_xll.ohTrigger(RecalcTrigger,Trigger1Y)),NA())</f>
        <v>1.7298531060383482E-3</v>
      </c>
    </row>
    <row r="80" spans="2:17" x14ac:dyDescent="0.2">
      <c r="B80" s="39" t="s">
        <v>17</v>
      </c>
      <c r="D80" s="42">
        <f>_xll.qlCalendarAdvance(Calendar,$D79,B80,"f",FALSE)</f>
        <v>42377</v>
      </c>
      <c r="E80" s="177">
        <f>_xll.qlInterestRateIndexValueDate(IndexON,D80)</f>
        <v>42377</v>
      </c>
      <c r="F80" s="193">
        <f>IFERROR(_xll.qlIndexFixing(IndexON,D80,TRUE,_xll.ohTrigger(RecalcTrigger,TriggerON)),NA())</f>
        <v>-1.6556505136744448E-3</v>
      </c>
      <c r="H80" s="42">
        <f>_xll.qlCalendarAdvance(Calendar,$H79,B80,"f",FALSE)</f>
        <v>42377</v>
      </c>
      <c r="I80" s="177">
        <f>_xll.qlInterestRateIndexValueDate(Index1M,$H80)</f>
        <v>42381</v>
      </c>
      <c r="J80" s="182">
        <f>IFERROR(_xll.qlIndexFixing(Index1M,$H80,TRUE,_xll.ohTrigger(RecalcTrigger,Trigger1M)),NA())</f>
        <v>-1.237357706788803E-3</v>
      </c>
      <c r="K80" s="44">
        <f>IFERROR(_xll.qlIndexFixing(Index3M,H80,TRUE,_xll.ohTrigger(RecalcTrigger,Trigger3M)),NA())</f>
        <v>-6.1010716403623775E-4</v>
      </c>
      <c r="L80" s="44">
        <f>IFERROR(_xll.qlIndexFixing(Index6M,$H80,TRUE,_xll.ohTrigger(RecalcTrigger,Trigger6M)),NA())</f>
        <v>2.3648234479524364E-4</v>
      </c>
      <c r="M80" s="183">
        <f>IFERROR(_xll.qlIndexFixing(Index1Y,$H80,TRUE,_xll.ohTrigger(RecalcTrigger,Trigger1Y)),NA())</f>
        <v>1.4689080698951499E-3</v>
      </c>
      <c r="N80" s="182">
        <f>IFERROR(_xll.qlIndexFixing(ONIndex1M,I80,TRUE,_xll.ohTrigger(RecalcTrigger,Trigger1M)),NA())</f>
        <v>-1.1809822540298498E-3</v>
      </c>
      <c r="O80" s="44">
        <f>IFERROR(_xll.qlIndexFixing(ONIndex3M,I80,TRUE,_xll.ohTrigger(RecalcTrigger,Trigger3M)),NA())</f>
        <v>-5.1418112323897702E-4</v>
      </c>
      <c r="P80" s="44">
        <f>IFERROR(_xll.qlIndexFixing(ONIndex6M,I80,TRUE,_xll.ohTrigger(RecalcTrigger,Trigger6M)),NA())</f>
        <v>1.6767837086817394E-4</v>
      </c>
      <c r="Q80" s="183">
        <f>IFERROR(_xll.qlIndexFixing(ONIndex1Y,I80,TRUE,_xll.ohTrigger(RecalcTrigger,Trigger1Y)),NA())</f>
        <v>1.7228643339972649E-3</v>
      </c>
    </row>
    <row r="81" spans="2:17" x14ac:dyDescent="0.2">
      <c r="B81" s="39" t="s">
        <v>17</v>
      </c>
      <c r="D81" s="42">
        <f>_xll.qlCalendarAdvance(Calendar,$D80,B81,"f",FALSE)</f>
        <v>42380</v>
      </c>
      <c r="E81" s="177">
        <f>_xll.qlInterestRateIndexValueDate(IndexON,D81)</f>
        <v>42380</v>
      </c>
      <c r="F81" s="193">
        <f>IFERROR(_xll.qlIndexFixing(IndexON,D81,TRUE,_xll.ohTrigger(RecalcTrigger,TriggerON)),NA())</f>
        <v>-1.6654232286450465E-3</v>
      </c>
      <c r="H81" s="42">
        <f>_xll.qlCalendarAdvance(Calendar,$H80,B81,"f",FALSE)</f>
        <v>42380</v>
      </c>
      <c r="I81" s="177">
        <f>_xll.qlInterestRateIndexValueDate(Index1M,$H81)</f>
        <v>42382</v>
      </c>
      <c r="J81" s="182">
        <f>IFERROR(_xll.qlIndexFixing(Index1M,$H81,TRUE,_xll.ohTrigger(RecalcTrigger,Trigger1M)),NA())</f>
        <v>-1.2452661085905381E-3</v>
      </c>
      <c r="K81" s="44">
        <f>IFERROR(_xll.qlIndexFixing(Index3M,H81,TRUE,_xll.ohTrigger(RecalcTrigger,Trigger3M)),NA())</f>
        <v>-6.1102220491754584E-4</v>
      </c>
      <c r="L81" s="44">
        <f>IFERROR(_xll.qlIndexFixing(Index6M,$H81,TRUE,_xll.ohTrigger(RecalcTrigger,Trigger6M)),NA())</f>
        <v>2.3683364672432894E-4</v>
      </c>
      <c r="M81" s="183">
        <f>IFERROR(_xll.qlIndexFixing(Index1Y,$H81,TRUE,_xll.ohTrigger(RecalcTrigger,Trigger1Y)),NA())</f>
        <v>1.4705614336389878E-3</v>
      </c>
      <c r="N81" s="182">
        <f>IFERROR(_xll.qlIndexFixing(ONIndex1M,I81,TRUE,_xll.ohTrigger(RecalcTrigger,Trigger1M)),NA())</f>
        <v>-1.1856953514488566E-3</v>
      </c>
      <c r="O81" s="44">
        <f>IFERROR(_xll.qlIndexFixing(ONIndex3M,I81,TRUE,_xll.ohTrigger(RecalcTrigger,Trigger3M)),NA())</f>
        <v>-5.2288231266128804E-4</v>
      </c>
      <c r="P81" s="44">
        <f>IFERROR(_xll.qlIndexFixing(ONIndex6M,I81,TRUE,_xll.ohTrigger(RecalcTrigger,Trigger6M)),NA())</f>
        <v>1.6289861355822666E-4</v>
      </c>
      <c r="Q81" s="183">
        <f>IFERROR(_xll.qlIndexFixing(ONIndex1Y,I81,TRUE,_xll.ohTrigger(RecalcTrigger,Trigger1Y)),NA())</f>
        <v>1.7088571477330561E-3</v>
      </c>
    </row>
    <row r="82" spans="2:17" x14ac:dyDescent="0.2">
      <c r="B82" s="39" t="s">
        <v>17</v>
      </c>
      <c r="D82" s="42">
        <f>_xll.qlCalendarAdvance(Calendar,$D81,B82,"f",FALSE)</f>
        <v>42381</v>
      </c>
      <c r="E82" s="177">
        <f>_xll.qlInterestRateIndexValueDate(IndexON,D82)</f>
        <v>42381</v>
      </c>
      <c r="F82" s="193">
        <f>IFERROR(_xll.qlIndexFixing(IndexON,D82,TRUE,_xll.ohTrigger(RecalcTrigger,TriggerON)),NA())</f>
        <v>-1.6698386513125385E-3</v>
      </c>
      <c r="H82" s="42">
        <f>_xll.qlCalendarAdvance(Calendar,$H81,B82,"f",FALSE)</f>
        <v>42381</v>
      </c>
      <c r="I82" s="177">
        <f>_xll.qlInterestRateIndexValueDate(Index1M,$H82)</f>
        <v>42383</v>
      </c>
      <c r="J82" s="182">
        <f>IFERROR(_xll.qlIndexFixing(Index1M,$H82,TRUE,_xll.ohTrigger(RecalcTrigger,Trigger1M)),NA())</f>
        <v>-1.2473343647494139E-3</v>
      </c>
      <c r="K82" s="44">
        <f>IFERROR(_xll.qlIndexFixing(Index3M,H82,TRUE,_xll.ohTrigger(RecalcTrigger,Trigger3M)),NA())</f>
        <v>-6.1186925930154293E-4</v>
      </c>
      <c r="L82" s="44">
        <f>IFERROR(_xll.qlIndexFixing(Index6M,$H82,TRUE,_xll.ohTrigger(RecalcTrigger,Trigger6M)),NA())</f>
        <v>2.3718193286228096E-4</v>
      </c>
      <c r="M82" s="183">
        <f>IFERROR(_xll.qlIndexFixing(Index1Y,$H82,TRUE,_xll.ohTrigger(RecalcTrigger,Trigger1Y)),NA())</f>
        <v>1.4769005907559693E-3</v>
      </c>
      <c r="N82" s="182">
        <f>IFERROR(_xll.qlIndexFixing(ONIndex1M,I82,TRUE,_xll.ohTrigger(RecalcTrigger,Trigger1M)),NA())</f>
        <v>-1.1916514666232558E-3</v>
      </c>
      <c r="O82" s="44">
        <f>IFERROR(_xll.qlIndexFixing(ONIndex3M,I82,TRUE,_xll.ohTrigger(RecalcTrigger,Trigger3M)),NA())</f>
        <v>-5.3152942563361449E-4</v>
      </c>
      <c r="P82" s="44">
        <f>IFERROR(_xll.qlIndexFixing(ONIndex6M,I82,TRUE,_xll.ohTrigger(RecalcTrigger,Trigger6M)),NA())</f>
        <v>1.5979295438839358E-4</v>
      </c>
      <c r="Q82" s="183">
        <f>IFERROR(_xll.qlIndexFixing(ONIndex1Y,I82,TRUE,_xll.ohTrigger(RecalcTrigger,Trigger1Y)),NA())</f>
        <v>1.6948160223240194E-3</v>
      </c>
    </row>
    <row r="83" spans="2:17" x14ac:dyDescent="0.2">
      <c r="B83" s="39" t="s">
        <v>17</v>
      </c>
      <c r="D83" s="42">
        <f>_xll.qlCalendarAdvance(Calendar,$D82,B83,"f",FALSE)</f>
        <v>42382</v>
      </c>
      <c r="E83" s="177">
        <f>_xll.qlInterestRateIndexValueDate(IndexON,D83)</f>
        <v>42382</v>
      </c>
      <c r="F83" s="193">
        <f>IFERROR(_xll.qlIndexFixing(IndexON,D83,TRUE,_xll.ohTrigger(RecalcTrigger,TriggerON)),NA())</f>
        <v>-1.6739571751145377E-3</v>
      </c>
      <c r="H83" s="42">
        <f>_xll.qlCalendarAdvance(Calendar,$H82,B83,"f",FALSE)</f>
        <v>42382</v>
      </c>
      <c r="I83" s="177">
        <f>_xll.qlInterestRateIndexValueDate(Index1M,$H83)</f>
        <v>42384</v>
      </c>
      <c r="J83" s="182">
        <f>IFERROR(_xll.qlIndexFixing(Index1M,$H83,TRUE,_xll.ohTrigger(RecalcTrigger,Trigger1M)),NA())</f>
        <v>-1.2494788543402787E-3</v>
      </c>
      <c r="K83" s="44">
        <f>IFERROR(_xll.qlIndexFixing(Index3M,H83,TRUE,_xll.ohTrigger(RecalcTrigger,Trigger3M)),NA())</f>
        <v>-6.126486525771756E-4</v>
      </c>
      <c r="L83" s="44">
        <f>IFERROR(_xll.qlIndexFixing(Index6M,$H83,TRUE,_xll.ohTrigger(RecalcTrigger,Trigger6M)),NA())</f>
        <v>2.3752458555355676E-4</v>
      </c>
      <c r="M83" s="183">
        <f>IFERROR(_xll.qlIndexFixing(Index1Y,$H83,TRUE,_xll.ohTrigger(RecalcTrigger,Trigger1Y)),NA())</f>
        <v>1.4762233250081027E-3</v>
      </c>
      <c r="N83" s="182">
        <f>IFERROR(_xll.qlIndexFixing(ONIndex1M,I83,TRUE,_xll.ohTrigger(RecalcTrigger,Trigger1M)),NA())</f>
        <v>-1.195273875915781E-3</v>
      </c>
      <c r="O83" s="44">
        <f>IFERROR(_xll.qlIndexFixing(ONIndex3M,I83,TRUE,_xll.ohTrigger(RecalcTrigger,Trigger3M)),NA())</f>
        <v>-5.3581704781091588E-4</v>
      </c>
      <c r="P83" s="44">
        <f>IFERROR(_xll.qlIndexFixing(ONIndex6M,I83,TRUE,_xll.ohTrigger(RecalcTrigger,Trigger6M)),NA())</f>
        <v>1.591194271544083E-4</v>
      </c>
      <c r="Q83" s="183">
        <f>IFERROR(_xll.qlIndexFixing(ONIndex1Y,I83,TRUE,_xll.ohTrigger(RecalcTrigger,Trigger1Y)),NA())</f>
        <v>1.6878006761800179E-3</v>
      </c>
    </row>
    <row r="84" spans="2:17" x14ac:dyDescent="0.2">
      <c r="B84" s="39" t="s">
        <v>17</v>
      </c>
      <c r="D84" s="42">
        <f>_xll.qlCalendarAdvance(Calendar,$D83,B84,"f",FALSE)</f>
        <v>42383</v>
      </c>
      <c r="E84" s="177">
        <f>_xll.qlInterestRateIndexValueDate(IndexON,D84)</f>
        <v>42383</v>
      </c>
      <c r="F84" s="193">
        <f>IFERROR(_xll.qlIndexFixing(IndexON,D84,TRUE,_xll.ohTrigger(RecalcTrigger,TriggerON)),NA())</f>
        <v>-1.6777677190349394E-3</v>
      </c>
      <c r="H84" s="42">
        <f>_xll.qlCalendarAdvance(Calendar,$H83,B84,"f",FALSE)</f>
        <v>42383</v>
      </c>
      <c r="I84" s="177">
        <f>_xll.qlInterestRateIndexValueDate(Index1M,$H84)</f>
        <v>42387</v>
      </c>
      <c r="J84" s="182">
        <f>IFERROR(_xll.qlIndexFixing(Index1M,$H84,TRUE,_xll.ohTrigger(RecalcTrigger,Trigger1M)),NA())</f>
        <v>-1.2613144371186361E-3</v>
      </c>
      <c r="K84" s="44">
        <f>IFERROR(_xll.qlIndexFixing(Index3M,H84,TRUE,_xll.ohTrigger(RecalcTrigger,Trigger3M)),NA())</f>
        <v>-6.1458482606245146E-4</v>
      </c>
      <c r="L84" s="44">
        <f>IFERROR(_xll.qlIndexFixing(Index6M,$H84,TRUE,_xll.ohTrigger(RecalcTrigger,Trigger6M)),NA())</f>
        <v>2.3849119461052858E-4</v>
      </c>
      <c r="M84" s="183">
        <f>IFERROR(_xll.qlIndexFixing(Index1Y,$H84,TRUE,_xll.ohTrigger(RecalcTrigger,Trigger1Y)),NA())</f>
        <v>1.4788895845510529E-3</v>
      </c>
      <c r="N84" s="182">
        <f>IFERROR(_xll.qlIndexFixing(ONIndex1M,I84,TRUE,_xll.ohTrigger(RecalcTrigger,Trigger1M)),NA())</f>
        <v>-1.1993012881195142E-3</v>
      </c>
      <c r="O84" s="44">
        <f>IFERROR(_xll.qlIndexFixing(ONIndex3M,I84,TRUE,_xll.ohTrigger(RecalcTrigger,Trigger3M)),NA())</f>
        <v>-5.4007868333538767E-4</v>
      </c>
      <c r="P84" s="44">
        <f>IFERROR(_xll.qlIndexFixing(ONIndex6M,I84,TRUE,_xll.ohTrigger(RecalcTrigger,Trigger6M)),NA())</f>
        <v>1.5899874513003454E-4</v>
      </c>
      <c r="Q84" s="183">
        <f>IFERROR(_xll.qlIndexFixing(ONIndex1Y,I84,TRUE,_xll.ohTrigger(RecalcTrigger,Trigger1Y)),NA())</f>
        <v>1.6807920377104324E-3</v>
      </c>
    </row>
    <row r="85" spans="2:17" x14ac:dyDescent="0.2">
      <c r="B85" s="39" t="s">
        <v>17</v>
      </c>
      <c r="D85" s="42">
        <f>_xll.qlCalendarAdvance(Calendar,$D84,B85,"f",FALSE)</f>
        <v>42384</v>
      </c>
      <c r="E85" s="177">
        <f>_xll.qlInterestRateIndexValueDate(IndexON,D85)</f>
        <v>42384</v>
      </c>
      <c r="F85" s="193">
        <f>IFERROR(_xll.qlIndexFixing(IndexON,D85,TRUE,_xll.ohTrigger(RecalcTrigger,TriggerON)),NA())</f>
        <v>-1.6842989205212433E-3</v>
      </c>
      <c r="H85" s="42">
        <f>_xll.qlCalendarAdvance(Calendar,$H84,B85,"f",FALSE)</f>
        <v>42384</v>
      </c>
      <c r="I85" s="177">
        <f>_xll.qlInterestRateIndexValueDate(Index1M,$H85)</f>
        <v>42388</v>
      </c>
      <c r="J85" s="182">
        <f>IFERROR(_xll.qlIndexFixing(Index1M,$H85,TRUE,_xll.ohTrigger(RecalcTrigger,Trigger1M)),NA())</f>
        <v>-1.2650899014069353E-3</v>
      </c>
      <c r="K85" s="44">
        <f>IFERROR(_xll.qlIndexFixing(Index3M,H85,TRUE,_xll.ohTrigger(RecalcTrigger,Trigger3M)),NA())</f>
        <v>-6.1509777066572763E-4</v>
      </c>
      <c r="L85" s="44">
        <f>IFERROR(_xll.qlIndexFixing(Index6M,$H85,TRUE,_xll.ohTrigger(RecalcTrigger,Trigger6M)),NA())</f>
        <v>2.3878330791023155E-4</v>
      </c>
      <c r="M85" s="183">
        <f>IFERROR(_xll.qlIndexFixing(Index1Y,$H85,TRUE,_xll.ohTrigger(RecalcTrigger,Trigger1Y)),NA())</f>
        <v>1.4805401635792632E-3</v>
      </c>
      <c r="N85" s="182">
        <f>IFERROR(_xll.qlIndexFixing(ONIndex1M,I85,TRUE,_xll.ohTrigger(RecalcTrigger,Trigger1M)),NA())</f>
        <v>-1.2037451835711366E-3</v>
      </c>
      <c r="O85" s="44">
        <f>IFERROR(_xll.qlIndexFixing(ONIndex3M,I85,TRUE,_xll.ohTrigger(RecalcTrigger,Trigger3M)),NA())</f>
        <v>-5.4431122924913922E-4</v>
      </c>
      <c r="P85" s="44">
        <f>IFERROR(_xll.qlIndexFixing(ONIndex6M,I85,TRUE,_xll.ohTrigger(RecalcTrigger,Trigger6M)),NA())</f>
        <v>1.5944776531107152E-4</v>
      </c>
      <c r="Q85" s="183">
        <f>IFERROR(_xll.qlIndexFixing(ONIndex1Y,I85,TRUE,_xll.ohTrigger(RecalcTrigger,Trigger1Y)),NA())</f>
        <v>1.6737941145894553E-3</v>
      </c>
    </row>
    <row r="86" spans="2:17" x14ac:dyDescent="0.2">
      <c r="B86" s="39" t="s">
        <v>17</v>
      </c>
      <c r="D86" s="42">
        <f>_xll.qlCalendarAdvance(Calendar,$D85,B86,"f",FALSE)</f>
        <v>42387</v>
      </c>
      <c r="E86" s="177">
        <f>_xll.qlInterestRateIndexValueDate(IndexON,D86)</f>
        <v>42387</v>
      </c>
      <c r="F86" s="193">
        <f>IFERROR(_xll.qlIndexFixing(IndexON,D86,TRUE,_xll.ohTrigger(RecalcTrigger,TriggerON)),NA())</f>
        <v>-1.6897084696232412E-3</v>
      </c>
      <c r="H86" s="42">
        <f>_xll.qlCalendarAdvance(Calendar,$H85,B86,"f",FALSE)</f>
        <v>42387</v>
      </c>
      <c r="I86" s="177">
        <f>_xll.qlInterestRateIndexValueDate(Index1M,$H86)</f>
        <v>42389</v>
      </c>
      <c r="J86" s="182">
        <f>IFERROR(_xll.qlIndexFixing(Index1M,$H86,TRUE,_xll.ohTrigger(RecalcTrigger,Trigger1M)),NA())</f>
        <v>-1.2710700319049843E-3</v>
      </c>
      <c r="K86" s="44">
        <f>IFERROR(_xll.qlIndexFixing(Index3M,H86,TRUE,_xll.ohTrigger(RecalcTrigger,Trigger3M)),NA())</f>
        <v>-6.1554538750163213E-4</v>
      </c>
      <c r="L86" s="44">
        <f>IFERROR(_xll.qlIndexFixing(Index6M,$H86,TRUE,_xll.ohTrigger(RecalcTrigger,Trigger6M)),NA())</f>
        <v>2.3905532769407235E-4</v>
      </c>
      <c r="M86" s="183">
        <f>IFERROR(_xll.qlIndexFixing(Index1Y,$H86,TRUE,_xll.ohTrigger(RecalcTrigger,Trigger1Y)),NA())</f>
        <v>1.48217642236849E-3</v>
      </c>
      <c r="N86" s="182">
        <f>IFERROR(_xll.qlIndexFixing(ONIndex1M,I86,TRUE,_xll.ohTrigger(RecalcTrigger,Trigger1M)),NA())</f>
        <v>-1.2140745584865442E-3</v>
      </c>
      <c r="O86" s="44">
        <f>IFERROR(_xll.qlIndexFixing(ONIndex3M,I86,TRUE,_xll.ohTrigger(RecalcTrigger,Trigger3M)),NA())</f>
        <v>-5.5266299414213904E-4</v>
      </c>
      <c r="P86" s="44">
        <f>IFERROR(_xll.qlIndexFixing(ONIndex6M,I86,TRUE,_xll.ohTrigger(RecalcTrigger,Trigger6M)),NA())</f>
        <v>1.6232917210423636E-4</v>
      </c>
      <c r="Q86" s="183">
        <f>IFERROR(_xll.qlIndexFixing(ONIndex1Y,I86,TRUE,_xll.ohTrigger(RecalcTrigger,Trigger1Y)),NA())</f>
        <v>1.6598616763729979E-3</v>
      </c>
    </row>
    <row r="87" spans="2:17" x14ac:dyDescent="0.2">
      <c r="B87" s="39" t="s">
        <v>17</v>
      </c>
      <c r="D87" s="42">
        <f>_xll.qlCalendarAdvance(Calendar,$D86,B87,"f",FALSE)</f>
        <v>42388</v>
      </c>
      <c r="E87" s="177">
        <f>_xll.qlInterestRateIndexValueDate(IndexON,D87)</f>
        <v>42388</v>
      </c>
      <c r="F87" s="193">
        <f>IFERROR(_xll.qlIndexFixing(IndexON,D87,TRUE,_xll.ohTrigger(RecalcTrigger,TriggerON)),NA())</f>
        <v>-1.6918128943377297E-3</v>
      </c>
      <c r="H87" s="42">
        <f>_xll.qlCalendarAdvance(Calendar,$H86,B87,"f",FALSE)</f>
        <v>42388</v>
      </c>
      <c r="I87" s="177">
        <f>_xll.qlInterestRateIndexValueDate(Index1M,$H87)</f>
        <v>42390</v>
      </c>
      <c r="J87" s="182">
        <f>IFERROR(_xll.qlIndexFixing(Index1M,$H87,TRUE,_xll.ohTrigger(RecalcTrigger,Trigger1M)),NA())</f>
        <v>-1.2733170470675959E-3</v>
      </c>
      <c r="K87" s="44">
        <f>IFERROR(_xll.qlIndexFixing(Index3M,H87,TRUE,_xll.ohTrigger(RecalcTrigger,Trigger3M)),NA())</f>
        <v>-6.1592828451111558E-4</v>
      </c>
      <c r="L87" s="44">
        <f>IFERROR(_xll.qlIndexFixing(Index6M,$H87,TRUE,_xll.ohTrigger(RecalcTrigger,Trigger6M)),NA())</f>
        <v>2.3930408758939242E-4</v>
      </c>
      <c r="M87" s="183">
        <f>IFERROR(_xll.qlIndexFixing(Index1Y,$H87,TRUE,_xll.ohTrigger(RecalcTrigger,Trigger1Y)),NA())</f>
        <v>1.4879685293598449E-3</v>
      </c>
      <c r="N87" s="182">
        <f>IFERROR(_xll.qlIndexFixing(ONIndex1M,I87,TRUE,_xll.ohTrigger(RecalcTrigger,Trigger1M)),NA())</f>
        <v>-1.2258111920315784E-3</v>
      </c>
      <c r="O87" s="44">
        <f>IFERROR(_xll.qlIndexFixing(ONIndex3M,I87,TRUE,_xll.ohTrigger(RecalcTrigger,Trigger3M)),NA())</f>
        <v>-5.6088846367430278E-4</v>
      </c>
      <c r="P87" s="44">
        <f>IFERROR(_xll.qlIndexFixing(ONIndex6M,I87,TRUE,_xll.ohTrigger(RecalcTrigger,Trigger6M)),NA())</f>
        <v>1.6717033717306151E-4</v>
      </c>
      <c r="Q87" s="183">
        <f>IFERROR(_xll.qlIndexFixing(ONIndex1Y,I87,TRUE,_xll.ohTrigger(RecalcTrigger,Trigger1Y)),NA())</f>
        <v>1.6459897247589339E-3</v>
      </c>
    </row>
    <row r="88" spans="2:17" x14ac:dyDescent="0.2">
      <c r="B88" s="39" t="s">
        <v>17</v>
      </c>
      <c r="D88" s="42">
        <f>_xll.qlCalendarAdvance(Calendar,$D87,B88,"f",FALSE)</f>
        <v>42389</v>
      </c>
      <c r="E88" s="177">
        <f>_xll.qlInterestRateIndexValueDate(IndexON,D88)</f>
        <v>42389</v>
      </c>
      <c r="F88" s="193">
        <f>IFERROR(_xll.qlIndexFixing(IndexON,D88,TRUE,_xll.ohTrigger(RecalcTrigger,TriggerON)),NA())</f>
        <v>-1.6935428517150797E-3</v>
      </c>
      <c r="H88" s="42">
        <f>_xll.qlCalendarAdvance(Calendar,$H87,B88,"f",FALSE)</f>
        <v>42389</v>
      </c>
      <c r="I88" s="177">
        <f>_xll.qlInterestRateIndexValueDate(Index1M,$H88)</f>
        <v>42391</v>
      </c>
      <c r="J88" s="182">
        <f>IFERROR(_xll.qlIndexFixing(Index1M,$H88,TRUE,_xll.ohTrigger(RecalcTrigger,Trigger1M)),NA())</f>
        <v>-1.2755655658834529E-3</v>
      </c>
      <c r="K88" s="44">
        <f>IFERROR(_xll.qlIndexFixing(Index3M,H88,TRUE,_xll.ohTrigger(RecalcTrigger,Trigger3M)),NA())</f>
        <v>-6.162471167306424E-4</v>
      </c>
      <c r="L88" s="44">
        <f>IFERROR(_xll.qlIndexFixing(Index6M,$H88,TRUE,_xll.ohTrigger(RecalcTrigger,Trigger6M)),NA())</f>
        <v>2.3952632977097333E-4</v>
      </c>
      <c r="M88" s="183">
        <f>IFERROR(_xll.qlIndexFixing(Index1Y,$H88,TRUE,_xll.ohTrigger(RecalcTrigger,Trigger1Y)),NA())</f>
        <v>1.4874552767989836E-3</v>
      </c>
      <c r="N88" s="182">
        <f>IFERROR(_xll.qlIndexFixing(ONIndex1M,I88,TRUE,_xll.ohTrigger(RecalcTrigger,Trigger1M)),NA())</f>
        <v>-1.2318789372978145E-3</v>
      </c>
      <c r="O88" s="44">
        <f>IFERROR(_xll.qlIndexFixing(ONIndex3M,I88,TRUE,_xll.ohTrigger(RecalcTrigger,Trigger3M)),NA())</f>
        <v>-5.6492902136273671E-4</v>
      </c>
      <c r="P88" s="44">
        <f>IFERROR(_xll.qlIndexFixing(ONIndex6M,I88,TRUE,_xll.ohTrigger(RecalcTrigger,Trigger6M)),NA())</f>
        <v>1.7006773221694971E-4</v>
      </c>
      <c r="Q88" s="183">
        <f>IFERROR(_xll.qlIndexFixing(ONIndex1Y,I88,TRUE,_xll.ohTrigger(RecalcTrigger,Trigger1Y)),NA())</f>
        <v>1.6391054906161884E-3</v>
      </c>
    </row>
    <row r="89" spans="2:17" x14ac:dyDescent="0.2">
      <c r="B89" s="39" t="s">
        <v>17</v>
      </c>
      <c r="D89" s="42">
        <f>_xll.qlCalendarAdvance(Calendar,$D88,B89,"f",FALSE)</f>
        <v>42390</v>
      </c>
      <c r="E89" s="177">
        <f>_xll.qlInterestRateIndexValueDate(IndexON,D89)</f>
        <v>42390</v>
      </c>
      <c r="F89" s="193">
        <f>IFERROR(_xll.qlIndexFixing(IndexON,D89,TRUE,_xll.ohTrigger(RecalcTrigger,TriggerON)),NA())</f>
        <v>-1.6948872596600495E-3</v>
      </c>
      <c r="H89" s="42">
        <f>_xll.qlCalendarAdvance(Calendar,$H88,B89,"f",FALSE)</f>
        <v>42390</v>
      </c>
      <c r="I89" s="177">
        <f>_xll.qlInterestRateIndexValueDate(Index1M,$H89)</f>
        <v>42394</v>
      </c>
      <c r="J89" s="182">
        <f>IFERROR(_xll.qlIndexFixing(Index1M,$H89,TRUE,_xll.ohTrigger(RecalcTrigger,Trigger1M)),NA())</f>
        <v>-1.2842214018991423E-3</v>
      </c>
      <c r="K89" s="44">
        <f>IFERROR(_xll.qlIndexFixing(Index3M,H89,TRUE,_xll.ohTrigger(RecalcTrigger,Trigger3M)),NA())</f>
        <v>-6.1682648140292372E-4</v>
      </c>
      <c r="L89" s="44">
        <f>IFERROR(_xll.qlIndexFixing(Index6M,$H89,TRUE,_xll.ohTrigger(RecalcTrigger,Trigger6M)),NA())</f>
        <v>2.3999999999972763E-4</v>
      </c>
      <c r="M89" s="183">
        <f>IFERROR(_xll.qlIndexFixing(Index1Y,$H89,TRUE,_xll.ohTrigger(RecalcTrigger,Trigger1Y)),NA())</f>
        <v>1.4900000006066391E-3</v>
      </c>
      <c r="N89" s="182">
        <f>IFERROR(_xll.qlIndexFixing(ONIndex1M,I89,TRUE,_xll.ohTrigger(RecalcTrigger,Trigger1M)),NA())</f>
        <v>-1.2377828242371436E-3</v>
      </c>
      <c r="O89" s="44">
        <f>IFERROR(_xll.qlIndexFixing(ONIndex3M,I89,TRUE,_xll.ohTrigger(RecalcTrigger,Trigger3M)),NA())</f>
        <v>-5.6892187313195564E-4</v>
      </c>
      <c r="P89" s="44">
        <f>IFERROR(_xll.qlIndexFixing(ONIndex6M,I89,TRUE,_xll.ohTrigger(RecalcTrigger,Trigger6M)),NA())</f>
        <v>1.7296387530230106E-4</v>
      </c>
      <c r="Q89" s="183">
        <f>IFERROR(_xll.qlIndexFixing(ONIndex1Y,I89,TRUE,_xll.ohTrigger(RecalcTrigger,Trigger1Y)),NA())</f>
        <v>1.6322560169079736E-3</v>
      </c>
    </row>
    <row r="90" spans="2:17" x14ac:dyDescent="0.2">
      <c r="B90" s="39" t="s">
        <v>17</v>
      </c>
      <c r="D90" s="42">
        <f>_xll.qlCalendarAdvance(Calendar,$D89,B90,"f",FALSE)</f>
        <v>42391</v>
      </c>
      <c r="E90" s="177">
        <f>_xll.qlInterestRateIndexValueDate(IndexON,D90)</f>
        <v>42391</v>
      </c>
      <c r="F90" s="193">
        <f>IFERROR(_xll.qlIndexFixing(IndexON,D90,TRUE,_xll.ohTrigger(RecalcTrigger,TriggerON)),NA())</f>
        <v>-1.6962275138077132E-3</v>
      </c>
      <c r="H90" s="42">
        <f>_xll.qlCalendarAdvance(Calendar,$H89,B90,"f",FALSE)</f>
        <v>42391</v>
      </c>
      <c r="I90" s="177">
        <f>_xll.qlInterestRateIndexValueDate(Index1M,$H90)</f>
        <v>42395</v>
      </c>
      <c r="J90" s="182">
        <f>IFERROR(_xll.qlIndexFixing(Index1M,$H90,TRUE,_xll.ohTrigger(RecalcTrigger,Trigger1M)),NA())</f>
        <v>-1.2865954257089373E-3</v>
      </c>
      <c r="K90" s="44">
        <f>IFERROR(_xll.qlIndexFixing(Index3M,H90,TRUE,_xll.ohTrigger(RecalcTrigger,Trigger3M)),NA())</f>
        <v>-6.1689654667694592E-4</v>
      </c>
      <c r="L90" s="44">
        <f>IFERROR(_xll.qlIndexFixing(Index6M,$H90,TRUE,_xll.ohTrigger(RecalcTrigger,Trigger6M)),NA())</f>
        <v>2.4007026938871652E-4</v>
      </c>
      <c r="M90" s="183">
        <f>IFERROR(_xll.qlIndexFixing(Index1Y,$H90,TRUE,_xll.ohTrigger(RecalcTrigger,Trigger1Y)),NA())</f>
        <v>1.4914708991733017E-3</v>
      </c>
      <c r="N90" s="182">
        <f>IFERROR(_xll.qlIndexFixing(ONIndex1M,I90,TRUE,_xll.ohTrigger(RecalcTrigger,Trigger1M)),NA())</f>
        <v>-1.2435142020494894E-3</v>
      </c>
      <c r="O90" s="44">
        <f>IFERROR(_xll.qlIndexFixing(ONIndex3M,I90,TRUE,_xll.ohTrigger(RecalcTrigger,Trigger3M)),NA())</f>
        <v>-5.7286391642374923E-4</v>
      </c>
      <c r="P90" s="44">
        <f>IFERROR(_xll.qlIndexFixing(ONIndex6M,I90,TRUE,_xll.ohTrigger(RecalcTrigger,Trigger6M)),NA())</f>
        <v>1.7585478313542069E-4</v>
      </c>
      <c r="Q90" s="183">
        <f>IFERROR(_xll.qlIndexFixing(ONIndex1Y,I90,TRUE,_xll.ohTrigger(RecalcTrigger,Trigger1Y)),NA())</f>
        <v>1.6254453109887379E-3</v>
      </c>
    </row>
    <row r="91" spans="2:17" x14ac:dyDescent="0.2">
      <c r="B91" s="39" t="s">
        <v>17</v>
      </c>
      <c r="D91" s="42">
        <f>_xll.qlCalendarAdvance(Calendar,$D90,B91,"f",FALSE)</f>
        <v>42394</v>
      </c>
      <c r="E91" s="177">
        <f>_xll.qlInterestRateIndexValueDate(IndexON,D91)</f>
        <v>42394</v>
      </c>
      <c r="F91" s="193">
        <f>IFERROR(_xll.qlIndexFixing(IndexON,D91,TRUE,_xll.ohTrigger(RecalcTrigger,TriggerON)),NA())</f>
        <v>-1.6961877761145772E-3</v>
      </c>
      <c r="H91" s="42">
        <f>_xll.qlCalendarAdvance(Calendar,$H90,B91,"f",FALSE)</f>
        <v>42394</v>
      </c>
      <c r="I91" s="177">
        <f>_xll.qlInterestRateIndexValueDate(Index1M,$H91)</f>
        <v>42396</v>
      </c>
      <c r="J91" s="182">
        <f>IFERROR(_xll.qlIndexFixing(Index1M,$H91,TRUE,_xll.ohTrigger(RecalcTrigger,Trigger1M)),NA())</f>
        <v>-1.2890528741699664E-3</v>
      </c>
      <c r="K91" s="44">
        <f>IFERROR(_xll.qlIndexFixing(Index3M,H91,TRUE,_xll.ohTrigger(RecalcTrigger,Trigger3M)),NA())</f>
        <v>-6.1690652872817557E-4</v>
      </c>
      <c r="L91" s="44">
        <f>IFERROR(_xll.qlIndexFixing(Index6M,$H91,TRUE,_xll.ohTrigger(RecalcTrigger,Trigger6M)),NA())</f>
        <v>2.400779944866405E-4</v>
      </c>
      <c r="M91" s="183">
        <f>IFERROR(_xll.qlIndexFixing(Index1Y,$H91,TRUE,_xll.ohTrigger(RecalcTrigger,Trigger1Y)),NA())</f>
        <v>1.49291107698266E-3</v>
      </c>
      <c r="N91" s="182">
        <f>IFERROR(_xll.qlIndexFixing(ONIndex1M,I91,TRUE,_xll.ohTrigger(RecalcTrigger,Trigger1M)),NA())</f>
        <v>-1.254354303452665E-3</v>
      </c>
      <c r="O91" s="44">
        <f>IFERROR(_xll.qlIndexFixing(ONIndex3M,I91,TRUE,_xll.ohTrigger(RecalcTrigger,Trigger3M)),NA())</f>
        <v>-5.8056219149449362E-4</v>
      </c>
      <c r="P91" s="44">
        <f>IFERROR(_xll.qlIndexFixing(ONIndex6M,I91,TRUE,_xll.ohTrigger(RecalcTrigger,Trigger6M)),NA())</f>
        <v>1.8159932464456574E-4</v>
      </c>
      <c r="Q91" s="183">
        <f>IFERROR(_xll.qlIndexFixing(ONIndex1Y,I91,TRUE,_xll.ohTrigger(RecalcTrigger,Trigger1Y)),NA())</f>
        <v>1.6119803810443756E-3</v>
      </c>
    </row>
    <row r="92" spans="2:17" x14ac:dyDescent="0.2">
      <c r="B92" s="39" t="s">
        <v>17</v>
      </c>
      <c r="D92" s="42">
        <f>_xll.qlCalendarAdvance(Calendar,$D91,B92,"f",FALSE)</f>
        <v>42395</v>
      </c>
      <c r="E92" s="177">
        <f>_xll.qlInterestRateIndexValueDate(IndexON,D92)</f>
        <v>42395</v>
      </c>
      <c r="F92" s="193">
        <f>IFERROR(_xll.qlIndexFixing(IndexON,D92,TRUE,_xll.ohTrigger(RecalcTrigger,TriggerON)),NA())</f>
        <v>-1.6954382196576745E-3</v>
      </c>
      <c r="H92" s="42">
        <f>_xll.qlCalendarAdvance(Calendar,$H91,B92,"f",FALSE)</f>
        <v>42395</v>
      </c>
      <c r="I92" s="177">
        <f>_xll.qlInterestRateIndexValueDate(Index1M,$H92)</f>
        <v>42397</v>
      </c>
      <c r="J92" s="182">
        <f>IFERROR(_xll.qlIndexFixing(Index1M,$H92,TRUE,_xll.ohTrigger(RecalcTrigger,Trigger1M)),NA())</f>
        <v>-1.2906595008868593E-3</v>
      </c>
      <c r="K92" s="44">
        <f>IFERROR(_xll.qlIndexFixing(Index3M,H92,TRUE,_xll.ohTrigger(RecalcTrigger,Trigger3M)),NA())</f>
        <v>-6.1685736515210816E-4</v>
      </c>
      <c r="L92" s="44">
        <f>IFERROR(_xll.qlIndexFixing(Index6M,$H92,TRUE,_xll.ohTrigger(RecalcTrigger,Trigger6M)),NA())</f>
        <v>2.4002642492307601E-4</v>
      </c>
      <c r="M92" s="183">
        <f>IFERROR(_xll.qlIndexFixing(Index1Y,$H92,TRUE,_xll.ohTrigger(RecalcTrigger,Trigger1Y)),NA())</f>
        <v>1.4977621189202568E-3</v>
      </c>
      <c r="N92" s="182">
        <f>IFERROR(_xll.qlIndexFixing(ONIndex1M,I92,TRUE,_xll.ohTrigger(RecalcTrigger,Trigger1M)),NA())</f>
        <v>-1.2645416089052119E-3</v>
      </c>
      <c r="O92" s="44">
        <f>IFERROR(_xll.qlIndexFixing(ONIndex3M,I92,TRUE,_xll.ohTrigger(RecalcTrigger,Trigger3M)),NA())</f>
        <v>-5.8806195013527685E-4</v>
      </c>
      <c r="P92" s="44">
        <f>IFERROR(_xll.qlIndexFixing(ONIndex6M,I92,TRUE,_xll.ohTrigger(RecalcTrigger,Trigger6M)),NA())</f>
        <v>1.8728640182708034E-4</v>
      </c>
      <c r="Q92" s="183">
        <f>IFERROR(_xll.qlIndexFixing(ONIndex1Y,I92,TRUE,_xll.ohTrigger(RecalcTrigger,Trigger1Y)),NA())</f>
        <v>1.5986703166870342E-3</v>
      </c>
    </row>
    <row r="93" spans="2:17" x14ac:dyDescent="0.2">
      <c r="B93" s="39" t="s">
        <v>17</v>
      </c>
      <c r="D93" s="42">
        <f>_xll.qlCalendarAdvance(Calendar,$D92,B93,"f",FALSE)</f>
        <v>42396</v>
      </c>
      <c r="E93" s="177">
        <f>_xll.qlInterestRateIndexValueDate(IndexON,D93)</f>
        <v>42396</v>
      </c>
      <c r="F93" s="193">
        <f>IFERROR(_xll.qlIndexFixing(IndexON,D93,TRUE,_xll.ohTrigger(RecalcTrigger,TriggerON)),NA())</f>
        <v>-1.6943129941449087E-3</v>
      </c>
      <c r="H93" s="42">
        <f>_xll.qlCalendarAdvance(Calendar,$H92,B93,"f",FALSE)</f>
        <v>42396</v>
      </c>
      <c r="I93" s="177">
        <f>_xll.qlInterestRateIndexValueDate(Index1M,$H93)</f>
        <v>42398</v>
      </c>
      <c r="J93" s="182">
        <f>IFERROR(_xll.qlIndexFixing(Index1M,$H93,TRUE,_xll.ohTrigger(RecalcTrigger,Trigger1M)),NA())</f>
        <v>-1.2921847804518492E-3</v>
      </c>
      <c r="K93" s="44">
        <f>IFERROR(_xll.qlIndexFixing(Index3M,H93,TRUE,_xll.ohTrigger(RecalcTrigger,Trigger3M)),NA())</f>
        <v>-6.1675004063228736E-4</v>
      </c>
      <c r="L93" s="44">
        <f>IFERROR(_xll.qlIndexFixing(Index6M,$H93,TRUE,_xll.ohTrigger(RecalcTrigger,Trigger6M)),NA())</f>
        <v>2.3991887985264448E-4</v>
      </c>
      <c r="M93" s="183">
        <f>IFERROR(_xll.qlIndexFixing(Index1Y,$H93,TRUE,_xll.ohTrigger(RecalcTrigger,Trigger1Y)),NA())</f>
        <v>1.4990575792731603E-3</v>
      </c>
      <c r="N93" s="182">
        <f>IFERROR(_xll.qlIndexFixing(ONIndex1M,I93,TRUE,_xll.ohTrigger(RecalcTrigger,Trigger1M)),NA())</f>
        <v>-1.2692806812397706E-3</v>
      </c>
      <c r="O93" s="44">
        <f>IFERROR(_xll.qlIndexFixing(ONIndex3M,I93,TRUE,_xll.ohTrigger(RecalcTrigger,Trigger3M)),NA())</f>
        <v>-5.9170341006886673E-4</v>
      </c>
      <c r="P93" s="44">
        <f>IFERROR(_xll.qlIndexFixing(ONIndex6M,I93,TRUE,_xll.ohTrigger(RecalcTrigger,Trigger6M)),NA())</f>
        <v>1.9009138791048485E-4</v>
      </c>
      <c r="Q93" s="183">
        <f>IFERROR(_xll.qlIndexFixing(ONIndex1Y,I93,TRUE,_xll.ohTrigger(RecalcTrigger,Trigger1Y)),NA())</f>
        <v>1.592113563066988E-3</v>
      </c>
    </row>
    <row r="94" spans="2:17" x14ac:dyDescent="0.2">
      <c r="B94" s="39" t="s">
        <v>17</v>
      </c>
      <c r="D94" s="42">
        <f>_xll.qlCalendarAdvance(Calendar,$D93,B94,"f",FALSE)</f>
        <v>42397</v>
      </c>
      <c r="E94" s="177">
        <f>_xll.qlInterestRateIndexValueDate(IndexON,D94)</f>
        <v>42397</v>
      </c>
      <c r="F94" s="193">
        <f>IFERROR(_xll.qlIndexFixing(IndexON,D94,TRUE,_xll.ohTrigger(RecalcTrigger,TriggerON)),NA())</f>
        <v>-1.6931112634299694E-3</v>
      </c>
      <c r="H94" s="42">
        <f>_xll.qlCalendarAdvance(Calendar,$H93,B94,"f",FALSE)</f>
        <v>42397</v>
      </c>
      <c r="I94" s="177">
        <f>_xll.qlInterestRateIndexValueDate(Index1M,$H94)</f>
        <v>42401</v>
      </c>
      <c r="J94" s="182">
        <f>IFERROR(_xll.qlIndexFixing(Index1M,$H94,TRUE,_xll.ohTrigger(RecalcTrigger,Trigger1M)),NA())</f>
        <v>-1.2960964286058455E-3</v>
      </c>
      <c r="K94" s="44">
        <f>IFERROR(_xll.qlIndexFixing(Index3M,H94,TRUE,_xll.ohTrigger(RecalcTrigger,Trigger3M)),NA())</f>
        <v>-6.1608965465868967E-4</v>
      </c>
      <c r="L94" s="44">
        <f>IFERROR(_xll.qlIndexFixing(Index6M,$H94,TRUE,_xll.ohTrigger(RecalcTrigger,Trigger6M)),NA())</f>
        <v>2.3929462597021197E-4</v>
      </c>
      <c r="M94" s="183">
        <f>IFERROR(_xll.qlIndexFixing(Index1Y,$H94,TRUE,_xll.ohTrigger(RecalcTrigger,Trigger1Y)),NA())</f>
        <v>1.4997286594938693E-3</v>
      </c>
      <c r="N94" s="182">
        <f>IFERROR(_xll.qlIndexFixing(ONIndex1M,I94,TRUE,_xll.ohTrigger(RecalcTrigger,Trigger1M)),NA())</f>
        <v>-1.2737953402464086E-3</v>
      </c>
      <c r="O94" s="44">
        <f>IFERROR(_xll.qlIndexFixing(ONIndex3M,I94,TRUE,_xll.ohTrigger(RecalcTrigger,Trigger3M)),NA())</f>
        <v>-5.9527544505666441E-4</v>
      </c>
      <c r="P94" s="44">
        <f>IFERROR(_xll.qlIndexFixing(ONIndex6M,I94,TRUE,_xll.ohTrigger(RecalcTrigger,Trigger6M)),NA())</f>
        <v>1.9286724041833736E-4</v>
      </c>
      <c r="Q94" s="183">
        <f>IFERROR(_xll.qlIndexFixing(ONIndex1Y,I94,TRUE,_xll.ohTrigger(RecalcTrigger,Trigger1Y)),NA())</f>
        <v>1.5856196223218433E-3</v>
      </c>
    </row>
    <row r="95" spans="2:17" x14ac:dyDescent="0.2">
      <c r="B95" s="39" t="s">
        <v>17</v>
      </c>
      <c r="D95" s="42">
        <f>_xll.qlCalendarAdvance(Calendar,$D94,B95,"f",FALSE)</f>
        <v>42398</v>
      </c>
      <c r="E95" s="177">
        <f>_xll.qlInterestRateIndexValueDate(IndexON,D95)</f>
        <v>42398</v>
      </c>
      <c r="F95" s="193">
        <f>IFERROR(_xll.qlIndexFixing(IndexON,D95,TRUE,_xll.ohTrigger(RecalcTrigger,TriggerON)),NA())</f>
        <v>-1.6907116138575873E-3</v>
      </c>
      <c r="H95" s="42">
        <f>_xll.qlCalendarAdvance(Calendar,$H94,B95,"f",FALSE)</f>
        <v>42398</v>
      </c>
      <c r="I95" s="177">
        <f>_xll.qlInterestRateIndexValueDate(Index1M,$H95)</f>
        <v>42402</v>
      </c>
      <c r="J95" s="182">
        <f>IFERROR(_xll.qlIndexFixing(Index1M,$H95,TRUE,_xll.ohTrigger(RecalcTrigger,Trigger1M)),NA())</f>
        <v>-1.296982805013979E-3</v>
      </c>
      <c r="K95" s="44">
        <f>IFERROR(_xll.qlIndexFixing(Index3M,H95,TRUE,_xll.ohTrigger(RecalcTrigger,Trigger3M)),NA())</f>
        <v>-6.1640208049418277E-4</v>
      </c>
      <c r="L95" s="44">
        <f>IFERROR(_xll.qlIndexFixing(Index6M,$H95,TRUE,_xll.ohTrigger(RecalcTrigger,Trigger6M)),NA())</f>
        <v>2.3899776085003344E-4</v>
      </c>
      <c r="M95" s="183">
        <f>IFERROR(_xll.qlIndexFixing(Index1Y,$H95,TRUE,_xll.ohTrigger(RecalcTrigger,Trigger1Y)),NA())</f>
        <v>1.5010311632037846E-3</v>
      </c>
      <c r="N95" s="182">
        <f>IFERROR(_xll.qlIndexFixing(ONIndex1M,I95,TRUE,_xll.ohTrigger(RecalcTrigger,Trigger1M)),NA())</f>
        <v>-1.2780769355646981E-3</v>
      </c>
      <c r="O95" s="44">
        <f>IFERROR(_xll.qlIndexFixing(ONIndex3M,I95,TRUE,_xll.ohTrigger(RecalcTrigger,Trigger3M)),NA())</f>
        <v>-5.987749526203956E-4</v>
      </c>
      <c r="P95" s="44">
        <f>IFERROR(_xll.qlIndexFixing(ONIndex6M,I95,TRUE,_xll.ohTrigger(RecalcTrigger,Trigger6M)),NA())</f>
        <v>1.956099763766872E-4</v>
      </c>
      <c r="Q95" s="183">
        <f>IFERROR(_xll.qlIndexFixing(ONIndex1Y,I95,TRUE,_xll.ohTrigger(RecalcTrigger,Trigger1Y)),NA())</f>
        <v>1.5791925022057285E-3</v>
      </c>
    </row>
    <row r="96" spans="2:17" x14ac:dyDescent="0.2">
      <c r="B96" s="39" t="s">
        <v>17</v>
      </c>
      <c r="D96" s="42">
        <f>_xll.qlCalendarAdvance(Calendar,$D95,B96,"f",FALSE)</f>
        <v>42401</v>
      </c>
      <c r="E96" s="177">
        <f>_xll.qlInterestRateIndexValueDate(IndexON,D96)</f>
        <v>42401</v>
      </c>
      <c r="F96" s="193">
        <f>IFERROR(_xll.qlIndexFixing(IndexON,D96,TRUE,_xll.ohTrigger(RecalcTrigger,TriggerON)),NA())</f>
        <v>-1.6883557858582421E-3</v>
      </c>
      <c r="H96" s="42">
        <f>_xll.qlCalendarAdvance(Calendar,$H95,B96,"f",FALSE)</f>
        <v>42401</v>
      </c>
      <c r="I96" s="177">
        <f>_xll.qlInterestRateIndexValueDate(Index1M,$H96)</f>
        <v>42403</v>
      </c>
      <c r="J96" s="182">
        <f>IFERROR(_xll.qlIndexFixing(Index1M,$H96,TRUE,_xll.ohTrigger(RecalcTrigger,Trigger1M)),NA())</f>
        <v>-1.2976532194193488E-3</v>
      </c>
      <c r="K96" s="44">
        <f>IFERROR(_xll.qlIndexFixing(Index3M,H96,TRUE,_xll.ohTrigger(RecalcTrigger,Trigger3M)),NA())</f>
        <v>-6.16028788319678E-4</v>
      </c>
      <c r="L96" s="44">
        <f>IFERROR(_xll.qlIndexFixing(Index6M,$H96,TRUE,_xll.ohTrigger(RecalcTrigger,Trigger6M)),NA())</f>
        <v>2.3866255881511321E-4</v>
      </c>
      <c r="M96" s="183">
        <f>IFERROR(_xll.qlIndexFixing(Index1Y,$H96,TRUE,_xll.ohTrigger(RecalcTrigger,Trigger1Y)),NA())</f>
        <v>1.5023185946675163E-3</v>
      </c>
      <c r="N96" s="182">
        <f>IFERROR(_xll.qlIndexFixing(ONIndex1M,I96,TRUE,_xll.ohTrigger(RecalcTrigger,Trigger1M)),NA())</f>
        <v>-1.2858154006201161E-3</v>
      </c>
      <c r="O96" s="44">
        <f>IFERROR(_xll.qlIndexFixing(ONIndex3M,I96,TRUE,_xll.ohTrigger(RecalcTrigger,Trigger3M)),NA())</f>
        <v>-6.0551567714561827E-4</v>
      </c>
      <c r="P96" s="44">
        <f>IFERROR(_xll.qlIndexFixing(ONIndex6M,I96,TRUE,_xll.ohTrigger(RecalcTrigger,Trigger6M)),NA())</f>
        <v>2.0096525622292916E-4</v>
      </c>
      <c r="Q96" s="183">
        <f>IFERROR(_xll.qlIndexFixing(ONIndex1Y,I96,TRUE,_xll.ohTrigger(RecalcTrigger,Trigger1Y)),NA())</f>
        <v>1.5665878515225273E-3</v>
      </c>
    </row>
    <row r="97" spans="2:17" x14ac:dyDescent="0.2">
      <c r="B97" s="39" t="s">
        <v>17</v>
      </c>
      <c r="D97" s="42">
        <f>_xll.qlCalendarAdvance(Calendar,$D96,B97,"f",FALSE)</f>
        <v>42402</v>
      </c>
      <c r="E97" s="177">
        <f>_xll.qlInterestRateIndexValueDate(IndexON,D97)</f>
        <v>42402</v>
      </c>
      <c r="F97" s="193">
        <f>IFERROR(_xll.qlIndexFixing(IndexON,D97,TRUE,_xll.ohTrigger(RecalcTrigger,TriggerON)),NA())</f>
        <v>-1.6871959663378178E-3</v>
      </c>
      <c r="H97" s="42">
        <f>_xll.qlCalendarAdvance(Calendar,$H96,B97,"f",FALSE)</f>
        <v>42402</v>
      </c>
      <c r="I97" s="177">
        <f>_xll.qlInterestRateIndexValueDate(Index1M,$H97)</f>
        <v>42404</v>
      </c>
      <c r="J97" s="182">
        <f>IFERROR(_xll.qlIndexFixing(Index1M,$H97,TRUE,_xll.ohTrigger(RecalcTrigger,Trigger1M)),NA())</f>
        <v>-1.2981192927854566E-3</v>
      </c>
      <c r="K97" s="44">
        <f>IFERROR(_xll.qlIndexFixing(Index3M,H97,TRUE,_xll.ohTrigger(RecalcTrigger,Trigger3M)),NA())</f>
        <v>-6.1560315252551234E-4</v>
      </c>
      <c r="L97" s="44">
        <f>IFERROR(_xll.qlIndexFixing(Index6M,$H97,TRUE,_xll.ohTrigger(RecalcTrigger,Trigger6M)),NA())</f>
        <v>2.3829275614311226E-4</v>
      </c>
      <c r="M97" s="183">
        <f>IFERROR(_xll.qlIndexFixing(Index1Y,$H97,TRUE,_xll.ohTrigger(RecalcTrigger,Trigger1Y)),NA())</f>
        <v>1.5065063160307759E-3</v>
      </c>
      <c r="N97" s="182">
        <f>IFERROR(_xll.qlIndexFixing(ONIndex1M,I97,TRUE,_xll.ohTrigger(RecalcTrigger,Trigger1M)),NA())</f>
        <v>-1.2926996645923339E-3</v>
      </c>
      <c r="O97" s="44">
        <f>IFERROR(_xll.qlIndexFixing(ONIndex3M,I97,TRUE,_xll.ohTrigger(RecalcTrigger,Trigger3M)),NA())</f>
        <v>-6.1198565303399732E-4</v>
      </c>
      <c r="P97" s="44">
        <f>IFERROR(_xll.qlIndexFixing(ONIndex6M,I97,TRUE,_xll.ohTrigger(RecalcTrigger,Trigger6M)),NA())</f>
        <v>2.0617009227841265E-4</v>
      </c>
      <c r="Q97" s="183">
        <f>IFERROR(_xll.qlIndexFixing(ONIndex1Y,I97,TRUE,_xll.ohTrigger(RecalcTrigger,Trigger1Y)),NA())</f>
        <v>1.5542323767192556E-3</v>
      </c>
    </row>
    <row r="98" spans="2:17" x14ac:dyDescent="0.2">
      <c r="B98" s="39" t="s">
        <v>17</v>
      </c>
      <c r="D98" s="42">
        <f>_xll.qlCalendarAdvance(Calendar,$D97,B98,"f",FALSE)</f>
        <v>42403</v>
      </c>
      <c r="E98" s="177">
        <f>_xll.qlInterestRateIndexValueDate(IndexON,D98)</f>
        <v>42403</v>
      </c>
      <c r="F98" s="193">
        <f>IFERROR(_xll.qlIndexFixing(IndexON,D98,TRUE,_xll.ohTrigger(RecalcTrigger,TriggerON)),NA())</f>
        <v>-1.6860542420626956E-3</v>
      </c>
      <c r="H98" s="42">
        <f>_xll.qlCalendarAdvance(Calendar,$H97,B98,"f",FALSE)</f>
        <v>42403</v>
      </c>
      <c r="I98" s="177">
        <f>_xll.qlInterestRateIndexValueDate(Index1M,$H98)</f>
        <v>42405</v>
      </c>
      <c r="J98" s="182">
        <f>IFERROR(_xll.qlIndexFixing(Index1M,$H98,TRUE,_xll.ohTrigger(RecalcTrigger,Trigger1M)),NA())</f>
        <v>-1.2974763002251708E-3</v>
      </c>
      <c r="K98" s="44">
        <f>IFERROR(_xll.qlIndexFixing(Index3M,H98,TRUE,_xll.ohTrigger(RecalcTrigger,Trigger3M)),NA())</f>
        <v>-6.1512648890671429E-4</v>
      </c>
      <c r="L98" s="44">
        <f>IFERROR(_xll.qlIndexFixing(Index6M,$H98,TRUE,_xll.ohTrigger(RecalcTrigger,Trigger6M)),NA())</f>
        <v>2.3789215862926992E-4</v>
      </c>
      <c r="M98" s="183">
        <f>IFERROR(_xll.qlIndexFixing(Index1Y,$H98,TRUE,_xll.ohTrigger(RecalcTrigger,Trigger1Y)),NA())</f>
        <v>1.5063016534156779E-3</v>
      </c>
      <c r="N98" s="182">
        <f>IFERROR(_xll.qlIndexFixing(ONIndex1M,I98,TRUE,_xll.ohTrigger(RecalcTrigger,Trigger1M)),NA())</f>
        <v>-1.2956861805069053E-3</v>
      </c>
      <c r="O98" s="44">
        <f>IFERROR(_xll.qlIndexFixing(ONIndex3M,I98,TRUE,_xll.ohTrigger(RecalcTrigger,Trigger3M)),NA())</f>
        <v>-6.1507598198673463E-4</v>
      </c>
      <c r="P98" s="44">
        <f>IFERROR(_xll.qlIndexFixing(ONIndex6M,I98,TRUE,_xll.ohTrigger(RecalcTrigger,Trigger6M)),NA())</f>
        <v>2.0868749896152394E-4</v>
      </c>
      <c r="Q98" s="183">
        <f>IFERROR(_xll.qlIndexFixing(ONIndex1Y,I98,TRUE,_xll.ohTrigger(RecalcTrigger,Trigger1Y)),NA())</f>
        <v>1.5481994718236081E-3</v>
      </c>
    </row>
    <row r="99" spans="2:17" x14ac:dyDescent="0.2">
      <c r="B99" s="39" t="s">
        <v>17</v>
      </c>
      <c r="D99" s="42">
        <f>_xll.qlCalendarAdvance(Calendar,$D98,B99,"f",FALSE)</f>
        <v>42404</v>
      </c>
      <c r="E99" s="177">
        <f>_xll.qlInterestRateIndexValueDate(IndexON,D99)</f>
        <v>42404</v>
      </c>
      <c r="F99" s="193">
        <f>IFERROR(_xll.qlIndexFixing(IndexON,D99,TRUE,_xll.ohTrigger(RecalcTrigger,TriggerON)),NA())</f>
        <v>-1.6849338508828637E-3</v>
      </c>
      <c r="H99" s="42">
        <f>_xll.qlCalendarAdvance(Calendar,$H98,B99,"f",FALSE)</f>
        <v>42404</v>
      </c>
      <c r="I99" s="177">
        <f>_xll.qlInterestRateIndexValueDate(Index1M,$H99)</f>
        <v>42408</v>
      </c>
      <c r="J99" s="182">
        <f>IFERROR(_xll.qlIndexFixing(Index1M,$H99,TRUE,_xll.ohTrigger(RecalcTrigger,Trigger1M)),NA())</f>
        <v>-1.2981881020030907E-3</v>
      </c>
      <c r="K99" s="44">
        <f>IFERROR(_xll.qlIndexFixing(Index3M,H99,TRUE,_xll.ohTrigger(RecalcTrigger,Trigger3M)),NA())</f>
        <v>-6.1272824610498816E-4</v>
      </c>
      <c r="L99" s="44">
        <f>IFERROR(_xll.qlIndexFixing(Index6M,$H99,TRUE,_xll.ohTrigger(RecalcTrigger,Trigger6M)),NA())</f>
        <v>2.3654469774398197E-4</v>
      </c>
      <c r="M99" s="183">
        <f>IFERROR(_xll.qlIndexFixing(Index1Y,$H99,TRUE,_xll.ohTrigger(RecalcTrigger,Trigger1Y)),NA())</f>
        <v>1.5086097550162522E-3</v>
      </c>
      <c r="N99" s="182">
        <f>IFERROR(_xll.qlIndexFixing(ONIndex1M,I99,TRUE,_xll.ohTrigger(RecalcTrigger,Trigger1M)),NA())</f>
        <v>-1.2983877284522549E-3</v>
      </c>
      <c r="O99" s="44">
        <f>IFERROR(_xll.qlIndexFixing(ONIndex3M,I99,TRUE,_xll.ohTrigger(RecalcTrigger,Trigger3M)),NA())</f>
        <v>-6.1807516712697463E-4</v>
      </c>
      <c r="P99" s="44">
        <f>IFERROR(_xll.qlIndexFixing(ONIndex6M,I99,TRUE,_xll.ohTrigger(RecalcTrigger,Trigger6M)),NA())</f>
        <v>2.1114789061194017E-4</v>
      </c>
      <c r="Q99" s="183">
        <f>IFERROR(_xll.qlIndexFixing(ONIndex1Y,I99,TRUE,_xll.ohTrigger(RecalcTrigger,Trigger1Y)),NA())</f>
        <v>1.5422574324830407E-3</v>
      </c>
    </row>
    <row r="100" spans="2:17" x14ac:dyDescent="0.2">
      <c r="B100" s="39" t="s">
        <v>17</v>
      </c>
      <c r="D100" s="42">
        <f>_xll.qlCalendarAdvance(Calendar,$D99,B100,"f",FALSE)</f>
        <v>42405</v>
      </c>
      <c r="E100" s="177">
        <f>_xll.qlInterestRateIndexValueDate(IndexON,D100)</f>
        <v>42405</v>
      </c>
      <c r="F100" s="193">
        <f>IFERROR(_xll.qlIndexFixing(IndexON,D100,TRUE,_xll.ohTrigger(RecalcTrigger,TriggerON)),NA())</f>
        <v>-1.6827725007573235E-3</v>
      </c>
      <c r="H100" s="42">
        <f>_xll.qlCalendarAdvance(Calendar,$H99,B100,"f",FALSE)</f>
        <v>42405</v>
      </c>
      <c r="I100" s="177">
        <f>_xll.qlInterestRateIndexValueDate(Index1M,$H100)</f>
        <v>42409</v>
      </c>
      <c r="J100" s="182">
        <f>IFERROR(_xll.qlIndexFixing(Index1M,$H100,TRUE,_xll.ohTrigger(RecalcTrigger,Trigger1M)),NA())</f>
        <v>-1.2978222916569381E-3</v>
      </c>
      <c r="K100" s="44">
        <f>IFERROR(_xll.qlIndexFixing(Index3M,H100,TRUE,_xll.ohTrigger(RecalcTrigger,Trigger3M)),NA())</f>
        <v>-6.1273753876900372E-4</v>
      </c>
      <c r="L100" s="44">
        <f>IFERROR(_xll.qlIndexFixing(Index6M,$H100,TRUE,_xll.ohTrigger(RecalcTrigger,Trigger6M)),NA())</f>
        <v>2.3606036914916982E-4</v>
      </c>
      <c r="M100" s="183">
        <f>IFERROR(_xll.qlIndexFixing(Index1Y,$H100,TRUE,_xll.ohTrigger(RecalcTrigger,Trigger1Y)),NA())</f>
        <v>1.5098549525556482E-3</v>
      </c>
      <c r="N100" s="182">
        <f>IFERROR(_xll.qlIndexFixing(ONIndex1M,I100,TRUE,_xll.ohTrigger(RecalcTrigger,Trigger1M)),NA())</f>
        <v>-1.3007956577881785E-3</v>
      </c>
      <c r="O100" s="44">
        <f>IFERROR(_xll.qlIndexFixing(ONIndex3M,I100,TRUE,_xll.ohTrigger(RecalcTrigger,Trigger3M)),NA())</f>
        <v>-6.2098010585653896E-4</v>
      </c>
      <c r="P100" s="44">
        <f>IFERROR(_xll.qlIndexFixing(ONIndex6M,I100,TRUE,_xll.ohTrigger(RecalcTrigger,Trigger6M)),NA())</f>
        <v>2.1354728409583856E-4</v>
      </c>
      <c r="Q100" s="183">
        <f>IFERROR(_xll.qlIndexFixing(ONIndex1Y,I100,TRUE,_xll.ohTrigger(RecalcTrigger,Trigger1Y)),NA())</f>
        <v>1.5364102662118739E-3</v>
      </c>
    </row>
    <row r="101" spans="2:17" x14ac:dyDescent="0.2">
      <c r="B101" s="39" t="s">
        <v>17</v>
      </c>
      <c r="D101" s="42">
        <f>_xll.qlCalendarAdvance(Calendar,$D100,B101,"f",FALSE)</f>
        <v>42408</v>
      </c>
      <c r="E101" s="177">
        <f>_xll.qlInterestRateIndexValueDate(IndexON,D101)</f>
        <v>42408</v>
      </c>
      <c r="F101" s="193">
        <f>IFERROR(_xll.qlIndexFixing(IndexON,D101,TRUE,_xll.ohTrigger(RecalcTrigger,TriggerON)),NA())</f>
        <v>-1.6807303694399423E-3</v>
      </c>
      <c r="H101" s="42">
        <f>_xll.qlCalendarAdvance(Calendar,$H100,B101,"f",FALSE)</f>
        <v>42408</v>
      </c>
      <c r="I101" s="177">
        <f>_xll.qlInterestRateIndexValueDate(Index1M,$H101)</f>
        <v>42410</v>
      </c>
      <c r="J101" s="182">
        <f>IFERROR(_xll.qlIndexFixing(Index1M,$H101,TRUE,_xll.ohTrigger(RecalcTrigger,Trigger1M)),NA())</f>
        <v>-1.2973311703574476E-3</v>
      </c>
      <c r="K101" s="44">
        <f>IFERROR(_xll.qlIndexFixing(Index3M,H101,TRUE,_xll.ohTrigger(RecalcTrigger,Trigger3M)),NA())</f>
        <v>-6.1202713962194011E-4</v>
      </c>
      <c r="L101" s="44">
        <f>IFERROR(_xll.qlIndexFixing(Index6M,$H101,TRUE,_xll.ohTrigger(RecalcTrigger,Trigger6M)),NA())</f>
        <v>2.3556531743350485E-4</v>
      </c>
      <c r="M101" s="183">
        <f>IFERROR(_xll.qlIndexFixing(Index1Y,$H101,TRUE,_xll.ohTrigger(RecalcTrigger,Trigger1Y)),NA())</f>
        <v>1.5111012427113147E-3</v>
      </c>
      <c r="N101" s="182">
        <f>IFERROR(_xll.qlIndexFixing(ONIndex1M,I101,TRUE,_xll.ohTrigger(RecalcTrigger,Trigger1M)),NA())</f>
        <v>-1.3045848068893307E-3</v>
      </c>
      <c r="O101" s="44">
        <f>IFERROR(_xll.qlIndexFixing(ONIndex3M,I101,TRUE,_xll.ohTrigger(RecalcTrigger,Trigger3M)),NA())</f>
        <v>-6.2645922418891331E-4</v>
      </c>
      <c r="P101" s="44">
        <f>IFERROR(_xll.qlIndexFixing(ONIndex6M,I101,TRUE,_xll.ohTrigger(RecalcTrigger,Trigger6M)),NA())</f>
        <v>2.1812296086665128E-4</v>
      </c>
      <c r="Q101" s="183">
        <f>IFERROR(_xll.qlIndexFixing(ONIndex1Y,I101,TRUE,_xll.ohTrigger(RecalcTrigger,Trigger1Y)),NA())</f>
        <v>1.5250586755044537E-3</v>
      </c>
    </row>
    <row r="102" spans="2:17" x14ac:dyDescent="0.2">
      <c r="B102" s="39" t="s">
        <v>17</v>
      </c>
      <c r="D102" s="42">
        <f>_xll.qlCalendarAdvance(Calendar,$D101,B102,"f",FALSE)</f>
        <v>42409</v>
      </c>
      <c r="E102" s="177">
        <f>_xll.qlInterestRateIndexValueDate(IndexON,D102)</f>
        <v>42409</v>
      </c>
      <c r="F102" s="193">
        <f>IFERROR(_xll.qlIndexFixing(IndexON,D102,TRUE,_xll.ohTrigger(RecalcTrigger,TriggerON)),NA())</f>
        <v>-1.6797652083688774E-3</v>
      </c>
      <c r="H102" s="42">
        <f>_xll.qlCalendarAdvance(Calendar,$H101,B102,"f",FALSE)</f>
        <v>42409</v>
      </c>
      <c r="I102" s="177">
        <f>_xll.qlInterestRateIndexValueDate(Index1M,$H102)</f>
        <v>42411</v>
      </c>
      <c r="J102" s="182">
        <f>IFERROR(_xll.qlIndexFixing(Index1M,$H102,TRUE,_xll.ohTrigger(RecalcTrigger,Trigger1M)),NA())</f>
        <v>-1.2967294605416816E-3</v>
      </c>
      <c r="K102" s="44">
        <f>IFERROR(_xll.qlIndexFixing(Index3M,H102,TRUE,_xll.ohTrigger(RecalcTrigger,Trigger3M)),NA())</f>
        <v>-6.1127460741783324E-4</v>
      </c>
      <c r="L102" s="44">
        <f>IFERROR(_xll.qlIndexFixing(Index6M,$H102,TRUE,_xll.ohTrigger(RecalcTrigger,Trigger6M)),NA())</f>
        <v>2.3506376548627811E-4</v>
      </c>
      <c r="M102" s="183">
        <f>IFERROR(_xll.qlIndexFixing(Index1Y,$H102,TRUE,_xll.ohTrigger(RecalcTrigger,Trigger1Y)),NA())</f>
        <v>1.5149845345367187E-3</v>
      </c>
      <c r="N102" s="182">
        <f>IFERROR(_xll.qlIndexFixing(ONIndex1M,I102,TRUE,_xll.ohTrigger(RecalcTrigger,Trigger1M)),NA())</f>
        <v>-1.3073181757539132E-3</v>
      </c>
      <c r="O102" s="44">
        <f>IFERROR(_xll.qlIndexFixing(ONIndex3M,I102,TRUE,_xll.ohTrigger(RecalcTrigger,Trigger3M)),NA())</f>
        <v>-6.3159534042789289E-4</v>
      </c>
      <c r="P102" s="44">
        <f>IFERROR(_xll.qlIndexFixing(ONIndex6M,I102,TRUE,_xll.ohTrigger(RecalcTrigger,Trigger6M)),NA())</f>
        <v>2.224552155283277E-4</v>
      </c>
      <c r="Q102" s="183">
        <f>IFERROR(_xll.qlIndexFixing(ONIndex1Y,I102,TRUE,_xll.ohTrigger(RecalcTrigger,Trigger1Y)),NA())</f>
        <v>1.514050482667173E-3</v>
      </c>
    </row>
    <row r="103" spans="2:17" x14ac:dyDescent="0.2">
      <c r="B103" s="39" t="s">
        <v>17</v>
      </c>
      <c r="D103" s="42">
        <f>_xll.qlCalendarAdvance(Calendar,$D102,B103,"f",FALSE)</f>
        <v>42410</v>
      </c>
      <c r="E103" s="177">
        <f>_xll.qlInterestRateIndexValueDate(IndexON,D103)</f>
        <v>42410</v>
      </c>
      <c r="F103" s="193">
        <f>IFERROR(_xll.qlIndexFixing(IndexON,D103,TRUE,_xll.ohTrigger(RecalcTrigger,TriggerON)),NA())</f>
        <v>-1.6788408064138949E-3</v>
      </c>
      <c r="H103" s="42">
        <f>_xll.qlCalendarAdvance(Calendar,$H102,B103,"f",FALSE)</f>
        <v>42410</v>
      </c>
      <c r="I103" s="177">
        <f>_xll.qlInterestRateIndexValueDate(Index1M,$H103)</f>
        <v>42412</v>
      </c>
      <c r="J103" s="182">
        <f>IFERROR(_xll.qlIndexFixing(Index1M,$H103,TRUE,_xll.ohTrigger(RecalcTrigger,Trigger1M)),NA())</f>
        <v>-1.2950111676561292E-3</v>
      </c>
      <c r="K103" s="44">
        <f>IFERROR(_xll.qlIndexFixing(Index3M,H103,TRUE,_xll.ohTrigger(RecalcTrigger,Trigger3M)),NA())</f>
        <v>-6.104815912815198E-4</v>
      </c>
      <c r="L103" s="44">
        <f>IFERROR(_xll.qlIndexFixing(Index6M,$H103,TRUE,_xll.ohTrigger(RecalcTrigger,Trigger6M)),NA())</f>
        <v>2.3456000571216301E-4</v>
      </c>
      <c r="M103" s="183">
        <f>IFERROR(_xll.qlIndexFixing(Index1Y,$H103,TRUE,_xll.ohTrigger(RecalcTrigger,Trigger1Y)),NA())</f>
        <v>1.5149196884128087E-3</v>
      </c>
      <c r="N103" s="182">
        <f>IFERROR(_xll.qlIndexFixing(ONIndex1M,I103,TRUE,_xll.ohTrigger(RecalcTrigger,Trigger1M)),NA())</f>
        <v>-1.3081282519200599E-3</v>
      </c>
      <c r="O103" s="44">
        <f>IFERROR(_xll.qlIndexFixing(ONIndex3M,I103,TRUE,_xll.ohTrigger(RecalcTrigger,Trigger3M)),NA())</f>
        <v>-6.3398250549351332E-4</v>
      </c>
      <c r="P103" s="44">
        <f>IFERROR(_xll.qlIndexFixing(ONIndex6M,I103,TRUE,_xll.ohTrigger(RecalcTrigger,Trigger6M)),NA())</f>
        <v>2.2448987237133622E-4</v>
      </c>
      <c r="Q103" s="183">
        <f>IFERROR(_xll.qlIndexFixing(ONIndex1Y,I103,TRUE,_xll.ohTrigger(RecalcTrigger,Trigger1Y)),NA())</f>
        <v>1.5087377946176872E-3</v>
      </c>
    </row>
    <row r="104" spans="2:17" x14ac:dyDescent="0.2">
      <c r="B104" s="39" t="s">
        <v>17</v>
      </c>
      <c r="D104" s="42">
        <f>_xll.qlCalendarAdvance(Calendar,$D103,B104,"f",FALSE)</f>
        <v>42411</v>
      </c>
      <c r="E104" s="177">
        <f>_xll.qlInterestRateIndexValueDate(IndexON,D104)</f>
        <v>42411</v>
      </c>
      <c r="F104" s="193">
        <f>IFERROR(_xll.qlIndexFixing(IndexON,D104,TRUE,_xll.ohTrigger(RecalcTrigger,TriggerON)),NA())</f>
        <v>-1.6779604012651106E-3</v>
      </c>
      <c r="H104" s="42">
        <f>_xll.qlCalendarAdvance(Calendar,$H103,B104,"f",FALSE)</f>
        <v>42411</v>
      </c>
      <c r="I104" s="177">
        <f>_xll.qlInterestRateIndexValueDate(Index1M,$H104)</f>
        <v>42415</v>
      </c>
      <c r="J104" s="182">
        <f>IFERROR(_xll.qlIndexFixing(Index1M,$H104,TRUE,_xll.ohTrigger(RecalcTrigger,Trigger1M)),NA())</f>
        <v>-1.2935266924137324E-3</v>
      </c>
      <c r="K104" s="44">
        <f>IFERROR(_xll.qlIndexFixing(Index3M,H104,TRUE,_xll.ohTrigger(RecalcTrigger,Trigger3M)),NA())</f>
        <v>-6.0720922857848204E-4</v>
      </c>
      <c r="L104" s="44">
        <f>IFERROR(_xll.qlIndexFixing(Index6M,$H104,TRUE,_xll.ohTrigger(RecalcTrigger,Trigger6M)),NA())</f>
        <v>2.3307944617828897E-4</v>
      </c>
      <c r="M104" s="183">
        <f>IFERROR(_xll.qlIndexFixing(Index1Y,$H104,TRUE,_xll.ohTrigger(RecalcTrigger,Trigger1Y)),NA())</f>
        <v>1.5174317510214426E-3</v>
      </c>
      <c r="N104" s="182">
        <f>IFERROR(_xll.qlIndexFixing(ONIndex1M,I104,TRUE,_xll.ohTrigger(RecalcTrigger,Trigger1M)),NA())</f>
        <v>-1.3085928053957474E-3</v>
      </c>
      <c r="O104" s="44">
        <f>IFERROR(_xll.qlIndexFixing(ONIndex3M,I104,TRUE,_xll.ohTrigger(RecalcTrigger,Trigger3M)),NA())</f>
        <v>-6.3625680776002724E-4</v>
      </c>
      <c r="P104" s="44">
        <f>IFERROR(_xll.qlIndexFixing(ONIndex6M,I104,TRUE,_xll.ohTrigger(RecalcTrigger,Trigger6M)),NA())</f>
        <v>2.2643963264457057E-4</v>
      </c>
      <c r="Q104" s="183">
        <f>IFERROR(_xll.qlIndexFixing(ONIndex1Y,I104,TRUE,_xll.ohTrigger(RecalcTrigger,Trigger1Y)),NA())</f>
        <v>1.5035440248833964E-3</v>
      </c>
    </row>
    <row r="105" spans="2:17" x14ac:dyDescent="0.2">
      <c r="B105" s="39" t="s">
        <v>17</v>
      </c>
      <c r="D105" s="42">
        <f>_xll.qlCalendarAdvance(Calendar,$D104,B105,"f",FALSE)</f>
        <v>42412</v>
      </c>
      <c r="E105" s="177">
        <f>_xll.qlInterestRateIndexValueDate(IndexON,D105)</f>
        <v>42412</v>
      </c>
      <c r="F105" s="193">
        <f>IFERROR(_xll.qlIndexFixing(IndexON,D105,TRUE,_xll.ohTrigger(RecalcTrigger,TriggerON)),NA())</f>
        <v>-1.6763546291498344E-3</v>
      </c>
      <c r="H105" s="42">
        <f>_xll.qlCalendarAdvance(Calendar,$H104,B105,"f",FALSE)</f>
        <v>42412</v>
      </c>
      <c r="I105" s="177">
        <f>_xll.qlInterestRateIndexValueDate(Index1M,$H105)</f>
        <v>42416</v>
      </c>
      <c r="J105" s="182">
        <f>IFERROR(_xll.qlIndexFixing(Index1M,$H105,TRUE,_xll.ohTrigger(RecalcTrigger,Trigger1M)),NA())</f>
        <v>-1.292608384184274E-3</v>
      </c>
      <c r="K105" s="44">
        <f>IFERROR(_xll.qlIndexFixing(Index3M,H105,TRUE,_xll.ohTrigger(RecalcTrigger,Trigger3M)),NA())</f>
        <v>-6.0693933661370991E-4</v>
      </c>
      <c r="L105" s="44">
        <f>IFERROR(_xll.qlIndexFixing(Index6M,$H105,TRUE,_xll.ohTrigger(RecalcTrigger,Trigger6M)),NA())</f>
        <v>2.3261116941674599E-4</v>
      </c>
      <c r="M105" s="183">
        <f>IFERROR(_xll.qlIndexFixing(Index1Y,$H105,TRUE,_xll.ohTrigger(RecalcTrigger,Trigger1Y)),NA())</f>
        <v>1.518734345369456E-3</v>
      </c>
      <c r="N105" s="182">
        <f>IFERROR(_xll.qlIndexFixing(ONIndex1M,I105,TRUE,_xll.ohTrigger(RecalcTrigger,Trigger1M)),NA())</f>
        <v>-1.3087031855008036E-3</v>
      </c>
      <c r="O105" s="44">
        <f>IFERROR(_xll.qlIndexFixing(ONIndex3M,I105,TRUE,_xll.ohTrigger(RecalcTrigger,Trigger3M)),NA())</f>
        <v>-6.384151443494801E-4</v>
      </c>
      <c r="P105" s="44">
        <f>IFERROR(_xll.qlIndexFixing(ONIndex6M,I105,TRUE,_xll.ohTrigger(RecalcTrigger,Trigger6M)),NA())</f>
        <v>2.2830051329414403E-4</v>
      </c>
      <c r="Q105" s="183">
        <f>IFERROR(_xll.qlIndexFixing(ONIndex1Y,I105,TRUE,_xll.ohTrigger(RecalcTrigger,Trigger1Y)),NA())</f>
        <v>1.498473180738813E-3</v>
      </c>
    </row>
    <row r="106" spans="2:17" x14ac:dyDescent="0.2">
      <c r="B106" s="39" t="s">
        <v>17</v>
      </c>
      <c r="D106" s="42">
        <f>_xll.qlCalendarAdvance(Calendar,$D105,B106,"f",FALSE)</f>
        <v>42415</v>
      </c>
      <c r="E106" s="177">
        <f>_xll.qlInterestRateIndexValueDate(IndexON,D106)</f>
        <v>42415</v>
      </c>
      <c r="F106" s="193">
        <f>IFERROR(_xll.qlIndexFixing(IndexON,D106,TRUE,_xll.ohTrigger(RecalcTrigger,TriggerON)),NA())</f>
        <v>-1.6749435020946279E-3</v>
      </c>
      <c r="H106" s="42">
        <f>_xll.qlCalendarAdvance(Calendar,$H105,B106,"f",FALSE)</f>
        <v>42415</v>
      </c>
      <c r="I106" s="177">
        <f>_xll.qlInterestRateIndexValueDate(Index1M,$H106)</f>
        <v>42417</v>
      </c>
      <c r="J106" s="182">
        <f>IFERROR(_xll.qlIndexFixing(Index1M,$H106,TRUE,_xll.ohTrigger(RecalcTrigger,Trigger1M)),NA())</f>
        <v>-1.2916771266690342E-3</v>
      </c>
      <c r="K106" s="44">
        <f>IFERROR(_xll.qlIndexFixing(Index3M,H106,TRUE,_xll.ohTrigger(RecalcTrigger,Trigger3M)),NA())</f>
        <v>-6.0597030438902522E-4</v>
      </c>
      <c r="L106" s="44">
        <f>IFERROR(_xll.qlIndexFixing(Index6M,$H106,TRUE,_xll.ohTrigger(RecalcTrigger,Trigger6M)),NA())</f>
        <v>2.3216318955958002E-4</v>
      </c>
      <c r="M106" s="183">
        <f>IFERROR(_xll.qlIndexFixing(Index1Y,$H106,TRUE,_xll.ohTrigger(RecalcTrigger,Trigger1Y)),NA())</f>
        <v>1.5200547135169507E-3</v>
      </c>
      <c r="N106" s="182">
        <f>IFERROR(_xll.qlIndexFixing(ONIndex1M,I106,TRUE,_xll.ohTrigger(RecalcTrigger,Trigger1M)),NA())</f>
        <v>-1.3076953641411038E-3</v>
      </c>
      <c r="O106" s="44">
        <f>IFERROR(_xll.qlIndexFixing(ONIndex3M,I106,TRUE,_xll.ohTrigger(RecalcTrigger,Trigger3M)),NA())</f>
        <v>-6.4232860609081399E-4</v>
      </c>
      <c r="P106" s="44">
        <f>IFERROR(_xll.qlIndexFixing(ONIndex6M,I106,TRUE,_xll.ohTrigger(RecalcTrigger,Trigger6M)),NA())</f>
        <v>2.3170624299240217E-4</v>
      </c>
      <c r="Q106" s="183">
        <f>IFERROR(_xll.qlIndexFixing(ONIndex1Y,I106,TRUE,_xll.ohTrigger(RecalcTrigger,Trigger1Y)),NA())</f>
        <v>1.4887674391683703E-3</v>
      </c>
    </row>
    <row r="107" spans="2:17" x14ac:dyDescent="0.2">
      <c r="B107" s="39" t="s">
        <v>17</v>
      </c>
      <c r="D107" s="42">
        <f>_xll.qlCalendarAdvance(Calendar,$D106,B107,"f",FALSE)</f>
        <v>42416</v>
      </c>
      <c r="E107" s="177">
        <f>_xll.qlInterestRateIndexValueDate(IndexON,D107)</f>
        <v>42416</v>
      </c>
      <c r="F107" s="193">
        <f>IFERROR(_xll.qlIndexFixing(IndexON,D107,TRUE,_xll.ohTrigger(RecalcTrigger,TriggerON)),NA())</f>
        <v>-1.6743316458889268E-3</v>
      </c>
      <c r="H107" s="42">
        <f>_xll.qlCalendarAdvance(Calendar,$H106,B107,"f",FALSE)</f>
        <v>42416</v>
      </c>
      <c r="I107" s="177">
        <f>_xll.qlInterestRateIndexValueDate(Index1M,$H107)</f>
        <v>42418</v>
      </c>
      <c r="J107" s="182">
        <f>IFERROR(_xll.qlIndexFixing(Index1M,$H107,TRUE,_xll.ohTrigger(RecalcTrigger,Trigger1M)),NA())</f>
        <v>-1.2907507438434116E-3</v>
      </c>
      <c r="K107" s="44">
        <f>IFERROR(_xll.qlIndexFixing(Index3M,H107,TRUE,_xll.ohTrigger(RecalcTrigger,Trigger3M)),NA())</f>
        <v>-6.0497168300077675E-4</v>
      </c>
      <c r="L107" s="44">
        <f>IFERROR(_xll.qlIndexFixing(Index6M,$H107,TRUE,_xll.ohTrigger(RecalcTrigger,Trigger6M)),NA())</f>
        <v>2.3174021609585348E-4</v>
      </c>
      <c r="M107" s="183">
        <f>IFERROR(_xll.qlIndexFixing(Index1Y,$H107,TRUE,_xll.ohTrigger(RecalcTrigger,Trigger1Y)),NA())</f>
        <v>1.5240064157866159E-3</v>
      </c>
      <c r="N107" s="182">
        <f>IFERROR(_xll.qlIndexFixing(ONIndex1M,I107,TRUE,_xll.ohTrigger(RecalcTrigger,Trigger1M)),NA())</f>
        <v>-1.3054299582915263E-3</v>
      </c>
      <c r="O107" s="44">
        <f>IFERROR(_xll.qlIndexFixing(ONIndex3M,I107,TRUE,_xll.ohTrigger(RecalcTrigger,Trigger3M)),NA())</f>
        <v>-6.458267808939766E-4</v>
      </c>
      <c r="P107" s="44">
        <f>IFERROR(_xll.qlIndexFixing(ONIndex6M,I107,TRUE,_xll.ohTrigger(RecalcTrigger,Trigger6M)),NA())</f>
        <v>2.3477557825835049E-4</v>
      </c>
      <c r="Q107" s="183">
        <f>IFERROR(_xll.qlIndexFixing(ONIndex1Y,I107,TRUE,_xll.ohTrigger(RecalcTrigger,Trigger1Y)),NA())</f>
        <v>1.4794992117028727E-3</v>
      </c>
    </row>
    <row r="108" spans="2:17" x14ac:dyDescent="0.2">
      <c r="B108" s="39" t="s">
        <v>17</v>
      </c>
      <c r="D108" s="42">
        <f>_xll.qlCalendarAdvance(Calendar,$D107,B108,"f",FALSE)</f>
        <v>42417</v>
      </c>
      <c r="E108" s="177">
        <f>_xll.qlInterestRateIndexValueDate(IndexON,D108)</f>
        <v>42417</v>
      </c>
      <c r="F108" s="193">
        <f>IFERROR(_xll.qlIndexFixing(IndexON,D108,TRUE,_xll.ohTrigger(RecalcTrigger,TriggerON)),NA())</f>
        <v>-1.6737832127899921E-3</v>
      </c>
      <c r="H108" s="42">
        <f>_xll.qlCalendarAdvance(Calendar,$H107,B108,"f",FALSE)</f>
        <v>42417</v>
      </c>
      <c r="I108" s="177">
        <f>_xll.qlInterestRateIndexValueDate(Index1M,$H108)</f>
        <v>42419</v>
      </c>
      <c r="J108" s="182">
        <f>IFERROR(_xll.qlIndexFixing(Index1M,$H108,TRUE,_xll.ohTrigger(RecalcTrigger,Trigger1M)),NA())</f>
        <v>-1.2894641121972926E-3</v>
      </c>
      <c r="K108" s="44">
        <f>IFERROR(_xll.qlIndexFixing(Index3M,H108,TRUE,_xll.ohTrigger(RecalcTrigger,Trigger3M)),NA())</f>
        <v>-6.0394545491382345E-4</v>
      </c>
      <c r="L108" s="44">
        <f>IFERROR(_xll.qlIndexFixing(Index6M,$H108,TRUE,_xll.ohTrigger(RecalcTrigger,Trigger6M)),NA())</f>
        <v>2.313470280317682E-4</v>
      </c>
      <c r="M108" s="183">
        <f>IFERROR(_xll.qlIndexFixing(Index1Y,$H108,TRUE,_xll.ohTrigger(RecalcTrigger,Trigger1Y)),NA())</f>
        <v>1.5240696448077669E-3</v>
      </c>
      <c r="N108" s="182">
        <f>IFERROR(_xll.qlIndexFixing(ONIndex1M,I108,TRUE,_xll.ohTrigger(RecalcTrigger,Trigger1M)),NA())</f>
        <v>-1.3036397113408427E-3</v>
      </c>
      <c r="O108" s="44">
        <f>IFERROR(_xll.qlIndexFixing(ONIndex3M,I108,TRUE,_xll.ohTrigger(RecalcTrigger,Trigger3M)),NA())</f>
        <v>-6.4735874888643963E-4</v>
      </c>
      <c r="P108" s="44">
        <f>IFERROR(_xll.qlIndexFixing(ONIndex6M,I108,TRUE,_xll.ohTrigger(RecalcTrigger,Trigger6M)),NA())</f>
        <v>2.3613231474151064E-4</v>
      </c>
      <c r="Q108" s="183">
        <f>IFERROR(_xll.qlIndexFixing(ONIndex1Y,I108,TRUE,_xll.ohTrigger(RecalcTrigger,Trigger1Y)),NA())</f>
        <v>1.4751031087811839E-3</v>
      </c>
    </row>
    <row r="109" spans="2:17" x14ac:dyDescent="0.2">
      <c r="B109" s="39" t="s">
        <v>17</v>
      </c>
      <c r="D109" s="42">
        <f>_xll.qlCalendarAdvance(Calendar,$D108,B109,"f",FALSE)</f>
        <v>42418</v>
      </c>
      <c r="E109" s="177">
        <f>_xll.qlInterestRateIndexValueDate(IndexON,D109)</f>
        <v>42418</v>
      </c>
      <c r="F109" s="193">
        <f>IFERROR(_xll.qlIndexFixing(IndexON,D109,TRUE,_xll.ohTrigger(RecalcTrigger,TriggerON)),NA())</f>
        <v>-1.6733014401282276E-3</v>
      </c>
      <c r="H109" s="42">
        <f>_xll.qlCalendarAdvance(Calendar,$H108,B109,"f",FALSE)</f>
        <v>42418</v>
      </c>
      <c r="I109" s="177">
        <f>_xll.qlInterestRateIndexValueDate(Index1M,$H109)</f>
        <v>42422</v>
      </c>
      <c r="J109" s="182">
        <f>IFERROR(_xll.qlIndexFixing(Index1M,$H109,TRUE,_xll.ohTrigger(RecalcTrigger,Trigger1M)),NA())</f>
        <v>-1.2874659470667612E-3</v>
      </c>
      <c r="K109" s="44">
        <f>IFERROR(_xll.qlIndexFixing(Index3M,H109,TRUE,_xll.ohTrigger(RecalcTrigger,Trigger3M)),NA())</f>
        <v>-6.0011265071554685E-4</v>
      </c>
      <c r="L109" s="44">
        <f>IFERROR(_xll.qlIndexFixing(Index6M,$H109,TRUE,_xll.ohTrigger(RecalcTrigger,Trigger6M)),NA())</f>
        <v>2.3039500901649864E-4</v>
      </c>
      <c r="M109" s="183">
        <f>IFERROR(_xll.qlIndexFixing(Index1Y,$H109,TRUE,_xll.ohTrigger(RecalcTrigger,Trigger1Y)),NA())</f>
        <v>1.5270084113932594E-3</v>
      </c>
      <c r="N109" s="182">
        <f>IFERROR(_xll.qlIndexFixing(ONIndex1M,I109,TRUE,_xll.ohTrigger(RecalcTrigger,Trigger1M)),NA())</f>
        <v>-1.3015258439796895E-3</v>
      </c>
      <c r="O109" s="44">
        <f>IFERROR(_xll.qlIndexFixing(ONIndex3M,I109,TRUE,_xll.ohTrigger(RecalcTrigger,Trigger3M)),NA())</f>
        <v>-6.4875613501325091E-4</v>
      </c>
      <c r="P109" s="44">
        <f>IFERROR(_xll.qlIndexFixing(ONIndex6M,I109,TRUE,_xll.ohTrigger(RecalcTrigger,Trigger6M)),NA())</f>
        <v>2.373845735981206E-4</v>
      </c>
      <c r="Q109" s="183">
        <f>IFERROR(_xll.qlIndexFixing(ONIndex1Y,I109,TRUE,_xll.ohTrigger(RecalcTrigger,Trigger1Y)),NA())</f>
        <v>1.4708539766949968E-3</v>
      </c>
    </row>
    <row r="110" spans="2:17" x14ac:dyDescent="0.2">
      <c r="B110" s="39" t="s">
        <v>17</v>
      </c>
      <c r="D110" s="42">
        <f>_xll.qlCalendarAdvance(Calendar,$D109,B110,"f",FALSE)</f>
        <v>42419</v>
      </c>
      <c r="E110" s="177">
        <f>_xll.qlInterestRateIndexValueDate(IndexON,D110)</f>
        <v>42419</v>
      </c>
      <c r="F110" s="193">
        <f>IFERROR(_xll.qlIndexFixing(IndexON,D110,TRUE,_xll.ohTrigger(RecalcTrigger,TriggerON)),NA())</f>
        <v>-1.6725685143814673E-3</v>
      </c>
      <c r="H110" s="42">
        <f>_xll.qlCalendarAdvance(Calendar,$H109,B110,"f",FALSE)</f>
        <v>42419</v>
      </c>
      <c r="I110" s="177">
        <f>_xll.qlInterestRateIndexValueDate(Index1M,$H110)</f>
        <v>42423</v>
      </c>
      <c r="J110" s="182">
        <f>IFERROR(_xll.qlIndexFixing(Index1M,$H110,TRUE,_xll.ohTrigger(RecalcTrigger,Trigger1M)),NA())</f>
        <v>-1.2868468053564466E-3</v>
      </c>
      <c r="K110" s="44">
        <f>IFERROR(_xll.qlIndexFixing(Index3M,H110,TRUE,_xll.ohTrigger(RecalcTrigger,Trigger3M)),NA())</f>
        <v>-5.9960579160645011E-4</v>
      </c>
      <c r="L110" s="44">
        <f>IFERROR(_xll.qlIndexFixing(Index6M,$H110,TRUE,_xll.ohTrigger(RecalcTrigger,Trigger6M)),NA())</f>
        <v>2.3017014292020584E-4</v>
      </c>
      <c r="M110" s="183">
        <f>IFERROR(_xll.qlIndexFixing(Index1Y,$H110,TRUE,_xll.ohTrigger(RecalcTrigger,Trigger1Y)),NA())</f>
        <v>1.528486719995567E-3</v>
      </c>
      <c r="N110" s="182">
        <f>IFERROR(_xll.qlIndexFixing(ONIndex1M,I110,TRUE,_xll.ohTrigger(RecalcTrigger,Trigger1M)),NA())</f>
        <v>-1.2994138189847959E-3</v>
      </c>
      <c r="O110" s="44">
        <f>IFERROR(_xll.qlIndexFixing(ONIndex3M,I110,TRUE,_xll.ohTrigger(RecalcTrigger,Trigger3M)),NA())</f>
        <v>-6.5001583651635997E-4</v>
      </c>
      <c r="P110" s="44">
        <f>IFERROR(_xll.qlIndexFixing(ONIndex6M,I110,TRUE,_xll.ohTrigger(RecalcTrigger,Trigger6M)),NA())</f>
        <v>2.3856200471072952E-4</v>
      </c>
      <c r="Q110" s="183">
        <f>IFERROR(_xll.qlIndexFixing(ONIndex1Y,I110,TRUE,_xll.ohTrigger(RecalcTrigger,Trigger1Y)),NA())</f>
        <v>1.4667558229586319E-3</v>
      </c>
    </row>
    <row r="111" spans="2:17" x14ac:dyDescent="0.2">
      <c r="B111" s="39" t="s">
        <v>17</v>
      </c>
      <c r="D111" s="42">
        <f>_xll.qlCalendarAdvance(Calendar,$D110,B111,"f",FALSE)</f>
        <v>42422</v>
      </c>
      <c r="E111" s="177">
        <f>_xll.qlInterestRateIndexValueDate(IndexON,D111)</f>
        <v>42422</v>
      </c>
      <c r="F111" s="193">
        <f>IFERROR(_xll.qlIndexFixing(IndexON,D111,TRUE,_xll.ohTrigger(RecalcTrigger,TriggerON)),NA())</f>
        <v>-1.6721057090540725E-3</v>
      </c>
      <c r="H111" s="42">
        <f>_xll.qlCalendarAdvance(Calendar,$H110,B111,"f",FALSE)</f>
        <v>42422</v>
      </c>
      <c r="I111" s="177">
        <f>_xll.qlInterestRateIndexValueDate(Index1M,$H111)</f>
        <v>42424</v>
      </c>
      <c r="J111" s="182">
        <f>IFERROR(_xll.qlIndexFixing(Index1M,$H111,TRUE,_xll.ohTrigger(RecalcTrigger,Trigger1M)),NA())</f>
        <v>-1.2863487869492437E-3</v>
      </c>
      <c r="K111" s="44">
        <f>IFERROR(_xll.qlIndexFixing(Index3M,H111,TRUE,_xll.ohTrigger(RecalcTrigger,Trigger3M)),NA())</f>
        <v>-5.9847293373271881E-4</v>
      </c>
      <c r="L111" s="44">
        <f>IFERROR(_xll.qlIndexFixing(Index6M,$H111,TRUE,_xll.ohTrigger(RecalcTrigger,Trigger6M)),NA())</f>
        <v>2.3000000000023308E-4</v>
      </c>
      <c r="M111" s="183">
        <f>IFERROR(_xll.qlIndexFixing(Index1Y,$H111,TRUE,_xll.ohTrigger(RecalcTrigger,Trigger1Y)),NA())</f>
        <v>1.5300000000020081E-3</v>
      </c>
      <c r="N111" s="182">
        <f>IFERROR(_xll.qlIndexFixing(ONIndex1M,I111,TRUE,_xll.ohTrigger(RecalcTrigger,Trigger1M)),NA())</f>
        <v>-1.2954835352196881E-3</v>
      </c>
      <c r="O111" s="44">
        <f>IFERROR(_xll.qlIndexFixing(ONIndex3M,I111,TRUE,_xll.ohTrigger(RecalcTrigger,Trigger3M)),NA())</f>
        <v>-6.5205959637104627E-4</v>
      </c>
      <c r="P111" s="44">
        <f>IFERROR(_xll.qlIndexFixing(ONIndex6M,I111,TRUE,_xll.ohTrigger(RecalcTrigger,Trigger6M)),NA())</f>
        <v>2.4068146326605699E-4</v>
      </c>
      <c r="Q111" s="183">
        <f>IFERROR(_xll.qlIndexFixing(ONIndex1Y,I111,TRUE,_xll.ohTrigger(RecalcTrigger,Trigger1Y)),NA())</f>
        <v>1.4590887274934516E-3</v>
      </c>
    </row>
    <row r="112" spans="2:17" x14ac:dyDescent="0.2">
      <c r="B112" s="39" t="s">
        <v>17</v>
      </c>
      <c r="D112" s="42">
        <f>_xll.qlCalendarAdvance(Calendar,$D111,B112,"f",FALSE)</f>
        <v>42423</v>
      </c>
      <c r="E112" s="177">
        <f>_xll.qlInterestRateIndexValueDate(IndexON,D112)</f>
        <v>42423</v>
      </c>
      <c r="F112" s="193">
        <f>IFERROR(_xll.qlIndexFixing(IndexON,D112,TRUE,_xll.ohTrigger(RecalcTrigger,TriggerON)),NA())</f>
        <v>-1.6720058044494834E-3</v>
      </c>
      <c r="H112" s="42">
        <f>_xll.qlCalendarAdvance(Calendar,$H111,B112,"f",FALSE)</f>
        <v>42423</v>
      </c>
      <c r="I112" s="177">
        <f>_xll.qlInterestRateIndexValueDate(Index1M,$H112)</f>
        <v>42425</v>
      </c>
      <c r="J112" s="182">
        <f>IFERROR(_xll.qlIndexFixing(Index1M,$H112,TRUE,_xll.ohTrigger(RecalcTrigger,Trigger1M)),NA())</f>
        <v>-1.287153666804047E-3</v>
      </c>
      <c r="K112" s="44">
        <f>IFERROR(_xll.qlIndexFixing(Index3M,H112,TRUE,_xll.ohTrigger(RecalcTrigger,Trigger3M)),NA())</f>
        <v>-5.9732536399170755E-4</v>
      </c>
      <c r="L112" s="44">
        <f>IFERROR(_xll.qlIndexFixing(Index6M,$H112,TRUE,_xll.ohTrigger(RecalcTrigger,Trigger6M)),NA())</f>
        <v>2.2986173238573237E-4</v>
      </c>
      <c r="M112" s="183">
        <f>IFERROR(_xll.qlIndexFixing(Index1Y,$H112,TRUE,_xll.ohTrigger(RecalcTrigger,Trigger1Y)),NA())</f>
        <v>1.5343864372998088E-3</v>
      </c>
      <c r="N112" s="182">
        <f>IFERROR(_xll.qlIndexFixing(ONIndex1M,I112,TRUE,_xll.ohTrigger(RecalcTrigger,Trigger1M)),NA())</f>
        <v>-1.2918820025342725E-3</v>
      </c>
      <c r="O112" s="44">
        <f>IFERROR(_xll.qlIndexFixing(ONIndex3M,I112,TRUE,_xll.ohTrigger(RecalcTrigger,Trigger3M)),NA())</f>
        <v>-6.5361574248967713E-4</v>
      </c>
      <c r="P112" s="44">
        <f>IFERROR(_xll.qlIndexFixing(ONIndex6M,I112,TRUE,_xll.ohTrigger(RecalcTrigger,Trigger6M)),NA())</f>
        <v>2.4255158793451415E-4</v>
      </c>
      <c r="Q112" s="183">
        <f>IFERROR(_xll.qlIndexFixing(ONIndex1Y,I112,TRUE,_xll.ohTrigger(RecalcTrigger,Trigger1Y)),NA())</f>
        <v>1.4519531409185049E-3</v>
      </c>
    </row>
    <row r="113" spans="2:17" x14ac:dyDescent="0.2">
      <c r="B113" s="39" t="s">
        <v>17</v>
      </c>
      <c r="D113" s="42">
        <f>_xll.qlCalendarAdvance(Calendar,$D112,B113,"f",FALSE)</f>
        <v>42424</v>
      </c>
      <c r="E113" s="177">
        <f>_xll.qlInterestRateIndexValueDate(IndexON,D113)</f>
        <v>42424</v>
      </c>
      <c r="F113" s="193">
        <f>IFERROR(_xll.qlIndexFixing(IndexON,D113,TRUE,_xll.ohTrigger(RecalcTrigger,TriggerON)),NA())</f>
        <v>-1.6719919866226007E-3</v>
      </c>
      <c r="H113" s="42">
        <f>_xll.qlCalendarAdvance(Calendar,$H112,B113,"f",FALSE)</f>
        <v>42424</v>
      </c>
      <c r="I113" s="177">
        <f>_xll.qlInterestRateIndexValueDate(Index1M,$H113)</f>
        <v>42426</v>
      </c>
      <c r="J113" s="182">
        <f>IFERROR(_xll.qlIndexFixing(Index1M,$H113,TRUE,_xll.ohTrigger(RecalcTrigger,Trigger1M)),NA())</f>
        <v>-1.2867751816406092E-3</v>
      </c>
      <c r="K113" s="44">
        <f>IFERROR(_xll.qlIndexFixing(Index3M,H113,TRUE,_xll.ohTrigger(RecalcTrigger,Trigger3M)),NA())</f>
        <v>-5.9616539819762338E-4</v>
      </c>
      <c r="L113" s="44">
        <f>IFERROR(_xll.qlIndexFixing(Index6M,$H113,TRUE,_xll.ohTrigger(RecalcTrigger,Trigger6M)),NA())</f>
        <v>2.297291664174198E-4</v>
      </c>
      <c r="M113" s="183">
        <f>IFERROR(_xll.qlIndexFixing(Index1Y,$H113,TRUE,_xll.ohTrigger(RecalcTrigger,Trigger1Y)),NA())</f>
        <v>1.53456446459373E-3</v>
      </c>
      <c r="N113" s="182">
        <f>IFERROR(_xll.qlIndexFixing(ONIndex1M,I113,TRUE,_xll.ohTrigger(RecalcTrigger,Trigger1M)),NA())</f>
        <v>-1.2902491184663134E-3</v>
      </c>
      <c r="O113" s="44">
        <f>IFERROR(_xll.qlIndexFixing(ONIndex3M,I113,TRUE,_xll.ohTrigger(RecalcTrigger,Trigger3M)),NA())</f>
        <v>-6.541404803028783E-4</v>
      </c>
      <c r="P113" s="44">
        <f>IFERROR(_xll.qlIndexFixing(ONIndex6M,I113,TRUE,_xll.ohTrigger(RecalcTrigger,Trigger6M)),NA())</f>
        <v>2.4335550103060655E-4</v>
      </c>
      <c r="Q113" s="183">
        <f>IFERROR(_xll.qlIndexFixing(ONIndex1Y,I113,TRUE,_xll.ohTrigger(RecalcTrigger,Trigger1Y)),NA())</f>
        <v>1.4486699912463763E-3</v>
      </c>
    </row>
    <row r="114" spans="2:17" x14ac:dyDescent="0.2">
      <c r="B114" s="39" t="s">
        <v>17</v>
      </c>
      <c r="D114" s="42">
        <f>_xll.qlCalendarAdvance(Calendar,$D113,B114,"f",FALSE)</f>
        <v>42425</v>
      </c>
      <c r="E114" s="177">
        <f>_xll.qlInterestRateIndexValueDate(IndexON,D114)</f>
        <v>42425</v>
      </c>
      <c r="F114" s="193">
        <f>IFERROR(_xll.qlIndexFixing(IndexON,D114,TRUE,_xll.ohTrigger(RecalcTrigger,TriggerON)),NA())</f>
        <v>-1.6720674930237323E-3</v>
      </c>
      <c r="H114" s="42">
        <f>_xll.qlCalendarAdvance(Calendar,$H113,B114,"f",FALSE)</f>
        <v>42425</v>
      </c>
      <c r="I114" s="177">
        <f>_xll.qlInterestRateIndexValueDate(Index1M,$H114)</f>
        <v>42429</v>
      </c>
      <c r="J114" s="182">
        <f>IFERROR(_xll.qlIndexFixing(Index1M,$H114,TRUE,_xll.ohTrigger(RecalcTrigger,Trigger1M)),NA())</f>
        <v>-1.2868618200039476E-3</v>
      </c>
      <c r="K114" s="44">
        <f>IFERROR(_xll.qlIndexFixing(Index3M,H114,TRUE,_xll.ohTrigger(RecalcTrigger,Trigger3M)),NA())</f>
        <v>-5.9164482006123864E-4</v>
      </c>
      <c r="L114" s="44">
        <f>IFERROR(_xll.qlIndexFixing(Index6M,$H114,TRUE,_xll.ohTrigger(RecalcTrigger,Trigger6M)),NA())</f>
        <v>2.293094432611078E-4</v>
      </c>
      <c r="M114" s="183">
        <f>IFERROR(_xll.qlIndexFixing(Index1Y,$H114,TRUE,_xll.ohTrigger(RecalcTrigger,Trigger1Y)),NA())</f>
        <v>1.5366201275958159E-3</v>
      </c>
      <c r="N114" s="182">
        <f>IFERROR(_xll.qlIndexFixing(ONIndex1M,I114,TRUE,_xll.ohTrigger(RecalcTrigger,Trigger1M)),NA())</f>
        <v>-1.2887246619452952E-3</v>
      </c>
      <c r="O114" s="44">
        <f>IFERROR(_xll.qlIndexFixing(ONIndex3M,I114,TRUE,_xll.ohTrigger(RecalcTrigger,Trigger3M)),NA())</f>
        <v>-6.5450891726381855E-4</v>
      </c>
      <c r="P114" s="44">
        <f>IFERROR(_xll.qlIndexFixing(ONIndex6M,I114,TRUE,_xll.ohTrigger(RecalcTrigger,Trigger6M)),NA())</f>
        <v>2.4407664185766009E-4</v>
      </c>
      <c r="Q114" s="183">
        <f>IFERROR(_xll.qlIndexFixing(ONIndex1Y,I114,TRUE,_xll.ohTrigger(RecalcTrigger,Trigger1Y)),NA())</f>
        <v>1.4455618650099922E-3</v>
      </c>
    </row>
    <row r="115" spans="2:17" x14ac:dyDescent="0.2">
      <c r="B115" s="39" t="s">
        <v>17</v>
      </c>
      <c r="D115" s="42">
        <f>_xll.qlCalendarAdvance(Calendar,$D114,B115,"f",FALSE)</f>
        <v>42426</v>
      </c>
      <c r="E115" s="177">
        <f>_xll.qlInterestRateIndexValueDate(IndexON,D115)</f>
        <v>42426</v>
      </c>
      <c r="F115" s="193">
        <f>IFERROR(_xll.qlIndexFixing(IndexON,D115,TRUE,_xll.ohTrigger(RecalcTrigger,TriggerON)),NA())</f>
        <v>-1.6725246717452791E-3</v>
      </c>
      <c r="H115" s="42">
        <f>_xll.qlCalendarAdvance(Calendar,$H114,B115,"f",FALSE)</f>
        <v>42426</v>
      </c>
      <c r="I115" s="177">
        <f>_xll.qlInterestRateIndexValueDate(Index1M,$H115)</f>
        <v>42430</v>
      </c>
      <c r="J115" s="182">
        <f>IFERROR(_xll.qlIndexFixing(Index1M,$H115,TRUE,_xll.ohTrigger(RecalcTrigger,Trigger1M)),NA())</f>
        <v>-1.2872426455337682E-3</v>
      </c>
      <c r="K115" s="44">
        <f>IFERROR(_xll.qlIndexFixing(Index3M,H115,TRUE,_xll.ohTrigger(RecalcTrigger,Trigger3M)),NA())</f>
        <v>-5.9049720638150026E-4</v>
      </c>
      <c r="L115" s="44">
        <f>IFERROR(_xll.qlIndexFixing(Index6M,$H115,TRUE,_xll.ohTrigger(RecalcTrigger,Trigger6M)),NA())</f>
        <v>2.2922495442865578E-4</v>
      </c>
      <c r="M115" s="183">
        <f>IFERROR(_xll.qlIndexFixing(Index1Y,$H115,TRUE,_xll.ohTrigger(RecalcTrigger,Trigger1Y)),NA())</f>
        <v>1.5383135847384407E-3</v>
      </c>
      <c r="N115" s="182">
        <f>IFERROR(_xll.qlIndexFixing(ONIndex1M,I115,TRUE,_xll.ohTrigger(RecalcTrigger,Trigger1M)),NA())</f>
        <v>-1.2873128330115335E-3</v>
      </c>
      <c r="O115" s="44">
        <f>IFERROR(_xll.qlIndexFixing(ONIndex3M,I115,TRUE,_xll.ohTrigger(RecalcTrigger,Trigger3M)),NA())</f>
        <v>-6.5471795061444737E-4</v>
      </c>
      <c r="P115" s="44">
        <f>IFERROR(_xll.qlIndexFixing(ONIndex6M,I115,TRUE,_xll.ohTrigger(RecalcTrigger,Trigger6M)),NA())</f>
        <v>2.4471232120681918E-4</v>
      </c>
      <c r="Q115" s="183">
        <f>IFERROR(_xll.qlIndexFixing(ONIndex1Y,I115,TRUE,_xll.ohTrigger(RecalcTrigger,Trigger1Y)),NA())</f>
        <v>1.4426327696437369E-3</v>
      </c>
    </row>
    <row r="116" spans="2:17" x14ac:dyDescent="0.2">
      <c r="B116" s="39" t="s">
        <v>17</v>
      </c>
      <c r="D116" s="42">
        <f>_xll.qlCalendarAdvance(Calendar,$D115,B116,"f",FALSE)</f>
        <v>42429</v>
      </c>
      <c r="E116" s="177">
        <f>_xll.qlInterestRateIndexValueDate(IndexON,D116)</f>
        <v>42429</v>
      </c>
      <c r="F116" s="193">
        <f>IFERROR(_xll.qlIndexFixing(IndexON,D116,TRUE,_xll.ohTrigger(RecalcTrigger,TriggerON)),NA())</f>
        <v>-1.6733275159497296E-3</v>
      </c>
      <c r="H116" s="42">
        <f>_xll.qlCalendarAdvance(Calendar,$H115,B116,"f",FALSE)</f>
        <v>42429</v>
      </c>
      <c r="I116" s="177">
        <f>_xll.qlInterestRateIndexValueDate(Index1M,$H116)</f>
        <v>42431</v>
      </c>
      <c r="J116" s="182">
        <f>IFERROR(_xll.qlIndexFixing(Index1M,$H116,TRUE,_xll.ohTrigger(RecalcTrigger,Trigger1M)),NA())</f>
        <v>-1.2889367135458167E-3</v>
      </c>
      <c r="K116" s="44">
        <f>IFERROR(_xll.qlIndexFixing(Index3M,H116,TRUE,_xll.ohTrigger(RecalcTrigger,Trigger3M)),NA())</f>
        <v>-5.8935119777653072E-4</v>
      </c>
      <c r="L116" s="44">
        <f>IFERROR(_xll.qlIndexFixing(Index6M,$H116,TRUE,_xll.ohTrigger(RecalcTrigger,Trigger6M)),NA())</f>
        <v>2.2914679710413043E-4</v>
      </c>
      <c r="M116" s="183">
        <f>IFERROR(_xll.qlIndexFixing(Index1Y,$H116,TRUE,_xll.ohTrigger(RecalcTrigger,Trigger1Y)),NA())</f>
        <v>1.540033752094723E-3</v>
      </c>
      <c r="N116" s="182">
        <f>IFERROR(_xll.qlIndexFixing(ONIndex1M,I116,TRUE,_xll.ohTrigger(RecalcTrigger,Trigger1M)),NA())</f>
        <v>-1.2848810128929244E-3</v>
      </c>
      <c r="O116" s="44">
        <f>IFERROR(_xll.qlIndexFixing(ONIndex3M,I116,TRUE,_xll.ohTrigger(RecalcTrigger,Trigger3M)),NA())</f>
        <v>-6.5458796798978369E-4</v>
      </c>
      <c r="P116" s="44">
        <f>IFERROR(_xll.qlIndexFixing(ONIndex6M,I116,TRUE,_xll.ohTrigger(RecalcTrigger,Trigger6M)),NA())</f>
        <v>2.4568552808190702E-4</v>
      </c>
      <c r="Q116" s="183">
        <f>IFERROR(_xll.qlIndexFixing(ONIndex1Y,I116,TRUE,_xll.ohTrigger(RecalcTrigger,Trigger1Y)),NA())</f>
        <v>1.4373971252190643E-3</v>
      </c>
    </row>
    <row r="117" spans="2:17" x14ac:dyDescent="0.2">
      <c r="B117" s="39" t="s">
        <v>17</v>
      </c>
      <c r="D117" s="42">
        <f>_xll.qlCalendarAdvance(Calendar,$D116,B117,"f",FALSE)</f>
        <v>42430</v>
      </c>
      <c r="E117" s="177">
        <f>_xll.qlInterestRateIndexValueDate(IndexON,D117)</f>
        <v>42430</v>
      </c>
      <c r="F117" s="193">
        <f>IFERROR(_xll.qlIndexFixing(IndexON,D117,TRUE,_xll.ohTrigger(RecalcTrigger,TriggerON)),NA())</f>
        <v>-1.6738982093622568E-3</v>
      </c>
      <c r="H117" s="42">
        <f>_xll.qlCalendarAdvance(Calendar,$H116,B117,"f",FALSE)</f>
        <v>42430</v>
      </c>
      <c r="I117" s="177">
        <f>_xll.qlInterestRateIndexValueDate(Index1M,$H117)</f>
        <v>42432</v>
      </c>
      <c r="J117" s="182">
        <f>IFERROR(_xll.qlIndexFixing(Index1M,$H117,TRUE,_xll.ohTrigger(RecalcTrigger,Trigger1M)),NA())</f>
        <v>-1.2889479543223836E-3</v>
      </c>
      <c r="K117" s="44">
        <f>IFERROR(_xll.qlIndexFixing(Index3M,H117,TRUE,_xll.ohTrigger(RecalcTrigger,Trigger3M)),NA())</f>
        <v>-5.8820936495997188E-4</v>
      </c>
      <c r="L117" s="44">
        <f>IFERROR(_xll.qlIndexFixing(Index6M,$H117,TRUE,_xll.ohTrigger(RecalcTrigger,Trigger6M)),NA())</f>
        <v>2.2912552420061686E-4</v>
      </c>
      <c r="M117" s="183">
        <f>IFERROR(_xll.qlIndexFixing(Index1Y,$H117,TRUE,_xll.ohTrigger(RecalcTrigger,Trigger1Y)),NA())</f>
        <v>1.5417784674882518E-3</v>
      </c>
      <c r="N117" s="182">
        <f>IFERROR(_xll.qlIndexFixing(ONIndex1M,I117,TRUE,_xll.ohTrigger(RecalcTrigger,Trigger1M)),NA())</f>
        <v>-1.282875787680382E-3</v>
      </c>
      <c r="O117" s="44">
        <f>IFERROR(_xll.qlIndexFixing(ONIndex3M,I117,TRUE,_xll.ohTrigger(RecalcTrigger,Trigger3M)),NA())</f>
        <v>-6.5389799335235921E-4</v>
      </c>
      <c r="P117" s="44">
        <f>IFERROR(_xll.qlIndexFixing(ONIndex6M,I117,TRUE,_xll.ohTrigger(RecalcTrigger,Trigger6M)),NA())</f>
        <v>2.4634663261302592E-4</v>
      </c>
      <c r="Q117" s="183">
        <f>IFERROR(_xll.qlIndexFixing(ONIndex1Y,I117,TRUE,_xll.ohTrigger(RecalcTrigger,Trigger1Y)),NA())</f>
        <v>1.4327868472463479E-3</v>
      </c>
    </row>
    <row r="118" spans="2:17" x14ac:dyDescent="0.2">
      <c r="B118" s="39" t="s">
        <v>17</v>
      </c>
      <c r="D118" s="42">
        <f>_xll.qlCalendarAdvance(Calendar,$D117,B118,"f",FALSE)</f>
        <v>42431</v>
      </c>
      <c r="E118" s="177">
        <f>_xll.qlInterestRateIndexValueDate(IndexON,D118)</f>
        <v>42431</v>
      </c>
      <c r="F118" s="193">
        <f>IFERROR(_xll.qlIndexFixing(IndexON,D118,TRUE,_xll.ohTrigger(RecalcTrigger,TriggerON)),NA())</f>
        <v>-1.6745776533833023E-3</v>
      </c>
      <c r="H118" s="42">
        <f>_xll.qlCalendarAdvance(Calendar,$H117,B118,"f",FALSE)</f>
        <v>42431</v>
      </c>
      <c r="I118" s="177">
        <f>_xll.qlInterestRateIndexValueDate(Index1M,$H118)</f>
        <v>42433</v>
      </c>
      <c r="J118" s="182">
        <f>IFERROR(_xll.qlIndexFixing(Index1M,$H118,TRUE,_xll.ohTrigger(RecalcTrigger,Trigger1M)),NA())</f>
        <v>-1.2890053094840521E-3</v>
      </c>
      <c r="K118" s="44">
        <f>IFERROR(_xll.qlIndexFixing(Index3M,H118,TRUE,_xll.ohTrigger(RecalcTrigger,Trigger3M)),NA())</f>
        <v>-5.863198200193651E-4</v>
      </c>
      <c r="L118" s="44">
        <f>IFERROR(_xll.qlIndexFixing(Index6M,$H118,TRUE,_xll.ohTrigger(RecalcTrigger,Trigger6M)),NA())</f>
        <v>2.2904111555128667E-4</v>
      </c>
      <c r="M118" s="183">
        <f>IFERROR(_xll.qlIndexFixing(Index1Y,$H118,TRUE,_xll.ohTrigger(RecalcTrigger,Trigger1Y)),NA())</f>
        <v>1.5465587801632562E-3</v>
      </c>
      <c r="N118" s="182">
        <f>IFERROR(_xll.qlIndexFixing(ONIndex1M,I118,TRUE,_xll.ohTrigger(RecalcTrigger,Trigger1M)),NA())</f>
        <v>-1.2820900931709289E-3</v>
      </c>
      <c r="O118" s="44">
        <f>IFERROR(_xll.qlIndexFixing(ONIndex3M,I118,TRUE,_xll.ohTrigger(RecalcTrigger,Trigger3M)),NA())</f>
        <v>-6.5326346788019407E-4</v>
      </c>
      <c r="P118" s="44">
        <f>IFERROR(_xll.qlIndexFixing(ONIndex6M,I118,TRUE,_xll.ohTrigger(RecalcTrigger,Trigger6M)),NA())</f>
        <v>2.4651466148384316E-4</v>
      </c>
      <c r="Q118" s="183">
        <f>IFERROR(_xll.qlIndexFixing(ONIndex1Y,I118,TRUE,_xll.ohTrigger(RecalcTrigger,Trigger1Y)),NA())</f>
        <v>1.4308130190254786E-3</v>
      </c>
    </row>
    <row r="119" spans="2:17" x14ac:dyDescent="0.2">
      <c r="B119" s="39" t="s">
        <v>17</v>
      </c>
      <c r="D119" s="42">
        <f>_xll.qlCalendarAdvance(Calendar,$D118,B119,"f",FALSE)</f>
        <v>42432</v>
      </c>
      <c r="E119" s="177">
        <f>_xll.qlInterestRateIndexValueDate(IndexON,D119)</f>
        <v>42432</v>
      </c>
      <c r="F119" s="193">
        <f>IFERROR(_xll.qlIndexFixing(IndexON,D119,TRUE,_xll.ohTrigger(RecalcTrigger,TriggerON)),NA())</f>
        <v>-1.675369085223366E-3</v>
      </c>
      <c r="H119" s="42">
        <f>_xll.qlCalendarAdvance(Calendar,$H118,B119,"f",FALSE)</f>
        <v>42432</v>
      </c>
      <c r="I119" s="177">
        <f>_xll.qlInterestRateIndexValueDate(Index1M,$H119)</f>
        <v>42436</v>
      </c>
      <c r="J119" s="182">
        <f>IFERROR(_xll.qlIndexFixing(Index1M,$H119,TRUE,_xll.ohTrigger(RecalcTrigger,Trigger1M)),NA())</f>
        <v>-1.2915954269864644E-3</v>
      </c>
      <c r="K119" s="44">
        <f>IFERROR(_xll.qlIndexFixing(Index3M,H119,TRUE,_xll.ohTrigger(RecalcTrigger,Trigger3M)),NA())</f>
        <v>-5.8373683639638115E-4</v>
      </c>
      <c r="L119" s="44">
        <f>IFERROR(_xll.qlIndexFixing(Index6M,$H119,TRUE,_xll.ohTrigger(RecalcTrigger,Trigger6M)),NA())</f>
        <v>2.2885992703251993E-4</v>
      </c>
      <c r="M119" s="183">
        <f>IFERROR(_xll.qlIndexFixing(Index1Y,$H119,TRUE,_xll.ohTrigger(RecalcTrigger,Trigger1Y)),NA())</f>
        <v>1.5489587132952736E-3</v>
      </c>
      <c r="N119" s="182">
        <f>IFERROR(_xll.qlIndexFixing(ONIndex1M,I119,TRUE,_xll.ohTrigger(RecalcTrigger,Trigger1M)),NA())</f>
        <v>-1.2814422249318724E-3</v>
      </c>
      <c r="O119" s="44">
        <f>IFERROR(_xll.qlIndexFixing(ONIndex3M,I119,TRUE,_xll.ohTrigger(RecalcTrigger,Trigger3M)),NA())</f>
        <v>-6.5245092244925473E-4</v>
      </c>
      <c r="P119" s="44">
        <f>IFERROR(_xll.qlIndexFixing(ONIndex6M,I119,TRUE,_xll.ohTrigger(RecalcTrigger,Trigger6M)),NA())</f>
        <v>2.4658109178510301E-4</v>
      </c>
      <c r="Q119" s="183">
        <f>IFERROR(_xll.qlIndexFixing(ONIndex1Y,I119,TRUE,_xll.ohTrigger(RecalcTrigger,Trigger1Y)),NA())</f>
        <v>1.4290422667606606E-3</v>
      </c>
    </row>
    <row r="120" spans="2:17" x14ac:dyDescent="0.2">
      <c r="B120" s="39" t="s">
        <v>17</v>
      </c>
      <c r="D120" s="42">
        <f>_xll.qlCalendarAdvance(Calendar,$D119,B120,"f",FALSE)</f>
        <v>42433</v>
      </c>
      <c r="E120" s="177">
        <f>_xll.qlInterestRateIndexValueDate(IndexON,D120)</f>
        <v>42433</v>
      </c>
      <c r="F120" s="193">
        <f>IFERROR(_xll.qlIndexFixing(IndexON,D120,TRUE,_xll.ohTrigger(RecalcTrigger,TriggerON)),NA())</f>
        <v>-1.6773336162412278E-3</v>
      </c>
      <c r="H120" s="42">
        <f>_xll.qlCalendarAdvance(Calendar,$H119,B120,"f",FALSE)</f>
        <v>42433</v>
      </c>
      <c r="I120" s="177">
        <f>_xll.qlInterestRateIndexValueDate(Index1M,$H120)</f>
        <v>42437</v>
      </c>
      <c r="J120" s="182">
        <f>IFERROR(_xll.qlIndexFixing(Index1M,$H120,TRUE,_xll.ohTrigger(RecalcTrigger,Trigger1M)),NA())</f>
        <v>-1.2926182978467346E-3</v>
      </c>
      <c r="K120" s="44">
        <f>IFERROR(_xll.qlIndexFixing(Index3M,H120,TRUE,_xll.ohTrigger(RecalcTrigger,Trigger3M)),NA())</f>
        <v>-5.8265607376916252E-4</v>
      </c>
      <c r="L120" s="44">
        <f>IFERROR(_xll.qlIndexFixing(Index6M,$H120,TRUE,_xll.ohTrigger(RecalcTrigger,Trigger6M)),NA())</f>
        <v>2.2882527998598383E-4</v>
      </c>
      <c r="M120" s="183">
        <f>IFERROR(_xll.qlIndexFixing(Index1Y,$H120,TRUE,_xll.ohTrigger(RecalcTrigger,Trigger1Y)),NA())</f>
        <v>1.5507928836085481E-3</v>
      </c>
      <c r="N120" s="182">
        <f>IFERROR(_xll.qlIndexFixing(ONIndex1M,I120,TRUE,_xll.ohTrigger(RecalcTrigger,Trigger1M)),NA())</f>
        <v>-1.28093638296356E-3</v>
      </c>
      <c r="O120" s="44">
        <f>IFERROR(_xll.qlIndexFixing(ONIndex3M,I120,TRUE,_xll.ohTrigger(RecalcTrigger,Trigger3M)),NA())</f>
        <v>-6.5145725426152268E-4</v>
      </c>
      <c r="P120" s="44">
        <f>IFERROR(_xll.qlIndexFixing(ONIndex6M,I120,TRUE,_xll.ohTrigger(RecalcTrigger,Trigger6M)),NA())</f>
        <v>2.4654323398820566E-4</v>
      </c>
      <c r="Q120" s="183">
        <f>IFERROR(_xll.qlIndexFixing(ONIndex1Y,I120,TRUE,_xll.ohTrigger(RecalcTrigger,Trigger1Y)),NA())</f>
        <v>1.4274785979662141E-3</v>
      </c>
    </row>
    <row r="121" spans="2:17" x14ac:dyDescent="0.2">
      <c r="B121" s="39" t="s">
        <v>17</v>
      </c>
      <c r="D121" s="42">
        <f>_xll.qlCalendarAdvance(Calendar,$D120,B121,"f",FALSE)</f>
        <v>42436</v>
      </c>
      <c r="E121" s="177">
        <f>_xll.qlInterestRateIndexValueDate(IndexON,D121)</f>
        <v>42436</v>
      </c>
      <c r="F121" s="193">
        <f>IFERROR(_xll.qlIndexFixing(IndexON,D121,TRUE,_xll.ohTrigger(RecalcTrigger,TriggerON)),NA())</f>
        <v>-1.6797194481732447E-3</v>
      </c>
      <c r="H121" s="42">
        <f>_xll.qlCalendarAdvance(Calendar,$H120,B121,"f",FALSE)</f>
        <v>42436</v>
      </c>
      <c r="I121" s="177">
        <f>_xll.qlInterestRateIndexValueDate(Index1M,$H121)</f>
        <v>42438</v>
      </c>
      <c r="J121" s="182">
        <f>IFERROR(_xll.qlIndexFixing(Index1M,$H121,TRUE,_xll.ohTrigger(RecalcTrigger,Trigger1M)),NA())</f>
        <v>-1.2951748624281188E-3</v>
      </c>
      <c r="K121" s="44">
        <f>IFERROR(_xll.qlIndexFixing(Index3M,H121,TRUE,_xll.ohTrigger(RecalcTrigger,Trigger3M)),NA())</f>
        <v>-5.8159588953788776E-4</v>
      </c>
      <c r="L121" s="44">
        <f>IFERROR(_xll.qlIndexFixing(Index6M,$H121,TRUE,_xll.ohTrigger(RecalcTrigger,Trigger6M)),NA())</f>
        <v>2.2879890810608658E-4</v>
      </c>
      <c r="M121" s="183">
        <f>IFERROR(_xll.qlIndexFixing(Index1Y,$H121,TRUE,_xll.ohTrigger(RecalcTrigger,Trigger1Y)),NA())</f>
        <v>1.5526381173194728E-3</v>
      </c>
      <c r="N121" s="182">
        <f>IFERROR(_xll.qlIndexFixing(ONIndex1M,I121,TRUE,_xll.ohTrigger(RecalcTrigger,Trigger1M)),NA())</f>
        <v>-1.28041456432193E-3</v>
      </c>
      <c r="O121" s="44">
        <f>IFERROR(_xll.qlIndexFixing(ONIndex3M,I121,TRUE,_xll.ohTrigger(RecalcTrigger,Trigger3M)),NA())</f>
        <v>-6.4884949294796712E-4</v>
      </c>
      <c r="P121" s="44">
        <f>IFERROR(_xll.qlIndexFixing(ONIndex6M,I121,TRUE,_xll.ohTrigger(RecalcTrigger,Trigger6M)),NA())</f>
        <v>2.4610661231605491E-4</v>
      </c>
      <c r="Q121" s="183">
        <f>IFERROR(_xll.qlIndexFixing(ONIndex1Y,I121,TRUE,_xll.ohTrigger(RecalcTrigger,Trigger1Y)),NA())</f>
        <v>1.4250672174043189E-3</v>
      </c>
    </row>
    <row r="122" spans="2:17" x14ac:dyDescent="0.2">
      <c r="B122" s="39" t="s">
        <v>17</v>
      </c>
      <c r="D122" s="42">
        <f>_xll.qlCalendarAdvance(Calendar,$D121,B122,"f",FALSE)</f>
        <v>42437</v>
      </c>
      <c r="E122" s="177">
        <f>_xll.qlInterestRateIndexValueDate(IndexON,D122)</f>
        <v>42437</v>
      </c>
      <c r="F122" s="193">
        <f>IFERROR(_xll.qlIndexFixing(IndexON,D122,TRUE,_xll.ohTrigger(RecalcTrigger,TriggerON)),NA())</f>
        <v>-1.6811193860988283E-3</v>
      </c>
      <c r="H122" s="42">
        <f>_xll.qlCalendarAdvance(Calendar,$H121,B122,"f",FALSE)</f>
        <v>42437</v>
      </c>
      <c r="I122" s="177">
        <f>_xll.qlInterestRateIndexValueDate(Index1M,$H122)</f>
        <v>42439</v>
      </c>
      <c r="J122" s="182">
        <f>IFERROR(_xll.qlIndexFixing(Index1M,$H122,TRUE,_xll.ohTrigger(RecalcTrigger,Trigger1M)),NA())</f>
        <v>-1.2956086191495686E-3</v>
      </c>
      <c r="K122" s="44">
        <f>IFERROR(_xll.qlIndexFixing(Index3M,H122,TRUE,_xll.ohTrigger(RecalcTrigger,Trigger3M)),NA())</f>
        <v>-5.8055918052490408E-4</v>
      </c>
      <c r="L122" s="44">
        <f>IFERROR(_xll.qlIndexFixing(Index6M,$H122,TRUE,_xll.ohTrigger(RecalcTrigger,Trigger6M)),NA())</f>
        <v>2.2896333086615484E-4</v>
      </c>
      <c r="M122" s="183">
        <f>IFERROR(_xll.qlIndexFixing(Index1Y,$H122,TRUE,_xll.ohTrigger(RecalcTrigger,Trigger1Y)),NA())</f>
        <v>1.5544920817184603E-3</v>
      </c>
      <c r="N122" s="182">
        <f>IFERROR(_xll.qlIndexFixing(ONIndex1M,I122,TRUE,_xll.ohTrigger(RecalcTrigger,Trigger1M)),NA())</f>
        <v>-1.2804172726488261E-3</v>
      </c>
      <c r="O122" s="44">
        <f>IFERROR(_xll.qlIndexFixing(ONIndex3M,I122,TRUE,_xll.ohTrigger(RecalcTrigger,Trigger3M)),NA())</f>
        <v>-6.4560930105983516E-4</v>
      </c>
      <c r="P122" s="44">
        <f>IFERROR(_xll.qlIndexFixing(ONIndex6M,I122,TRUE,_xll.ohTrigger(RecalcTrigger,Trigger6M)),NA())</f>
        <v>2.4529513228621624E-4</v>
      </c>
      <c r="Q122" s="183">
        <f>IFERROR(_xll.qlIndexFixing(ONIndex1Y,I122,TRUE,_xll.ohTrigger(RecalcTrigger,Trigger1Y)),NA())</f>
        <v>1.42337490801836E-3</v>
      </c>
    </row>
    <row r="123" spans="2:17" x14ac:dyDescent="0.2">
      <c r="B123" s="39" t="s">
        <v>17</v>
      </c>
      <c r="D123" s="42">
        <f>_xll.qlCalendarAdvance(Calendar,$D122,B123,"f",FALSE)</f>
        <v>42438</v>
      </c>
      <c r="E123" s="177">
        <f>_xll.qlInterestRateIndexValueDate(IndexON,D123)</f>
        <v>42438</v>
      </c>
      <c r="F123" s="193">
        <f>IFERROR(_xll.qlIndexFixing(IndexON,D123,TRUE,_xll.ohTrigger(RecalcTrigger,TriggerON)),NA())</f>
        <v>-1.6826507381040301E-3</v>
      </c>
      <c r="H123" s="42">
        <f>_xll.qlCalendarAdvance(Calendar,$H122,B123,"f",FALSE)</f>
        <v>42438</v>
      </c>
      <c r="I123" s="177">
        <f>_xll.qlInterestRateIndexValueDate(Index1M,$H123)</f>
        <v>42440</v>
      </c>
      <c r="J123" s="182">
        <f>IFERROR(_xll.qlIndexFixing(Index1M,$H123,TRUE,_xll.ohTrigger(RecalcTrigger,Trigger1M)),NA())</f>
        <v>-1.2960865287711229E-3</v>
      </c>
      <c r="K123" s="44">
        <f>IFERROR(_xll.qlIndexFixing(Index3M,H123,TRUE,_xll.ohTrigger(RecalcTrigger,Trigger3M)),NA())</f>
        <v>-5.7914894847939759E-4</v>
      </c>
      <c r="L123" s="44">
        <f>IFERROR(_xll.qlIndexFixing(Index6M,$H123,TRUE,_xll.ohTrigger(RecalcTrigger,Trigger6M)),NA())</f>
        <v>2.2886814762417037E-4</v>
      </c>
      <c r="M123" s="183">
        <f>IFERROR(_xll.qlIndexFixing(Index1Y,$H123,TRUE,_xll.ohTrigger(RecalcTrigger,Trigger1Y)),NA())</f>
        <v>1.559361861674194E-3</v>
      </c>
      <c r="N123" s="182">
        <f>IFERROR(_xll.qlIndexFixing(ONIndex1M,I123,TRUE,_xll.ohTrigger(RecalcTrigger,Trigger1M)),NA())</f>
        <v>-1.2806845586021964E-3</v>
      </c>
      <c r="O123" s="44">
        <f>IFERROR(_xll.qlIndexFixing(ONIndex3M,I123,TRUE,_xll.ohTrigger(RecalcTrigger,Trigger3M)),NA())</f>
        <v>-6.4366347899635912E-4</v>
      </c>
      <c r="P123" s="44">
        <f>IFERROR(_xll.qlIndexFixing(ONIndex6M,I123,TRUE,_xll.ohTrigger(RecalcTrigger,Trigger6M)),NA())</f>
        <v>2.4469549170902383E-4</v>
      </c>
      <c r="Q123" s="183">
        <f>IFERROR(_xll.qlIndexFixing(ONIndex1Y,I123,TRUE,_xll.ohTrigger(RecalcTrigger,Trigger1Y)),NA())</f>
        <v>1.4229067693705133E-3</v>
      </c>
    </row>
    <row r="124" spans="2:17" x14ac:dyDescent="0.2">
      <c r="B124" s="39" t="s">
        <v>17</v>
      </c>
      <c r="D124" s="42">
        <f>_xll.qlCalendarAdvance(Calendar,$D123,B124,"f",FALSE)</f>
        <v>42439</v>
      </c>
      <c r="E124" s="177">
        <f>_xll.qlInterestRateIndexValueDate(IndexON,D124)</f>
        <v>42439</v>
      </c>
      <c r="F124" s="193">
        <f>IFERROR(_xll.qlIndexFixing(IndexON,D124,TRUE,_xll.ohTrigger(RecalcTrigger,TriggerON)),NA())</f>
        <v>-1.6843167421587424E-3</v>
      </c>
      <c r="H124" s="42">
        <f>_xll.qlCalendarAdvance(Calendar,$H123,B124,"f",FALSE)</f>
        <v>42439</v>
      </c>
      <c r="I124" s="177">
        <f>_xll.qlInterestRateIndexValueDate(Index1M,$H124)</f>
        <v>42443</v>
      </c>
      <c r="J124" s="182">
        <f>IFERROR(_xll.qlIndexFixing(Index1M,$H124,TRUE,_xll.ohTrigger(RecalcTrigger,Trigger1M)),NA())</f>
        <v>-1.3000272679035553E-3</v>
      </c>
      <c r="K124" s="44">
        <f>IFERROR(_xll.qlIndexFixing(Index3M,H124,TRUE,_xll.ohTrigger(RecalcTrigger,Trigger3M)),NA())</f>
        <v>-5.7670666364591531E-4</v>
      </c>
      <c r="L124" s="44">
        <f>IFERROR(_xll.qlIndexFixing(Index6M,$H124,TRUE,_xll.ohTrigger(RecalcTrigger,Trigger6M)),NA())</f>
        <v>2.2880283045635726E-4</v>
      </c>
      <c r="M124" s="183">
        <f>IFERROR(_xll.qlIndexFixing(Index1Y,$H124,TRUE,_xll.ohTrigger(RecalcTrigger,Trigger1Y)),NA())</f>
        <v>1.5619477392563826E-3</v>
      </c>
      <c r="N124" s="182">
        <f>IFERROR(_xll.qlIndexFixing(ONIndex1M,I124,TRUE,_xll.ohTrigger(RecalcTrigger,Trigger1M)),NA())</f>
        <v>-1.2811190697092911E-3</v>
      </c>
      <c r="O124" s="44">
        <f>IFERROR(_xll.qlIndexFixing(ONIndex3M,I124,TRUE,_xll.ohTrigger(RecalcTrigger,Trigger3M)),NA())</f>
        <v>-6.4164658526433271E-4</v>
      </c>
      <c r="P124" s="44">
        <f>IFERROR(_xll.qlIndexFixing(ONIndex6M,I124,TRUE,_xll.ohTrigger(RecalcTrigger,Trigger6M)),NA())</f>
        <v>2.4397542602194733E-4</v>
      </c>
      <c r="Q124" s="183">
        <f>IFERROR(_xll.qlIndexFixing(ONIndex1Y,I124,TRUE,_xll.ohTrigger(RecalcTrigger,Trigger1Y)),NA())</f>
        <v>1.4226697593588966E-3</v>
      </c>
    </row>
    <row r="125" spans="2:17" x14ac:dyDescent="0.2">
      <c r="B125" s="39" t="s">
        <v>17</v>
      </c>
      <c r="D125" s="42">
        <f>_xll.qlCalendarAdvance(Calendar,$D124,B125,"f",FALSE)</f>
        <v>42440</v>
      </c>
      <c r="E125" s="177">
        <f>_xll.qlInterestRateIndexValueDate(IndexON,D125)</f>
        <v>42440</v>
      </c>
      <c r="F125" s="193">
        <f>IFERROR(_xll.qlIndexFixing(IndexON,D125,TRUE,_xll.ohTrigger(RecalcTrigger,TriggerON)),NA())</f>
        <v>-1.6881058622697509E-3</v>
      </c>
      <c r="H125" s="42">
        <f>_xll.qlCalendarAdvance(Calendar,$H124,B125,"f",FALSE)</f>
        <v>42440</v>
      </c>
      <c r="I125" s="177">
        <f>_xll.qlInterestRateIndexValueDate(Index1M,$H125)</f>
        <v>42444</v>
      </c>
      <c r="J125" s="182">
        <f>IFERROR(_xll.qlIndexFixing(Index1M,$H125,TRUE,_xll.ohTrigger(RecalcTrigger,Trigger1M)),NA())</f>
        <v>-1.3014161155249799E-3</v>
      </c>
      <c r="K125" s="44">
        <f>IFERROR(_xll.qlIndexFixing(Index3M,H125,TRUE,_xll.ohTrigger(RecalcTrigger,Trigger3M)),NA())</f>
        <v>-5.7583241359877683E-4</v>
      </c>
      <c r="L125" s="44">
        <f>IFERROR(_xll.qlIndexFixing(Index6M,$H125,TRUE,_xll.ohTrigger(RecalcTrigger,Trigger6M)),NA())</f>
        <v>2.2883325700242253E-4</v>
      </c>
      <c r="M125" s="183">
        <f>IFERROR(_xll.qlIndexFixing(Index1Y,$H125,TRUE,_xll.ohTrigger(RecalcTrigger,Trigger1Y)),NA())</f>
        <v>1.5638095136988313E-3</v>
      </c>
      <c r="N125" s="182">
        <f>IFERROR(_xll.qlIndexFixing(ONIndex1M,I125,TRUE,_xll.ohTrigger(RecalcTrigger,Trigger1M)),NA())</f>
        <v>-1.2817250054508733E-3</v>
      </c>
      <c r="O125" s="44">
        <f>IFERROR(_xll.qlIndexFixing(ONIndex3M,I125,TRUE,_xll.ohTrigger(RecalcTrigger,Trigger3M)),NA())</f>
        <v>-6.3968419177662383E-4</v>
      </c>
      <c r="P125" s="44">
        <f>IFERROR(_xll.qlIndexFixing(ONIndex6M,I125,TRUE,_xll.ohTrigger(RecalcTrigger,Trigger6M)),NA())</f>
        <v>2.4313224593619509E-4</v>
      </c>
      <c r="Q125" s="183">
        <f>IFERROR(_xll.qlIndexFixing(ONIndex1Y,I125,TRUE,_xll.ohTrigger(RecalcTrigger,Trigger1Y)),NA())</f>
        <v>1.4226678853379582E-3</v>
      </c>
    </row>
    <row r="126" spans="2:17" x14ac:dyDescent="0.2">
      <c r="B126" s="39" t="s">
        <v>17</v>
      </c>
      <c r="D126" s="42">
        <f>_xll.qlCalendarAdvance(Calendar,$D125,B126,"f",FALSE)</f>
        <v>42443</v>
      </c>
      <c r="E126" s="177">
        <f>_xll.qlInterestRateIndexValueDate(IndexON,D126)</f>
        <v>42443</v>
      </c>
      <c r="F126" s="193">
        <f>IFERROR(_xll.qlIndexFixing(IndexON,D126,TRUE,_xll.ohTrigger(RecalcTrigger,TriggerON)),NA())</f>
        <v>-1.692392030756551E-3</v>
      </c>
      <c r="H126" s="42">
        <f>_xll.qlCalendarAdvance(Calendar,$H125,B126,"f",FALSE)</f>
        <v>42443</v>
      </c>
      <c r="I126" s="177">
        <f>_xll.qlInterestRateIndexValueDate(Index1M,$H126)</f>
        <v>42445</v>
      </c>
      <c r="J126" s="182">
        <f>IFERROR(_xll.qlIndexFixing(Index1M,$H126,TRUE,_xll.ohTrigger(RecalcTrigger,Trigger1M)),NA())</f>
        <v>-1.3042324428059649E-3</v>
      </c>
      <c r="K126" s="44">
        <f>IFERROR(_xll.qlIndexFixing(Index3M,H126,TRUE,_xll.ohTrigger(RecalcTrigger,Trigger3M)),NA())</f>
        <v>-5.749999980218741E-4</v>
      </c>
      <c r="L126" s="44">
        <f>IFERROR(_xll.qlIndexFixing(Index6M,$H126,TRUE,_xll.ohTrigger(RecalcTrigger,Trigger6M)),NA())</f>
        <v>2.2887444444109957E-4</v>
      </c>
      <c r="M126" s="183">
        <f>IFERROR(_xll.qlIndexFixing(Index1Y,$H126,TRUE,_xll.ohTrigger(RecalcTrigger,Trigger1Y)),NA())</f>
        <v>1.5656655109151307E-3</v>
      </c>
      <c r="N126" s="182">
        <f>IFERROR(_xll.qlIndexFixing(ONIndex1M,I126,TRUE,_xll.ohTrigger(RecalcTrigger,Trigger1M)),NA())</f>
        <v>-1.283524716391149E-3</v>
      </c>
      <c r="O126" s="44">
        <f>IFERROR(_xll.qlIndexFixing(ONIndex3M,I126,TRUE,_xll.ohTrigger(RecalcTrigger,Trigger3M)),NA())</f>
        <v>-6.3572786177967799E-4</v>
      </c>
      <c r="P126" s="44">
        <f>IFERROR(_xll.qlIndexFixing(ONIndex6M,I126,TRUE,_xll.ohTrigger(RecalcTrigger,Trigger6M)),NA())</f>
        <v>2.4102221767741128E-4</v>
      </c>
      <c r="Q126" s="183">
        <f>IFERROR(_xll.qlIndexFixing(ONIndex1Y,I126,TRUE,_xll.ohTrigger(RecalcTrigger,Trigger1Y)),NA())</f>
        <v>1.4234735905205298E-3</v>
      </c>
    </row>
    <row r="127" spans="2:17" x14ac:dyDescent="0.2">
      <c r="B127" s="39" t="s">
        <v>17</v>
      </c>
      <c r="D127" s="42">
        <f>_xll.qlCalendarAdvance(Calendar,$D126,B127,"f",FALSE)</f>
        <v>42444</v>
      </c>
      <c r="E127" s="177">
        <f>_xll.qlInterestRateIndexValueDate(IndexON,D127)</f>
        <v>42444</v>
      </c>
      <c r="F127" s="193">
        <f>IFERROR(_xll.qlIndexFixing(IndexON,D127,TRUE,_xll.ohTrigger(RecalcTrigger,TriggerON)),NA())</f>
        <v>-1.694779859411355E-3</v>
      </c>
      <c r="H127" s="42">
        <f>_xll.qlCalendarAdvance(Calendar,$H126,B127,"f",FALSE)</f>
        <v>42444</v>
      </c>
      <c r="I127" s="177">
        <f>_xll.qlInterestRateIndexValueDate(Index1M,$H127)</f>
        <v>42446</v>
      </c>
      <c r="J127" s="182">
        <f>IFERROR(_xll.qlIndexFixing(Index1M,$H127,TRUE,_xll.ohTrigger(RecalcTrigger,Trigger1M)),NA())</f>
        <v>-1.3049593796267411E-3</v>
      </c>
      <c r="K127" s="44">
        <f>IFERROR(_xll.qlIndexFixing(Index3M,H127,TRUE,_xll.ohTrigger(RecalcTrigger,Trigger3M)),NA())</f>
        <v>-5.7421104029620196E-4</v>
      </c>
      <c r="L127" s="44">
        <f>IFERROR(_xll.qlIndexFixing(Index6M,$H127,TRUE,_xll.ohTrigger(RecalcTrigger,Trigger6M)),NA())</f>
        <v>2.2921296101066722E-4</v>
      </c>
      <c r="M127" s="183">
        <f>IFERROR(_xll.qlIndexFixing(Index1Y,$H127,TRUE,_xll.ohTrigger(RecalcTrigger,Trigger1Y)),NA())</f>
        <v>1.5675132276403974E-3</v>
      </c>
      <c r="N127" s="182">
        <f>IFERROR(_xll.qlIndexFixing(ONIndex1M,I127,TRUE,_xll.ohTrigger(RecalcTrigger,Trigger1M)),NA())</f>
        <v>-1.2859469940096346E-3</v>
      </c>
      <c r="O127" s="44">
        <f>IFERROR(_xll.qlIndexFixing(ONIndex3M,I127,TRUE,_xll.ohTrigger(RecalcTrigger,Trigger3M)),NA())</f>
        <v>-6.317492752527798E-4</v>
      </c>
      <c r="P127" s="44">
        <f>IFERROR(_xll.qlIndexFixing(ONIndex6M,I127,TRUE,_xll.ohTrigger(RecalcTrigger,Trigger6M)),NA())</f>
        <v>2.3847458991532733E-4</v>
      </c>
      <c r="Q127" s="183">
        <f>IFERROR(_xll.qlIndexFixing(ONIndex1Y,I127,TRUE,_xll.ohTrigger(RecalcTrigger,Trigger1Y)),NA())</f>
        <v>1.4250919008063079E-3</v>
      </c>
    </row>
    <row r="128" spans="2:17" x14ac:dyDescent="0.2">
      <c r="B128" s="39" t="s">
        <v>17</v>
      </c>
      <c r="D128" s="42">
        <f>_xll.qlCalendarAdvance(Calendar,$D127,B128,"f",FALSE)</f>
        <v>42445</v>
      </c>
      <c r="E128" s="177">
        <f>_xll.qlInterestRateIndexValueDate(IndexON,D128)</f>
        <v>42445</v>
      </c>
      <c r="F128" s="193">
        <f>IFERROR(_xll.qlIndexFixing(IndexON,D128,TRUE,_xll.ohTrigger(RecalcTrigger,TriggerON)),NA())</f>
        <v>-1.6972918497470957E-3</v>
      </c>
      <c r="H128" s="42">
        <f>_xll.qlCalendarAdvance(Calendar,$H127,B128,"f",FALSE)</f>
        <v>42445</v>
      </c>
      <c r="I128" s="177">
        <f>_xll.qlInterestRateIndexValueDate(Index1M,$H128)</f>
        <v>42447</v>
      </c>
      <c r="J128" s="182">
        <f>IFERROR(_xll.qlIndexFixing(Index1M,$H128,TRUE,_xll.ohTrigger(RecalcTrigger,Trigger1M)),NA())</f>
        <v>-1.3057135243615063E-3</v>
      </c>
      <c r="K128" s="44">
        <f>IFERROR(_xll.qlIndexFixing(Index3M,H128,TRUE,_xll.ohTrigger(RecalcTrigger,Trigger3M)),NA())</f>
        <v>-5.7347438248485513E-4</v>
      </c>
      <c r="L128" s="44">
        <f>IFERROR(_xll.qlIndexFixing(Index6M,$H128,TRUE,_xll.ohTrigger(RecalcTrigger,Trigger6M)),NA())</f>
        <v>2.2913756688080445E-4</v>
      </c>
      <c r="M128" s="183">
        <f>IFERROR(_xll.qlIndexFixing(Index1Y,$H128,TRUE,_xll.ohTrigger(RecalcTrigger,Trigger1Y)),NA())</f>
        <v>1.5721771362953044E-3</v>
      </c>
      <c r="N128" s="182">
        <f>IFERROR(_xll.qlIndexFixing(ONIndex1M,I128,TRUE,_xll.ohTrigger(RecalcTrigger,Trigger1M)),NA())</f>
        <v>-1.2874730514500499E-3</v>
      </c>
      <c r="O128" s="44">
        <f>IFERROR(_xll.qlIndexFixing(ONIndex3M,I128,TRUE,_xll.ohTrigger(RecalcTrigger,Trigger3M)),NA())</f>
        <v>-6.2975012876442804E-4</v>
      </c>
      <c r="P128" s="44">
        <f>IFERROR(_xll.qlIndexFixing(ONIndex6M,I128,TRUE,_xll.ohTrigger(RecalcTrigger,Trigger6M)),NA())</f>
        <v>2.3697549466739076E-4</v>
      </c>
      <c r="Q128" s="183">
        <f>IFERROR(_xll.qlIndexFixing(ONIndex1Y,I128,TRUE,_xll.ohTrigger(RecalcTrigger,Trigger1Y)),NA())</f>
        <v>1.4263258200930551E-3</v>
      </c>
    </row>
    <row r="129" spans="2:17" x14ac:dyDescent="0.2">
      <c r="B129" s="39" t="s">
        <v>17</v>
      </c>
      <c r="D129" s="42">
        <f>_xll.qlCalendarAdvance(Calendar,$D128,B129,"f",FALSE)</f>
        <v>42446</v>
      </c>
      <c r="E129" s="177">
        <f>_xll.qlInterestRateIndexValueDate(IndexON,D129)</f>
        <v>42446</v>
      </c>
      <c r="F129" s="193">
        <f>IFERROR(_xll.qlIndexFixing(IndexON,D129,TRUE,_xll.ohTrigger(RecalcTrigger,TriggerON)),NA())</f>
        <v>-1.6998102223375611E-3</v>
      </c>
      <c r="H129" s="42">
        <f>_xll.qlCalendarAdvance(Calendar,$H128,B129,"f",FALSE)</f>
        <v>42446</v>
      </c>
      <c r="I129" s="177">
        <f>_xll.qlInterestRateIndexValueDate(Index1M,$H129)</f>
        <v>42450</v>
      </c>
      <c r="J129" s="182">
        <f>IFERROR(_xll.qlIndexFixing(Index1M,$H129,TRUE,_xll.ohTrigger(RecalcTrigger,Trigger1M)),NA())</f>
        <v>-1.3100562214266838E-3</v>
      </c>
      <c r="K129" s="44">
        <f>IFERROR(_xll.qlIndexFixing(Index3M,H129,TRUE,_xll.ohTrigger(RecalcTrigger,Trigger3M)),NA())</f>
        <v>-5.7148384223968686E-4</v>
      </c>
      <c r="L129" s="44">
        <f>IFERROR(_xll.qlIndexFixing(Index6M,$H129,TRUE,_xll.ohTrigger(RecalcTrigger,Trigger6M)),NA())</f>
        <v>2.2925615963185982E-4</v>
      </c>
      <c r="M129" s="183">
        <f>IFERROR(_xll.qlIndexFixing(Index1Y,$H129,TRUE,_xll.ohTrigger(RecalcTrigger,Trigger1Y)),NA())</f>
        <v>1.5747703715407915E-3</v>
      </c>
      <c r="N129" s="182">
        <f>IFERROR(_xll.qlIndexFixing(ONIndex1M,I129,TRUE,_xll.ohTrigger(RecalcTrigger,Trigger1M)),NA())</f>
        <v>-1.2891957325278369E-3</v>
      </c>
      <c r="O129" s="44">
        <f>IFERROR(_xll.qlIndexFixing(ONIndex3M,I129,TRUE,_xll.ohTrigger(RecalcTrigger,Trigger3M)),NA())</f>
        <v>-6.2774718291525033E-4</v>
      </c>
      <c r="P129" s="44">
        <f>IFERROR(_xll.qlIndexFixing(ONIndex6M,I129,TRUE,_xll.ohTrigger(RecalcTrigger,Trigger6M)),NA())</f>
        <v>2.3533714784917947E-4</v>
      </c>
      <c r="Q129" s="183">
        <f>IFERROR(_xll.qlIndexFixing(ONIndex1Y,I129,TRUE,_xll.ohTrigger(RecalcTrigger,Trigger1Y)),NA())</f>
        <v>1.427818920616275E-3</v>
      </c>
    </row>
    <row r="130" spans="2:17" x14ac:dyDescent="0.2">
      <c r="B130" s="39" t="s">
        <v>17</v>
      </c>
      <c r="D130" s="42">
        <f>_xll.qlCalendarAdvance(Calendar,$D129,B130,"f",FALSE)</f>
        <v>42447</v>
      </c>
      <c r="E130" s="177">
        <f>_xll.qlInterestRateIndexValueDate(IndexON,D130)</f>
        <v>42447</v>
      </c>
      <c r="F130" s="193">
        <f>IFERROR(_xll.qlIndexFixing(IndexON,D130,TRUE,_xll.ohTrigger(RecalcTrigger,TriggerON)),NA())</f>
        <v>-1.7047574804873733E-3</v>
      </c>
      <c r="H130" s="42">
        <f>_xll.qlCalendarAdvance(Calendar,$H129,B130,"f",FALSE)</f>
        <v>42447</v>
      </c>
      <c r="I130" s="177">
        <f>_xll.qlInterestRateIndexValueDate(Index1M,$H130)</f>
        <v>42451</v>
      </c>
      <c r="J130" s="182">
        <f>IFERROR(_xll.qlIndexFixing(Index1M,$H130,TRUE,_xll.ohTrigger(RecalcTrigger,Trigger1M)),NA())</f>
        <v>-1.3114787636294271E-3</v>
      </c>
      <c r="K130" s="44">
        <f>IFERROR(_xll.qlIndexFixing(Index3M,H130,TRUE,_xll.ohTrigger(RecalcTrigger,Trigger3M)),NA())</f>
        <v>-5.7090883401517383E-4</v>
      </c>
      <c r="L130" s="44">
        <f>IFERROR(_xll.qlIndexFixing(Index6M,$H130,TRUE,_xll.ohTrigger(RecalcTrigger,Trigger6M)),NA())</f>
        <v>2.293706860688894E-4</v>
      </c>
      <c r="M130" s="183">
        <f>IFERROR(_xll.qlIndexFixing(Index1Y,$H130,TRUE,_xll.ohTrigger(RecalcTrigger,Trigger1Y)),NA())</f>
        <v>1.5765382840440877E-3</v>
      </c>
      <c r="N130" s="182">
        <f>IFERROR(_xll.qlIndexFixing(ONIndex1M,I130,TRUE,_xll.ohTrigger(RecalcTrigger,Trigger1M)),NA())</f>
        <v>-1.2947998626717805E-3</v>
      </c>
      <c r="O130" s="44">
        <f>IFERROR(_xll.qlIndexFixing(ONIndex3M,I130,TRUE,_xll.ohTrigger(RecalcTrigger,Trigger3M)),NA())</f>
        <v>-6.2172617121003526E-4</v>
      </c>
      <c r="P130" s="44">
        <f>IFERROR(_xll.qlIndexFixing(ONIndex6M,I130,TRUE,_xll.ohTrigger(RecalcTrigger,Trigger6M)),NA())</f>
        <v>2.3014159117629163E-4</v>
      </c>
      <c r="Q130" s="183">
        <f>IFERROR(_xll.qlIndexFixing(ONIndex1Y,I130,TRUE,_xll.ohTrigger(RecalcTrigger,Trigger1Y)),NA())</f>
        <v>1.4248632336091305E-3</v>
      </c>
    </row>
    <row r="131" spans="2:17" x14ac:dyDescent="0.2">
      <c r="B131" s="39" t="s">
        <v>17</v>
      </c>
      <c r="D131" s="42">
        <f>_xll.qlCalendarAdvance(Calendar,$D130,B131,"f",FALSE)</f>
        <v>42450</v>
      </c>
      <c r="E131" s="177">
        <f>_xll.qlInterestRateIndexValueDate(IndexON,D131)</f>
        <v>42450</v>
      </c>
      <c r="F131" s="193">
        <f>IFERROR(_xll.qlIndexFixing(IndexON,D131,TRUE,_xll.ohTrigger(RecalcTrigger,TriggerON)),NA())</f>
        <v>-1.709635376387908E-3</v>
      </c>
      <c r="H131" s="42">
        <f>_xll.qlCalendarAdvance(Calendar,$H130,B131,"f",FALSE)</f>
        <v>42450</v>
      </c>
      <c r="I131" s="177">
        <f>_xll.qlInterestRateIndexValueDate(Index1M,$H131)</f>
        <v>42452</v>
      </c>
      <c r="J131" s="182">
        <f>IFERROR(_xll.qlIndexFixing(Index1M,$H131,TRUE,_xll.ohTrigger(RecalcTrigger,Trigger1M)),NA())</f>
        <v>-1.3140117573483647E-3</v>
      </c>
      <c r="K131" s="44">
        <f>IFERROR(_xll.qlIndexFixing(Index3M,H131,TRUE,_xll.ohTrigger(RecalcTrigger,Trigger3M)),NA())</f>
        <v>-5.7037633223945626E-4</v>
      </c>
      <c r="L131" s="44">
        <f>IFERROR(_xll.qlIndexFixing(Index6M,$H131,TRUE,_xll.ohTrigger(RecalcTrigger,Trigger6M)),NA())</f>
        <v>2.2949900119914965E-4</v>
      </c>
      <c r="M131" s="183">
        <f>IFERROR(_xll.qlIndexFixing(Index1Y,$H131,TRUE,_xll.ohTrigger(RecalcTrigger,Trigger1Y)),NA())</f>
        <v>1.578282384791748E-3</v>
      </c>
      <c r="N131" s="182">
        <f>IFERROR(_xll.qlIndexFixing(ONIndex1M,I131,TRUE,_xll.ohTrigger(RecalcTrigger,Trigger1M)),NA())</f>
        <v>-1.3002476403567442E-3</v>
      </c>
      <c r="O131" s="44">
        <f>IFERROR(_xll.qlIndexFixing(ONIndex3M,I131,TRUE,_xll.ohTrigger(RecalcTrigger,Trigger3M)),NA())</f>
        <v>-6.1571599946574906E-4</v>
      </c>
      <c r="P131" s="44">
        <f>IFERROR(_xll.qlIndexFixing(ONIndex6M,I131,TRUE,_xll.ohTrigger(RecalcTrigger,Trigger6M)),NA())</f>
        <v>2.2512901087345938E-4</v>
      </c>
      <c r="Q131" s="183">
        <f>IFERROR(_xll.qlIndexFixing(ONIndex1Y,I131,TRUE,_xll.ohTrigger(RecalcTrigger,Trigger1Y)),NA())</f>
        <v>1.4203912871479929E-3</v>
      </c>
    </row>
    <row r="132" spans="2:17" x14ac:dyDescent="0.2">
      <c r="B132" s="39" t="s">
        <v>17</v>
      </c>
      <c r="D132" s="42">
        <f>_xll.qlCalendarAdvance(Calendar,$D131,B132,"f",FALSE)</f>
        <v>42451</v>
      </c>
      <c r="E132" s="177">
        <f>_xll.qlInterestRateIndexValueDate(IndexON,D132)</f>
        <v>42451</v>
      </c>
      <c r="F132" s="193">
        <f>IFERROR(_xll.qlIndexFixing(IndexON,D132,TRUE,_xll.ohTrigger(RecalcTrigger,TriggerON)),NA())</f>
        <v>-1.7120254869773532E-3</v>
      </c>
      <c r="H132" s="42">
        <f>_xll.qlCalendarAdvance(Calendar,$H131,B132,"f",FALSE)</f>
        <v>42451</v>
      </c>
      <c r="I132" s="177">
        <f>_xll.qlInterestRateIndexValueDate(Index1M,$H132)</f>
        <v>42453</v>
      </c>
      <c r="J132" s="182">
        <f>IFERROR(_xll.qlIndexFixing(Index1M,$H132,TRUE,_xll.ohTrigger(RecalcTrigger,Trigger1M)),NA())</f>
        <v>-1.314791966525175E-3</v>
      </c>
      <c r="K132" s="44">
        <f>IFERROR(_xll.qlIndexFixing(Index3M,H132,TRUE,_xll.ohTrigger(RecalcTrigger,Trigger3M)),NA())</f>
        <v>-5.6988620022057214E-4</v>
      </c>
      <c r="L132" s="44">
        <f>IFERROR(_xll.qlIndexFixing(Index6M,$H132,TRUE,_xll.ohTrigger(RecalcTrigger,Trigger6M)),NA())</f>
        <v>2.2999999999819758E-4</v>
      </c>
      <c r="M132" s="183">
        <f>IFERROR(_xll.qlIndexFixing(Index1Y,$H132,TRUE,_xll.ohTrigger(RecalcTrigger,Trigger1Y)),NA())</f>
        <v>1.5799999999620608E-3</v>
      </c>
      <c r="N132" s="182">
        <f>IFERROR(_xll.qlIndexFixing(ONIndex1M,I132,TRUE,_xll.ohTrigger(RecalcTrigger,Trigger1M)),NA())</f>
        <v>-1.3019852486939598E-3</v>
      </c>
      <c r="O132" s="44">
        <f>IFERROR(_xll.qlIndexFixing(ONIndex3M,I132,TRUE,_xll.ohTrigger(RecalcTrigger,Trigger3M)),NA())</f>
        <v>-6.1371959846123758E-4</v>
      </c>
      <c r="P132" s="44">
        <f>IFERROR(_xll.qlIndexFixing(ONIndex6M,I132,TRUE,_xll.ohTrigger(RecalcTrigger,Trigger6M)),NA())</f>
        <v>2.2353385502604795E-4</v>
      </c>
      <c r="Q132" s="183">
        <f>IFERROR(_xll.qlIndexFixing(ONIndex1Y,I132,TRUE,_xll.ohTrigger(RecalcTrigger,Trigger1Y)),NA())</f>
        <v>1.4189424678434648E-3</v>
      </c>
    </row>
    <row r="133" spans="2:17" x14ac:dyDescent="0.2">
      <c r="B133" s="39" t="s">
        <v>17</v>
      </c>
      <c r="D133" s="42">
        <f>_xll.qlCalendarAdvance(Calendar,$D132,B133,"f",FALSE)</f>
        <v>42452</v>
      </c>
      <c r="E133" s="177">
        <f>_xll.qlInterestRateIndexValueDate(IndexON,D133)</f>
        <v>42452</v>
      </c>
      <c r="F133" s="193">
        <f>IFERROR(_xll.qlIndexFixing(IndexON,D133,TRUE,_xll.ohTrigger(RecalcTrigger,TriggerON)),NA())</f>
        <v>-1.7143874889713473E-3</v>
      </c>
      <c r="H133" s="42">
        <f>_xll.qlCalendarAdvance(Calendar,$H132,B133,"f",FALSE)</f>
        <v>42452</v>
      </c>
      <c r="I133" s="177">
        <f>_xll.qlInterestRateIndexValueDate(Index1M,$H133)</f>
        <v>42458</v>
      </c>
      <c r="J133" s="182">
        <f>IFERROR(_xll.qlIndexFixing(Index1M,$H133,TRUE,_xll.ohTrigger(RecalcTrigger,Trigger1M)),NA())</f>
        <v>-1.3204968140107145E-3</v>
      </c>
      <c r="K133" s="44">
        <f>IFERROR(_xll.qlIndexFixing(Index3M,H133,TRUE,_xll.ohTrigger(RecalcTrigger,Trigger3M)),NA())</f>
        <v>-5.6806503649987482E-4</v>
      </c>
      <c r="L133" s="44">
        <f>IFERROR(_xll.qlIndexFixing(Index6M,$H133,TRUE,_xll.ohTrigger(RecalcTrigger,Trigger6M)),NA())</f>
        <v>2.3063690478919915E-4</v>
      </c>
      <c r="M133" s="183">
        <f>IFERROR(_xll.qlIndexFixing(Index1Y,$H133,TRUE,_xll.ohTrigger(RecalcTrigger,Trigger1Y)),NA())</f>
        <v>1.5882867212764645E-3</v>
      </c>
      <c r="N133" s="182">
        <f>IFERROR(_xll.qlIndexFixing(ONIndex1M,I133,TRUE,_xll.ohTrigger(RecalcTrigger,Trigger1M)),NA())</f>
        <v>-1.3036888599859964E-3</v>
      </c>
      <c r="O133" s="44">
        <f>IFERROR(_xll.qlIndexFixing(ONIndex3M,I133,TRUE,_xll.ohTrigger(RecalcTrigger,Trigger3M)),NA())</f>
        <v>-6.1172886704152774E-4</v>
      </c>
      <c r="P133" s="44">
        <f>IFERROR(_xll.qlIndexFixing(ONIndex6M,I133,TRUE,_xll.ohTrigger(RecalcTrigger,Trigger6M)),NA())</f>
        <v>2.2197323451322859E-4</v>
      </c>
      <c r="Q133" s="183">
        <f>IFERROR(_xll.qlIndexFixing(ONIndex1Y,I133,TRUE,_xll.ohTrigger(RecalcTrigger,Trigger1Y)),NA())</f>
        <v>1.4175094819535161E-3</v>
      </c>
    </row>
    <row r="134" spans="2:17" x14ac:dyDescent="0.2">
      <c r="B134" s="39" t="s">
        <v>17</v>
      </c>
      <c r="D134" s="42">
        <f>_xll.qlCalendarAdvance(Calendar,$D133,B134,"f",FALSE)</f>
        <v>42453</v>
      </c>
      <c r="E134" s="177">
        <f>_xll.qlInterestRateIndexValueDate(IndexON,D134)</f>
        <v>42453</v>
      </c>
      <c r="F134" s="193">
        <f>IFERROR(_xll.qlIndexFixing(IndexON,D134,TRUE,_xll.ohTrigger(RecalcTrigger,TriggerON)),NA())</f>
        <v>-1.7212488118012459E-3</v>
      </c>
      <c r="H134" s="42">
        <f>_xll.qlCalendarAdvance(Calendar,$H133,B134,"f",FALSE)</f>
        <v>42453</v>
      </c>
      <c r="I134" s="177">
        <f>_xll.qlInterestRateIndexValueDate(Index1M,$H134)</f>
        <v>42459</v>
      </c>
      <c r="J134" s="182">
        <f>IFERROR(_xll.qlIndexFixing(Index1M,$H134,TRUE,_xll.ohTrigger(RecalcTrigger,Trigger1M)),NA())</f>
        <v>-1.3211765582914481E-3</v>
      </c>
      <c r="K134" s="44">
        <f>IFERROR(_xll.qlIndexFixing(Index3M,H134,TRUE,_xll.ohTrigger(RecalcTrigger,Trigger3M)),NA())</f>
        <v>-5.6782523981606088E-4</v>
      </c>
      <c r="L134" s="44">
        <f>IFERROR(_xll.qlIndexFixing(Index6M,$H134,TRUE,_xll.ohTrigger(RecalcTrigger,Trigger6M)),NA())</f>
        <v>2.3091227336627024E-4</v>
      </c>
      <c r="M134" s="183">
        <f>IFERROR(_xll.qlIndexFixing(Index1Y,$H134,TRUE,_xll.ohTrigger(RecalcTrigger,Trigger1Y)),NA())</f>
        <v>1.5898947713292506E-3</v>
      </c>
      <c r="N134" s="182">
        <f>IFERROR(_xll.qlIndexFixing(ONIndex1M,I134,TRUE,_xll.ohTrigger(RecalcTrigger,Trigger1M)),NA())</f>
        <v>-1.3069736085791206E-3</v>
      </c>
      <c r="O134" s="44">
        <f>IFERROR(_xll.qlIndexFixing(ONIndex3M,I134,TRUE,_xll.ohTrigger(RecalcTrigger,Trigger3M)),NA())</f>
        <v>-6.0777119511801203E-4</v>
      </c>
      <c r="P134" s="44">
        <f>IFERROR(_xll.qlIndexFixing(ONIndex6M,I134,TRUE,_xll.ohTrigger(RecalcTrigger,Trigger6M)),NA())</f>
        <v>2.1897257596492636E-4</v>
      </c>
      <c r="Q134" s="183">
        <f>IFERROR(_xll.qlIndexFixing(ONIndex1Y,I134,TRUE,_xll.ohTrigger(RecalcTrigger,Trigger1Y)),NA())</f>
        <v>1.4147006410603069E-3</v>
      </c>
    </row>
    <row r="135" spans="2:17" x14ac:dyDescent="0.2">
      <c r="B135" s="39" t="s">
        <v>17</v>
      </c>
      <c r="D135" s="42">
        <f>_xll.qlCalendarAdvance(Calendar,$D134,B135,"f",FALSE)</f>
        <v>42458</v>
      </c>
      <c r="E135" s="177">
        <f>_xll.qlInterestRateIndexValueDate(IndexON,D135)</f>
        <v>42458</v>
      </c>
      <c r="F135" s="193">
        <f>IFERROR(_xll.qlIndexFixing(IndexON,D135,TRUE,_xll.ohTrigger(RecalcTrigger,TriggerON)),NA())</f>
        <v>-1.7279233680289607E-3</v>
      </c>
      <c r="H135" s="42">
        <f>_xll.qlCalendarAdvance(Calendar,$H134,B135,"f",FALSE)</f>
        <v>42458</v>
      </c>
      <c r="I135" s="177">
        <f>_xll.qlInterestRateIndexValueDate(Index1M,$H135)</f>
        <v>42460</v>
      </c>
      <c r="J135" s="182">
        <f>IFERROR(_xll.qlIndexFixing(Index1M,$H135,TRUE,_xll.ohTrigger(RecalcTrigger,Trigger1M)),NA())</f>
        <v>-1.3218431081996817E-3</v>
      </c>
      <c r="K135" s="44">
        <f>IFERROR(_xll.qlIndexFixing(Index3M,H135,TRUE,_xll.ohTrigger(RecalcTrigger,Trigger3M)),NA())</f>
        <v>-5.6732187336191856E-4</v>
      </c>
      <c r="L135" s="44">
        <f>IFERROR(_xll.qlIndexFixing(Index6M,$H135,TRUE,_xll.ohTrigger(RecalcTrigger,Trigger6M)),NA())</f>
        <v>2.3095244918775907E-4</v>
      </c>
      <c r="M135" s="183">
        <f>IFERROR(_xll.qlIndexFixing(Index1Y,$H135,TRUE,_xll.ohTrigger(RecalcTrigger,Trigger1Y)),NA())</f>
        <v>1.5914887859411722E-3</v>
      </c>
      <c r="N135" s="182">
        <f>IFERROR(_xll.qlIndexFixing(ONIndex1M,I135,TRUE,_xll.ohTrigger(RecalcTrigger,Trigger1M)),NA())</f>
        <v>-1.310145711199695E-3</v>
      </c>
      <c r="O135" s="44">
        <f>IFERROR(_xll.qlIndexFixing(ONIndex3M,I135,TRUE,_xll.ohTrigger(RecalcTrigger,Trigger3M)),NA())</f>
        <v>-6.0384631055399041E-4</v>
      </c>
      <c r="P135" s="44">
        <f>IFERROR(_xll.qlIndexFixing(ONIndex6M,I135,TRUE,_xll.ohTrigger(RecalcTrigger,Trigger6M)),NA())</f>
        <v>2.1609743194872522E-4</v>
      </c>
      <c r="Q135" s="183">
        <f>IFERROR(_xll.qlIndexFixing(ONIndex1Y,I135,TRUE,_xll.ohTrigger(RecalcTrigger,Trigger1Y)),NA())</f>
        <v>1.4119310471993884E-3</v>
      </c>
    </row>
    <row r="136" spans="2:17" x14ac:dyDescent="0.2">
      <c r="B136" s="39" t="s">
        <v>17</v>
      </c>
      <c r="D136" s="42">
        <f>_xll.qlCalendarAdvance(Calendar,$D135,B136,"f",FALSE)</f>
        <v>42459</v>
      </c>
      <c r="E136" s="177">
        <f>_xll.qlInterestRateIndexValueDate(IndexON,D136)</f>
        <v>42459</v>
      </c>
      <c r="F136" s="193">
        <f>IFERROR(_xll.qlIndexFixing(IndexON,D136,TRUE,_xll.ohTrigger(RecalcTrigger,TriggerON)),NA())</f>
        <v>-1.7300656840735229E-3</v>
      </c>
      <c r="H136" s="42">
        <f>_xll.qlCalendarAdvance(Calendar,$H135,B136,"f",FALSE)</f>
        <v>42459</v>
      </c>
      <c r="I136" s="177">
        <f>_xll.qlInterestRateIndexValueDate(Index1M,$H136)</f>
        <v>42461</v>
      </c>
      <c r="J136" s="182">
        <f>IFERROR(_xll.qlIndexFixing(Index1M,$H136,TRUE,_xll.ohTrigger(RecalcTrigger,Trigger1M)),NA())</f>
        <v>-1.3240160606248399E-3</v>
      </c>
      <c r="K136" s="44">
        <f>IFERROR(_xll.qlIndexFixing(Index3M,H136,TRUE,_xll.ohTrigger(RecalcTrigger,Trigger3M)),NA())</f>
        <v>-5.6714267034729327E-4</v>
      </c>
      <c r="L136" s="44">
        <f>IFERROR(_xll.qlIndexFixing(Index6M,$H136,TRUE,_xll.ohTrigger(RecalcTrigger,Trigger6M)),NA())</f>
        <v>2.318085702893083E-4</v>
      </c>
      <c r="M136" s="183">
        <f>IFERROR(_xll.qlIndexFixing(Index1Y,$H136,TRUE,_xll.ohTrigger(RecalcTrigger,Trigger1Y)),NA())</f>
        <v>1.5952242987628327E-3</v>
      </c>
      <c r="N136" s="182">
        <f>IFERROR(_xll.qlIndexFixing(ONIndex1M,I136,TRUE,_xll.ohTrigger(RecalcTrigger,Trigger1M)),NA())</f>
        <v>-1.3116661188794509E-3</v>
      </c>
      <c r="O136" s="44">
        <f>IFERROR(_xll.qlIndexFixing(ONIndex3M,I136,TRUE,_xll.ohTrigger(RecalcTrigger,Trigger3M)),NA())</f>
        <v>-6.0190168193585691E-4</v>
      </c>
      <c r="P136" s="44">
        <f>IFERROR(_xll.qlIndexFixing(ONIndex6M,I136,TRUE,_xll.ohTrigger(RecalcTrigger,Trigger6M)),NA())</f>
        <v>2.1472548291434634E-4</v>
      </c>
      <c r="Q136" s="183">
        <f>IFERROR(_xll.qlIndexFixing(ONIndex1Y,I136,TRUE,_xll.ohTrigger(RecalcTrigger,Trigger1Y)),NA())</f>
        <v>1.4105736098368737E-3</v>
      </c>
    </row>
    <row r="137" spans="2:17" x14ac:dyDescent="0.2">
      <c r="B137" s="39" t="s">
        <v>17</v>
      </c>
      <c r="D137" s="42">
        <f>_xll.qlCalendarAdvance(Calendar,$D136,B137,"f",FALSE)</f>
        <v>42460</v>
      </c>
      <c r="E137" s="177">
        <f>_xll.qlInterestRateIndexValueDate(IndexON,D137)</f>
        <v>42460</v>
      </c>
      <c r="F137" s="193">
        <f>IFERROR(_xll.qlIndexFixing(IndexON,D137,TRUE,_xll.ohTrigger(RecalcTrigger,TriggerON)),NA())</f>
        <v>-1.7321733412423157E-3</v>
      </c>
      <c r="H137" s="42">
        <f>_xll.qlCalendarAdvance(Calendar,$H136,B137,"f",FALSE)</f>
        <v>42460</v>
      </c>
      <c r="I137" s="177">
        <f>_xll.qlInterestRateIndexValueDate(Index1M,$H137)</f>
        <v>42464</v>
      </c>
      <c r="J137" s="182">
        <f>IFERROR(_xll.qlIndexFixing(Index1M,$H137,TRUE,_xll.ohTrigger(RecalcTrigger,Trigger1M)),NA())</f>
        <v>-1.3269838085814278E-3</v>
      </c>
      <c r="K137" s="44">
        <f>IFERROR(_xll.qlIndexFixing(Index3M,H137,TRUE,_xll.ohTrigger(RecalcTrigger,Trigger3M)),NA())</f>
        <v>-5.668497582272398E-4</v>
      </c>
      <c r="L137" s="44">
        <f>IFERROR(_xll.qlIndexFixing(Index6M,$H137,TRUE,_xll.ohTrigger(RecalcTrigger,Trigger6M)),NA())</f>
        <v>2.3230691871926551E-4</v>
      </c>
      <c r="M137" s="183">
        <f>IFERROR(_xll.qlIndexFixing(Index1Y,$H137,TRUE,_xll.ohTrigger(RecalcTrigger,Trigger1Y)),NA())</f>
        <v>1.5977455419793737E-3</v>
      </c>
      <c r="N137" s="182">
        <f>IFERROR(_xll.qlIndexFixing(ONIndex1M,I137,TRUE,_xll.ohTrigger(RecalcTrigger,Trigger1M)),NA())</f>
        <v>-1.3131472416638701E-3</v>
      </c>
      <c r="O137" s="44">
        <f>IFERROR(_xll.qlIndexFixing(ONIndex3M,I137,TRUE,_xll.ohTrigger(RecalcTrigger,Trigger3M)),NA())</f>
        <v>-5.9996982490151396E-4</v>
      </c>
      <c r="P137" s="44">
        <f>IFERROR(_xll.qlIndexFixing(ONIndex6M,I137,TRUE,_xll.ohTrigger(RecalcTrigger,Trigger6M)),NA())</f>
        <v>2.1339446705681553E-4</v>
      </c>
      <c r="Q137" s="183">
        <f>IFERROR(_xll.qlIndexFixing(ONIndex1Y,I137,TRUE,_xll.ohTrigger(RecalcTrigger,Trigger1Y)),NA())</f>
        <v>1.4092305585666765E-3</v>
      </c>
    </row>
    <row r="138" spans="2:17" x14ac:dyDescent="0.2">
      <c r="B138" s="39" t="s">
        <v>17</v>
      </c>
      <c r="D138" s="42">
        <f>_xll.qlCalendarAdvance(Calendar,$D137,B138,"f",FALSE)</f>
        <v>42461</v>
      </c>
      <c r="E138" s="177">
        <f>_xll.qlInterestRateIndexValueDate(IndexON,D138)</f>
        <v>42461</v>
      </c>
      <c r="F138" s="193">
        <f>IFERROR(_xll.qlIndexFixing(IndexON,D138,TRUE,_xll.ohTrigger(RecalcTrigger,TriggerON)),NA())</f>
        <v>-1.7362606588466889E-3</v>
      </c>
      <c r="H138" s="42">
        <f>_xll.qlCalendarAdvance(Calendar,$H137,B138,"f",FALSE)</f>
        <v>42461</v>
      </c>
      <c r="I138" s="177">
        <f>_xll.qlInterestRateIndexValueDate(Index1M,$H138)</f>
        <v>42465</v>
      </c>
      <c r="J138" s="182">
        <f>IFERROR(_xll.qlIndexFixing(Index1M,$H138,TRUE,_xll.ohTrigger(RecalcTrigger,Trigger1M)),NA())</f>
        <v>-1.3281873120556398E-3</v>
      </c>
      <c r="K138" s="44">
        <f>IFERROR(_xll.qlIndexFixing(Index3M,H138,TRUE,_xll.ohTrigger(RecalcTrigger,Trigger3M)),NA())</f>
        <v>-5.6683257301794025E-4</v>
      </c>
      <c r="L138" s="44">
        <f>IFERROR(_xll.qlIndexFixing(Index6M,$H138,TRUE,_xll.ohTrigger(RecalcTrigger,Trigger6M)),NA())</f>
        <v>2.3268826879384422E-4</v>
      </c>
      <c r="M138" s="183">
        <f>IFERROR(_xll.qlIndexFixing(Index1Y,$H138,TRUE,_xll.ohTrigger(RecalcTrigger,Trigger1Y)),NA())</f>
        <v>1.599285250343906E-3</v>
      </c>
      <c r="N138" s="182">
        <f>IFERROR(_xll.qlIndexFixing(ONIndex1M,I138,TRUE,_xll.ohTrigger(RecalcTrigger,Trigger1M)),NA())</f>
        <v>-1.3145881984577557E-3</v>
      </c>
      <c r="O138" s="44">
        <f>IFERROR(_xll.qlIndexFixing(ONIndex3M,I138,TRUE,_xll.ohTrigger(RecalcTrigger,Trigger3M)),NA())</f>
        <v>-5.9805192290429687E-4</v>
      </c>
      <c r="P138" s="44">
        <f>IFERROR(_xll.qlIndexFixing(ONIndex6M,I138,TRUE,_xll.ohTrigger(RecalcTrigger,Trigger6M)),NA())</f>
        <v>2.1210545080307952E-4</v>
      </c>
      <c r="Q138" s="183">
        <f>IFERROR(_xll.qlIndexFixing(ONIndex1Y,I138,TRUE,_xll.ohTrigger(RecalcTrigger,Trigger1Y)),NA())</f>
        <v>1.4079016522217103E-3</v>
      </c>
    </row>
    <row r="139" spans="2:17" x14ac:dyDescent="0.2">
      <c r="B139" s="39" t="s">
        <v>17</v>
      </c>
      <c r="D139" s="42">
        <f>_xll.qlCalendarAdvance(Calendar,$D138,B139,"f",FALSE)</f>
        <v>42464</v>
      </c>
      <c r="E139" s="177">
        <f>_xll.qlInterestRateIndexValueDate(IndexON,D139)</f>
        <v>42464</v>
      </c>
      <c r="F139" s="193">
        <f>IFERROR(_xll.qlIndexFixing(IndexON,D139,TRUE,_xll.ohTrigger(RecalcTrigger,TriggerON)),NA())</f>
        <v>-1.7402410075373353E-3</v>
      </c>
      <c r="H139" s="42">
        <f>_xll.qlCalendarAdvance(Calendar,$H138,B139,"f",FALSE)</f>
        <v>42464</v>
      </c>
      <c r="I139" s="177">
        <f>_xll.qlInterestRateIndexValueDate(Index1M,$H139)</f>
        <v>42466</v>
      </c>
      <c r="J139" s="182">
        <f>IFERROR(_xll.qlIndexFixing(Index1M,$H139,TRUE,_xll.ohTrigger(RecalcTrigger,Trigger1M)),NA())</f>
        <v>-1.3294238062186992E-3</v>
      </c>
      <c r="K139" s="44">
        <f>IFERROR(_xll.qlIndexFixing(Index3M,H139,TRUE,_xll.ohTrigger(RecalcTrigger,Trigger3M)),NA())</f>
        <v>-5.6685501144224559E-4</v>
      </c>
      <c r="L139" s="44">
        <f>IFERROR(_xll.qlIndexFixing(Index6M,$H139,TRUE,_xll.ohTrigger(RecalcTrigger,Trigger6M)),NA())</f>
        <v>2.3308250147444315E-4</v>
      </c>
      <c r="M139" s="183">
        <f>IFERROR(_xll.qlIndexFixing(Index1Y,$H139,TRUE,_xll.ohTrigger(RecalcTrigger,Trigger1Y)),NA())</f>
        <v>1.6008173372166171E-3</v>
      </c>
      <c r="N139" s="182">
        <f>IFERROR(_xll.qlIndexFixing(ONIndex1M,I139,TRUE,_xll.ohTrigger(RecalcTrigger,Trigger1M)),NA())</f>
        <v>-1.3173269983246527E-3</v>
      </c>
      <c r="O139" s="44">
        <f>IFERROR(_xll.qlIndexFixing(ONIndex3M,I139,TRUE,_xll.ohTrigger(RecalcTrigger,Trigger3M)),NA())</f>
        <v>-5.9426757376357386E-4</v>
      </c>
      <c r="P139" s="44">
        <f>IFERROR(_xll.qlIndexFixing(ONIndex6M,I139,TRUE,_xll.ohTrigger(RecalcTrigger,Trigger6M)),NA())</f>
        <v>2.096728707190465E-4</v>
      </c>
      <c r="Q139" s="183">
        <f>IFERROR(_xll.qlIndexFixing(ONIndex1Y,I139,TRUE,_xll.ohTrigger(RecalcTrigger,Trigger1Y)),NA())</f>
        <v>1.4052952691390175E-3</v>
      </c>
    </row>
    <row r="140" spans="2:17" x14ac:dyDescent="0.2">
      <c r="B140" s="39" t="s">
        <v>17</v>
      </c>
      <c r="D140" s="42">
        <f>_xll.qlCalendarAdvance(Calendar,$D139,B140,"f",FALSE)</f>
        <v>42465</v>
      </c>
      <c r="E140" s="177">
        <f>_xll.qlInterestRateIndexValueDate(IndexON,D140)</f>
        <v>42465</v>
      </c>
      <c r="F140" s="193">
        <f>IFERROR(_xll.qlIndexFixing(IndexON,D140,TRUE,_xll.ohTrigger(RecalcTrigger,TriggerON)),NA())</f>
        <v>-1.7421630895908535E-3</v>
      </c>
      <c r="H140" s="42">
        <f>_xll.qlCalendarAdvance(Calendar,$H139,B140,"f",FALSE)</f>
        <v>42465</v>
      </c>
      <c r="I140" s="177">
        <f>_xll.qlInterestRateIndexValueDate(Index1M,$H140)</f>
        <v>42467</v>
      </c>
      <c r="J140" s="182">
        <f>IFERROR(_xll.qlIndexFixing(Index1M,$H140,TRUE,_xll.ohTrigger(RecalcTrigger,Trigger1M)),NA())</f>
        <v>-1.332273892907937E-3</v>
      </c>
      <c r="K140" s="44">
        <f>IFERROR(_xll.qlIndexFixing(Index3M,H140,TRUE,_xll.ohTrigger(RecalcTrigger,Trigger3M)),NA())</f>
        <v>-5.6691668460025473E-4</v>
      </c>
      <c r="L140" s="44">
        <f>IFERROR(_xll.qlIndexFixing(Index6M,$H140,TRUE,_xll.ohTrigger(RecalcTrigger,Trigger6M)),NA())</f>
        <v>2.3348746505405302E-4</v>
      </c>
      <c r="M140" s="183">
        <f>IFERROR(_xll.qlIndexFixing(Index1Y,$H140,TRUE,_xll.ohTrigger(RecalcTrigger,Trigger1Y)),NA())</f>
        <v>1.6023429043715216E-3</v>
      </c>
      <c r="N140" s="182">
        <f>IFERROR(_xll.qlIndexFixing(ONIndex1M,I140,TRUE,_xll.ohTrigger(RecalcTrigger,Trigger1M)),NA())</f>
        <v>-1.3199327389878945E-3</v>
      </c>
      <c r="O140" s="44">
        <f>IFERROR(_xll.qlIndexFixing(ONIndex3M,I140,TRUE,_xll.ohTrigger(RecalcTrigger,Trigger3M)),NA())</f>
        <v>-5.9054354022869404E-4</v>
      </c>
      <c r="P140" s="44">
        <f>IFERROR(_xll.qlIndexFixing(ONIndex6M,I140,TRUE,_xll.ohTrigger(RecalcTrigger,Trigger6M)),NA())</f>
        <v>2.0739070828668105E-4</v>
      </c>
      <c r="Q140" s="183">
        <f>IFERROR(_xll.qlIndexFixing(ONIndex1Y,I140,TRUE,_xll.ohTrigger(RecalcTrigger,Trigger1Y)),NA())</f>
        <v>1.4027226525126224E-3</v>
      </c>
    </row>
    <row r="141" spans="2:17" x14ac:dyDescent="0.2">
      <c r="B141" s="39" t="s">
        <v>17</v>
      </c>
      <c r="D141" s="42">
        <f>_xll.qlCalendarAdvance(Calendar,$D140,B141,"f",FALSE)</f>
        <v>42466</v>
      </c>
      <c r="E141" s="177">
        <f>_xll.qlInterestRateIndexValueDate(IndexON,D141)</f>
        <v>42466</v>
      </c>
      <c r="F141" s="193">
        <f>IFERROR(_xll.qlIndexFixing(IndexON,D141,TRUE,_xll.ohTrigger(RecalcTrigger,TriggerON)),NA())</f>
        <v>-1.744045600378108E-3</v>
      </c>
      <c r="H141" s="42">
        <f>_xll.qlCalendarAdvance(Calendar,$H140,B141,"f",FALSE)</f>
        <v>42466</v>
      </c>
      <c r="I141" s="177">
        <f>_xll.qlInterestRateIndexValueDate(Index1M,$H141)</f>
        <v>42468</v>
      </c>
      <c r="J141" s="182">
        <f>IFERROR(_xll.qlIndexFixing(Index1M,$H141,TRUE,_xll.ohTrigger(RecalcTrigger,Trigger1M)),NA())</f>
        <v>-1.3328492662575875E-3</v>
      </c>
      <c r="K141" s="44">
        <f>IFERROR(_xll.qlIndexFixing(Index3M,H141,TRUE,_xll.ohTrigger(RecalcTrigger,Trigger3M)),NA())</f>
        <v>-5.6701718531393993E-4</v>
      </c>
      <c r="L141" s="44">
        <f>IFERROR(_xll.qlIndexFixing(Index6M,$H141,TRUE,_xll.ohTrigger(RecalcTrigger,Trigger6M)),NA())</f>
        <v>2.3448038164870753E-4</v>
      </c>
      <c r="M141" s="183">
        <f>IFERROR(_xll.qlIndexFixing(Index1Y,$H141,TRUE,_xll.ohTrigger(RecalcTrigger,Trigger1Y)),NA())</f>
        <v>1.6058090171517992E-3</v>
      </c>
      <c r="N141" s="182">
        <f>IFERROR(_xll.qlIndexFixing(ONIndex1M,I141,TRUE,_xll.ohTrigger(RecalcTrigger,Trigger1M)),NA())</f>
        <v>-1.3211596457640695E-3</v>
      </c>
      <c r="O141" s="44">
        <f>IFERROR(_xll.qlIndexFixing(ONIndex3M,I141,TRUE,_xll.ohTrigger(RecalcTrigger,Trigger3M)),NA())</f>
        <v>-5.8871316893416292E-4</v>
      </c>
      <c r="P141" s="44">
        <f>IFERROR(_xll.qlIndexFixing(ONIndex6M,I141,TRUE,_xll.ohTrigger(RecalcTrigger,Trigger6M)),NA())</f>
        <v>2.0632768493733522E-4</v>
      </c>
      <c r="Q141" s="183">
        <f>IFERROR(_xll.qlIndexFixing(ONIndex1Y,I141,TRUE,_xll.ohTrigger(RecalcTrigger,Trigger1Y)),NA())</f>
        <v>1.401460852967773E-3</v>
      </c>
    </row>
    <row r="142" spans="2:17" x14ac:dyDescent="0.2">
      <c r="B142" s="39" t="s">
        <v>17</v>
      </c>
      <c r="D142" s="42">
        <f>_xll.qlCalendarAdvance(Calendar,$D141,B142,"f",FALSE)</f>
        <v>42467</v>
      </c>
      <c r="E142" s="177">
        <f>_xll.qlInterestRateIndexValueDate(IndexON,D142)</f>
        <v>42467</v>
      </c>
      <c r="F142" s="193">
        <f>IFERROR(_xll.qlIndexFixing(IndexON,D142,TRUE,_xll.ohTrigger(RecalcTrigger,TriggerON)),NA())</f>
        <v>-1.7458877210341228E-3</v>
      </c>
      <c r="H142" s="42">
        <f>_xll.qlCalendarAdvance(Calendar,$H141,B142,"f",FALSE)</f>
        <v>42467</v>
      </c>
      <c r="I142" s="177">
        <f>_xll.qlInterestRateIndexValueDate(Index1M,$H142)</f>
        <v>42471</v>
      </c>
      <c r="J142" s="182">
        <f>IFERROR(_xll.qlIndexFixing(Index1M,$H142,TRUE,_xll.ohTrigger(RecalcTrigger,Trigger1M)),NA())</f>
        <v>-1.3364009933547472E-3</v>
      </c>
      <c r="K142" s="44">
        <f>IFERROR(_xll.qlIndexFixing(Index3M,H142,TRUE,_xll.ohTrigger(RecalcTrigger,Trigger3M)),NA())</f>
        <v>-5.6754730667701078E-4</v>
      </c>
      <c r="L142" s="44">
        <f>IFERROR(_xll.qlIndexFixing(Index6M,$H142,TRUE,_xll.ohTrigger(RecalcTrigger,Trigger6M)),NA())</f>
        <v>2.3517066479233087E-4</v>
      </c>
      <c r="M142" s="183">
        <f>IFERROR(_xll.qlIndexFixing(Index1Y,$H142,TRUE,_xll.ohTrigger(RecalcTrigger,Trigger1Y)),NA())</f>
        <v>1.6084023391312828E-3</v>
      </c>
      <c r="N142" s="182">
        <f>IFERROR(_xll.qlIndexFixing(ONIndex1M,I142,TRUE,_xll.ohTrigger(RecalcTrigger,Trigger1M)),NA())</f>
        <v>-1.3223410986595852E-3</v>
      </c>
      <c r="O142" s="44">
        <f>IFERROR(_xll.qlIndexFixing(ONIndex3M,I142,TRUE,_xll.ohTrigger(RecalcTrigger,Trigger3M)),NA())</f>
        <v>-5.8690385491555475E-4</v>
      </c>
      <c r="P142" s="44">
        <f>IFERROR(_xll.qlIndexFixing(ONIndex6M,I142,TRUE,_xll.ohTrigger(RecalcTrigger,Trigger6M)),NA())</f>
        <v>2.0531305903404018E-4</v>
      </c>
      <c r="Q142" s="183">
        <f>IFERROR(_xll.qlIndexFixing(ONIndex1Y,I142,TRUE,_xll.ohTrigger(RecalcTrigger,Trigger1Y)),NA())</f>
        <v>1.4002117511857648E-3</v>
      </c>
    </row>
    <row r="143" spans="2:17" x14ac:dyDescent="0.2">
      <c r="B143" s="39" t="s">
        <v>17</v>
      </c>
      <c r="D143" s="42">
        <f>_xll.qlCalendarAdvance(Calendar,$D142,B143,"f",FALSE)</f>
        <v>42468</v>
      </c>
      <c r="E143" s="177">
        <f>_xll.qlInterestRateIndexValueDate(IndexON,D143)</f>
        <v>42468</v>
      </c>
      <c r="F143" s="193">
        <f>IFERROR(_xll.qlIndexFixing(IndexON,D143,TRUE,_xll.ohTrigger(RecalcTrigger,TriggerON)),NA())</f>
        <v>-1.7494247336369284E-3</v>
      </c>
      <c r="H143" s="42">
        <f>_xll.qlCalendarAdvance(Calendar,$H142,B143,"f",FALSE)</f>
        <v>42468</v>
      </c>
      <c r="I143" s="177">
        <f>_xll.qlInterestRateIndexValueDate(Index1M,$H143)</f>
        <v>42472</v>
      </c>
      <c r="J143" s="182">
        <f>IFERROR(_xll.qlIndexFixing(Index1M,$H143,TRUE,_xll.ohTrigger(RecalcTrigger,Trigger1M)),NA())</f>
        <v>-1.3380173802390871E-3</v>
      </c>
      <c r="K143" s="44">
        <f>IFERROR(_xll.qlIndexFixing(Index3M,H143,TRUE,_xll.ohTrigger(RecalcTrigger,Trigger3M)),NA())</f>
        <v>-5.6779868008920631E-4</v>
      </c>
      <c r="L143" s="44">
        <f>IFERROR(_xll.qlIndexFixing(Index6M,$H143,TRUE,_xll.ohTrigger(RecalcTrigger,Trigger6M)),NA())</f>
        <v>2.3559607782915027E-4</v>
      </c>
      <c r="M143" s="183">
        <f>IFERROR(_xll.qlIndexFixing(Index1Y,$H143,TRUE,_xll.ohTrigger(RecalcTrigger,Trigger1Y)),NA())</f>
        <v>1.6099121621424451E-3</v>
      </c>
      <c r="N143" s="182">
        <f>IFERROR(_xll.qlIndexFixing(ONIndex1M,I143,TRUE,_xll.ohTrigger(RecalcTrigger,Trigger1M)),NA())</f>
        <v>-1.3234762160996283E-3</v>
      </c>
      <c r="O143" s="44">
        <f>IFERROR(_xll.qlIndexFixing(ONIndex3M,I143,TRUE,_xll.ohTrigger(RecalcTrigger,Trigger3M)),NA())</f>
        <v>-5.851167814263647E-4</v>
      </c>
      <c r="P143" s="44">
        <f>IFERROR(_xll.qlIndexFixing(ONIndex6M,I143,TRUE,_xll.ohTrigger(RecalcTrigger,Trigger6M)),NA())</f>
        <v>2.0434789708367873E-4</v>
      </c>
      <c r="Q143" s="183">
        <f>IFERROR(_xll.qlIndexFixing(ONIndex1Y,I143,TRUE,_xll.ohTrigger(RecalcTrigger,Trigger1Y)),NA())</f>
        <v>1.3989751059995115E-3</v>
      </c>
    </row>
    <row r="144" spans="2:17" x14ac:dyDescent="0.2">
      <c r="B144" s="39" t="s">
        <v>17</v>
      </c>
      <c r="D144" s="42">
        <f>_xll.qlCalendarAdvance(Calendar,$D143,B144,"f",FALSE)</f>
        <v>42471</v>
      </c>
      <c r="E144" s="177">
        <f>_xll.qlInterestRateIndexValueDate(IndexON,D144)</f>
        <v>42471</v>
      </c>
      <c r="F144" s="193">
        <f>IFERROR(_xll.qlIndexFixing(IndexON,D144,TRUE,_xll.ohTrigger(RecalcTrigger,TriggerON)),NA())</f>
        <v>-1.7528359278040639E-3</v>
      </c>
      <c r="H144" s="42">
        <f>_xll.qlCalendarAdvance(Calendar,$H143,B144,"f",FALSE)</f>
        <v>42471</v>
      </c>
      <c r="I144" s="177">
        <f>_xll.qlInterestRateIndexValueDate(Index1M,$H144)</f>
        <v>42473</v>
      </c>
      <c r="J144" s="182">
        <f>IFERROR(_xll.qlIndexFixing(Index1M,$H144,TRUE,_xll.ohTrigger(RecalcTrigger,Trigger1M)),NA())</f>
        <v>-1.3397287640071198E-3</v>
      </c>
      <c r="K144" s="44">
        <f>IFERROR(_xll.qlIndexFixing(Index3M,H144,TRUE,_xll.ohTrigger(RecalcTrigger,Trigger3M)),NA())</f>
        <v>-5.6808657087821653E-4</v>
      </c>
      <c r="L144" s="44">
        <f>IFERROR(_xll.qlIndexFixing(Index6M,$H144,TRUE,_xll.ohTrigger(RecalcTrigger,Trigger6M)),NA())</f>
        <v>2.3601875386059323E-4</v>
      </c>
      <c r="M144" s="183">
        <f>IFERROR(_xll.qlIndexFixing(Index1Y,$H144,TRUE,_xll.ohTrigger(RecalcTrigger,Trigger1Y)),NA())</f>
        <v>1.6114222727795305E-3</v>
      </c>
      <c r="N144" s="182">
        <f>IFERROR(_xll.qlIndexFixing(ONIndex1M,I144,TRUE,_xll.ohTrigger(RecalcTrigger,Trigger1M)),NA())</f>
        <v>-1.3255827126501529E-3</v>
      </c>
      <c r="O144" s="44">
        <f>IFERROR(_xll.qlIndexFixing(ONIndex3M,I144,TRUE,_xll.ohTrigger(RecalcTrigger,Trigger3M)),NA())</f>
        <v>-5.8162174909615061E-4</v>
      </c>
      <c r="P144" s="44">
        <f>IFERROR(_xll.qlIndexFixing(ONIndex6M,I144,TRUE,_xll.ohTrigger(RecalcTrigger,Trigger6M)),NA())</f>
        <v>2.0258789840355007E-4</v>
      </c>
      <c r="Q144" s="183">
        <f>IFERROR(_xll.qlIndexFixing(ONIndex1Y,I144,TRUE,_xll.ohTrigger(RecalcTrigger,Trigger1Y)),NA())</f>
        <v>1.396547549177285E-3</v>
      </c>
    </row>
    <row r="145" spans="2:17" x14ac:dyDescent="0.2">
      <c r="B145" s="39" t="s">
        <v>17</v>
      </c>
      <c r="D145" s="42">
        <f>_xll.qlCalendarAdvance(Calendar,$D144,B145,"f",FALSE)</f>
        <v>42472</v>
      </c>
      <c r="E145" s="177">
        <f>_xll.qlInterestRateIndexValueDate(IndexON,D145)</f>
        <v>42472</v>
      </c>
      <c r="F145" s="193">
        <f>IFERROR(_xll.qlIndexFixing(IndexON,D145,TRUE,_xll.ohTrigger(RecalcTrigger,TriggerON)),NA())</f>
        <v>-1.7544638167876769E-3</v>
      </c>
      <c r="H145" s="42">
        <f>_xll.qlCalendarAdvance(Calendar,$H144,B145,"f",FALSE)</f>
        <v>42472</v>
      </c>
      <c r="I145" s="177">
        <f>_xll.qlInterestRateIndexValueDate(Index1M,$H145)</f>
        <v>42474</v>
      </c>
      <c r="J145" s="182">
        <f>IFERROR(_xll.qlIndexFixing(Index1M,$H145,TRUE,_xll.ohTrigger(RecalcTrigger,Trigger1M)),NA())</f>
        <v>-1.3441743463556144E-3</v>
      </c>
      <c r="K145" s="44">
        <f>IFERROR(_xll.qlIndexFixing(Index3M,H145,TRUE,_xll.ohTrigger(RecalcTrigger,Trigger3M)),NA())</f>
        <v>-5.6841046215113939E-4</v>
      </c>
      <c r="L145" s="44">
        <f>IFERROR(_xll.qlIndexFixing(Index6M,$H145,TRUE,_xll.ohTrigger(RecalcTrigger,Trigger6M)),NA())</f>
        <v>2.3643635529162416E-4</v>
      </c>
      <c r="M145" s="183">
        <f>IFERROR(_xll.qlIndexFixing(Index1Y,$H145,TRUE,_xll.ohTrigger(RecalcTrigger,Trigger1Y)),NA())</f>
        <v>1.6166382018156249E-3</v>
      </c>
      <c r="N145" s="182">
        <f>IFERROR(_xll.qlIndexFixing(ONIndex1M,I145,TRUE,_xll.ohTrigger(RecalcTrigger,Trigger1M)),NA())</f>
        <v>-1.3275357071229621E-3</v>
      </c>
      <c r="O145" s="44">
        <f>IFERROR(_xll.qlIndexFixing(ONIndex3M,I145,TRUE,_xll.ohTrigger(RecalcTrigger,Trigger3M)),NA())</f>
        <v>-5.7821456830531304E-4</v>
      </c>
      <c r="P145" s="44">
        <f>IFERROR(_xll.qlIndexFixing(ONIndex6M,I145,TRUE,_xll.ohTrigger(RecalcTrigger,Trigger6M)),NA())</f>
        <v>2.0100321455274184E-4</v>
      </c>
      <c r="Q145" s="183">
        <f>IFERROR(_xll.qlIndexFixing(ONIndex1Y,I145,TRUE,_xll.ohTrigger(RecalcTrigger,Trigger1Y)),NA())</f>
        <v>1.3941482671508965E-3</v>
      </c>
    </row>
    <row r="146" spans="2:17" x14ac:dyDescent="0.2">
      <c r="B146" s="39" t="s">
        <v>17</v>
      </c>
      <c r="D146" s="42">
        <f>_xll.qlCalendarAdvance(Calendar,$D145,B146,"f",FALSE)</f>
        <v>42473</v>
      </c>
      <c r="E146" s="177">
        <f>_xll.qlInterestRateIndexValueDate(IndexON,D146)</f>
        <v>42473</v>
      </c>
      <c r="F146" s="193">
        <f>IFERROR(_xll.qlIndexFixing(IndexON,D146,TRUE,_xll.ohTrigger(RecalcTrigger,TriggerON)),NA())</f>
        <v>-1.7560464030497158E-3</v>
      </c>
      <c r="H146" s="42">
        <f>_xll.qlCalendarAdvance(Calendar,$H145,B146,"f",FALSE)</f>
        <v>42473</v>
      </c>
      <c r="I146" s="177">
        <f>_xll.qlInterestRateIndexValueDate(Index1M,$H146)</f>
        <v>42475</v>
      </c>
      <c r="J146" s="182">
        <f>IFERROR(_xll.qlIndexFixing(Index1M,$H146,TRUE,_xll.ohTrigger(RecalcTrigger,Trigger1M)),NA())</f>
        <v>-1.3448469720683629E-3</v>
      </c>
      <c r="K146" s="44">
        <f>IFERROR(_xll.qlIndexFixing(Index3M,H146,TRUE,_xll.ohTrigger(RecalcTrigger,Trigger3M)),NA())</f>
        <v>-5.687698187365073E-4</v>
      </c>
      <c r="L146" s="44">
        <f>IFERROR(_xll.qlIndexFixing(Index6M,$H146,TRUE,_xll.ohTrigger(RecalcTrigger,Trigger6M)),NA())</f>
        <v>2.372607905546297E-4</v>
      </c>
      <c r="M146" s="183">
        <f>IFERROR(_xll.qlIndexFixing(Index1Y,$H146,TRUE,_xll.ohTrigger(RecalcTrigger,Trigger1Y)),NA())</f>
        <v>1.6172233930214137E-3</v>
      </c>
      <c r="N146" s="182">
        <f>IFERROR(_xll.qlIndexFixing(ONIndex1M,I146,TRUE,_xll.ohTrigger(RecalcTrigger,Trigger1M)),NA())</f>
        <v>-1.3284259283796729E-3</v>
      </c>
      <c r="O146" s="44">
        <f>IFERROR(_xll.qlIndexFixing(ONIndex3M,I146,TRUE,_xll.ohTrigger(RecalcTrigger,Trigger3M)),NA())</f>
        <v>-5.7655645353982266E-4</v>
      </c>
      <c r="P146" s="44">
        <f>IFERROR(_xll.qlIndexFixing(ONIndex6M,I146,TRUE,_xll.ohTrigger(RecalcTrigger,Trigger6M)),NA())</f>
        <v>2.0030136693272027E-4</v>
      </c>
      <c r="Q146" s="183">
        <f>IFERROR(_xll.qlIndexFixing(ONIndex1Y,I146,TRUE,_xll.ohTrigger(RecalcTrigger,Trigger1Y)),NA())</f>
        <v>1.3929702869575067E-3</v>
      </c>
    </row>
    <row r="147" spans="2:17" x14ac:dyDescent="0.2">
      <c r="B147" s="39" t="s">
        <v>17</v>
      </c>
      <c r="D147" s="42">
        <f>_xll.qlCalendarAdvance(Calendar,$D146,B147,"f",FALSE)</f>
        <v>42474</v>
      </c>
      <c r="E147" s="177">
        <f>_xll.qlInterestRateIndexValueDate(IndexON,D147)</f>
        <v>42474</v>
      </c>
      <c r="F147" s="193">
        <f>IFERROR(_xll.qlIndexFixing(IndexON,D147,TRUE,_xll.ohTrigger(RecalcTrigger,TriggerON)),NA())</f>
        <v>-1.757582867965013E-3</v>
      </c>
      <c r="H147" s="42">
        <f>_xll.qlCalendarAdvance(Calendar,$H146,B147,"f",FALSE)</f>
        <v>42474</v>
      </c>
      <c r="I147" s="177">
        <f>_xll.qlInterestRateIndexValueDate(Index1M,$H147)</f>
        <v>42478</v>
      </c>
      <c r="J147" s="182">
        <f>IFERROR(_xll.qlIndexFixing(Index1M,$H147,TRUE,_xll.ohTrigger(RecalcTrigger,Trigger1M)),NA())</f>
        <v>-1.3500461042745826E-3</v>
      </c>
      <c r="K147" s="44">
        <f>IFERROR(_xll.qlIndexFixing(Index3M,H147,TRUE,_xll.ohTrigger(RecalcTrigger,Trigger3M)),NA())</f>
        <v>-5.7005505437530133E-4</v>
      </c>
      <c r="L147" s="44">
        <f>IFERROR(_xll.qlIndexFixing(Index6M,$H147,TRUE,_xll.ohTrigger(RecalcTrigger,Trigger6M)),NA())</f>
        <v>2.3800833366030151E-4</v>
      </c>
      <c r="M147" s="183">
        <f>IFERROR(_xll.qlIndexFixing(Index1Y,$H147,TRUE,_xll.ohTrigger(RecalcTrigger,Trigger1Y)),NA())</f>
        <v>1.6190183251130776E-3</v>
      </c>
      <c r="N147" s="182">
        <f>IFERROR(_xll.qlIndexFixing(ONIndex1M,I147,TRUE,_xll.ohTrigger(RecalcTrigger,Trigger1M)),NA())</f>
        <v>-1.3292645264506575E-3</v>
      </c>
      <c r="O147" s="44">
        <f>IFERROR(_xll.qlIndexFixing(ONIndex3M,I147,TRUE,_xll.ohTrigger(RecalcTrigger,Trigger3M)),NA())</f>
        <v>-5.749276813027393E-4</v>
      </c>
      <c r="P147" s="44">
        <f>IFERROR(_xll.qlIndexFixing(ONIndex6M,I147,TRUE,_xll.ohTrigger(RecalcTrigger,Trigger6M)),NA())</f>
        <v>1.9965538102795222E-4</v>
      </c>
      <c r="Q147" s="183">
        <f>IFERROR(_xll.qlIndexFixing(ONIndex1Y,I147,TRUE,_xll.ohTrigger(RecalcTrigger,Trigger1Y)),NA())</f>
        <v>1.3918033161175458E-3</v>
      </c>
    </row>
    <row r="148" spans="2:17" x14ac:dyDescent="0.2">
      <c r="B148" s="39" t="s">
        <v>17</v>
      </c>
      <c r="D148" s="42">
        <f>_xll.qlCalendarAdvance(Calendar,$D147,B148,"f",FALSE)</f>
        <v>42475</v>
      </c>
      <c r="E148" s="177">
        <f>_xll.qlInterestRateIndexValueDate(IndexON,D148)</f>
        <v>42475</v>
      </c>
      <c r="F148" s="193">
        <f>IFERROR(_xll.qlIndexFixing(IndexON,D148,TRUE,_xll.ohTrigger(RecalcTrigger,TriggerON)),NA())</f>
        <v>-1.7604893566147695E-3</v>
      </c>
      <c r="H148" s="42">
        <f>_xll.qlCalendarAdvance(Calendar,$H147,B148,"f",FALSE)</f>
        <v>42475</v>
      </c>
      <c r="I148" s="177">
        <f>_xll.qlInterestRateIndexValueDate(Index1M,$H148)</f>
        <v>42479</v>
      </c>
      <c r="J148" s="182">
        <f>IFERROR(_xll.qlIndexFixing(Index1M,$H148,TRUE,_xll.ohTrigger(RecalcTrigger,Trigger1M)),NA())</f>
        <v>-1.3525307851809387E-3</v>
      </c>
      <c r="K148" s="44">
        <f>IFERROR(_xll.qlIndexFixing(Index3M,H148,TRUE,_xll.ohTrigger(RecalcTrigger,Trigger3M)),NA())</f>
        <v>-5.7055055479753264E-4</v>
      </c>
      <c r="L148" s="44">
        <f>IFERROR(_xll.qlIndexFixing(Index6M,$H148,TRUE,_xll.ohTrigger(RecalcTrigger,Trigger6M)),NA())</f>
        <v>2.3836456871487123E-4</v>
      </c>
      <c r="M148" s="183">
        <f>IFERROR(_xll.qlIndexFixing(Index1Y,$H148,TRUE,_xll.ohTrigger(RecalcTrigger,Trigger1Y)),NA())</f>
        <v>1.620555003498493E-3</v>
      </c>
      <c r="N148" s="182">
        <f>IFERROR(_xll.qlIndexFixing(ONIndex1M,I148,TRUE,_xll.ohTrigger(RecalcTrigger,Trigger1M)),NA())</f>
        <v>-1.3300506201208151E-3</v>
      </c>
      <c r="O148" s="44">
        <f>IFERROR(_xll.qlIndexFixing(ONIndex3M,I148,TRUE,_xll.ohTrigger(RecalcTrigger,Trigger3M)),NA())</f>
        <v>-5.7332943528720648E-4</v>
      </c>
      <c r="P148" s="44">
        <f>IFERROR(_xll.qlIndexFixing(ONIndex6M,I148,TRUE,_xll.ohTrigger(RecalcTrigger,Trigger6M)),NA())</f>
        <v>1.9906632334532048E-4</v>
      </c>
      <c r="Q148" s="183">
        <f>IFERROR(_xll.qlIndexFixing(ONIndex1Y,I148,TRUE,_xll.ohTrigger(RecalcTrigger,Trigger1Y)),NA())</f>
        <v>1.3906471135438636E-3</v>
      </c>
    </row>
    <row r="149" spans="2:17" x14ac:dyDescent="0.2">
      <c r="B149" s="39" t="s">
        <v>17</v>
      </c>
      <c r="D149" s="42">
        <f>_xll.qlCalendarAdvance(Calendar,$D148,B149,"f",FALSE)</f>
        <v>42478</v>
      </c>
      <c r="E149" s="177">
        <f>_xll.qlInterestRateIndexValueDate(IndexON,D149)</f>
        <v>42478</v>
      </c>
      <c r="F149" s="193">
        <f>IFERROR(_xll.qlIndexFixing(IndexON,D149,TRUE,_xll.ohTrigger(RecalcTrigger,TriggerON)),NA())</f>
        <v>-1.7632511382581484E-3</v>
      </c>
      <c r="H149" s="42">
        <f>_xll.qlCalendarAdvance(Calendar,$H148,B149,"f",FALSE)</f>
        <v>42478</v>
      </c>
      <c r="I149" s="177">
        <f>_xll.qlInterestRateIndexValueDate(Index1M,$H149)</f>
        <v>42480</v>
      </c>
      <c r="J149" s="182">
        <f>IFERROR(_xll.qlIndexFixing(Index1M,$H149,TRUE,_xll.ohTrigger(RecalcTrigger,Trigger1M)),NA())</f>
        <v>-1.355179591531197E-3</v>
      </c>
      <c r="K149" s="44">
        <f>IFERROR(_xll.qlIndexFixing(Index3M,H149,TRUE,_xll.ohTrigger(RecalcTrigger,Trigger3M)),NA())</f>
        <v>-5.7107857040108068E-4</v>
      </c>
      <c r="L149" s="44">
        <f>IFERROR(_xll.qlIndexFixing(Index6M,$H149,TRUE,_xll.ohTrigger(RecalcTrigger,Trigger6M)),NA())</f>
        <v>2.3870114593080533E-4</v>
      </c>
      <c r="M149" s="183">
        <f>IFERROR(_xll.qlIndexFixing(Index1Y,$H149,TRUE,_xll.ohTrigger(RecalcTrigger,Trigger1Y)),NA())</f>
        <v>1.6221003376000523E-3</v>
      </c>
      <c r="N149" s="182">
        <f>IFERROR(_xll.qlIndexFixing(ONIndex1M,I149,TRUE,_xll.ohTrigger(RecalcTrigger,Trigger1M)),NA())</f>
        <v>-1.3314384611629038E-3</v>
      </c>
      <c r="O149" s="44">
        <f>IFERROR(_xll.qlIndexFixing(ONIndex3M,I149,TRUE,_xll.ohTrigger(RecalcTrigger,Trigger3M)),NA())</f>
        <v>-5.702397129159209E-4</v>
      </c>
      <c r="P149" s="44">
        <f>IFERROR(_xll.qlIndexFixing(ONIndex6M,I149,TRUE,_xll.ohTrigger(RecalcTrigger,Trigger6M)),NA())</f>
        <v>1.9808340916860345E-4</v>
      </c>
      <c r="Q149" s="183">
        <f>IFERROR(_xll.qlIndexFixing(ONIndex1Y,I149,TRUE,_xll.ohTrigger(RecalcTrigger,Trigger1Y)),NA())</f>
        <v>1.3883747508192101E-3</v>
      </c>
    </row>
    <row r="150" spans="2:17" x14ac:dyDescent="0.2">
      <c r="B150" s="39" t="s">
        <v>17</v>
      </c>
      <c r="D150" s="42">
        <f>_xll.qlCalendarAdvance(Calendar,$D149,B150,"f",FALSE)</f>
        <v>42479</v>
      </c>
      <c r="E150" s="177">
        <f>_xll.qlInterestRateIndexValueDate(IndexON,D150)</f>
        <v>42479</v>
      </c>
      <c r="F150" s="193">
        <f>IFERROR(_xll.qlIndexFixing(IndexON,D150,TRUE,_xll.ohTrigger(RecalcTrigger,TriggerON)),NA())</f>
        <v>-1.7645447147840443E-3</v>
      </c>
      <c r="H150" s="42">
        <f>_xll.qlCalendarAdvance(Calendar,$H149,B150,"f",FALSE)</f>
        <v>42479</v>
      </c>
      <c r="I150" s="177">
        <f>_xll.qlInterestRateIndexValueDate(Index1M,$H150)</f>
        <v>42481</v>
      </c>
      <c r="J150" s="182">
        <f>IFERROR(_xll.qlIndexFixing(Index1M,$H150,TRUE,_xll.ohTrigger(RecalcTrigger,Trigger1M)),NA())</f>
        <v>-1.3620940095551703E-3</v>
      </c>
      <c r="K150" s="44">
        <f>IFERROR(_xll.qlIndexFixing(Index3M,H150,TRUE,_xll.ohTrigger(RecalcTrigger,Trigger3M)),NA())</f>
        <v>-5.7163845631146189E-4</v>
      </c>
      <c r="L150" s="44">
        <f>IFERROR(_xll.qlIndexFixing(Index6M,$H150,TRUE,_xll.ohTrigger(RecalcTrigger,Trigger6M)),NA())</f>
        <v>2.3901554182635245E-4</v>
      </c>
      <c r="M150" s="183">
        <f>IFERROR(_xll.qlIndexFixing(Index1Y,$H150,TRUE,_xll.ohTrigger(RecalcTrigger,Trigger1Y)),NA())</f>
        <v>1.623655560328515E-3</v>
      </c>
      <c r="N150" s="182">
        <f>IFERROR(_xll.qlIndexFixing(ONIndex1M,I150,TRUE,_xll.ohTrigger(RecalcTrigger,Trigger1M)),NA())</f>
        <v>-1.33269139288128E-3</v>
      </c>
      <c r="O150" s="44">
        <f>IFERROR(_xll.qlIndexFixing(ONIndex3M,I150,TRUE,_xll.ohTrigger(RecalcTrigger,Trigger3M)),NA())</f>
        <v>-5.6726538798290704E-4</v>
      </c>
      <c r="P150" s="44">
        <f>IFERROR(_xll.qlIndexFixing(ONIndex6M,I150,TRUE,_xll.ohTrigger(RecalcTrigger,Trigger6M)),NA())</f>
        <v>1.9734957140471465E-4</v>
      </c>
      <c r="Q150" s="183">
        <f>IFERROR(_xll.qlIndexFixing(ONIndex1Y,I150,TRUE,_xll.ohTrigger(RecalcTrigger,Trigger1Y)),NA())</f>
        <v>1.3861251615310266E-3</v>
      </c>
    </row>
    <row r="151" spans="2:17" x14ac:dyDescent="0.2">
      <c r="B151" s="39" t="s">
        <v>17</v>
      </c>
      <c r="D151" s="42">
        <f>_xll.qlCalendarAdvance(Calendar,$D150,B151,"f",FALSE)</f>
        <v>42480</v>
      </c>
      <c r="E151" s="177">
        <f>_xll.qlInterestRateIndexValueDate(IndexON,D151)</f>
        <v>42480</v>
      </c>
      <c r="F151" s="193">
        <f>IFERROR(_xll.qlIndexFixing(IndexON,D151,TRUE,_xll.ohTrigger(RecalcTrigger,TriggerON)),NA())</f>
        <v>-1.7657872572529598E-3</v>
      </c>
      <c r="H151" s="42">
        <f>_xll.qlCalendarAdvance(Calendar,$H150,B151,"f",FALSE)</f>
        <v>42480</v>
      </c>
      <c r="I151" s="177">
        <f>_xll.qlInterestRateIndexValueDate(Index1M,$H151)</f>
        <v>42482</v>
      </c>
      <c r="J151" s="182">
        <f>IFERROR(_xll.qlIndexFixing(Index1M,$H151,TRUE,_xll.ohTrigger(RecalcTrigger,Trigger1M)),NA())</f>
        <v>-1.3631327034890179E-3</v>
      </c>
      <c r="K151" s="44">
        <f>IFERROR(_xll.qlIndexFixing(Index3M,H151,TRUE,_xll.ohTrigger(RecalcTrigger,Trigger3M)),NA())</f>
        <v>-5.7222954936640388E-4</v>
      </c>
      <c r="L151" s="44">
        <f>IFERROR(_xll.qlIndexFixing(Index6M,$H151,TRUE,_xll.ohTrigger(RecalcTrigger,Trigger6M)),NA())</f>
        <v>2.3935161360229837E-4</v>
      </c>
      <c r="M151" s="183">
        <f>IFERROR(_xll.qlIndexFixing(Index1Y,$H151,TRUE,_xll.ohTrigger(RecalcTrigger,Trigger1Y)),NA())</f>
        <v>1.6271005859761155E-3</v>
      </c>
      <c r="N151" s="182">
        <f>IFERROR(_xll.qlIndexFixing(ONIndex1M,I151,TRUE,_xll.ohTrigger(RecalcTrigger,Trigger1M)),NA())</f>
        <v>-1.3334376197216002E-3</v>
      </c>
      <c r="O151" s="44">
        <f>IFERROR(_xll.qlIndexFixing(ONIndex3M,I151,TRUE,_xll.ohTrigger(RecalcTrigger,Trigger3M)),NA())</f>
        <v>-5.6583752827243927E-4</v>
      </c>
      <c r="P151" s="44">
        <f>IFERROR(_xll.qlIndexFixing(ONIndex6M,I151,TRUE,_xll.ohTrigger(RecalcTrigger,Trigger6M)),NA())</f>
        <v>1.9721999457544825E-4</v>
      </c>
      <c r="Q151" s="183">
        <f>IFERROR(_xll.qlIndexFixing(ONIndex1Y,I151,TRUE,_xll.ohTrigger(RecalcTrigger,Trigger1Y)),NA())</f>
        <v>1.3850191820630187E-3</v>
      </c>
    </row>
    <row r="152" spans="2:17" x14ac:dyDescent="0.2">
      <c r="B152" s="39" t="s">
        <v>17</v>
      </c>
      <c r="D152" s="42">
        <f>_xll.qlCalendarAdvance(Calendar,$D151,B152,"f",FALSE)</f>
        <v>42481</v>
      </c>
      <c r="E152" s="177">
        <f>_xll.qlInterestRateIndexValueDate(IndexON,D152)</f>
        <v>42481</v>
      </c>
      <c r="F152" s="193">
        <f>IFERROR(_xll.qlIndexFixing(IndexON,D152,TRUE,_xll.ohTrigger(RecalcTrigger,TriggerON)),NA())</f>
        <v>-1.7669779470796954E-3</v>
      </c>
      <c r="H152" s="42">
        <f>_xll.qlCalendarAdvance(Calendar,$H151,B152,"f",FALSE)</f>
        <v>42481</v>
      </c>
      <c r="I152" s="177">
        <f>_xll.qlInterestRateIndexValueDate(Index1M,$H152)</f>
        <v>42485</v>
      </c>
      <c r="J152" s="182">
        <f>IFERROR(_xll.qlIndexFixing(Index1M,$H152,TRUE,_xll.ohTrigger(RecalcTrigger,Trigger1M)),NA())</f>
        <v>-1.3712531742493539E-3</v>
      </c>
      <c r="K152" s="44">
        <f>IFERROR(_xll.qlIndexFixing(Index3M,H152,TRUE,_xll.ohTrigger(RecalcTrigger,Trigger3M)),NA())</f>
        <v>-5.7418316551833149E-4</v>
      </c>
      <c r="L152" s="44">
        <f>IFERROR(_xll.qlIndexFixing(Index6M,$H152,TRUE,_xll.ohTrigger(RecalcTrigger,Trigger6M)),NA())</f>
        <v>2.3999999997763516E-4</v>
      </c>
      <c r="M152" s="183">
        <f>IFERROR(_xll.qlIndexFixing(Index1Y,$H152,TRUE,_xll.ohTrigger(RecalcTrigger,Trigger1Y)),NA())</f>
        <v>1.6300000010091675E-3</v>
      </c>
      <c r="N152" s="182">
        <f>IFERROR(_xll.qlIndexFixing(ONIndex1M,I152,TRUE,_xll.ohTrigger(RecalcTrigger,Trigger1M)),NA())</f>
        <v>-1.3343659275921738E-3</v>
      </c>
      <c r="O152" s="44">
        <f>IFERROR(_xll.qlIndexFixing(ONIndex3M,I152,TRUE,_xll.ohTrigger(RecalcTrigger,Trigger3M)),NA())</f>
        <v>-5.6444729702231911E-4</v>
      </c>
      <c r="P152" s="44">
        <f>IFERROR(_xll.qlIndexFixing(ONIndex6M,I152,TRUE,_xll.ohTrigger(RecalcTrigger,Trigger6M)),NA())</f>
        <v>1.9724665357045978E-4</v>
      </c>
      <c r="Q152" s="183">
        <f>IFERROR(_xll.qlIndexFixing(ONIndex1Y,I152,TRUE,_xll.ohTrigger(RecalcTrigger,Trigger1Y)),NA())</f>
        <v>1.3839225236988995E-3</v>
      </c>
    </row>
    <row r="153" spans="2:17" x14ac:dyDescent="0.2">
      <c r="B153" s="39" t="s">
        <v>17</v>
      </c>
      <c r="D153" s="42">
        <f>_xll.qlCalendarAdvance(Calendar,$D152,B153,"f",FALSE)</f>
        <v>42482</v>
      </c>
      <c r="E153" s="177">
        <f>_xll.qlInterestRateIndexValueDate(IndexON,D153)</f>
        <v>42482</v>
      </c>
      <c r="F153" s="193">
        <f>IFERROR(_xll.qlIndexFixing(IndexON,D153,TRUE,_xll.ohTrigger(RecalcTrigger,TriggerON)),NA())</f>
        <v>-1.769173696049009E-3</v>
      </c>
      <c r="H153" s="42">
        <f>_xll.qlCalendarAdvance(Calendar,$H152,B153,"f",FALSE)</f>
        <v>42482</v>
      </c>
      <c r="I153" s="177">
        <f>_xll.qlInterestRateIndexValueDate(Index1M,$H153)</f>
        <v>42486</v>
      </c>
      <c r="J153" s="182">
        <f>IFERROR(_xll.qlIndexFixing(Index1M,$H153,TRUE,_xll.ohTrigger(RecalcTrigger,Trigger1M)),NA())</f>
        <v>-1.3750861356922606E-3</v>
      </c>
      <c r="K153" s="44">
        <f>IFERROR(_xll.qlIndexFixing(Index3M,H153,TRUE,_xll.ohTrigger(RecalcTrigger,Trigger3M)),NA())</f>
        <v>-5.7489208985426956E-4</v>
      </c>
      <c r="L153" s="44">
        <f>IFERROR(_xll.qlIndexFixing(Index6M,$H153,TRUE,_xll.ohTrigger(RecalcTrigger,Trigger6M)),NA())</f>
        <v>2.4016802863572638E-4</v>
      </c>
      <c r="M153" s="183">
        <f>IFERROR(_xll.qlIndexFixing(Index1Y,$H153,TRUE,_xll.ohTrigger(RecalcTrigger,Trigger1Y)),NA())</f>
        <v>1.6316212258032515E-3</v>
      </c>
      <c r="N153" s="182">
        <f>IFERROR(_xll.qlIndexFixing(ONIndex1M,I153,TRUE,_xll.ohTrigger(RecalcTrigger,Trigger1M)),NA())</f>
        <v>-1.3354797967890519E-3</v>
      </c>
      <c r="O153" s="44">
        <f>IFERROR(_xll.qlIndexFixing(ONIndex3M,I153,TRUE,_xll.ohTrigger(RecalcTrigger,Trigger3M)),NA())</f>
        <v>-5.6309587752600976E-4</v>
      </c>
      <c r="P153" s="44">
        <f>IFERROR(_xll.qlIndexFixing(ONIndex6M,I153,TRUE,_xll.ohTrigger(RecalcTrigger,Trigger6M)),NA())</f>
        <v>1.9743228691915249E-4</v>
      </c>
      <c r="Q153" s="183">
        <f>IFERROR(_xll.qlIndexFixing(ONIndex1Y,I153,TRUE,_xll.ohTrigger(RecalcTrigger,Trigger1Y)),NA())</f>
        <v>1.3828349452715827E-3</v>
      </c>
    </row>
    <row r="154" spans="2:17" x14ac:dyDescent="0.2">
      <c r="B154" s="39" t="s">
        <v>17</v>
      </c>
      <c r="D154" s="42">
        <f>_xll.qlCalendarAdvance(Calendar,$D153,B154,"f",FALSE)</f>
        <v>42485</v>
      </c>
      <c r="E154" s="177">
        <f>_xll.qlInterestRateIndexValueDate(IndexON,D154)</f>
        <v>42485</v>
      </c>
      <c r="F154" s="193">
        <f>IFERROR(_xll.qlIndexFixing(IndexON,D154,TRUE,_xll.ohTrigger(RecalcTrigger,TriggerON)),NA())</f>
        <v>-1.7712058038643619E-3</v>
      </c>
      <c r="H154" s="42">
        <f>_xll.qlCalendarAdvance(Calendar,$H153,B154,"f",FALSE)</f>
        <v>42485</v>
      </c>
      <c r="I154" s="177">
        <f>_xll.qlInterestRateIndexValueDate(Index1M,$H154)</f>
        <v>42487</v>
      </c>
      <c r="J154" s="182">
        <f>IFERROR(_xll.qlIndexFixing(Index1M,$H154,TRUE,_xll.ohTrigger(RecalcTrigger,Trigger1M)),NA())</f>
        <v>-1.379110168059583E-3</v>
      </c>
      <c r="K154" s="44">
        <f>IFERROR(_xll.qlIndexFixing(Index3M,H154,TRUE,_xll.ohTrigger(RecalcTrigger,Trigger3M)),NA())</f>
        <v>-5.7562863126981985E-4</v>
      </c>
      <c r="L154" s="44">
        <f>IFERROR(_xll.qlIndexFixing(Index6M,$H154,TRUE,_xll.ohTrigger(RecalcTrigger,Trigger6M)),NA())</f>
        <v>2.403058395490085E-4</v>
      </c>
      <c r="M154" s="183">
        <f>IFERROR(_xll.qlIndexFixing(Index1Y,$H154,TRUE,_xll.ohTrigger(RecalcTrigger,Trigger1Y)),NA())</f>
        <v>1.6332560411173873E-3</v>
      </c>
      <c r="N154" s="182">
        <f>IFERROR(_xll.qlIndexFixing(ONIndex1M,I154,TRUE,_xll.ohTrigger(RecalcTrigger,Trigger1M)),NA())</f>
        <v>-1.3383384969456458E-3</v>
      </c>
      <c r="O154" s="44">
        <f>IFERROR(_xll.qlIndexFixing(ONIndex3M,I154,TRUE,_xll.ohTrigger(RecalcTrigger,Trigger3M)),NA())</f>
        <v>-5.6052745711632213E-4</v>
      </c>
      <c r="P154" s="44">
        <f>IFERROR(_xll.qlIndexFixing(ONIndex6M,I154,TRUE,_xll.ohTrigger(RecalcTrigger,Trigger6M)),NA())</f>
        <v>1.9834726935563651E-4</v>
      </c>
      <c r="Q154" s="183">
        <f>IFERROR(_xll.qlIndexFixing(ONIndex1Y,I154,TRUE,_xll.ohTrigger(RecalcTrigger,Trigger1Y)),NA())</f>
        <v>1.3806941437621845E-3</v>
      </c>
    </row>
    <row r="155" spans="2:17" x14ac:dyDescent="0.2">
      <c r="B155" s="39" t="s">
        <v>17</v>
      </c>
      <c r="D155" s="42">
        <f>_xll.qlCalendarAdvance(Calendar,$D154,B155,"f",FALSE)</f>
        <v>42486</v>
      </c>
      <c r="E155" s="177">
        <f>_xll.qlInterestRateIndexValueDate(IndexON,D155)</f>
        <v>42486</v>
      </c>
      <c r="F155" s="193">
        <f>IFERROR(_xll.qlIndexFixing(IndexON,D155,TRUE,_xll.ohTrigger(RecalcTrigger,TriggerON)),NA())</f>
        <v>-1.7721249487046009E-3</v>
      </c>
      <c r="H155" s="42">
        <f>_xll.qlCalendarAdvance(Calendar,$H154,B155,"f",FALSE)</f>
        <v>42486</v>
      </c>
      <c r="I155" s="177">
        <f>_xll.qlInterestRateIndexValueDate(Index1M,$H155)</f>
        <v>42488</v>
      </c>
      <c r="J155" s="182">
        <f>IFERROR(_xll.qlIndexFixing(Index1M,$H155,TRUE,_xll.ohTrigger(RecalcTrigger,Trigger1M)),NA())</f>
        <v>-1.3886387050143778E-3</v>
      </c>
      <c r="K155" s="44">
        <f>IFERROR(_xll.qlIndexFixing(Index3M,H155,TRUE,_xll.ohTrigger(RecalcTrigger,Trigger3M)),NA())</f>
        <v>-5.7639201690145106E-4</v>
      </c>
      <c r="L155" s="44">
        <f>IFERROR(_xll.qlIndexFixing(Index6M,$H155,TRUE,_xll.ohTrigger(RecalcTrigger,Trigger6M)),NA())</f>
        <v>2.4041529471350337E-4</v>
      </c>
      <c r="M155" s="183">
        <f>IFERROR(_xll.qlIndexFixing(Index1Y,$H155,TRUE,_xll.ohTrigger(RecalcTrigger,Trigger1Y)),NA())</f>
        <v>1.6349037797704154E-3</v>
      </c>
      <c r="N155" s="182">
        <f>IFERROR(_xll.qlIndexFixing(ONIndex1M,I155,TRUE,_xll.ohTrigger(RecalcTrigger,Trigger1M)),NA())</f>
        <v>-1.3418604852866167E-3</v>
      </c>
      <c r="O155" s="44">
        <f>IFERROR(_xll.qlIndexFixing(ONIndex3M,I155,TRUE,_xll.ohTrigger(RecalcTrigger,Trigger3M)),NA())</f>
        <v>-5.5810199162120711E-4</v>
      </c>
      <c r="P155" s="44">
        <f>IFERROR(_xll.qlIndexFixing(ONIndex6M,I155,TRUE,_xll.ohTrigger(RecalcTrigger,Trigger6M)),NA())</f>
        <v>1.9981933164103793E-4</v>
      </c>
      <c r="Q155" s="183">
        <f>IFERROR(_xll.qlIndexFixing(ONIndex1Y,I155,TRUE,_xll.ohTrigger(RecalcTrigger,Trigger1Y)),NA())</f>
        <v>1.3785706059898928E-3</v>
      </c>
    </row>
    <row r="156" spans="2:17" x14ac:dyDescent="0.2">
      <c r="B156" s="39" t="s">
        <v>17</v>
      </c>
      <c r="D156" s="42">
        <f>_xll.qlCalendarAdvance(Calendar,$D155,B156,"f",FALSE)</f>
        <v>42487</v>
      </c>
      <c r="E156" s="177">
        <f>_xll.qlInterestRateIndexValueDate(IndexON,D156)</f>
        <v>42487</v>
      </c>
      <c r="F156" s="193">
        <f>IFERROR(_xll.qlIndexFixing(IndexON,D156,TRUE,_xll.ohTrigger(RecalcTrigger,TriggerON)),NA())</f>
        <v>-1.772996325395404E-3</v>
      </c>
      <c r="H156" s="42">
        <f>_xll.qlCalendarAdvance(Calendar,$H155,B156,"f",FALSE)</f>
        <v>42487</v>
      </c>
      <c r="I156" s="177">
        <f>_xll.qlInterestRateIndexValueDate(Index1M,$H156)</f>
        <v>42489</v>
      </c>
      <c r="J156" s="182">
        <f>IFERROR(_xll.qlIndexFixing(Index1M,$H156,TRUE,_xll.ohTrigger(RecalcTrigger,Trigger1M)),NA())</f>
        <v>-1.3930457822587672E-3</v>
      </c>
      <c r="K156" s="44">
        <f>IFERROR(_xll.qlIndexFixing(Index3M,H156,TRUE,_xll.ohTrigger(RecalcTrigger,Trigger3M)),NA())</f>
        <v>-5.7718145560091709E-4</v>
      </c>
      <c r="L156" s="44">
        <f>IFERROR(_xll.qlIndexFixing(Index6M,$H156,TRUE,_xll.ohTrigger(RecalcTrigger,Trigger6M)),NA())</f>
        <v>2.4013255115735353E-4</v>
      </c>
      <c r="M156" s="183">
        <f>IFERROR(_xll.qlIndexFixing(Index1Y,$H156,TRUE,_xll.ohTrigger(RecalcTrigger,Trigger1Y)),NA())</f>
        <v>1.635589993927049E-3</v>
      </c>
      <c r="N156" s="182">
        <f>IFERROR(_xll.qlIndexFixing(ONIndex1M,I156,TRUE,_xll.ohTrigger(RecalcTrigger,Trigger1M)),NA())</f>
        <v>-1.3439543605997528E-3</v>
      </c>
      <c r="O156" s="44">
        <f>IFERROR(_xll.qlIndexFixing(ONIndex3M,I156,TRUE,_xll.ohTrigger(RecalcTrigger,Trigger3M)),NA())</f>
        <v>-5.5696238645097651E-4</v>
      </c>
      <c r="P156" s="44">
        <f>IFERROR(_xll.qlIndexFixing(ONIndex6M,I156,TRUE,_xll.ohTrigger(RecalcTrigger,Trigger6M)),NA())</f>
        <v>2.0084091246097557E-4</v>
      </c>
      <c r="Q156" s="183">
        <f>IFERROR(_xll.qlIndexFixing(ONIndex1Y,I156,TRUE,_xll.ohTrigger(RecalcTrigger,Trigger1Y)),NA())</f>
        <v>1.377524808860997E-3</v>
      </c>
    </row>
    <row r="157" spans="2:17" x14ac:dyDescent="0.2">
      <c r="B157" s="39" t="s">
        <v>17</v>
      </c>
      <c r="D157" s="42">
        <f>_xll.qlCalendarAdvance(Calendar,$D156,B157,"f",FALSE)</f>
        <v>42488</v>
      </c>
      <c r="E157" s="177">
        <f>_xll.qlInterestRateIndexValueDate(IndexON,D157)</f>
        <v>42488</v>
      </c>
      <c r="F157" s="193">
        <f>IFERROR(_xll.qlIndexFixing(IndexON,D157,TRUE,_xll.ohTrigger(RecalcTrigger,TriggerON)),NA())</f>
        <v>-1.7738554324608913E-3</v>
      </c>
      <c r="H157" s="42">
        <f>_xll.qlCalendarAdvance(Calendar,$H156,B157,"f",FALSE)</f>
        <v>42488</v>
      </c>
      <c r="I157" s="177">
        <f>_xll.qlInterestRateIndexValueDate(Index1M,$H157)</f>
        <v>42492</v>
      </c>
      <c r="J157" s="182">
        <f>IFERROR(_xll.qlIndexFixing(Index1M,$H157,TRUE,_xll.ohTrigger(RecalcTrigger,Trigger1M)),NA())</f>
        <v>-1.4041682582883526E-3</v>
      </c>
      <c r="K157" s="44">
        <f>IFERROR(_xll.qlIndexFixing(Index3M,H157,TRUE,_xll.ohTrigger(RecalcTrigger,Trigger3M)),NA())</f>
        <v>-5.8033802612228707E-4</v>
      </c>
      <c r="L157" s="44">
        <f>IFERROR(_xll.qlIndexFixing(Index6M,$H157,TRUE,_xll.ohTrigger(RecalcTrigger,Trigger6M)),NA())</f>
        <v>2.4038189657706589E-4</v>
      </c>
      <c r="M157" s="183">
        <f>IFERROR(_xll.qlIndexFixing(Index1Y,$H157,TRUE,_xll.ohTrigger(RecalcTrigger,Trigger1Y)),NA())</f>
        <v>1.6416104836038036E-3</v>
      </c>
      <c r="N157" s="182">
        <f>IFERROR(_xll.qlIndexFixing(ONIndex1M,I157,TRUE,_xll.ohTrigger(RecalcTrigger,Trigger1M)),NA())</f>
        <v>-1.3462546770171002E-3</v>
      </c>
      <c r="O157" s="44">
        <f>IFERROR(_xll.qlIndexFixing(ONIndex3M,I157,TRUE,_xll.ohTrigger(RecalcTrigger,Trigger3M)),NA())</f>
        <v>-5.5586869495360958E-4</v>
      </c>
      <c r="P157" s="44">
        <f>IFERROR(_xll.qlIndexFixing(ONIndex6M,I157,TRUE,_xll.ohTrigger(RecalcTrigger,Trigger6M)),NA())</f>
        <v>2.020378981715254E-4</v>
      </c>
      <c r="Q157" s="183">
        <f>IFERROR(_xll.qlIndexFixing(ONIndex1Y,I157,TRUE,_xll.ohTrigger(RecalcTrigger,Trigger1Y)),NA())</f>
        <v>1.3764866444265778E-3</v>
      </c>
    </row>
    <row r="158" spans="2:17" x14ac:dyDescent="0.2">
      <c r="B158" s="39" t="s">
        <v>17</v>
      </c>
      <c r="D158" s="42">
        <f>_xll.qlCalendarAdvance(Calendar,$D157,B158,"f",FALSE)</f>
        <v>42489</v>
      </c>
      <c r="E158" s="177">
        <f>_xll.qlInterestRateIndexValueDate(IndexON,D158)</f>
        <v>42489</v>
      </c>
      <c r="F158" s="193">
        <f>IFERROR(_xll.qlIndexFixing(IndexON,D158,TRUE,_xll.ohTrigger(RecalcTrigger,TriggerON)),NA())</f>
        <v>-1.7755545436592968E-3</v>
      </c>
      <c r="H158" s="42">
        <f>_xll.qlCalendarAdvance(Calendar,$H157,B158,"f",FALSE)</f>
        <v>42489</v>
      </c>
      <c r="I158" s="177">
        <f>_xll.qlInterestRateIndexValueDate(Index1M,$H158)</f>
        <v>42493</v>
      </c>
      <c r="J158" s="182">
        <f>IFERROR(_xll.qlIndexFixing(Index1M,$H158,TRUE,_xll.ohTrigger(RecalcTrigger,Trigger1M)),NA())</f>
        <v>-1.4089257198266194E-3</v>
      </c>
      <c r="K158" s="44">
        <f>IFERROR(_xll.qlIndexFixing(Index3M,H158,TRUE,_xll.ohTrigger(RecalcTrigger,Trigger3M)),NA())</f>
        <v>-5.8122297561857827E-4</v>
      </c>
      <c r="L158" s="44">
        <f>IFERROR(_xll.qlIndexFixing(Index6M,$H158,TRUE,_xll.ohTrigger(RecalcTrigger,Trigger6M)),NA())</f>
        <v>2.4036679455134895E-4</v>
      </c>
      <c r="M158" s="183">
        <f>IFERROR(_xll.qlIndexFixing(Index1Y,$H158,TRUE,_xll.ohTrigger(RecalcTrigger,Trigger1Y)),NA())</f>
        <v>1.6433126906833131E-3</v>
      </c>
      <c r="N158" s="182">
        <f>IFERROR(_xll.qlIndexFixing(ONIndex1M,I158,TRUE,_xll.ohTrigger(RecalcTrigger,Trigger1M)),NA())</f>
        <v>-1.3487649147947423E-3</v>
      </c>
      <c r="O158" s="44">
        <f>IFERROR(_xll.qlIndexFixing(ONIndex3M,I158,TRUE,_xll.ohTrigger(RecalcTrigger,Trigger3M)),NA())</f>
        <v>-5.5482210098212192E-4</v>
      </c>
      <c r="P158" s="44">
        <f>IFERROR(_xll.qlIndexFixing(ONIndex6M,I158,TRUE,_xll.ohTrigger(RecalcTrigger,Trigger6M)),NA())</f>
        <v>2.0341302698234642E-4</v>
      </c>
      <c r="Q158" s="183">
        <f>IFERROR(_xll.qlIndexFixing(ONIndex1Y,I158,TRUE,_xll.ohTrigger(RecalcTrigger,Trigger1Y)),NA())</f>
        <v>1.3754558715195486E-3</v>
      </c>
    </row>
    <row r="159" spans="2:17" x14ac:dyDescent="0.2">
      <c r="B159" s="39" t="s">
        <v>17</v>
      </c>
      <c r="D159" s="42">
        <f>_xll.qlCalendarAdvance(Calendar,$D158,B159,"f",FALSE)</f>
        <v>42492</v>
      </c>
      <c r="E159" s="177">
        <f>_xll.qlInterestRateIndexValueDate(IndexON,D159)</f>
        <v>42492</v>
      </c>
      <c r="F159" s="193">
        <f>IFERROR(_xll.qlIndexFixing(IndexON,D159,TRUE,_xll.ohTrigger(RecalcTrigger,TriggerON)),NA())</f>
        <v>-1.7772616597611091E-3</v>
      </c>
      <c r="H159" s="42">
        <f>_xll.qlCalendarAdvance(Calendar,$H158,B159,"f",FALSE)</f>
        <v>42492</v>
      </c>
      <c r="I159" s="177">
        <f>_xll.qlInterestRateIndexValueDate(Index1M,$H159)</f>
        <v>42494</v>
      </c>
      <c r="J159" s="182">
        <f>IFERROR(_xll.qlIndexFixing(Index1M,$H159,TRUE,_xll.ohTrigger(RecalcTrigger,Trigger1M)),NA())</f>
        <v>-1.4187814477201694E-3</v>
      </c>
      <c r="K159" s="44">
        <f>IFERROR(_xll.qlIndexFixing(Index3M,H159,TRUE,_xll.ohTrigger(RecalcTrigger,Trigger3M)),NA())</f>
        <v>-5.8212911890116075E-4</v>
      </c>
      <c r="L159" s="44">
        <f>IFERROR(_xll.qlIndexFixing(Index6M,$H159,TRUE,_xll.ohTrigger(RecalcTrigger,Trigger6M)),NA())</f>
        <v>2.4033781010302925E-4</v>
      </c>
      <c r="M159" s="183">
        <f>IFERROR(_xll.qlIndexFixing(Index1Y,$H159,TRUE,_xll.ohTrigger(RecalcTrigger,Trigger1Y)),NA())</f>
        <v>1.6450237336809019E-3</v>
      </c>
      <c r="N159" s="182">
        <f>IFERROR(_xll.qlIndexFixing(ONIndex1M,I159,TRUE,_xll.ohTrigger(RecalcTrigger,Trigger1M)),NA())</f>
        <v>-1.3544974316159752E-3</v>
      </c>
      <c r="O159" s="44">
        <f>IFERROR(_xll.qlIndexFixing(ONIndex3M,I159,TRUE,_xll.ohTrigger(RecalcTrigger,Trigger3M)),NA())</f>
        <v>-5.5289097365740503E-4</v>
      </c>
      <c r="P159" s="44">
        <f>IFERROR(_xll.qlIndexFixing(ONIndex6M,I159,TRUE,_xll.ohTrigger(RecalcTrigger,Trigger6M)),NA())</f>
        <v>2.0677090573073542E-4</v>
      </c>
      <c r="Q159" s="183">
        <f>IFERROR(_xll.qlIndexFixing(ONIndex1Y,I159,TRUE,_xll.ohTrigger(RecalcTrigger,Trigger1Y)),NA())</f>
        <v>1.3734229977035994E-3</v>
      </c>
    </row>
    <row r="160" spans="2:17" x14ac:dyDescent="0.2">
      <c r="B160" s="39" t="s">
        <v>17</v>
      </c>
      <c r="D160" s="42">
        <f>_xll.qlCalendarAdvance(Calendar,$D159,B160,"f",FALSE)</f>
        <v>42493</v>
      </c>
      <c r="E160" s="177">
        <f>_xll.qlInterestRateIndexValueDate(IndexON,D160)</f>
        <v>42493</v>
      </c>
      <c r="F160" s="193">
        <f>IFERROR(_xll.qlIndexFixing(IndexON,D160,TRUE,_xll.ohTrigger(RecalcTrigger,TriggerON)),NA())</f>
        <v>-1.778106502516863E-3</v>
      </c>
      <c r="H160" s="42">
        <f>_xll.qlCalendarAdvance(Calendar,$H159,B160,"f",FALSE)</f>
        <v>42493</v>
      </c>
      <c r="I160" s="177">
        <f>_xll.qlInterestRateIndexValueDate(Index1M,$H160)</f>
        <v>42495</v>
      </c>
      <c r="J160" s="182">
        <f>IFERROR(_xll.qlIndexFixing(Index1M,$H160,TRUE,_xll.ohTrigger(RecalcTrigger,Trigger1M)),NA())</f>
        <v>-1.421053223469998E-3</v>
      </c>
      <c r="K160" s="44">
        <f>IFERROR(_xll.qlIndexFixing(Index3M,H160,TRUE,_xll.ohTrigger(RecalcTrigger,Trigger3M)),NA())</f>
        <v>-5.830555596935031E-4</v>
      </c>
      <c r="L160" s="44">
        <f>IFERROR(_xll.qlIndexFixing(Index6M,$H160,TRUE,_xll.ohTrigger(RecalcTrigger,Trigger6M)),NA())</f>
        <v>2.3980066414295713E-4</v>
      </c>
      <c r="M160" s="183">
        <f>IFERROR(_xll.qlIndexFixing(Index1Y,$H160,TRUE,_xll.ohTrigger(RecalcTrigger,Trigger1Y)),NA())</f>
        <v>1.6467429173020085E-3</v>
      </c>
      <c r="N160" s="182">
        <f>IFERROR(_xll.qlIndexFixing(ONIndex1M,I160,TRUE,_xll.ohTrigger(RecalcTrigger,Trigger1M)),NA())</f>
        <v>-1.3609746787546229E-3</v>
      </c>
      <c r="O160" s="44">
        <f>IFERROR(_xll.qlIndexFixing(ONIndex3M,I160,TRUE,_xll.ohTrigger(RecalcTrigger,Trigger3M)),NA())</f>
        <v>-5.5113037253917696E-4</v>
      </c>
      <c r="P160" s="44">
        <f>IFERROR(_xll.qlIndexFixing(ONIndex6M,I160,TRUE,_xll.ohTrigger(RecalcTrigger,Trigger6M)),NA())</f>
        <v>2.1074974133838964E-4</v>
      </c>
      <c r="Q160" s="183">
        <f>IFERROR(_xll.qlIndexFixing(ONIndex1Y,I160,TRUE,_xll.ohTrigger(RecalcTrigger,Trigger1Y)),NA())</f>
        <v>1.371401870944311E-3</v>
      </c>
    </row>
    <row r="161" spans="2:17" x14ac:dyDescent="0.2">
      <c r="B161" s="39" t="s">
        <v>17</v>
      </c>
      <c r="D161" s="42">
        <f>_xll.qlCalendarAdvance(Calendar,$D160,B161,"f",FALSE)</f>
        <v>42494</v>
      </c>
      <c r="E161" s="177">
        <f>_xll.qlInterestRateIndexValueDate(IndexON,D161)</f>
        <v>42494</v>
      </c>
      <c r="F161" s="193">
        <f>IFERROR(_xll.qlIndexFixing(IndexON,D161,TRUE,_xll.ohTrigger(RecalcTrigger,TriggerON)),NA())</f>
        <v>-1.7789489939934455E-3</v>
      </c>
      <c r="H161" s="42">
        <f>_xll.qlCalendarAdvance(Calendar,$H160,B161,"f",FALSE)</f>
        <v>42494</v>
      </c>
      <c r="I161" s="177">
        <f>_xll.qlInterestRateIndexValueDate(Index1M,$H161)</f>
        <v>42496</v>
      </c>
      <c r="J161" s="182">
        <f>IFERROR(_xll.qlIndexFixing(Index1M,$H161,TRUE,_xll.ohTrigger(RecalcTrigger,Trigger1M)),NA())</f>
        <v>-1.4233904372259573E-3</v>
      </c>
      <c r="K161" s="44">
        <f>IFERROR(_xll.qlIndexFixing(Index3M,H161,TRUE,_xll.ohTrigger(RecalcTrigger,Trigger3M)),NA())</f>
        <v>-5.8525208518605035E-4</v>
      </c>
      <c r="L161" s="44">
        <f>IFERROR(_xll.qlIndexFixing(Index6M,$H161,TRUE,_xll.ohTrigger(RecalcTrigger,Trigger6M)),NA())</f>
        <v>2.3999721846656999E-4</v>
      </c>
      <c r="M161" s="183">
        <f>IFERROR(_xll.qlIndexFixing(Index1Y,$H161,TRUE,_xll.ohTrigger(RecalcTrigger,Trigger1Y)),NA())</f>
        <v>1.6504397667583502E-3</v>
      </c>
      <c r="N161" s="182">
        <f>IFERROR(_xll.qlIndexFixing(ONIndex1M,I161,TRUE,_xll.ohTrigger(RecalcTrigger,Trigger1M)),NA())</f>
        <v>-1.3645867230183129E-3</v>
      </c>
      <c r="O161" s="44">
        <f>IFERROR(_xll.qlIndexFixing(ONIndex3M,I161,TRUE,_xll.ohTrigger(RecalcTrigger,Trigger3M)),NA())</f>
        <v>-5.5033702063500556E-4</v>
      </c>
      <c r="P161" s="44">
        <f>IFERROR(_xll.qlIndexFixing(ONIndex6M,I161,TRUE,_xll.ohTrigger(RecalcTrigger,Trigger6M)),NA())</f>
        <v>2.1305666175308602E-4</v>
      </c>
      <c r="Q161" s="183">
        <f>IFERROR(_xll.qlIndexFixing(ONIndex1Y,I161,TRUE,_xll.ohTrigger(RecalcTrigger,Trigger1Y)),NA())</f>
        <v>1.3704044376083857E-3</v>
      </c>
    </row>
    <row r="162" spans="2:17" x14ac:dyDescent="0.2">
      <c r="B162" s="39" t="s">
        <v>17</v>
      </c>
      <c r="D162" s="42">
        <f>_xll.qlCalendarAdvance(Calendar,$D161,B162,"f",FALSE)</f>
        <v>42495</v>
      </c>
      <c r="E162" s="177">
        <f>_xll.qlInterestRateIndexValueDate(IndexON,D162)</f>
        <v>42495</v>
      </c>
      <c r="F162" s="193">
        <f>IFERROR(_xll.qlIndexFixing(IndexON,D162,TRUE,_xll.ohTrigger(RecalcTrigger,TriggerON)),NA())</f>
        <v>-1.7797893014970256E-3</v>
      </c>
      <c r="H162" s="42">
        <f>_xll.qlCalendarAdvance(Calendar,$H161,B162,"f",FALSE)</f>
        <v>42495</v>
      </c>
      <c r="I162" s="177">
        <f>_xll.qlInterestRateIndexValueDate(Index1M,$H162)</f>
        <v>42499</v>
      </c>
      <c r="J162" s="182">
        <f>IFERROR(_xll.qlIndexFixing(Index1M,$H162,TRUE,_xll.ohTrigger(RecalcTrigger,Trigger1M)),NA())</f>
        <v>-1.4377209280728416E-3</v>
      </c>
      <c r="K162" s="44">
        <f>IFERROR(_xll.qlIndexFixing(Index3M,H162,TRUE,_xll.ohTrigger(RecalcTrigger,Trigger3M)),NA())</f>
        <v>-5.8694573956565087E-4</v>
      </c>
      <c r="L162" s="44">
        <f>IFERROR(_xll.qlIndexFixing(Index6M,$H162,TRUE,_xll.ohTrigger(RecalcTrigger,Trigger6M)),NA())</f>
        <v>2.4005451833168355E-4</v>
      </c>
      <c r="M162" s="183">
        <f>IFERROR(_xll.qlIndexFixing(Index1Y,$H162,TRUE,_xll.ohTrigger(RecalcTrigger,Trigger1Y)),NA())</f>
        <v>1.6536870115603033E-3</v>
      </c>
      <c r="N162" s="182">
        <f>IFERROR(_xll.qlIndexFixing(ONIndex1M,I162,TRUE,_xll.ohTrigger(RecalcTrigger,Trigger1M)),NA())</f>
        <v>-1.3684295686600123E-3</v>
      </c>
      <c r="O162" s="44">
        <f>IFERROR(_xll.qlIndexFixing(ONIndex3M,I162,TRUE,_xll.ohTrigger(RecalcTrigger,Trigger3M)),NA())</f>
        <v>-5.4959786817576628E-4</v>
      </c>
      <c r="P162" s="44">
        <f>IFERROR(_xll.qlIndexFixing(ONIndex6M,I162,TRUE,_xll.ohTrigger(RecalcTrigger,Trigger6M)),NA())</f>
        <v>2.1555815572504855E-4</v>
      </c>
      <c r="Q162" s="183">
        <f>IFERROR(_xll.qlIndexFixing(ONIndex1Y,I162,TRUE,_xll.ohTrigger(RecalcTrigger,Trigger1Y)),NA())</f>
        <v>1.3694129486374607E-3</v>
      </c>
    </row>
    <row r="163" spans="2:17" x14ac:dyDescent="0.2">
      <c r="B163" s="39" t="s">
        <v>17</v>
      </c>
      <c r="D163" s="42">
        <f>_xll.qlCalendarAdvance(Calendar,$D162,B163,"f",FALSE)</f>
        <v>42496</v>
      </c>
      <c r="E163" s="177">
        <f>_xll.qlInterestRateIndexValueDate(IndexON,D163)</f>
        <v>42496</v>
      </c>
      <c r="F163" s="193">
        <f>IFERROR(_xll.qlIndexFixing(IndexON,D163,TRUE,_xll.ohTrigger(RecalcTrigger,TriggerON)),NA())</f>
        <v>-1.7814546572836321E-3</v>
      </c>
      <c r="H163" s="42">
        <f>_xll.qlCalendarAdvance(Calendar,$H162,B163,"f",FALSE)</f>
        <v>42496</v>
      </c>
      <c r="I163" s="177">
        <f>_xll.qlInterestRateIndexValueDate(Index1M,$H163)</f>
        <v>42500</v>
      </c>
      <c r="J163" s="182">
        <f>IFERROR(_xll.qlIndexFixing(Index1M,$H163,TRUE,_xll.ohTrigger(RecalcTrigger,Trigger1M)),NA())</f>
        <v>-1.4423709625709417E-3</v>
      </c>
      <c r="K163" s="44">
        <f>IFERROR(_xll.qlIndexFixing(Index3M,H163,TRUE,_xll.ohTrigger(RecalcTrigger,Trigger3M)),NA())</f>
        <v>-5.8795959087247203E-4</v>
      </c>
      <c r="L163" s="44">
        <f>IFERROR(_xll.qlIndexFixing(Index6M,$H163,TRUE,_xll.ohTrigger(RecalcTrigger,Trigger6M)),NA())</f>
        <v>2.3998436076410205E-4</v>
      </c>
      <c r="M163" s="183">
        <f>IFERROR(_xll.qlIndexFixing(Index1Y,$H163,TRUE,_xll.ohTrigger(RecalcTrigger,Trigger1Y)),NA())</f>
        <v>1.6554363283050229E-3</v>
      </c>
      <c r="N163" s="182">
        <f>IFERROR(_xll.qlIndexFixing(ONIndex1M,I163,TRUE,_xll.ohTrigger(RecalcTrigger,Trigger1M)),NA())</f>
        <v>-1.3725066956560283E-3</v>
      </c>
      <c r="O163" s="44">
        <f>IFERROR(_xll.qlIndexFixing(ONIndex3M,I163,TRUE,_xll.ohTrigger(RecalcTrigger,Trigger3M)),NA())</f>
        <v>-5.4891409849489037E-4</v>
      </c>
      <c r="P163" s="44">
        <f>IFERROR(_xll.qlIndexFixing(ONIndex6M,I163,TRUE,_xll.ohTrigger(RecalcTrigger,Trigger6M)),NA())</f>
        <v>2.1825696162380837E-4</v>
      </c>
      <c r="Q163" s="183">
        <f>IFERROR(_xll.qlIndexFixing(ONIndex1Y,I163,TRUE,_xll.ohTrigger(RecalcTrigger,Trigger1Y)),NA())</f>
        <v>1.3684271627045774E-3</v>
      </c>
    </row>
    <row r="164" spans="2:17" x14ac:dyDescent="0.2">
      <c r="B164" s="39" t="s">
        <v>17</v>
      </c>
      <c r="D164" s="42">
        <f>_xll.qlCalendarAdvance(Calendar,$D163,B164,"f",FALSE)</f>
        <v>42499</v>
      </c>
      <c r="E164" s="177">
        <f>_xll.qlInterestRateIndexValueDate(IndexON,D164)</f>
        <v>42499</v>
      </c>
      <c r="F164" s="193">
        <f>IFERROR(_xll.qlIndexFixing(IndexON,D164,TRUE,_xll.ohTrigger(RecalcTrigger,TriggerON)),NA())</f>
        <v>-1.783132036585755E-3</v>
      </c>
      <c r="H164" s="42">
        <f>_xll.qlCalendarAdvance(Calendar,$H163,B164,"f",FALSE)</f>
        <v>42499</v>
      </c>
      <c r="I164" s="177">
        <f>_xll.qlInterestRateIndexValueDate(Index1M,$H164)</f>
        <v>42501</v>
      </c>
      <c r="J164" s="182">
        <f>IFERROR(_xll.qlIndexFixing(Index1M,$H164,TRUE,_xll.ohTrigger(RecalcTrigger,Trigger1M)),NA())</f>
        <v>-1.4504660136971381E-3</v>
      </c>
      <c r="K164" s="44">
        <f>IFERROR(_xll.qlIndexFixing(Index3M,H164,TRUE,_xll.ohTrigger(RecalcTrigger,Trigger3M)),NA())</f>
        <v>-5.8898798228406552E-4</v>
      </c>
      <c r="L164" s="44">
        <f>IFERROR(_xll.qlIndexFixing(Index6M,$H164,TRUE,_xll.ohTrigger(RecalcTrigger,Trigger6M)),NA())</f>
        <v>2.3991449546490392E-4</v>
      </c>
      <c r="M164" s="183">
        <f>IFERROR(_xll.qlIndexFixing(Index1Y,$H164,TRUE,_xll.ohTrigger(RecalcTrigger,Trigger1Y)),NA())</f>
        <v>1.6571895295569238E-3</v>
      </c>
      <c r="N164" s="182">
        <f>IFERROR(_xll.qlIndexFixing(ONIndex1M,I164,TRUE,_xll.ohTrigger(RecalcTrigger,Trigger1M)),NA())</f>
        <v>-1.3814539863510333E-3</v>
      </c>
      <c r="O164" s="44">
        <f>IFERROR(_xll.qlIndexFixing(ONIndex3M,I164,TRUE,_xll.ohTrigger(RecalcTrigger,Trigger3M)),NA())</f>
        <v>-5.4773625445925234E-4</v>
      </c>
      <c r="P164" s="44">
        <f>IFERROR(_xll.qlIndexFixing(ONIndex6M,I164,TRUE,_xll.ohTrigger(RecalcTrigger,Trigger6M)),NA())</f>
        <v>2.2432611163303307E-4</v>
      </c>
      <c r="Q164" s="183">
        <f>IFERROR(_xll.qlIndexFixing(ONIndex1Y,I164,TRUE,_xll.ohTrigger(RecalcTrigger,Trigger1Y)),NA())</f>
        <v>1.3664785823674919E-3</v>
      </c>
    </row>
    <row r="165" spans="2:17" x14ac:dyDescent="0.2">
      <c r="B165" s="39" t="s">
        <v>17</v>
      </c>
      <c r="D165" s="42">
        <f>_xll.qlCalendarAdvance(Calendar,$D164,B165,"f",FALSE)</f>
        <v>42500</v>
      </c>
      <c r="E165" s="177">
        <f>_xll.qlInterestRateIndexValueDate(IndexON,D165)</f>
        <v>42500</v>
      </c>
      <c r="F165" s="193">
        <f>IFERROR(_xll.qlIndexFixing(IndexON,D165,TRUE,_xll.ohTrigger(RecalcTrigger,TriggerON)),NA())</f>
        <v>-1.7839639326977519E-3</v>
      </c>
      <c r="H165" s="42">
        <f>_xll.qlCalendarAdvance(Calendar,$H164,B165,"f",FALSE)</f>
        <v>42500</v>
      </c>
      <c r="I165" s="177">
        <f>_xll.qlInterestRateIndexValueDate(Index1M,$H165)</f>
        <v>42502</v>
      </c>
      <c r="J165" s="182">
        <f>IFERROR(_xll.qlIndexFixing(Index1M,$H165,TRUE,_xll.ohTrigger(RecalcTrigger,Trigger1M)),NA())</f>
        <v>-1.4530351758713922E-3</v>
      </c>
      <c r="K165" s="44">
        <f>IFERROR(_xll.qlIndexFixing(Index3M,H165,TRUE,_xll.ohTrigger(RecalcTrigger,Trigger3M)),NA())</f>
        <v>-5.9002989094037383E-4</v>
      </c>
      <c r="L165" s="44">
        <f>IFERROR(_xll.qlIndexFixing(Index6M,$H165,TRUE,_xll.ohTrigger(RecalcTrigger,Trigger6M)),NA())</f>
        <v>2.3951255875222992E-4</v>
      </c>
      <c r="M165" s="183">
        <f>IFERROR(_xll.qlIndexFixing(Index1Y,$H165,TRUE,_xll.ohTrigger(RecalcTrigger,Trigger1Y)),NA())</f>
        <v>1.6589458919045389E-3</v>
      </c>
      <c r="N165" s="182">
        <f>IFERROR(_xll.qlIndexFixing(ONIndex1M,I165,TRUE,_xll.ohTrigger(RecalcTrigger,Trigger1M)),NA())</f>
        <v>-1.3912276173089211E-3</v>
      </c>
      <c r="O165" s="44">
        <f>IFERROR(_xll.qlIndexFixing(ONIndex3M,I165,TRUE,_xll.ohTrigger(RecalcTrigger,Trigger3M)),NA())</f>
        <v>-5.4675652365610006E-4</v>
      </c>
      <c r="P165" s="44">
        <f>IFERROR(_xll.qlIndexFixing(ONIndex6M,I165,TRUE,_xll.ohTrigger(RecalcTrigger,Trigger6M)),NA())</f>
        <v>2.3108007259686758E-4</v>
      </c>
      <c r="Q165" s="183">
        <f>IFERROR(_xll.qlIndexFixing(ONIndex1Y,I165,TRUE,_xll.ohTrigger(RecalcTrigger,Trigger1Y)),NA())</f>
        <v>1.3645362268110972E-3</v>
      </c>
    </row>
    <row r="166" spans="2:17" x14ac:dyDescent="0.2">
      <c r="B166" s="39" t="s">
        <v>17</v>
      </c>
      <c r="D166" s="42">
        <f>_xll.qlCalendarAdvance(Calendar,$D165,B166,"f",FALSE)</f>
        <v>42501</v>
      </c>
      <c r="E166" s="177">
        <f>_xll.qlInterestRateIndexValueDate(IndexON,D166)</f>
        <v>42501</v>
      </c>
      <c r="F166" s="193">
        <f>IFERROR(_xll.qlIndexFixing(IndexON,D166,TRUE,_xll.ohTrigger(RecalcTrigger,TriggerON)),NA())</f>
        <v>-1.7847946483939836E-3</v>
      </c>
      <c r="H166" s="42">
        <f>_xll.qlCalendarAdvance(Calendar,$H165,B166,"f",FALSE)</f>
        <v>42501</v>
      </c>
      <c r="I166" s="177">
        <f>_xll.qlInterestRateIndexValueDate(Index1M,$H166)</f>
        <v>42503</v>
      </c>
      <c r="J166" s="182">
        <f>IFERROR(_xll.qlIndexFixing(Index1M,$H166,TRUE,_xll.ohTrigger(RecalcTrigger,Trigger1M)),NA())</f>
        <v>-1.455638418430048E-3</v>
      </c>
      <c r="K166" s="44">
        <f>IFERROR(_xll.qlIndexFixing(Index3M,H166,TRUE,_xll.ohTrigger(RecalcTrigger,Trigger3M)),NA())</f>
        <v>-5.9226223016502113E-4</v>
      </c>
      <c r="L166" s="44">
        <f>IFERROR(_xll.qlIndexFixing(Index6M,$H166,TRUE,_xll.ohTrigger(RecalcTrigger,Trigger6M)),NA())</f>
        <v>2.3962730859345912E-4</v>
      </c>
      <c r="M166" s="183">
        <f>IFERROR(_xll.qlIndexFixing(Index1Y,$H166,TRUE,_xll.ohTrigger(RecalcTrigger,Trigger1Y)),NA())</f>
        <v>1.6626192493004216E-3</v>
      </c>
      <c r="N166" s="182">
        <f>IFERROR(_xll.qlIndexFixing(ONIndex1M,I166,TRUE,_xll.ohTrigger(RecalcTrigger,Trigger1M)),NA())</f>
        <v>-1.3965283512007431E-3</v>
      </c>
      <c r="O166" s="44">
        <f>IFERROR(_xll.qlIndexFixing(ONIndex3M,I166,TRUE,_xll.ohTrigger(RecalcTrigger,Trigger3M)),NA())</f>
        <v>-5.463674240635541E-4</v>
      </c>
      <c r="P166" s="44">
        <f>IFERROR(_xll.qlIndexFixing(ONIndex6M,I166,TRUE,_xll.ohTrigger(RecalcTrigger,Trigger6M)),NA())</f>
        <v>2.3480651423213317E-4</v>
      </c>
      <c r="Q166" s="183">
        <f>IFERROR(_xll.qlIndexFixing(ONIndex1Y,I166,TRUE,_xll.ohTrigger(RecalcTrigger,Trigger1Y)),NA())</f>
        <v>1.3635753388019367E-3</v>
      </c>
    </row>
    <row r="167" spans="2:17" x14ac:dyDescent="0.2">
      <c r="B167" s="39" t="s">
        <v>17</v>
      </c>
      <c r="D167" s="42">
        <f>_xll.qlCalendarAdvance(Calendar,$D166,B167,"f",FALSE)</f>
        <v>42502</v>
      </c>
      <c r="E167" s="177">
        <f>_xll.qlInterestRateIndexValueDate(IndexON,D167)</f>
        <v>42502</v>
      </c>
      <c r="F167" s="193">
        <f>IFERROR(_xll.qlIndexFixing(IndexON,D167,TRUE,_xll.ohTrigger(RecalcTrigger,TriggerON)),NA())</f>
        <v>-1.7856243504610347E-3</v>
      </c>
      <c r="H167" s="42">
        <f>_xll.qlCalendarAdvance(Calendar,$H166,B167,"f",FALSE)</f>
        <v>42502</v>
      </c>
      <c r="I167" s="177">
        <f>_xll.qlInterestRateIndexValueDate(Index1M,$H167)</f>
        <v>42506</v>
      </c>
      <c r="J167" s="182">
        <f>IFERROR(_xll.qlIndexFixing(Index1M,$H167,TRUE,_xll.ohTrigger(RecalcTrigger,Trigger1M)),NA())</f>
        <v>-1.4674114763328057E-3</v>
      </c>
      <c r="K167" s="44">
        <f>IFERROR(_xll.qlIndexFixing(Index3M,H167,TRUE,_xll.ohTrigger(RecalcTrigger,Trigger3M)),NA())</f>
        <v>-5.9431160786877662E-4</v>
      </c>
      <c r="L167" s="44">
        <f>IFERROR(_xll.qlIndexFixing(Index6M,$H167,TRUE,_xll.ohTrigger(RecalcTrigger,Trigger6M)),NA())</f>
        <v>2.3964294304174743E-4</v>
      </c>
      <c r="M167" s="183">
        <f>IFERROR(_xll.qlIndexFixing(Index1Y,$H167,TRUE,_xll.ohTrigger(RecalcTrigger,Trigger1Y)),NA())</f>
        <v>1.6659883434069365E-3</v>
      </c>
      <c r="N167" s="182">
        <f>IFERROR(_xll.qlIndexFixing(ONIndex1M,I167,TRUE,_xll.ohTrigger(RecalcTrigger,Trigger1M)),NA())</f>
        <v>-1.4020842464246286E-3</v>
      </c>
      <c r="O167" s="44">
        <f>IFERROR(_xll.qlIndexFixing(ONIndex3M,I167,TRUE,_xll.ohTrigger(RecalcTrigger,Trigger3M)),NA())</f>
        <v>-5.4604080932829646E-4</v>
      </c>
      <c r="P167" s="44">
        <f>IFERROR(_xll.qlIndexFixing(ONIndex6M,I167,TRUE,_xll.ohTrigger(RecalcTrigger,Trigger6M)),NA())</f>
        <v>2.3874669825119099E-4</v>
      </c>
      <c r="Q167" s="183">
        <f>IFERROR(_xll.qlIndexFixing(ONIndex1Y,I167,TRUE,_xll.ohTrigger(RecalcTrigger,Trigger1Y)),NA())</f>
        <v>1.3626187066684281E-3</v>
      </c>
    </row>
    <row r="168" spans="2:17" x14ac:dyDescent="0.2">
      <c r="B168" s="39" t="s">
        <v>17</v>
      </c>
      <c r="D168" s="42">
        <f>_xll.qlCalendarAdvance(Calendar,$D167,B168,"f",FALSE)</f>
        <v>42503</v>
      </c>
      <c r="E168" s="177">
        <f>_xll.qlInterestRateIndexValueDate(IndexON,D168)</f>
        <v>42503</v>
      </c>
      <c r="F168" s="193">
        <f>IFERROR(_xll.qlIndexFixing(IndexON,D168,TRUE,_xll.ohTrigger(RecalcTrigger,TriggerON)),NA())</f>
        <v>-1.7872723399525725E-3</v>
      </c>
      <c r="H168" s="42">
        <f>_xll.qlCalendarAdvance(Calendar,$H167,B168,"f",FALSE)</f>
        <v>42503</v>
      </c>
      <c r="I168" s="177">
        <f>_xll.qlInterestRateIndexValueDate(Index1M,$H168)</f>
        <v>42507</v>
      </c>
      <c r="J168" s="182">
        <f>IFERROR(_xll.qlIndexFixing(Index1M,$H168,TRUE,_xll.ohTrigger(RecalcTrigger,Trigger1M)),NA())</f>
        <v>-1.4708961726333531E-3</v>
      </c>
      <c r="K168" s="44">
        <f>IFERROR(_xll.qlIndexFixing(Index3M,H168,TRUE,_xll.ohTrigger(RecalcTrigger,Trigger3M)),NA())</f>
        <v>-5.9540512690713998E-4</v>
      </c>
      <c r="L168" s="44">
        <f>IFERROR(_xll.qlIndexFixing(Index6M,$H168,TRUE,_xll.ohTrigger(RecalcTrigger,Trigger6M)),NA())</f>
        <v>2.3961906670779399E-4</v>
      </c>
      <c r="M168" s="183">
        <f>IFERROR(_xll.qlIndexFixing(Index1Y,$H168,TRUE,_xll.ohTrigger(RecalcTrigger,Trigger1Y)),NA())</f>
        <v>1.6677495194487618E-3</v>
      </c>
      <c r="N168" s="182">
        <f>IFERROR(_xll.qlIndexFixing(ONIndex1M,I168,TRUE,_xll.ohTrigger(RecalcTrigger,Trigger1M)),NA())</f>
        <v>-1.4078987830767886E-3</v>
      </c>
      <c r="O168" s="44">
        <f>IFERROR(_xll.qlIndexFixing(ONIndex3M,I168,TRUE,_xll.ohTrigger(RecalcTrigger,Trigger3M)),NA())</f>
        <v>-5.4577786326337474E-4</v>
      </c>
      <c r="P168" s="44">
        <f>IFERROR(_xll.qlIndexFixing(ONIndex6M,I168,TRUE,_xll.ohTrigger(RecalcTrigger,Trigger6M)),NA())</f>
        <v>2.4290336302357218E-4</v>
      </c>
      <c r="Q168" s="183">
        <f>IFERROR(_xll.qlIndexFixing(ONIndex1Y,I168,TRUE,_xll.ohTrigger(RecalcTrigger,Trigger1Y)),NA())</f>
        <v>1.3616660894033572E-3</v>
      </c>
    </row>
    <row r="169" spans="2:17" x14ac:dyDescent="0.2">
      <c r="B169" s="39" t="s">
        <v>17</v>
      </c>
      <c r="D169" s="42">
        <f>_xll.qlCalendarAdvance(Calendar,$D168,B169,"f",FALSE)</f>
        <v>42506</v>
      </c>
      <c r="E169" s="177">
        <f>_xll.qlInterestRateIndexValueDate(IndexON,D169)</f>
        <v>42506</v>
      </c>
      <c r="F169" s="193">
        <f>IFERROR(_xll.qlIndexFixing(IndexON,D169,TRUE,_xll.ohTrigger(RecalcTrigger,TriggerON)),NA())</f>
        <v>-1.7889363701995009E-3</v>
      </c>
      <c r="H169" s="42">
        <f>_xll.qlCalendarAdvance(Calendar,$H168,B169,"f",FALSE)</f>
        <v>42506</v>
      </c>
      <c r="I169" s="177">
        <f>_xll.qlInterestRateIndexValueDate(Index1M,$H169)</f>
        <v>42508</v>
      </c>
      <c r="J169" s="182">
        <f>IFERROR(_xll.qlIndexFixing(Index1M,$H169,TRUE,_xll.ohTrigger(RecalcTrigger,Trigger1M)),NA())</f>
        <v>-1.4751585959148596E-3</v>
      </c>
      <c r="K169" s="44">
        <f>IFERROR(_xll.qlIndexFixing(Index3M,H169,TRUE,_xll.ohTrigger(RecalcTrigger,Trigger3M)),NA())</f>
        <v>-5.9650564627017105E-4</v>
      </c>
      <c r="L169" s="44">
        <f>IFERROR(_xll.qlIndexFixing(Index6M,$H169,TRUE,_xll.ohTrigger(RecalcTrigger,Trigger6M)),NA())</f>
        <v>2.39610361979117E-4</v>
      </c>
      <c r="M169" s="183">
        <f>IFERROR(_xll.qlIndexFixing(Index1Y,$H169,TRUE,_xll.ohTrigger(RecalcTrigger,Trigger1Y)),NA())</f>
        <v>1.6695094317518845E-3</v>
      </c>
      <c r="N169" s="182">
        <f>IFERROR(_xll.qlIndexFixing(ONIndex1M,I169,TRUE,_xll.ohTrigger(RecalcTrigger,Trigger1M)),NA())</f>
        <v>-1.4204017901464638E-3</v>
      </c>
      <c r="O169" s="44">
        <f>IFERROR(_xll.qlIndexFixing(ONIndex3M,I169,TRUE,_xll.ohTrigger(RecalcTrigger,Trigger3M)),NA())</f>
        <v>-5.454692914286241E-4</v>
      </c>
      <c r="P169" s="44">
        <f>IFERROR(_xll.qlIndexFixing(ONIndex6M,I169,TRUE,_xll.ohTrigger(RecalcTrigger,Trigger6M)),NA())</f>
        <v>2.5195216350581973E-4</v>
      </c>
      <c r="Q169" s="183">
        <f>IFERROR(_xll.qlIndexFixing(ONIndex1Y,I169,TRUE,_xll.ohTrigger(RecalcTrigger,Trigger1Y)),NA())</f>
        <v>1.3597781675045439E-3</v>
      </c>
    </row>
    <row r="170" spans="2:17" x14ac:dyDescent="0.2">
      <c r="B170" s="39" t="s">
        <v>17</v>
      </c>
      <c r="D170" s="42">
        <f>_xll.qlCalendarAdvance(Calendar,$D169,B170,"f",FALSE)</f>
        <v>42507</v>
      </c>
      <c r="E170" s="177">
        <f>_xll.qlInterestRateIndexValueDate(IndexON,D170)</f>
        <v>42507</v>
      </c>
      <c r="F170" s="193">
        <f>IFERROR(_xll.qlIndexFixing(IndexON,D170,TRUE,_xll.ohTrigger(RecalcTrigger,TriggerON)),NA())</f>
        <v>-1.7897635141528312E-3</v>
      </c>
      <c r="H170" s="42">
        <f>_xll.qlCalendarAdvance(Calendar,$H169,B170,"f",FALSE)</f>
        <v>42507</v>
      </c>
      <c r="I170" s="177">
        <f>_xll.qlInterestRateIndexValueDate(Index1M,$H170)</f>
        <v>42509</v>
      </c>
      <c r="J170" s="182">
        <f>IFERROR(_xll.qlIndexFixing(Index1M,$H170,TRUE,_xll.ohTrigger(RecalcTrigger,Trigger1M)),NA())</f>
        <v>-1.477447923522307E-3</v>
      </c>
      <c r="K170" s="44">
        <f>IFERROR(_xll.qlIndexFixing(Index3M,H170,TRUE,_xll.ohTrigger(RecalcTrigger,Trigger3M)),NA())</f>
        <v>-5.976120165108107E-4</v>
      </c>
      <c r="L170" s="44">
        <f>IFERROR(_xll.qlIndexFixing(Index6M,$H170,TRUE,_xll.ohTrigger(RecalcTrigger,Trigger6M)),NA())</f>
        <v>2.3975550585767392E-4</v>
      </c>
      <c r="M170" s="183">
        <f>IFERROR(_xll.qlIndexFixing(Index1Y,$H170,TRUE,_xll.ohTrigger(RecalcTrigger,Trigger1Y)),NA())</f>
        <v>1.6712673287833317E-3</v>
      </c>
      <c r="N170" s="182">
        <f>IFERROR(_xll.qlIndexFixing(ONIndex1M,I170,TRUE,_xll.ohTrigger(RecalcTrigger,Trigger1M)),NA())</f>
        <v>-1.4338129438140612E-3</v>
      </c>
      <c r="O170" s="44">
        <f>IFERROR(_xll.qlIndexFixing(ONIndex3M,I170,TRUE,_xll.ohTrigger(RecalcTrigger,Trigger3M)),NA())</f>
        <v>-5.4538643777135576E-4</v>
      </c>
      <c r="P170" s="44">
        <f>IFERROR(_xll.qlIndexFixing(ONIndex6M,I170,TRUE,_xll.ohTrigger(RecalcTrigger,Trigger6M)),NA())</f>
        <v>2.6174959799618591E-4</v>
      </c>
      <c r="Q170" s="183">
        <f>IFERROR(_xll.qlIndexFixing(ONIndex1Y,I170,TRUE,_xll.ohTrigger(RecalcTrigger,Trigger1Y)),NA())</f>
        <v>1.3578909440870035E-3</v>
      </c>
    </row>
    <row r="171" spans="2:17" x14ac:dyDescent="0.2">
      <c r="B171" s="39" t="s">
        <v>17</v>
      </c>
      <c r="D171" s="42">
        <f>_xll.qlCalendarAdvance(Calendar,$D170,B171,"f",FALSE)</f>
        <v>42508</v>
      </c>
      <c r="E171" s="177">
        <f>_xll.qlInterestRateIndexValueDate(IndexON,D171)</f>
        <v>42508</v>
      </c>
      <c r="F171" s="193">
        <f>IFERROR(_xll.qlIndexFixing(IndexON,D171,TRUE,_xll.ohTrigger(RecalcTrigger,TriggerON)),NA())</f>
        <v>-1.7905906480741862E-3</v>
      </c>
      <c r="H171" s="42">
        <f>_xll.qlCalendarAdvance(Calendar,$H170,B171,"f",FALSE)</f>
        <v>42508</v>
      </c>
      <c r="I171" s="177">
        <f>_xll.qlInterestRateIndexValueDate(Index1M,$H171)</f>
        <v>42510</v>
      </c>
      <c r="J171" s="182">
        <f>IFERROR(_xll.qlIndexFixing(Index1M,$H171,TRUE,_xll.ohTrigger(RecalcTrigger,Trigger1M)),NA())</f>
        <v>-1.4796972310251026E-3</v>
      </c>
      <c r="K171" s="44">
        <f>IFERROR(_xll.qlIndexFixing(Index3M,H171,TRUE,_xll.ohTrigger(RecalcTrigger,Trigger3M)),NA())</f>
        <v>-5.9977308555372215E-4</v>
      </c>
      <c r="L171" s="44">
        <f>IFERROR(_xll.qlIndexFixing(Index6M,$H171,TRUE,_xll.ohTrigger(RecalcTrigger,Trigger6M)),NA())</f>
        <v>2.3973832865449538E-4</v>
      </c>
      <c r="M171" s="183">
        <f>IFERROR(_xll.qlIndexFixing(Index1Y,$H171,TRUE,_xll.ohTrigger(RecalcTrigger,Trigger1Y)),NA())</f>
        <v>1.6748103878803718E-3</v>
      </c>
      <c r="N171" s="182">
        <f>IFERROR(_xll.qlIndexFixing(ONIndex1M,I171,TRUE,_xll.ohTrigger(RecalcTrigger,Trigger1M)),NA())</f>
        <v>-1.4408705951174383E-3</v>
      </c>
      <c r="O171" s="44">
        <f>IFERROR(_xll.qlIndexFixing(ONIndex3M,I171,TRUE,_xll.ohTrigger(RecalcTrigger,Trigger3M)),NA())</f>
        <v>-5.454595894160974E-4</v>
      </c>
      <c r="P171" s="44">
        <f>IFERROR(_xll.qlIndexFixing(ONIndex6M,I171,TRUE,_xll.ohTrigger(RecalcTrigger,Trigger6M)),NA())</f>
        <v>2.6710341858304787E-4</v>
      </c>
      <c r="Q171" s="183">
        <f>IFERROR(_xll.qlIndexFixing(ONIndex1Y,I171,TRUE,_xll.ohTrigger(RecalcTrigger,Trigger1Y)),NA())</f>
        <v>1.35695478277853E-3</v>
      </c>
    </row>
    <row r="172" spans="2:17" x14ac:dyDescent="0.2">
      <c r="B172" s="39" t="s">
        <v>17</v>
      </c>
      <c r="D172" s="42">
        <f>_xll.qlCalendarAdvance(Calendar,$D171,B172,"f",FALSE)</f>
        <v>42509</v>
      </c>
      <c r="E172" s="177">
        <f>_xll.qlInterestRateIndexValueDate(IndexON,D172)</f>
        <v>42509</v>
      </c>
      <c r="F172" s="193">
        <f>IFERROR(_xll.qlIndexFixing(IndexON,D172,TRUE,_xll.ohTrigger(RecalcTrigger,TriggerON)),NA())</f>
        <v>-1.7914179390698948E-3</v>
      </c>
      <c r="H172" s="42">
        <f>_xll.qlCalendarAdvance(Calendar,$H171,B172,"f",FALSE)</f>
        <v>42509</v>
      </c>
      <c r="I172" s="177">
        <f>_xll.qlInterestRateIndexValueDate(Index1M,$H172)</f>
        <v>42513</v>
      </c>
      <c r="J172" s="182">
        <f>IFERROR(_xll.qlIndexFixing(Index1M,$H172,TRUE,_xll.ohTrigger(RecalcTrigger,Trigger1M)),NA())</f>
        <v>-1.4855006140701923E-3</v>
      </c>
      <c r="K172" s="44">
        <f>IFERROR(_xll.qlIndexFixing(Index3M,H172,TRUE,_xll.ohTrigger(RecalcTrigger,Trigger3M)),NA())</f>
        <v>-6.0207238441974424E-4</v>
      </c>
      <c r="L172" s="44">
        <f>IFERROR(_xll.qlIndexFixing(Index6M,$H172,TRUE,_xll.ohTrigger(RecalcTrigger,Trigger6M)),NA())</f>
        <v>2.398713257531855E-4</v>
      </c>
      <c r="M172" s="183">
        <f>IFERROR(_xll.qlIndexFixing(Index1Y,$H172,TRUE,_xll.ohTrigger(RecalcTrigger,Trigger1Y)),NA())</f>
        <v>1.6782635929194689E-3</v>
      </c>
      <c r="N172" s="182">
        <f>IFERROR(_xll.qlIndexFixing(ONIndex1M,I172,TRUE,_xll.ohTrigger(RecalcTrigger,Trigger1M)),NA())</f>
        <v>-1.4476929518369985E-3</v>
      </c>
      <c r="O172" s="44">
        <f>IFERROR(_xll.qlIndexFixing(ONIndex3M,I172,TRUE,_xll.ohTrigger(RecalcTrigger,Trigger3M)),NA())</f>
        <v>-5.4560351157029174E-4</v>
      </c>
      <c r="P172" s="44">
        <f>IFERROR(_xll.qlIndexFixing(ONIndex6M,I172,TRUE,_xll.ohTrigger(RecalcTrigger,Trigger6M)),NA())</f>
        <v>2.7246294636462665E-4</v>
      </c>
      <c r="Q172" s="183">
        <f>IFERROR(_xll.qlIndexFixing(ONIndex1Y,I172,TRUE,_xll.ohTrigger(RecalcTrigger,Trigger1Y)),NA())</f>
        <v>1.3560211890961682E-3</v>
      </c>
    </row>
    <row r="173" spans="2:17" x14ac:dyDescent="0.2">
      <c r="B173" s="39" t="s">
        <v>17</v>
      </c>
      <c r="D173" s="42">
        <f>_xll.qlCalendarAdvance(Calendar,$D172,B173,"f",FALSE)</f>
        <v>42510</v>
      </c>
      <c r="E173" s="177">
        <f>_xll.qlInterestRateIndexValueDate(IndexON,D173)</f>
        <v>42510</v>
      </c>
      <c r="F173" s="193">
        <f>IFERROR(_xll.qlIndexFixing(IndexON,D173,TRUE,_xll.ohTrigger(RecalcTrigger,TriggerON)),NA())</f>
        <v>-1.7930649507436058E-3</v>
      </c>
      <c r="H173" s="42">
        <f>_xll.qlCalendarAdvance(Calendar,$H172,B173,"f",FALSE)</f>
        <v>42510</v>
      </c>
      <c r="I173" s="177">
        <f>_xll.qlInterestRateIndexValueDate(Index1M,$H173)</f>
        <v>42514</v>
      </c>
      <c r="J173" s="182">
        <f>IFERROR(_xll.qlIndexFixing(Index1M,$H173,TRUE,_xll.ohTrigger(RecalcTrigger,Trigger1M)),NA())</f>
        <v>-1.4866507561176001E-3</v>
      </c>
      <c r="K173" s="44">
        <f>IFERROR(_xll.qlIndexFixing(Index3M,H173,TRUE,_xll.ohTrigger(RecalcTrigger,Trigger3M)),NA())</f>
        <v>-6.0319013444793095E-4</v>
      </c>
      <c r="L173" s="44">
        <f>IFERROR(_xll.qlIndexFixing(Index6M,$H173,TRUE,_xll.ohTrigger(RecalcTrigger,Trigger6M)),NA())</f>
        <v>2.4000000000009523E-4</v>
      </c>
      <c r="M173" s="183">
        <f>IFERROR(_xll.qlIndexFixing(Index1Y,$H173,TRUE,_xll.ohTrigger(RecalcTrigger,Trigger1Y)),NA())</f>
        <v>1.6799999999856019E-3</v>
      </c>
      <c r="N173" s="182">
        <f>IFERROR(_xll.qlIndexFixing(ONIndex1M,I173,TRUE,_xll.ohTrigger(RecalcTrigger,Trigger1M)),NA())</f>
        <v>-1.4541719785521323E-3</v>
      </c>
      <c r="O173" s="44">
        <f>IFERROR(_xll.qlIndexFixing(ONIndex3M,I173,TRUE,_xll.ohTrigger(RecalcTrigger,Trigger3M)),NA())</f>
        <v>-5.458193878071782E-4</v>
      </c>
      <c r="P173" s="44">
        <f>IFERROR(_xll.qlIndexFixing(ONIndex6M,I173,TRUE,_xll.ohTrigger(RecalcTrigger,Trigger6M)),NA())</f>
        <v>2.7760125590248208E-4</v>
      </c>
      <c r="Q173" s="183">
        <f>IFERROR(_xll.qlIndexFixing(ONIndex1Y,I173,TRUE,_xll.ohTrigger(RecalcTrigger,Trigger1Y)),NA())</f>
        <v>1.3550899217928958E-3</v>
      </c>
    </row>
    <row r="174" spans="2:17" x14ac:dyDescent="0.2">
      <c r="B174" s="39" t="s">
        <v>17</v>
      </c>
      <c r="D174" s="42">
        <f>_xll.qlCalendarAdvance(Calendar,$D173,B174,"f",FALSE)</f>
        <v>42513</v>
      </c>
      <c r="E174" s="177">
        <f>_xll.qlInterestRateIndexValueDate(IndexON,D174)</f>
        <v>42513</v>
      </c>
      <c r="F174" s="193">
        <f>IFERROR(_xll.qlIndexFixing(IndexON,D174,TRUE,_xll.ohTrigger(RecalcTrigger,TriggerON)),NA())</f>
        <v>-1.7947320205990991E-3</v>
      </c>
      <c r="H174" s="42">
        <f>_xll.qlCalendarAdvance(Calendar,$H173,B174,"f",FALSE)</f>
        <v>42513</v>
      </c>
      <c r="I174" s="177">
        <f>_xll.qlInterestRateIndexValueDate(Index1M,$H174)</f>
        <v>42515</v>
      </c>
      <c r="J174" s="182">
        <f>IFERROR(_xll.qlIndexFixing(Index1M,$H174,TRUE,_xll.ohTrigger(RecalcTrigger,Trigger1M)),NA())</f>
        <v>-1.4853813121326357E-3</v>
      </c>
      <c r="K174" s="44">
        <f>IFERROR(_xll.qlIndexFixing(Index3M,H174,TRUE,_xll.ohTrigger(RecalcTrigger,Trigger3M)),NA())</f>
        <v>-6.0430645893165254E-4</v>
      </c>
      <c r="L174" s="44">
        <f>IFERROR(_xll.qlIndexFixing(Index6M,$H174,TRUE,_xll.ohTrigger(RecalcTrigger,Trigger6M)),NA())</f>
        <v>2.4015674299650354E-4</v>
      </c>
      <c r="M174" s="183">
        <f>IFERROR(_xll.qlIndexFixing(Index1Y,$H174,TRUE,_xll.ohTrigger(RecalcTrigger,Trigger1Y)),NA())</f>
        <v>1.6817301552362312E-3</v>
      </c>
      <c r="N174" s="182">
        <f>IFERROR(_xll.qlIndexFixing(ONIndex1M,I174,TRUE,_xll.ohTrigger(RecalcTrigger,Trigger1M)),NA())</f>
        <v>-1.4659467216393551E-3</v>
      </c>
      <c r="O174" s="44">
        <f>IFERROR(_xll.qlIndexFixing(ONIndex3M,I174,TRUE,_xll.ohTrigger(RecalcTrigger,Trigger3M)),NA())</f>
        <v>-5.4649607636569897E-4</v>
      </c>
      <c r="P174" s="44">
        <f>IFERROR(_xll.qlIndexFixing(ONIndex6M,I174,TRUE,_xll.ohTrigger(RecalcTrigger,Trigger6M)),NA())</f>
        <v>2.8711741067333207E-4</v>
      </c>
      <c r="Q174" s="183">
        <f>IFERROR(_xll.qlIndexFixing(ONIndex1Y,I174,TRUE,_xll.ohTrigger(RecalcTrigger,Trigger1Y)),NA())</f>
        <v>1.3532390228654378E-3</v>
      </c>
    </row>
    <row r="175" spans="2:17" x14ac:dyDescent="0.2">
      <c r="B175" s="39" t="s">
        <v>17</v>
      </c>
      <c r="D175" s="42">
        <f>_xll.qlCalendarAdvance(Calendar,$D174,B175,"f",FALSE)</f>
        <v>42514</v>
      </c>
      <c r="E175" s="177">
        <f>_xll.qlInterestRateIndexValueDate(IndexON,D175)</f>
        <v>42514</v>
      </c>
      <c r="F175" s="193">
        <f>IFERROR(_xll.qlIndexFixing(IndexON,D175,TRUE,_xll.ohTrigger(RecalcTrigger,TriggerON)),NA())</f>
        <v>-1.795562606479173E-3</v>
      </c>
      <c r="H175" s="42">
        <f>_xll.qlCalendarAdvance(Calendar,$H174,B175,"f",FALSE)</f>
        <v>42514</v>
      </c>
      <c r="I175" s="177">
        <f>_xll.qlInterestRateIndexValueDate(Index1M,$H175)</f>
        <v>42516</v>
      </c>
      <c r="J175" s="182">
        <f>IFERROR(_xll.qlIndexFixing(Index1M,$H175,TRUE,_xll.ohTrigger(RecalcTrigger,Trigger1M)),NA())</f>
        <v>-1.4865650514186979E-3</v>
      </c>
      <c r="K175" s="44">
        <f>IFERROR(_xll.qlIndexFixing(Index3M,H175,TRUE,_xll.ohTrigger(RecalcTrigger,Trigger3M)),NA())</f>
        <v>-6.0542008184206119E-4</v>
      </c>
      <c r="L175" s="44">
        <f>IFERROR(_xll.qlIndexFixing(Index6M,$H175,TRUE,_xll.ohTrigger(RecalcTrigger,Trigger6M)),NA())</f>
        <v>2.412065612032318E-4</v>
      </c>
      <c r="M175" s="183">
        <f>IFERROR(_xll.qlIndexFixing(Index1Y,$H175,TRUE,_xll.ohTrigger(RecalcTrigger,Trigger1Y)),NA())</f>
        <v>1.6834550688143398E-3</v>
      </c>
      <c r="N175" s="182">
        <f>IFERROR(_xll.qlIndexFixing(ONIndex1M,I175,TRUE,_xll.ohTrigger(RecalcTrigger,Trigger1M)),NA())</f>
        <v>-1.4765231550617486E-3</v>
      </c>
      <c r="O175" s="44">
        <f>IFERROR(_xll.qlIndexFixing(ONIndex3M,I175,TRUE,_xll.ohTrigger(RecalcTrigger,Trigger3M)),NA())</f>
        <v>-5.4742610772429146E-4</v>
      </c>
      <c r="P175" s="44">
        <f>IFERROR(_xll.qlIndexFixing(ONIndex6M,I175,TRUE,_xll.ohTrigger(RecalcTrigger,Trigger6M)),NA())</f>
        <v>2.9584911616531429E-4</v>
      </c>
      <c r="Q175" s="183">
        <f>IFERROR(_xll.qlIndexFixing(ONIndex1Y,I175,TRUE,_xll.ohTrigger(RecalcTrigger,Trigger1Y)),NA())</f>
        <v>1.3513832931089098E-3</v>
      </c>
    </row>
    <row r="176" spans="2:17" x14ac:dyDescent="0.2">
      <c r="B176" s="39" t="s">
        <v>17</v>
      </c>
      <c r="D176" s="42">
        <f>_xll.qlCalendarAdvance(Calendar,$D175,B176,"f",FALSE)</f>
        <v>42515</v>
      </c>
      <c r="E176" s="177">
        <f>_xll.qlInterestRateIndexValueDate(IndexON,D176)</f>
        <v>42515</v>
      </c>
      <c r="F176" s="193">
        <f>IFERROR(_xll.qlIndexFixing(IndexON,D176,TRUE,_xll.ohTrigger(RecalcTrigger,TriggerON)),NA())</f>
        <v>-1.7963943527510295E-3</v>
      </c>
      <c r="H176" s="42">
        <f>_xll.qlCalendarAdvance(Calendar,$H175,B176,"f",FALSE)</f>
        <v>42515</v>
      </c>
      <c r="I176" s="177">
        <f>_xll.qlInterestRateIndexValueDate(Index1M,$H176)</f>
        <v>42517</v>
      </c>
      <c r="J176" s="182">
        <f>IFERROR(_xll.qlIndexFixing(Index1M,$H176,TRUE,_xll.ohTrigger(RecalcTrigger,Trigger1M)),NA())</f>
        <v>-1.4876159982786384E-3</v>
      </c>
      <c r="K176" s="44">
        <f>IFERROR(_xll.qlIndexFixing(Index3M,H176,TRUE,_xll.ohTrigger(RecalcTrigger,Trigger3M)),NA())</f>
        <v>-6.0740134710211098E-4</v>
      </c>
      <c r="L176" s="44">
        <f>IFERROR(_xll.qlIndexFixing(Index6M,$H176,TRUE,_xll.ohTrigger(RecalcTrigger,Trigger6M)),NA())</f>
        <v>2.4100964727762715E-4</v>
      </c>
      <c r="M176" s="183">
        <f>IFERROR(_xll.qlIndexFixing(Index1Y,$H176,TRUE,_xll.ohTrigger(RecalcTrigger,Trigger1Y)),NA())</f>
        <v>1.6867996639769718E-3</v>
      </c>
      <c r="N176" s="182">
        <f>IFERROR(_xll.qlIndexFixing(ONIndex1M,I176,TRUE,_xll.ohTrigger(RecalcTrigger,Trigger1M)),NA())</f>
        <v>-1.4811868090047753E-3</v>
      </c>
      <c r="O176" s="44">
        <f>IFERROR(_xll.qlIndexFixing(ONIndex3M,I176,TRUE,_xll.ohTrigger(RecalcTrigger,Trigger3M)),NA())</f>
        <v>-5.4801950969185498E-4</v>
      </c>
      <c r="P176" s="44">
        <f>IFERROR(_xll.qlIndexFixing(ONIndex6M,I176,TRUE,_xll.ohTrigger(RecalcTrigger,Trigger6M)),NA())</f>
        <v>2.9981143847557234E-4</v>
      </c>
      <c r="Q176" s="183">
        <f>IFERROR(_xll.qlIndexFixing(ONIndex1Y,I176,TRUE,_xll.ohTrigger(RecalcTrigger,Trigger1Y)),NA())</f>
        <v>1.3504600400349176E-3</v>
      </c>
    </row>
    <row r="177" spans="2:17" x14ac:dyDescent="0.2">
      <c r="B177" s="39" t="s">
        <v>17</v>
      </c>
      <c r="D177" s="42">
        <f>_xll.qlCalendarAdvance(Calendar,$D176,B177,"f",FALSE)</f>
        <v>42516</v>
      </c>
      <c r="E177" s="177">
        <f>_xll.qlInterestRateIndexValueDate(IndexON,D177)</f>
        <v>42516</v>
      </c>
      <c r="F177" s="193">
        <f>IFERROR(_xll.qlIndexFixing(IndexON,D177,TRUE,_xll.ohTrigger(RecalcTrigger,TriggerON)),NA())</f>
        <v>-1.7972274270405819E-3</v>
      </c>
      <c r="H177" s="42">
        <f>_xll.qlCalendarAdvance(Calendar,$H176,B177,"f",FALSE)</f>
        <v>42516</v>
      </c>
      <c r="I177" s="177">
        <f>_xll.qlInterestRateIndexValueDate(Index1M,$H177)</f>
        <v>42520</v>
      </c>
      <c r="J177" s="182">
        <f>IFERROR(_xll.qlIndexFixing(Index1M,$H177,TRUE,_xll.ohTrigger(RecalcTrigger,Trigger1M)),NA())</f>
        <v>-1.4853602245224634E-3</v>
      </c>
      <c r="K177" s="44">
        <f>IFERROR(_xll.qlIndexFixing(Index3M,H177,TRUE,_xll.ohTrigger(RecalcTrigger,Trigger3M)),NA())</f>
        <v>-6.098214042803081E-4</v>
      </c>
      <c r="L177" s="44">
        <f>IFERROR(_xll.qlIndexFixing(Index6M,$H177,TRUE,_xll.ohTrigger(RecalcTrigger,Trigger6M)),NA())</f>
        <v>2.413330166189218E-4</v>
      </c>
      <c r="M177" s="183">
        <f>IFERROR(_xll.qlIndexFixing(Index1Y,$H177,TRUE,_xll.ohTrigger(RecalcTrigger,Trigger1Y)),NA())</f>
        <v>1.6903299785556698E-3</v>
      </c>
      <c r="N177" s="182">
        <f>IFERROR(_xll.qlIndexFixing(ONIndex1M,I177,TRUE,_xll.ohTrigger(RecalcTrigger,Trigger1M)),NA())</f>
        <v>-1.4854676438513792E-3</v>
      </c>
      <c r="O177" s="44">
        <f>IFERROR(_xll.qlIndexFixing(ONIndex3M,I177,TRUE,_xll.ohTrigger(RecalcTrigger,Trigger3M)),NA())</f>
        <v>-5.4869196750129134E-4</v>
      </c>
      <c r="P177" s="44">
        <f>IFERROR(_xll.qlIndexFixing(ONIndex6M,I177,TRUE,_xll.ohTrigger(RecalcTrigger,Trigger6M)),NA())</f>
        <v>3.0352458434634855E-4</v>
      </c>
      <c r="Q177" s="183">
        <f>IFERROR(_xll.qlIndexFixing(ONIndex1Y,I177,TRUE,_xll.ohTrigger(RecalcTrigger,Trigger1Y)),NA())</f>
        <v>1.3495376662575609E-3</v>
      </c>
    </row>
    <row r="178" spans="2:17" x14ac:dyDescent="0.2">
      <c r="B178" s="39" t="s">
        <v>17</v>
      </c>
      <c r="D178" s="42">
        <f>_xll.qlCalendarAdvance(Calendar,$D177,B178,"f",FALSE)</f>
        <v>42517</v>
      </c>
      <c r="E178" s="177">
        <f>_xll.qlInterestRateIndexValueDate(IndexON,D178)</f>
        <v>42517</v>
      </c>
      <c r="F178" s="193">
        <f>IFERROR(_xll.qlIndexFixing(IndexON,D178,TRUE,_xll.ohTrigger(RecalcTrigger,TriggerON)),NA())</f>
        <v>-1.7988898488940919E-3</v>
      </c>
      <c r="H178" s="42">
        <f>_xll.qlCalendarAdvance(Calendar,$H177,B178,"f",FALSE)</f>
        <v>42517</v>
      </c>
      <c r="I178" s="177">
        <f>_xll.qlInterestRateIndexValueDate(Index1M,$H178)</f>
        <v>42521</v>
      </c>
      <c r="J178" s="182">
        <f>IFERROR(_xll.qlIndexFixing(Index1M,$H178,TRUE,_xll.ohTrigger(RecalcTrigger,Trigger1M)),NA())</f>
        <v>-1.4856608868729637E-3</v>
      </c>
      <c r="K178" s="44">
        <f>IFERROR(_xll.qlIndexFixing(Index3M,H178,TRUE,_xll.ohTrigger(RecalcTrigger,Trigger3M)),NA())</f>
        <v>-6.1090174599422241E-4</v>
      </c>
      <c r="L178" s="44">
        <f>IFERROR(_xll.qlIndexFixing(Index6M,$H178,TRUE,_xll.ohTrigger(RecalcTrigger,Trigger6M)),NA())</f>
        <v>2.4103491635274661E-4</v>
      </c>
      <c r="M178" s="183">
        <f>IFERROR(_xll.qlIndexFixing(Index1Y,$H178,TRUE,_xll.ohTrigger(RecalcTrigger,Trigger1Y)),NA())</f>
        <v>1.6920495259771637E-3</v>
      </c>
      <c r="N178" s="182">
        <f>IFERROR(_xll.qlIndexFixing(ONIndex1M,I178,TRUE,_xll.ohTrigger(RecalcTrigger,Trigger1M)),NA())</f>
        <v>-1.4893590779863075E-3</v>
      </c>
      <c r="O178" s="44">
        <f>IFERROR(_xll.qlIndexFixing(ONIndex3M,I178,TRUE,_xll.ohTrigger(RecalcTrigger,Trigger3M)),NA())</f>
        <v>-5.4944466520545632E-4</v>
      </c>
      <c r="P178" s="44">
        <f>IFERROR(_xll.qlIndexFixing(ONIndex6M,I178,TRUE,_xll.ohTrigger(RecalcTrigger,Trigger6M)),NA())</f>
        <v>3.0698389422489925E-4</v>
      </c>
      <c r="Q178" s="183">
        <f>IFERROR(_xll.qlIndexFixing(ONIndex1Y,I178,TRUE,_xll.ohTrigger(RecalcTrigger,Trigger1Y)),NA())</f>
        <v>1.3486159305298173E-3</v>
      </c>
    </row>
    <row r="179" spans="2:17" x14ac:dyDescent="0.2">
      <c r="B179" s="39" t="s">
        <v>17</v>
      </c>
      <c r="D179" s="42">
        <f>_xll.qlCalendarAdvance(Calendar,$D178,B179,"f",FALSE)</f>
        <v>42520</v>
      </c>
      <c r="E179" s="177">
        <f>_xll.qlInterestRateIndexValueDate(IndexON,D179)</f>
        <v>42520</v>
      </c>
      <c r="F179" s="193">
        <f>IFERROR(_xll.qlIndexFixing(IndexON,D179,TRUE,_xll.ohTrigger(RecalcTrigger,TriggerON)),NA())</f>
        <v>-1.8005763471418135E-3</v>
      </c>
      <c r="H179" s="42">
        <f>_xll.qlCalendarAdvance(Calendar,$H178,B179,"f",FALSE)</f>
        <v>42520</v>
      </c>
      <c r="I179" s="177">
        <f>_xll.qlInterestRateIndexValueDate(Index1M,$H179)</f>
        <v>42522</v>
      </c>
      <c r="J179" s="182">
        <f>IFERROR(_xll.qlIndexFixing(Index1M,$H179,TRUE,_xll.ohTrigger(RecalcTrigger,Trigger1M)),NA())</f>
        <v>-1.4841184396550133E-3</v>
      </c>
      <c r="K179" s="44">
        <f>IFERROR(_xll.qlIndexFixing(Index3M,H179,TRUE,_xll.ohTrigger(RecalcTrigger,Trigger3M)),NA())</f>
        <v>-6.1197135021854362E-4</v>
      </c>
      <c r="L179" s="44">
        <f>IFERROR(_xll.qlIndexFixing(Index6M,$H179,TRUE,_xll.ohTrigger(RecalcTrigger,Trigger6M)),NA())</f>
        <v>2.4132897954140943E-4</v>
      </c>
      <c r="M179" s="183">
        <f>IFERROR(_xll.qlIndexFixing(Index1Y,$H179,TRUE,_xll.ohTrigger(RecalcTrigger,Trigger1Y)),NA())</f>
        <v>1.6937722390813869E-3</v>
      </c>
      <c r="N179" s="182">
        <f>IFERROR(_xll.qlIndexFixing(ONIndex1M,I179,TRUE,_xll.ohTrigger(RecalcTrigger,Trigger1M)),NA())</f>
        <v>-1.4958048215385489E-3</v>
      </c>
      <c r="O179" s="44">
        <f>IFERROR(_xll.qlIndexFixing(ONIndex3M,I179,TRUE,_xll.ohTrigger(RecalcTrigger,Trigger3M)),NA())</f>
        <v>-5.5122260064432993E-4</v>
      </c>
      <c r="P179" s="44">
        <f>IFERROR(_xll.qlIndexFixing(ONIndex6M,I179,TRUE,_xll.ohTrigger(RecalcTrigger,Trigger6M)),NA())</f>
        <v>3.130333673073693E-4</v>
      </c>
      <c r="Q179" s="183">
        <f>IFERROR(_xll.qlIndexFixing(ONIndex1Y,I179,TRUE,_xll.ohTrigger(RecalcTrigger,Trigger1Y)),NA())</f>
        <v>1.3467784182807918E-3</v>
      </c>
    </row>
    <row r="180" spans="2:17" x14ac:dyDescent="0.2">
      <c r="B180" s="39" t="s">
        <v>17</v>
      </c>
      <c r="D180" s="42">
        <f>_xll.qlCalendarAdvance(Calendar,$D179,B180,"f",FALSE)</f>
        <v>42521</v>
      </c>
      <c r="E180" s="177">
        <f>_xll.qlInterestRateIndexValueDate(IndexON,D180)</f>
        <v>42521</v>
      </c>
      <c r="F180" s="193">
        <f>IFERROR(_xll.qlIndexFixing(IndexON,D180,TRUE,_xll.ohTrigger(RecalcTrigger,TriggerON)),NA())</f>
        <v>-1.8014185692338813E-3</v>
      </c>
      <c r="H180" s="42">
        <f>_xll.qlCalendarAdvance(Calendar,$H179,B180,"f",FALSE)</f>
        <v>42521</v>
      </c>
      <c r="I180" s="177">
        <f>_xll.qlInterestRateIndexValueDate(Index1M,$H180)</f>
        <v>42523</v>
      </c>
      <c r="J180" s="182">
        <f>IFERROR(_xll.qlIndexFixing(Index1M,$H180,TRUE,_xll.ohTrigger(RecalcTrigger,Trigger1M)),NA())</f>
        <v>-1.478942540516226E-3</v>
      </c>
      <c r="K180" s="44">
        <f>IFERROR(_xll.qlIndexFixing(Index3M,H180,TRUE,_xll.ohTrigger(RecalcTrigger,Trigger3M)),NA())</f>
        <v>-6.1302881434828309E-4</v>
      </c>
      <c r="L180" s="44">
        <f>IFERROR(_xll.qlIndexFixing(Index6M,$H180,TRUE,_xll.ohTrigger(RecalcTrigger,Trigger6M)),NA())</f>
        <v>2.416509264874518E-4</v>
      </c>
      <c r="M180" s="183">
        <f>IFERROR(_xll.qlIndexFixing(Index1Y,$H180,TRUE,_xll.ohTrigger(RecalcTrigger,Trigger1Y)),NA())</f>
        <v>1.6954995543309052E-3</v>
      </c>
      <c r="N180" s="182">
        <f>IFERROR(_xll.qlIndexFixing(ONIndex1M,I180,TRUE,_xll.ohTrigger(RecalcTrigger,Trigger1M)),NA())</f>
        <v>-1.500899178021875E-3</v>
      </c>
      <c r="O180" s="44">
        <f>IFERROR(_xll.qlIndexFixing(ONIndex3M,I180,TRUE,_xll.ohTrigger(RecalcTrigger,Trigger3M)),NA())</f>
        <v>-5.5328152627431848E-4</v>
      </c>
      <c r="P180" s="44">
        <f>IFERROR(_xll.qlIndexFixing(ONIndex6M,I180,TRUE,_xll.ohTrigger(RecalcTrigger,Trigger6M)),NA())</f>
        <v>3.1818957908491541E-4</v>
      </c>
      <c r="Q180" s="183">
        <f>IFERROR(_xll.qlIndexFixing(ONIndex1Y,I180,TRUE,_xll.ohTrigger(RecalcTrigger,Trigger1Y)),NA())</f>
        <v>1.3449305443735682E-3</v>
      </c>
    </row>
    <row r="181" spans="2:17" x14ac:dyDescent="0.2">
      <c r="B181" s="39" t="s">
        <v>17</v>
      </c>
      <c r="D181" s="42">
        <f>_xll.qlCalendarAdvance(Calendar,$D180,B181,"f",FALSE)</f>
        <v>42522</v>
      </c>
      <c r="E181" s="177">
        <f>_xll.qlInterestRateIndexValueDate(IndexON,D181)</f>
        <v>42522</v>
      </c>
      <c r="F181" s="193">
        <f>IFERROR(_xll.qlIndexFixing(IndexON,D181,TRUE,_xll.ohTrigger(RecalcTrigger,TriggerON)),NA())</f>
        <v>-1.8022631223413299E-3</v>
      </c>
      <c r="H181" s="42">
        <f>_xll.qlCalendarAdvance(Calendar,$H180,B181,"f",FALSE)</f>
        <v>42522</v>
      </c>
      <c r="I181" s="177">
        <f>_xll.qlInterestRateIndexValueDate(Index1M,$H181)</f>
        <v>42524</v>
      </c>
      <c r="J181" s="182">
        <f>IFERROR(_xll.qlIndexFixing(Index1M,$H181,TRUE,_xll.ohTrigger(RecalcTrigger,Trigger1M)),NA())</f>
        <v>-1.4786126403600814E-3</v>
      </c>
      <c r="K181" s="44">
        <f>IFERROR(_xll.qlIndexFixing(Index3M,H181,TRUE,_xll.ohTrigger(RecalcTrigger,Trigger3M)),NA())</f>
        <v>-6.1472121659562797E-4</v>
      </c>
      <c r="L181" s="44">
        <f>IFERROR(_xll.qlIndexFixing(Index6M,$H181,TRUE,_xll.ohTrigger(RecalcTrigger,Trigger6M)),NA())</f>
        <v>2.4353008914883929E-4</v>
      </c>
      <c r="M181" s="183">
        <f>IFERROR(_xll.qlIndexFixing(Index1Y,$H181,TRUE,_xll.ohTrigger(RecalcTrigger,Trigger1Y)),NA())</f>
        <v>1.6988099282809292E-3</v>
      </c>
      <c r="N181" s="182">
        <f>IFERROR(_xll.qlIndexFixing(ONIndex1M,I181,TRUE,_xll.ohTrigger(RecalcTrigger,Trigger1M)),NA())</f>
        <v>-1.5027448862481307E-3</v>
      </c>
      <c r="O181" s="44">
        <f>IFERROR(_xll.qlIndexFixing(ONIndex3M,I181,TRUE,_xll.ohTrigger(RecalcTrigger,Trigger3M)),NA())</f>
        <v>-5.5445317733049393E-4</v>
      </c>
      <c r="P181" s="44">
        <f>IFERROR(_xll.qlIndexFixing(ONIndex6M,I181,TRUE,_xll.ohTrigger(RecalcTrigger,Trigger6M)),NA())</f>
        <v>3.2030981331310215E-4</v>
      </c>
      <c r="Q181" s="183">
        <f>IFERROR(_xll.qlIndexFixing(ONIndex1Y,I181,TRUE,_xll.ohTrigger(RecalcTrigger,Trigger1Y)),NA())</f>
        <v>1.3440083809879155E-3</v>
      </c>
    </row>
    <row r="182" spans="2:17" x14ac:dyDescent="0.2">
      <c r="B182" s="39" t="s">
        <v>17</v>
      </c>
      <c r="D182" s="42">
        <f>_xll.qlCalendarAdvance(Calendar,$D181,B182,"f",FALSE)</f>
        <v>42523</v>
      </c>
      <c r="E182" s="177">
        <f>_xll.qlInterestRateIndexValueDate(IndexON,D182)</f>
        <v>42523</v>
      </c>
      <c r="F182" s="193">
        <f>IFERROR(_xll.qlIndexFixing(IndexON,D182,TRUE,_xll.ohTrigger(RecalcTrigger,TriggerON)),NA())</f>
        <v>-1.8031101739701683E-3</v>
      </c>
      <c r="H182" s="42">
        <f>_xll.qlCalendarAdvance(Calendar,$H181,B182,"f",FALSE)</f>
        <v>42523</v>
      </c>
      <c r="I182" s="177">
        <f>_xll.qlInterestRateIndexValueDate(Index1M,$H182)</f>
        <v>42527</v>
      </c>
      <c r="J182" s="182">
        <f>IFERROR(_xll.qlIndexFixing(Index1M,$H182,TRUE,_xll.ohTrigger(RecalcTrigger,Trigger1M)),NA())</f>
        <v>-1.4733411742322566E-3</v>
      </c>
      <c r="K182" s="44">
        <f>IFERROR(_xll.qlIndexFixing(Index3M,H182,TRUE,_xll.ohTrigger(RecalcTrigger,Trigger3M)),NA())</f>
        <v>-6.1710858478628613E-4</v>
      </c>
      <c r="L182" s="44">
        <f>IFERROR(_xll.qlIndexFixing(Index6M,$H182,TRUE,_xll.ohTrigger(RecalcTrigger,Trigger6M)),NA())</f>
        <v>2.432197635586338E-4</v>
      </c>
      <c r="M182" s="183">
        <f>IFERROR(_xll.qlIndexFixing(Index1Y,$H182,TRUE,_xll.ohTrigger(RecalcTrigger,Trigger1Y)),NA())</f>
        <v>1.7024839184091173E-3</v>
      </c>
      <c r="N182" s="182">
        <f>IFERROR(_xll.qlIndexFixing(ONIndex1M,I182,TRUE,_xll.ohTrigger(RecalcTrigger,Trigger1M)),NA())</f>
        <v>-1.5041617045907785E-3</v>
      </c>
      <c r="O182" s="44">
        <f>IFERROR(_xll.qlIndexFixing(ONIndex3M,I182,TRUE,_xll.ohTrigger(RecalcTrigger,Trigger3M)),NA())</f>
        <v>-5.5571217012051477E-4</v>
      </c>
      <c r="P182" s="44">
        <f>IFERROR(_xll.qlIndexFixing(ONIndex6M,I182,TRUE,_xll.ohTrigger(RecalcTrigger,Trigger6M)),NA())</f>
        <v>3.2214825359311305E-4</v>
      </c>
      <c r="Q182" s="183">
        <f>IFERROR(_xll.qlIndexFixing(ONIndex1Y,I182,TRUE,_xll.ohTrigger(RecalcTrigger,Trigger1Y)),NA())</f>
        <v>1.3430854085694222E-3</v>
      </c>
    </row>
    <row r="183" spans="2:17" x14ac:dyDescent="0.2">
      <c r="B183" s="39" t="s">
        <v>17</v>
      </c>
      <c r="D183" s="42">
        <f>_xll.qlCalendarAdvance(Calendar,$D182,B183,"f",FALSE)</f>
        <v>42524</v>
      </c>
      <c r="E183" s="177">
        <f>_xll.qlInterestRateIndexValueDate(IndexON,D183)</f>
        <v>42524</v>
      </c>
      <c r="F183" s="193">
        <f>IFERROR(_xll.qlIndexFixing(IndexON,D183,TRUE,_xll.ohTrigger(RecalcTrigger,TriggerON)),NA())</f>
        <v>-1.8048043934415503E-3</v>
      </c>
      <c r="H183" s="42">
        <f>_xll.qlCalendarAdvance(Calendar,$H182,B183,"f",FALSE)</f>
        <v>42524</v>
      </c>
      <c r="I183" s="177">
        <f>_xll.qlInterestRateIndexValueDate(Index1M,$H183)</f>
        <v>42528</v>
      </c>
      <c r="J183" s="182">
        <f>IFERROR(_xll.qlIndexFixing(Index1M,$H183,TRUE,_xll.ohTrigger(RecalcTrigger,Trigger1M)),NA())</f>
        <v>-1.4707870496550868E-3</v>
      </c>
      <c r="K183" s="44">
        <f>IFERROR(_xll.qlIndexFixing(Index3M,H183,TRUE,_xll.ohTrigger(RecalcTrigger,Trigger3M)),NA())</f>
        <v>-6.1808367637202237E-4</v>
      </c>
      <c r="L183" s="44">
        <f>IFERROR(_xll.qlIndexFixing(Index6M,$H183,TRUE,_xll.ohTrigger(RecalcTrigger,Trigger6M)),NA())</f>
        <v>2.4368288248457457E-4</v>
      </c>
      <c r="M183" s="183">
        <f>IFERROR(_xll.qlIndexFixing(Index1Y,$H183,TRUE,_xll.ohTrigger(RecalcTrigger,Trigger1Y)),NA())</f>
        <v>1.7042561437042904E-3</v>
      </c>
      <c r="N183" s="182">
        <f>IFERROR(_xll.qlIndexFixing(ONIndex1M,I183,TRUE,_xll.ohTrigger(RecalcTrigger,Trigger1M)),NA())</f>
        <v>-1.5051430518342457E-3</v>
      </c>
      <c r="O183" s="44">
        <f>IFERROR(_xll.qlIndexFixing(ONIndex3M,I183,TRUE,_xll.ohTrigger(RecalcTrigger,Trigger3M)),NA())</f>
        <v>-5.5705968809771633E-4</v>
      </c>
      <c r="P183" s="44">
        <f>IFERROR(_xll.qlIndexFixing(ONIndex6M,I183,TRUE,_xll.ohTrigger(RecalcTrigger,Trigger6M)),NA())</f>
        <v>3.2370023997252417E-4</v>
      </c>
      <c r="Q183" s="183">
        <f>IFERROR(_xll.qlIndexFixing(ONIndex1Y,I183,TRUE,_xll.ohTrigger(RecalcTrigger,Trigger1Y)),NA())</f>
        <v>1.3421613858710657E-3</v>
      </c>
    </row>
    <row r="184" spans="2:17" x14ac:dyDescent="0.2">
      <c r="B184" s="39" t="s">
        <v>17</v>
      </c>
      <c r="D184" s="42">
        <f>_xll.qlCalendarAdvance(Calendar,$D183,B184,"f",FALSE)</f>
        <v>42527</v>
      </c>
      <c r="E184" s="177">
        <f>_xll.qlInterestRateIndexValueDate(IndexON,D184)</f>
        <v>42527</v>
      </c>
      <c r="F184" s="193">
        <f>IFERROR(_xll.qlIndexFixing(IndexON,D184,TRUE,_xll.ohTrigger(RecalcTrigger,TriggerON)),NA())</f>
        <v>-1.8065267097444604E-3</v>
      </c>
      <c r="H184" s="42">
        <f>_xll.qlCalendarAdvance(Calendar,$H183,B184,"f",FALSE)</f>
        <v>42527</v>
      </c>
      <c r="I184" s="177">
        <f>_xll.qlInterestRateIndexValueDate(Index1M,$H184)</f>
        <v>42529</v>
      </c>
      <c r="J184" s="182">
        <f>IFERROR(_xll.qlIndexFixing(Index1M,$H184,TRUE,_xll.ohTrigger(RecalcTrigger,Trigger1M)),NA())</f>
        <v>-1.4681737050983301E-3</v>
      </c>
      <c r="K184" s="44">
        <f>IFERROR(_xll.qlIndexFixing(Index3M,H184,TRUE,_xll.ohTrigger(RecalcTrigger,Trigger3M)),NA())</f>
        <v>-6.1903783245659987E-4</v>
      </c>
      <c r="L184" s="44">
        <f>IFERROR(_xll.qlIndexFixing(Index6M,$H184,TRUE,_xll.ohTrigger(RecalcTrigger,Trigger6M)),NA())</f>
        <v>2.4417466197252643E-4</v>
      </c>
      <c r="M184" s="183">
        <f>IFERROR(_xll.qlIndexFixing(Index1Y,$H184,TRUE,_xll.ohTrigger(RecalcTrigger,Trigger1Y)),NA())</f>
        <v>1.7060418013525565E-3</v>
      </c>
      <c r="N184" s="182">
        <f>IFERROR(_xll.qlIndexFixing(ONIndex1M,I184,TRUE,_xll.ohTrigger(RecalcTrigger,Trigger1M)),NA())</f>
        <v>-1.505614970551683E-3</v>
      </c>
      <c r="O184" s="44">
        <f>IFERROR(_xll.qlIndexFixing(ONIndex3M,I184,TRUE,_xll.ohTrigger(RecalcTrigger,Trigger3M)),NA())</f>
        <v>-5.6005485535859378E-4</v>
      </c>
      <c r="P184" s="44">
        <f>IFERROR(_xll.qlIndexFixing(ONIndex6M,I184,TRUE,_xll.ohTrigger(RecalcTrigger,Trigger6M)),NA())</f>
        <v>3.258263635164127E-4</v>
      </c>
      <c r="Q184" s="183">
        <f>IFERROR(_xll.qlIndexFixing(ONIndex1Y,I184,TRUE,_xll.ohTrigger(RecalcTrigger,Trigger1Y)),NA())</f>
        <v>1.3403136235812241E-3</v>
      </c>
    </row>
    <row r="185" spans="2:17" x14ac:dyDescent="0.2">
      <c r="B185" s="39" t="s">
        <v>17</v>
      </c>
      <c r="D185" s="42">
        <f>_xll.qlCalendarAdvance(Calendar,$D184,B185,"f",FALSE)</f>
        <v>42528</v>
      </c>
      <c r="E185" s="177">
        <f>_xll.qlInterestRateIndexValueDate(IndexON,D185)</f>
        <v>42528</v>
      </c>
      <c r="F185" s="193">
        <f>IFERROR(_xll.qlIndexFixing(IndexON,D185,TRUE,_xll.ohTrigger(RecalcTrigger,TriggerON)),NA())</f>
        <v>-1.8073887622138685E-3</v>
      </c>
      <c r="H185" s="42">
        <f>_xll.qlCalendarAdvance(Calendar,$H184,B185,"f",FALSE)</f>
        <v>42528</v>
      </c>
      <c r="I185" s="177">
        <f>_xll.qlInterestRateIndexValueDate(Index1M,$H185)</f>
        <v>42530</v>
      </c>
      <c r="J185" s="182">
        <f>IFERROR(_xll.qlIndexFixing(Index1M,$H185,TRUE,_xll.ohTrigger(RecalcTrigger,Trigger1M)),NA())</f>
        <v>-1.4631135278980745E-3</v>
      </c>
      <c r="K185" s="44">
        <f>IFERROR(_xll.qlIndexFixing(Index3M,H185,TRUE,_xll.ohTrigger(RecalcTrigger,Trigger3M)),NA())</f>
        <v>-6.1996952384455275E-4</v>
      </c>
      <c r="L185" s="44">
        <f>IFERROR(_xll.qlIndexFixing(Index6M,$H185,TRUE,_xll.ohTrigger(RecalcTrigger,Trigger6M)),NA())</f>
        <v>2.4469526925221678E-4</v>
      </c>
      <c r="M185" s="183">
        <f>IFERROR(_xll.qlIndexFixing(Index1Y,$H185,TRUE,_xll.ohTrigger(RecalcTrigger,Trigger1Y)),NA())</f>
        <v>1.7078423982955554E-3</v>
      </c>
      <c r="N185" s="182">
        <f>IFERROR(_xll.qlIndexFixing(ONIndex1M,I185,TRUE,_xll.ohTrigger(RecalcTrigger,Trigger1M)),NA())</f>
        <v>-1.5045820967918289E-3</v>
      </c>
      <c r="O185" s="44">
        <f>IFERROR(_xll.qlIndexFixing(ONIndex3M,I185,TRUE,_xll.ohTrigger(RecalcTrigger,Trigger3M)),NA())</f>
        <v>-5.6335868610091211E-4</v>
      </c>
      <c r="P185" s="44">
        <f>IFERROR(_xll.qlIndexFixing(ONIndex6M,I185,TRUE,_xll.ohTrigger(RecalcTrigger,Trigger6M)),NA())</f>
        <v>3.2695045478980944E-4</v>
      </c>
      <c r="Q185" s="183">
        <f>IFERROR(_xll.qlIndexFixing(ONIndex1Y,I185,TRUE,_xll.ohTrigger(RecalcTrigger,Trigger1Y)),NA())</f>
        <v>1.3384499681379225E-3</v>
      </c>
    </row>
    <row r="186" spans="2:17" x14ac:dyDescent="0.2">
      <c r="B186" s="39" t="s">
        <v>17</v>
      </c>
      <c r="D186" s="42">
        <f>_xll.qlCalendarAdvance(Calendar,$D185,B186,"f",FALSE)</f>
        <v>42529</v>
      </c>
      <c r="E186" s="177">
        <f>_xll.qlInterestRateIndexValueDate(IndexON,D186)</f>
        <v>42529</v>
      </c>
      <c r="F186" s="193">
        <f>IFERROR(_xll.qlIndexFixing(IndexON,D186,TRUE,_xll.ohTrigger(RecalcTrigger,TriggerON)),NA())</f>
        <v>-1.8082574629652015E-3</v>
      </c>
      <c r="H186" s="42">
        <f>_xll.qlCalendarAdvance(Calendar,$H185,B186,"f",FALSE)</f>
        <v>42529</v>
      </c>
      <c r="I186" s="177">
        <f>_xll.qlInterestRateIndexValueDate(Index1M,$H186)</f>
        <v>42531</v>
      </c>
      <c r="J186" s="182">
        <f>IFERROR(_xll.qlIndexFixing(Index1M,$H186,TRUE,_xll.ohTrigger(RecalcTrigger,Trigger1M)),NA())</f>
        <v>-1.4617638483688064E-3</v>
      </c>
      <c r="K186" s="44">
        <f>IFERROR(_xll.qlIndexFixing(Index3M,H186,TRUE,_xll.ohTrigger(RecalcTrigger,Trigger3M)),NA())</f>
        <v>-6.212644021638857E-4</v>
      </c>
      <c r="L186" s="44">
        <f>IFERROR(_xll.qlIndexFixing(Index6M,$H186,TRUE,_xll.ohTrigger(RecalcTrigger,Trigger6M)),NA())</f>
        <v>2.4728651563071054E-4</v>
      </c>
      <c r="M186" s="183">
        <f>IFERROR(_xll.qlIndexFixing(Index1Y,$H186,TRUE,_xll.ohTrigger(RecalcTrigger,Trigger1Y)),NA())</f>
        <v>1.7113313626450632E-3</v>
      </c>
      <c r="N186" s="182">
        <f>IFERROR(_xll.qlIndexFixing(ONIndex1M,I186,TRUE,_xll.ohTrigger(RecalcTrigger,Trigger1M)),NA())</f>
        <v>-1.5032873645504097E-3</v>
      </c>
      <c r="O186" s="44">
        <f>IFERROR(_xll.qlIndexFixing(ONIndex3M,I186,TRUE,_xll.ohTrigger(RecalcTrigger,Trigger3M)),NA())</f>
        <v>-5.6516658529126573E-4</v>
      </c>
      <c r="P186" s="44">
        <f>IFERROR(_xll.qlIndexFixing(ONIndex6M,I186,TRUE,_xll.ohTrigger(RecalcTrigger,Trigger6M)),NA())</f>
        <v>3.270002773358982E-4</v>
      </c>
      <c r="Q186" s="183">
        <f>IFERROR(_xll.qlIndexFixing(ONIndex1Y,I186,TRUE,_xll.ohTrigger(RecalcTrigger,Trigger1Y)),NA())</f>
        <v>1.3375170760543398E-3</v>
      </c>
    </row>
    <row r="187" spans="2:17" x14ac:dyDescent="0.2">
      <c r="B187" s="39" t="s">
        <v>17</v>
      </c>
      <c r="D187" s="42">
        <f>_xll.qlCalendarAdvance(Calendar,$D186,B187,"f",FALSE)</f>
        <v>42530</v>
      </c>
      <c r="E187" s="177">
        <f>_xll.qlInterestRateIndexValueDate(IndexON,D187)</f>
        <v>42530</v>
      </c>
      <c r="F187" s="193">
        <f>IFERROR(_xll.qlIndexFixing(IndexON,D187,TRUE,_xll.ohTrigger(RecalcTrigger,TriggerON)),NA())</f>
        <v>-1.8091456625990432E-3</v>
      </c>
      <c r="H187" s="42">
        <f>_xll.qlCalendarAdvance(Calendar,$H186,B187,"f",FALSE)</f>
        <v>42530</v>
      </c>
      <c r="I187" s="177">
        <f>_xll.qlInterestRateIndexValueDate(Index1M,$H187)</f>
        <v>42534</v>
      </c>
      <c r="J187" s="182">
        <f>IFERROR(_xll.qlIndexFixing(Index1M,$H187,TRUE,_xll.ohTrigger(RecalcTrigger,Trigger1M)),NA())</f>
        <v>-1.4553738201943389E-3</v>
      </c>
      <c r="K187" s="44">
        <f>IFERROR(_xll.qlIndexFixing(Index3M,H187,TRUE,_xll.ohTrigger(RecalcTrigger,Trigger3M)),NA())</f>
        <v>-6.2344042568484171E-4</v>
      </c>
      <c r="L187" s="44">
        <f>IFERROR(_xll.qlIndexFixing(Index6M,$H187,TRUE,_xll.ohTrigger(RecalcTrigger,Trigger6M)),NA())</f>
        <v>2.470696985436533E-4</v>
      </c>
      <c r="M187" s="183">
        <f>IFERROR(_xll.qlIndexFixing(Index1Y,$H187,TRUE,_xll.ohTrigger(RecalcTrigger,Trigger1Y)),NA())</f>
        <v>1.7152246703050291E-3</v>
      </c>
      <c r="N187" s="182">
        <f>IFERROR(_xll.qlIndexFixing(ONIndex1M,I187,TRUE,_xll.ohTrigger(RecalcTrigger,Trigger1M)),NA())</f>
        <v>-1.5015176717581014E-3</v>
      </c>
      <c r="O187" s="44">
        <f>IFERROR(_xll.qlIndexFixing(ONIndex3M,I187,TRUE,_xll.ohTrigger(RecalcTrigger,Trigger3M)),NA())</f>
        <v>-5.6707011158785292E-4</v>
      </c>
      <c r="P187" s="44">
        <f>IFERROR(_xll.qlIndexFixing(ONIndex6M,I187,TRUE,_xll.ohTrigger(RecalcTrigger,Trigger6M)),NA())</f>
        <v>3.2673568826524502E-4</v>
      </c>
      <c r="Q187" s="183">
        <f>IFERROR(_xll.qlIndexFixing(ONIndex1Y,I187,TRUE,_xll.ohTrigger(RecalcTrigger,Trigger1Y)),NA())</f>
        <v>1.3365816865285041E-3</v>
      </c>
    </row>
    <row r="188" spans="2:17" x14ac:dyDescent="0.2">
      <c r="B188" s="39" t="s">
        <v>17</v>
      </c>
      <c r="D188" s="42">
        <f>_xll.qlCalendarAdvance(Calendar,$D187,B188,"f",FALSE)</f>
        <v>42531</v>
      </c>
      <c r="E188" s="177">
        <f>_xll.qlInterestRateIndexValueDate(IndexON,D188)</f>
        <v>42531</v>
      </c>
      <c r="F188" s="193">
        <f>IFERROR(_xll.qlIndexFixing(IndexON,D188,TRUE,_xll.ohTrigger(RecalcTrigger,TriggerON)),NA())</f>
        <v>-1.8109906383978469E-3</v>
      </c>
      <c r="H188" s="42">
        <f>_xll.qlCalendarAdvance(Calendar,$H187,B188,"f",FALSE)</f>
        <v>42531</v>
      </c>
      <c r="I188" s="177">
        <f>_xll.qlInterestRateIndexValueDate(Index1M,$H188)</f>
        <v>42535</v>
      </c>
      <c r="J188" s="182">
        <f>IFERROR(_xll.qlIndexFixing(Index1M,$H188,TRUE,_xll.ohTrigger(RecalcTrigger,Trigger1M)),NA())</f>
        <v>-1.4531049156314424E-3</v>
      </c>
      <c r="K188" s="44">
        <f>IFERROR(_xll.qlIndexFixing(Index3M,H188,TRUE,_xll.ohTrigger(RecalcTrigger,Trigger3M)),NA())</f>
        <v>-6.2423622279218348E-4</v>
      </c>
      <c r="L188" s="44">
        <f>IFERROR(_xll.qlIndexFixing(Index6M,$H188,TRUE,_xll.ohTrigger(RecalcTrigger,Trigger6M)),NA())</f>
        <v>2.4773733088213787E-4</v>
      </c>
      <c r="M188" s="183">
        <f>IFERROR(_xll.qlIndexFixing(Index1Y,$H188,TRUE,_xll.ohTrigger(RecalcTrigger,Trigger1Y)),NA())</f>
        <v>1.7171229203034235E-3</v>
      </c>
      <c r="N188" s="182">
        <f>IFERROR(_xll.qlIndexFixing(ONIndex1M,I188,TRUE,_xll.ohTrigger(RecalcTrigger,Trigger1M)),NA())</f>
        <v>-1.4992664369994912E-3</v>
      </c>
      <c r="O188" s="44">
        <f>IFERROR(_xll.qlIndexFixing(ONIndex3M,I188,TRUE,_xll.ohTrigger(RecalcTrigger,Trigger3M)),NA())</f>
        <v>-5.6905193649203767E-4</v>
      </c>
      <c r="P188" s="44">
        <f>IFERROR(_xll.qlIndexFixing(ONIndex6M,I188,TRUE,_xll.ohTrigger(RecalcTrigger,Trigger6M)),NA())</f>
        <v>3.26152027705362E-4</v>
      </c>
      <c r="Q188" s="183">
        <f>IFERROR(_xll.qlIndexFixing(ONIndex1Y,I188,TRUE,_xll.ohTrigger(RecalcTrigger,Trigger1Y)),NA())</f>
        <v>1.335643558313393E-3</v>
      </c>
    </row>
    <row r="189" spans="2:17" x14ac:dyDescent="0.2">
      <c r="B189" s="39" t="s">
        <v>17</v>
      </c>
      <c r="D189" s="42">
        <f>_xll.qlCalendarAdvance(Calendar,$D188,B189,"f",FALSE)</f>
        <v>42534</v>
      </c>
      <c r="E189" s="177">
        <f>_xll.qlInterestRateIndexValueDate(IndexON,D189)</f>
        <v>42534</v>
      </c>
      <c r="F189" s="193">
        <f>IFERROR(_xll.qlIndexFixing(IndexON,D189,TRUE,_xll.ohTrigger(RecalcTrigger,TriggerON)),NA())</f>
        <v>-1.8129338047190302E-3</v>
      </c>
      <c r="H189" s="42">
        <f>_xll.qlCalendarAdvance(Calendar,$H188,B189,"f",FALSE)</f>
        <v>42534</v>
      </c>
      <c r="I189" s="177">
        <f>_xll.qlInterestRateIndexValueDate(Index1M,$H189)</f>
        <v>42536</v>
      </c>
      <c r="J189" s="182">
        <f>IFERROR(_xll.qlIndexFixing(Index1M,$H189,TRUE,_xll.ohTrigger(RecalcTrigger,Trigger1M)),NA())</f>
        <v>-1.4510144959207771E-3</v>
      </c>
      <c r="K189" s="44">
        <f>IFERROR(_xll.qlIndexFixing(Index3M,H189,TRUE,_xll.ohTrigger(RecalcTrigger,Trigger3M)),NA())</f>
        <v>-6.2500000029690379E-4</v>
      </c>
      <c r="L189" s="44">
        <f>IFERROR(_xll.qlIndexFixing(Index6M,$H189,TRUE,_xll.ohTrigger(RecalcTrigger,Trigger6M)),NA())</f>
        <v>2.4843502098018246E-4</v>
      </c>
      <c r="M189" s="183">
        <f>IFERROR(_xll.qlIndexFixing(Index1Y,$H189,TRUE,_xll.ohTrigger(RecalcTrigger,Trigger1Y)),NA())</f>
        <v>1.7190453627236918E-3</v>
      </c>
      <c r="N189" s="182">
        <f>IFERROR(_xll.qlIndexFixing(ONIndex1M,I189,TRUE,_xll.ohTrigger(RecalcTrigger,Trigger1M)),NA())</f>
        <v>-1.4931197266987439E-3</v>
      </c>
      <c r="O189" s="44">
        <f>IFERROR(_xll.qlIndexFixing(ONIndex3M,I189,TRUE,_xll.ohTrigger(RecalcTrigger,Trigger3M)),NA())</f>
        <v>-5.7300563495399359E-4</v>
      </c>
      <c r="P189" s="44">
        <f>IFERROR(_xll.qlIndexFixing(ONIndex6M,I189,TRUE,_xll.ohTrigger(RecalcTrigger,Trigger6M)),NA())</f>
        <v>3.2389812845146082E-4</v>
      </c>
      <c r="Q189" s="183">
        <f>IFERROR(_xll.qlIndexFixing(ONIndex1Y,I189,TRUE,_xll.ohTrigger(RecalcTrigger,Trigger1Y)),NA())</f>
        <v>1.3337619085440622E-3</v>
      </c>
    </row>
    <row r="190" spans="2:17" x14ac:dyDescent="0.2">
      <c r="B190" s="39" t="s">
        <v>17</v>
      </c>
      <c r="D190" s="42">
        <f>_xll.qlCalendarAdvance(Calendar,$D189,B190,"f",FALSE)</f>
        <v>42535</v>
      </c>
      <c r="E190" s="177">
        <f>_xll.qlInterestRateIndexValueDate(IndexON,D190)</f>
        <v>42535</v>
      </c>
      <c r="F190" s="193">
        <f>IFERROR(_xll.qlIndexFixing(IndexON,D190,TRUE,_xll.ohTrigger(RecalcTrigger,TriggerON)),NA())</f>
        <v>-1.8139419591989281E-3</v>
      </c>
      <c r="H190" s="42">
        <f>_xll.qlCalendarAdvance(Calendar,$H189,B190,"f",FALSE)</f>
        <v>42535</v>
      </c>
      <c r="I190" s="177">
        <f>_xll.qlInterestRateIndexValueDate(Index1M,$H190)</f>
        <v>42537</v>
      </c>
      <c r="J190" s="182">
        <f>IFERROR(_xll.qlIndexFixing(Index1M,$H190,TRUE,_xll.ohTrigger(RecalcTrigger,Trigger1M)),NA())</f>
        <v>-1.4493963078981986E-3</v>
      </c>
      <c r="K190" s="44">
        <f>IFERROR(_xll.qlIndexFixing(Index3M,H190,TRUE,_xll.ohTrigger(RecalcTrigger,Trigger3M)),NA())</f>
        <v>-6.2573020190781969E-4</v>
      </c>
      <c r="L190" s="44">
        <f>IFERROR(_xll.qlIndexFixing(Index6M,$H190,TRUE,_xll.ohTrigger(RecalcTrigger,Trigger6M)),NA())</f>
        <v>2.4916301159704244E-4</v>
      </c>
      <c r="M190" s="183">
        <f>IFERROR(_xll.qlIndexFixing(Index1Y,$H190,TRUE,_xll.ohTrigger(RecalcTrigger,Trigger1Y)),NA())</f>
        <v>1.7209935750025359E-3</v>
      </c>
      <c r="N190" s="182">
        <f>IFERROR(_xll.qlIndexFixing(ONIndex1M,I190,TRUE,_xll.ohTrigger(RecalcTrigger,Trigger1M)),NA())</f>
        <v>-1.4853144465165613E-3</v>
      </c>
      <c r="O190" s="44">
        <f>IFERROR(_xll.qlIndexFixing(ONIndex3M,I190,TRUE,_xll.ohTrigger(RecalcTrigger,Trigger3M)),NA())</f>
        <v>-5.769129687971386E-4</v>
      </c>
      <c r="P190" s="44">
        <f>IFERROR(_xll.qlIndexFixing(ONIndex6M,I190,TRUE,_xll.ohTrigger(RecalcTrigger,Trigger6M)),NA())</f>
        <v>3.2053347839955393E-4</v>
      </c>
      <c r="Q190" s="183">
        <f>IFERROR(_xll.qlIndexFixing(ONIndex1Y,I190,TRUE,_xll.ohTrigger(RecalcTrigger,Trigger1Y)),NA())</f>
        <v>1.3318588350585969E-3</v>
      </c>
    </row>
    <row r="191" spans="2:17" x14ac:dyDescent="0.2">
      <c r="B191" s="39" t="s">
        <v>17</v>
      </c>
      <c r="D191" s="42">
        <f>_xll.qlCalendarAdvance(Calendar,$D190,B191,"f",FALSE)</f>
        <v>42536</v>
      </c>
      <c r="E191" s="177">
        <f>_xll.qlInterestRateIndexValueDate(IndexON,D191)</f>
        <v>42536</v>
      </c>
      <c r="F191" s="193">
        <f>IFERROR(_xll.qlIndexFixing(IndexON,D191,TRUE,_xll.ohTrigger(RecalcTrigger,TriggerON)),NA())</f>
        <v>-1.8149754743124191E-3</v>
      </c>
      <c r="H191" s="42">
        <f>_xll.qlCalendarAdvance(Calendar,$H190,B191,"f",FALSE)</f>
        <v>42536</v>
      </c>
      <c r="I191" s="177">
        <f>_xll.qlInterestRateIndexValueDate(Index1M,$H191)</f>
        <v>42538</v>
      </c>
      <c r="J191" s="182">
        <f>IFERROR(_xll.qlIndexFixing(Index1M,$H191,TRUE,_xll.ohTrigger(RecalcTrigger,Trigger1M)),NA())</f>
        <v>-1.4477936235789089E-3</v>
      </c>
      <c r="K191" s="44">
        <f>IFERROR(_xll.qlIndexFixing(Index3M,H191,TRUE,_xll.ohTrigger(RecalcTrigger,Trigger3M)),NA())</f>
        <v>-6.2652659873811537E-4</v>
      </c>
      <c r="L191" s="44">
        <f>IFERROR(_xll.qlIndexFixing(Index6M,$H191,TRUE,_xll.ohTrigger(RecalcTrigger,Trigger6M)),NA())</f>
        <v>2.5232204651206154E-4</v>
      </c>
      <c r="M191" s="183">
        <f>IFERROR(_xll.qlIndexFixing(Index1Y,$H191,TRUE,_xll.ohTrigger(RecalcTrigger,Trigger1Y)),NA())</f>
        <v>1.7248810193225936E-3</v>
      </c>
      <c r="N191" s="182">
        <f>IFERROR(_xll.qlIndexFixing(ONIndex1M,I191,TRUE,_xll.ohTrigger(RecalcTrigger,Trigger1M)),NA())</f>
        <v>-1.4805567784170748E-3</v>
      </c>
      <c r="O191" s="44">
        <f>IFERROR(_xll.qlIndexFixing(ONIndex3M,I191,TRUE,_xll.ohTrigger(RecalcTrigger,Trigger3M)),NA())</f>
        <v>-5.7884088438431291E-4</v>
      </c>
      <c r="P191" s="44">
        <f>IFERROR(_xll.qlIndexFixing(ONIndex6M,I191,TRUE,_xll.ohTrigger(RecalcTrigger,Trigger6M)),NA())</f>
        <v>3.1828456598326227E-4</v>
      </c>
      <c r="Q191" s="183">
        <f>IFERROR(_xll.qlIndexFixing(ONIndex1Y,I191,TRUE,_xll.ohTrigger(RecalcTrigger,Trigger1Y)),NA())</f>
        <v>1.3309033957309424E-3</v>
      </c>
    </row>
    <row r="192" spans="2:17" x14ac:dyDescent="0.2">
      <c r="B192" s="39" t="s">
        <v>17</v>
      </c>
      <c r="D192" s="42">
        <f>_xll.qlCalendarAdvance(Calendar,$D191,B192,"f",FALSE)</f>
        <v>42537</v>
      </c>
      <c r="E192" s="177">
        <f>_xll.qlInterestRateIndexValueDate(IndexON,D192)</f>
        <v>42537</v>
      </c>
      <c r="F192" s="193">
        <f>IFERROR(_xll.qlIndexFixing(IndexON,D192,TRUE,_xll.ohTrigger(RecalcTrigger,TriggerON)),NA())</f>
        <v>-1.8160348066142973E-3</v>
      </c>
      <c r="H192" s="42">
        <f>_xll.qlCalendarAdvance(Calendar,$H191,B192,"f",FALSE)</f>
        <v>42537</v>
      </c>
      <c r="I192" s="177">
        <f>_xll.qlInterestRateIndexValueDate(Index1M,$H192)</f>
        <v>42541</v>
      </c>
      <c r="J192" s="182">
        <f>IFERROR(_xll.qlIndexFixing(Index1M,$H192,TRUE,_xll.ohTrigger(RecalcTrigger,Trigger1M)),NA())</f>
        <v>-1.4445116597485708E-3</v>
      </c>
      <c r="K192" s="44">
        <f>IFERROR(_xll.qlIndexFixing(Index3M,H192,TRUE,_xll.ohTrigger(RecalcTrigger,Trigger3M)),NA())</f>
        <v>-6.2830560412408941E-4</v>
      </c>
      <c r="L192" s="44">
        <f>IFERROR(_xll.qlIndexFixing(Index6M,$H192,TRUE,_xll.ohTrigger(RecalcTrigger,Trigger6M)),NA())</f>
        <v>2.5238321207533539E-4</v>
      </c>
      <c r="M192" s="183">
        <f>IFERROR(_xll.qlIndexFixing(Index1Y,$H192,TRUE,_xll.ohTrigger(RecalcTrigger,Trigger1Y)),NA())</f>
        <v>1.7290760239947042E-3</v>
      </c>
      <c r="N192" s="182">
        <f>IFERROR(_xll.qlIndexFixing(ONIndex1M,I192,TRUE,_xll.ohTrigger(RecalcTrigger,Trigger1M)),NA())</f>
        <v>-1.4752780789395459E-3</v>
      </c>
      <c r="O192" s="44">
        <f>IFERROR(_xll.qlIndexFixing(ONIndex3M,I192,TRUE,_xll.ohTrigger(RecalcTrigger,Trigger3M)),NA())</f>
        <v>-5.8075290244818945E-4</v>
      </c>
      <c r="P192" s="44">
        <f>IFERROR(_xll.qlIndexFixing(ONIndex6M,I192,TRUE,_xll.ohTrigger(RecalcTrigger,Trigger6M)),NA())</f>
        <v>3.1568862428166256E-4</v>
      </c>
      <c r="Q192" s="183">
        <f>IFERROR(_xll.qlIndexFixing(ONIndex1Y,I192,TRUE,_xll.ohTrigger(RecalcTrigger,Trigger1Y)),NA())</f>
        <v>1.3299437705516226E-3</v>
      </c>
    </row>
    <row r="193" spans="2:17" x14ac:dyDescent="0.2">
      <c r="B193" s="39" t="s">
        <v>17</v>
      </c>
      <c r="D193" s="42">
        <f>_xll.qlCalendarAdvance(Calendar,$D192,B193,"f",FALSE)</f>
        <v>42538</v>
      </c>
      <c r="E193" s="177">
        <f>_xll.qlInterestRateIndexValueDate(IndexON,D193)</f>
        <v>42538</v>
      </c>
      <c r="F193" s="193">
        <f>IFERROR(_xll.qlIndexFixing(IndexON,D193,TRUE,_xll.ohTrigger(RecalcTrigger,TriggerON)),NA())</f>
        <v>-1.8182326284854611E-3</v>
      </c>
      <c r="H193" s="42">
        <f>_xll.qlCalendarAdvance(Calendar,$H192,B193,"f",FALSE)</f>
        <v>42538</v>
      </c>
      <c r="I193" s="177">
        <f>_xll.qlInterestRateIndexValueDate(Index1M,$H193)</f>
        <v>42542</v>
      </c>
      <c r="J193" s="182">
        <f>IFERROR(_xll.qlIndexFixing(Index1M,$H193,TRUE,_xll.ohTrigger(RecalcTrigger,Trigger1M)),NA())</f>
        <v>-1.4442620198464873E-3</v>
      </c>
      <c r="K193" s="44">
        <f>IFERROR(_xll.qlIndexFixing(Index3M,H193,TRUE,_xll.ohTrigger(RecalcTrigger,Trigger3M)),NA())</f>
        <v>-6.2886357878447815E-4</v>
      </c>
      <c r="L193" s="44">
        <f>IFERROR(_xll.qlIndexFixing(Index6M,$H193,TRUE,_xll.ohTrigger(RecalcTrigger,Trigger6M)),NA())</f>
        <v>2.5326672431837366E-4</v>
      </c>
      <c r="M193" s="183">
        <f>IFERROR(_xll.qlIndexFixing(Index1Y,$H193,TRUE,_xll.ohTrigger(RecalcTrigger,Trigger1Y)),NA())</f>
        <v>1.73117709967877E-3</v>
      </c>
      <c r="N193" s="182">
        <f>IFERROR(_xll.qlIndexFixing(ONIndex1M,I193,TRUE,_xll.ohTrigger(RecalcTrigger,Trigger1M)),NA())</f>
        <v>-1.4694717666685619E-3</v>
      </c>
      <c r="O193" s="44">
        <f>IFERROR(_xll.qlIndexFixing(ONIndex3M,I193,TRUE,_xll.ohTrigger(RecalcTrigger,Trigger3M)),NA())</f>
        <v>-5.8264854209344463E-4</v>
      </c>
      <c r="P193" s="44">
        <f>IFERROR(_xll.qlIndexFixing(ONIndex6M,I193,TRUE,_xll.ohTrigger(RecalcTrigger,Trigger6M)),NA())</f>
        <v>3.1274099342226691E-4</v>
      </c>
      <c r="Q193" s="183">
        <f>IFERROR(_xll.qlIndexFixing(ONIndex1Y,I193,TRUE,_xll.ohTrigger(RecalcTrigger,Trigger1Y)),NA())</f>
        <v>1.3289797183535512E-3</v>
      </c>
    </row>
    <row r="194" spans="2:17" x14ac:dyDescent="0.2">
      <c r="B194" s="39" t="s">
        <v>17</v>
      </c>
      <c r="D194" s="42">
        <f>_xll.qlCalendarAdvance(Calendar,$D193,B194,"f",FALSE)</f>
        <v>42541</v>
      </c>
      <c r="E194" s="177">
        <f>_xll.qlInterestRateIndexValueDate(IndexON,D194)</f>
        <v>42541</v>
      </c>
      <c r="F194" s="193">
        <f>IFERROR(_xll.qlIndexFixing(IndexON,D194,TRUE,_xll.ohTrigger(RecalcTrigger,TriggerON)),NA())</f>
        <v>-1.8205394402404096E-3</v>
      </c>
      <c r="H194" s="42">
        <f>_xll.qlCalendarAdvance(Calendar,$H193,B194,"f",FALSE)</f>
        <v>42541</v>
      </c>
      <c r="I194" s="177">
        <f>_xll.qlInterestRateIndexValueDate(Index1M,$H194)</f>
        <v>42543</v>
      </c>
      <c r="J194" s="182">
        <f>IFERROR(_xll.qlIndexFixing(Index1M,$H194,TRUE,_xll.ohTrigger(RecalcTrigger,Trigger1M)),NA())</f>
        <v>-1.4444519395770961E-3</v>
      </c>
      <c r="K194" s="44">
        <f>IFERROR(_xll.qlIndexFixing(Index3M,H194,TRUE,_xll.ohTrigger(RecalcTrigger,Trigger3M)),NA())</f>
        <v>-6.2938749636336406E-4</v>
      </c>
      <c r="L194" s="44">
        <f>IFERROR(_xll.qlIndexFixing(Index6M,$H194,TRUE,_xll.ohTrigger(RecalcTrigger,Trigger6M)),NA())</f>
        <v>2.5418222022390643E-4</v>
      </c>
      <c r="M194" s="183">
        <f>IFERROR(_xll.qlIndexFixing(Index1Y,$H194,TRUE,_xll.ohTrigger(RecalcTrigger,Trigger1Y)),NA())</f>
        <v>1.7333136213852816E-3</v>
      </c>
      <c r="N194" s="182">
        <f>IFERROR(_xll.qlIndexFixing(ONIndex1M,I194,TRUE,_xll.ohTrigger(RecalcTrigger,Trigger1M)),NA())</f>
        <v>-1.4575480134704222E-3</v>
      </c>
      <c r="O194" s="44">
        <f>IFERROR(_xll.qlIndexFixing(ONIndex3M,I194,TRUE,_xll.ohTrigger(RecalcTrigger,Trigger3M)),NA())</f>
        <v>-5.8638187101944794E-4</v>
      </c>
      <c r="P194" s="44">
        <f>IFERROR(_xll.qlIndexFixing(ONIndex6M,I194,TRUE,_xll.ohTrigger(RecalcTrigger,Trigger6M)),NA())</f>
        <v>3.0559175656641457E-4</v>
      </c>
      <c r="Q194" s="183">
        <f>IFERROR(_xll.qlIndexFixing(ONIndex1Y,I194,TRUE,_xll.ohTrigger(RecalcTrigger,Trigger1Y)),NA())</f>
        <v>1.3269739040389084E-3</v>
      </c>
    </row>
    <row r="195" spans="2:17" x14ac:dyDescent="0.2">
      <c r="B195" s="39" t="s">
        <v>17</v>
      </c>
      <c r="D195" s="42">
        <f>_xll.qlCalendarAdvance(Calendar,$D194,B195,"f",FALSE)</f>
        <v>42542</v>
      </c>
      <c r="E195" s="177">
        <f>_xll.qlInterestRateIndexValueDate(IndexON,D195)</f>
        <v>42542</v>
      </c>
      <c r="F195" s="193">
        <f>IFERROR(_xll.qlIndexFixing(IndexON,D195,TRUE,_xll.ohTrigger(RecalcTrigger,TriggerON)),NA())</f>
        <v>-1.8217347077253976E-3</v>
      </c>
      <c r="H195" s="42">
        <f>_xll.qlCalendarAdvance(Calendar,$H194,B195,"f",FALSE)</f>
        <v>42542</v>
      </c>
      <c r="I195" s="177">
        <f>_xll.qlInterestRateIndexValueDate(Index1M,$H195)</f>
        <v>42544</v>
      </c>
      <c r="J195" s="182">
        <f>IFERROR(_xll.qlIndexFixing(Index1M,$H195,TRUE,_xll.ohTrigger(RecalcTrigger,Trigger1M)),NA())</f>
        <v>-1.4491827374930877E-3</v>
      </c>
      <c r="K195" s="44">
        <f>IFERROR(_xll.qlIndexFixing(Index3M,H195,TRUE,_xll.ohTrigger(RecalcTrigger,Trigger3M)),NA())</f>
        <v>-6.2987751516802753E-4</v>
      </c>
      <c r="L195" s="44">
        <f>IFERROR(_xll.qlIndexFixing(Index6M,$H195,TRUE,_xll.ohTrigger(RecalcTrigger,Trigger6M)),NA())</f>
        <v>2.551300180829009E-4</v>
      </c>
      <c r="M195" s="183">
        <f>IFERROR(_xll.qlIndexFixing(Index1Y,$H195,TRUE,_xll.ohTrigger(RecalcTrigger,Trigger1Y)),NA())</f>
        <v>1.7354872370703123E-3</v>
      </c>
      <c r="N195" s="182">
        <f>IFERROR(_xll.qlIndexFixing(ONIndex1M,I195,TRUE,_xll.ohTrigger(RecalcTrigger,Trigger1M)),NA())</f>
        <v>-1.4469876308353946E-3</v>
      </c>
      <c r="O195" s="44">
        <f>IFERROR(_xll.qlIndexFixing(ONIndex3M,I195,TRUE,_xll.ohTrigger(RecalcTrigger,Trigger3M)),NA())</f>
        <v>-5.9005771253062278E-4</v>
      </c>
      <c r="P195" s="44">
        <f>IFERROR(_xll.qlIndexFixing(ONIndex6M,I195,TRUE,_xll.ohTrigger(RecalcTrigger,Trigger6M)),NA())</f>
        <v>2.9810586391398886E-4</v>
      </c>
      <c r="Q195" s="183">
        <f>IFERROR(_xll.qlIndexFixing(ONIndex1Y,I195,TRUE,_xll.ohTrigger(RecalcTrigger,Trigger1Y)),NA())</f>
        <v>1.3247987465447864E-3</v>
      </c>
    </row>
    <row r="196" spans="2:17" x14ac:dyDescent="0.2">
      <c r="B196" s="39" t="s">
        <v>17</v>
      </c>
      <c r="D196" s="42">
        <f>_xll.qlCalendarAdvance(Calendar,$D195,B196,"f",FALSE)</f>
        <v>42543</v>
      </c>
      <c r="E196" s="177">
        <f>_xll.qlInterestRateIndexValueDate(IndexON,D196)</f>
        <v>42543</v>
      </c>
      <c r="F196" s="193">
        <f>IFERROR(_xll.qlIndexFixing(IndexON,D196,TRUE,_xll.ohTrigger(RecalcTrigger,TriggerON)),NA())</f>
        <v>-1.8229585317275365E-3</v>
      </c>
      <c r="H196" s="42">
        <f>_xll.qlCalendarAdvance(Calendar,$H195,B196,"f",FALSE)</f>
        <v>42543</v>
      </c>
      <c r="I196" s="177">
        <f>_xll.qlInterestRateIndexValueDate(Index1M,$H196)</f>
        <v>42545</v>
      </c>
      <c r="J196" s="182">
        <f>IFERROR(_xll.qlIndexFixing(Index1M,$H196,TRUE,_xll.ohTrigger(RecalcTrigger,Trigger1M)),NA())</f>
        <v>-1.4485341654029006E-3</v>
      </c>
      <c r="K196" s="44">
        <f>IFERROR(_xll.qlIndexFixing(Index3M,H196,TRUE,_xll.ohTrigger(RecalcTrigger,Trigger3M)),NA())</f>
        <v>-6.3017176156161489E-4</v>
      </c>
      <c r="L196" s="44">
        <f>IFERROR(_xll.qlIndexFixing(Index6M,$H196,TRUE,_xll.ohTrigger(RecalcTrigger,Trigger6M)),NA())</f>
        <v>2.599999999998123E-4</v>
      </c>
      <c r="M196" s="183">
        <f>IFERROR(_xll.qlIndexFixing(Index1Y,$H196,TRUE,_xll.ohTrigger(RecalcTrigger,Trigger1Y)),NA())</f>
        <v>1.7399999999990494E-3</v>
      </c>
      <c r="N196" s="182">
        <f>IFERROR(_xll.qlIndexFixing(ONIndex1M,I196,TRUE,_xll.ohTrigger(RecalcTrigger,Trigger1M)),NA())</f>
        <v>-1.4424809773849745E-3</v>
      </c>
      <c r="O196" s="44">
        <f>IFERROR(_xll.qlIndexFixing(ONIndex3M,I196,TRUE,_xll.ohTrigger(RecalcTrigger,Trigger3M)),NA())</f>
        <v>-5.9186425600543657E-4</v>
      </c>
      <c r="P196" s="44">
        <f>IFERROR(_xll.qlIndexFixing(ONIndex6M,I196,TRUE,_xll.ohTrigger(RecalcTrigger,Trigger6M)),NA())</f>
        <v>2.943160461743588E-4</v>
      </c>
      <c r="Q196" s="183">
        <f>IFERROR(_xll.qlIndexFixing(ONIndex1Y,I196,TRUE,_xll.ohTrigger(RecalcTrigger,Trigger1Y)),NA())</f>
        <v>1.3236279776229765E-3</v>
      </c>
    </row>
    <row r="197" spans="2:17" x14ac:dyDescent="0.2">
      <c r="B197" s="39" t="s">
        <v>17</v>
      </c>
      <c r="D197" s="42">
        <f>_xll.qlCalendarAdvance(Calendar,$D196,B197,"f",FALSE)</f>
        <v>42544</v>
      </c>
      <c r="E197" s="177">
        <f>_xll.qlInterestRateIndexValueDate(IndexON,D197)</f>
        <v>42544</v>
      </c>
      <c r="F197" s="193">
        <f>IFERROR(_xll.qlIndexFixing(IndexON,D197,TRUE,_xll.ohTrigger(RecalcTrigger,TriggerON)),NA())</f>
        <v>-1.8242113690813966E-3</v>
      </c>
      <c r="H197" s="42">
        <f>_xll.qlCalendarAdvance(Calendar,$H196,B197,"f",FALSE)</f>
        <v>42544</v>
      </c>
      <c r="I197" s="177">
        <f>_xll.qlInterestRateIndexValueDate(Index1M,$H197)</f>
        <v>42548</v>
      </c>
      <c r="J197" s="182">
        <f>IFERROR(_xll.qlIndexFixing(Index1M,$H197,TRUE,_xll.ohTrigger(RecalcTrigger,Trigger1M)),NA())</f>
        <v>-1.4531832096440489E-3</v>
      </c>
      <c r="K197" s="44">
        <f>IFERROR(_xll.qlIndexFixing(Index3M,H197,TRUE,_xll.ohTrigger(RecalcTrigger,Trigger3M)),NA())</f>
        <v>-6.3150200223202493E-4</v>
      </c>
      <c r="L197" s="44">
        <f>IFERROR(_xll.qlIndexFixing(Index6M,$H197,TRUE,_xll.ohTrigger(RecalcTrigger,Trigger6M)),NA())</f>
        <v>2.5925193394421109E-4</v>
      </c>
      <c r="M197" s="183">
        <f>IFERROR(_xll.qlIndexFixing(Index1Y,$H197,TRUE,_xll.ohTrigger(RecalcTrigger,Trigger1Y)),NA())</f>
        <v>1.7445858839223679E-3</v>
      </c>
      <c r="N197" s="182">
        <f>IFERROR(_xll.qlIndexFixing(ONIndex1M,I197,TRUE,_xll.ohTrigger(RecalcTrigger,Trigger1M)),NA())</f>
        <v>-1.438451808946084E-3</v>
      </c>
      <c r="O197" s="44">
        <f>IFERROR(_xll.qlIndexFixing(ONIndex3M,I197,TRUE,_xll.ohTrigger(RecalcTrigger,Trigger3M)),NA())</f>
        <v>-5.9365153912693813E-4</v>
      </c>
      <c r="P197" s="44">
        <f>IFERROR(_xll.qlIndexFixing(ONIndex6M,I197,TRUE,_xll.ohTrigger(RecalcTrigger,Trigger6M)),NA())</f>
        <v>2.9049835033490012E-4</v>
      </c>
      <c r="Q197" s="183">
        <f>IFERROR(_xll.qlIndexFixing(ONIndex1Y,I197,TRUE,_xll.ohTrigger(RecalcTrigger,Trigger1Y)),NA())</f>
        <v>1.3224045031812182E-3</v>
      </c>
    </row>
    <row r="198" spans="2:17" x14ac:dyDescent="0.2">
      <c r="B198" s="39" t="s">
        <v>17</v>
      </c>
      <c r="D198" s="42">
        <f>_xll.qlCalendarAdvance(Calendar,$D197,B198,"f",FALSE)</f>
        <v>42545</v>
      </c>
      <c r="E198" s="177">
        <f>_xll.qlInterestRateIndexValueDate(IndexON,D198)</f>
        <v>42545</v>
      </c>
      <c r="F198" s="193">
        <f>IFERROR(_xll.qlIndexFixing(IndexON,D198,TRUE,_xll.ohTrigger(RecalcTrigger,TriggerON)),NA())</f>
        <v>-1.826806767484257E-3</v>
      </c>
      <c r="H198" s="42">
        <f>_xll.qlCalendarAdvance(Calendar,$H197,B198,"f",FALSE)</f>
        <v>42545</v>
      </c>
      <c r="I198" s="177">
        <f>_xll.qlInterestRateIndexValueDate(Index1M,$H198)</f>
        <v>42549</v>
      </c>
      <c r="J198" s="182">
        <f>IFERROR(_xll.qlIndexFixing(Index1M,$H198,TRUE,_xll.ohTrigger(RecalcTrigger,Trigger1M)),NA())</f>
        <v>-1.4565216148549887E-3</v>
      </c>
      <c r="K198" s="44">
        <f>IFERROR(_xll.qlIndexFixing(Index3M,H198,TRUE,_xll.ohTrigger(RecalcTrigger,Trigger3M)),NA())</f>
        <v>-6.3182513519979963E-4</v>
      </c>
      <c r="L198" s="44">
        <f>IFERROR(_xll.qlIndexFixing(Index6M,$H198,TRUE,_xll.ohTrigger(RecalcTrigger,Trigger6M)),NA())</f>
        <v>2.6036221914263604E-4</v>
      </c>
      <c r="M198" s="183">
        <f>IFERROR(_xll.qlIndexFixing(Index1Y,$H198,TRUE,_xll.ohTrigger(RecalcTrigger,Trigger1Y)),NA())</f>
        <v>1.7469664771495724E-3</v>
      </c>
      <c r="N198" s="182">
        <f>IFERROR(_xll.qlIndexFixing(ONIndex1M,I198,TRUE,_xll.ohTrigger(RecalcTrigger,Trigger1M)),NA())</f>
        <v>-1.4349078532571724E-3</v>
      </c>
      <c r="O198" s="44">
        <f>IFERROR(_xll.qlIndexFixing(ONIndex3M,I198,TRUE,_xll.ohTrigger(RecalcTrigger,Trigger3M)),NA())</f>
        <v>-5.9541908151938827E-4</v>
      </c>
      <c r="P198" s="44">
        <f>IFERROR(_xll.qlIndexFixing(ONIndex6M,I198,TRUE,_xll.ohTrigger(RecalcTrigger,Trigger6M)),NA())</f>
        <v>2.8665299126373611E-4</v>
      </c>
      <c r="Q198" s="183">
        <f>IFERROR(_xll.qlIndexFixing(ONIndex1Y,I198,TRUE,_xll.ohTrigger(RecalcTrigger,Trigger1Y)),NA())</f>
        <v>1.3211274404056894E-3</v>
      </c>
    </row>
    <row r="199" spans="2:17" x14ac:dyDescent="0.2">
      <c r="B199" s="39" t="s">
        <v>17</v>
      </c>
      <c r="D199" s="42">
        <f>_xll.qlCalendarAdvance(Calendar,$D198,B199,"f",FALSE)</f>
        <v>42548</v>
      </c>
      <c r="E199" s="177">
        <f>_xll.qlInterestRateIndexValueDate(IndexON,D199)</f>
        <v>42548</v>
      </c>
      <c r="F199" s="193">
        <f>IFERROR(_xll.qlIndexFixing(IndexON,D199,TRUE,_xll.ohTrigger(RecalcTrigger,TriggerON)),NA())</f>
        <v>-1.8295219830699594E-3</v>
      </c>
      <c r="H199" s="42">
        <f>_xll.qlCalendarAdvance(Calendar,$H198,B199,"f",FALSE)</f>
        <v>42548</v>
      </c>
      <c r="I199" s="177">
        <f>_xll.qlInterestRateIndexValueDate(Index1M,$H199)</f>
        <v>42550</v>
      </c>
      <c r="J199" s="182">
        <f>IFERROR(_xll.qlIndexFixing(Index1M,$H199,TRUE,_xll.ohTrigger(RecalcTrigger,Trigger1M)),NA())</f>
        <v>-1.4603310791443391E-3</v>
      </c>
      <c r="K199" s="44">
        <f>IFERROR(_xll.qlIndexFixing(Index3M,H199,TRUE,_xll.ohTrigger(RecalcTrigger,Trigger3M)),NA())</f>
        <v>-6.3211545928326923E-4</v>
      </c>
      <c r="L199" s="44">
        <f>IFERROR(_xll.qlIndexFixing(Index6M,$H199,TRUE,_xll.ohTrigger(RecalcTrigger,Trigger6M)),NA())</f>
        <v>2.6150160750946084E-4</v>
      </c>
      <c r="M199" s="183">
        <f>IFERROR(_xll.qlIndexFixing(Index1Y,$H199,TRUE,_xll.ohTrigger(RecalcTrigger,Trigger1Y)),NA())</f>
        <v>1.7493873296212628E-3</v>
      </c>
      <c r="N199" s="182">
        <f>IFERROR(_xll.qlIndexFixing(ONIndex1M,I199,TRUE,_xll.ohTrigger(RecalcTrigger,Trigger1M)),NA())</f>
        <v>-1.4294702815442761E-3</v>
      </c>
      <c r="O199" s="44">
        <f>IFERROR(_xll.qlIndexFixing(ONIndex3M,I199,TRUE,_xll.ohTrigger(RecalcTrigger,Trigger3M)),NA())</f>
        <v>-5.9888496520610346E-4</v>
      </c>
      <c r="P199" s="44">
        <f>IFERROR(_xll.qlIndexFixing(ONIndex6M,I199,TRUE,_xll.ohTrigger(RecalcTrigger,Trigger6M)),NA())</f>
        <v>2.7887135334303537E-4</v>
      </c>
      <c r="Q199" s="183">
        <f>IFERROR(_xll.qlIndexFixing(ONIndex1Y,I199,TRUE,_xll.ohTrigger(RecalcTrigger,Trigger1Y)),NA())</f>
        <v>1.3183951018902462E-3</v>
      </c>
    </row>
    <row r="200" spans="2:17" x14ac:dyDescent="0.2">
      <c r="B200" s="39" t="s">
        <v>17</v>
      </c>
      <c r="D200" s="42">
        <f>_xll.qlCalendarAdvance(Calendar,$D199,B200,"f",FALSE)</f>
        <v>42549</v>
      </c>
      <c r="E200" s="177">
        <f>_xll.qlInterestRateIndexValueDate(IndexON,D200)</f>
        <v>42549</v>
      </c>
      <c r="F200" s="193">
        <f>IFERROR(_xll.qlIndexFixing(IndexON,D200,TRUE,_xll.ohTrigger(RecalcTrigger,TriggerON)),NA())</f>
        <v>-1.8309267353844305E-3</v>
      </c>
      <c r="H200" s="42">
        <f>_xll.qlCalendarAdvance(Calendar,$H199,B200,"f",FALSE)</f>
        <v>42549</v>
      </c>
      <c r="I200" s="177">
        <f>_xll.qlInterestRateIndexValueDate(Index1M,$H200)</f>
        <v>42551</v>
      </c>
      <c r="J200" s="182">
        <f>IFERROR(_xll.qlIndexFixing(Index1M,$H200,TRUE,_xll.ohTrigger(RecalcTrigger,Trigger1M)),NA())</f>
        <v>-1.4610913748205026E-3</v>
      </c>
      <c r="K200" s="44">
        <f>IFERROR(_xll.qlIndexFixing(Index3M,H200,TRUE,_xll.ohTrigger(RecalcTrigger,Trigger3M)),NA())</f>
        <v>-6.323731794719374E-4</v>
      </c>
      <c r="L200" s="44">
        <f>IFERROR(_xll.qlIndexFixing(Index6M,$H200,TRUE,_xll.ohTrigger(RecalcTrigger,Trigger6M)),NA())</f>
        <v>2.6266862520636625E-4</v>
      </c>
      <c r="M200" s="183">
        <f>IFERROR(_xll.qlIndexFixing(Index1Y,$H200,TRUE,_xll.ohTrigger(RecalcTrigger,Trigger1Y)),NA())</f>
        <v>1.7518465393445749E-3</v>
      </c>
      <c r="N200" s="182">
        <f>IFERROR(_xll.qlIndexFixing(ONIndex1M,I200,TRUE,_xll.ohTrigger(RecalcTrigger,Trigger1M)),NA())</f>
        <v>-1.4257387170868441E-3</v>
      </c>
      <c r="O200" s="44">
        <f>IFERROR(_xll.qlIndexFixing(ONIndex3M,I200,TRUE,_xll.ohTrigger(RecalcTrigger,Trigger3M)),NA())</f>
        <v>-6.0228223504488199E-4</v>
      </c>
      <c r="P200" s="44">
        <f>IFERROR(_xll.qlIndexFixing(ONIndex6M,I200,TRUE,_xll.ohTrigger(RecalcTrigger,Trigger6M)),NA())</f>
        <v>2.7099922242257435E-4</v>
      </c>
      <c r="Q200" s="183">
        <f>IFERROR(_xll.qlIndexFixing(ONIndex1Y,I200,TRUE,_xll.ohTrigger(RecalcTrigger,Trigger1Y)),NA())</f>
        <v>1.3154656521674468E-3</v>
      </c>
    </row>
    <row r="201" spans="2:17" x14ac:dyDescent="0.2">
      <c r="B201" s="39" t="s">
        <v>17</v>
      </c>
      <c r="D201" s="42">
        <f>_xll.qlCalendarAdvance(Calendar,$D200,B201,"f",FALSE)</f>
        <v>42550</v>
      </c>
      <c r="E201" s="177">
        <f>_xll.qlInterestRateIndexValueDate(IndexON,D201)</f>
        <v>42550</v>
      </c>
      <c r="F201" s="193">
        <f>IFERROR(_xll.qlIndexFixing(IndexON,D201,TRUE,_xll.ohTrigger(RecalcTrigger,TriggerON)),NA())</f>
        <v>-1.8323632406191948E-3</v>
      </c>
      <c r="H201" s="42">
        <f>_xll.qlCalendarAdvance(Calendar,$H200,B201,"f",FALSE)</f>
        <v>42550</v>
      </c>
      <c r="I201" s="177">
        <f>_xll.qlInterestRateIndexValueDate(Index1M,$H201)</f>
        <v>42552</v>
      </c>
      <c r="J201" s="182">
        <f>IFERROR(_xll.qlIndexFixing(Index1M,$H201,TRUE,_xll.ohTrigger(RecalcTrigger,Trigger1M)),NA())</f>
        <v>-1.4728824620114898E-3</v>
      </c>
      <c r="K201" s="44">
        <f>IFERROR(_xll.qlIndexFixing(Index3M,H201,TRUE,_xll.ohTrigger(RecalcTrigger,Trigger3M)),NA())</f>
        <v>-6.3220775200253628E-4</v>
      </c>
      <c r="L201" s="44">
        <f>IFERROR(_xll.qlIndexFixing(Index6M,$H201,TRUE,_xll.ohTrigger(RecalcTrigger,Trigger6M)),NA())</f>
        <v>2.7951746932609395E-4</v>
      </c>
      <c r="M201" s="183">
        <f>IFERROR(_xll.qlIndexFixing(Index1Y,$H201,TRUE,_xll.ohTrigger(RecalcTrigger,Trigger1Y)),NA())</f>
        <v>1.7570483272773324E-3</v>
      </c>
      <c r="N201" s="182">
        <f>IFERROR(_xll.qlIndexFixing(ONIndex1M,I201,TRUE,_xll.ohTrigger(RecalcTrigger,Trigger1M)),NA())</f>
        <v>-1.4247367441022618E-3</v>
      </c>
      <c r="O201" s="44">
        <f>IFERROR(_xll.qlIndexFixing(ONIndex3M,I201,TRUE,_xll.ohTrigger(RecalcTrigger,Trigger3M)),NA())</f>
        <v>-6.039438677163389E-4</v>
      </c>
      <c r="P201" s="44">
        <f>IFERROR(_xll.qlIndexFixing(ONIndex6M,I201,TRUE,_xll.ohTrigger(RecalcTrigger,Trigger6M)),NA())</f>
        <v>2.6701877197332635E-4</v>
      </c>
      <c r="Q201" s="183">
        <f>IFERROR(_xll.qlIndexFixing(ONIndex1Y,I201,TRUE,_xll.ohTrigger(RecalcTrigger,Trigger1Y)),NA())</f>
        <v>1.3139074071943924E-3</v>
      </c>
    </row>
    <row r="202" spans="2:17" x14ac:dyDescent="0.2">
      <c r="B202" s="39" t="s">
        <v>17</v>
      </c>
      <c r="D202" s="42">
        <f>_xll.qlCalendarAdvance(Calendar,$D201,B202,"f",FALSE)</f>
        <v>42551</v>
      </c>
      <c r="E202" s="177">
        <f>_xll.qlInterestRateIndexValueDate(IndexON,D202)</f>
        <v>42551</v>
      </c>
      <c r="F202" s="193">
        <f>IFERROR(_xll.qlIndexFixing(IndexON,D202,TRUE,_xll.ohTrigger(RecalcTrigger,TriggerON)),NA())</f>
        <v>-1.8338319552890781E-3</v>
      </c>
      <c r="H202" s="42">
        <f>_xll.qlCalendarAdvance(Calendar,$H201,B202,"f",FALSE)</f>
        <v>42551</v>
      </c>
      <c r="I202" s="177">
        <f>_xll.qlInterestRateIndexValueDate(Index1M,$H202)</f>
        <v>42555</v>
      </c>
      <c r="J202" s="182">
        <f>IFERROR(_xll.qlIndexFixing(Index1M,$H202,TRUE,_xll.ohTrigger(RecalcTrigger,Trigger1M)),NA())</f>
        <v>-1.4890931828197777E-3</v>
      </c>
      <c r="K202" s="44">
        <f>IFERROR(_xll.qlIndexFixing(Index3M,H202,TRUE,_xll.ohTrigger(RecalcTrigger,Trigger3M)),NA())</f>
        <v>-6.3308235443634245E-4</v>
      </c>
      <c r="L202" s="44">
        <f>IFERROR(_xll.qlIndexFixing(Index6M,$H202,TRUE,_xll.ohTrigger(RecalcTrigger,Trigger6M)),NA())</f>
        <v>2.8198787503519934E-4</v>
      </c>
      <c r="M202" s="183">
        <f>IFERROR(_xll.qlIndexFixing(Index1Y,$H202,TRUE,_xll.ohTrigger(RecalcTrigger,Trigger1Y)),NA())</f>
        <v>1.7620285177999042E-3</v>
      </c>
      <c r="N202" s="182">
        <f>IFERROR(_xll.qlIndexFixing(ONIndex1M,I202,TRUE,_xll.ohTrigger(RecalcTrigger,Trigger1M)),NA())</f>
        <v>-1.424266351337522E-3</v>
      </c>
      <c r="O202" s="44">
        <f>IFERROR(_xll.qlIndexFixing(ONIndex3M,I202,TRUE,_xll.ohTrigger(RecalcTrigger,Trigger3M)),NA())</f>
        <v>-6.0558287724443716E-4</v>
      </c>
      <c r="P202" s="44">
        <f>IFERROR(_xll.qlIndexFixing(ONIndex6M,I202,TRUE,_xll.ohTrigger(RecalcTrigger,Trigger6M)),NA())</f>
        <v>2.6301194814060125E-4</v>
      </c>
      <c r="Q202" s="183">
        <f>IFERROR(_xll.qlIndexFixing(ONIndex1Y,I202,TRUE,_xll.ohTrigger(RecalcTrigger,Trigger1Y)),NA())</f>
        <v>1.3122902777240597E-3</v>
      </c>
    </row>
    <row r="203" spans="2:17" x14ac:dyDescent="0.2">
      <c r="B203" s="39" t="s">
        <v>17</v>
      </c>
      <c r="D203" s="42">
        <f>_xll.qlCalendarAdvance(Calendar,$D202,B203,"f",FALSE)</f>
        <v>42552</v>
      </c>
      <c r="E203" s="177">
        <f>_xll.qlInterestRateIndexValueDate(IndexON,D203)</f>
        <v>42552</v>
      </c>
      <c r="F203" s="193">
        <f>IFERROR(_xll.qlIndexFixing(IndexON,D203,TRUE,_xll.ohTrigger(RecalcTrigger,TriggerON)),NA())</f>
        <v>-1.8368696589909916E-3</v>
      </c>
      <c r="H203" s="42">
        <f>_xll.qlCalendarAdvance(Calendar,$H202,B203,"f",FALSE)</f>
        <v>42552</v>
      </c>
      <c r="I203" s="177">
        <f>_xll.qlInterestRateIndexValueDate(Index1M,$H203)</f>
        <v>42556</v>
      </c>
      <c r="J203" s="182">
        <f>IFERROR(_xll.qlIndexFixing(Index1M,$H203,TRUE,_xll.ohTrigger(RecalcTrigger,Trigger1M)),NA())</f>
        <v>-1.4950237002221028E-3</v>
      </c>
      <c r="K203" s="44">
        <f>IFERROR(_xll.qlIndexFixing(Index3M,H203,TRUE,_xll.ohTrigger(RecalcTrigger,Trigger3M)),NA())</f>
        <v>-6.3318036337122331E-4</v>
      </c>
      <c r="L203" s="44">
        <f>IFERROR(_xll.qlIndexFixing(Index6M,$H203,TRUE,_xll.ohTrigger(RecalcTrigger,Trigger6M)),NA())</f>
        <v>2.8326015967762152E-4</v>
      </c>
      <c r="M203" s="183">
        <f>IFERROR(_xll.qlIndexFixing(Index1Y,$H203,TRUE,_xll.ohTrigger(RecalcTrigger,Trigger1Y)),NA())</f>
        <v>1.7646505907842854E-3</v>
      </c>
      <c r="N203" s="182">
        <f>IFERROR(_xll.qlIndexFixing(ONIndex1M,I203,TRUE,_xll.ohTrigger(RecalcTrigger,Trigger1M)),NA())</f>
        <v>-1.4243352664911058E-3</v>
      </c>
      <c r="O203" s="44">
        <f>IFERROR(_xll.qlIndexFixing(ONIndex3M,I203,TRUE,_xll.ohTrigger(RecalcTrigger,Trigger3M)),NA())</f>
        <v>-6.0719878345327771E-4</v>
      </c>
      <c r="P203" s="44">
        <f>IFERROR(_xll.qlIndexFixing(ONIndex6M,I203,TRUE,_xll.ohTrigger(RecalcTrigger,Trigger6M)),NA())</f>
        <v>2.5897896587245839E-4</v>
      </c>
      <c r="Q203" s="183">
        <f>IFERROR(_xll.qlIndexFixing(ONIndex1Y,I203,TRUE,_xll.ohTrigger(RecalcTrigger,Trigger1Y)),NA())</f>
        <v>1.3106133807827547E-3</v>
      </c>
    </row>
    <row r="204" spans="2:17" x14ac:dyDescent="0.2">
      <c r="B204" s="39" t="s">
        <v>17</v>
      </c>
      <c r="D204" s="42">
        <f>_xll.qlCalendarAdvance(Calendar,$D203,B204,"f",FALSE)</f>
        <v>42555</v>
      </c>
      <c r="E204" s="177">
        <f>_xll.qlInterestRateIndexValueDate(IndexON,D204)</f>
        <v>42555</v>
      </c>
      <c r="F204" s="193">
        <f>IFERROR(_xll.qlIndexFixing(IndexON,D204,TRUE,_xll.ohTrigger(RecalcTrigger,TriggerON)),NA())</f>
        <v>-1.8400380381367043E-3</v>
      </c>
      <c r="H204" s="42">
        <f>_xll.qlCalendarAdvance(Calendar,$H203,B204,"f",FALSE)</f>
        <v>42555</v>
      </c>
      <c r="I204" s="177">
        <f>_xll.qlInterestRateIndexValueDate(Index1M,$H204)</f>
        <v>42557</v>
      </c>
      <c r="J204" s="182">
        <f>IFERROR(_xll.qlIndexFixing(Index1M,$H204,TRUE,_xll.ohTrigger(RecalcTrigger,Trigger1M)),NA())</f>
        <v>-1.5084656662856977E-3</v>
      </c>
      <c r="K204" s="44">
        <f>IFERROR(_xll.qlIndexFixing(Index3M,H204,TRUE,_xll.ohTrigger(RecalcTrigger,Trigger3M)),NA())</f>
        <v>-6.3324713837978937E-4</v>
      </c>
      <c r="L204" s="44">
        <f>IFERROR(_xll.qlIndexFixing(Index6M,$H204,TRUE,_xll.ohTrigger(RecalcTrigger,Trigger6M)),NA())</f>
        <v>2.8454909100755044E-4</v>
      </c>
      <c r="M204" s="183">
        <f>IFERROR(_xll.qlIndexFixing(Index1Y,$H204,TRUE,_xll.ohTrigger(RecalcTrigger,Trigger1Y)),NA())</f>
        <v>1.7672993731912853E-3</v>
      </c>
      <c r="N204" s="182">
        <f>IFERROR(_xll.qlIndexFixing(ONIndex1M,I204,TRUE,_xll.ohTrigger(RecalcTrigger,Trigger1M)),NA())</f>
        <v>-1.4263037789108424E-3</v>
      </c>
      <c r="O204" s="44">
        <f>IFERROR(_xll.qlIndexFixing(ONIndex3M,I204,TRUE,_xll.ohTrigger(RecalcTrigger,Trigger3M)),NA())</f>
        <v>-6.1035014726318337E-4</v>
      </c>
      <c r="P204" s="44">
        <f>IFERROR(_xll.qlIndexFixing(ONIndex6M,I204,TRUE,_xll.ohTrigger(RecalcTrigger,Trigger6M)),NA())</f>
        <v>2.508270563517101E-4</v>
      </c>
      <c r="Q204" s="183">
        <f>IFERROR(_xll.qlIndexFixing(ONIndex1Y,I204,TRUE,_xll.ohTrigger(RecalcTrigger,Trigger1Y)),NA())</f>
        <v>1.3070606946374852E-3</v>
      </c>
    </row>
    <row r="205" spans="2:17" x14ac:dyDescent="0.2">
      <c r="B205" s="39" t="s">
        <v>17</v>
      </c>
      <c r="D205" s="42">
        <f>_xll.qlCalendarAdvance(Calendar,$D204,B205,"f",FALSE)</f>
        <v>42556</v>
      </c>
      <c r="E205" s="177">
        <f>_xll.qlInterestRateIndexValueDate(IndexON,D205)</f>
        <v>42556</v>
      </c>
      <c r="F205" s="193">
        <f>IFERROR(_xll.qlIndexFixing(IndexON,D205,TRUE,_xll.ohTrigger(RecalcTrigger,TriggerON)),NA())</f>
        <v>-1.8416746478644441E-3</v>
      </c>
      <c r="H205" s="42">
        <f>_xll.qlCalendarAdvance(Calendar,$H204,B205,"f",FALSE)</f>
        <v>42556</v>
      </c>
      <c r="I205" s="177">
        <f>_xll.qlInterestRateIndexValueDate(Index1M,$H205)</f>
        <v>42558</v>
      </c>
      <c r="J205" s="182">
        <f>IFERROR(_xll.qlIndexFixing(Index1M,$H205,TRUE,_xll.ohTrigger(RecalcTrigger,Trigger1M)),NA())</f>
        <v>-1.5111028732481269E-3</v>
      </c>
      <c r="K205" s="44">
        <f>IFERROR(_xll.qlIndexFixing(Index3M,H205,TRUE,_xll.ohTrigger(RecalcTrigger,Trigger3M)),NA())</f>
        <v>-6.3328293113159532E-4</v>
      </c>
      <c r="L205" s="44">
        <f>IFERROR(_xll.qlIndexFixing(Index6M,$H205,TRUE,_xll.ohTrigger(RecalcTrigger,Trigger6M)),NA())</f>
        <v>2.8816097547048898E-4</v>
      </c>
      <c r="M205" s="183">
        <f>IFERROR(_xll.qlIndexFixing(Index1Y,$H205,TRUE,_xll.ohTrigger(RecalcTrigger,Trigger1Y)),NA())</f>
        <v>1.7699728843970201E-3</v>
      </c>
      <c r="N205" s="182">
        <f>IFERROR(_xll.qlIndexFixing(ONIndex1M,I205,TRUE,_xll.ohTrigger(RecalcTrigger,Trigger1M)),NA())</f>
        <v>-1.4301585655340787E-3</v>
      </c>
      <c r="O205" s="44">
        <f>IFERROR(_xll.qlIndexFixing(ONIndex3M,I205,TRUE,_xll.ohTrigger(RecalcTrigger,Trigger3M)),NA())</f>
        <v>-6.1342176538303761E-4</v>
      </c>
      <c r="P205" s="44">
        <f>IFERROR(_xll.qlIndexFixing(ONIndex6M,I205,TRUE,_xll.ohTrigger(RecalcTrigger,Trigger6M)),NA())</f>
        <v>2.4258975244606518E-4</v>
      </c>
      <c r="Q205" s="183">
        <f>IFERROR(_xll.qlIndexFixing(ONIndex1Y,I205,TRUE,_xll.ohTrigger(RecalcTrigger,Trigger1Y)),NA())</f>
        <v>1.3032904658683009E-3</v>
      </c>
    </row>
    <row r="206" spans="2:17" x14ac:dyDescent="0.2">
      <c r="B206" s="39" t="s">
        <v>17</v>
      </c>
      <c r="D206" s="42">
        <f>_xll.qlCalendarAdvance(Calendar,$D205,B206,"f",FALSE)</f>
        <v>42557</v>
      </c>
      <c r="E206" s="177">
        <f>_xll.qlInterestRateIndexValueDate(IndexON,D206)</f>
        <v>42557</v>
      </c>
      <c r="F206" s="193">
        <f>IFERROR(_xll.qlIndexFixing(IndexON,D206,TRUE,_xll.ohTrigger(RecalcTrigger,TriggerON)),NA())</f>
        <v>-1.8433462064759709E-3</v>
      </c>
      <c r="H206" s="42">
        <f>_xll.qlCalendarAdvance(Calendar,$H205,B206,"f",FALSE)</f>
        <v>42557</v>
      </c>
      <c r="I206" s="177">
        <f>_xll.qlInterestRateIndexValueDate(Index1M,$H206)</f>
        <v>42559</v>
      </c>
      <c r="J206" s="182">
        <f>IFERROR(_xll.qlIndexFixing(Index1M,$H206,TRUE,_xll.ohTrigger(RecalcTrigger,Trigger1M)),NA())</f>
        <v>-1.5139078180618824E-3</v>
      </c>
      <c r="K206" s="44">
        <f>IFERROR(_xll.qlIndexFixing(Index3M,H206,TRUE,_xll.ohTrigger(RecalcTrigger,Trigger3M)),NA())</f>
        <v>-6.3270211861571454E-4</v>
      </c>
      <c r="L206" s="44">
        <f>IFERROR(_xll.qlIndexFixing(Index6M,$H206,TRUE,_xll.ohTrigger(RecalcTrigger,Trigger6M)),NA())</f>
        <v>2.883185086508773E-4</v>
      </c>
      <c r="M206" s="183">
        <f>IFERROR(_xll.qlIndexFixing(Index1Y,$H206,TRUE,_xll.ohTrigger(RecalcTrigger,Trigger1Y)),NA())</f>
        <v>1.7755725784361659E-3</v>
      </c>
      <c r="N206" s="182">
        <f>IFERROR(_xll.qlIndexFixing(ONIndex1M,I206,TRUE,_xll.ohTrigger(RecalcTrigger,Trigger1M)),NA())</f>
        <v>-1.4330399391937476E-3</v>
      </c>
      <c r="O206" s="44">
        <f>IFERROR(_xll.qlIndexFixing(ONIndex3M,I206,TRUE,_xll.ohTrigger(RecalcTrigger,Trigger3M)),NA())</f>
        <v>-6.1491494856014128E-4</v>
      </c>
      <c r="P206" s="44">
        <f>IFERROR(_xll.qlIndexFixing(ONIndex6M,I206,TRUE,_xll.ohTrigger(RecalcTrigger,Trigger6M)),NA())</f>
        <v>2.3842920270134016E-4</v>
      </c>
      <c r="Q206" s="183">
        <f>IFERROR(_xll.qlIndexFixing(ONIndex1Y,I206,TRUE,_xll.ohTrigger(RecalcTrigger,Trigger1Y)),NA())</f>
        <v>1.301301491603013E-3</v>
      </c>
    </row>
    <row r="207" spans="2:17" x14ac:dyDescent="0.2">
      <c r="B207" s="39" t="s">
        <v>17</v>
      </c>
      <c r="D207" s="42">
        <f>_xll.qlCalendarAdvance(Calendar,$D206,B207,"f",FALSE)</f>
        <v>42558</v>
      </c>
      <c r="E207" s="177">
        <f>_xll.qlInterestRateIndexValueDate(IndexON,D207)</f>
        <v>42558</v>
      </c>
      <c r="F207" s="193">
        <f>IFERROR(_xll.qlIndexFixing(IndexON,D207,TRUE,_xll.ohTrigger(RecalcTrigger,TriggerON)),NA())</f>
        <v>-1.8450531703662065E-3</v>
      </c>
      <c r="H207" s="42">
        <f>_xll.qlCalendarAdvance(Calendar,$H206,B207,"f",FALSE)</f>
        <v>42558</v>
      </c>
      <c r="I207" s="177">
        <f>_xll.qlInterestRateIndexValueDate(Index1M,$H207)</f>
        <v>42562</v>
      </c>
      <c r="J207" s="182">
        <f>IFERROR(_xll.qlIndexFixing(Index1M,$H207,TRUE,_xll.ohTrigger(RecalcTrigger,Trigger1M)),NA())</f>
        <v>-1.5336726065941623E-3</v>
      </c>
      <c r="K207" s="44">
        <f>IFERROR(_xll.qlIndexFixing(Index3M,H207,TRUE,_xll.ohTrigger(RecalcTrigger,Trigger3M)),NA())</f>
        <v>-6.3312154633606802E-4</v>
      </c>
      <c r="L207" s="44">
        <f>IFERROR(_xll.qlIndexFixing(Index6M,$H207,TRUE,_xll.ohTrigger(RecalcTrigger,Trigger6M)),NA())</f>
        <v>2.9118736446586763E-4</v>
      </c>
      <c r="M207" s="183">
        <f>IFERROR(_xll.qlIndexFixing(Index1Y,$H207,TRUE,_xll.ohTrigger(RecalcTrigger,Trigger1Y)),NA())</f>
        <v>1.780874211468092E-3</v>
      </c>
      <c r="N207" s="182">
        <f>IFERROR(_xll.qlIndexFixing(ONIndex1M,I207,TRUE,_xll.ohTrigger(RecalcTrigger,Trigger1M)),NA())</f>
        <v>-1.4365069881616677E-3</v>
      </c>
      <c r="O207" s="44">
        <f>IFERROR(_xll.qlIndexFixing(ONIndex3M,I207,TRUE,_xll.ohTrigger(RecalcTrigger,Trigger3M)),NA())</f>
        <v>-6.1638214572390382E-4</v>
      </c>
      <c r="P207" s="44">
        <f>IFERROR(_xll.qlIndexFixing(ONIndex6M,I207,TRUE,_xll.ohTrigger(RecalcTrigger,Trigger6M)),NA())</f>
        <v>2.3424378460923378E-4</v>
      </c>
      <c r="Q207" s="183">
        <f>IFERROR(_xll.qlIndexFixing(ONIndex1Y,I207,TRUE,_xll.ohTrigger(RecalcTrigger,Trigger1Y)),NA())</f>
        <v>1.2992474537831811E-3</v>
      </c>
    </row>
    <row r="208" spans="2:17" x14ac:dyDescent="0.2">
      <c r="B208" s="39" t="s">
        <v>17</v>
      </c>
      <c r="D208" s="42">
        <f>_xll.qlCalendarAdvance(Calendar,$D207,B208,"f",FALSE)</f>
        <v>42559</v>
      </c>
      <c r="E208" s="177">
        <f>_xll.qlInterestRateIndexValueDate(IndexON,D208)</f>
        <v>42559</v>
      </c>
      <c r="F208" s="193">
        <f>IFERROR(_xll.qlIndexFixing(IndexON,D208,TRUE,_xll.ohTrigger(RecalcTrigger,TriggerON)),NA())</f>
        <v>-1.8485779064159047E-3</v>
      </c>
      <c r="H208" s="42">
        <f>_xll.qlCalendarAdvance(Calendar,$H207,B208,"f",FALSE)</f>
        <v>42559</v>
      </c>
      <c r="I208" s="177">
        <f>_xll.qlInterestRateIndexValueDate(Index1M,$H208)</f>
        <v>42563</v>
      </c>
      <c r="J208" s="182">
        <f>IFERROR(_xll.qlIndexFixing(Index1M,$H208,TRUE,_xll.ohTrigger(RecalcTrigger,Trigger1M)),NA())</f>
        <v>-1.5402835072597654E-3</v>
      </c>
      <c r="K208" s="44">
        <f>IFERROR(_xll.qlIndexFixing(Index3M,H208,TRUE,_xll.ohTrigger(RecalcTrigger,Trigger3M)),NA())</f>
        <v>-6.3300643623287955E-4</v>
      </c>
      <c r="L208" s="44">
        <f>IFERROR(_xll.qlIndexFixing(Index6M,$H208,TRUE,_xll.ohTrigger(RecalcTrigger,Trigger6M)),NA())</f>
        <v>2.9254231158211229E-4</v>
      </c>
      <c r="M208" s="183">
        <f>IFERROR(_xll.qlIndexFixing(Index1Y,$H208,TRUE,_xll.ohTrigger(RecalcTrigger,Trigger1Y)),NA())</f>
        <v>1.7836412640374131E-3</v>
      </c>
      <c r="N208" s="182">
        <f>IFERROR(_xll.qlIndexFixing(ONIndex1M,I208,TRUE,_xll.ohTrigger(RecalcTrigger,Trigger1M)),NA())</f>
        <v>-1.440567440216256E-3</v>
      </c>
      <c r="O208" s="44">
        <f>IFERROR(_xll.qlIndexFixing(ONIndex3M,I208,TRUE,_xll.ohTrigger(RecalcTrigger,Trigger3M)),NA())</f>
        <v>-6.1782287685829829E-4</v>
      </c>
      <c r="P208" s="44">
        <f>IFERROR(_xll.qlIndexFixing(ONIndex6M,I208,TRUE,_xll.ohTrigger(RecalcTrigger,Trigger6M)),NA())</f>
        <v>2.3003371271812512E-4</v>
      </c>
      <c r="Q208" s="183">
        <f>IFERROR(_xll.qlIndexFixing(ONIndex1Y,I208,TRUE,_xll.ohTrigger(RecalcTrigger,Trigger1Y)),NA())</f>
        <v>1.297127469515047E-3</v>
      </c>
    </row>
    <row r="209" spans="2:17" x14ac:dyDescent="0.2">
      <c r="B209" s="39" t="s">
        <v>17</v>
      </c>
      <c r="D209" s="42">
        <f>_xll.qlCalendarAdvance(Calendar,$D208,B209,"f",FALSE)</f>
        <v>42562</v>
      </c>
      <c r="E209" s="177">
        <f>_xll.qlInterestRateIndexValueDate(IndexON,D209)</f>
        <v>42562</v>
      </c>
      <c r="F209" s="193">
        <f>IFERROR(_xll.qlIndexFixing(IndexON,D209,TRUE,_xll.ohTrigger(RecalcTrigger,TriggerON)),NA())</f>
        <v>-1.8522442109292214E-3</v>
      </c>
      <c r="H209" s="42">
        <f>_xll.qlCalendarAdvance(Calendar,$H208,B209,"f",FALSE)</f>
        <v>42562</v>
      </c>
      <c r="I209" s="177">
        <f>_xll.qlInterestRateIndexValueDate(Index1M,$H209)</f>
        <v>42564</v>
      </c>
      <c r="J209" s="182">
        <f>IFERROR(_xll.qlIndexFixing(Index1M,$H209,TRUE,_xll.ohTrigger(RecalcTrigger,Trigger1M)),NA())</f>
        <v>-1.5522958220486934E-3</v>
      </c>
      <c r="K209" s="44">
        <f>IFERROR(_xll.qlIndexFixing(Index3M,H209,TRUE,_xll.ohTrigger(RecalcTrigger,Trigger3M)),NA())</f>
        <v>-6.3286199392606859E-4</v>
      </c>
      <c r="L209" s="44">
        <f>IFERROR(_xll.qlIndexFixing(Index6M,$H209,TRUE,_xll.ohTrigger(RecalcTrigger,Trigger6M)),NA())</f>
        <v>2.9390247444792828E-4</v>
      </c>
      <c r="M209" s="183">
        <f>IFERROR(_xll.qlIndexFixing(Index1Y,$H209,TRUE,_xll.ohTrigger(RecalcTrigger,Trigger1Y)),NA())</f>
        <v>1.7864209256898272E-3</v>
      </c>
      <c r="N209" s="182">
        <f>IFERROR(_xll.qlIndexFixing(ONIndex1M,I209,TRUE,_xll.ohTrigger(RecalcTrigger,Trigger1M)),NA())</f>
        <v>-1.4506991483020926E-3</v>
      </c>
      <c r="O209" s="44">
        <f>IFERROR(_xll.qlIndexFixing(ONIndex3M,I209,TRUE,_xll.ohTrigger(RecalcTrigger,Trigger3M)),NA())</f>
        <v>-6.2061264699320162E-4</v>
      </c>
      <c r="P209" s="44">
        <f>IFERROR(_xll.qlIndexFixing(ONIndex6M,I209,TRUE,_xll.ohTrigger(RecalcTrigger,Trigger6M)),NA())</f>
        <v>2.2153260172963485E-4</v>
      </c>
      <c r="Q209" s="183">
        <f>IFERROR(_xll.qlIndexFixing(ONIndex1Y,I209,TRUE,_xll.ohTrigger(RecalcTrigger,Trigger1Y)),NA())</f>
        <v>1.2926679079949821E-3</v>
      </c>
    </row>
    <row r="210" spans="2:17" x14ac:dyDescent="0.2">
      <c r="B210" s="39" t="s">
        <v>17</v>
      </c>
      <c r="D210" s="42">
        <f>_xll.qlCalendarAdvance(Calendar,$D209,B210,"f",FALSE)</f>
        <v>42563</v>
      </c>
      <c r="E210" s="177">
        <f>_xll.qlInterestRateIndexValueDate(IndexON,D210)</f>
        <v>42563</v>
      </c>
      <c r="F210" s="193">
        <f>IFERROR(_xll.qlIndexFixing(IndexON,D210,TRUE,_xll.ohTrigger(RecalcTrigger,TriggerON)),NA())</f>
        <v>-1.8541350502943033E-3</v>
      </c>
      <c r="H210" s="42">
        <f>_xll.qlCalendarAdvance(Calendar,$H209,B210,"f",FALSE)</f>
        <v>42563</v>
      </c>
      <c r="I210" s="177">
        <f>_xll.qlInterestRateIndexValueDate(Index1M,$H210)</f>
        <v>42565</v>
      </c>
      <c r="J210" s="182">
        <f>IFERROR(_xll.qlIndexFixing(Index1M,$H210,TRUE,_xll.ohTrigger(RecalcTrigger,Trigger1M)),NA())</f>
        <v>-1.555920431692559E-3</v>
      </c>
      <c r="K210" s="44">
        <f>IFERROR(_xll.qlIndexFixing(Index3M,H210,TRUE,_xll.ohTrigger(RecalcTrigger,Trigger3M)),NA())</f>
        <v>-6.3268851776697866E-4</v>
      </c>
      <c r="L210" s="44">
        <f>IFERROR(_xll.qlIndexFixing(Index6M,$H210,TRUE,_xll.ohTrigger(RecalcTrigger,Trigger6M)),NA())</f>
        <v>2.9724405624875766E-4</v>
      </c>
      <c r="M210" s="183">
        <f>IFERROR(_xll.qlIndexFixing(Index1Y,$H210,TRUE,_xll.ohTrigger(RecalcTrigger,Trigger1Y)),NA())</f>
        <v>1.7892111371393318E-3</v>
      </c>
      <c r="N210" s="182">
        <f>IFERROR(_xll.qlIndexFixing(ONIndex1M,I210,TRUE,_xll.ohTrigger(RecalcTrigger,Trigger1M)),NA())</f>
        <v>-1.4628978371877821E-3</v>
      </c>
      <c r="O210" s="44">
        <f>IFERROR(_xll.qlIndexFixing(ONIndex3M,I210,TRUE,_xll.ohTrigger(RecalcTrigger,Trigger3M)),NA())</f>
        <v>-6.2331153262817907E-4</v>
      </c>
      <c r="P210" s="44">
        <f>IFERROR(_xll.qlIndexFixing(ONIndex6M,I210,TRUE,_xll.ohTrigger(RecalcTrigger,Trigger6M)),NA())</f>
        <v>2.1295118916242473E-4</v>
      </c>
      <c r="Q210" s="183">
        <f>IFERROR(_xll.qlIndexFixing(ONIndex1Y,I210,TRUE,_xll.ohTrigger(RecalcTrigger,Trigger1Y)),NA())</f>
        <v>1.2879704148804905E-3</v>
      </c>
    </row>
    <row r="211" spans="2:17" x14ac:dyDescent="0.2">
      <c r="B211" s="39" t="s">
        <v>17</v>
      </c>
      <c r="D211" s="42">
        <f>_xll.qlCalendarAdvance(Calendar,$D210,B211,"f",FALSE)</f>
        <v>42564</v>
      </c>
      <c r="E211" s="177">
        <f>_xll.qlInterestRateIndexValueDate(IndexON,D211)</f>
        <v>42564</v>
      </c>
      <c r="F211" s="193">
        <f>IFERROR(_xll.qlIndexFixing(IndexON,D211,TRUE,_xll.ohTrigger(RecalcTrigger,TriggerON)),NA())</f>
        <v>-1.8560640343068258E-3</v>
      </c>
      <c r="H211" s="42">
        <f>_xll.qlCalendarAdvance(Calendar,$H210,B211,"f",FALSE)</f>
        <v>42564</v>
      </c>
      <c r="I211" s="177">
        <f>_xll.qlInterestRateIndexValueDate(Index1M,$H211)</f>
        <v>42566</v>
      </c>
      <c r="J211" s="182">
        <f>IFERROR(_xll.qlIndexFixing(Index1M,$H211,TRUE,_xll.ohTrigger(RecalcTrigger,Trigger1M)),NA())</f>
        <v>-1.5596477369826981E-3</v>
      </c>
      <c r="K211" s="44">
        <f>IFERROR(_xll.qlIndexFixing(Index3M,H211,TRUE,_xll.ohTrigger(RecalcTrigger,Trigger3M)),NA())</f>
        <v>-6.3173808059268722E-4</v>
      </c>
      <c r="L211" s="44">
        <f>IFERROR(_xll.qlIndexFixing(Index6M,$H211,TRUE,_xll.ohTrigger(RecalcTrigger,Trigger6M)),NA())</f>
        <v>2.9760716523725636E-4</v>
      </c>
      <c r="M211" s="183">
        <f>IFERROR(_xll.qlIndexFixing(Index1Y,$H211,TRUE,_xll.ohTrigger(RecalcTrigger,Trigger1Y)),NA())</f>
        <v>1.7948916085746313E-3</v>
      </c>
      <c r="N211" s="182">
        <f>IFERROR(_xll.qlIndexFixing(ONIndex1M,I211,TRUE,_xll.ohTrigger(RecalcTrigger,Trigger1M)),NA())</f>
        <v>-1.4700412229107229E-3</v>
      </c>
      <c r="O211" s="44">
        <f>IFERROR(_xll.qlIndexFixing(ONIndex3M,I211,TRUE,_xll.ohTrigger(RecalcTrigger,Trigger3M)),NA())</f>
        <v>-6.2461272730018891E-4</v>
      </c>
      <c r="P211" s="44">
        <f>IFERROR(_xll.qlIndexFixing(ONIndex6M,I211,TRUE,_xll.ohTrigger(RecalcTrigger,Trigger6M)),NA())</f>
        <v>2.086210739360439E-4</v>
      </c>
      <c r="Q211" s="183">
        <f>IFERROR(_xll.qlIndexFixing(ONIndex1Y,I211,TRUE,_xll.ohTrigger(RecalcTrigger,Trigger1Y)),NA())</f>
        <v>1.2855074582418524E-3</v>
      </c>
    </row>
    <row r="212" spans="2:17" x14ac:dyDescent="0.2">
      <c r="B212" s="39" t="s">
        <v>17</v>
      </c>
      <c r="D212" s="42">
        <f>_xll.qlCalendarAdvance(Calendar,$D211,B212,"f",FALSE)</f>
        <v>42565</v>
      </c>
      <c r="E212" s="177">
        <f>_xll.qlInterestRateIndexValueDate(IndexON,D212)</f>
        <v>42565</v>
      </c>
      <c r="F212" s="193">
        <f>IFERROR(_xll.qlIndexFixing(IndexON,D212,TRUE,_xll.ohTrigger(RecalcTrigger,TriggerON)),NA())</f>
        <v>-1.8580316198013591E-3</v>
      </c>
      <c r="H212" s="42">
        <f>_xll.qlCalendarAdvance(Calendar,$H211,B212,"f",FALSE)</f>
        <v>42565</v>
      </c>
      <c r="I212" s="177">
        <f>_xll.qlInterestRateIndexValueDate(Index1M,$H212)</f>
        <v>42569</v>
      </c>
      <c r="J212" s="182">
        <f>IFERROR(_xll.qlIndexFixing(Index1M,$H212,TRUE,_xll.ohTrigger(RecalcTrigger,Trigger1M)),NA())</f>
        <v>-1.5774789016384785E-3</v>
      </c>
      <c r="K212" s="44">
        <f>IFERROR(_xll.qlIndexFixing(Index3M,H212,TRUE,_xll.ohTrigger(RecalcTrigger,Trigger3M)),NA())</f>
        <v>-6.3171047500237593E-4</v>
      </c>
      <c r="L212" s="44">
        <f>IFERROR(_xll.qlIndexFixing(Index6M,$H212,TRUE,_xll.ohTrigger(RecalcTrigger,Trigger6M)),NA())</f>
        <v>3.0072169229571733E-4</v>
      </c>
      <c r="M212" s="183">
        <f>IFERROR(_xll.qlIndexFixing(Index1Y,$H212,TRUE,_xll.ohTrigger(RecalcTrigger,Trigger1Y)),NA())</f>
        <v>1.8004359017845517E-3</v>
      </c>
      <c r="N212" s="182">
        <f>IFERROR(_xll.qlIndexFixing(ONIndex1M,I212,TRUE,_xll.ohTrigger(RecalcTrigger,Trigger1M)),NA())</f>
        <v>-1.4778243787105794E-3</v>
      </c>
      <c r="O212" s="44">
        <f>IFERROR(_xll.qlIndexFixing(ONIndex3M,I212,TRUE,_xll.ohTrigger(RecalcTrigger,Trigger3M)),NA())</f>
        <v>-6.2588457368839556E-4</v>
      </c>
      <c r="P212" s="44">
        <f>IFERROR(_xll.qlIndexFixing(ONIndex6M,I212,TRUE,_xll.ohTrigger(RecalcTrigger,Trigger6M)),NA())</f>
        <v>2.0426759507863324E-4</v>
      </c>
      <c r="Q212" s="183">
        <f>IFERROR(_xll.qlIndexFixing(ONIndex1Y,I212,TRUE,_xll.ohTrigger(RecalcTrigger,Trigger1Y)),NA())</f>
        <v>1.2829732587515963E-3</v>
      </c>
    </row>
    <row r="213" spans="2:17" x14ac:dyDescent="0.2">
      <c r="B213" s="39" t="s">
        <v>17</v>
      </c>
      <c r="D213" s="42">
        <f>_xll.qlCalendarAdvance(Calendar,$D212,B213,"f",FALSE)</f>
        <v>42566</v>
      </c>
      <c r="E213" s="177">
        <f>_xll.qlInterestRateIndexValueDate(IndexON,D213)</f>
        <v>42566</v>
      </c>
      <c r="F213" s="193">
        <f>IFERROR(_xll.qlIndexFixing(IndexON,D213,TRUE,_xll.ohTrigger(RecalcTrigger,TriggerON)),NA())</f>
        <v>-1.8620881131026223E-3</v>
      </c>
      <c r="H213" s="42">
        <f>_xll.qlCalendarAdvance(Calendar,$H212,B213,"f",FALSE)</f>
        <v>42566</v>
      </c>
      <c r="I213" s="177">
        <f>_xll.qlInterestRateIndexValueDate(Index1M,$H213)</f>
        <v>42570</v>
      </c>
      <c r="J213" s="182">
        <f>IFERROR(_xll.qlIndexFixing(Index1M,$H213,TRUE,_xll.ohTrigger(RecalcTrigger,Trigger1M)),NA())</f>
        <v>-1.5828928355383774E-3</v>
      </c>
      <c r="K213" s="44">
        <f>IFERROR(_xll.qlIndexFixing(Index3M,H213,TRUE,_xll.ohTrigger(RecalcTrigger,Trigger3M)),NA())</f>
        <v>-6.3139653823405541E-4</v>
      </c>
      <c r="L213" s="44">
        <f>IFERROR(_xll.qlIndexFixing(Index6M,$H213,TRUE,_xll.ohTrigger(RecalcTrigger,Trigger6M)),NA())</f>
        <v>3.0207703577751104E-4</v>
      </c>
      <c r="M213" s="183">
        <f>IFERROR(_xll.qlIndexFixing(Index1Y,$H213,TRUE,_xll.ohTrigger(RecalcTrigger,Trigger1Y)),NA())</f>
        <v>1.8032475795264713E-3</v>
      </c>
      <c r="N213" s="182">
        <f>IFERROR(_xll.qlIndexFixing(ONIndex1M,I213,TRUE,_xll.ohTrigger(RecalcTrigger,Trigger1M)),NA())</f>
        <v>-1.4862550327254809E-3</v>
      </c>
      <c r="O213" s="44">
        <f>IFERROR(_xll.qlIndexFixing(ONIndex3M,I213,TRUE,_xll.ohTrigger(RecalcTrigger,Trigger3M)),NA())</f>
        <v>-6.2712659117725167E-4</v>
      </c>
      <c r="P213" s="44">
        <f>IFERROR(_xll.qlIndexFixing(ONIndex6M,I213,TRUE,_xll.ohTrigger(RecalcTrigger,Trigger6M)),NA())</f>
        <v>1.9989096737837997E-4</v>
      </c>
      <c r="Q213" s="183">
        <f>IFERROR(_xll.qlIndexFixing(ONIndex1Y,I213,TRUE,_xll.ohTrigger(RecalcTrigger,Trigger1Y)),NA())</f>
        <v>1.2803669340755164E-3</v>
      </c>
    </row>
    <row r="214" spans="2:17" x14ac:dyDescent="0.2">
      <c r="B214" s="39" t="s">
        <v>17</v>
      </c>
      <c r="D214" s="42">
        <f>_xll.qlCalendarAdvance(Calendar,$D213,B214,"f",FALSE)</f>
        <v>42569</v>
      </c>
      <c r="E214" s="177">
        <f>_xll.qlInterestRateIndexValueDate(IndexON,D214)</f>
        <v>42569</v>
      </c>
      <c r="F214" s="193">
        <f>IFERROR(_xll.qlIndexFixing(IndexON,D214,TRUE,_xll.ohTrigger(RecalcTrigger,TriggerON)),NA())</f>
        <v>-1.8662971067362477E-3</v>
      </c>
      <c r="H214" s="42">
        <f>_xll.qlCalendarAdvance(Calendar,$H213,B214,"f",FALSE)</f>
        <v>42569</v>
      </c>
      <c r="I214" s="177">
        <f>_xll.qlInterestRateIndexValueDate(Index1M,$H214)</f>
        <v>42571</v>
      </c>
      <c r="J214" s="182">
        <f>IFERROR(_xll.qlIndexFixing(Index1M,$H214,TRUE,_xll.ohTrigger(RecalcTrigger,Trigger1M)),NA())</f>
        <v>-1.5899833190857751E-3</v>
      </c>
      <c r="K214" s="44">
        <f>IFERROR(_xll.qlIndexFixing(Index3M,H214,TRUE,_xll.ohTrigger(RecalcTrigger,Trigger3M)),NA())</f>
        <v>-6.3105549775993347E-4</v>
      </c>
      <c r="L214" s="44">
        <f>IFERROR(_xll.qlIndexFixing(Index6M,$H214,TRUE,_xll.ohTrigger(RecalcTrigger,Trigger6M)),NA())</f>
        <v>3.0342541421684893E-4</v>
      </c>
      <c r="M214" s="183">
        <f>IFERROR(_xll.qlIndexFixing(Index1Y,$H214,TRUE,_xll.ohTrigger(RecalcTrigger,Trigger1Y)),NA())</f>
        <v>1.806057215305956E-3</v>
      </c>
      <c r="N214" s="182">
        <f>IFERROR(_xll.qlIndexFixing(ONIndex1M,I214,TRUE,_xll.ohTrigger(RecalcTrigger,Trigger1M)),NA())</f>
        <v>-1.505307012505952E-3</v>
      </c>
      <c r="O214" s="44">
        <f>IFERROR(_xll.qlIndexFixing(ONIndex3M,I214,TRUE,_xll.ohTrigger(RecalcTrigger,Trigger3M)),NA())</f>
        <v>-6.2950769419867214E-4</v>
      </c>
      <c r="P214" s="44">
        <f>IFERROR(_xll.qlIndexFixing(ONIndex6M,I214,TRUE,_xll.ohTrigger(RecalcTrigger,Trigger6M)),NA())</f>
        <v>1.9106172553406964E-4</v>
      </c>
      <c r="Q214" s="183">
        <f>IFERROR(_xll.qlIndexFixing(ONIndex1Y,I214,TRUE,_xll.ohTrigger(RecalcTrigger,Trigger1Y)),NA())</f>
        <v>1.274913967996838E-3</v>
      </c>
    </row>
    <row r="215" spans="2:17" x14ac:dyDescent="0.2">
      <c r="B215" s="39" t="s">
        <v>17</v>
      </c>
      <c r="D215" s="42">
        <f>_xll.qlCalendarAdvance(Calendar,$D214,B215,"f",FALSE)</f>
        <v>42570</v>
      </c>
      <c r="E215" s="177">
        <f>_xll.qlInterestRateIndexValueDate(IndexON,D215)</f>
        <v>42570</v>
      </c>
      <c r="F215" s="193">
        <f>IFERROR(_xll.qlIndexFixing(IndexON,D215,TRUE,_xll.ohTrigger(RecalcTrigger,TriggerON)),NA())</f>
        <v>-1.8684645477629047E-3</v>
      </c>
      <c r="H215" s="42">
        <f>_xll.qlCalendarAdvance(Calendar,$H214,B215,"f",FALSE)</f>
        <v>42570</v>
      </c>
      <c r="I215" s="177">
        <f>_xll.qlInterestRateIndexValueDate(Index1M,$H215)</f>
        <v>42572</v>
      </c>
      <c r="J215" s="182">
        <f>IFERROR(_xll.qlIndexFixing(Index1M,$H215,TRUE,_xll.ohTrigger(RecalcTrigger,Trigger1M)),NA())</f>
        <v>-1.5934948273761684E-3</v>
      </c>
      <c r="K215" s="44">
        <f>IFERROR(_xll.qlIndexFixing(Index3M,H215,TRUE,_xll.ohTrigger(RecalcTrigger,Trigger3M)),NA())</f>
        <v>-6.3068769860836376E-4</v>
      </c>
      <c r="L215" s="44">
        <f>IFERROR(_xll.qlIndexFixing(Index6M,$H215,TRUE,_xll.ohTrigger(RecalcTrigger,Trigger6M)),NA())</f>
        <v>3.0623122468401241E-4</v>
      </c>
      <c r="M215" s="183">
        <f>IFERROR(_xll.qlIndexFixing(Index1Y,$H215,TRUE,_xll.ohTrigger(RecalcTrigger,Trigger1Y)),NA())</f>
        <v>1.8088626711542997E-3</v>
      </c>
      <c r="N215" s="182">
        <f>IFERROR(_xll.qlIndexFixing(ONIndex1M,I215,TRUE,_xll.ohTrigger(RecalcTrigger,Trigger1M)),NA())</f>
        <v>-1.5264130555525668E-3</v>
      </c>
      <c r="O215" s="44">
        <f>IFERROR(_xll.qlIndexFixing(ONIndex3M,I215,TRUE,_xll.ohTrigger(RecalcTrigger,Trigger3M)),NA())</f>
        <v>-6.3178676558361957E-4</v>
      </c>
      <c r="P215" s="44">
        <f>IFERROR(_xll.qlIndexFixing(ONIndex6M,I215,TRUE,_xll.ohTrigger(RecalcTrigger,Trigger6M)),NA())</f>
        <v>1.7995782032542706E-4</v>
      </c>
      <c r="Q215" s="183">
        <f>IFERROR(_xll.qlIndexFixing(ONIndex1Y,I215,TRUE,_xll.ohTrigger(RecalcTrigger,Trigger1Y)),NA())</f>
        <v>1.2692027268368378E-3</v>
      </c>
    </row>
    <row r="216" spans="2:17" x14ac:dyDescent="0.2">
      <c r="B216" s="39" t="s">
        <v>17</v>
      </c>
      <c r="D216" s="42">
        <f>_xll.qlCalendarAdvance(Calendar,$D215,B216,"f",FALSE)</f>
        <v>42571</v>
      </c>
      <c r="E216" s="177">
        <f>_xll.qlInterestRateIndexValueDate(IndexON,D216)</f>
        <v>42571</v>
      </c>
      <c r="F216" s="193">
        <f>IFERROR(_xll.qlIndexFixing(IndexON,D216,TRUE,_xll.ohTrigger(RecalcTrigger,TriggerON)),NA())</f>
        <v>-1.8706733295603684E-3</v>
      </c>
      <c r="H216" s="42">
        <f>_xll.qlCalendarAdvance(Calendar,$H215,B216,"f",FALSE)</f>
        <v>42571</v>
      </c>
      <c r="I216" s="177">
        <f>_xll.qlInterestRateIndexValueDate(Index1M,$H216)</f>
        <v>42573</v>
      </c>
      <c r="J216" s="182">
        <f>IFERROR(_xll.qlIndexFixing(Index1M,$H216,TRUE,_xll.ohTrigger(RecalcTrigger,Trigger1M)),NA())</f>
        <v>-1.5969607686213442E-3</v>
      </c>
      <c r="K216" s="44">
        <f>IFERROR(_xll.qlIndexFixing(Index3M,H216,TRUE,_xll.ohTrigger(RecalcTrigger,Trigger3M)),NA())</f>
        <v>-6.2941452807548711E-4</v>
      </c>
      <c r="L216" s="44">
        <f>IFERROR(_xll.qlIndexFixing(Index6M,$H216,TRUE,_xll.ohTrigger(RecalcTrigger,Trigger6M)),NA())</f>
        <v>3.0680586653112322E-4</v>
      </c>
      <c r="M216" s="183">
        <f>IFERROR(_xll.qlIndexFixing(Index1Y,$H216,TRUE,_xll.ohTrigger(RecalcTrigger,Trigger1Y)),NA())</f>
        <v>1.8142974375772146E-3</v>
      </c>
      <c r="N216" s="182">
        <f>IFERROR(_xll.qlIndexFixing(ONIndex1M,I216,TRUE,_xll.ohTrigger(RecalcTrigger,Trigger1M)),NA())</f>
        <v>-1.537027259748136E-3</v>
      </c>
      <c r="O216" s="44">
        <f>IFERROR(_xll.qlIndexFixing(ONIndex3M,I216,TRUE,_xll.ohTrigger(RecalcTrigger,Trigger3M)),NA())</f>
        <v>-6.3287243325937936E-4</v>
      </c>
      <c r="P216" s="44">
        <f>IFERROR(_xll.qlIndexFixing(ONIndex6M,I216,TRUE,_xll.ohTrigger(RecalcTrigger,Trigger6M)),NA())</f>
        <v>1.714735300950565E-4</v>
      </c>
      <c r="Q216" s="183">
        <f>IFERROR(_xll.qlIndexFixing(ONIndex1Y,I216,TRUE,_xll.ohTrigger(RecalcTrigger,Trigger1Y)),NA())</f>
        <v>1.2662225345039246E-3</v>
      </c>
    </row>
    <row r="217" spans="2:17" x14ac:dyDescent="0.2">
      <c r="B217" s="39" t="s">
        <v>17</v>
      </c>
      <c r="D217" s="42">
        <f>_xll.qlCalendarAdvance(Calendar,$D216,B217,"f",FALSE)</f>
        <v>42572</v>
      </c>
      <c r="E217" s="177">
        <f>_xll.qlInterestRateIndexValueDate(IndexON,D217)</f>
        <v>42572</v>
      </c>
      <c r="F217" s="193">
        <f>IFERROR(_xll.qlIndexFixing(IndexON,D217,TRUE,_xll.ohTrigger(RecalcTrigger,TriggerON)),NA())</f>
        <v>-1.8729239086434646E-3</v>
      </c>
      <c r="H217" s="42">
        <f>_xll.qlCalendarAdvance(Calendar,$H216,B217,"f",FALSE)</f>
        <v>42572</v>
      </c>
      <c r="I217" s="177">
        <f>_xll.qlInterestRateIndexValueDate(Index1M,$H217)</f>
        <v>42576</v>
      </c>
      <c r="J217" s="182">
        <f>IFERROR(_xll.qlIndexFixing(Index1M,$H217,TRUE,_xll.ohTrigger(RecalcTrigger,Trigger1M)),NA())</f>
        <v>-1.606869936726759E-3</v>
      </c>
      <c r="K217" s="44">
        <f>IFERROR(_xll.qlIndexFixing(Index3M,H217,TRUE,_xll.ohTrigger(RecalcTrigger,Trigger3M)),NA())</f>
        <v>-6.2895604931875141E-4</v>
      </c>
      <c r="L217" s="44">
        <f>IFERROR(_xll.qlIndexFixing(Index6M,$H217,TRUE,_xll.ohTrigger(RecalcTrigger,Trigger6M)),NA())</f>
        <v>3.099999993835691E-4</v>
      </c>
      <c r="M217" s="183">
        <f>IFERROR(_xll.qlIndexFixing(Index1Y,$H217,TRUE,_xll.ohTrigger(RecalcTrigger,Trigger1Y)),NA())</f>
        <v>1.8200000001020429E-3</v>
      </c>
      <c r="N217" s="182">
        <f>IFERROR(_xll.qlIndexFixing(ONIndex1M,I217,TRUE,_xll.ohTrigger(RecalcTrigger,Trigger1M)),NA())</f>
        <v>-1.5471515143028469E-3</v>
      </c>
      <c r="O217" s="44">
        <f>IFERROR(_xll.qlIndexFixing(ONIndex3M,I217,TRUE,_xll.ohTrigger(RecalcTrigger,Trigger3M)),NA())</f>
        <v>-6.3392539006112969E-4</v>
      </c>
      <c r="P217" s="44">
        <f>IFERROR(_xll.qlIndexFixing(ONIndex6M,I217,TRUE,_xll.ohTrigger(RecalcTrigger,Trigger6M)),NA())</f>
        <v>1.6357934934596585E-4</v>
      </c>
      <c r="Q217" s="183">
        <f>IFERROR(_xll.qlIndexFixing(ONIndex1Y,I217,TRUE,_xll.ohTrigger(RecalcTrigger,Trigger1Y)),NA())</f>
        <v>1.2631649203420636E-3</v>
      </c>
    </row>
    <row r="218" spans="2:17" x14ac:dyDescent="0.2">
      <c r="B218" s="39" t="s">
        <v>17</v>
      </c>
      <c r="D218" s="42">
        <f>_xll.qlCalendarAdvance(Calendar,$D217,B218,"f",FALSE)</f>
        <v>42573</v>
      </c>
      <c r="E218" s="177">
        <f>_xll.qlInterestRateIndexValueDate(IndexON,D218)</f>
        <v>42573</v>
      </c>
      <c r="F218" s="193">
        <f>IFERROR(_xll.qlIndexFixing(IndexON,D218,TRUE,_xll.ohTrigger(RecalcTrigger,TriggerON)),NA())</f>
        <v>-1.877556882181608E-3</v>
      </c>
      <c r="H218" s="42">
        <f>_xll.qlCalendarAdvance(Calendar,$H217,B218,"f",FALSE)</f>
        <v>42573</v>
      </c>
      <c r="I218" s="177">
        <f>_xll.qlInterestRateIndexValueDate(Index1M,$H218)</f>
        <v>42577</v>
      </c>
      <c r="J218" s="182">
        <f>IFERROR(_xll.qlIndexFixing(Index1M,$H218,TRUE,_xll.ohTrigger(RecalcTrigger,Trigger1M)),NA())</f>
        <v>-1.6090795414904339E-3</v>
      </c>
      <c r="K218" s="44">
        <f>IFERROR(_xll.qlIndexFixing(Index3M,H218,TRUE,_xll.ohTrigger(RecalcTrigger,Trigger3M)),NA())</f>
        <v>-6.2845986569499794E-4</v>
      </c>
      <c r="L218" s="44">
        <f>IFERROR(_xll.qlIndexFixing(Index6M,$H218,TRUE,_xll.ohTrigger(RecalcTrigger,Trigger6M)),NA())</f>
        <v>3.1128544649753877E-4</v>
      </c>
      <c r="M218" s="183">
        <f>IFERROR(_xll.qlIndexFixing(Index1Y,$H218,TRUE,_xll.ohTrigger(RecalcTrigger,Trigger1Y)),NA())</f>
        <v>1.8227553025588099E-3</v>
      </c>
      <c r="N218" s="182">
        <f>IFERROR(_xll.qlIndexFixing(ONIndex1M,I218,TRUE,_xll.ohTrigger(RecalcTrigger,Trigger1M)),NA())</f>
        <v>-1.5567783211745123E-3</v>
      </c>
      <c r="O218" s="44">
        <f>IFERROR(_xll.qlIndexFixing(ONIndex3M,I218,TRUE,_xll.ohTrigger(RecalcTrigger,Trigger3M)),NA())</f>
        <v>-6.3494515517348304E-4</v>
      </c>
      <c r="P218" s="44">
        <f>IFERROR(_xll.qlIndexFixing(ONIndex6M,I218,TRUE,_xll.ohTrigger(RecalcTrigger,Trigger6M)),NA())</f>
        <v>1.562839456248355E-4</v>
      </c>
      <c r="Q218" s="183">
        <f>IFERROR(_xll.qlIndexFixing(ONIndex1Y,I218,TRUE,_xll.ohTrigger(RecalcTrigger,Trigger1Y)),NA())</f>
        <v>1.2600290018571769E-3</v>
      </c>
    </row>
    <row r="219" spans="2:17" x14ac:dyDescent="0.2">
      <c r="B219" s="39" t="s">
        <v>17</v>
      </c>
      <c r="D219" s="42">
        <f>_xll.qlCalendarAdvance(Calendar,$D218,B219,"f",FALSE)</f>
        <v>42576</v>
      </c>
      <c r="E219" s="177">
        <f>_xll.qlInterestRateIndexValueDate(IndexON,D219)</f>
        <v>42576</v>
      </c>
      <c r="F219" s="193">
        <f>IFERROR(_xll.qlIndexFixing(IndexON,D219,TRUE,_xll.ohTrigger(RecalcTrigger,TriggerON)),NA())</f>
        <v>-1.8823533308065521E-3</v>
      </c>
      <c r="H219" s="42">
        <f>_xll.qlCalendarAdvance(Calendar,$H218,B219,"f",FALSE)</f>
        <v>42576</v>
      </c>
      <c r="I219" s="177">
        <f>_xll.qlInterestRateIndexValueDate(Index1M,$H219)</f>
        <v>42578</v>
      </c>
      <c r="J219" s="182">
        <f>IFERROR(_xll.qlIndexFixing(Index1M,$H219,TRUE,_xll.ohTrigger(RecalcTrigger,Trigger1M)),NA())</f>
        <v>-1.6088274292126348E-3</v>
      </c>
      <c r="K219" s="44">
        <f>IFERROR(_xll.qlIndexFixing(Index3M,H219,TRUE,_xll.ohTrigger(RecalcTrigger,Trigger3M)),NA())</f>
        <v>-6.2793913364143374E-4</v>
      </c>
      <c r="L219" s="44">
        <f>IFERROR(_xll.qlIndexFixing(Index6M,$H219,TRUE,_xll.ohTrigger(RecalcTrigger,Trigger6M)),NA())</f>
        <v>3.1258178055546345E-4</v>
      </c>
      <c r="M219" s="183">
        <f>IFERROR(_xll.qlIndexFixing(Index1Y,$H219,TRUE,_xll.ohTrigger(RecalcTrigger,Trigger1Y)),NA())</f>
        <v>1.8254988793733116E-3</v>
      </c>
      <c r="N219" s="182">
        <f>IFERROR(_xll.qlIndexFixing(ONIndex1M,I219,TRUE,_xll.ohTrigger(RecalcTrigger,Trigger1M)),NA())</f>
        <v>-1.5743294017900311E-3</v>
      </c>
      <c r="O219" s="44">
        <f>IFERROR(_xll.qlIndexFixing(ONIndex3M,I219,TRUE,_xll.ohTrigger(RecalcTrigger,Trigger3M)),NA())</f>
        <v>-6.3687051869543154E-4</v>
      </c>
      <c r="P219" s="44">
        <f>IFERROR(_xll.qlIndexFixing(ONIndex6M,I219,TRUE,_xll.ohTrigger(RecalcTrigger,Trigger6M)),NA())</f>
        <v>1.4373245809551349E-4</v>
      </c>
      <c r="Q219" s="183">
        <f>IFERROR(_xll.qlIndexFixing(ONIndex1Y,I219,TRUE,_xll.ohTrigger(RecalcTrigger,Trigger1Y)),NA())</f>
        <v>1.2534961011567702E-3</v>
      </c>
    </row>
    <row r="220" spans="2:17" x14ac:dyDescent="0.2">
      <c r="B220" s="39" t="s">
        <v>17</v>
      </c>
      <c r="D220" s="42">
        <f>_xll.qlCalendarAdvance(Calendar,$D219,B220,"f",FALSE)</f>
        <v>42577</v>
      </c>
      <c r="E220" s="177">
        <f>_xll.qlInterestRateIndexValueDate(IndexON,D220)</f>
        <v>42577</v>
      </c>
      <c r="F220" s="193">
        <f>IFERROR(_xll.qlIndexFixing(IndexON,D220,TRUE,_xll.ohTrigger(RecalcTrigger,TriggerON)),NA())</f>
        <v>-1.8848197455989535E-3</v>
      </c>
      <c r="H220" s="42">
        <f>_xll.qlCalendarAdvance(Calendar,$H219,B220,"f",FALSE)</f>
        <v>42577</v>
      </c>
      <c r="I220" s="177">
        <f>_xll.qlInterestRateIndexValueDate(Index1M,$H220)</f>
        <v>42579</v>
      </c>
      <c r="J220" s="182">
        <f>IFERROR(_xll.qlIndexFixing(Index1M,$H220,TRUE,_xll.ohTrigger(RecalcTrigger,Trigger1M)),NA())</f>
        <v>-1.6107617240324057E-3</v>
      </c>
      <c r="K220" s="44">
        <f>IFERROR(_xll.qlIndexFixing(Index3M,H220,TRUE,_xll.ohTrigger(RecalcTrigger,Trigger3M)),NA())</f>
        <v>-6.2739424487124262E-4</v>
      </c>
      <c r="L220" s="44">
        <f>IFERROR(_xll.qlIndexFixing(Index6M,$H220,TRUE,_xll.ohTrigger(RecalcTrigger,Trigger6M)),NA())</f>
        <v>3.1477074260647991E-4</v>
      </c>
      <c r="M220" s="183">
        <f>IFERROR(_xll.qlIndexFixing(Index1Y,$H220,TRUE,_xll.ohTrigger(RecalcTrigger,Trigger1Y)),NA())</f>
        <v>1.8282312969258058E-3</v>
      </c>
      <c r="N220" s="182">
        <f>IFERROR(_xll.qlIndexFixing(ONIndex1M,I220,TRUE,_xll.ohTrigger(RecalcTrigger,Trigger1M)),NA())</f>
        <v>-1.5901611132251858E-3</v>
      </c>
      <c r="O220" s="44">
        <f>IFERROR(_xll.qlIndexFixing(ONIndex3M,I220,TRUE,_xll.ohTrigger(RecalcTrigger,Trigger3M)),NA())</f>
        <v>-6.3868269341238459E-4</v>
      </c>
      <c r="P220" s="44">
        <f>IFERROR(_xll.qlIndexFixing(ONIndex6M,I220,TRUE,_xll.ohTrigger(RecalcTrigger,Trigger6M)),NA())</f>
        <v>1.3326345730924061E-4</v>
      </c>
      <c r="Q220" s="183">
        <f>IFERROR(_xll.qlIndexFixing(ONIndex1Y,I220,TRUE,_xll.ohTrigger(RecalcTrigger,Trigger1Y)),NA())</f>
        <v>1.2466846294501011E-3</v>
      </c>
    </row>
    <row r="221" spans="2:17" x14ac:dyDescent="0.2">
      <c r="B221" s="39" t="s">
        <v>17</v>
      </c>
      <c r="D221" s="42">
        <f>_xll.qlCalendarAdvance(Calendar,$D220,B221,"f",FALSE)</f>
        <v>42578</v>
      </c>
      <c r="E221" s="177">
        <f>_xll.qlInterestRateIndexValueDate(IndexON,D221)</f>
        <v>42578</v>
      </c>
      <c r="F221" s="193">
        <f>IFERROR(_xll.qlIndexFixing(IndexON,D221,TRUE,_xll.ohTrigger(RecalcTrigger,TriggerON)),NA())</f>
        <v>-1.8873171769406838E-3</v>
      </c>
      <c r="H221" s="42">
        <f>_xll.qlCalendarAdvance(Calendar,$H220,B221,"f",FALSE)</f>
        <v>42578</v>
      </c>
      <c r="I221" s="177">
        <f>_xll.qlInterestRateIndexValueDate(Index1M,$H221)</f>
        <v>42580</v>
      </c>
      <c r="J221" s="182">
        <f>IFERROR(_xll.qlIndexFixing(Index1M,$H221,TRUE,_xll.ohTrigger(RecalcTrigger,Trigger1M)),NA())</f>
        <v>-1.6097757651993435E-3</v>
      </c>
      <c r="K221" s="44">
        <f>IFERROR(_xll.qlIndexFixing(Index3M,H221,TRUE,_xll.ohTrigger(RecalcTrigger,Trigger3M)),NA())</f>
        <v>-6.2584602254484153E-4</v>
      </c>
      <c r="L221" s="44">
        <f>IFERROR(_xll.qlIndexFixing(Index6M,$H221,TRUE,_xll.ohTrigger(RecalcTrigger,Trigger6M)),NA())</f>
        <v>3.1602095531833087E-4</v>
      </c>
      <c r="M221" s="183">
        <f>IFERROR(_xll.qlIndexFixing(Index1Y,$H221,TRUE,_xll.ohTrigger(RecalcTrigger,Trigger1Y)),NA())</f>
        <v>1.8332127749436083E-3</v>
      </c>
      <c r="N221" s="182">
        <f>IFERROR(_xll.qlIndexFixing(ONIndex1M,I221,TRUE,_xll.ohTrigger(RecalcTrigger,Trigger1M)),NA())</f>
        <v>-1.5971882122478576E-3</v>
      </c>
      <c r="O221" s="44">
        <f>IFERROR(_xll.qlIndexFixing(ONIndex3M,I221,TRUE,_xll.ohTrigger(RecalcTrigger,Trigger3M)),NA())</f>
        <v>-6.3952929544086601E-4</v>
      </c>
      <c r="P221" s="44">
        <f>IFERROR(_xll.qlIndexFixing(ONIndex6M,I221,TRUE,_xll.ohTrigger(RecalcTrigger,Trigger6M)),NA())</f>
        <v>1.2909195568511223E-4</v>
      </c>
      <c r="Q221" s="183">
        <f>IFERROR(_xll.qlIndexFixing(ONIndex1Y,I221,TRUE,_xll.ohTrigger(RecalcTrigger,Trigger1Y)),NA())</f>
        <v>1.243143948181924E-3</v>
      </c>
    </row>
    <row r="222" spans="2:17" x14ac:dyDescent="0.2">
      <c r="B222" s="39" t="s">
        <v>17</v>
      </c>
      <c r="D222" s="42">
        <f>_xll.qlCalendarAdvance(Calendar,$D221,B222,"f",FALSE)</f>
        <v>42579</v>
      </c>
      <c r="E222" s="177">
        <f>_xll.qlInterestRateIndexValueDate(IndexON,D222)</f>
        <v>42579</v>
      </c>
      <c r="F222" s="193">
        <f>IFERROR(_xll.qlIndexFixing(IndexON,D222,TRUE,_xll.ohTrigger(RecalcTrigger,TriggerON)),NA())</f>
        <v>-1.8897916517257585E-3</v>
      </c>
      <c r="H222" s="42">
        <f>_xll.qlCalendarAdvance(Calendar,$H221,B222,"f",FALSE)</f>
        <v>42579</v>
      </c>
      <c r="I222" s="177">
        <f>_xll.qlInterestRateIndexValueDate(Index1M,$H222)</f>
        <v>42583</v>
      </c>
      <c r="J222" s="182">
        <f>IFERROR(_xll.qlIndexFixing(Index1M,$H222,TRUE,_xll.ohTrigger(RecalcTrigger,Trigger1M)),NA())</f>
        <v>-1.6115882739354431E-3</v>
      </c>
      <c r="K222" s="44">
        <f>IFERROR(_xll.qlIndexFixing(Index3M,H222,TRUE,_xll.ohTrigger(RecalcTrigger,Trigger3M)),NA())</f>
        <v>-6.2498119039674463E-4</v>
      </c>
      <c r="L222" s="44">
        <f>IFERROR(_xll.qlIndexFixing(Index6M,$H222,TRUE,_xll.ohTrigger(RecalcTrigger,Trigger6M)),NA())</f>
        <v>3.192032247666544E-4</v>
      </c>
      <c r="M222" s="183">
        <f>IFERROR(_xll.qlIndexFixing(Index1Y,$H222,TRUE,_xll.ohTrigger(RecalcTrigger,Trigger1Y)),NA())</f>
        <v>1.8390608835592871E-3</v>
      </c>
      <c r="N222" s="182">
        <f>IFERROR(_xll.qlIndexFixing(ONIndex1M,I222,TRUE,_xll.ohTrigger(RecalcTrigger,Trigger1M)),NA())</f>
        <v>-1.6036728756940732E-3</v>
      </c>
      <c r="O222" s="44">
        <f>IFERROR(_xll.qlIndexFixing(ONIndex3M,I222,TRUE,_xll.ohTrigger(RecalcTrigger,Trigger3M)),NA())</f>
        <v>-6.4033982388522759E-4</v>
      </c>
      <c r="P222" s="44">
        <f>IFERROR(_xll.qlIndexFixing(ONIndex6M,I222,TRUE,_xll.ohTrigger(RecalcTrigger,Trigger6M)),NA())</f>
        <v>1.2557123780787549E-4</v>
      </c>
      <c r="Q222" s="183">
        <f>IFERROR(_xll.qlIndexFixing(ONIndex1Y,I222,TRUE,_xll.ohTrigger(RecalcTrigger,Trigger1Y)),NA())</f>
        <v>1.2395196661874053E-3</v>
      </c>
    </row>
    <row r="223" spans="2:17" x14ac:dyDescent="0.2">
      <c r="B223" s="39" t="s">
        <v>17</v>
      </c>
      <c r="D223" s="42">
        <f>_xll.qlCalendarAdvance(Calendar,$D222,B223,"f",FALSE)</f>
        <v>42580</v>
      </c>
      <c r="E223" s="177">
        <f>_xll.qlInterestRateIndexValueDate(IndexON,D223)</f>
        <v>42580</v>
      </c>
      <c r="F223" s="193">
        <f>IFERROR(_xll.qlIndexFixing(IndexON,D223,TRUE,_xll.ohTrigger(RecalcTrigger,TriggerON)),NA())</f>
        <v>-1.8946063808877867E-3</v>
      </c>
      <c r="H223" s="42">
        <f>_xll.qlCalendarAdvance(Calendar,$H222,B223,"f",FALSE)</f>
        <v>42580</v>
      </c>
      <c r="I223" s="177">
        <f>_xll.qlInterestRateIndexValueDate(Index1M,$H223)</f>
        <v>42584</v>
      </c>
      <c r="J223" s="182">
        <f>IFERROR(_xll.qlIndexFixing(Index1M,$H223,TRUE,_xll.ohTrigger(RecalcTrigger,Trigger1M)),NA())</f>
        <v>-1.6104157457189879E-3</v>
      </c>
      <c r="K223" s="44">
        <f>IFERROR(_xll.qlIndexFixing(Index3M,H223,TRUE,_xll.ohTrigger(RecalcTrigger,Trigger3M)),NA())</f>
        <v>-6.2432162722136442E-4</v>
      </c>
      <c r="L223" s="44">
        <f>IFERROR(_xll.qlIndexFixing(Index6M,$H223,TRUE,_xll.ohTrigger(RecalcTrigger,Trigger6M)),NA())</f>
        <v>3.2055042068886456E-4</v>
      </c>
      <c r="M223" s="183">
        <f>IFERROR(_xll.qlIndexFixing(Index1Y,$H223,TRUE,_xll.ohTrigger(RecalcTrigger,Trigger1Y)),NA())</f>
        <v>1.8417461819477585E-3</v>
      </c>
      <c r="N223" s="182">
        <f>IFERROR(_xll.qlIndexFixing(ONIndex1M,I223,TRUE,_xll.ohTrigger(RecalcTrigger,Trigger1M)),NA())</f>
        <v>-1.6096076054816777E-3</v>
      </c>
      <c r="O223" s="44">
        <f>IFERROR(_xll.qlIndexFixing(ONIndex3M,I223,TRUE,_xll.ohTrigger(RecalcTrigger,Trigger3M)),NA())</f>
        <v>-6.4111379785014577E-4</v>
      </c>
      <c r="P223" s="44">
        <f>IFERROR(_xll.qlIndexFixing(ONIndex6M,I223,TRUE,_xll.ohTrigger(RecalcTrigger,Trigger6M)),NA())</f>
        <v>1.2270997154395502E-4</v>
      </c>
      <c r="Q223" s="183">
        <f>IFERROR(_xll.qlIndexFixing(ONIndex1Y,I223,TRUE,_xll.ohTrigger(RecalcTrigger,Trigger1Y)),NA())</f>
        <v>1.235810900812595E-3</v>
      </c>
    </row>
    <row r="224" spans="2:17" x14ac:dyDescent="0.2">
      <c r="B224" s="39" t="s">
        <v>17</v>
      </c>
      <c r="D224" s="42">
        <f>_xll.qlCalendarAdvance(Calendar,$D223,B224,"f",FALSE)</f>
        <v>42583</v>
      </c>
      <c r="E224" s="177">
        <f>_xll.qlInterestRateIndexValueDate(IndexON,D224)</f>
        <v>42583</v>
      </c>
      <c r="F224" s="193">
        <f>IFERROR(_xll.qlIndexFixing(IndexON,D224,TRUE,_xll.ohTrigger(RecalcTrigger,TriggerON)),NA())</f>
        <v>-1.8993138517142683E-3</v>
      </c>
      <c r="H224" s="42">
        <f>_xll.qlCalendarAdvance(Calendar,$H223,B224,"f",FALSE)</f>
        <v>42583</v>
      </c>
      <c r="I224" s="177">
        <f>_xll.qlInterestRateIndexValueDate(Index1M,$H224)</f>
        <v>42585</v>
      </c>
      <c r="J224" s="182">
        <f>IFERROR(_xll.qlIndexFixing(Index1M,$H224,TRUE,_xll.ohTrigger(RecalcTrigger,Trigger1M)),NA())</f>
        <v>-1.6047284526786822E-3</v>
      </c>
      <c r="K224" s="44">
        <f>IFERROR(_xll.qlIndexFixing(Index3M,H224,TRUE,_xll.ohTrigger(RecalcTrigger,Trigger3M)),NA())</f>
        <v>-6.2364039768510486E-4</v>
      </c>
      <c r="L224" s="44">
        <f>IFERROR(_xll.qlIndexFixing(Index6M,$H224,TRUE,_xll.ohTrigger(RecalcTrigger,Trigger6M)),NA())</f>
        <v>3.2190345584886371E-4</v>
      </c>
      <c r="M224" s="183">
        <f>IFERROR(_xll.qlIndexFixing(Index1Y,$H224,TRUE,_xll.ohTrigger(RecalcTrigger,Trigger1Y)),NA())</f>
        <v>1.8444238282234236E-3</v>
      </c>
      <c r="N224" s="182">
        <f>IFERROR(_xll.qlIndexFixing(ONIndex1M,I224,TRUE,_xll.ohTrigger(RecalcTrigger,Trigger1M)),NA())</f>
        <v>-1.6195991767853357E-3</v>
      </c>
      <c r="O224" s="44">
        <f>IFERROR(_xll.qlIndexFixing(ONIndex3M,I224,TRUE,_xll.ohTrigger(RecalcTrigger,Trigger3M)),NA())</f>
        <v>-6.4253635025934841E-4</v>
      </c>
      <c r="P224" s="44">
        <f>IFERROR(_xll.qlIndexFixing(ONIndex6M,I224,TRUE,_xll.ohTrigger(RecalcTrigger,Trigger6M)),NA())</f>
        <v>1.1922898916161273E-4</v>
      </c>
      <c r="Q224" s="183">
        <f>IFERROR(_xll.qlIndexFixing(ONIndex1Y,I224,TRUE,_xll.ohTrigger(RecalcTrigger,Trigger1Y)),NA())</f>
        <v>1.2281115345214033E-3</v>
      </c>
    </row>
    <row r="225" spans="2:17" x14ac:dyDescent="0.2">
      <c r="B225" s="39" t="s">
        <v>17</v>
      </c>
      <c r="D225" s="42">
        <f>_xll.qlCalendarAdvance(Calendar,$D224,B225,"f",FALSE)</f>
        <v>42584</v>
      </c>
      <c r="E225" s="177">
        <f>_xll.qlInterestRateIndexValueDate(IndexON,D225)</f>
        <v>42584</v>
      </c>
      <c r="F225" s="193">
        <f>IFERROR(_xll.qlIndexFixing(IndexON,D225,TRUE,_xll.ohTrigger(RecalcTrigger,TriggerON)),NA())</f>
        <v>-1.9015975262437479E-3</v>
      </c>
      <c r="H225" s="42">
        <f>_xll.qlCalendarAdvance(Calendar,$H224,B225,"f",FALSE)</f>
        <v>42584</v>
      </c>
      <c r="I225" s="177">
        <f>_xll.qlInterestRateIndexValueDate(Index1M,$H225)</f>
        <v>42586</v>
      </c>
      <c r="J225" s="182">
        <f>IFERROR(_xll.qlIndexFixing(Index1M,$H225,TRUE,_xll.ohTrigger(RecalcTrigger,Trigger1M)),NA())</f>
        <v>-1.6047685881373508E-3</v>
      </c>
      <c r="K225" s="44">
        <f>IFERROR(_xll.qlIndexFixing(Index3M,H225,TRUE,_xll.ohTrigger(RecalcTrigger,Trigger3M)),NA())</f>
        <v>-6.2293794018337294E-4</v>
      </c>
      <c r="L225" s="44">
        <f>IFERROR(_xll.qlIndexFixing(Index6M,$H225,TRUE,_xll.ohTrigger(RecalcTrigger,Trigger6M)),NA())</f>
        <v>3.2379191543802262E-4</v>
      </c>
      <c r="M225" s="183">
        <f>IFERROR(_xll.qlIndexFixing(Index1Y,$H225,TRUE,_xll.ohTrigger(RecalcTrigger,Trigger1Y)),NA())</f>
        <v>1.8470944250561963E-3</v>
      </c>
      <c r="N225" s="182">
        <f>IFERROR(_xll.qlIndexFixing(ONIndex1M,I225,TRUE,_xll.ohTrigger(RecalcTrigger,Trigger1M)),NA())</f>
        <v>-1.6276972287210256E-3</v>
      </c>
      <c r="O225" s="44">
        <f>IFERROR(_xll.qlIndexFixing(ONIndex3M,I225,TRUE,_xll.ohTrigger(RecalcTrigger,Trigger3M)),NA())</f>
        <v>-6.4383454527749961E-4</v>
      </c>
      <c r="P225" s="44">
        <f>IFERROR(_xll.qlIndexFixing(ONIndex6M,I225,TRUE,_xll.ohTrigger(RecalcTrigger,Trigger6M)),NA())</f>
        <v>1.1803277755184638E-4</v>
      </c>
      <c r="Q225" s="183">
        <f>IFERROR(_xll.qlIndexFixing(ONIndex1Y,I225,TRUE,_xll.ohTrigger(RecalcTrigger,Trigger1Y)),NA())</f>
        <v>1.2201133505129746E-3</v>
      </c>
    </row>
    <row r="226" spans="2:17" x14ac:dyDescent="0.2">
      <c r="B226" s="39" t="s">
        <v>17</v>
      </c>
      <c r="D226" s="42">
        <f>_xll.qlCalendarAdvance(Calendar,$D225,B226,"f",FALSE)</f>
        <v>42585</v>
      </c>
      <c r="E226" s="177">
        <f>_xll.qlInterestRateIndexValueDate(IndexON,D226)</f>
        <v>42585</v>
      </c>
      <c r="F226" s="193">
        <f>IFERROR(_xll.qlIndexFixing(IndexON,D226,TRUE,_xll.ohTrigger(RecalcTrigger,TriggerON)),NA())</f>
        <v>-1.9038412702343521E-3</v>
      </c>
      <c r="H226" s="42">
        <f>_xll.qlCalendarAdvance(Calendar,$H225,B226,"f",FALSE)</f>
        <v>42585</v>
      </c>
      <c r="I226" s="177">
        <f>_xll.qlInterestRateIndexValueDate(Index1M,$H226)</f>
        <v>42587</v>
      </c>
      <c r="J226" s="182">
        <f>IFERROR(_xll.qlIndexFixing(Index1M,$H226,TRUE,_xll.ohTrigger(RecalcTrigger,Trigger1M)),NA())</f>
        <v>-1.6046196652698453E-3</v>
      </c>
      <c r="K226" s="44">
        <f>IFERROR(_xll.qlIndexFixing(Index3M,H226,TRUE,_xll.ohTrigger(RecalcTrigger,Trigger3M)),NA())</f>
        <v>-6.2116279724621476E-4</v>
      </c>
      <c r="L226" s="44">
        <f>IFERROR(_xll.qlIndexFixing(Index6M,$H226,TRUE,_xll.ohTrigger(RecalcTrigger,Trigger6M)),NA())</f>
        <v>3.2487873412581565E-4</v>
      </c>
      <c r="M226" s="183">
        <f>IFERROR(_xll.qlIndexFixing(Index1Y,$H226,TRUE,_xll.ohTrigger(RecalcTrigger,Trigger1Y)),NA())</f>
        <v>1.8516766840299586E-3</v>
      </c>
      <c r="N226" s="182">
        <f>IFERROR(_xll.qlIndexFixing(ONIndex1M,I226,TRUE,_xll.ohTrigger(RecalcTrigger,Trigger1M)),NA())</f>
        <v>-1.6307698205419996E-3</v>
      </c>
      <c r="O226" s="44">
        <f>IFERROR(_xll.qlIndexFixing(ONIndex3M,I226,TRUE,_xll.ohTrigger(RecalcTrigger,Trigger3M)),NA())</f>
        <v>-6.4441854292773826E-4</v>
      </c>
      <c r="P226" s="44">
        <f>IFERROR(_xll.qlIndexFixing(ONIndex6M,I226,TRUE,_xll.ohTrigger(RecalcTrigger,Trigger6M)),NA())</f>
        <v>1.1859878583209138E-4</v>
      </c>
      <c r="Q226" s="183">
        <f>IFERROR(_xll.qlIndexFixing(ONIndex1Y,I226,TRUE,_xll.ohTrigger(RecalcTrigger,Trigger1Y)),NA())</f>
        <v>1.2159689272284169E-3</v>
      </c>
    </row>
    <row r="227" spans="2:17" x14ac:dyDescent="0.2">
      <c r="B227" s="39" t="s">
        <v>17</v>
      </c>
      <c r="D227" s="42">
        <f>_xll.qlCalendarAdvance(Calendar,$D226,B227,"f",FALSE)</f>
        <v>42586</v>
      </c>
      <c r="E227" s="177">
        <f>_xll.qlInterestRateIndexValueDate(IndexON,D227)</f>
        <v>42586</v>
      </c>
      <c r="F227" s="193">
        <f>IFERROR(_xll.qlIndexFixing(IndexON,D227,TRUE,_xll.ohTrigger(RecalcTrigger,TriggerON)),NA())</f>
        <v>-1.9060444934382303E-3</v>
      </c>
      <c r="H227" s="42">
        <f>_xll.qlCalendarAdvance(Calendar,$H226,B227,"f",FALSE)</f>
        <v>42586</v>
      </c>
      <c r="I227" s="177">
        <f>_xll.qlInterestRateIndexValueDate(Index1M,$H227)</f>
        <v>42590</v>
      </c>
      <c r="J227" s="182">
        <f>IFERROR(_xll.qlIndexFixing(Index1M,$H227,TRUE,_xll.ohTrigger(RecalcTrigger,Trigger1M)),NA())</f>
        <v>-1.595898901847479E-3</v>
      </c>
      <c r="K227" s="44">
        <f>IFERROR(_xll.qlIndexFixing(Index3M,H227,TRUE,_xll.ohTrigger(RecalcTrigger,Trigger3M)),NA())</f>
        <v>-6.1992483202821802E-4</v>
      </c>
      <c r="L227" s="44">
        <f>IFERROR(_xll.qlIndexFixing(Index6M,$H227,TRUE,_xll.ohTrigger(RecalcTrigger,Trigger6M)),NA())</f>
        <v>3.2872671089766099E-4</v>
      </c>
      <c r="M227" s="183">
        <f>IFERROR(_xll.qlIndexFixing(Index1Y,$H227,TRUE,_xll.ohTrigger(RecalcTrigger,Trigger1Y)),NA())</f>
        <v>1.8577185528163109E-3</v>
      </c>
      <c r="N227" s="182">
        <f>IFERROR(_xll.qlIndexFixing(ONIndex1M,I227,TRUE,_xll.ohTrigger(RecalcTrigger,Trigger1M)),NA())</f>
        <v>-1.6332474904912075E-3</v>
      </c>
      <c r="O227" s="44">
        <f>IFERROR(_xll.qlIndexFixing(ONIndex3M,I227,TRUE,_xll.ohTrigger(RecalcTrigger,Trigger3M)),NA())</f>
        <v>-6.4496310404393853E-4</v>
      </c>
      <c r="P227" s="44">
        <f>IFERROR(_xll.qlIndexFixing(ONIndex6M,I227,TRUE,_xll.ohTrigger(RecalcTrigger,Trigger6M)),NA())</f>
        <v>1.19876252444584E-4</v>
      </c>
      <c r="Q227" s="183">
        <f>IFERROR(_xll.qlIndexFixing(ONIndex1Y,I227,TRUE,_xll.ohTrigger(RecalcTrigger,Trigger1Y)),NA())</f>
        <v>1.2117347242401877E-3</v>
      </c>
    </row>
    <row r="228" spans="2:17" x14ac:dyDescent="0.2">
      <c r="B228" s="39" t="s">
        <v>17</v>
      </c>
      <c r="D228" s="42">
        <f>_xll.qlCalendarAdvance(Calendar,$D227,B228,"f",FALSE)</f>
        <v>42587</v>
      </c>
      <c r="E228" s="177">
        <f>_xll.qlInterestRateIndexValueDate(IndexON,D228)</f>
        <v>42587</v>
      </c>
      <c r="F228" s="193">
        <f>IFERROR(_xll.qlIndexFixing(IndexON,D228,TRUE,_xll.ohTrigger(RecalcTrigger,TriggerON)),NA())</f>
        <v>-1.9103027834788122E-3</v>
      </c>
      <c r="H228" s="42">
        <f>_xll.qlCalendarAdvance(Calendar,$H227,B228,"f",FALSE)</f>
        <v>42587</v>
      </c>
      <c r="I228" s="177">
        <f>_xll.qlInterestRateIndexValueDate(Index1M,$H228)</f>
        <v>42591</v>
      </c>
      <c r="J228" s="182">
        <f>IFERROR(_xll.qlIndexFixing(Index1M,$H228,TRUE,_xll.ohTrigger(RecalcTrigger,Trigger1M)),NA())</f>
        <v>-1.5924546714575539E-3</v>
      </c>
      <c r="K228" s="44">
        <f>IFERROR(_xll.qlIndexFixing(Index3M,H228,TRUE,_xll.ohTrigger(RecalcTrigger,Trigger3M)),NA())</f>
        <v>-6.1912304417124084E-4</v>
      </c>
      <c r="L228" s="44">
        <f>IFERROR(_xll.qlIndexFixing(Index6M,$H228,TRUE,_xll.ohTrigger(RecalcTrigger,Trigger6M)),NA())</f>
        <v>3.3009673422331696E-4</v>
      </c>
      <c r="M228" s="183">
        <f>IFERROR(_xll.qlIndexFixing(Index1Y,$H228,TRUE,_xll.ohTrigger(RecalcTrigger,Trigger1Y)),NA())</f>
        <v>1.860363123942562E-3</v>
      </c>
      <c r="N228" s="182">
        <f>IFERROR(_xll.qlIndexFixing(ONIndex1M,I228,TRUE,_xll.ohTrigger(RecalcTrigger,Trigger1M)),NA())</f>
        <v>-1.6351227408861746E-3</v>
      </c>
      <c r="O228" s="44">
        <f>IFERROR(_xll.qlIndexFixing(ONIndex3M,I228,TRUE,_xll.ohTrigger(RecalcTrigger,Trigger3M)),NA())</f>
        <v>-6.4546774845020138E-4</v>
      </c>
      <c r="P228" s="44">
        <f>IFERROR(_xll.qlIndexFixing(ONIndex6M,I228,TRUE,_xll.ohTrigger(RecalcTrigger,Trigger6M)),NA())</f>
        <v>1.2187384509587673E-4</v>
      </c>
      <c r="Q228" s="183">
        <f>IFERROR(_xll.qlIndexFixing(ONIndex1Y,I228,TRUE,_xll.ohTrigger(RecalcTrigger,Trigger1Y)),NA())</f>
        <v>1.207409858734465E-3</v>
      </c>
    </row>
    <row r="229" spans="2:17" x14ac:dyDescent="0.2">
      <c r="B229" s="39" t="s">
        <v>17</v>
      </c>
      <c r="D229" s="42">
        <f>_xll.qlCalendarAdvance(Calendar,$D228,B229,"f",FALSE)</f>
        <v>42590</v>
      </c>
      <c r="E229" s="177">
        <f>_xll.qlInterestRateIndexValueDate(IndexON,D229)</f>
        <v>42590</v>
      </c>
      <c r="F229" s="193">
        <f>IFERROR(_xll.qlIndexFixing(IndexON,D229,TRUE,_xll.ohTrigger(RecalcTrigger,TriggerON)),NA())</f>
        <v>-1.9144403769066898E-3</v>
      </c>
      <c r="H229" s="42">
        <f>_xll.qlCalendarAdvance(Calendar,$H228,B229,"f",FALSE)</f>
        <v>42590</v>
      </c>
      <c r="I229" s="177">
        <f>_xll.qlInterestRateIndexValueDate(Index1M,$H229)</f>
        <v>42592</v>
      </c>
      <c r="J229" s="182">
        <f>IFERROR(_xll.qlIndexFixing(Index1M,$H229,TRUE,_xll.ohTrigger(RecalcTrigger,Trigger1M)),NA())</f>
        <v>-1.5840775130766943E-3</v>
      </c>
      <c r="K229" s="44">
        <f>IFERROR(_xll.qlIndexFixing(Index3M,H229,TRUE,_xll.ohTrigger(RecalcTrigger,Trigger3M)),NA())</f>
        <v>-6.1830279882046923E-4</v>
      </c>
      <c r="L229" s="44">
        <f>IFERROR(_xll.qlIndexFixing(Index6M,$H229,TRUE,_xll.ohTrigger(RecalcTrigger,Trigger6M)),NA())</f>
        <v>3.3146635325281116E-4</v>
      </c>
      <c r="M229" s="183">
        <f>IFERROR(_xll.qlIndexFixing(Index1Y,$H229,TRUE,_xll.ohTrigger(RecalcTrigger,Trigger1Y)),NA())</f>
        <v>1.8630043705207245E-3</v>
      </c>
      <c r="N229" s="182">
        <f>IFERROR(_xll.qlIndexFixing(ONIndex1M,I229,TRUE,_xll.ohTrigger(RecalcTrigger,Trigger1M)),NA())</f>
        <v>-1.6368202435312895E-3</v>
      </c>
      <c r="O229" s="44">
        <f>IFERROR(_xll.qlIndexFixing(ONIndex3M,I229,TRUE,_xll.ohTrigger(RecalcTrigger,Trigger3M)),NA())</f>
        <v>-6.4634041870625936E-4</v>
      </c>
      <c r="P229" s="44">
        <f>IFERROR(_xll.qlIndexFixing(ONIndex6M,I229,TRUE,_xll.ohTrigger(RecalcTrigger,Trigger6M)),NA())</f>
        <v>1.2831283584979758E-4</v>
      </c>
      <c r="Q229" s="183">
        <f>IFERROR(_xll.qlIndexFixing(ONIndex1Y,I229,TRUE,_xll.ohTrigger(RecalcTrigger,Trigger1Y)),NA())</f>
        <v>1.1984574957768501E-3</v>
      </c>
    </row>
    <row r="230" spans="2:17" x14ac:dyDescent="0.2">
      <c r="B230" s="39" t="s">
        <v>17</v>
      </c>
      <c r="D230" s="42">
        <f>_xll.qlCalendarAdvance(Calendar,$D229,B230,"f",FALSE)</f>
        <v>42591</v>
      </c>
      <c r="E230" s="177">
        <f>_xll.qlInterestRateIndexValueDate(IndexON,D230)</f>
        <v>42591</v>
      </c>
      <c r="F230" s="193">
        <f>IFERROR(_xll.qlIndexFixing(IndexON,D230,TRUE,_xll.ohTrigger(RecalcTrigger,TriggerON)),NA())</f>
        <v>-1.9164321446174526E-3</v>
      </c>
      <c r="H230" s="42">
        <f>_xll.qlCalendarAdvance(Calendar,$H229,B230,"f",FALSE)</f>
        <v>42591</v>
      </c>
      <c r="I230" s="177">
        <f>_xll.qlInterestRateIndexValueDate(Index1M,$H230)</f>
        <v>42593</v>
      </c>
      <c r="J230" s="182">
        <f>IFERROR(_xll.qlIndexFixing(Index1M,$H230,TRUE,_xll.ohTrigger(RecalcTrigger,Trigger1M)),NA())</f>
        <v>-1.5825481309843237E-3</v>
      </c>
      <c r="K230" s="44">
        <f>IFERROR(_xll.qlIndexFixing(Index3M,H230,TRUE,_xll.ohTrigger(RecalcTrigger,Trigger3M)),NA())</f>
        <v>-6.1746458106265694E-4</v>
      </c>
      <c r="L230" s="44">
        <f>IFERROR(_xll.qlIndexFixing(Index6M,$H230,TRUE,_xll.ohTrigger(RecalcTrigger,Trigger6M)),NA())</f>
        <v>3.3327992214305898E-4</v>
      </c>
      <c r="M230" s="183">
        <f>IFERROR(_xll.qlIndexFixing(Index1Y,$H230,TRUE,_xll.ohTrigger(RecalcTrigger,Trigger1Y)),NA())</f>
        <v>1.8656429315127771E-3</v>
      </c>
      <c r="N230" s="182">
        <f>IFERROR(_xll.qlIndexFixing(ONIndex1M,I230,TRUE,_xll.ohTrigger(RecalcTrigger,Trigger1M)),NA())</f>
        <v>-1.6364495846410421E-3</v>
      </c>
      <c r="O230" s="44">
        <f>IFERROR(_xll.qlIndexFixing(ONIndex3M,I230,TRUE,_xll.ohTrigger(RecalcTrigger,Trigger3M)),NA())</f>
        <v>-6.4707754994230982E-4</v>
      </c>
      <c r="P230" s="44">
        <f>IFERROR(_xll.qlIndexFixing(ONIndex6M,I230,TRUE,_xll.ohTrigger(RecalcTrigger,Trigger6M)),NA())</f>
        <v>1.372388337372854E-4</v>
      </c>
      <c r="Q230" s="183">
        <f>IFERROR(_xll.qlIndexFixing(ONIndex1Y,I230,TRUE,_xll.ohTrigger(RecalcTrigger,Trigger1Y)),NA())</f>
        <v>1.1891861181378971E-3</v>
      </c>
    </row>
    <row r="231" spans="2:17" x14ac:dyDescent="0.2">
      <c r="B231" s="39" t="s">
        <v>17</v>
      </c>
      <c r="D231" s="42">
        <f>_xll.qlCalendarAdvance(Calendar,$D230,B231,"f",FALSE)</f>
        <v>42592</v>
      </c>
      <c r="E231" s="177">
        <f>_xll.qlInterestRateIndexValueDate(IndexON,D231)</f>
        <v>42592</v>
      </c>
      <c r="F231" s="193">
        <f>IFERROR(_xll.qlIndexFixing(IndexON,D231,TRUE,_xll.ohTrigger(RecalcTrigger,TriggerON)),NA())</f>
        <v>-1.9183798508137784E-3</v>
      </c>
      <c r="H231" s="42">
        <f>_xll.qlCalendarAdvance(Calendar,$H230,B231,"f",FALSE)</f>
        <v>42592</v>
      </c>
      <c r="I231" s="177">
        <f>_xll.qlInterestRateIndexValueDate(Index1M,$H231)</f>
        <v>42594</v>
      </c>
      <c r="J231" s="182">
        <f>IFERROR(_xll.qlIndexFixing(Index1M,$H231,TRUE,_xll.ohTrigger(RecalcTrigger,Trigger1M)),NA())</f>
        <v>-1.5808593561019283E-3</v>
      </c>
      <c r="K231" s="44">
        <f>IFERROR(_xll.qlIndexFixing(Index3M,H231,TRUE,_xll.ohTrigger(RecalcTrigger,Trigger3M)),NA())</f>
        <v>-6.1551075766687357E-4</v>
      </c>
      <c r="L231" s="44">
        <f>IFERROR(_xll.qlIndexFixing(Index6M,$H231,TRUE,_xll.ohTrigger(RecalcTrigger,Trigger6M)),NA())</f>
        <v>3.3442254447971448E-4</v>
      </c>
      <c r="M231" s="183">
        <f>IFERROR(_xll.qlIndexFixing(Index1Y,$H231,TRUE,_xll.ohTrigger(RecalcTrigger,Trigger1Y)),NA())</f>
        <v>1.8698948700234274E-3</v>
      </c>
      <c r="N231" s="182">
        <f>IFERROR(_xll.qlIndexFixing(ONIndex1M,I231,TRUE,_xll.ohTrigger(RecalcTrigger,Trigger1M)),NA())</f>
        <v>-1.6352002661124132E-3</v>
      </c>
      <c r="O231" s="44">
        <f>IFERROR(_xll.qlIndexFixing(ONIndex3M,I231,TRUE,_xll.ohTrigger(RecalcTrigger,Trigger3M)),NA())</f>
        <v>-6.4737540436343721E-4</v>
      </c>
      <c r="P231" s="44">
        <f>IFERROR(_xll.qlIndexFixing(ONIndex6M,I231,TRUE,_xll.ohTrigger(RecalcTrigger,Trigger6M)),NA())</f>
        <v>1.4296707441907586E-4</v>
      </c>
      <c r="Q231" s="183">
        <f>IFERROR(_xll.qlIndexFixing(ONIndex1Y,I231,TRUE,_xll.ohTrigger(RecalcTrigger,Trigger1Y)),NA())</f>
        <v>1.1843946997558419E-3</v>
      </c>
    </row>
    <row r="232" spans="2:17" x14ac:dyDescent="0.2">
      <c r="B232" s="39" t="s">
        <v>17</v>
      </c>
      <c r="D232" s="42">
        <f>_xll.qlCalendarAdvance(Calendar,$D231,B232,"f",FALSE)</f>
        <v>42593</v>
      </c>
      <c r="E232" s="177">
        <f>_xll.qlInterestRateIndexValueDate(IndexON,D232)</f>
        <v>42593</v>
      </c>
      <c r="F232" s="193">
        <f>IFERROR(_xll.qlIndexFixing(IndexON,D232,TRUE,_xll.ohTrigger(RecalcTrigger,TriggerON)),NA())</f>
        <v>-1.9202829051279124E-3</v>
      </c>
      <c r="H232" s="42">
        <f>_xll.qlCalendarAdvance(Calendar,$H231,B232,"f",FALSE)</f>
        <v>42593</v>
      </c>
      <c r="I232" s="177">
        <f>_xll.qlInterestRateIndexValueDate(Index1M,$H232)</f>
        <v>42597</v>
      </c>
      <c r="J232" s="182">
        <f>IFERROR(_xll.qlIndexFixing(Index1M,$H232,TRUE,_xll.ohTrigger(RecalcTrigger,Trigger1M)),NA())</f>
        <v>-1.5679112246110597E-3</v>
      </c>
      <c r="K232" s="44">
        <f>IFERROR(_xll.qlIndexFixing(Index3M,H232,TRUE,_xll.ohTrigger(RecalcTrigger,Trigger3M)),NA())</f>
        <v>-6.1394192116713488E-4</v>
      </c>
      <c r="L232" s="44">
        <f>IFERROR(_xll.qlIndexFixing(Index6M,$H232,TRUE,_xll.ohTrigger(RecalcTrigger,Trigger6M)),NA())</f>
        <v>3.3827289536405284E-4</v>
      </c>
      <c r="M232" s="183">
        <f>IFERROR(_xll.qlIndexFixing(Index1Y,$H232,TRUE,_xll.ohTrigger(RecalcTrigger,Trigger1Y)),NA())</f>
        <v>1.8761832803200207E-3</v>
      </c>
      <c r="N232" s="182">
        <f>IFERROR(_xll.qlIndexFixing(ONIndex1M,I232,TRUE,_xll.ohTrigger(RecalcTrigger,Trigger1M)),NA())</f>
        <v>-1.6333035396165485E-3</v>
      </c>
      <c r="O232" s="44">
        <f>IFERROR(_xll.qlIndexFixing(ONIndex3M,I232,TRUE,_xll.ohTrigger(RecalcTrigger,Trigger3M)),NA())</f>
        <v>-6.476304598601601E-4</v>
      </c>
      <c r="P232" s="44">
        <f>IFERROR(_xll.qlIndexFixing(ONIndex6M,I232,TRUE,_xll.ohTrigger(RecalcTrigger,Trigger6M)),NA())</f>
        <v>1.4946744817834201E-4</v>
      </c>
      <c r="Q232" s="183">
        <f>IFERROR(_xll.qlIndexFixing(ONIndex1Y,I232,TRUE,_xll.ohTrigger(RecalcTrigger,Trigger1Y)),NA())</f>
        <v>1.1795073225329133E-3</v>
      </c>
    </row>
    <row r="233" spans="2:17" x14ac:dyDescent="0.2">
      <c r="B233" s="39" t="s">
        <v>17</v>
      </c>
      <c r="D233" s="42">
        <f>_xll.qlCalendarAdvance(Calendar,$D232,B233,"f",FALSE)</f>
        <v>42594</v>
      </c>
      <c r="E233" s="177">
        <f>_xll.qlInterestRateIndexValueDate(IndexON,D233)</f>
        <v>42594</v>
      </c>
      <c r="F233" s="193">
        <f>IFERROR(_xll.qlIndexFixing(IndexON,D233,TRUE,_xll.ohTrigger(RecalcTrigger,TriggerON)),NA())</f>
        <v>-1.9239269420667782E-3</v>
      </c>
      <c r="H233" s="42">
        <f>_xll.qlCalendarAdvance(Calendar,$H232,B233,"f",FALSE)</f>
        <v>42594</v>
      </c>
      <c r="I233" s="177">
        <f>_xll.qlInterestRateIndexValueDate(Index1M,$H233)</f>
        <v>42598</v>
      </c>
      <c r="J233" s="182">
        <f>IFERROR(_xll.qlIndexFixing(Index1M,$H233,TRUE,_xll.ohTrigger(RecalcTrigger,Trigger1M)),NA())</f>
        <v>-1.5634178555020085E-3</v>
      </c>
      <c r="K233" s="44">
        <f>IFERROR(_xll.qlIndexFixing(Index3M,H233,TRUE,_xll.ohTrigger(RecalcTrigger,Trigger3M)),NA())</f>
        <v>-6.1302135113562649E-4</v>
      </c>
      <c r="L233" s="44">
        <f>IFERROR(_xll.qlIndexFixing(Index6M,$H233,TRUE,_xll.ohTrigger(RecalcTrigger,Trigger6M)),NA())</f>
        <v>3.3961845378352093E-4</v>
      </c>
      <c r="M233" s="183">
        <f>IFERROR(_xll.qlIndexFixing(Index1Y,$H233,TRUE,_xll.ohTrigger(RecalcTrigger,Trigger1Y)),NA())</f>
        <v>1.8788181792743868E-3</v>
      </c>
      <c r="N233" s="182">
        <f>IFERROR(_xll.qlIndexFixing(ONIndex1M,I233,TRUE,_xll.ohTrigger(RecalcTrigger,Trigger1M)),NA())</f>
        <v>-1.6307519071112608E-3</v>
      </c>
      <c r="O233" s="44">
        <f>IFERROR(_xll.qlIndexFixing(ONIndex3M,I233,TRUE,_xll.ohTrigger(RecalcTrigger,Trigger3M)),NA())</f>
        <v>-6.4784223573699506E-4</v>
      </c>
      <c r="P233" s="44">
        <f>IFERROR(_xll.qlIndexFixing(ONIndex6M,I233,TRUE,_xll.ohTrigger(RecalcTrigger,Trigger6M)),NA())</f>
        <v>1.567486230413806E-4</v>
      </c>
      <c r="Q233" s="183">
        <f>IFERROR(_xll.qlIndexFixing(ONIndex1Y,I233,TRUE,_xll.ohTrigger(RecalcTrigger,Trigger1Y)),NA())</f>
        <v>1.1745231038950976E-3</v>
      </c>
    </row>
    <row r="234" spans="2:17" x14ac:dyDescent="0.2">
      <c r="B234" s="39" t="s">
        <v>17</v>
      </c>
      <c r="D234" s="42">
        <f>_xll.qlCalendarAdvance(Calendar,$D233,B234,"f",FALSE)</f>
        <v>42597</v>
      </c>
      <c r="E234" s="177">
        <f>_xll.qlInterestRateIndexValueDate(IndexON,D234)</f>
        <v>42597</v>
      </c>
      <c r="F234" s="193">
        <f>IFERROR(_xll.qlIndexFixing(IndexON,D234,TRUE,_xll.ohTrigger(RecalcTrigger,TriggerON)),NA())</f>
        <v>-1.9274368025623545E-3</v>
      </c>
      <c r="H234" s="42">
        <f>_xll.qlCalendarAdvance(Calendar,$H233,B234,"f",FALSE)</f>
        <v>42597</v>
      </c>
      <c r="I234" s="177">
        <f>_xll.qlInterestRateIndexValueDate(Index1M,$H234)</f>
        <v>42599</v>
      </c>
      <c r="J234" s="182">
        <f>IFERROR(_xll.qlIndexFixing(Index1M,$H234,TRUE,_xll.ohTrigger(RecalcTrigger,Trigger1M)),NA())</f>
        <v>-1.554757972653304E-3</v>
      </c>
      <c r="K234" s="44">
        <f>IFERROR(_xll.qlIndexFixing(Index3M,H234,TRUE,_xll.ohTrigger(RecalcTrigger,Trigger3M)),NA())</f>
        <v>-6.1208585929120238E-4</v>
      </c>
      <c r="L234" s="44">
        <f>IFERROR(_xll.qlIndexFixing(Index6M,$H234,TRUE,_xll.ohTrigger(RecalcTrigger,Trigger6M)),NA())</f>
        <v>3.4095616851033709E-4</v>
      </c>
      <c r="M234" s="183">
        <f>IFERROR(_xll.qlIndexFixing(Index1Y,$H234,TRUE,_xll.ohTrigger(RecalcTrigger,Trigger1Y)),NA())</f>
        <v>1.88145433529378E-3</v>
      </c>
      <c r="N234" s="182">
        <f>IFERROR(_xll.qlIndexFixing(ONIndex1M,I234,TRUE,_xll.ohTrigger(RecalcTrigger,Trigger1M)),NA())</f>
        <v>-1.6234208114207505E-3</v>
      </c>
      <c r="O234" s="44">
        <f>IFERROR(_xll.qlIndexFixing(ONIndex3M,I234,TRUE,_xll.ohTrigger(RecalcTrigger,Trigger3M)),NA())</f>
        <v>-6.4811795371877423E-4</v>
      </c>
      <c r="P234" s="44">
        <f>IFERROR(_xll.qlIndexFixing(ONIndex6M,I234,TRUE,_xll.ohTrigger(RecalcTrigger,Trigger6M)),NA())</f>
        <v>1.7395706547240763E-4</v>
      </c>
      <c r="Q234" s="183">
        <f>IFERROR(_xll.qlIndexFixing(ONIndex1Y,I234,TRUE,_xll.ohTrigger(RecalcTrigger,Trigger1Y)),NA())</f>
        <v>1.1642312133286481E-3</v>
      </c>
    </row>
    <row r="235" spans="2:17" x14ac:dyDescent="0.2">
      <c r="B235" s="39" t="s">
        <v>17</v>
      </c>
      <c r="D235" s="42">
        <f>_xll.qlCalendarAdvance(Calendar,$D234,B235,"f",FALSE)</f>
        <v>42598</v>
      </c>
      <c r="E235" s="177">
        <f>_xll.qlInterestRateIndexValueDate(IndexON,D235)</f>
        <v>42598</v>
      </c>
      <c r="F235" s="193">
        <f>IFERROR(_xll.qlIndexFixing(IndexON,D235,TRUE,_xll.ohTrigger(RecalcTrigger,TriggerON)),NA())</f>
        <v>-1.9291077460259487E-3</v>
      </c>
      <c r="H235" s="42">
        <f>_xll.qlCalendarAdvance(Calendar,$H234,B235,"f",FALSE)</f>
        <v>42598</v>
      </c>
      <c r="I235" s="177">
        <f>_xll.qlInterestRateIndexValueDate(Index1M,$H235)</f>
        <v>42600</v>
      </c>
      <c r="J235" s="182">
        <f>IFERROR(_xll.qlIndexFixing(Index1M,$H235,TRUE,_xll.ohTrigger(RecalcTrigger,Trigger1M)),NA())</f>
        <v>-1.5523104664470766E-3</v>
      </c>
      <c r="K235" s="44">
        <f>IFERROR(_xll.qlIndexFixing(Index3M,H235,TRUE,_xll.ohTrigger(RecalcTrigger,Trigger3M)),NA())</f>
        <v>-6.1113597740588025E-4</v>
      </c>
      <c r="L235" s="44">
        <f>IFERROR(_xll.qlIndexFixing(Index6M,$H235,TRUE,_xll.ohTrigger(RecalcTrigger,Trigger6M)),NA())</f>
        <v>3.4293097403447962E-4</v>
      </c>
      <c r="M235" s="183">
        <f>IFERROR(_xll.qlIndexFixing(Index1Y,$H235,TRUE,_xll.ohTrigger(RecalcTrigger,Trigger1Y)),NA())</f>
        <v>1.8840924236346542E-3</v>
      </c>
      <c r="N235" s="182">
        <f>IFERROR(_xll.qlIndexFixing(ONIndex1M,I235,TRUE,_xll.ohTrigger(RecalcTrigger,Trigger1M)),NA())</f>
        <v>-1.6138463569914663E-3</v>
      </c>
      <c r="O235" s="44">
        <f>IFERROR(_xll.qlIndexFixing(ONIndex3M,I235,TRUE,_xll.ohTrigger(RecalcTrigger,Trigger3M)),NA())</f>
        <v>-6.4824693656984067E-4</v>
      </c>
      <c r="P235" s="44">
        <f>IFERROR(_xll.qlIndexFixing(ONIndex6M,I235,TRUE,_xll.ohTrigger(RecalcTrigger,Trigger6M)),NA())</f>
        <v>1.9385468846166987E-4</v>
      </c>
      <c r="Q235" s="183">
        <f>IFERROR(_xll.qlIndexFixing(ONIndex1Y,I235,TRUE,_xll.ohTrigger(RecalcTrigger,Trigger1Y)),NA())</f>
        <v>1.1536001605971791E-3</v>
      </c>
    </row>
    <row r="236" spans="2:17" x14ac:dyDescent="0.2">
      <c r="B236" s="39" t="s">
        <v>17</v>
      </c>
      <c r="D236" s="42">
        <f>_xll.qlCalendarAdvance(Calendar,$D235,B236,"f",FALSE)</f>
        <v>42599</v>
      </c>
      <c r="E236" s="177">
        <f>_xll.qlInterestRateIndexValueDate(IndexON,D236)</f>
        <v>42599</v>
      </c>
      <c r="F236" s="193">
        <f>IFERROR(_xll.qlIndexFixing(IndexON,D236,TRUE,_xll.ohTrigger(RecalcTrigger,TriggerON)),NA())</f>
        <v>-1.9307304969595762E-3</v>
      </c>
      <c r="H236" s="42">
        <f>_xll.qlCalendarAdvance(Calendar,$H235,B236,"f",FALSE)</f>
        <v>42599</v>
      </c>
      <c r="I236" s="177">
        <f>_xll.qlInterestRateIndexValueDate(Index1M,$H236)</f>
        <v>42601</v>
      </c>
      <c r="J236" s="182">
        <f>IFERROR(_xll.qlIndexFixing(Index1M,$H236,TRUE,_xll.ohTrigger(RecalcTrigger,Trigger1M)),NA())</f>
        <v>-1.5497871177222275E-3</v>
      </c>
      <c r="K236" s="44">
        <f>IFERROR(_xll.qlIndexFixing(Index3M,H236,TRUE,_xll.ohTrigger(RecalcTrigger,Trigger3M)),NA())</f>
        <v>-6.0905148202613287E-4</v>
      </c>
      <c r="L236" s="44">
        <f>IFERROR(_xll.qlIndexFixing(Index6M,$H236,TRUE,_xll.ohTrigger(RecalcTrigger,Trigger6M)),NA())</f>
        <v>3.4393721536655781E-4</v>
      </c>
      <c r="M236" s="183">
        <f>IFERROR(_xll.qlIndexFixing(Index1Y,$H236,TRUE,_xll.ohTrigger(RecalcTrigger,Trigger1Y)),NA())</f>
        <v>1.8880854183272663E-3</v>
      </c>
      <c r="N236" s="182">
        <f>IFERROR(_xll.qlIndexFixing(ONIndex1M,I236,TRUE,_xll.ohTrigger(RecalcTrigger,Trigger1M)),NA())</f>
        <v>-1.6079077240860329E-3</v>
      </c>
      <c r="O236" s="44">
        <f>IFERROR(_xll.qlIndexFixing(ONIndex3M,I236,TRUE,_xll.ohTrigger(RecalcTrigger,Trigger3M)),NA())</f>
        <v>-6.4823510919076455E-4</v>
      </c>
      <c r="P236" s="44">
        <f>IFERROR(_xll.qlIndexFixing(ONIndex6M,I236,TRUE,_xll.ohTrigger(RecalcTrigger,Trigger6M)),NA())</f>
        <v>2.0516988580077111E-4</v>
      </c>
      <c r="Q236" s="183">
        <f>IFERROR(_xll.qlIndexFixing(ONIndex1Y,I236,TRUE,_xll.ohTrigger(RecalcTrigger,Trigger1Y)),NA())</f>
        <v>1.1481184939565736E-3</v>
      </c>
    </row>
    <row r="237" spans="2:17" x14ac:dyDescent="0.2">
      <c r="B237" s="39" t="s">
        <v>17</v>
      </c>
      <c r="D237" s="42">
        <f>_xll.qlCalendarAdvance(Calendar,$D236,B237,"f",FALSE)</f>
        <v>42600</v>
      </c>
      <c r="E237" s="177">
        <f>_xll.qlInterestRateIndexValueDate(IndexON,D237)</f>
        <v>42600</v>
      </c>
      <c r="F237" s="193">
        <f>IFERROR(_xll.qlIndexFixing(IndexON,D237,TRUE,_xll.ohTrigger(RecalcTrigger,TriggerON)),NA())</f>
        <v>-1.9323044649954824E-3</v>
      </c>
      <c r="H237" s="42">
        <f>_xll.qlCalendarAdvance(Calendar,$H236,B237,"f",FALSE)</f>
        <v>42600</v>
      </c>
      <c r="I237" s="177">
        <f>_xll.qlInterestRateIndexValueDate(Index1M,$H237)</f>
        <v>42604</v>
      </c>
      <c r="J237" s="182">
        <f>IFERROR(_xll.qlIndexFixing(Index1M,$H237,TRUE,_xll.ohTrigger(RecalcTrigger,Trigger1M)),NA())</f>
        <v>-1.5365196182812091E-3</v>
      </c>
      <c r="K237" s="44">
        <f>IFERROR(_xll.qlIndexFixing(Index3M,H237,TRUE,_xll.ohTrigger(RecalcTrigger,Trigger3M)),NA())</f>
        <v>-6.072034184421922E-4</v>
      </c>
      <c r="L237" s="44">
        <f>IFERROR(_xll.qlIndexFixing(Index6M,$H237,TRUE,_xll.ohTrigger(RecalcTrigger,Trigger6M)),NA())</f>
        <v>3.4748561877254776E-4</v>
      </c>
      <c r="M237" s="183">
        <f>IFERROR(_xll.qlIndexFixing(Index1Y,$H237,TRUE,_xll.ohTrigger(RecalcTrigger,Trigger1Y)),NA())</f>
        <v>1.8946777868115543E-3</v>
      </c>
      <c r="N237" s="182">
        <f>IFERROR(_xll.qlIndexFixing(ONIndex1M,I237,TRUE,_xll.ohTrigger(RecalcTrigger,Trigger1M)),NA())</f>
        <v>-1.6014111019657662E-3</v>
      </c>
      <c r="O237" s="44">
        <f>IFERROR(_xll.qlIndexFixing(ONIndex3M,I237,TRUE,_xll.ohTrigger(RecalcTrigger,Trigger3M)),NA())</f>
        <v>-6.4817712005726946E-4</v>
      </c>
      <c r="P237" s="44">
        <f>IFERROR(_xll.qlIndexFixing(ONIndex6M,I237,TRUE,_xll.ohTrigger(RecalcTrigger,Trigger6M)),NA())</f>
        <v>2.1222277695187586E-4</v>
      </c>
      <c r="Q237" s="183">
        <f>IFERROR(_xll.qlIndexFixing(ONIndex1Y,I237,TRUE,_xll.ohTrigger(RecalcTrigger,Trigger1Y)),NA())</f>
        <v>1.1425346895777011E-3</v>
      </c>
    </row>
    <row r="238" spans="2:17" x14ac:dyDescent="0.2">
      <c r="B238" s="39" t="s">
        <v>17</v>
      </c>
      <c r="D238" s="42">
        <f>_xll.qlCalendarAdvance(Calendar,$D237,B238,"f",FALSE)</f>
        <v>42601</v>
      </c>
      <c r="E238" s="177">
        <f>_xll.qlInterestRateIndexValueDate(IndexON,D238)</f>
        <v>42601</v>
      </c>
      <c r="F238" s="193">
        <f>IFERROR(_xll.qlIndexFixing(IndexON,D238,TRUE,_xll.ohTrigger(RecalcTrigger,TriggerON)),NA())</f>
        <v>-1.9352764375302201E-3</v>
      </c>
      <c r="H238" s="42">
        <f>_xll.qlCalendarAdvance(Calendar,$H237,B238,"f",FALSE)</f>
        <v>42601</v>
      </c>
      <c r="I238" s="177">
        <f>_xll.qlInterestRateIndexValueDate(Index1M,$H238)</f>
        <v>42605</v>
      </c>
      <c r="J238" s="182">
        <f>IFERROR(_xll.qlIndexFixing(Index1M,$H238,TRUE,_xll.ohTrigger(RecalcTrigger,Trigger1M)),NA())</f>
        <v>-1.5323118196155791E-3</v>
      </c>
      <c r="K238" s="44">
        <f>IFERROR(_xll.qlIndexFixing(Index3M,H238,TRUE,_xll.ohTrigger(RecalcTrigger,Trigger3M)),NA())</f>
        <v>-6.0618979644933013E-4</v>
      </c>
      <c r="L238" s="44">
        <f>IFERROR(_xll.qlIndexFixing(Index6M,$H238,TRUE,_xll.ohTrigger(RecalcTrigger,Trigger6M)),NA())</f>
        <v>3.4875104887194979E-4</v>
      </c>
      <c r="M238" s="183">
        <f>IFERROR(_xll.qlIndexFixing(Index1Y,$H238,TRUE,_xll.ohTrigger(RecalcTrigger,Trigger1Y)),NA())</f>
        <v>1.8973358470814159E-3</v>
      </c>
      <c r="N238" s="182">
        <f>IFERROR(_xll.qlIndexFixing(ONIndex1M,I238,TRUE,_xll.ohTrigger(RecalcTrigger,Trigger1M)),NA())</f>
        <v>-1.5949199920761714E-3</v>
      </c>
      <c r="O238" s="44">
        <f>IFERROR(_xll.qlIndexFixing(ONIndex3M,I238,TRUE,_xll.ohTrigger(RecalcTrigger,Trigger3M)),NA())</f>
        <v>-6.4807248871368017E-4</v>
      </c>
      <c r="P238" s="44">
        <f>IFERROR(_xll.qlIndexFixing(ONIndex6M,I238,TRUE,_xll.ohTrigger(RecalcTrigger,Trigger6M)),NA())</f>
        <v>2.1443778592811213E-4</v>
      </c>
      <c r="Q238" s="183">
        <f>IFERROR(_xll.qlIndexFixing(ONIndex1Y,I238,TRUE,_xll.ohTrigger(RecalcTrigger,Trigger1Y)),NA())</f>
        <v>1.1368478648066116E-3</v>
      </c>
    </row>
    <row r="239" spans="2:17" x14ac:dyDescent="0.2">
      <c r="B239" s="39" t="s">
        <v>17</v>
      </c>
      <c r="D239" s="42">
        <f>_xll.qlCalendarAdvance(Calendar,$D238,B239,"f",FALSE)</f>
        <v>42604</v>
      </c>
      <c r="E239" s="177">
        <f>_xll.qlInterestRateIndexValueDate(IndexON,D239)</f>
        <v>42604</v>
      </c>
      <c r="F239" s="193">
        <f>IFERROR(_xll.qlIndexFixing(IndexON,D239,TRUE,_xll.ohTrigger(RecalcTrigger,TriggerON)),NA())</f>
        <v>-1.9381007067620359E-3</v>
      </c>
      <c r="H239" s="42">
        <f>_xll.qlCalendarAdvance(Calendar,$H238,B239,"f",FALSE)</f>
        <v>42604</v>
      </c>
      <c r="I239" s="177">
        <f>_xll.qlInterestRateIndexValueDate(Index1M,$H239)</f>
        <v>42606</v>
      </c>
      <c r="J239" s="182">
        <f>IFERROR(_xll.qlIndexFixing(Index1M,$H239,TRUE,_xll.ohTrigger(RecalcTrigger,Trigger1M)),NA())</f>
        <v>-1.5253906165475911E-3</v>
      </c>
      <c r="K239" s="44">
        <f>IFERROR(_xll.qlIndexFixing(Index3M,H239,TRUE,_xll.ohTrigger(RecalcTrigger,Trigger3M)),NA())</f>
        <v>-6.0516511514083096E-4</v>
      </c>
      <c r="L239" s="44">
        <f>IFERROR(_xll.qlIndexFixing(Index6M,$H239,TRUE,_xll.ohTrigger(RecalcTrigger,Trigger6M)),NA())</f>
        <v>3.4999999999968634E-4</v>
      </c>
      <c r="M239" s="183">
        <f>IFERROR(_xll.qlIndexFixing(Index1Y,$H239,TRUE,_xll.ohTrigger(RecalcTrigger,Trigger1Y)),NA())</f>
        <v>1.9000000000999389E-3</v>
      </c>
      <c r="N239" s="182">
        <f>IFERROR(_xll.qlIndexFixing(ONIndex1M,I239,TRUE,_xll.ohTrigger(RecalcTrigger,Trigger1M)),NA())</f>
        <v>-1.5824325823166063E-3</v>
      </c>
      <c r="O239" s="44">
        <f>IFERROR(_xll.qlIndexFixing(ONIndex3M,I239,TRUE,_xll.ohTrigger(RecalcTrigger,Trigger3M)),NA())</f>
        <v>-6.4770418492621218E-4</v>
      </c>
      <c r="P239" s="44">
        <f>IFERROR(_xll.qlIndexFixing(ONIndex6M,I239,TRUE,_xll.ohTrigger(RecalcTrigger,Trigger6M)),NA())</f>
        <v>2.1875613400723637E-4</v>
      </c>
      <c r="Q239" s="183">
        <f>IFERROR(_xll.qlIndexFixing(ONIndex1Y,I239,TRUE,_xll.ohTrigger(RecalcTrigger,Trigger1Y)),NA())</f>
        <v>1.1251299164083406E-3</v>
      </c>
    </row>
    <row r="240" spans="2:17" x14ac:dyDescent="0.2">
      <c r="B240" s="39" t="s">
        <v>17</v>
      </c>
      <c r="D240" s="42">
        <f>_xll.qlCalendarAdvance(Calendar,$D239,B240,"f",FALSE)</f>
        <v>42605</v>
      </c>
      <c r="E240" s="177">
        <f>_xll.qlInterestRateIndexValueDate(IndexON,D240)</f>
        <v>42605</v>
      </c>
      <c r="F240" s="193">
        <f>IFERROR(_xll.qlIndexFixing(IndexON,D240,TRUE,_xll.ohTrigger(RecalcTrigger,TriggerON)),NA())</f>
        <v>-1.9394219085899778E-3</v>
      </c>
      <c r="H240" s="42">
        <f>_xll.qlCalendarAdvance(Calendar,$H239,B240,"f",FALSE)</f>
        <v>42605</v>
      </c>
      <c r="I240" s="177">
        <f>_xll.qlInterestRateIndexValueDate(Index1M,$H240)</f>
        <v>42607</v>
      </c>
      <c r="J240" s="182">
        <f>IFERROR(_xll.qlIndexFixing(Index1M,$H240,TRUE,_xll.ohTrigger(RecalcTrigger,Trigger1M)),NA())</f>
        <v>-1.5230217513338695E-3</v>
      </c>
      <c r="K240" s="44">
        <f>IFERROR(_xll.qlIndexFixing(Index3M,H240,TRUE,_xll.ohTrigger(RecalcTrigger,Trigger3M)),NA())</f>
        <v>-6.0412995298396866E-4</v>
      </c>
      <c r="L240" s="44">
        <f>IFERROR(_xll.qlIndexFixing(Index6M,$H240,TRUE,_xll.ohTrigger(RecalcTrigger,Trigger6M)),NA())</f>
        <v>3.5239783276925927E-4</v>
      </c>
      <c r="M240" s="183">
        <f>IFERROR(_xll.qlIndexFixing(Index1Y,$H240,TRUE,_xll.ohTrigger(RecalcTrigger,Trigger1Y)),NA())</f>
        <v>1.9026710568433966E-3</v>
      </c>
      <c r="N240" s="182">
        <f>IFERROR(_xll.qlIndexFixing(ONIndex1M,I240,TRUE,_xll.ohTrigger(RecalcTrigger,Trigger1M)),NA())</f>
        <v>-1.5704740402533446E-3</v>
      </c>
      <c r="O240" s="44">
        <f>IFERROR(_xll.qlIndexFixing(ONIndex3M,I240,TRUE,_xll.ohTrigger(RecalcTrigger,Trigger3M)),NA())</f>
        <v>-6.4717793404334145E-4</v>
      </c>
      <c r="P240" s="44">
        <f>IFERROR(_xll.qlIndexFixing(ONIndex6M,I240,TRUE,_xll.ohTrigger(RecalcTrigger,Trigger6M)),NA())</f>
        <v>2.2295914242853598E-4</v>
      </c>
      <c r="Q240" s="183">
        <f>IFERROR(_xll.qlIndexFixing(ONIndex1Y,I240,TRUE,_xll.ohTrigger(RecalcTrigger,Trigger1Y)),NA())</f>
        <v>1.1130527066427476E-3</v>
      </c>
    </row>
    <row r="241" spans="2:17" x14ac:dyDescent="0.2">
      <c r="B241" s="39" t="s">
        <v>17</v>
      </c>
      <c r="D241" s="42">
        <f>_xll.qlCalendarAdvance(Calendar,$D240,B241,"f",FALSE)</f>
        <v>42606</v>
      </c>
      <c r="E241" s="177">
        <f>_xll.qlInterestRateIndexValueDate(IndexON,D241)</f>
        <v>42606</v>
      </c>
      <c r="F241" s="193">
        <f>IFERROR(_xll.qlIndexFixing(IndexON,D241,TRUE,_xll.ohTrigger(RecalcTrigger,TriggerON)),NA())</f>
        <v>-1.9406907869923273E-3</v>
      </c>
      <c r="H241" s="42">
        <f>_xll.qlCalendarAdvance(Calendar,$H240,B241,"f",FALSE)</f>
        <v>42606</v>
      </c>
      <c r="I241" s="177">
        <f>_xll.qlInterestRateIndexValueDate(Index1M,$H241)</f>
        <v>42608</v>
      </c>
      <c r="J241" s="182">
        <f>IFERROR(_xll.qlIndexFixing(Index1M,$H241,TRUE,_xll.ohTrigger(RecalcTrigger,Trigger1M)),NA())</f>
        <v>-1.5207091904935869E-3</v>
      </c>
      <c r="K241" s="44">
        <f>IFERROR(_xll.qlIndexFixing(Index3M,H241,TRUE,_xll.ohTrigger(RecalcTrigger,Trigger3M)),NA())</f>
        <v>-6.0196222175879887E-4</v>
      </c>
      <c r="L241" s="44">
        <f>IFERROR(_xll.qlIndexFixing(Index6M,$H241,TRUE,_xll.ohTrigger(RecalcTrigger,Trigger6M)),NA())</f>
        <v>3.5314335239850403E-4</v>
      </c>
      <c r="M241" s="183">
        <f>IFERROR(_xll.qlIndexFixing(Index1Y,$H241,TRUE,_xll.ohTrigger(RecalcTrigger,Trigger1Y)),NA())</f>
        <v>1.90648515096875E-3</v>
      </c>
      <c r="N241" s="182">
        <f>IFERROR(_xll.qlIndexFixing(ONIndex1M,I241,TRUE,_xll.ohTrigger(RecalcTrigger,Trigger1M)),NA())</f>
        <v>-1.5647553644804191E-3</v>
      </c>
      <c r="O241" s="44">
        <f>IFERROR(_xll.qlIndexFixing(ONIndex3M,I241,TRUE,_xll.ohTrigger(RecalcTrigger,Trigger3M)),NA())</f>
        <v>-6.4683288613309742E-4</v>
      </c>
      <c r="P241" s="44">
        <f>IFERROR(_xll.qlIndexFixing(ONIndex6M,I241,TRUE,_xll.ohTrigger(RecalcTrigger,Trigger6M)),NA())</f>
        <v>2.2500154067905953E-4</v>
      </c>
      <c r="Q241" s="183">
        <f>IFERROR(_xll.qlIndexFixing(ONIndex1Y,I241,TRUE,_xll.ohTrigger(RecalcTrigger,Trigger1Y)),NA())</f>
        <v>1.1068375387424112E-3</v>
      </c>
    </row>
    <row r="242" spans="2:17" x14ac:dyDescent="0.2">
      <c r="B242" s="39" t="s">
        <v>17</v>
      </c>
      <c r="D242" s="42">
        <f>_xll.qlCalendarAdvance(Calendar,$D241,B242,"f",FALSE)</f>
        <v>42607</v>
      </c>
      <c r="E242" s="177">
        <f>_xll.qlInterestRateIndexValueDate(IndexON,D242)</f>
        <v>42607</v>
      </c>
      <c r="F242" s="193">
        <f>IFERROR(_xll.qlIndexFixing(IndexON,D242,TRUE,_xll.ohTrigger(RecalcTrigger,TriggerON)),NA())</f>
        <v>-1.9419067514814259E-3</v>
      </c>
      <c r="H242" s="42">
        <f>_xll.qlCalendarAdvance(Calendar,$H241,B242,"f",FALSE)</f>
        <v>42607</v>
      </c>
      <c r="I242" s="177">
        <f>_xll.qlInterestRateIndexValueDate(Index1M,$H242)</f>
        <v>42611</v>
      </c>
      <c r="J242" s="182">
        <f>IFERROR(_xll.qlIndexFixing(Index1M,$H242,TRUE,_xll.ohTrigger(RecalcTrigger,Trigger1M)),NA())</f>
        <v>-1.5107890646914868E-3</v>
      </c>
      <c r="K242" s="44">
        <f>IFERROR(_xll.qlIndexFixing(Index3M,H242,TRUE,_xll.ohTrigger(RecalcTrigger,Trigger3M)),NA())</f>
        <v>-5.9989629862731444E-4</v>
      </c>
      <c r="L242" s="44">
        <f>IFERROR(_xll.qlIndexFixing(Index6M,$H242,TRUE,_xll.ohTrigger(RecalcTrigger,Trigger6M)),NA())</f>
        <v>3.5598861162801436E-4</v>
      </c>
      <c r="M242" s="183">
        <f>IFERROR(_xll.qlIndexFixing(Index1Y,$H242,TRUE,_xll.ohTrigger(RecalcTrigger,Trigger1Y)),NA())</f>
        <v>1.9134497412048913E-3</v>
      </c>
      <c r="N242" s="182">
        <f>IFERROR(_xll.qlIndexFixing(ONIndex1M,I242,TRUE,_xll.ohTrigger(RecalcTrigger,Trigger1M)),NA())</f>
        <v>-1.5591990898000674E-3</v>
      </c>
      <c r="O242" s="44">
        <f>IFERROR(_xll.qlIndexFixing(ONIndex3M,I242,TRUE,_xll.ohTrigger(RecalcTrigger,Trigger3M)),NA())</f>
        <v>-6.4643831359845194E-4</v>
      </c>
      <c r="P242" s="44">
        <f>IFERROR(_xll.qlIndexFixing(ONIndex6M,I242,TRUE,_xll.ohTrigger(RecalcTrigger,Trigger6M)),NA())</f>
        <v>2.2700745403447797E-4</v>
      </c>
      <c r="Q242" s="183">
        <f>IFERROR(_xll.qlIndexFixing(ONIndex1Y,I242,TRUE,_xll.ohTrigger(RecalcTrigger,Trigger1Y)),NA())</f>
        <v>1.100514054126478E-3</v>
      </c>
    </row>
    <row r="243" spans="2:17" x14ac:dyDescent="0.2">
      <c r="B243" s="39" t="s">
        <v>17</v>
      </c>
      <c r="D243" s="42">
        <f>_xll.qlCalendarAdvance(Calendar,$D242,B243,"f",FALSE)</f>
        <v>42608</v>
      </c>
      <c r="E243" s="177">
        <f>_xll.qlInterestRateIndexValueDate(IndexON,D243)</f>
        <v>42608</v>
      </c>
      <c r="F243" s="193">
        <f>IFERROR(_xll.qlIndexFixing(IndexON,D243,TRUE,_xll.ohTrigger(RecalcTrigger,TriggerON)),NA())</f>
        <v>-1.9441488507743188E-3</v>
      </c>
      <c r="H243" s="42">
        <f>_xll.qlCalendarAdvance(Calendar,$H242,B243,"f",FALSE)</f>
        <v>42608</v>
      </c>
      <c r="I243" s="177">
        <f>_xll.qlInterestRateIndexValueDate(Index1M,$H243)</f>
        <v>42612</v>
      </c>
      <c r="J243" s="182">
        <f>IFERROR(_xll.qlIndexFixing(Index1M,$H243,TRUE,_xll.ohTrigger(RecalcTrigger,Trigger1M)),NA())</f>
        <v>-1.507840417951808E-3</v>
      </c>
      <c r="K243" s="44">
        <f>IFERROR(_xll.qlIndexFixing(Index3M,H243,TRUE,_xll.ohTrigger(RecalcTrigger,Trigger3M)),NA())</f>
        <v>-5.9881764265972532E-4</v>
      </c>
      <c r="L243" s="44">
        <f>IFERROR(_xll.qlIndexFixing(Index6M,$H243,TRUE,_xll.ohTrigger(RecalcTrigger,Trigger6M)),NA())</f>
        <v>3.5671932185000988E-4</v>
      </c>
      <c r="M243" s="183">
        <f>IFERROR(_xll.qlIndexFixing(Index1Y,$H243,TRUE,_xll.ohTrigger(RecalcTrigger,Trigger1Y)),NA())</f>
        <v>1.9161747047432124E-3</v>
      </c>
      <c r="N243" s="182">
        <f>IFERROR(_xll.qlIndexFixing(ONIndex1M,I243,TRUE,_xll.ohTrigger(RecalcTrigger,Trigger1M)),NA())</f>
        <v>-1.553807854142164E-3</v>
      </c>
      <c r="O243" s="44">
        <f>IFERROR(_xll.qlIndexFixing(ONIndex3M,I243,TRUE,_xll.ohTrigger(RecalcTrigger,Trigger3M)),NA())</f>
        <v>-6.4599373646334612E-4</v>
      </c>
      <c r="P243" s="44">
        <f>IFERROR(_xll.qlIndexFixing(ONIndex6M,I243,TRUE,_xll.ohTrigger(RecalcTrigger,Trigger6M)),NA())</f>
        <v>2.289762282980945E-4</v>
      </c>
      <c r="Q243" s="183">
        <f>IFERROR(_xll.qlIndexFixing(ONIndex1Y,I243,TRUE,_xll.ohTrigger(RecalcTrigger,Trigger1Y)),NA())</f>
        <v>1.0940813700610619E-3</v>
      </c>
    </row>
    <row r="244" spans="2:17" x14ac:dyDescent="0.2">
      <c r="B244" s="39" t="s">
        <v>17</v>
      </c>
      <c r="D244" s="42">
        <f>_xll.qlCalendarAdvance(Calendar,$D243,B244,"f",FALSE)</f>
        <v>42611</v>
      </c>
      <c r="E244" s="177">
        <f>_xll.qlInterestRateIndexValueDate(IndexON,D244)</f>
        <v>42611</v>
      </c>
      <c r="F244" s="193">
        <f>IFERROR(_xll.qlIndexFixing(IndexON,D244,TRUE,_xll.ohTrigger(RecalcTrigger,TriggerON)),NA())</f>
        <v>-1.9462296678263158E-3</v>
      </c>
      <c r="H244" s="42">
        <f>_xll.qlCalendarAdvance(Calendar,$H243,B244,"f",FALSE)</f>
        <v>42611</v>
      </c>
      <c r="I244" s="177">
        <f>_xll.qlInterestRateIndexValueDate(Index1M,$H244)</f>
        <v>42613</v>
      </c>
      <c r="J244" s="182">
        <f>IFERROR(_xll.qlIndexFixing(Index1M,$H244,TRUE,_xll.ohTrigger(RecalcTrigger,Trigger1M)),NA())</f>
        <v>-1.5059497987421899E-3</v>
      </c>
      <c r="K244" s="44">
        <f>IFERROR(_xll.qlIndexFixing(Index3M,H244,TRUE,_xll.ohTrigger(RecalcTrigger,Trigger3M)),NA())</f>
        <v>-5.9829107760605335E-4</v>
      </c>
      <c r="L244" s="44">
        <f>IFERROR(_xll.qlIndexFixing(Index6M,$H244,TRUE,_xll.ohTrigger(RecalcTrigger,Trigger6M)),NA())</f>
        <v>3.5744682099209146E-4</v>
      </c>
      <c r="M244" s="183">
        <f>IFERROR(_xll.qlIndexFixing(Index1Y,$H244,TRUE,_xll.ohTrigger(RecalcTrigger,Trigger1Y)),NA())</f>
        <v>1.9189144865916193E-3</v>
      </c>
      <c r="N244" s="182">
        <f>IFERROR(_xll.qlIndexFixing(ONIndex1M,I244,TRUE,_xll.ohTrigger(RecalcTrigger,Trigger1M)),NA())</f>
        <v>-1.5435820846843029E-3</v>
      </c>
      <c r="O244" s="44">
        <f>IFERROR(_xll.qlIndexFixing(ONIndex3M,I244,TRUE,_xll.ohTrigger(RecalcTrigger,Trigger3M)),NA())</f>
        <v>-6.4493434179802023E-4</v>
      </c>
      <c r="P244" s="44">
        <f>IFERROR(_xll.qlIndexFixing(ONIndex6M,I244,TRUE,_xll.ohTrigger(RecalcTrigger,Trigger6M)),NA())</f>
        <v>2.3278685952199396E-4</v>
      </c>
      <c r="Q244" s="183">
        <f>IFERROR(_xll.qlIndexFixing(ONIndex1Y,I244,TRUE,_xll.ohTrigger(RecalcTrigger,Trigger1Y)),NA())</f>
        <v>1.0808508352599944E-3</v>
      </c>
    </row>
    <row r="245" spans="2:17" x14ac:dyDescent="0.2">
      <c r="B245" s="39" t="s">
        <v>17</v>
      </c>
      <c r="D245" s="42">
        <f>_xll.qlCalendarAdvance(Calendar,$D244,B245,"f",FALSE)</f>
        <v>42612</v>
      </c>
      <c r="E245" s="177">
        <f>_xll.qlInterestRateIndexValueDate(IndexON,D245)</f>
        <v>42612</v>
      </c>
      <c r="F245" s="193">
        <f>IFERROR(_xll.qlIndexFixing(IndexON,D245,TRUE,_xll.ohTrigger(RecalcTrigger,TriggerON)),NA())</f>
        <v>-1.9471722108299616E-3</v>
      </c>
      <c r="H245" s="42">
        <f>_xll.qlCalendarAdvance(Calendar,$H244,B245,"f",FALSE)</f>
        <v>42612</v>
      </c>
      <c r="I245" s="177">
        <f>_xll.qlInterestRateIndexValueDate(Index1M,$H245)</f>
        <v>42614</v>
      </c>
      <c r="J245" s="182">
        <f>IFERROR(_xll.qlIndexFixing(Index1M,$H245,TRUE,_xll.ohTrigger(RecalcTrigger,Trigger1M)),NA())</f>
        <v>-1.5016673660263324E-3</v>
      </c>
      <c r="K245" s="44">
        <f>IFERROR(_xll.qlIndexFixing(Index3M,H245,TRUE,_xll.ohTrigger(RecalcTrigger,Trigger3M)),NA())</f>
        <v>-5.9719795613974176E-4</v>
      </c>
      <c r="L245" s="44">
        <f>IFERROR(_xll.qlIndexFixing(Index6M,$H245,TRUE,_xll.ohTrigger(RecalcTrigger,Trigger6M)),NA())</f>
        <v>3.5884378341804931E-4</v>
      </c>
      <c r="M245" s="183">
        <f>IFERROR(_xll.qlIndexFixing(Index1Y,$H245,TRUE,_xll.ohTrigger(RecalcTrigger,Trigger1Y)),NA())</f>
        <v>1.921670452460506E-3</v>
      </c>
      <c r="N245" s="182">
        <f>IFERROR(_xll.qlIndexFixing(ONIndex1M,I245,TRUE,_xll.ohTrigger(RecalcTrigger,Trigger1M)),NA())</f>
        <v>-1.5339460629704149E-3</v>
      </c>
      <c r="O245" s="44">
        <f>IFERROR(_xll.qlIndexFixing(ONIndex3M,I245,TRUE,_xll.ohTrigger(RecalcTrigger,Trigger3M)),NA())</f>
        <v>-6.4370577128602946E-4</v>
      </c>
      <c r="P245" s="44">
        <f>IFERROR(_xll.qlIndexFixing(ONIndex6M,I245,TRUE,_xll.ohTrigger(RecalcTrigger,Trigger6M)),NA())</f>
        <v>2.3646685042066906E-4</v>
      </c>
      <c r="Q245" s="183">
        <f>IFERROR(_xll.qlIndexFixing(ONIndex1Y,I245,TRUE,_xll.ohTrigger(RecalcTrigger,Trigger1Y)),NA())</f>
        <v>1.0672409850265296E-3</v>
      </c>
    </row>
    <row r="246" spans="2:17" x14ac:dyDescent="0.2">
      <c r="B246" s="39" t="s">
        <v>17</v>
      </c>
      <c r="D246" s="42">
        <f>_xll.qlCalendarAdvance(Calendar,$D245,B246,"f",FALSE)</f>
        <v>42613</v>
      </c>
      <c r="E246" s="177">
        <f>_xll.qlInterestRateIndexValueDate(IndexON,D246)</f>
        <v>42613</v>
      </c>
      <c r="F246" s="193">
        <f>IFERROR(_xll.qlIndexFixing(IndexON,D246,TRUE,_xll.ohTrigger(RecalcTrigger,TriggerON)),NA())</f>
        <v>-1.9480582991127093E-3</v>
      </c>
      <c r="H246" s="42">
        <f>_xll.qlCalendarAdvance(Calendar,$H245,B246,"f",FALSE)</f>
        <v>42613</v>
      </c>
      <c r="I246" s="177">
        <f>_xll.qlInterestRateIndexValueDate(Index1M,$H246)</f>
        <v>42615</v>
      </c>
      <c r="J246" s="182">
        <f>IFERROR(_xll.qlIndexFixing(Index1M,$H246,TRUE,_xll.ohTrigger(RecalcTrigger,Trigger1M)),NA())</f>
        <v>-1.49999188896122E-3</v>
      </c>
      <c r="K246" s="44">
        <f>IFERROR(_xll.qlIndexFixing(Index3M,H246,TRUE,_xll.ohTrigger(RecalcTrigger,Trigger3M)),NA())</f>
        <v>-5.9609907063231759E-4</v>
      </c>
      <c r="L246" s="44">
        <f>IFERROR(_xll.qlIndexFixing(Index6M,$H246,TRUE,_xll.ohTrigger(RecalcTrigger,Trigger6M)),NA())</f>
        <v>3.6028057357627961E-4</v>
      </c>
      <c r="M246" s="183">
        <f>IFERROR(_xll.qlIndexFixing(Index1Y,$H246,TRUE,_xll.ohTrigger(RecalcTrigger,Trigger1Y)),NA())</f>
        <v>1.9254513426170191E-3</v>
      </c>
      <c r="N246" s="182">
        <f>IFERROR(_xll.qlIndexFixing(ONIndex1M,I246,TRUE,_xll.ohTrigger(RecalcTrigger,Trigger1M)),NA())</f>
        <v>-1.5294195934112409E-3</v>
      </c>
      <c r="O246" s="44">
        <f>IFERROR(_xll.qlIndexFixing(ONIndex3M,I246,TRUE,_xll.ohTrigger(RecalcTrigger,Trigger3M)),NA())</f>
        <v>-6.4300396399374904E-4</v>
      </c>
      <c r="P246" s="44">
        <f>IFERROR(_xll.qlIndexFixing(ONIndex6M,I246,TRUE,_xll.ohTrigger(RecalcTrigger,Trigger6M)),NA())</f>
        <v>2.382401160350156E-4</v>
      </c>
      <c r="Q246" s="183">
        <f>IFERROR(_xll.qlIndexFixing(ONIndex1Y,I246,TRUE,_xll.ohTrigger(RecalcTrigger,Trigger1Y)),NA())</f>
        <v>1.0602490629452177E-3</v>
      </c>
    </row>
    <row r="247" spans="2:17" x14ac:dyDescent="0.2">
      <c r="B247" s="39" t="s">
        <v>17</v>
      </c>
      <c r="D247" s="42">
        <f>_xll.qlCalendarAdvance(Calendar,$D246,B247,"f",FALSE)</f>
        <v>42614</v>
      </c>
      <c r="E247" s="177">
        <f>_xll.qlInterestRateIndexValueDate(IndexON,D247)</f>
        <v>42614</v>
      </c>
      <c r="F247" s="193">
        <f>IFERROR(_xll.qlIndexFixing(IndexON,D247,TRUE,_xll.ohTrigger(RecalcTrigger,TriggerON)),NA())</f>
        <v>-1.9488873425466124E-3</v>
      </c>
      <c r="H247" s="42">
        <f>_xll.qlCalendarAdvance(Calendar,$H246,B247,"f",FALSE)</f>
        <v>42614</v>
      </c>
      <c r="I247" s="177">
        <f>_xll.qlInterestRateIndexValueDate(Index1M,$H247)</f>
        <v>42618</v>
      </c>
      <c r="J247" s="182">
        <f>IFERROR(_xll.qlIndexFixing(Index1M,$H247,TRUE,_xll.ohTrigger(RecalcTrigger,Trigger1M)),NA())</f>
        <v>-1.4941031188278053E-3</v>
      </c>
      <c r="K247" s="44">
        <f>IFERROR(_xll.qlIndexFixing(Index3M,H247,TRUE,_xll.ohTrigger(RecalcTrigger,Trigger3M)),NA())</f>
        <v>-5.9277430408496827E-4</v>
      </c>
      <c r="L247" s="44">
        <f>IFERROR(_xll.qlIndexFixing(Index6M,$H247,TRUE,_xll.ohTrigger(RecalcTrigger,Trigger6M)),NA())</f>
        <v>3.657231466460784E-4</v>
      </c>
      <c r="M247" s="183">
        <f>IFERROR(_xll.qlIndexFixing(Index1Y,$H247,TRUE,_xll.ohTrigger(RecalcTrigger,Trigger1Y)),NA())</f>
        <v>1.9328837713064588E-3</v>
      </c>
      <c r="N247" s="182">
        <f>IFERROR(_xll.qlIndexFixing(ONIndex1M,I247,TRUE,_xll.ohTrigger(RecalcTrigger,Trigger1M)),NA())</f>
        <v>-1.525073991173187E-3</v>
      </c>
      <c r="O247" s="44">
        <f>IFERROR(_xll.qlIndexFixing(ONIndex3M,I247,TRUE,_xll.ohTrigger(RecalcTrigger,Trigger3M)),NA())</f>
        <v>-6.4224926972666907E-4</v>
      </c>
      <c r="P247" s="44">
        <f>IFERROR(_xll.qlIndexFixing(ONIndex6M,I247,TRUE,_xll.ohTrigger(RecalcTrigger,Trigger6M)),NA())</f>
        <v>2.3997231721750722E-4</v>
      </c>
      <c r="Q247" s="183">
        <f>IFERROR(_xll.qlIndexFixing(ONIndex1Y,I247,TRUE,_xll.ohTrigger(RecalcTrigger,Trigger1Y)),NA())</f>
        <v>1.0531426451709791E-3</v>
      </c>
    </row>
    <row r="248" spans="2:17" x14ac:dyDescent="0.2">
      <c r="B248" s="39" t="s">
        <v>17</v>
      </c>
      <c r="D248" s="42">
        <f>_xll.qlCalendarAdvance(Calendar,$D247,B248,"f",FALSE)</f>
        <v>42615</v>
      </c>
      <c r="E248" s="177">
        <f>_xll.qlInterestRateIndexValueDate(IndexON,D248)</f>
        <v>42615</v>
      </c>
      <c r="F248" s="193">
        <f>IFERROR(_xll.qlIndexFixing(IndexON,D248,TRUE,_xll.ohTrigger(RecalcTrigger,TriggerON)),NA())</f>
        <v>-1.9503417625443831E-3</v>
      </c>
      <c r="H248" s="42">
        <f>_xll.qlCalendarAdvance(Calendar,$H247,B248,"f",FALSE)</f>
        <v>42615</v>
      </c>
      <c r="I248" s="177">
        <f>_xll.qlInterestRateIndexValueDate(Index1M,$H248)</f>
        <v>42619</v>
      </c>
      <c r="J248" s="182">
        <f>IFERROR(_xll.qlIndexFixing(Index1M,$H248,TRUE,_xll.ohTrigger(RecalcTrigger,Trigger1M)),NA())</f>
        <v>-1.4921786674881865E-3</v>
      </c>
      <c r="K248" s="44">
        <f>IFERROR(_xll.qlIndexFixing(Index3M,H248,TRUE,_xll.ohTrigger(RecalcTrigger,Trigger3M)),NA())</f>
        <v>-5.9165887034926196E-4</v>
      </c>
      <c r="L248" s="44">
        <f>IFERROR(_xll.qlIndexFixing(Index6M,$H248,TRUE,_xll.ohTrigger(RecalcTrigger,Trigger6M)),NA())</f>
        <v>3.6643702913466647E-4</v>
      </c>
      <c r="M248" s="183">
        <f>IFERROR(_xll.qlIndexFixing(Index1Y,$H248,TRUE,_xll.ohTrigger(RecalcTrigger,Trigger1Y)),NA())</f>
        <v>1.9357414438916001E-3</v>
      </c>
      <c r="N248" s="182">
        <f>IFERROR(_xll.qlIndexFixing(ONIndex1M,I248,TRUE,_xll.ohTrigger(RecalcTrigger,Trigger1M)),NA())</f>
        <v>-1.5209118944659039E-3</v>
      </c>
      <c r="O248" s="44">
        <f>IFERROR(_xll.qlIndexFixing(ONIndex3M,I248,TRUE,_xll.ohTrigger(RecalcTrigger,Trigger3M)),NA())</f>
        <v>-6.4144120770937008E-4</v>
      </c>
      <c r="P248" s="44">
        <f>IFERROR(_xll.qlIndexFixing(ONIndex6M,I248,TRUE,_xll.ohTrigger(RecalcTrigger,Trigger6M)),NA())</f>
        <v>2.4166279969151105E-4</v>
      </c>
      <c r="Q248" s="183">
        <f>IFERROR(_xll.qlIndexFixing(ONIndex1Y,I248,TRUE,_xll.ohTrigger(RecalcTrigger,Trigger1Y)),NA())</f>
        <v>1.0459208489699279E-3</v>
      </c>
    </row>
    <row r="249" spans="2:17" x14ac:dyDescent="0.2">
      <c r="B249" s="39" t="s">
        <v>17</v>
      </c>
      <c r="D249" s="42">
        <f>_xll.qlCalendarAdvance(Calendar,$D248,B249,"f",FALSE)</f>
        <v>42618</v>
      </c>
      <c r="E249" s="177">
        <f>_xll.qlInterestRateIndexValueDate(IndexON,D249)</f>
        <v>42618</v>
      </c>
      <c r="F249" s="193">
        <f>IFERROR(_xll.qlIndexFixing(IndexON,D249,TRUE,_xll.ohTrigger(RecalcTrigger,TriggerON)),NA())</f>
        <v>-1.9516212641956798E-3</v>
      </c>
      <c r="H249" s="42">
        <f>_xll.qlCalendarAdvance(Calendar,$H248,B249,"f",FALSE)</f>
        <v>42618</v>
      </c>
      <c r="I249" s="177">
        <f>_xll.qlInterestRateIndexValueDate(Index1M,$H249)</f>
        <v>42620</v>
      </c>
      <c r="J249" s="182">
        <f>IFERROR(_xll.qlIndexFixing(Index1M,$H249,TRUE,_xll.ohTrigger(RecalcTrigger,Trigger1M)),NA())</f>
        <v>-1.4903880581433882E-3</v>
      </c>
      <c r="K249" s="44">
        <f>IFERROR(_xll.qlIndexFixing(Index3M,H249,TRUE,_xll.ohTrigger(RecalcTrigger,Trigger3M)),NA())</f>
        <v>-5.9054096025465744E-4</v>
      </c>
      <c r="L249" s="44">
        <f>IFERROR(_xll.qlIndexFixing(Index6M,$H249,TRUE,_xll.ohTrigger(RecalcTrigger,Trigger6M)),NA())</f>
        <v>3.6808125764403396E-4</v>
      </c>
      <c r="M249" s="183">
        <f>IFERROR(_xll.qlIndexFixing(Index1Y,$H249,TRUE,_xll.ohTrigger(RecalcTrigger,Trigger1Y)),NA())</f>
        <v>1.9386236753373303E-3</v>
      </c>
      <c r="N249" s="182">
        <f>IFERROR(_xll.qlIndexFixing(ONIndex1M,I249,TRUE,_xll.ohTrigger(RecalcTrigger,Trigger1M)),NA())</f>
        <v>-1.5132062155043258E-3</v>
      </c>
      <c r="O249" s="44">
        <f>IFERROR(_xll.qlIndexFixing(ONIndex3M,I249,TRUE,_xll.ohTrigger(RecalcTrigger,Trigger3M)),NA())</f>
        <v>-6.3964365371038667E-4</v>
      </c>
      <c r="P249" s="44">
        <f>IFERROR(_xll.qlIndexFixing(ONIndex6M,I249,TRUE,_xll.ohTrigger(RecalcTrigger,Trigger6M)),NA())</f>
        <v>2.4490159790779842E-4</v>
      </c>
      <c r="Q249" s="183">
        <f>IFERROR(_xll.qlIndexFixing(ONIndex1Y,I249,TRUE,_xll.ohTrigger(RecalcTrigger,Trigger1Y)),NA())</f>
        <v>1.0310912011934903E-3</v>
      </c>
    </row>
    <row r="250" spans="2:17" x14ac:dyDescent="0.2">
      <c r="B250" s="39" t="s">
        <v>17</v>
      </c>
      <c r="D250" s="42">
        <f>_xll.qlCalendarAdvance(Calendar,$D249,B250,"f",FALSE)</f>
        <v>42619</v>
      </c>
      <c r="E250" s="177">
        <f>_xll.qlInterestRateIndexValueDate(IndexON,D250)</f>
        <v>42619</v>
      </c>
      <c r="F250" s="193">
        <f>IFERROR(_xll.qlIndexFixing(IndexON,D250,TRUE,_xll.ohTrigger(RecalcTrigger,TriggerON)),NA())</f>
        <v>-1.9521562306668017E-3</v>
      </c>
      <c r="H250" s="42">
        <f>_xll.qlCalendarAdvance(Calendar,$H249,B250,"f",FALSE)</f>
        <v>42619</v>
      </c>
      <c r="I250" s="177">
        <f>_xll.qlInterestRateIndexValueDate(Index1M,$H250)</f>
        <v>42621</v>
      </c>
      <c r="J250" s="182">
        <f>IFERROR(_xll.qlIndexFixing(Index1M,$H250,TRUE,_xll.ohTrigger(RecalcTrigger,Trigger1M)),NA())</f>
        <v>-1.487816238177897E-3</v>
      </c>
      <c r="K250" s="44">
        <f>IFERROR(_xll.qlIndexFixing(Index3M,H250,TRUE,_xll.ohTrigger(RecalcTrigger,Trigger3M)),NA())</f>
        <v>-5.8942125156888684E-4</v>
      </c>
      <c r="L250" s="44">
        <f>IFERROR(_xll.qlIndexFixing(Index6M,$H250,TRUE,_xll.ohTrigger(RecalcTrigger,Trigger6M)),NA())</f>
        <v>3.697686629521124E-4</v>
      </c>
      <c r="M250" s="183">
        <f>IFERROR(_xll.qlIndexFixing(Index1Y,$H250,TRUE,_xll.ohTrigger(RecalcTrigger,Trigger1Y)),NA())</f>
        <v>1.9415318915498372E-3</v>
      </c>
      <c r="N250" s="182">
        <f>IFERROR(_xll.qlIndexFixing(ONIndex1M,I250,TRUE,_xll.ohTrigger(RecalcTrigger,Trigger1M)),NA())</f>
        <v>-1.5061513230207879E-3</v>
      </c>
      <c r="O250" s="44">
        <f>IFERROR(_xll.qlIndexFixing(ONIndex3M,I250,TRUE,_xll.ohTrigger(RecalcTrigger,Trigger3M)),NA())</f>
        <v>-6.37665677221122E-4</v>
      </c>
      <c r="P250" s="44">
        <f>IFERROR(_xll.qlIndexFixing(ONIndex6M,I250,TRUE,_xll.ohTrigger(RecalcTrigger,Trigger6M)),NA())</f>
        <v>2.479944584887761E-4</v>
      </c>
      <c r="Q250" s="183">
        <f>IFERROR(_xll.qlIndexFixing(ONIndex1Y,I250,TRUE,_xll.ohTrigger(RecalcTrigger,Trigger1Y)),NA())</f>
        <v>1.0158622252198768E-3</v>
      </c>
    </row>
    <row r="251" spans="2:17" x14ac:dyDescent="0.2">
      <c r="B251" s="39" t="s">
        <v>17</v>
      </c>
      <c r="D251" s="42">
        <f>_xll.qlCalendarAdvance(Calendar,$D250,B251,"f",FALSE)</f>
        <v>42620</v>
      </c>
      <c r="E251" s="177">
        <f>_xll.qlInterestRateIndexValueDate(IndexON,D251)</f>
        <v>42620</v>
      </c>
      <c r="F251" s="193">
        <f>IFERROR(_xll.qlIndexFixing(IndexON,D251,TRUE,_xll.ohTrigger(RecalcTrigger,TriggerON)),NA())</f>
        <v>-1.9526306116013359E-3</v>
      </c>
      <c r="H251" s="42">
        <f>_xll.qlCalendarAdvance(Calendar,$H250,B251,"f",FALSE)</f>
        <v>42620</v>
      </c>
      <c r="I251" s="177">
        <f>_xll.qlInterestRateIndexValueDate(Index1M,$H251)</f>
        <v>42622</v>
      </c>
      <c r="J251" s="182">
        <f>IFERROR(_xll.qlIndexFixing(Index1M,$H251,TRUE,_xll.ohTrigger(RecalcTrigger,Trigger1M)),NA())</f>
        <v>-1.4867549175377344E-3</v>
      </c>
      <c r="K251" s="44">
        <f>IFERROR(_xll.qlIndexFixing(Index3M,H251,TRUE,_xll.ohTrigger(RecalcTrigger,Trigger3M)),NA())</f>
        <v>-5.88300428803738E-4</v>
      </c>
      <c r="L251" s="44">
        <f>IFERROR(_xll.qlIndexFixing(Index6M,$H251,TRUE,_xll.ohTrigger(RecalcTrigger,Trigger6M)),NA())</f>
        <v>3.7149981783255348E-4</v>
      </c>
      <c r="M251" s="183">
        <f>IFERROR(_xll.qlIndexFixing(Index1Y,$H251,TRUE,_xll.ohTrigger(RecalcTrigger,Trigger1Y)),NA())</f>
        <v>1.9454485060053108E-3</v>
      </c>
      <c r="N251" s="182">
        <f>IFERROR(_xll.qlIndexFixing(ONIndex1M,I251,TRUE,_xll.ohTrigger(RecalcTrigger,Trigger1M)),NA())</f>
        <v>-1.5029463243942942E-3</v>
      </c>
      <c r="O251" s="44">
        <f>IFERROR(_xll.qlIndexFixing(ONIndex3M,I251,TRUE,_xll.ohTrigger(RecalcTrigger,Trigger3M)),NA())</f>
        <v>-6.3658357189577686E-4</v>
      </c>
      <c r="P251" s="44">
        <f>IFERROR(_xll.qlIndexFixing(ONIndex6M,I251,TRUE,_xll.ohTrigger(RecalcTrigger,Trigger6M)),NA())</f>
        <v>2.4946653415014453E-4</v>
      </c>
      <c r="Q251" s="183">
        <f>IFERROR(_xll.qlIndexFixing(ONIndex1Y,I251,TRUE,_xll.ohTrigger(RecalcTrigger,Trigger1Y)),NA())</f>
        <v>1.0080502961162807E-3</v>
      </c>
    </row>
    <row r="252" spans="2:17" x14ac:dyDescent="0.2">
      <c r="B252" s="39" t="s">
        <v>17</v>
      </c>
      <c r="D252" s="42">
        <f>_xll.qlCalendarAdvance(Calendar,$D251,B252,"f",FALSE)</f>
        <v>42621</v>
      </c>
      <c r="E252" s="177">
        <f>_xll.qlInterestRateIndexValueDate(IndexON,D252)</f>
        <v>42621</v>
      </c>
      <c r="F252" s="193">
        <f>IFERROR(_xll.qlIndexFixing(IndexON,D252,TRUE,_xll.ohTrigger(RecalcTrigger,TriggerON)),NA())</f>
        <v>-1.9530438166315278E-3</v>
      </c>
      <c r="H252" s="42">
        <f>_xll.qlCalendarAdvance(Calendar,$H251,B252,"f",FALSE)</f>
        <v>42621</v>
      </c>
      <c r="I252" s="177">
        <f>_xll.qlInterestRateIndexValueDate(Index1M,$H252)</f>
        <v>42625</v>
      </c>
      <c r="J252" s="182">
        <f>IFERROR(_xll.qlIndexFixing(Index1M,$H252,TRUE,_xll.ohTrigger(RecalcTrigger,Trigger1M)),NA())</f>
        <v>-1.4832166198748276E-3</v>
      </c>
      <c r="K252" s="44">
        <f>IFERROR(_xll.qlIndexFixing(Index3M,H252,TRUE,_xll.ohTrigger(RecalcTrigger,Trigger3M)),NA())</f>
        <v>-5.8493822228877898E-4</v>
      </c>
      <c r="L252" s="44">
        <f>IFERROR(_xll.qlIndexFixing(Index6M,$H252,TRUE,_xll.ohTrigger(RecalcTrigger,Trigger6M)),NA())</f>
        <v>3.7815467827612077E-4</v>
      </c>
      <c r="M252" s="183">
        <f>IFERROR(_xll.qlIndexFixing(Index1Y,$H252,TRUE,_xll.ohTrigger(RecalcTrigger,Trigger1Y)),NA())</f>
        <v>1.9534534232336438E-3</v>
      </c>
      <c r="N252" s="182">
        <f>IFERROR(_xll.qlIndexFixing(ONIndex1M,I252,TRUE,_xll.ohTrigger(RecalcTrigger,Trigger1M)),NA())</f>
        <v>-1.4999406593574349E-3</v>
      </c>
      <c r="O252" s="44">
        <f>IFERROR(_xll.qlIndexFixing(ONIndex3M,I252,TRUE,_xll.ohTrigger(RecalcTrigger,Trigger3M)),NA())</f>
        <v>-6.3544521672564969E-4</v>
      </c>
      <c r="P252" s="44">
        <f>IFERROR(_xll.qlIndexFixing(ONIndex6M,I252,TRUE,_xll.ohTrigger(RecalcTrigger,Trigger6M)),NA())</f>
        <v>2.5089296592284427E-4</v>
      </c>
      <c r="Q252" s="183">
        <f>IFERROR(_xll.qlIndexFixing(ONIndex1Y,I252,TRUE,_xll.ohTrigger(RecalcTrigger,Trigger1Y)),NA())</f>
        <v>1.0001176921825561E-3</v>
      </c>
    </row>
    <row r="253" spans="2:17" x14ac:dyDescent="0.2">
      <c r="B253" s="39" t="s">
        <v>17</v>
      </c>
      <c r="D253" s="42">
        <f>_xll.qlCalendarAdvance(Calendar,$D252,B253,"f",FALSE)</f>
        <v>42622</v>
      </c>
      <c r="E253" s="177">
        <f>_xll.qlInterestRateIndexValueDate(IndexON,D253)</f>
        <v>42622</v>
      </c>
      <c r="F253" s="193">
        <f>IFERROR(_xll.qlIndexFixing(IndexON,D253,TRUE,_xll.ohTrigger(RecalcTrigger,TriggerON)),NA())</f>
        <v>-1.9536527535191084E-3</v>
      </c>
      <c r="H253" s="42">
        <f>_xll.qlCalendarAdvance(Calendar,$H252,B253,"f",FALSE)</f>
        <v>42622</v>
      </c>
      <c r="I253" s="177">
        <f>_xll.qlInterestRateIndexValueDate(Index1M,$H253)</f>
        <v>42626</v>
      </c>
      <c r="J253" s="182">
        <f>IFERROR(_xll.qlIndexFixing(Index1M,$H253,TRUE,_xll.ohTrigger(RecalcTrigger,Trigger1M)),NA())</f>
        <v>-1.4820922191969288E-3</v>
      </c>
      <c r="K253" s="44">
        <f>IFERROR(_xll.qlIndexFixing(Index3M,H253,TRUE,_xll.ohTrigger(RecalcTrigger,Trigger3M)),NA())</f>
        <v>-5.8381992318139652E-4</v>
      </c>
      <c r="L253" s="44">
        <f>IFERROR(_xll.qlIndexFixing(Index6M,$H253,TRUE,_xll.ohTrigger(RecalcTrigger,Trigger6M)),NA())</f>
        <v>3.7887353451686995E-4</v>
      </c>
      <c r="M253" s="183">
        <f>IFERROR(_xll.qlIndexFixing(Index1Y,$H253,TRUE,_xll.ohTrigger(RecalcTrigger,Trigger1Y)),NA())</f>
        <v>1.9565132529254011E-3</v>
      </c>
      <c r="N253" s="182">
        <f>IFERROR(_xll.qlIndexFixing(ONIndex1M,I253,TRUE,_xll.ohTrigger(RecalcTrigger,Trigger1M)),NA())</f>
        <v>-1.4971369662397649E-3</v>
      </c>
      <c r="O253" s="44">
        <f>IFERROR(_xll.qlIndexFixing(ONIndex3M,I253,TRUE,_xll.ohTrigger(RecalcTrigger,Trigger3M)),NA())</f>
        <v>-6.3425928561233746E-4</v>
      </c>
      <c r="P253" s="44">
        <f>IFERROR(_xll.qlIndexFixing(ONIndex6M,I253,TRUE,_xll.ohTrigger(RecalcTrigger,Trigger6M)),NA())</f>
        <v>2.5227309929043429E-4</v>
      </c>
      <c r="Q253" s="183">
        <f>IFERROR(_xll.qlIndexFixing(ONIndex1Y,I253,TRUE,_xll.ohTrigger(RecalcTrigger,Trigger1Y)),NA())</f>
        <v>9.9206353084468901E-4</v>
      </c>
    </row>
    <row r="254" spans="2:17" x14ac:dyDescent="0.2">
      <c r="B254" s="39" t="s">
        <v>17</v>
      </c>
      <c r="D254" s="42">
        <f>_xll.qlCalendarAdvance(Calendar,$D253,B254,"f",FALSE)</f>
        <v>42625</v>
      </c>
      <c r="E254" s="177">
        <f>_xll.qlInterestRateIndexValueDate(IndexON,D254)</f>
        <v>42625</v>
      </c>
      <c r="F254" s="193">
        <f>IFERROR(_xll.qlIndexFixing(IndexON,D254,TRUE,_xll.ohTrigger(RecalcTrigger,TriggerON)),NA())</f>
        <v>-1.9540730735512213E-3</v>
      </c>
      <c r="H254" s="42">
        <f>_xll.qlCalendarAdvance(Calendar,$H253,B254,"f",FALSE)</f>
        <v>42625</v>
      </c>
      <c r="I254" s="177">
        <f>_xll.qlInterestRateIndexValueDate(Index1M,$H254)</f>
        <v>42627</v>
      </c>
      <c r="J254" s="182">
        <f>IFERROR(_xll.qlIndexFixing(Index1M,$H254,TRUE,_xll.ohTrigger(RecalcTrigger,Trigger1M)),NA())</f>
        <v>-1.4810552258084364E-3</v>
      </c>
      <c r="K254" s="44">
        <f>IFERROR(_xll.qlIndexFixing(Index3M,H254,TRUE,_xll.ohTrigger(RecalcTrigger,Trigger3M)),NA())</f>
        <v>-5.8270403370255461E-4</v>
      </c>
      <c r="L254" s="44">
        <f>IFERROR(_xll.qlIndexFixing(Index6M,$H254,TRUE,_xll.ohTrigger(RecalcTrigger,Trigger6M)),NA())</f>
        <v>3.8083217483509091E-4</v>
      </c>
      <c r="M254" s="183">
        <f>IFERROR(_xll.qlIndexFixing(Index1Y,$H254,TRUE,_xll.ohTrigger(RecalcTrigger,Trigger1Y)),NA())</f>
        <v>1.959607803461003E-3</v>
      </c>
      <c r="N254" s="182">
        <f>IFERROR(_xll.qlIndexFixing(ONIndex1M,I254,TRUE,_xll.ohTrigger(RecalcTrigger,Trigger1M)),NA())</f>
        <v>-1.4922098244385396E-3</v>
      </c>
      <c r="O254" s="44">
        <f>IFERROR(_xll.qlIndexFixing(ONIndex3M,I254,TRUE,_xll.ohTrigger(RecalcTrigger,Trigger3M)),NA())</f>
        <v>-6.3186122331693184E-4</v>
      </c>
      <c r="P254" s="44">
        <f>IFERROR(_xll.qlIndexFixing(ONIndex6M,I254,TRUE,_xll.ohTrigger(RecalcTrigger,Trigger6M)),NA())</f>
        <v>2.5487594789375123E-4</v>
      </c>
      <c r="Q254" s="183">
        <f>IFERROR(_xll.qlIndexFixing(ONIndex1Y,I254,TRUE,_xll.ohTrigger(RecalcTrigger,Trigger1Y)),NA())</f>
        <v>9.7554824674439544E-4</v>
      </c>
    </row>
    <row r="255" spans="2:17" x14ac:dyDescent="0.2">
      <c r="B255" s="39" t="s">
        <v>17</v>
      </c>
      <c r="D255" s="42">
        <f>_xll.qlCalendarAdvance(Calendar,$D254,B255,"f",FALSE)</f>
        <v>42626</v>
      </c>
      <c r="E255" s="177">
        <f>_xll.qlInterestRateIndexValueDate(IndexON,D255)</f>
        <v>42626</v>
      </c>
      <c r="F255" s="193">
        <f>IFERROR(_xll.qlIndexFixing(IndexON,D255,TRUE,_xll.ohTrigger(RecalcTrigger,TriggerON)),NA())</f>
        <v>-1.9541715465809517E-3</v>
      </c>
      <c r="H255" s="42">
        <f>_xll.qlCalendarAdvance(Calendar,$H254,B255,"f",FALSE)</f>
        <v>42626</v>
      </c>
      <c r="I255" s="177">
        <f>_xll.qlInterestRateIndexValueDate(Index1M,$H255)</f>
        <v>42628</v>
      </c>
      <c r="J255" s="182">
        <f>IFERROR(_xll.qlIndexFixing(Index1M,$H255,TRUE,_xll.ohTrigger(RecalcTrigger,Trigger1M)),NA())</f>
        <v>-1.4794766262131442E-3</v>
      </c>
      <c r="K255" s="44">
        <f>IFERROR(_xll.qlIndexFixing(Index3M,H255,TRUE,_xll.ohTrigger(RecalcTrigger,Trigger3M)),NA())</f>
        <v>-5.8159127882398442E-4</v>
      </c>
      <c r="L255" s="44">
        <f>IFERROR(_xll.qlIndexFixing(Index6M,$H255,TRUE,_xll.ohTrigger(RecalcTrigger,Trigger6M)),NA())</f>
        <v>3.8283808895321419E-4</v>
      </c>
      <c r="M255" s="183">
        <f>IFERROR(_xll.qlIndexFixing(Index1Y,$H255,TRUE,_xll.ohTrigger(RecalcTrigger,Trigger1Y)),NA())</f>
        <v>1.9627385609656436E-3</v>
      </c>
      <c r="N255" s="182">
        <f>IFERROR(_xll.qlIndexFixing(ONIndex1M,I255,TRUE,_xll.ohTrigger(RecalcTrigger,Trigger1M)),NA())</f>
        <v>-1.4879946731571891E-3</v>
      </c>
      <c r="O255" s="44">
        <f>IFERROR(_xll.qlIndexFixing(ONIndex3M,I255,TRUE,_xll.ohTrigger(RecalcTrigger,Trigger3M)),NA())</f>
        <v>-6.2945916067480567E-4</v>
      </c>
      <c r="P255" s="44">
        <f>IFERROR(_xll.qlIndexFixing(ONIndex6M,I255,TRUE,_xll.ohTrigger(RecalcTrigger,Trigger6M)),NA())</f>
        <v>2.5731756573499354E-4</v>
      </c>
      <c r="Q255" s="183">
        <f>IFERROR(_xll.qlIndexFixing(ONIndex1Y,I255,TRUE,_xll.ohTrigger(RecalcTrigger,Trigger1Y)),NA())</f>
        <v>9.5861365701388479E-4</v>
      </c>
    </row>
    <row r="256" spans="2:17" x14ac:dyDescent="0.2">
      <c r="B256" s="39" t="s">
        <v>17</v>
      </c>
      <c r="D256" s="42">
        <f>_xll.qlCalendarAdvance(Calendar,$D255,B256,"f",FALSE)</f>
        <v>42627</v>
      </c>
      <c r="E256" s="177">
        <f>_xll.qlInterestRateIndexValueDate(IndexON,D256)</f>
        <v>42627</v>
      </c>
      <c r="F256" s="193">
        <f>IFERROR(_xll.qlIndexFixing(IndexON,D256,TRUE,_xll.ohTrigger(RecalcTrigger,TriggerON)),NA())</f>
        <v>-1.9542186556575913E-3</v>
      </c>
      <c r="H256" s="42">
        <f>_xll.qlCalendarAdvance(Calendar,$H255,B256,"f",FALSE)</f>
        <v>42627</v>
      </c>
      <c r="I256" s="177">
        <f>_xll.qlInterestRateIndexValueDate(Index1M,$H256)</f>
        <v>42629</v>
      </c>
      <c r="J256" s="182">
        <f>IFERROR(_xll.qlIndexFixing(Index1M,$H256,TRUE,_xll.ohTrigger(RecalcTrigger,Trigger1M)),NA())</f>
        <v>-1.4789130882008814E-3</v>
      </c>
      <c r="K256" s="44">
        <f>IFERROR(_xll.qlIndexFixing(Index3M,H256,TRUE,_xll.ohTrigger(RecalcTrigger,Trigger3M)),NA())</f>
        <v>-5.8048228968039079E-4</v>
      </c>
      <c r="L256" s="44">
        <f>IFERROR(_xll.qlIndexFixing(Index6M,$H256,TRUE,_xll.ohTrigger(RecalcTrigger,Trigger6M)),NA())</f>
        <v>3.8489187884275107E-4</v>
      </c>
      <c r="M256" s="183">
        <f>IFERROR(_xll.qlIndexFixing(Index1Y,$H256,TRUE,_xll.ohTrigger(RecalcTrigger,Trigger1Y)),NA())</f>
        <v>1.9669643434115343E-3</v>
      </c>
      <c r="N256" s="182">
        <f>IFERROR(_xll.qlIndexFixing(ONIndex1M,I256,TRUE,_xll.ohTrigger(RecalcTrigger,Trigger1M)),NA())</f>
        <v>-1.4862404099424964E-3</v>
      </c>
      <c r="O256" s="44">
        <f>IFERROR(_xll.qlIndexFixing(ONIndex3M,I256,TRUE,_xll.ohTrigger(RecalcTrigger,Trigger3M)),NA())</f>
        <v>-6.2825479910433302E-4</v>
      </c>
      <c r="P256" s="44">
        <f>IFERROR(_xll.qlIndexFixing(ONIndex6M,I256,TRUE,_xll.ohTrigger(RecalcTrigger,Trigger6M)),NA())</f>
        <v>2.5845639444632695E-4</v>
      </c>
      <c r="Q256" s="183">
        <f>IFERROR(_xll.qlIndexFixing(ONIndex1Y,I256,TRUE,_xll.ohTrigger(RecalcTrigger,Trigger1Y)),NA())</f>
        <v>9.499384678868239E-4</v>
      </c>
    </row>
    <row r="257" spans="2:17" x14ac:dyDescent="0.2">
      <c r="B257" s="39" t="s">
        <v>17</v>
      </c>
      <c r="D257" s="42">
        <f>_xll.qlCalendarAdvance(Calendar,$D256,B257,"f",FALSE)</f>
        <v>42628</v>
      </c>
      <c r="E257" s="177">
        <f>_xll.qlInterestRateIndexValueDate(IndexON,D257)</f>
        <v>42628</v>
      </c>
      <c r="F257" s="193">
        <f>IFERROR(_xll.qlIndexFixing(IndexON,D257,TRUE,_xll.ohTrigger(RecalcTrigger,TriggerON)),NA())</f>
        <v>-1.954267520649644E-3</v>
      </c>
      <c r="H257" s="42">
        <f>_xll.qlCalendarAdvance(Calendar,$H256,B257,"f",FALSE)</f>
        <v>42628</v>
      </c>
      <c r="I257" s="177">
        <f>_xll.qlInterestRateIndexValueDate(Index1M,$H257)</f>
        <v>42632</v>
      </c>
      <c r="J257" s="182">
        <f>IFERROR(_xll.qlIndexFixing(Index1M,$H257,TRUE,_xll.ohTrigger(RecalcTrigger,Trigger1M)),NA())</f>
        <v>-1.4769338148519218E-3</v>
      </c>
      <c r="K257" s="44">
        <f>IFERROR(_xll.qlIndexFixing(Index3M,H257,TRUE,_xll.ohTrigger(RecalcTrigger,Trigger3M)),NA())</f>
        <v>-5.7717984966838723E-4</v>
      </c>
      <c r="L257" s="44">
        <f>IFERROR(_xll.qlIndexFixing(Index6M,$H257,TRUE,_xll.ohTrigger(RecalcTrigger,Trigger6M)),NA())</f>
        <v>3.9284946782614086E-4</v>
      </c>
      <c r="M257" s="183">
        <f>IFERROR(_xll.qlIndexFixing(Index1Y,$H257,TRUE,_xll.ohTrigger(RecalcTrigger,Trigger1Y)),NA())</f>
        <v>1.9756536843751672E-3</v>
      </c>
      <c r="N257" s="182">
        <f>IFERROR(_xll.qlIndexFixing(ONIndex1M,I257,TRUE,_xll.ohTrigger(RecalcTrigger,Trigger1M)),NA())</f>
        <v>-1.4847039468657286E-3</v>
      </c>
      <c r="O257" s="44">
        <f>IFERROR(_xll.qlIndexFixing(ONIndex3M,I257,TRUE,_xll.ohTrigger(RecalcTrigger,Trigger3M)),NA())</f>
        <v>-6.2704897162646489E-4</v>
      </c>
      <c r="P257" s="44">
        <f>IFERROR(_xll.qlIndexFixing(ONIndex6M,I257,TRUE,_xll.ohTrigger(RecalcTrigger,Trigger6M)),NA())</f>
        <v>2.5954499941249765E-4</v>
      </c>
      <c r="Q257" s="183">
        <f>IFERROR(_xll.qlIndexFixing(ONIndex1Y,I257,TRUE,_xll.ohTrigger(RecalcTrigger,Trigger1Y)),NA())</f>
        <v>9.4113642503224071E-4</v>
      </c>
    </row>
    <row r="258" spans="2:17" x14ac:dyDescent="0.2">
      <c r="B258" s="39" t="s">
        <v>17</v>
      </c>
      <c r="D258" s="42">
        <f>_xll.qlCalendarAdvance(Calendar,$D257,B258,"f",FALSE)</f>
        <v>42629</v>
      </c>
      <c r="E258" s="177">
        <f>_xll.qlInterestRateIndexValueDate(IndexON,D258)</f>
        <v>42629</v>
      </c>
      <c r="F258" s="193">
        <f>IFERROR(_xll.qlIndexFixing(IndexON,D258,TRUE,_xll.ohTrigger(RecalcTrigger,TriggerON)),NA())</f>
        <v>-1.9544062683696239E-3</v>
      </c>
      <c r="H258" s="42">
        <f>_xll.qlCalendarAdvance(Calendar,$H257,B258,"f",FALSE)</f>
        <v>42629</v>
      </c>
      <c r="I258" s="177">
        <f>_xll.qlInterestRateIndexValueDate(Index1M,$H258)</f>
        <v>42633</v>
      </c>
      <c r="J258" s="182">
        <f>IFERROR(_xll.qlIndexFixing(Index1M,$H258,TRUE,_xll.ohTrigger(RecalcTrigger,Trigger1M)),NA())</f>
        <v>-1.4762715028200368E-3</v>
      </c>
      <c r="K258" s="44">
        <f>IFERROR(_xll.qlIndexFixing(Index3M,H258,TRUE,_xll.ohTrigger(RecalcTrigger,Trigger3M)),NA())</f>
        <v>-5.7608765643758612E-4</v>
      </c>
      <c r="L258" s="44">
        <f>IFERROR(_xll.qlIndexFixing(Index6M,$H258,TRUE,_xll.ohTrigger(RecalcTrigger,Trigger6M)),NA())</f>
        <v>3.9359798153279209E-4</v>
      </c>
      <c r="M258" s="183">
        <f>IFERROR(_xll.qlIndexFixing(Index1Y,$H258,TRUE,_xll.ohTrigger(RecalcTrigger,Trigger1Y)),NA())</f>
        <v>1.9789880698090115E-3</v>
      </c>
      <c r="N258" s="182">
        <f>IFERROR(_xll.qlIndexFixing(ONIndex1M,I258,TRUE,_xll.ohTrigger(RecalcTrigger,Trigger1M)),NA())</f>
        <v>-1.4833879219766644E-3</v>
      </c>
      <c r="O258" s="44">
        <f>IFERROR(_xll.qlIndexFixing(ONIndex3M,I258,TRUE,_xll.ohTrigger(RecalcTrigger,Trigger3M)),NA())</f>
        <v>-6.2584181201419398E-4</v>
      </c>
      <c r="P258" s="44">
        <f>IFERROR(_xll.qlIndexFixing(ONIndex6M,I258,TRUE,_xll.ohTrigger(RecalcTrigger,Trigger6M)),NA())</f>
        <v>2.6058272659668091E-4</v>
      </c>
      <c r="Q258" s="183">
        <f>IFERROR(_xll.qlIndexFixing(ONIndex1Y,I258,TRUE,_xll.ohTrigger(RecalcTrigger,Trigger1Y)),NA())</f>
        <v>9.3220664579618528E-4</v>
      </c>
    </row>
    <row r="259" spans="2:17" x14ac:dyDescent="0.2">
      <c r="B259" s="39" t="s">
        <v>17</v>
      </c>
      <c r="D259" s="42">
        <f>_xll.qlCalendarAdvance(Calendar,$D258,B259,"f",FALSE)</f>
        <v>42632</v>
      </c>
      <c r="E259" s="177">
        <f>_xll.qlInterestRateIndexValueDate(IndexON,D259)</f>
        <v>42632</v>
      </c>
      <c r="F259" s="193">
        <f>IFERROR(_xll.qlIndexFixing(IndexON,D259,TRUE,_xll.ohTrigger(RecalcTrigger,TriggerON)),NA())</f>
        <v>-1.9546193774333531E-3</v>
      </c>
      <c r="H259" s="42">
        <f>_xll.qlCalendarAdvance(Calendar,$H258,B259,"f",FALSE)</f>
        <v>42632</v>
      </c>
      <c r="I259" s="177">
        <f>_xll.qlInterestRateIndexValueDate(Index1M,$H259)</f>
        <v>42634</v>
      </c>
      <c r="J259" s="182">
        <f>IFERROR(_xll.qlIndexFixing(Index1M,$H259,TRUE,_xll.ohTrigger(RecalcTrigger,Trigger1M)),NA())</f>
        <v>-1.4756458570435171E-3</v>
      </c>
      <c r="K259" s="44">
        <f>IFERROR(_xll.qlIndexFixing(Index3M,H259,TRUE,_xll.ohTrigger(RecalcTrigger,Trigger3M)),NA())</f>
        <v>-5.7499999540821221E-4</v>
      </c>
      <c r="L259" s="44">
        <f>IFERROR(_xll.qlIndexFixing(Index6M,$H259,TRUE,_xll.ohTrigger(RecalcTrigger,Trigger6M)),NA())</f>
        <v>3.9590032585019733E-4</v>
      </c>
      <c r="M259" s="183">
        <f>IFERROR(_xll.qlIndexFixing(Index1Y,$H259,TRUE,_xll.ohTrigger(RecalcTrigger,Trigger1Y)),NA())</f>
        <v>1.9823677596973997E-3</v>
      </c>
      <c r="N259" s="182">
        <f>IFERROR(_xll.qlIndexFixing(ONIndex1M,I259,TRUE,_xll.ohTrigger(RecalcTrigger,Trigger1M)),NA())</f>
        <v>-1.4814977597099599E-3</v>
      </c>
      <c r="O259" s="44">
        <f>IFERROR(_xll.qlIndexFixing(ONIndex3M,I259,TRUE,_xll.ohTrigger(RecalcTrigger,Trigger3M)),NA())</f>
        <v>-6.2342263873915726E-4</v>
      </c>
      <c r="P259" s="44">
        <f>IFERROR(_xll.qlIndexFixing(ONIndex6M,I259,TRUE,_xll.ohTrigger(RecalcTrigger,Trigger6M)),NA())</f>
        <v>2.6248550815566318E-4</v>
      </c>
      <c r="Q259" s="183">
        <f>IFERROR(_xll.qlIndexFixing(ONIndex1Y,I259,TRUE,_xll.ohTrigger(RecalcTrigger,Trigger1Y)),NA())</f>
        <v>9.1391920583383524E-4</v>
      </c>
    </row>
    <row r="260" spans="2:17" x14ac:dyDescent="0.2">
      <c r="B260" s="39" t="s">
        <v>17</v>
      </c>
      <c r="D260" s="42">
        <f>_xll.qlCalendarAdvance(Calendar,$D259,B260,"f",FALSE)</f>
        <v>42633</v>
      </c>
      <c r="E260" s="177">
        <f>_xll.qlInterestRateIndexValueDate(IndexON,D260)</f>
        <v>42633</v>
      </c>
      <c r="F260" s="193">
        <f>IFERROR(_xll.qlIndexFixing(IndexON,D260,TRUE,_xll.ohTrigger(RecalcTrigger,TriggerON)),NA())</f>
        <v>-1.9547479536630163E-3</v>
      </c>
      <c r="H260" s="42">
        <f>_xll.qlCalendarAdvance(Calendar,$H259,B260,"f",FALSE)</f>
        <v>42633</v>
      </c>
      <c r="I260" s="177">
        <f>_xll.qlInterestRateIndexValueDate(Index1M,$H260)</f>
        <v>42635</v>
      </c>
      <c r="J260" s="182">
        <f>IFERROR(_xll.qlIndexFixing(Index1M,$H260,TRUE,_xll.ohTrigger(RecalcTrigger,Trigger1M)),NA())</f>
        <v>-1.4744589620689641E-3</v>
      </c>
      <c r="K260" s="44">
        <f>IFERROR(_xll.qlIndexFixing(Index3M,H260,TRUE,_xll.ohTrigger(RecalcTrigger,Trigger3M)),NA())</f>
        <v>-5.7391693130826895E-4</v>
      </c>
      <c r="L260" s="44">
        <f>IFERROR(_xll.qlIndexFixing(Index6M,$H260,TRUE,_xll.ohTrigger(RecalcTrigger,Trigger6M)),NA())</f>
        <v>3.9825424537358697E-4</v>
      </c>
      <c r="M260" s="183">
        <f>IFERROR(_xll.qlIndexFixing(Index1Y,$H260,TRUE,_xll.ohTrigger(RecalcTrigger,Trigger1Y)),NA())</f>
        <v>1.9857943004171663E-3</v>
      </c>
      <c r="N260" s="182">
        <f>IFERROR(_xll.qlIndexFixing(ONIndex1M,I260,TRUE,_xll.ohTrigger(RecalcTrigger,Trigger1M)),NA())</f>
        <v>-1.4803404261609643E-3</v>
      </c>
      <c r="O260" s="44">
        <f>IFERROR(_xll.qlIndexFixing(ONIndex3M,I260,TRUE,_xll.ohTrigger(RecalcTrigger,Trigger3M)),NA())</f>
        <v>-6.2100251668972817E-4</v>
      </c>
      <c r="P260" s="44">
        <f>IFERROR(_xll.qlIndexFixing(ONIndex6M,I260,TRUE,_xll.ohTrigger(RecalcTrigger,Trigger6M)),NA())</f>
        <v>2.6574894980591068E-4</v>
      </c>
      <c r="Q260" s="183">
        <f>IFERROR(_xll.qlIndexFixing(ONIndex1Y,I260,TRUE,_xll.ohTrigger(RecalcTrigger,Trigger1Y)),NA())</f>
        <v>8.9549943164790591E-4</v>
      </c>
    </row>
    <row r="261" spans="2:17" x14ac:dyDescent="0.2">
      <c r="B261" s="39" t="s">
        <v>17</v>
      </c>
      <c r="D261" s="42">
        <f>_xll.qlCalendarAdvance(Calendar,$D260,B261,"f",FALSE)</f>
        <v>42634</v>
      </c>
      <c r="E261" s="177">
        <f>_xll.qlInterestRateIndexValueDate(IndexON,D261)</f>
        <v>42634</v>
      </c>
      <c r="F261" s="193">
        <f>IFERROR(_xll.qlIndexFixing(IndexON,D261,TRUE,_xll.ohTrigger(RecalcTrigger,TriggerON)),NA())</f>
        <v>-1.9548933793744894E-3</v>
      </c>
      <c r="H261" s="42">
        <f>_xll.qlCalendarAdvance(Calendar,$H260,B261,"f",FALSE)</f>
        <v>42634</v>
      </c>
      <c r="I261" s="177">
        <f>_xll.qlInterestRateIndexValueDate(Index1M,$H261)</f>
        <v>42636</v>
      </c>
      <c r="J261" s="182">
        <f>IFERROR(_xll.qlIndexFixing(Index1M,$H261,TRUE,_xll.ohTrigger(RecalcTrigger,Trigger1M)),NA())</f>
        <v>-1.4741770054826193E-3</v>
      </c>
      <c r="K261" s="44">
        <f>IFERROR(_xll.qlIndexFixing(Index3M,H261,TRUE,_xll.ohTrigger(RecalcTrigger,Trigger3M)),NA())</f>
        <v>-5.7283825340610425E-4</v>
      </c>
      <c r="L261" s="44">
        <f>IFERROR(_xll.qlIndexFixing(Index6M,$H261,TRUE,_xll.ohTrigger(RecalcTrigger,Trigger6M)),NA())</f>
        <v>4.0066037127807323E-4</v>
      </c>
      <c r="M261" s="183">
        <f>IFERROR(_xll.qlIndexFixing(Index1Y,$H261,TRUE,_xll.ohTrigger(RecalcTrigger,Trigger1Y)),NA())</f>
        <v>1.9905071005813422E-3</v>
      </c>
      <c r="N261" s="182">
        <f>IFERROR(_xll.qlIndexFixing(ONIndex1M,I261,TRUE,_xll.ohTrigger(RecalcTrigger,Trigger1M)),NA())</f>
        <v>-1.4799220480288255E-3</v>
      </c>
      <c r="O261" s="44">
        <f>IFERROR(_xll.qlIndexFixing(ONIndex3M,I261,TRUE,_xll.ohTrigger(RecalcTrigger,Trigger3M)),NA())</f>
        <v>-6.1979069528650399E-4</v>
      </c>
      <c r="P261" s="44">
        <f>IFERROR(_xll.qlIndexFixing(ONIndex6M,I261,TRUE,_xll.ohTrigger(RecalcTrigger,Trigger6M)),NA())</f>
        <v>2.6941997145257801E-4</v>
      </c>
      <c r="Q261" s="183">
        <f>IFERROR(_xll.qlIndexFixing(ONIndex1Y,I261,TRUE,_xll.ohTrigger(RecalcTrigger,Trigger1Y)),NA())</f>
        <v>8.8776590982497794E-4</v>
      </c>
    </row>
    <row r="262" spans="2:17" x14ac:dyDescent="0.2">
      <c r="B262" s="39" t="s">
        <v>17</v>
      </c>
      <c r="D262" s="42">
        <f>_xll.qlCalendarAdvance(Calendar,$D261,B262,"f",FALSE)</f>
        <v>42635</v>
      </c>
      <c r="E262" s="177">
        <f>_xll.qlInterestRateIndexValueDate(IndexON,D262)</f>
        <v>42635</v>
      </c>
      <c r="F262" s="193">
        <f>IFERROR(_xll.qlIndexFixing(IndexON,D262,TRUE,_xll.ohTrigger(RecalcTrigger,TriggerON)),NA())</f>
        <v>-1.9550559576453352E-3</v>
      </c>
      <c r="H262" s="42">
        <f>_xll.qlCalendarAdvance(Calendar,$H261,B262,"f",FALSE)</f>
        <v>42635</v>
      </c>
      <c r="I262" s="177">
        <f>_xll.qlInterestRateIndexValueDate(Index1M,$H262)</f>
        <v>42639</v>
      </c>
      <c r="J262" s="182">
        <f>IFERROR(_xll.qlIndexFixing(Index1M,$H262,TRUE,_xll.ohTrigger(RecalcTrigger,Trigger1M)),NA())</f>
        <v>-1.4727985374793917E-3</v>
      </c>
      <c r="K262" s="44">
        <f>IFERROR(_xll.qlIndexFixing(Index3M,H262,TRUE,_xll.ohTrigger(RecalcTrigger,Trigger3M)),NA())</f>
        <v>-5.6913073608714766E-4</v>
      </c>
      <c r="L262" s="44">
        <f>IFERROR(_xll.qlIndexFixing(Index6M,$H262,TRUE,_xll.ohTrigger(RecalcTrigger,Trigger6M)),NA())</f>
        <v>4.0999999907274855E-4</v>
      </c>
      <c r="M262" s="183">
        <f>IFERROR(_xll.qlIndexFixing(Index1Y,$H262,TRUE,_xll.ohTrigger(RecalcTrigger,Trigger1Y)),NA())</f>
        <v>2.0000000013772716E-3</v>
      </c>
      <c r="N262" s="182">
        <f>IFERROR(_xll.qlIndexFixing(ONIndex1M,I262,TRUE,_xll.ohTrigger(RecalcTrigger,Trigger1M)),NA())</f>
        <v>-1.4794934045481156E-3</v>
      </c>
      <c r="O262" s="44">
        <f>IFERROR(_xll.qlIndexFixing(ONIndex3M,I262,TRUE,_xll.ohTrigger(RecalcTrigger,Trigger3M)),NA())</f>
        <v>-6.1857834118939081E-4</v>
      </c>
      <c r="P262" s="44">
        <f>IFERROR(_xll.qlIndexFixing(ONIndex6M,I262,TRUE,_xll.ohTrigger(RecalcTrigger,Trigger6M)),NA())</f>
        <v>2.7276854862812172E-4</v>
      </c>
      <c r="Q262" s="183">
        <f>IFERROR(_xll.qlIndexFixing(ONIndex1Y,I262,TRUE,_xll.ohTrigger(RecalcTrigger,Trigger1Y)),NA())</f>
        <v>8.8176583434851352E-4</v>
      </c>
    </row>
    <row r="263" spans="2:17" x14ac:dyDescent="0.2">
      <c r="B263" s="39" t="s">
        <v>17</v>
      </c>
      <c r="D263" s="42">
        <f>_xll.qlCalendarAdvance(Calendar,$D262,B263,"f",FALSE)</f>
        <v>42636</v>
      </c>
      <c r="E263" s="177">
        <f>_xll.qlInterestRateIndexValueDate(IndexON,D263)</f>
        <v>42636</v>
      </c>
      <c r="F263" s="193">
        <f>IFERROR(_xll.qlIndexFixing(IndexON,D263,TRUE,_xll.ohTrigger(RecalcTrigger,TriggerON)),NA())</f>
        <v>-1.9554291796719525E-3</v>
      </c>
      <c r="H263" s="42">
        <f>_xll.qlCalendarAdvance(Calendar,$H262,B263,"f",FALSE)</f>
        <v>42636</v>
      </c>
      <c r="I263" s="177">
        <f>_xll.qlInterestRateIndexValueDate(Index1M,$H263)</f>
        <v>42640</v>
      </c>
      <c r="J263" s="182">
        <f>IFERROR(_xll.qlIndexFixing(Index1M,$H263,TRUE,_xll.ohTrigger(RecalcTrigger,Trigger1M)),NA())</f>
        <v>-1.4722315593336255E-3</v>
      </c>
      <c r="K263" s="44">
        <f>IFERROR(_xll.qlIndexFixing(Index3M,H263,TRUE,_xll.ohTrigger(RecalcTrigger,Trigger3M)),NA())</f>
        <v>-5.6856169729335108E-4</v>
      </c>
      <c r="L263" s="44">
        <f>IFERROR(_xll.qlIndexFixing(Index6M,$H263,TRUE,_xll.ohTrigger(RecalcTrigger,Trigger6M)),NA())</f>
        <v>4.1079666294928109E-4</v>
      </c>
      <c r="M263" s="183">
        <f>IFERROR(_xll.qlIndexFixing(Index1Y,$H263,TRUE,_xll.ohTrigger(RecalcTrigger,Trigger1Y)),NA())</f>
        <v>2.003682054399423E-3</v>
      </c>
      <c r="N263" s="182">
        <f>IFERROR(_xll.qlIndexFixing(ONIndex1M,I263,TRUE,_xll.ohTrigger(RecalcTrigger,Trigger1M)),NA())</f>
        <v>-1.4790544967979713E-3</v>
      </c>
      <c r="O263" s="44">
        <f>IFERROR(_xll.qlIndexFixing(ONIndex3M,I263,TRUE,_xll.ohTrigger(RecalcTrigger,Trigger3M)),NA())</f>
        <v>-6.1736558817138132E-4</v>
      </c>
      <c r="P263" s="44">
        <f>IFERROR(_xll.qlIndexFixing(ONIndex6M,I263,TRUE,_xll.ohTrigger(RecalcTrigger,Trigger6M)),NA())</f>
        <v>2.7579088860640866E-4</v>
      </c>
      <c r="Q263" s="183">
        <f>IFERROR(_xll.qlIndexFixing(ONIndex1Y,I263,TRUE,_xll.ohTrigger(RecalcTrigger,Trigger1Y)),NA())</f>
        <v>8.7751828459659009E-4</v>
      </c>
    </row>
    <row r="264" spans="2:17" x14ac:dyDescent="0.2">
      <c r="B264" s="39" t="s">
        <v>17</v>
      </c>
      <c r="D264" s="42">
        <f>_xll.qlCalendarAdvance(Calendar,$D263,B264,"f",FALSE)</f>
        <v>42639</v>
      </c>
      <c r="E264" s="177">
        <f>_xll.qlInterestRateIndexValueDate(IndexON,D264)</f>
        <v>42639</v>
      </c>
      <c r="F264" s="193">
        <f>IFERROR(_xll.qlIndexFixing(IndexON,D264,TRUE,_xll.ohTrigger(RecalcTrigger,TriggerON)),NA())</f>
        <v>-1.9558838444844184E-3</v>
      </c>
      <c r="H264" s="42">
        <f>_xll.qlCalendarAdvance(Calendar,$H263,B264,"f",FALSE)</f>
        <v>42639</v>
      </c>
      <c r="I264" s="177">
        <f>_xll.qlInterestRateIndexValueDate(Index1M,$H264)</f>
        <v>42641</v>
      </c>
      <c r="J264" s="182">
        <f>IFERROR(_xll.qlIndexFixing(Index1M,$H264,TRUE,_xll.ohTrigger(RecalcTrigger,Trigger1M)),NA())</f>
        <v>-1.4716543364041712E-3</v>
      </c>
      <c r="K264" s="44">
        <f>IFERROR(_xll.qlIndexFixing(Index3M,H264,TRUE,_xll.ohTrigger(RecalcTrigger,Trigger3M)),NA())</f>
        <v>-5.6750063887200572E-4</v>
      </c>
      <c r="L264" s="44">
        <f>IFERROR(_xll.qlIndexFixing(Index6M,$H264,TRUE,_xll.ohTrigger(RecalcTrigger,Trigger6M)),NA())</f>
        <v>4.1342892553265261E-4</v>
      </c>
      <c r="M264" s="183">
        <f>IFERROR(_xll.qlIndexFixing(Index1Y,$H264,TRUE,_xll.ohTrigger(RecalcTrigger,Trigger1Y)),NA())</f>
        <v>2.0074129432404706E-3</v>
      </c>
      <c r="N264" s="182">
        <f>IFERROR(_xll.qlIndexFixing(ONIndex1M,I264,TRUE,_xll.ohTrigger(RecalcTrigger,Trigger1M)),NA())</f>
        <v>-1.4781364052884882E-3</v>
      </c>
      <c r="O264" s="44">
        <f>IFERROR(_xll.qlIndexFixing(ONIndex3M,I264,TRUE,_xll.ohTrigger(RecalcTrigger,Trigger3M)),NA())</f>
        <v>-6.1493836758685916E-4</v>
      </c>
      <c r="P264" s="44">
        <f>IFERROR(_xll.qlIndexFixing(ONIndex6M,I264,TRUE,_xll.ohTrigger(RecalcTrigger,Trigger6M)),NA())</f>
        <v>2.8072936844480978E-4</v>
      </c>
      <c r="Q264" s="183">
        <f>IFERROR(_xll.qlIndexFixing(ONIndex1Y,I264,TRUE,_xll.ohTrigger(RecalcTrigger,Trigger1Y)),NA())</f>
        <v>8.7496246186979931E-4</v>
      </c>
    </row>
    <row r="265" spans="2:17" x14ac:dyDescent="0.2">
      <c r="B265" s="39" t="s">
        <v>17</v>
      </c>
      <c r="D265" s="42">
        <f>_xll.qlCalendarAdvance(Calendar,$D264,B265,"f",FALSE)</f>
        <v>42640</v>
      </c>
      <c r="E265" s="177">
        <f>_xll.qlInterestRateIndexValueDate(IndexON,D265)</f>
        <v>42640</v>
      </c>
      <c r="F265" s="193">
        <f>IFERROR(_xll.qlIndexFixing(IndexON,D265,TRUE,_xll.ohTrigger(RecalcTrigger,TriggerON)),NA())</f>
        <v>-1.9561367222431514E-3</v>
      </c>
      <c r="H265" s="42">
        <f>_xll.qlCalendarAdvance(Calendar,$H264,B265,"f",FALSE)</f>
        <v>42640</v>
      </c>
      <c r="I265" s="177">
        <f>_xll.qlInterestRateIndexValueDate(Index1M,$H265)</f>
        <v>42642</v>
      </c>
      <c r="J265" s="182">
        <f>IFERROR(_xll.qlIndexFixing(Index1M,$H265,TRUE,_xll.ohTrigger(RecalcTrigger,Trigger1M)),NA())</f>
        <v>-1.470410244971132E-3</v>
      </c>
      <c r="K265" s="44">
        <f>IFERROR(_xll.qlIndexFixing(Index3M,H265,TRUE,_xll.ohTrigger(RecalcTrigger,Trigger3M)),NA())</f>
        <v>-5.6644221672866953E-4</v>
      </c>
      <c r="L265" s="44">
        <f>IFERROR(_xll.qlIndexFixing(Index6M,$H265,TRUE,_xll.ohTrigger(RecalcTrigger,Trigger6M)),NA())</f>
        <v>4.1608968274279271E-4</v>
      </c>
      <c r="M265" s="183">
        <f>IFERROR(_xll.qlIndexFixing(Index1Y,$H265,TRUE,_xll.ohTrigger(RecalcTrigger,Trigger1Y)),NA())</f>
        <v>2.0111879407583386E-3</v>
      </c>
      <c r="N265" s="182">
        <f>IFERROR(_xll.qlIndexFixing(ONIndex1M,I265,TRUE,_xll.ohTrigger(RecalcTrigger,Trigger1M)),NA())</f>
        <v>-1.4771962518800308E-3</v>
      </c>
      <c r="O265" s="44">
        <f>IFERROR(_xll.qlIndexFixing(ONIndex3M,I265,TRUE,_xll.ohTrigger(RecalcTrigger,Trigger3M)),NA())</f>
        <v>-6.1251325031985715E-4</v>
      </c>
      <c r="P265" s="44">
        <f>IFERROR(_xll.qlIndexFixing(ONIndex6M,I265,TRUE,_xll.ohTrigger(RecalcTrigger,Trigger6M)),NA())</f>
        <v>2.845420292985068E-4</v>
      </c>
      <c r="Q265" s="183">
        <f>IFERROR(_xll.qlIndexFixing(ONIndex1Y,I265,TRUE,_xll.ohTrigger(RecalcTrigger,Trigger1Y)),NA())</f>
        <v>8.7843493447259391E-4</v>
      </c>
    </row>
    <row r="266" spans="2:17" x14ac:dyDescent="0.2">
      <c r="B266" s="39" t="s">
        <v>17</v>
      </c>
      <c r="D266" s="42">
        <f>_xll.qlCalendarAdvance(Calendar,$D265,B266,"f",FALSE)</f>
        <v>42641</v>
      </c>
      <c r="E266" s="177">
        <f>_xll.qlInterestRateIndexValueDate(IndexON,D266)</f>
        <v>42641</v>
      </c>
      <c r="F266" s="193">
        <f>IFERROR(_xll.qlIndexFixing(IndexON,D266,TRUE,_xll.ohTrigger(RecalcTrigger,TriggerON)),NA())</f>
        <v>-1.9564085678691612E-3</v>
      </c>
      <c r="H266" s="42">
        <f>_xll.qlCalendarAdvance(Calendar,$H265,B266,"f",FALSE)</f>
        <v>42641</v>
      </c>
      <c r="I266" s="177">
        <f>_xll.qlInterestRateIndexValueDate(Index1M,$H266)</f>
        <v>42643</v>
      </c>
      <c r="J266" s="182">
        <f>IFERROR(_xll.qlIndexFixing(Index1M,$H266,TRUE,_xll.ohTrigger(RecalcTrigger,Trigger1M)),NA())</f>
        <v>-1.470137438174866E-3</v>
      </c>
      <c r="K266" s="44">
        <f>IFERROR(_xll.qlIndexFixing(Index3M,H266,TRUE,_xll.ohTrigger(RecalcTrigger,Trigger3M)),NA())</f>
        <v>-5.6538612655028411E-4</v>
      </c>
      <c r="L266" s="44">
        <f>IFERROR(_xll.qlIndexFixing(Index6M,$H266,TRUE,_xll.ohTrigger(RecalcTrigger,Trigger6M)),NA())</f>
        <v>4.2070658004531486E-4</v>
      </c>
      <c r="M266" s="183">
        <f>IFERROR(_xll.qlIndexFixing(Index1Y,$H266,TRUE,_xll.ohTrigger(RecalcTrigger,Trigger1Y)),NA())</f>
        <v>2.0142975078834809E-3</v>
      </c>
      <c r="N266" s="182">
        <f>IFERROR(_xll.qlIndexFixing(ONIndex1M,I266,TRUE,_xll.ohTrigger(RecalcTrigger,Trigger1M)),NA())</f>
        <v>-1.4767060437659296E-3</v>
      </c>
      <c r="O266" s="44">
        <f>IFERROR(_xll.qlIndexFixing(ONIndex3M,I266,TRUE,_xll.ohTrigger(RecalcTrigger,Trigger3M)),NA())</f>
        <v>-6.1130050101887434E-4</v>
      </c>
      <c r="P266" s="44">
        <f>IFERROR(_xll.qlIndexFixing(ONIndex6M,I266,TRUE,_xll.ohTrigger(RecalcTrigger,Trigger6M)),NA())</f>
        <v>2.8587629743448417E-4</v>
      </c>
      <c r="Q266" s="183">
        <f>IFERROR(_xll.qlIndexFixing(ONIndex1Y,I266,TRUE,_xll.ohTrigger(RecalcTrigger,Trigger1Y)),NA())</f>
        <v>8.8323620729191532E-4</v>
      </c>
    </row>
    <row r="267" spans="2:17" x14ac:dyDescent="0.2">
      <c r="B267" s="39" t="s">
        <v>17</v>
      </c>
      <c r="D267" s="42">
        <f>_xll.qlCalendarAdvance(Calendar,$D266,B267,"f",FALSE)</f>
        <v>42642</v>
      </c>
      <c r="E267" s="177">
        <f>_xll.qlInterestRateIndexValueDate(IndexON,D267)</f>
        <v>42642</v>
      </c>
      <c r="F267" s="193">
        <f>IFERROR(_xll.qlIndexFixing(IndexON,D267,TRUE,_xll.ohTrigger(RecalcTrigger,TriggerON)),NA())</f>
        <v>-1.95669968324097E-3</v>
      </c>
      <c r="H267" s="42">
        <f>_xll.qlCalendarAdvance(Calendar,$H266,B267,"f",FALSE)</f>
        <v>42642</v>
      </c>
      <c r="I267" s="177">
        <f>_xll.qlInterestRateIndexValueDate(Index1M,$H267)</f>
        <v>42646</v>
      </c>
      <c r="J267" s="182">
        <f>IFERROR(_xll.qlIndexFixing(Index1M,$H267,TRUE,_xll.ohTrigger(RecalcTrigger,Trigger1M)),NA())</f>
        <v>-1.4682675337861172E-3</v>
      </c>
      <c r="K267" s="44">
        <f>IFERROR(_xll.qlIndexFixing(Index3M,H267,TRUE,_xll.ohTrigger(RecalcTrigger,Trigger3M)),NA())</f>
        <v>-5.3552210728282843E-4</v>
      </c>
      <c r="L267" s="44">
        <f>IFERROR(_xll.qlIndexFixing(Index6M,$H267,TRUE,_xll.ohTrigger(RecalcTrigger,Trigger6M)),NA())</f>
        <v>4.2898236510695038E-4</v>
      </c>
      <c r="M267" s="183">
        <f>IFERROR(_xll.qlIndexFixing(Index1Y,$H267,TRUE,_xll.ohTrigger(RecalcTrigger,Trigger1Y)),NA())</f>
        <v>2.0266326264544014E-3</v>
      </c>
      <c r="N267" s="182">
        <f>IFERROR(_xll.qlIndexFixing(ONIndex1M,I267,TRUE,_xll.ohTrigger(RecalcTrigger,Trigger1M)),NA())</f>
        <v>-1.476205579655776E-3</v>
      </c>
      <c r="O267" s="44">
        <f>IFERROR(_xll.qlIndexFixing(ONIndex3M,I267,TRUE,_xll.ohTrigger(RecalcTrigger,Trigger3M)),NA())</f>
        <v>-6.1008815243734915E-4</v>
      </c>
      <c r="P267" s="44">
        <f>IFERROR(_xll.qlIndexFixing(ONIndex6M,I267,TRUE,_xll.ohTrigger(RecalcTrigger,Trigger6M)),NA())</f>
        <v>2.8686157393487122E-4</v>
      </c>
      <c r="Q267" s="183">
        <f>IFERROR(_xll.qlIndexFixing(ONIndex1Y,I267,TRUE,_xll.ohTrigger(RecalcTrigger,Trigger1Y)),NA())</f>
        <v>8.8990448370296349E-4</v>
      </c>
    </row>
    <row r="268" spans="2:17" x14ac:dyDescent="0.2">
      <c r="B268" s="39" t="s">
        <v>17</v>
      </c>
      <c r="D268" s="42">
        <f>_xll.qlCalendarAdvance(Calendar,$D267,B268,"f",FALSE)</f>
        <v>42643</v>
      </c>
      <c r="E268" s="177">
        <f>_xll.qlInterestRateIndexValueDate(IndexON,D268)</f>
        <v>42643</v>
      </c>
      <c r="F268" s="193">
        <f>IFERROR(_xll.qlIndexFixing(IndexON,D268,TRUE,_xll.ohTrigger(RecalcTrigger,TriggerON)),NA())</f>
        <v>-1.9573370182390804E-3</v>
      </c>
      <c r="H268" s="42">
        <f>_xll.qlCalendarAdvance(Calendar,$H267,B268,"f",FALSE)</f>
        <v>42643</v>
      </c>
      <c r="I268" s="177">
        <f>_xll.qlInterestRateIndexValueDate(Index1M,$H268)</f>
        <v>42647</v>
      </c>
      <c r="J268" s="182">
        <f>IFERROR(_xll.qlIndexFixing(Index1M,$H268,TRUE,_xll.ohTrigger(RecalcTrigger,Trigger1M)),NA())</f>
        <v>-1.4676237584846626E-3</v>
      </c>
      <c r="K268" s="44">
        <f>IFERROR(_xll.qlIndexFixing(Index3M,H268,TRUE,_xll.ohTrigger(RecalcTrigger,Trigger3M)),NA())</f>
        <v>-5.3447120368433764E-4</v>
      </c>
      <c r="L268" s="44">
        <f>IFERROR(_xll.qlIndexFixing(Index6M,$H268,TRUE,_xll.ohTrigger(RecalcTrigger,Trigger6M)),NA())</f>
        <v>4.3178146278630483E-4</v>
      </c>
      <c r="M268" s="183">
        <f>IFERROR(_xll.qlIndexFixing(Index1Y,$H268,TRUE,_xll.ohTrigger(RecalcTrigger,Trigger1Y)),NA())</f>
        <v>2.0305554118810842E-3</v>
      </c>
      <c r="N268" s="182">
        <f>IFERROR(_xll.qlIndexFixing(ONIndex1M,I268,TRUE,_xll.ohTrigger(RecalcTrigger,Trigger1M)),NA())</f>
        <v>-1.4756948607086429E-3</v>
      </c>
      <c r="O268" s="44">
        <f>IFERROR(_xll.qlIndexFixing(ONIndex3M,I268,TRUE,_xll.ohTrigger(RecalcTrigger,Trigger3M)),NA())</f>
        <v>-6.0887633786865791E-4</v>
      </c>
      <c r="P268" s="44">
        <f>IFERROR(_xll.qlIndexFixing(ONIndex6M,I268,TRUE,_xll.ohTrigger(RecalcTrigger,Trigger6M)),NA())</f>
        <v>2.8749406647321507E-4</v>
      </c>
      <c r="Q268" s="183">
        <f>IFERROR(_xll.qlIndexFixing(ONIndex1Y,I268,TRUE,_xll.ohTrigger(RecalcTrigger,Trigger1Y)),NA())</f>
        <v>8.9845884332362402E-4</v>
      </c>
    </row>
    <row r="269" spans="2:17" x14ac:dyDescent="0.2">
      <c r="B269" s="39" t="s">
        <v>17</v>
      </c>
      <c r="D269" s="42">
        <f>_xll.qlCalendarAdvance(Calendar,$D268,B269,"f",FALSE)</f>
        <v>42646</v>
      </c>
      <c r="E269" s="177">
        <f>_xll.qlInterestRateIndexValueDate(IndexON,D269)</f>
        <v>42646</v>
      </c>
      <c r="F269" s="193">
        <f>IFERROR(_xll.qlIndexFixing(IndexON,D269,TRUE,_xll.ohTrigger(RecalcTrigger,TriggerON)),NA())</f>
        <v>-1.9580628966231473E-3</v>
      </c>
      <c r="H269" s="42">
        <f>_xll.qlCalendarAdvance(Calendar,$H268,B269,"f",FALSE)</f>
        <v>42646</v>
      </c>
      <c r="I269" s="177">
        <f>_xll.qlInterestRateIndexValueDate(Index1M,$H269)</f>
        <v>42648</v>
      </c>
      <c r="J269" s="182">
        <f>IFERROR(_xll.qlIndexFixing(Index1M,$H269,TRUE,_xll.ohTrigger(RecalcTrigger,Trigger1M)),NA())</f>
        <v>-1.4662449625561665E-3</v>
      </c>
      <c r="K269" s="44">
        <f>IFERROR(_xll.qlIndexFixing(Index3M,H269,TRUE,_xll.ohTrigger(RecalcTrigger,Trigger3M)),NA())</f>
        <v>-5.3342072989681633E-4</v>
      </c>
      <c r="L269" s="44">
        <f>IFERROR(_xll.qlIndexFixing(Index6M,$H269,TRUE,_xll.ohTrigger(RecalcTrigger,Trigger6M)),NA())</f>
        <v>4.3459882747246757E-4</v>
      </c>
      <c r="M269" s="183">
        <f>IFERROR(_xll.qlIndexFixing(Index1Y,$H269,TRUE,_xll.ohTrigger(RecalcTrigger,Trigger1Y)),NA())</f>
        <v>2.0344928340863505E-3</v>
      </c>
      <c r="N269" s="182">
        <f>IFERROR(_xll.qlIndexFixing(ONIndex1M,I269,TRUE,_xll.ohTrigger(RecalcTrigger,Trigger1M)),NA())</f>
        <v>-1.4746332069837109E-3</v>
      </c>
      <c r="O269" s="44">
        <f>IFERROR(_xll.qlIndexFixing(ONIndex3M,I269,TRUE,_xll.ohTrigger(RecalcTrigger,Trigger3M)),NA())</f>
        <v>-6.0645413343163312E-4</v>
      </c>
      <c r="P269" s="44">
        <f>IFERROR(_xll.qlIndexFixing(ONIndex6M,I269,TRUE,_xll.ohTrigger(RecalcTrigger,Trigger6M)),NA())</f>
        <v>2.8756437212784647E-4</v>
      </c>
      <c r="Q269" s="183">
        <f>IFERROR(_xll.qlIndexFixing(ONIndex1Y,I269,TRUE,_xll.ohTrigger(RecalcTrigger,Trigger1Y)),NA())</f>
        <v>9.2195226637059591E-4</v>
      </c>
    </row>
    <row r="270" spans="2:17" x14ac:dyDescent="0.2">
      <c r="B270" s="39" t="s">
        <v>17</v>
      </c>
      <c r="D270" s="42">
        <f>_xll.qlCalendarAdvance(Calendar,$D269,B270,"f",FALSE)</f>
        <v>42647</v>
      </c>
      <c r="E270" s="177">
        <f>_xll.qlInterestRateIndexValueDate(IndexON,D270)</f>
        <v>42647</v>
      </c>
      <c r="F270" s="193">
        <f>IFERROR(_xll.qlIndexFixing(IndexON,D270,TRUE,_xll.ohTrigger(RecalcTrigger,TriggerON)),NA())</f>
        <v>-1.9584549003726082E-3</v>
      </c>
      <c r="H270" s="42">
        <f>_xll.qlCalendarAdvance(Calendar,$H269,B270,"f",FALSE)</f>
        <v>42647</v>
      </c>
      <c r="I270" s="177">
        <f>_xll.qlInterestRateIndexValueDate(Index1M,$H270)</f>
        <v>42649</v>
      </c>
      <c r="J270" s="182">
        <f>IFERROR(_xll.qlIndexFixing(Index1M,$H270,TRUE,_xll.ohTrigger(RecalcTrigger,Trigger1M)),NA())</f>
        <v>-1.4659397044633482E-3</v>
      </c>
      <c r="K270" s="44">
        <f>IFERROR(_xll.qlIndexFixing(Index3M,H270,TRUE,_xll.ohTrigger(RecalcTrigger,Trigger3M)),NA())</f>
        <v>-5.3237036131991789E-4</v>
      </c>
      <c r="L270" s="44">
        <f>IFERROR(_xll.qlIndexFixing(Index6M,$H270,TRUE,_xll.ohTrigger(RecalcTrigger,Trigger6M)),NA())</f>
        <v>4.3743326556417681E-4</v>
      </c>
      <c r="M270" s="183">
        <f>IFERROR(_xll.qlIndexFixing(Index1Y,$H270,TRUE,_xll.ohTrigger(RecalcTrigger,Trigger1Y)),NA())</f>
        <v>2.0384397962232015E-3</v>
      </c>
      <c r="N270" s="182">
        <f>IFERROR(_xll.qlIndexFixing(ONIndex1M,I270,TRUE,_xll.ohTrigger(RecalcTrigger,Trigger1M)),NA())</f>
        <v>-1.473549465167423E-3</v>
      </c>
      <c r="O270" s="44">
        <f>IFERROR(_xll.qlIndexFixing(ONIndex3M,I270,TRUE,_xll.ohTrigger(RecalcTrigger,Trigger3M)),NA())</f>
        <v>-6.0403708530998301E-4</v>
      </c>
      <c r="P270" s="44">
        <f>IFERROR(_xll.qlIndexFixing(ONIndex6M,I270,TRUE,_xll.ohTrigger(RecalcTrigger,Trigger6M)),NA())</f>
        <v>2.8642034743953104E-4</v>
      </c>
      <c r="Q270" s="183">
        <f>IFERROR(_xll.qlIndexFixing(ONIndex1Y,I270,TRUE,_xll.ohTrigger(RecalcTrigger,Trigger1Y)),NA())</f>
        <v>9.5191870969735248E-4</v>
      </c>
    </row>
    <row r="271" spans="2:17" x14ac:dyDescent="0.2">
      <c r="B271" s="39" t="s">
        <v>17</v>
      </c>
      <c r="D271" s="42">
        <f>_xll.qlCalendarAdvance(Calendar,$D270,B271,"f",FALSE)</f>
        <v>42648</v>
      </c>
      <c r="E271" s="177">
        <f>_xll.qlInterestRateIndexValueDate(IndexON,D271)</f>
        <v>42648</v>
      </c>
      <c r="F271" s="193">
        <f>IFERROR(_xll.qlIndexFixing(IndexON,D271,TRUE,_xll.ohTrigger(RecalcTrigger,TriggerON)),NA())</f>
        <v>-1.9588679895754524E-3</v>
      </c>
      <c r="H271" s="42">
        <f>_xll.qlCalendarAdvance(Calendar,$H270,B271,"f",FALSE)</f>
        <v>42648</v>
      </c>
      <c r="I271" s="177">
        <f>_xll.qlInterestRateIndexValueDate(Index1M,$H271)</f>
        <v>42650</v>
      </c>
      <c r="J271" s="182">
        <f>IFERROR(_xll.qlIndexFixing(Index1M,$H271,TRUE,_xll.ohTrigger(RecalcTrigger,Trigger1M)),NA())</f>
        <v>-1.4656310298483671E-3</v>
      </c>
      <c r="K271" s="44">
        <f>IFERROR(_xll.qlIndexFixing(Index3M,H271,TRUE,_xll.ohTrigger(RecalcTrigger,Trigger3M)),NA())</f>
        <v>-5.3087107264914563E-4</v>
      </c>
      <c r="L271" s="44">
        <f>IFERROR(_xll.qlIndexFixing(Index6M,$H271,TRUE,_xll.ohTrigger(RecalcTrigger,Trigger6M)),NA())</f>
        <v>4.4028358145649875E-4</v>
      </c>
      <c r="M271" s="183">
        <f>IFERROR(_xll.qlIndexFixing(Index1Y,$H271,TRUE,_xll.ohTrigger(RecalcTrigger,Trigger1Y)),NA())</f>
        <v>2.0441102897177745E-3</v>
      </c>
      <c r="N271" s="182">
        <f>IFERROR(_xll.qlIndexFixing(ONIndex1M,I271,TRUE,_xll.ohTrigger(RecalcTrigger,Trigger1M)),NA())</f>
        <v>-1.472987492938671E-3</v>
      </c>
      <c r="O271" s="44">
        <f>IFERROR(_xll.qlIndexFixing(ONIndex3M,I271,TRUE,_xll.ohTrigger(RecalcTrigger,Trigger3M)),NA())</f>
        <v>-6.0282994016613856E-4</v>
      </c>
      <c r="P271" s="44">
        <f>IFERROR(_xll.qlIndexFixing(ONIndex6M,I271,TRUE,_xll.ohTrigger(RecalcTrigger,Trigger6M)),NA())</f>
        <v>2.8523203327246449E-4</v>
      </c>
      <c r="Q271" s="183">
        <f>IFERROR(_xll.qlIndexFixing(ONIndex1Y,I271,TRUE,_xll.ohTrigger(RecalcTrigger,Trigger1Y)),NA())</f>
        <v>9.7018968251205706E-4</v>
      </c>
    </row>
    <row r="272" spans="2:17" x14ac:dyDescent="0.2">
      <c r="B272" s="39" t="s">
        <v>17</v>
      </c>
      <c r="D272" s="42">
        <f>_xll.qlCalendarAdvance(Calendar,$D271,B272,"f",FALSE)</f>
        <v>42649</v>
      </c>
      <c r="E272" s="177">
        <f>_xll.qlInterestRateIndexValueDate(IndexON,D272)</f>
        <v>42649</v>
      </c>
      <c r="F272" s="193">
        <f>IFERROR(_xll.qlIndexFixing(IndexON,D272,TRUE,_xll.ohTrigger(RecalcTrigger,TriggerON)),NA())</f>
        <v>-1.9593024664299463E-3</v>
      </c>
      <c r="H272" s="42">
        <f>_xll.qlCalendarAdvance(Calendar,$H271,B272,"f",FALSE)</f>
        <v>42649</v>
      </c>
      <c r="I272" s="177">
        <f>_xll.qlInterestRateIndexValueDate(Index1M,$H272)</f>
        <v>42653</v>
      </c>
      <c r="J272" s="182">
        <f>IFERROR(_xll.qlIndexFixing(Index1M,$H272,TRUE,_xll.ohTrigger(RecalcTrigger,Trigger1M)),NA())</f>
        <v>-1.463546225289701E-3</v>
      </c>
      <c r="K272" s="44">
        <f>IFERROR(_xll.qlIndexFixing(Index3M,H272,TRUE,_xll.ohTrigger(RecalcTrigger,Trigger3M)),NA())</f>
        <v>-5.2816332189612998E-4</v>
      </c>
      <c r="L272" s="44">
        <f>IFERROR(_xll.qlIndexFixing(Index6M,$H272,TRUE,_xll.ohTrigger(RecalcTrigger,Trigger6M)),NA())</f>
        <v>4.4891780981910908E-4</v>
      </c>
      <c r="M272" s="183">
        <f>IFERROR(_xll.qlIndexFixing(Index1Y,$H272,TRUE,_xll.ohTrigger(RecalcTrigger,Trigger1Y)),NA())</f>
        <v>2.0542192582775707E-3</v>
      </c>
      <c r="N272" s="182">
        <f>IFERROR(_xll.qlIndexFixing(ONIndex1M,I272,TRUE,_xll.ohTrigger(RecalcTrigger,Trigger1M)),NA())</f>
        <v>-1.4724152739464813E-3</v>
      </c>
      <c r="O272" s="44">
        <f>IFERROR(_xll.qlIndexFixing(ONIndex3M,I272,TRUE,_xll.ohTrigger(RecalcTrigger,Trigger3M)),NA())</f>
        <v>-6.0162412899522622E-4</v>
      </c>
      <c r="P272" s="44">
        <f>IFERROR(_xll.qlIndexFixing(ONIndex6M,I272,TRUE,_xll.ohTrigger(RecalcTrigger,Trigger6M)),NA())</f>
        <v>2.8366818062508514E-4</v>
      </c>
      <c r="Q272" s="183">
        <f>IFERROR(_xll.qlIndexFixing(ONIndex1Y,I272,TRUE,_xll.ohTrigger(RecalcTrigger,Trigger1Y)),NA())</f>
        <v>9.9046121760260064E-4</v>
      </c>
    </row>
    <row r="273" spans="2:17" x14ac:dyDescent="0.2">
      <c r="B273" s="39" t="s">
        <v>17</v>
      </c>
      <c r="D273" s="42">
        <f>_xll.qlCalendarAdvance(Calendar,$D272,B273,"f",FALSE)</f>
        <v>42650</v>
      </c>
      <c r="E273" s="177">
        <f>_xll.qlInterestRateIndexValueDate(IndexON,D273)</f>
        <v>42650</v>
      </c>
      <c r="F273" s="193">
        <f>IFERROR(_xll.qlIndexFixing(IndexON,D273,TRUE,_xll.ohTrigger(RecalcTrigger,TriggerON)),NA())</f>
        <v>-1.9602335517854286E-3</v>
      </c>
      <c r="H273" s="42">
        <f>_xll.qlCalendarAdvance(Calendar,$H272,B273,"f",FALSE)</f>
        <v>42650</v>
      </c>
      <c r="I273" s="177">
        <f>_xll.qlInterestRateIndexValueDate(Index1M,$H273)</f>
        <v>42654</v>
      </c>
      <c r="J273" s="182">
        <f>IFERROR(_xll.qlIndexFixing(Index1M,$H273,TRUE,_xll.ohTrigger(RecalcTrigger,Trigger1M)),NA())</f>
        <v>-1.4628308353798094E-3</v>
      </c>
      <c r="K273" s="44">
        <f>IFERROR(_xll.qlIndexFixing(Index3M,H273,TRUE,_xll.ohTrigger(RecalcTrigger,Trigger3M)),NA())</f>
        <v>-5.2710848515165635E-4</v>
      </c>
      <c r="L273" s="44">
        <f>IFERROR(_xll.qlIndexFixing(Index6M,$H273,TRUE,_xll.ohTrigger(RecalcTrigger,Trigger6M)),NA())</f>
        <v>4.5181964077046279E-4</v>
      </c>
      <c r="M273" s="183">
        <f>IFERROR(_xll.qlIndexFixing(Index1Y,$H273,TRUE,_xll.ohTrigger(RecalcTrigger,Trigger1Y)),NA())</f>
        <v>2.0581356184864166E-3</v>
      </c>
      <c r="N273" s="182">
        <f>IFERROR(_xll.qlIndexFixing(ONIndex1M,I273,TRUE,_xll.ohTrigger(RecalcTrigger,Trigger1M)),NA())</f>
        <v>-1.471832809869511E-3</v>
      </c>
      <c r="O273" s="44">
        <f>IFERROR(_xll.qlIndexFixing(ONIndex3M,I273,TRUE,_xll.ohTrigger(RecalcTrigger,Trigger3M)),NA())</f>
        <v>-6.0041978481084612E-4</v>
      </c>
      <c r="P273" s="44">
        <f>IFERROR(_xll.qlIndexFixing(ONIndex6M,I273,TRUE,_xll.ohTrigger(RecalcTrigger,Trigger6M)),NA())</f>
        <v>2.8172499693113195E-4</v>
      </c>
      <c r="Q273" s="183">
        <f>IFERROR(_xll.qlIndexFixing(ONIndex1Y,I273,TRUE,_xll.ohTrigger(RecalcTrigger,Trigger1Y)),NA())</f>
        <v>1.0127523949865491E-3</v>
      </c>
    </row>
    <row r="274" spans="2:17" x14ac:dyDescent="0.2">
      <c r="B274" s="39" t="s">
        <v>17</v>
      </c>
      <c r="D274" s="42">
        <f>_xll.qlCalendarAdvance(Calendar,$D273,B274,"f",FALSE)</f>
        <v>42653</v>
      </c>
      <c r="E274" s="177">
        <f>_xll.qlInterestRateIndexValueDate(IndexON,D274)</f>
        <v>42653</v>
      </c>
      <c r="F274" s="193">
        <f>IFERROR(_xll.qlIndexFixing(IndexON,D274,TRUE,_xll.ohTrigger(RecalcTrigger,TriggerON)),NA())</f>
        <v>-1.9612603027230335E-3</v>
      </c>
      <c r="H274" s="42">
        <f>_xll.qlCalendarAdvance(Calendar,$H273,B274,"f",FALSE)</f>
        <v>42653</v>
      </c>
      <c r="I274" s="177">
        <f>_xll.qlInterestRateIndexValueDate(Index1M,$H274)</f>
        <v>42655</v>
      </c>
      <c r="J274" s="182">
        <f>IFERROR(_xll.qlIndexFixing(Index1M,$H274,TRUE,_xll.ohTrigger(RecalcTrigger,Trigger1M)),NA())</f>
        <v>-1.4613089286836195E-3</v>
      </c>
      <c r="K274" s="44">
        <f>IFERROR(_xll.qlIndexFixing(Index3M,H274,TRUE,_xll.ohTrigger(RecalcTrigger,Trigger3M)),NA())</f>
        <v>-5.2605173088582369E-4</v>
      </c>
      <c r="L274" s="44">
        <f>IFERROR(_xll.qlIndexFixing(Index6M,$H274,TRUE,_xll.ohTrigger(RecalcTrigger,Trigger6M)),NA())</f>
        <v>4.5473134142599131E-4</v>
      </c>
      <c r="M274" s="183">
        <f>IFERROR(_xll.qlIndexFixing(Index1Y,$H274,TRUE,_xll.ohTrigger(RecalcTrigger,Trigger1Y)),NA())</f>
        <v>2.0620298282047244E-3</v>
      </c>
      <c r="N274" s="182">
        <f>IFERROR(_xll.qlIndexFixing(ONIndex1M,I274,TRUE,_xll.ohTrigger(RecalcTrigger,Trigger1M)),NA())</f>
        <v>-1.4706277294607162E-3</v>
      </c>
      <c r="O274" s="44">
        <f>IFERROR(_xll.qlIndexFixing(ONIndex3M,I274,TRUE,_xll.ohTrigger(RecalcTrigger,Trigger3M)),NA())</f>
        <v>-5.980156599916242E-4</v>
      </c>
      <c r="P274" s="44">
        <f>IFERROR(_xll.qlIndexFixing(ONIndex6M,I274,TRUE,_xll.ohTrigger(RecalcTrigger,Trigger6M)),NA())</f>
        <v>2.7655544339921789E-4</v>
      </c>
      <c r="Q274" s="183">
        <f>IFERROR(_xll.qlIndexFixing(ONIndex1Y,I274,TRUE,_xll.ohTrigger(RecalcTrigger,Trigger1Y)),NA())</f>
        <v>1.0641654356913222E-3</v>
      </c>
    </row>
    <row r="275" spans="2:17" x14ac:dyDescent="0.2">
      <c r="B275" s="39" t="s">
        <v>17</v>
      </c>
      <c r="D275" s="42">
        <f>_xll.qlCalendarAdvance(Calendar,$D274,B275,"f",FALSE)</f>
        <v>42654</v>
      </c>
      <c r="E275" s="177">
        <f>_xll.qlInterestRateIndexValueDate(IndexON,D275)</f>
        <v>42654</v>
      </c>
      <c r="F275" s="193">
        <f>IFERROR(_xll.qlIndexFixing(IndexON,D275,TRUE,_xll.ohTrigger(RecalcTrigger,TriggerON)),NA())</f>
        <v>-1.9618062566051364E-3</v>
      </c>
      <c r="H275" s="42">
        <f>_xll.qlCalendarAdvance(Calendar,$H274,B275,"f",FALSE)</f>
        <v>42654</v>
      </c>
      <c r="I275" s="177">
        <f>_xll.qlInterestRateIndexValueDate(Index1M,$H275)</f>
        <v>42656</v>
      </c>
      <c r="J275" s="182">
        <f>IFERROR(_xll.qlIndexFixing(Index1M,$H275,TRUE,_xll.ohTrigger(RecalcTrigger,Trigger1M)),NA())</f>
        <v>-1.4609678308143137E-3</v>
      </c>
      <c r="K275" s="44">
        <f>IFERROR(_xll.qlIndexFixing(Index3M,H275,TRUE,_xll.ohTrigger(RecalcTrigger,Trigger3M)),NA())</f>
        <v>-5.2499270945440533E-4</v>
      </c>
      <c r="L275" s="44">
        <f>IFERROR(_xll.qlIndexFixing(Index6M,$H275,TRUE,_xll.ohTrigger(RecalcTrigger,Trigger6M)),NA())</f>
        <v>4.5765170415126263E-4</v>
      </c>
      <c r="M275" s="183">
        <f>IFERROR(_xll.qlIndexFixing(Index1Y,$H275,TRUE,_xll.ohTrigger(RecalcTrigger,Trigger1Y)),NA())</f>
        <v>2.0658964207988829E-3</v>
      </c>
      <c r="N275" s="182">
        <f>IFERROR(_xll.qlIndexFixing(ONIndex1M,I275,TRUE,_xll.ohTrigger(RecalcTrigger,Trigger1M)),NA())</f>
        <v>-1.4694005268944821E-3</v>
      </c>
      <c r="O275" s="44">
        <f>IFERROR(_xll.qlIndexFixing(ONIndex3M,I275,TRUE,_xll.ohTrigger(RecalcTrigger,Trigger3M)),NA())</f>
        <v>-5.9561974548483221E-4</v>
      </c>
      <c r="P275" s="44">
        <f>IFERROR(_xll.qlIndexFixing(ONIndex6M,I275,TRUE,_xll.ohTrigger(RecalcTrigger,Trigger6M)),NA())</f>
        <v>2.7008310428122684E-4</v>
      </c>
      <c r="Q275" s="183">
        <f>IFERROR(_xll.qlIndexFixing(ONIndex1Y,I275,TRUE,_xll.ohTrigger(RecalcTrigger,Trigger1Y)),NA())</f>
        <v>1.12249512780771E-3</v>
      </c>
    </row>
    <row r="276" spans="2:17" x14ac:dyDescent="0.2">
      <c r="B276" s="39" t="s">
        <v>17</v>
      </c>
      <c r="D276" s="42">
        <f>_xll.qlCalendarAdvance(Calendar,$D275,B276,"f",FALSE)</f>
        <v>42655</v>
      </c>
      <c r="E276" s="177">
        <f>_xll.qlInterestRateIndexValueDate(IndexON,D276)</f>
        <v>42655</v>
      </c>
      <c r="F276" s="193">
        <f>IFERROR(_xll.qlIndexFixing(IndexON,D276,TRUE,_xll.ohTrigger(RecalcTrigger,TriggerON)),NA())</f>
        <v>-1.9623754135267291E-3</v>
      </c>
      <c r="H276" s="42">
        <f>_xll.qlCalendarAdvance(Calendar,$H275,B276,"f",FALSE)</f>
        <v>42655</v>
      </c>
      <c r="I276" s="177">
        <f>_xll.qlInterestRateIndexValueDate(Index1M,$H276)</f>
        <v>42657</v>
      </c>
      <c r="J276" s="182">
        <f>IFERROR(_xll.qlIndexFixing(Index1M,$H276,TRUE,_xll.ohTrigger(RecalcTrigger,Trigger1M)),NA())</f>
        <v>-1.4606233192666772E-3</v>
      </c>
      <c r="K276" s="44">
        <f>IFERROR(_xll.qlIndexFixing(Index3M,H276,TRUE,_xll.ohTrigger(RecalcTrigger,Trigger3M)),NA())</f>
        <v>-5.2343120955461572E-4</v>
      </c>
      <c r="L276" s="44">
        <f>IFERROR(_xll.qlIndexFixing(Index6M,$H276,TRUE,_xll.ohTrigger(RecalcTrigger,Trigger6M)),NA())</f>
        <v>4.6809721601752169E-4</v>
      </c>
      <c r="M276" s="183">
        <f>IFERROR(_xll.qlIndexFixing(Index1Y,$H276,TRUE,_xll.ohTrigger(RecalcTrigger,Trigger1Y)),NA())</f>
        <v>2.0716903758295911E-3</v>
      </c>
      <c r="N276" s="182">
        <f>IFERROR(_xll.qlIndexFixing(ONIndex1M,I276,TRUE,_xll.ohTrigger(RecalcTrigger,Trigger1M)),NA())</f>
        <v>-1.4687668562984868E-3</v>
      </c>
      <c r="O276" s="44">
        <f>IFERROR(_xll.qlIndexFixing(ONIndex3M,I276,TRUE,_xll.ohTrigger(RecalcTrigger,Trigger3M)),NA())</f>
        <v>-5.9442473655302308E-4</v>
      </c>
      <c r="P276" s="44">
        <f>IFERROR(_xll.qlIndexFixing(ONIndex6M,I276,TRUE,_xll.ohTrigger(RecalcTrigger,Trigger6M)),NA())</f>
        <v>2.6618637949837876E-4</v>
      </c>
      <c r="Q276" s="183">
        <f>IFERROR(_xll.qlIndexFixing(ONIndex1Y,I276,TRUE,_xll.ohTrigger(RecalcTrigger,Trigger1Y)),NA())</f>
        <v>1.1551707173218517E-3</v>
      </c>
    </row>
    <row r="277" spans="2:17" x14ac:dyDescent="0.2">
      <c r="B277" s="39" t="s">
        <v>17</v>
      </c>
      <c r="D277" s="42">
        <f>_xll.qlCalendarAdvance(Calendar,$D276,B277,"f",FALSE)</f>
        <v>42656</v>
      </c>
      <c r="E277" s="177">
        <f>_xll.qlInterestRateIndexValueDate(IndexON,D277)</f>
        <v>42656</v>
      </c>
      <c r="F277" s="193">
        <f>IFERROR(_xll.qlIndexFixing(IndexON,D277,TRUE,_xll.ohTrigger(RecalcTrigger,TriggerON)),NA())</f>
        <v>-1.9629680759658541E-3</v>
      </c>
      <c r="H277" s="42">
        <f>_xll.qlCalendarAdvance(Calendar,$H276,B277,"f",FALSE)</f>
        <v>42656</v>
      </c>
      <c r="I277" s="177">
        <f>_xll.qlInterestRateIndexValueDate(Index1M,$H277)</f>
        <v>42660</v>
      </c>
      <c r="J277" s="182">
        <f>IFERROR(_xll.qlIndexFixing(Index1M,$H277,TRUE,_xll.ohTrigger(RecalcTrigger,Trigger1M)),NA())</f>
        <v>-1.4583238117467949E-3</v>
      </c>
      <c r="K277" s="44">
        <f>IFERROR(_xll.qlIndexFixing(Index3M,H277,TRUE,_xll.ohTrigger(RecalcTrigger,Trigger3M)),NA())</f>
        <v>-5.2072683399109884E-4</v>
      </c>
      <c r="L277" s="44">
        <f>IFERROR(_xll.qlIndexFixing(Index6M,$H277,TRUE,_xll.ohTrigger(RecalcTrigger,Trigger6M)),NA())</f>
        <v>4.7123615905245305E-4</v>
      </c>
      <c r="M277" s="183">
        <f>IFERROR(_xll.qlIndexFixing(Index1Y,$H277,TRUE,_xll.ohTrigger(RecalcTrigger,Trigger1Y)),NA())</f>
        <v>2.0809754383226014E-3</v>
      </c>
      <c r="N277" s="182">
        <f>IFERROR(_xll.qlIndexFixing(ONIndex1M,I277,TRUE,_xll.ohTrigger(RecalcTrigger,Trigger1M)),NA())</f>
        <v>-1.4681229485313807E-3</v>
      </c>
      <c r="O277" s="44">
        <f>IFERROR(_xll.qlIndexFixing(ONIndex3M,I277,TRUE,_xll.ohTrigger(RecalcTrigger,Trigger3M)),NA())</f>
        <v>-5.932319946078124E-4</v>
      </c>
      <c r="P277" s="44">
        <f>IFERROR(_xll.qlIndexFixing(ONIndex6M,I277,TRUE,_xll.ohTrigger(RecalcTrigger,Trigger6M)),NA())</f>
        <v>2.618875693904954E-4</v>
      </c>
      <c r="Q277" s="183">
        <f>IFERROR(_xll.qlIndexFixing(ONIndex1Y,I277,TRUE,_xll.ohTrigger(RecalcTrigger,Trigger1Y)),NA())</f>
        <v>1.1899804298742822E-3</v>
      </c>
    </row>
    <row r="278" spans="2:17" x14ac:dyDescent="0.2">
      <c r="B278" s="39" t="s">
        <v>17</v>
      </c>
      <c r="D278" s="42">
        <f>_xll.qlCalendarAdvance(Calendar,$D277,B278,"f",FALSE)</f>
        <v>42657</v>
      </c>
      <c r="E278" s="177">
        <f>_xll.qlInterestRateIndexValueDate(IndexON,D278)</f>
        <v>42657</v>
      </c>
      <c r="F278" s="193">
        <f>IFERROR(_xll.qlIndexFixing(IndexON,D278,TRUE,_xll.ohTrigger(RecalcTrigger,TriggerON)),NA())</f>
        <v>-1.9642225479987729E-3</v>
      </c>
      <c r="H278" s="42">
        <f>_xll.qlCalendarAdvance(Calendar,$H277,B278,"f",FALSE)</f>
        <v>42657</v>
      </c>
      <c r="I278" s="177">
        <f>_xll.qlInterestRateIndexValueDate(Index1M,$H278)</f>
        <v>42661</v>
      </c>
      <c r="J278" s="182">
        <f>IFERROR(_xll.qlIndexFixing(Index1M,$H278,TRUE,_xll.ohTrigger(RecalcTrigger,Trigger1M)),NA())</f>
        <v>-1.4575368729629809E-3</v>
      </c>
      <c r="K278" s="44">
        <f>IFERROR(_xll.qlIndexFixing(Index3M,H278,TRUE,_xll.ohTrigger(RecalcTrigger,Trigger3M)),NA())</f>
        <v>-5.1965110686242016E-4</v>
      </c>
      <c r="L278" s="44">
        <f>IFERROR(_xll.qlIndexFixing(Index6M,$H278,TRUE,_xll.ohTrigger(RecalcTrigger,Trigger6M)),NA())</f>
        <v>4.7234104125224103E-4</v>
      </c>
      <c r="M278" s="183">
        <f>IFERROR(_xll.qlIndexFixing(Index1Y,$H278,TRUE,_xll.ohTrigger(RecalcTrigger,Trigger1Y)),NA())</f>
        <v>2.0846200968631596E-3</v>
      </c>
      <c r="N278" s="182">
        <f>IFERROR(_xll.qlIndexFixing(ONIndex1M,I278,TRUE,_xll.ohTrigger(RecalcTrigger,Trigger1M)),NA())</f>
        <v>-1.4674688048321727E-3</v>
      </c>
      <c r="O278" s="44">
        <f>IFERROR(_xll.qlIndexFixing(ONIndex3M,I278,TRUE,_xll.ohTrigger(RecalcTrigger,Trigger3M)),NA())</f>
        <v>-5.9204165278270438E-4</v>
      </c>
      <c r="P278" s="44">
        <f>IFERROR(_xll.qlIndexFixing(ONIndex6M,I278,TRUE,_xll.ohTrigger(RecalcTrigger,Trigger6M)),NA())</f>
        <v>2.5718288147125179E-4</v>
      </c>
      <c r="Q278" s="183">
        <f>IFERROR(_xll.qlIndexFixing(ONIndex1Y,I278,TRUE,_xll.ohTrigger(RecalcTrigger,Trigger1Y)),NA())</f>
        <v>1.2269433455625034E-3</v>
      </c>
    </row>
    <row r="279" spans="2:17" x14ac:dyDescent="0.2">
      <c r="B279" s="39" t="s">
        <v>17</v>
      </c>
      <c r="D279" s="42">
        <f>_xll.qlCalendarAdvance(Calendar,$D278,B279,"f",FALSE)</f>
        <v>42660</v>
      </c>
      <c r="E279" s="177">
        <f>_xll.qlInterestRateIndexValueDate(IndexON,D279)</f>
        <v>42660</v>
      </c>
      <c r="F279" s="193">
        <f>IFERROR(_xll.qlIndexFixing(IndexON,D279,TRUE,_xll.ohTrigger(RecalcTrigger,TriggerON)),NA())</f>
        <v>-1.9655798316575712E-3</v>
      </c>
      <c r="H279" s="42">
        <f>_xll.qlCalendarAdvance(Calendar,$H278,B279,"f",FALSE)</f>
        <v>42660</v>
      </c>
      <c r="I279" s="177">
        <f>_xll.qlInterestRateIndexValueDate(Index1M,$H279)</f>
        <v>42662</v>
      </c>
      <c r="J279" s="182">
        <f>IFERROR(_xll.qlIndexFixing(Index1M,$H279,TRUE,_xll.ohTrigger(RecalcTrigger,Trigger1M)),NA())</f>
        <v>-1.455871990875773E-3</v>
      </c>
      <c r="K279" s="44">
        <f>IFERROR(_xll.qlIndexFixing(Index3M,H279,TRUE,_xll.ohTrigger(RecalcTrigger,Trigger3M)),NA())</f>
        <v>-5.1857093957636928E-4</v>
      </c>
      <c r="L279" s="44">
        <f>IFERROR(_xll.qlIndexFixing(Index6M,$H279,TRUE,_xll.ohTrigger(RecalcTrigger,Trigger6M)),NA())</f>
        <v>4.7528790377942561E-4</v>
      </c>
      <c r="M279" s="183">
        <f>IFERROR(_xll.qlIndexFixing(Index1Y,$H279,TRUE,_xll.ohTrigger(RecalcTrigger,Trigger1Y)),NA())</f>
        <v>2.0882032291358018E-3</v>
      </c>
      <c r="N279" s="182">
        <f>IFERROR(_xll.qlIndexFixing(ONIndex1M,I279,TRUE,_xll.ohTrigger(RecalcTrigger,Trigger1M)),NA())</f>
        <v>-1.4661204335375544E-3</v>
      </c>
      <c r="O279" s="44">
        <f>IFERROR(_xll.qlIndexFixing(ONIndex3M,I279,TRUE,_xll.ohTrigger(RecalcTrigger,Trigger3M)),NA())</f>
        <v>-5.8966867091836406E-4</v>
      </c>
      <c r="P279" s="44">
        <f>IFERROR(_xll.qlIndexFixing(ONIndex6M,I279,TRUE,_xll.ohTrigger(RecalcTrigger,Trigger6M)),NA())</f>
        <v>2.4640178588164474E-4</v>
      </c>
      <c r="Q279" s="183">
        <f>IFERROR(_xll.qlIndexFixing(ONIndex1Y,I279,TRUE,_xll.ohTrigger(RecalcTrigger,Trigger1Y)),NA())</f>
        <v>1.3081466741837744E-3</v>
      </c>
    </row>
    <row r="280" spans="2:17" x14ac:dyDescent="0.2">
      <c r="B280" s="39" t="s">
        <v>17</v>
      </c>
      <c r="D280" s="42">
        <f>_xll.qlCalendarAdvance(Calendar,$D279,B280,"f",FALSE)</f>
        <v>42661</v>
      </c>
      <c r="E280" s="177">
        <f>_xll.qlInterestRateIndexValueDate(IndexON,D280)</f>
        <v>42661</v>
      </c>
      <c r="F280" s="193">
        <f>IFERROR(_xll.qlIndexFixing(IndexON,D280,TRUE,_xll.ohTrigger(RecalcTrigger,TriggerON)),NA())</f>
        <v>-1.966294559734294E-3</v>
      </c>
      <c r="H280" s="42">
        <f>_xll.qlCalendarAdvance(Calendar,$H279,B280,"f",FALSE)</f>
        <v>42661</v>
      </c>
      <c r="I280" s="177">
        <f>_xll.qlInterestRateIndexValueDate(Index1M,$H280)</f>
        <v>42663</v>
      </c>
      <c r="J280" s="182">
        <f>IFERROR(_xll.qlIndexFixing(Index1M,$H280,TRUE,_xll.ohTrigger(RecalcTrigger,Trigger1M)),NA())</f>
        <v>-1.4554950841309811E-3</v>
      </c>
      <c r="K280" s="44">
        <f>IFERROR(_xll.qlIndexFixing(Index3M,H280,TRUE,_xll.ohTrigger(RecalcTrigger,Trigger3M)),NA())</f>
        <v>-5.1748595744310183E-4</v>
      </c>
      <c r="L280" s="44">
        <f>IFERROR(_xll.qlIndexFixing(Index6M,$H280,TRUE,_xll.ohTrigger(RecalcTrigger,Trigger6M)),NA())</f>
        <v>4.7823491878683645E-4</v>
      </c>
      <c r="M280" s="183">
        <f>IFERROR(_xll.qlIndexFixing(Index1Y,$H280,TRUE,_xll.ohTrigger(RecalcTrigger,Trigger1Y)),NA())</f>
        <v>2.0917189987404525E-3</v>
      </c>
      <c r="N280" s="182">
        <f>IFERROR(_xll.qlIndexFixing(ONIndex1M,I280,TRUE,_xll.ohTrigger(RecalcTrigger,Trigger1M)),NA())</f>
        <v>-1.464749897892581E-3</v>
      </c>
      <c r="O280" s="44">
        <f>IFERROR(_xll.qlIndexFixing(ONIndex3M,I280,TRUE,_xll.ohTrigger(RecalcTrigger,Trigger3M)),NA())</f>
        <v>-5.8730695462916316E-4</v>
      </c>
      <c r="P280" s="44">
        <f>IFERROR(_xll.qlIndexFixing(ONIndex6M,I280,TRUE,_xll.ohTrigger(RecalcTrigger,Trigger6M)),NA())</f>
        <v>2.3424539324246041E-4</v>
      </c>
      <c r="Q280" s="183">
        <f>IFERROR(_xll.qlIndexFixing(ONIndex1Y,I280,TRUE,_xll.ohTrigger(RecalcTrigger,Trigger1Y)),NA())</f>
        <v>1.3960988692307552E-3</v>
      </c>
    </row>
    <row r="281" spans="2:17" x14ac:dyDescent="0.2">
      <c r="B281" s="39" t="s">
        <v>17</v>
      </c>
      <c r="D281" s="42">
        <f>_xll.qlCalendarAdvance(Calendar,$D280,B281,"f",FALSE)</f>
        <v>42662</v>
      </c>
      <c r="E281" s="177">
        <f>_xll.qlInterestRateIndexValueDate(IndexON,D281)</f>
        <v>42662</v>
      </c>
      <c r="F281" s="193">
        <f>IFERROR(_xll.qlIndexFixing(IndexON,D281,TRUE,_xll.ohTrigger(RecalcTrigger,TriggerON)),NA())</f>
        <v>-1.9670346085964852E-3</v>
      </c>
      <c r="H281" s="42">
        <f>_xll.qlCalendarAdvance(Calendar,$H280,B281,"f",FALSE)</f>
        <v>42662</v>
      </c>
      <c r="I281" s="177">
        <f>_xll.qlInterestRateIndexValueDate(Index1M,$H281)</f>
        <v>42664</v>
      </c>
      <c r="J281" s="182">
        <f>IFERROR(_xll.qlIndexFixing(Index1M,$H281,TRUE,_xll.ohTrigger(RecalcTrigger,Trigger1M)),NA())</f>
        <v>-1.455114766563663E-3</v>
      </c>
      <c r="K281" s="44">
        <f>IFERROR(_xll.qlIndexFixing(Index3M,H281,TRUE,_xll.ohTrigger(RecalcTrigger,Trigger3M)),NA())</f>
        <v>-5.1581502153946388E-4</v>
      </c>
      <c r="L281" s="44">
        <f>IFERROR(_xll.qlIndexFixing(Index6M,$H281,TRUE,_xll.ohTrigger(RecalcTrigger,Trigger6M)),NA())</f>
        <v>4.8118086259836806E-4</v>
      </c>
      <c r="M281" s="183">
        <f>IFERROR(_xll.qlIndexFixing(Index1Y,$H281,TRUE,_xll.ohTrigger(RecalcTrigger,Trigger1Y)),NA())</f>
        <v>2.0973761807497743E-3</v>
      </c>
      <c r="N281" s="182">
        <f>IFERROR(_xll.qlIndexFixing(ONIndex1M,I281,TRUE,_xll.ohTrigger(RecalcTrigger,Trigger1M)),NA())</f>
        <v>-1.4640445948366221E-3</v>
      </c>
      <c r="O281" s="44">
        <f>IFERROR(_xll.qlIndexFixing(ONIndex3M,I281,TRUE,_xll.ohTrigger(RecalcTrigger,Trigger3M)),NA())</f>
        <v>-5.8613061384438225E-4</v>
      </c>
      <c r="P281" s="44">
        <f>IFERROR(_xll.qlIndexFixing(ONIndex6M,I281,TRUE,_xll.ohTrigger(RecalcTrigger,Trigger6M)),NA())</f>
        <v>2.2809508178234239E-4</v>
      </c>
      <c r="Q281" s="183">
        <f>IFERROR(_xll.qlIndexFixing(ONIndex1Y,I281,TRUE,_xll.ohTrigger(RecalcTrigger,Trigger1Y)),NA())</f>
        <v>1.4404430525960521E-3</v>
      </c>
    </row>
    <row r="282" spans="2:17" x14ac:dyDescent="0.2">
      <c r="B282" s="39" t="s">
        <v>17</v>
      </c>
      <c r="D282" s="42">
        <f>_xll.qlCalendarAdvance(Calendar,$D281,B282,"f",FALSE)</f>
        <v>42663</v>
      </c>
      <c r="E282" s="177">
        <f>_xll.qlInterestRateIndexValueDate(IndexON,D282)</f>
        <v>42663</v>
      </c>
      <c r="F282" s="193">
        <f>IFERROR(_xll.qlIndexFixing(IndexON,D282,TRUE,_xll.ohTrigger(RecalcTrigger,TriggerON)),NA())</f>
        <v>-1.9678002807221873E-3</v>
      </c>
      <c r="H282" s="42">
        <f>_xll.qlCalendarAdvance(Calendar,$H281,B282,"f",FALSE)</f>
        <v>42663</v>
      </c>
      <c r="I282" s="177">
        <f>_xll.qlInterestRateIndexValueDate(Index1M,$H282)</f>
        <v>42667</v>
      </c>
      <c r="J282" s="182">
        <f>IFERROR(_xll.qlIndexFixing(Index1M,$H282,TRUE,_xll.ohTrigger(RecalcTrigger,Trigger1M)),NA())</f>
        <v>-1.4526007532616118E-3</v>
      </c>
      <c r="K282" s="44">
        <f>IFERROR(_xll.qlIndexFixing(Index3M,H282,TRUE,_xll.ohTrigger(RecalcTrigger,Trigger3M)),NA())</f>
        <v>-5.1309026149890815E-4</v>
      </c>
      <c r="L282" s="44">
        <f>IFERROR(_xll.qlIndexFixing(Index6M,$H282,TRUE,_xll.ohTrigger(RecalcTrigger,Trigger6M)),NA())</f>
        <v>4.8999999999894983E-4</v>
      </c>
      <c r="M282" s="183">
        <f>IFERROR(_xll.qlIndexFixing(Index1Y,$H282,TRUE,_xll.ohTrigger(RecalcTrigger,Trigger1Y)),NA())</f>
        <v>2.1049898739985587E-3</v>
      </c>
      <c r="N282" s="182">
        <f>IFERROR(_xll.qlIndexFixing(ONIndex1M,I282,TRUE,_xll.ohTrigger(RecalcTrigger,Trigger1M)),NA())</f>
        <v>-1.463329063882135E-3</v>
      </c>
      <c r="O282" s="44">
        <f>IFERROR(_xll.qlIndexFixing(ONIndex3M,I282,TRUE,_xll.ohTrigger(RecalcTrigger,Trigger3M)),NA())</f>
        <v>-5.8495747305986612E-4</v>
      </c>
      <c r="P282" s="44">
        <f>IFERROR(_xll.qlIndexFixing(ONIndex6M,I282,TRUE,_xll.ohTrigger(RecalcTrigger,Trigger6M)),NA())</f>
        <v>2.2243632695762017E-4</v>
      </c>
      <c r="Q282" s="183">
        <f>IFERROR(_xll.qlIndexFixing(ONIndex1Y,I282,TRUE,_xll.ohTrigger(RecalcTrigger,Trigger1Y)),NA())</f>
        <v>1.4833501754107914E-3</v>
      </c>
    </row>
    <row r="283" spans="2:17" x14ac:dyDescent="0.2">
      <c r="B283" s="39" t="s">
        <v>17</v>
      </c>
      <c r="D283" s="42">
        <f>_xll.qlCalendarAdvance(Calendar,$D282,B283,"f",FALSE)</f>
        <v>42664</v>
      </c>
      <c r="E283" s="177">
        <f>_xll.qlInterestRateIndexValueDate(IndexON,D283)</f>
        <v>42664</v>
      </c>
      <c r="F283" s="193">
        <f>IFERROR(_xll.qlIndexFixing(IndexON,D283,TRUE,_xll.ohTrigger(RecalcTrigger,TriggerON)),NA())</f>
        <v>-1.9694077744336624E-3</v>
      </c>
      <c r="H283" s="42">
        <f>_xll.qlCalendarAdvance(Calendar,$H282,B283,"f",FALSE)</f>
        <v>42664</v>
      </c>
      <c r="I283" s="177">
        <f>_xll.qlInterestRateIndexValueDate(Index1M,$H283)</f>
        <v>42668</v>
      </c>
      <c r="J283" s="182">
        <f>IFERROR(_xll.qlIndexFixing(Index1M,$H283,TRUE,_xll.ohTrigger(RecalcTrigger,Trigger1M)),NA())</f>
        <v>-1.451742331329365E-3</v>
      </c>
      <c r="K283" s="44">
        <f>IFERROR(_xll.qlIndexFixing(Index3M,H283,TRUE,_xll.ohTrigger(RecalcTrigger,Trigger3M)),NA())</f>
        <v>-5.1197545961114896E-4</v>
      </c>
      <c r="L283" s="44">
        <f>IFERROR(_xll.qlIndexFixing(Index6M,$H283,TRUE,_xll.ohTrigger(RecalcTrigger,Trigger6M)),NA())</f>
        <v>4.929304291558654E-4</v>
      </c>
      <c r="M283" s="183">
        <f>IFERROR(_xll.qlIndexFixing(Index1Y,$H283,TRUE,_xll.ohTrigger(RecalcTrigger,Trigger1Y)),NA())</f>
        <v>2.1080811100249448E-3</v>
      </c>
      <c r="N283" s="182">
        <f>IFERROR(_xll.qlIndexFixing(ONIndex1M,I283,TRUE,_xll.ohTrigger(RecalcTrigger,Trigger1M)),NA())</f>
        <v>-1.4626033065479049E-3</v>
      </c>
      <c r="O283" s="44">
        <f>IFERROR(_xll.qlIndexFixing(ONIndex3M,I283,TRUE,_xll.ohTrigger(RecalcTrigger,Trigger3M)),NA())</f>
        <v>-5.8378766576883123E-4</v>
      </c>
      <c r="P283" s="44">
        <f>IFERROR(_xll.qlIndexFixing(ONIndex6M,I283,TRUE,_xll.ohTrigger(RecalcTrigger,Trigger6M)),NA())</f>
        <v>2.1727451318120927E-4</v>
      </c>
      <c r="Q283" s="183">
        <f>IFERROR(_xll.qlIndexFixing(ONIndex1Y,I283,TRUE,_xll.ohTrigger(RecalcTrigger,Trigger1Y)),NA())</f>
        <v>1.5248024536607119E-3</v>
      </c>
    </row>
    <row r="284" spans="2:17" x14ac:dyDescent="0.2">
      <c r="B284" s="39" t="s">
        <v>17</v>
      </c>
      <c r="D284" s="42">
        <f>_xll.qlCalendarAdvance(Calendar,$D283,B284,"f",FALSE)</f>
        <v>42667</v>
      </c>
      <c r="E284" s="177">
        <f>_xll.qlInterestRateIndexValueDate(IndexON,D284)</f>
        <v>42667</v>
      </c>
      <c r="F284" s="193">
        <f>IFERROR(_xll.qlIndexFixing(IndexON,D284,TRUE,_xll.ohTrigger(RecalcTrigger,TriggerON)),NA())</f>
        <v>-1.9711252522602862E-3</v>
      </c>
      <c r="H284" s="42">
        <f>_xll.qlCalendarAdvance(Calendar,$H283,B284,"f",FALSE)</f>
        <v>42667</v>
      </c>
      <c r="I284" s="177">
        <f>_xll.qlInterestRateIndexValueDate(Index1M,$H284)</f>
        <v>42669</v>
      </c>
      <c r="J284" s="182">
        <f>IFERROR(_xll.qlIndexFixing(Index1M,$H284,TRUE,_xll.ohTrigger(RecalcTrigger,Trigger1M)),NA())</f>
        <v>-1.4499346091585835E-3</v>
      </c>
      <c r="K284" s="44">
        <f>IFERROR(_xll.qlIndexFixing(Index3M,H284,TRUE,_xll.ohTrigger(RecalcTrigger,Trigger3M)),NA())</f>
        <v>-5.1085351962110658E-4</v>
      </c>
      <c r="L284" s="44">
        <f>IFERROR(_xll.qlIndexFixing(Index6M,$H284,TRUE,_xll.ohTrigger(RecalcTrigger,Trigger6M)),NA())</f>
        <v>4.9585693945633285E-4</v>
      </c>
      <c r="M284" s="183">
        <f>IFERROR(_xll.qlIndexFixing(Index1Y,$H284,TRUE,_xll.ohTrigger(RecalcTrigger,Trigger1Y)),NA())</f>
        <v>2.1110789348880339E-3</v>
      </c>
      <c r="N284" s="182">
        <f>IFERROR(_xll.qlIndexFixing(ONIndex1M,I284,TRUE,_xll.ohTrigger(RecalcTrigger,Trigger1M)),NA())</f>
        <v>-1.4611117799923079E-3</v>
      </c>
      <c r="O284" s="44">
        <f>IFERROR(_xll.qlIndexFixing(ONIndex3M,I284,TRUE,_xll.ohTrigger(RecalcTrigger,Trigger3M)),NA())</f>
        <v>-5.8145888982341631E-4</v>
      </c>
      <c r="P284" s="44">
        <f>IFERROR(_xll.qlIndexFixing(ONIndex6M,I284,TRUE,_xll.ohTrigger(RecalcTrigger,Trigger6M)),NA())</f>
        <v>2.0863439650575799E-4</v>
      </c>
      <c r="Q284" s="183">
        <f>IFERROR(_xll.qlIndexFixing(ONIndex1Y,I284,TRUE,_xll.ohTrigger(RecalcTrigger,Trigger1Y)),NA())</f>
        <v>1.6027757429259992E-3</v>
      </c>
    </row>
    <row r="285" spans="2:17" x14ac:dyDescent="0.2">
      <c r="B285" s="39" t="s">
        <v>17</v>
      </c>
      <c r="D285" s="42">
        <f>_xll.qlCalendarAdvance(Calendar,$D284,B285,"f",FALSE)</f>
        <v>42668</v>
      </c>
      <c r="E285" s="177">
        <f>_xll.qlInterestRateIndexValueDate(IndexON,D285)</f>
        <v>42668</v>
      </c>
      <c r="F285" s="193">
        <f>IFERROR(_xll.qlIndexFixing(IndexON,D285,TRUE,_xll.ohTrigger(RecalcTrigger,TriggerON)),NA())</f>
        <v>-1.972023578713511E-3</v>
      </c>
      <c r="H285" s="42">
        <f>_xll.qlCalendarAdvance(Calendar,$H284,B285,"f",FALSE)</f>
        <v>42668</v>
      </c>
      <c r="I285" s="177">
        <f>_xll.qlInterestRateIndexValueDate(Index1M,$H285)</f>
        <v>42670</v>
      </c>
      <c r="J285" s="182">
        <f>IFERROR(_xll.qlIndexFixing(Index1M,$H285,TRUE,_xll.ohTrigger(RecalcTrigger,Trigger1M)),NA())</f>
        <v>-1.4495219244690938E-3</v>
      </c>
      <c r="K285" s="44">
        <f>IFERROR(_xll.qlIndexFixing(Index3M,H285,TRUE,_xll.ohTrigger(RecalcTrigger,Trigger3M)),NA())</f>
        <v>-5.0972404179940099E-4</v>
      </c>
      <c r="L285" s="44">
        <f>IFERROR(_xll.qlIndexFixing(Index6M,$H285,TRUE,_xll.ohTrigger(RecalcTrigger,Trigger6M)),NA())</f>
        <v>4.9878010281034411E-4</v>
      </c>
      <c r="M285" s="183">
        <f>IFERROR(_xll.qlIndexFixing(Index1Y,$H285,TRUE,_xll.ohTrigger(RecalcTrigger,Trigger1Y)),NA())</f>
        <v>2.1139873143498997E-3</v>
      </c>
      <c r="N285" s="182">
        <f>IFERROR(_xll.qlIndexFixing(ONIndex1M,I285,TRUE,_xll.ohTrigger(RecalcTrigger,Trigger1M)),NA())</f>
        <v>-1.4595980389531249E-3</v>
      </c>
      <c r="O285" s="44">
        <f>IFERROR(_xll.qlIndexFixing(ONIndex3M,I285,TRUE,_xll.ohTrigger(RecalcTrigger,Trigger3M)),NA())</f>
        <v>-5.7914443652773429E-4</v>
      </c>
      <c r="P285" s="44">
        <f>IFERROR(_xll.qlIndexFixing(ONIndex6M,I285,TRUE,_xll.ohTrigger(RecalcTrigger,Trigger6M)),NA())</f>
        <v>2.0170434874344778E-4</v>
      </c>
      <c r="Q285" s="183">
        <f>IFERROR(_xll.qlIndexFixing(ONIndex1Y,I285,TRUE,_xll.ohTrigger(RecalcTrigger,Trigger1Y)),NA())</f>
        <v>1.6757074417661499E-3</v>
      </c>
    </row>
    <row r="286" spans="2:17" x14ac:dyDescent="0.2">
      <c r="B286" s="39" t="s">
        <v>17</v>
      </c>
      <c r="D286" s="42">
        <f>_xll.qlCalendarAdvance(Calendar,$D285,B286,"f",FALSE)</f>
        <v>42669</v>
      </c>
      <c r="E286" s="177">
        <f>_xll.qlInterestRateIndexValueDate(IndexON,D286)</f>
        <v>42669</v>
      </c>
      <c r="F286" s="193">
        <f>IFERROR(_xll.qlIndexFixing(IndexON,D286,TRUE,_xll.ohTrigger(RecalcTrigger,TriggerON)),NA())</f>
        <v>-1.9729317010508396E-3</v>
      </c>
      <c r="H286" s="42">
        <f>_xll.qlCalendarAdvance(Calendar,$H285,B286,"f",FALSE)</f>
        <v>42669</v>
      </c>
      <c r="I286" s="177">
        <f>_xll.qlInterestRateIndexValueDate(Index1M,$H286)</f>
        <v>42671</v>
      </c>
      <c r="J286" s="182">
        <f>IFERROR(_xll.qlIndexFixing(Index1M,$H286,TRUE,_xll.ohTrigger(RecalcTrigger,Trigger1M)),NA())</f>
        <v>-1.4491058318113052E-3</v>
      </c>
      <c r="K286" s="44">
        <f>IFERROR(_xll.qlIndexFixing(Index3M,H286,TRUE,_xll.ohTrigger(RecalcTrigger,Trigger3M)),NA())</f>
        <v>-5.0789649731675329E-4</v>
      </c>
      <c r="L286" s="44">
        <f>IFERROR(_xll.qlIndexFixing(Index6M,$H286,TRUE,_xll.ohTrigger(RecalcTrigger,Trigger6M)),NA())</f>
        <v>5.0170048571903086E-4</v>
      </c>
      <c r="M286" s="183">
        <f>IFERROR(_xll.qlIndexFixing(Index1Y,$H286,TRUE,_xll.ohTrigger(RecalcTrigger,Trigger1Y)),NA())</f>
        <v>2.1193018465484733E-3</v>
      </c>
      <c r="N286" s="182">
        <f>IFERROR(_xll.qlIndexFixing(ONIndex1M,I286,TRUE,_xll.ohTrigger(RecalcTrigger,Trigger1M)),NA())</f>
        <v>-1.4588211691446418E-3</v>
      </c>
      <c r="O286" s="44">
        <f>IFERROR(_xll.qlIndexFixing(ONIndex3M,I286,TRUE,_xll.ohTrigger(RecalcTrigger,Trigger3M)),NA())</f>
        <v>-5.7799329578500647E-4</v>
      </c>
      <c r="P286" s="44">
        <f>IFERROR(_xll.qlIndexFixing(ONIndex6M,I286,TRUE,_xll.ohTrigger(RecalcTrigger,Trigger6M)),NA())</f>
        <v>1.9910800096667458E-4</v>
      </c>
      <c r="Q286" s="183">
        <f>IFERROR(_xll.qlIndexFixing(ONIndex1Y,I286,TRUE,_xll.ohTrigger(RecalcTrigger,Trigger1Y)),NA())</f>
        <v>1.7096187376974825E-3</v>
      </c>
    </row>
    <row r="287" spans="2:17" x14ac:dyDescent="0.2">
      <c r="B287" s="39" t="s">
        <v>17</v>
      </c>
      <c r="D287" s="42">
        <f>_xll.qlCalendarAdvance(Calendar,$D286,B287,"f",FALSE)</f>
        <v>42670</v>
      </c>
      <c r="E287" s="177">
        <f>_xll.qlInterestRateIndexValueDate(IndexON,D287)</f>
        <v>42670</v>
      </c>
      <c r="F287" s="193">
        <f>IFERROR(_xll.qlIndexFixing(IndexON,D287,TRUE,_xll.ohTrigger(RecalcTrigger,TriggerON)),NA())</f>
        <v>-1.9737790006812972E-3</v>
      </c>
      <c r="H287" s="42">
        <f>_xll.qlCalendarAdvance(Calendar,$H286,B287,"f",FALSE)</f>
        <v>42670</v>
      </c>
      <c r="I287" s="177">
        <f>_xll.qlInterestRateIndexValueDate(Index1M,$H287)</f>
        <v>42674</v>
      </c>
      <c r="J287" s="182">
        <f>IFERROR(_xll.qlIndexFixing(Index1M,$H287,TRUE,_xll.ohTrigger(RecalcTrigger,Trigger1M)),NA())</f>
        <v>-1.4468674354923827E-3</v>
      </c>
      <c r="K287" s="44">
        <f>IFERROR(_xll.qlIndexFixing(Index3M,H287,TRUE,_xll.ohTrigger(RecalcTrigger,Trigger3M)),NA())</f>
        <v>-5.0512263233029717E-4</v>
      </c>
      <c r="L287" s="44">
        <f>IFERROR(_xll.qlIndexFixing(Index6M,$H287,TRUE,_xll.ohTrigger(RecalcTrigger,Trigger6M)),NA())</f>
        <v>5.0661132707991352E-4</v>
      </c>
      <c r="M287" s="183">
        <f>IFERROR(_xll.qlIndexFixing(Index1Y,$H287,TRUE,_xll.ohTrigger(RecalcTrigger,Trigger1Y)),NA())</f>
        <v>2.1248073921418865E-3</v>
      </c>
      <c r="N287" s="182">
        <f>IFERROR(_xll.qlIndexFixing(ONIndex1M,I287,TRUE,_xll.ohTrigger(RecalcTrigger,Trigger1M)),NA())</f>
        <v>-1.4580340810699255E-3</v>
      </c>
      <c r="O287" s="44">
        <f>IFERROR(_xll.qlIndexFixing(ONIndex3M,I287,TRUE,_xll.ohTrigger(RecalcTrigger,Trigger3M)),NA())</f>
        <v>-5.7684628845589003E-4</v>
      </c>
      <c r="P287" s="44">
        <f>IFERROR(_xll.qlIndexFixing(ONIndex6M,I287,TRUE,_xll.ohTrigger(RecalcTrigger,Trigger6M)),NA())</f>
        <v>1.9704089871730446E-4</v>
      </c>
      <c r="Q287" s="183">
        <f>IFERROR(_xll.qlIndexFixing(ONIndex1Y,I287,TRUE,_xll.ohTrigger(RecalcTrigger,Trigger1Y)),NA())</f>
        <v>1.7419684852981732E-3</v>
      </c>
    </row>
    <row r="288" spans="2:17" x14ac:dyDescent="0.2">
      <c r="B288" s="39" t="s">
        <v>17</v>
      </c>
      <c r="D288" s="42">
        <f>_xll.qlCalendarAdvance(Calendar,$D287,B288,"f",FALSE)</f>
        <v>42671</v>
      </c>
      <c r="E288" s="177">
        <f>_xll.qlInterestRateIndexValueDate(IndexON,D288)</f>
        <v>42671</v>
      </c>
      <c r="F288" s="193">
        <f>IFERROR(_xll.qlIndexFixing(IndexON,D288,TRUE,_xll.ohTrigger(RecalcTrigger,TriggerON)),NA())</f>
        <v>-1.9751977374360408E-3</v>
      </c>
      <c r="H288" s="42">
        <f>_xll.qlCalendarAdvance(Calendar,$H287,B288,"f",FALSE)</f>
        <v>42671</v>
      </c>
      <c r="I288" s="177">
        <f>_xll.qlInterestRateIndexValueDate(Index1M,$H288)</f>
        <v>42675</v>
      </c>
      <c r="J288" s="182">
        <f>IFERROR(_xll.qlIndexFixing(Index1M,$H288,TRUE,_xll.ohTrigger(RecalcTrigger,Trigger1M)),NA())</f>
        <v>-1.4459426880617521E-3</v>
      </c>
      <c r="K288" s="44">
        <f>IFERROR(_xll.qlIndexFixing(Index3M,H288,TRUE,_xll.ohTrigger(RecalcTrigger,Trigger3M)),NA())</f>
        <v>-5.0394934414933821E-4</v>
      </c>
      <c r="L288" s="44">
        <f>IFERROR(_xll.qlIndexFixing(Index6M,$H288,TRUE,_xll.ohTrigger(RecalcTrigger,Trigger6M)),NA())</f>
        <v>5.1336535363985254E-4</v>
      </c>
      <c r="M288" s="183">
        <f>IFERROR(_xll.qlIndexFixing(Index1Y,$H288,TRUE,_xll.ohTrigger(RecalcTrigger,Trigger1Y)),NA())</f>
        <v>2.1273297297043736E-3</v>
      </c>
      <c r="N288" s="182">
        <f>IFERROR(_xll.qlIndexFixing(ONIndex1M,I288,TRUE,_xll.ohTrigger(RecalcTrigger,Trigger1M)),NA())</f>
        <v>-1.4572367758480809E-3</v>
      </c>
      <c r="O288" s="44">
        <f>IFERROR(_xll.qlIndexFixing(ONIndex3M,I288,TRUE,_xll.ohTrigger(RecalcTrigger,Trigger3M)),NA())</f>
        <v>-5.7570354727420892E-4</v>
      </c>
      <c r="P288" s="44">
        <f>IFERROR(_xll.qlIndexFixing(ONIndex6M,I288,TRUE,_xll.ohTrigger(RecalcTrigger,Trigger6M)),NA())</f>
        <v>1.9550842616844477E-4</v>
      </c>
      <c r="Q288" s="183">
        <f>IFERROR(_xll.qlIndexFixing(ONIndex1Y,I288,TRUE,_xll.ohTrigger(RecalcTrigger,Trigger1Y)),NA())</f>
        <v>1.7727389007138328E-3</v>
      </c>
    </row>
    <row r="289" spans="2:17" x14ac:dyDescent="0.2">
      <c r="B289" s="39" t="s">
        <v>17</v>
      </c>
      <c r="D289" s="42">
        <f>_xll.qlCalendarAdvance(Calendar,$D288,B289,"f",FALSE)</f>
        <v>42674</v>
      </c>
      <c r="E289" s="177">
        <f>_xll.qlInterestRateIndexValueDate(IndexON,D289)</f>
        <v>42674</v>
      </c>
      <c r="F289" s="193">
        <f>IFERROR(_xll.qlIndexFixing(IndexON,D289,TRUE,_xll.ohTrigger(RecalcTrigger,TriggerON)),NA())</f>
        <v>-1.9763693573304764E-3</v>
      </c>
      <c r="H289" s="42">
        <f>_xll.qlCalendarAdvance(Calendar,$H288,B289,"f",FALSE)</f>
        <v>42674</v>
      </c>
      <c r="I289" s="177">
        <f>_xll.qlInterestRateIndexValueDate(Index1M,$H289)</f>
        <v>42676</v>
      </c>
      <c r="J289" s="182">
        <f>IFERROR(_xll.qlIndexFixing(Index1M,$H289,TRUE,_xll.ohTrigger(RecalcTrigger,Trigger1M)),NA())</f>
        <v>-1.4450077427978769E-3</v>
      </c>
      <c r="K289" s="44">
        <f>IFERROR(_xll.qlIndexFixing(Index3M,H289,TRUE,_xll.ohTrigger(RecalcTrigger,Trigger3M)),NA())</f>
        <v>-5.0276604461402502E-4</v>
      </c>
      <c r="L289" s="44">
        <f>IFERROR(_xll.qlIndexFixing(Index6M,$H289,TRUE,_xll.ohTrigger(RecalcTrigger,Trigger6M)),NA())</f>
        <v>5.1510129721643344E-4</v>
      </c>
      <c r="M289" s="183">
        <f>IFERROR(_xll.qlIndexFixing(Index1Y,$H289,TRUE,_xll.ohTrigger(RecalcTrigger,Trigger1Y)),NA())</f>
        <v>2.1297874356057422E-3</v>
      </c>
      <c r="N289" s="182">
        <f>IFERROR(_xll.qlIndexFixing(ONIndex1M,I289,TRUE,_xll.ohTrigger(RecalcTrigger,Trigger1M)),NA())</f>
        <v>-1.455602229563091E-3</v>
      </c>
      <c r="O289" s="44">
        <f>IFERROR(_xll.qlIndexFixing(ONIndex3M,I289,TRUE,_xll.ohTrigger(RecalcTrigger,Trigger3M)),NA())</f>
        <v>-5.7343204041160334E-4</v>
      </c>
      <c r="P289" s="44">
        <f>IFERROR(_xll.qlIndexFixing(ONIndex6M,I289,TRUE,_xll.ohTrigger(RecalcTrigger,Trigger6M)),NA())</f>
        <v>1.942526053877458E-4</v>
      </c>
      <c r="Q289" s="183">
        <f>IFERROR(_xll.qlIndexFixing(ONIndex1Y,I289,TRUE,_xll.ohTrigger(RecalcTrigger,Trigger1Y)),NA())</f>
        <v>1.8289356622513964E-3</v>
      </c>
    </row>
    <row r="290" spans="2:17" x14ac:dyDescent="0.2">
      <c r="B290" s="39" t="s">
        <v>17</v>
      </c>
      <c r="D290" s="42">
        <f>_xll.qlCalendarAdvance(Calendar,$D289,B290,"f",FALSE)</f>
        <v>42675</v>
      </c>
      <c r="E290" s="177">
        <f>_xll.qlInterestRateIndexValueDate(IndexON,D290)</f>
        <v>42675</v>
      </c>
      <c r="F290" s="193">
        <f>IFERROR(_xll.qlIndexFixing(IndexON,D290,TRUE,_xll.ohTrigger(RecalcTrigger,TriggerON)),NA())</f>
        <v>-1.9768134694375661E-3</v>
      </c>
      <c r="H290" s="42">
        <f>_xll.qlCalendarAdvance(Calendar,$H289,B290,"f",FALSE)</f>
        <v>42675</v>
      </c>
      <c r="I290" s="177">
        <f>_xll.qlInterestRateIndexValueDate(Index1M,$H290)</f>
        <v>42677</v>
      </c>
      <c r="J290" s="182">
        <f>IFERROR(_xll.qlIndexFixing(Index1M,$H290,TRUE,_xll.ohTrigger(RecalcTrigger,Trigger1M)),NA())</f>
        <v>-1.4430488118069573E-3</v>
      </c>
      <c r="K290" s="44">
        <f>IFERROR(_xll.qlIndexFixing(Index3M,H290,TRUE,_xll.ohTrigger(RecalcTrigger,Trigger3M)),NA())</f>
        <v>-5.0157230894414657E-4</v>
      </c>
      <c r="L290" s="44">
        <f>IFERROR(_xll.qlIndexFixing(Index6M,$H290,TRUE,_xll.ohTrigger(RecalcTrigger,Trigger6M)),NA())</f>
        <v>5.1804361173310399E-4</v>
      </c>
      <c r="M290" s="183">
        <f>IFERROR(_xll.qlIndexFixing(Index1Y,$H290,TRUE,_xll.ohTrigger(RecalcTrigger,Trigger1Y)),NA())</f>
        <v>2.1321848153067467E-3</v>
      </c>
      <c r="N290" s="182">
        <f>IFERROR(_xll.qlIndexFixing(ONIndex1M,I290,TRUE,_xll.ohTrigger(RecalcTrigger,Trigger1M)),NA())</f>
        <v>-1.4539454108275507E-3</v>
      </c>
      <c r="O290" s="44">
        <f>IFERROR(_xll.qlIndexFixing(ONIndex3M,I290,TRUE,_xll.ohTrigger(RecalcTrigger,Trigger3M)),NA())</f>
        <v>-5.7117791504524007E-4</v>
      </c>
      <c r="P290" s="44">
        <f>IFERROR(_xll.qlIndexFixing(ONIndex6M,I290,TRUE,_xll.ohTrigger(RecalcTrigger,Trigger6M)),NA())</f>
        <v>1.9483251516128064E-4</v>
      </c>
      <c r="Q290" s="183">
        <f>IFERROR(_xll.qlIndexFixing(ONIndex1Y,I290,TRUE,_xll.ohTrigger(RecalcTrigger,Trigger1Y)),NA())</f>
        <v>1.8796715622393378E-3</v>
      </c>
    </row>
    <row r="291" spans="2:17" x14ac:dyDescent="0.2">
      <c r="B291" s="39" t="s">
        <v>17</v>
      </c>
      <c r="D291" s="42">
        <f>_xll.qlCalendarAdvance(Calendar,$D290,B291,"f",FALSE)</f>
        <v>42676</v>
      </c>
      <c r="E291" s="177">
        <f>_xll.qlInterestRateIndexValueDate(IndexON,D291)</f>
        <v>42676</v>
      </c>
      <c r="F291" s="193">
        <f>IFERROR(_xll.qlIndexFixing(IndexON,D291,TRUE,_xll.ohTrigger(RecalcTrigger,TriggerON)),NA())</f>
        <v>-1.9771746838559423E-3</v>
      </c>
      <c r="H291" s="42">
        <f>_xll.qlCalendarAdvance(Calendar,$H290,B291,"f",FALSE)</f>
        <v>42676</v>
      </c>
      <c r="I291" s="177">
        <f>_xll.qlInterestRateIndexValueDate(Index1M,$H291)</f>
        <v>42678</v>
      </c>
      <c r="J291" s="182">
        <f>IFERROR(_xll.qlIndexFixing(Index1M,$H291,TRUE,_xll.ohTrigger(RecalcTrigger,Trigger1M)),NA())</f>
        <v>-1.4425969750068049E-3</v>
      </c>
      <c r="K291" s="44">
        <f>IFERROR(_xll.qlIndexFixing(Index3M,H291,TRUE,_xll.ohTrigger(RecalcTrigger,Trigger3M)),NA())</f>
        <v>-4.9954121821582176E-4</v>
      </c>
      <c r="L291" s="44">
        <f>IFERROR(_xll.qlIndexFixing(Index6M,$H291,TRUE,_xll.ohTrigger(RecalcTrigger,Trigger6M)),NA())</f>
        <v>5.2098347952937913E-4</v>
      </c>
      <c r="M291" s="183">
        <f>IFERROR(_xll.qlIndexFixing(Index1Y,$H291,TRUE,_xll.ohTrigger(RecalcTrigger,Trigger1Y)),NA())</f>
        <v>2.1373180440068347E-3</v>
      </c>
      <c r="N291" s="182">
        <f>IFERROR(_xll.qlIndexFixing(ONIndex1M,I291,TRUE,_xll.ohTrigger(RecalcTrigger,Trigger1M)),NA())</f>
        <v>-1.4530970403336951E-3</v>
      </c>
      <c r="O291" s="44">
        <f>IFERROR(_xll.qlIndexFixing(ONIndex3M,I291,TRUE,_xll.ohTrigger(RecalcTrigger,Trigger3M)),NA())</f>
        <v>-5.7005850635949429E-4</v>
      </c>
      <c r="P291" s="44">
        <f>IFERROR(_xll.qlIndexFixing(ONIndex6M,I291,TRUE,_xll.ohTrigger(RecalcTrigger,Trigger6M)),NA())</f>
        <v>1.9605395283228688E-4</v>
      </c>
      <c r="Q291" s="183">
        <f>IFERROR(_xll.qlIndexFixing(ONIndex1Y,I291,TRUE,_xll.ohTrigger(RecalcTrigger,Trigger1Y)),NA())</f>
        <v>1.9022785582745172E-3</v>
      </c>
    </row>
    <row r="292" spans="2:17" x14ac:dyDescent="0.2">
      <c r="B292" s="39" t="s">
        <v>17</v>
      </c>
      <c r="D292" s="42">
        <f>_xll.qlCalendarAdvance(Calendar,$D291,B292,"f",FALSE)</f>
        <v>42677</v>
      </c>
      <c r="E292" s="177">
        <f>_xll.qlInterestRateIndexValueDate(IndexON,D292)</f>
        <v>42677</v>
      </c>
      <c r="F292" s="193">
        <f>IFERROR(_xll.qlIndexFixing(IndexON,D292,TRUE,_xll.ohTrigger(RecalcTrigger,TriggerON)),NA())</f>
        <v>-1.9774522472681966E-3</v>
      </c>
      <c r="H292" s="42">
        <f>_xll.qlCalendarAdvance(Calendar,$H291,B292,"f",FALSE)</f>
        <v>42677</v>
      </c>
      <c r="I292" s="177">
        <f>_xll.qlInterestRateIndexValueDate(Index1M,$H292)</f>
        <v>42681</v>
      </c>
      <c r="J292" s="182">
        <f>IFERROR(_xll.qlIndexFixing(Index1M,$H292,TRUE,_xll.ohTrigger(RecalcTrigger,Trigger1M)),NA())</f>
        <v>-1.4401800958649957E-3</v>
      </c>
      <c r="K292" s="44">
        <f>IFERROR(_xll.qlIndexFixing(Index3M,H292,TRUE,_xll.ohTrigger(RecalcTrigger,Trigger3M)),NA())</f>
        <v>-4.9668438420396904E-4</v>
      </c>
      <c r="L292" s="44">
        <f>IFERROR(_xll.qlIndexFixing(Index6M,$H292,TRUE,_xll.ohTrigger(RecalcTrigger,Trigger6M)),NA())</f>
        <v>5.3087215353049696E-4</v>
      </c>
      <c r="M292" s="183">
        <f>IFERROR(_xll.qlIndexFixing(Index1Y,$H292,TRUE,_xll.ohTrigger(RecalcTrigger,Trigger1Y)),NA())</f>
        <v>2.1412588794356572E-3</v>
      </c>
      <c r="N292" s="182">
        <f>IFERROR(_xll.qlIndexFixing(ONIndex1M,I292,TRUE,_xll.ohTrigger(RecalcTrigger,Trigger1M)),NA())</f>
        <v>-1.4522384607662531E-3</v>
      </c>
      <c r="O292" s="44">
        <f>IFERROR(_xll.qlIndexFixing(ONIndex3M,I292,TRUE,_xll.ohTrigger(RecalcTrigger,Trigger3M)),NA())</f>
        <v>-5.6894416418096228E-4</v>
      </c>
      <c r="P292" s="44">
        <f>IFERROR(_xll.qlIndexFixing(ONIndex6M,I292,TRUE,_xll.ohTrigger(RecalcTrigger,Trigger6M)),NA())</f>
        <v>1.9784232500263954E-4</v>
      </c>
      <c r="Q292" s="183">
        <f>IFERROR(_xll.qlIndexFixing(ONIndex1Y,I292,TRUE,_xll.ohTrigger(RecalcTrigger,Trigger1Y)),NA())</f>
        <v>1.9231995189183948E-3</v>
      </c>
    </row>
    <row r="293" spans="2:17" x14ac:dyDescent="0.2">
      <c r="B293" s="39" t="s">
        <v>17</v>
      </c>
      <c r="D293" s="42">
        <f>_xll.qlCalendarAdvance(Calendar,$D292,B293,"f",FALSE)</f>
        <v>42678</v>
      </c>
      <c r="E293" s="177">
        <f>_xll.qlInterestRateIndexValueDate(IndexON,D293)</f>
        <v>42678</v>
      </c>
      <c r="F293" s="193">
        <f>IFERROR(_xll.qlIndexFixing(IndexON,D293,TRUE,_xll.ohTrigger(RecalcTrigger,TriggerON)),NA())</f>
        <v>-1.9777139058962945E-3</v>
      </c>
      <c r="H293" s="42">
        <f>_xll.qlCalendarAdvance(Calendar,$H292,B293,"f",FALSE)</f>
        <v>42678</v>
      </c>
      <c r="I293" s="177">
        <f>_xll.qlInterestRateIndexValueDate(Index1M,$H293)</f>
        <v>42682</v>
      </c>
      <c r="J293" s="182">
        <f>IFERROR(_xll.qlIndexFixing(Index1M,$H293,TRUE,_xll.ohTrigger(RecalcTrigger,Trigger1M)),NA())</f>
        <v>-1.4391839917444749E-3</v>
      </c>
      <c r="K293" s="44">
        <f>IFERROR(_xll.qlIndexFixing(Index3M,H293,TRUE,_xll.ohTrigger(RecalcTrigger,Trigger3M)),NA())</f>
        <v>-4.9543197100777446E-4</v>
      </c>
      <c r="L293" s="44">
        <f>IFERROR(_xll.qlIndexFixing(Index6M,$H293,TRUE,_xll.ohTrigger(RecalcTrigger,Trigger6M)),NA())</f>
        <v>5.3272843780471067E-4</v>
      </c>
      <c r="M293" s="183">
        <f>IFERROR(_xll.qlIndexFixing(Index1Y,$H293,TRUE,_xll.ohTrigger(RecalcTrigger,Trigger1Y)),NA())</f>
        <v>2.1434209081361653E-3</v>
      </c>
      <c r="N293" s="182">
        <f>IFERROR(_xll.qlIndexFixing(ONIndex1M,I293,TRUE,_xll.ohTrigger(RecalcTrigger,Trigger1M)),NA())</f>
        <v>-1.4513696734841375E-3</v>
      </c>
      <c r="O293" s="44">
        <f>IFERROR(_xll.qlIndexFixing(ONIndex3M,I293,TRUE,_xll.ohTrigger(RecalcTrigger,Trigger3M)),NA())</f>
        <v>-5.6783502140334008E-4</v>
      </c>
      <c r="P293" s="44">
        <f>IFERROR(_xll.qlIndexFixing(ONIndex6M,I293,TRUE,_xll.ohTrigger(RecalcTrigger,Trigger6M)),NA())</f>
        <v>2.0020301568557386E-4</v>
      </c>
      <c r="Q293" s="183">
        <f>IFERROR(_xll.qlIndexFixing(ONIndex1Y,I293,TRUE,_xll.ohTrigger(RecalcTrigger,Trigger1Y)),NA())</f>
        <v>1.9424166603965176E-3</v>
      </c>
    </row>
    <row r="294" spans="2:17" x14ac:dyDescent="0.2">
      <c r="B294" s="39" t="s">
        <v>17</v>
      </c>
      <c r="D294" s="42">
        <f>_xll.qlCalendarAdvance(Calendar,$D293,B294,"f",FALSE)</f>
        <v>42681</v>
      </c>
      <c r="E294" s="177">
        <f>_xll.qlInterestRateIndexValueDate(IndexON,D294)</f>
        <v>42681</v>
      </c>
      <c r="F294" s="193">
        <f>IFERROR(_xll.qlIndexFixing(IndexON,D294,TRUE,_xll.ohTrigger(RecalcTrigger,TriggerON)),NA())</f>
        <v>-1.9777109241081448E-3</v>
      </c>
      <c r="H294" s="42">
        <f>_xll.qlCalendarAdvance(Calendar,$H293,B294,"f",FALSE)</f>
        <v>42681</v>
      </c>
      <c r="I294" s="177">
        <f>_xll.qlInterestRateIndexValueDate(Index1M,$H294)</f>
        <v>42683</v>
      </c>
      <c r="J294" s="182">
        <f>IFERROR(_xll.qlIndexFixing(Index1M,$H294,TRUE,_xll.ohTrigger(RecalcTrigger,Trigger1M)),NA())</f>
        <v>-1.4381776991725381E-3</v>
      </c>
      <c r="K294" s="44">
        <f>IFERROR(_xll.qlIndexFixing(Index3M,H294,TRUE,_xll.ohTrigger(RecalcTrigger,Trigger3M)),NA())</f>
        <v>-4.9416649788583042E-4</v>
      </c>
      <c r="L294" s="44">
        <f>IFERROR(_xll.qlIndexFixing(Index6M,$H294,TRUE,_xll.ohTrigger(RecalcTrigger,Trigger6M)),NA())</f>
        <v>5.3566349012832424E-4</v>
      </c>
      <c r="M294" s="183">
        <f>IFERROR(_xll.qlIndexFixing(Index1Y,$H294,TRUE,_xll.ohTrigger(RecalcTrigger,Trigger1Y)),NA())</f>
        <v>2.1455494622316679E-3</v>
      </c>
      <c r="N294" s="182">
        <f>IFERROR(_xll.qlIndexFixing(ONIndex1M,I294,TRUE,_xll.ohTrigger(RecalcTrigger,Trigger1M)),NA())</f>
        <v>-1.4495922430413088E-3</v>
      </c>
      <c r="O294" s="44">
        <f>IFERROR(_xll.qlIndexFixing(ONIndex3M,I294,TRUE,_xll.ohTrigger(RecalcTrigger,Trigger3M)),NA())</f>
        <v>-5.6563384636110214E-4</v>
      </c>
      <c r="P294" s="44">
        <f>IFERROR(_xll.qlIndexFixing(ONIndex6M,I294,TRUE,_xll.ohTrigger(RecalcTrigger,Trigger6M)),NA())</f>
        <v>2.0685916534368687E-4</v>
      </c>
      <c r="Q294" s="183">
        <f>IFERROR(_xll.qlIndexFixing(ONIndex1Y,I294,TRUE,_xll.ohTrigger(RecalcTrigger,Trigger1Y)),NA())</f>
        <v>1.9750934628604E-3</v>
      </c>
    </row>
    <row r="295" spans="2:17" x14ac:dyDescent="0.2">
      <c r="B295" s="39" t="s">
        <v>17</v>
      </c>
      <c r="D295" s="42">
        <f>_xll.qlCalendarAdvance(Calendar,$D294,B295,"f",FALSE)</f>
        <v>42682</v>
      </c>
      <c r="E295" s="177">
        <f>_xll.qlInterestRateIndexValueDate(IndexON,D295)</f>
        <v>42682</v>
      </c>
      <c r="F295" s="193">
        <f>IFERROR(_xll.qlIndexFixing(IndexON,D295,TRUE,_xll.ohTrigger(RecalcTrigger,TriggerON)),NA())</f>
        <v>-1.977558932129142E-3</v>
      </c>
      <c r="H295" s="42">
        <f>_xll.qlCalendarAdvance(Calendar,$H294,B295,"f",FALSE)</f>
        <v>42682</v>
      </c>
      <c r="I295" s="177">
        <f>_xll.qlInterestRateIndexValueDate(Index1M,$H295)</f>
        <v>42684</v>
      </c>
      <c r="J295" s="182">
        <f>IFERROR(_xll.qlIndexFixing(Index1M,$H295,TRUE,_xll.ohTrigger(RecalcTrigger,Trigger1M)),NA())</f>
        <v>-1.4360762060554311E-3</v>
      </c>
      <c r="K295" s="44">
        <f>IFERROR(_xll.qlIndexFixing(Index3M,H295,TRUE,_xll.ohTrigger(RecalcTrigger,Trigger3M)),NA())</f>
        <v>-4.9288751501752126E-4</v>
      </c>
      <c r="L295" s="44">
        <f>IFERROR(_xll.qlIndexFixing(Index6M,$H295,TRUE,_xll.ohTrigger(RecalcTrigger,Trigger6M)),NA())</f>
        <v>5.3859902491021014E-4</v>
      </c>
      <c r="M295" s="183">
        <f>IFERROR(_xll.qlIndexFixing(Index1Y,$H295,TRUE,_xll.ohTrigger(RecalcTrigger,Trigger1Y)),NA())</f>
        <v>2.1476491867791062E-3</v>
      </c>
      <c r="N295" s="182">
        <f>IFERROR(_xll.qlIndexFixing(ONIndex1M,I295,TRUE,_xll.ohTrigger(RecalcTrigger,Trigger1M)),NA())</f>
        <v>-1.4477924744671355E-3</v>
      </c>
      <c r="O295" s="44">
        <f>IFERROR(_xll.qlIndexFixing(ONIndex3M,I295,TRUE,_xll.ohTrigger(RecalcTrigger,Trigger3M)),NA())</f>
        <v>-5.6345311392647091E-4</v>
      </c>
      <c r="P295" s="44">
        <f>IFERROR(_xll.qlIndexFixing(ONIndex6M,I295,TRUE,_xll.ohTrigger(RecalcTrigger,Trigger6M)),NA())</f>
        <v>2.1547664732501914E-4</v>
      </c>
      <c r="Q295" s="183">
        <f>IFERROR(_xll.qlIndexFixing(ONIndex1Y,I295,TRUE,_xll.ohTrigger(RecalcTrigger,Trigger1Y)),NA())</f>
        <v>2.0018913589225917E-3</v>
      </c>
    </row>
    <row r="296" spans="2:17" x14ac:dyDescent="0.2">
      <c r="B296" s="39" t="s">
        <v>17</v>
      </c>
      <c r="D296" s="42">
        <f>_xll.qlCalendarAdvance(Calendar,$D295,B296,"f",FALSE)</f>
        <v>42683</v>
      </c>
      <c r="E296" s="177">
        <f>_xll.qlInterestRateIndexValueDate(IndexON,D296)</f>
        <v>42683</v>
      </c>
      <c r="F296" s="193">
        <f>IFERROR(_xll.qlIndexFixing(IndexON,D296,TRUE,_xll.ohTrigger(RecalcTrigger,TriggerON)),NA())</f>
        <v>-1.9773187689997584E-3</v>
      </c>
      <c r="H296" s="42">
        <f>_xll.qlCalendarAdvance(Calendar,$H295,B296,"f",FALSE)</f>
        <v>42683</v>
      </c>
      <c r="I296" s="177">
        <f>_xll.qlInterestRateIndexValueDate(Index1M,$H296)</f>
        <v>42685</v>
      </c>
      <c r="J296" s="182">
        <f>IFERROR(_xll.qlIndexFixing(Index1M,$H296,TRUE,_xll.ohTrigger(RecalcTrigger,Trigger1M)),NA())</f>
        <v>-1.4355886560906354E-3</v>
      </c>
      <c r="K296" s="44">
        <f>IFERROR(_xll.qlIndexFixing(Index3M,H296,TRUE,_xll.ohTrigger(RecalcTrigger,Trigger3M)),NA())</f>
        <v>-4.9060635796203218E-4</v>
      </c>
      <c r="L296" s="44">
        <f>IFERROR(_xll.qlIndexFixing(Index6M,$H296,TRUE,_xll.ohTrigger(RecalcTrigger,Trigger6M)),NA())</f>
        <v>5.4153551130922358E-4</v>
      </c>
      <c r="M296" s="183">
        <f>IFERROR(_xll.qlIndexFixing(Index1Y,$H296,TRUE,_xll.ohTrigger(RecalcTrigger,Trigger1Y)),NA())</f>
        <v>2.1528322084005389E-3</v>
      </c>
      <c r="N296" s="182">
        <f>IFERROR(_xll.qlIndexFixing(ONIndex1M,I296,TRUE,_xll.ohTrigger(RecalcTrigger,Trigger1M)),NA())</f>
        <v>-1.446872668875443E-3</v>
      </c>
      <c r="O296" s="44">
        <f>IFERROR(_xll.qlIndexFixing(ONIndex3M,I296,TRUE,_xll.ohTrigger(RecalcTrigger,Trigger3M)),NA())</f>
        <v>-5.6237196931263611E-4</v>
      </c>
      <c r="P296" s="44">
        <f>IFERROR(_xll.qlIndexFixing(ONIndex6M,I296,TRUE,_xll.ohTrigger(RecalcTrigger,Trigger6M)),NA())</f>
        <v>2.2077969316747215E-4</v>
      </c>
      <c r="Q296" s="183">
        <f>IFERROR(_xll.qlIndexFixing(ONIndex1Y,I296,TRUE,_xll.ohTrigger(RecalcTrigger,Trigger1Y)),NA())</f>
        <v>2.0123226480350809E-3</v>
      </c>
    </row>
    <row r="297" spans="2:17" x14ac:dyDescent="0.2">
      <c r="B297" s="39" t="s">
        <v>17</v>
      </c>
      <c r="D297" s="42">
        <f>_xll.qlCalendarAdvance(Calendar,$D296,B297,"f",FALSE)</f>
        <v>42684</v>
      </c>
      <c r="E297" s="177">
        <f>_xll.qlInterestRateIndexValueDate(IndexON,D297)</f>
        <v>42684</v>
      </c>
      <c r="F297" s="193">
        <f>IFERROR(_xll.qlIndexFixing(IndexON,D297,TRUE,_xll.ohTrigger(RecalcTrigger,TriggerON)),NA())</f>
        <v>-1.9769896813226495E-3</v>
      </c>
      <c r="H297" s="42">
        <f>_xll.qlCalendarAdvance(Calendar,$H296,B297,"f",FALSE)</f>
        <v>42684</v>
      </c>
      <c r="I297" s="177">
        <f>_xll.qlInterestRateIndexValueDate(Index1M,$H297)</f>
        <v>42688</v>
      </c>
      <c r="J297" s="182">
        <f>IFERROR(_xll.qlIndexFixing(Index1M,$H297,TRUE,_xll.ohTrigger(RecalcTrigger,Trigger1M)),NA())</f>
        <v>-1.4329934565120439E-3</v>
      </c>
      <c r="K297" s="44">
        <f>IFERROR(_xll.qlIndexFixing(Index3M,H297,TRUE,_xll.ohTrigger(RecalcTrigger,Trigger3M)),NA())</f>
        <v>-4.8762736440895486E-4</v>
      </c>
      <c r="L297" s="44">
        <f>IFERROR(_xll.qlIndexFixing(Index6M,$H297,TRUE,_xll.ohTrigger(RecalcTrigger,Trigger6M)),NA())</f>
        <v>5.5144432208553695E-4</v>
      </c>
      <c r="M297" s="183">
        <f>IFERROR(_xll.qlIndexFixing(Index1Y,$H297,TRUE,_xll.ohTrigger(RecalcTrigger,Trigger1Y)),NA())</f>
        <v>2.1558543884023481E-3</v>
      </c>
      <c r="N297" s="182">
        <f>IFERROR(_xll.qlIndexFixing(ONIndex1M,I297,TRUE,_xll.ohTrigger(RecalcTrigger,Trigger1M)),NA())</f>
        <v>-1.4459426638024908E-3</v>
      </c>
      <c r="O297" s="44">
        <f>IFERROR(_xll.qlIndexFixing(ONIndex3M,I297,TRUE,_xll.ohTrigger(RecalcTrigger,Trigger3M)),NA())</f>
        <v>-5.6129682425964944E-4</v>
      </c>
      <c r="P297" s="44">
        <f>IFERROR(_xll.qlIndexFixing(ONIndex6M,I297,TRUE,_xll.ohTrigger(RecalcTrigger,Trigger6M)),NA())</f>
        <v>2.2668736240127885E-4</v>
      </c>
      <c r="Q297" s="183">
        <f>IFERROR(_xll.qlIndexFixing(ONIndex1Y,I297,TRUE,_xll.ohTrigger(RecalcTrigger,Trigger1Y)),NA())</f>
        <v>2.0209434157347772E-3</v>
      </c>
    </row>
    <row r="298" spans="2:17" x14ac:dyDescent="0.2">
      <c r="B298" s="39" t="s">
        <v>17</v>
      </c>
      <c r="D298" s="42">
        <f>_xll.qlCalendarAdvance(Calendar,$D297,B298,"f",FALSE)</f>
        <v>42685</v>
      </c>
      <c r="E298" s="177">
        <f>_xll.qlInterestRateIndexValueDate(IndexON,D298)</f>
        <v>42685</v>
      </c>
      <c r="F298" s="193">
        <f>IFERROR(_xll.qlIndexFixing(IndexON,D298,TRUE,_xll.ohTrigger(RecalcTrigger,TriggerON)),NA())</f>
        <v>-1.9760204773922041E-3</v>
      </c>
      <c r="H298" s="42">
        <f>_xll.qlCalendarAdvance(Calendar,$H297,B298,"f",FALSE)</f>
        <v>42685</v>
      </c>
      <c r="I298" s="177">
        <f>_xll.qlInterestRateIndexValueDate(Index1M,$H298)</f>
        <v>42689</v>
      </c>
      <c r="J298" s="182">
        <f>IFERROR(_xll.qlIndexFixing(Index1M,$H298,TRUE,_xll.ohTrigger(RecalcTrigger,Trigger1M)),NA())</f>
        <v>-1.431926061402411E-3</v>
      </c>
      <c r="K298" s="44">
        <f>IFERROR(_xll.qlIndexFixing(Index3M,H298,TRUE,_xll.ohTrigger(RecalcTrigger,Trigger3M)),NA())</f>
        <v>-4.8627396024847341E-4</v>
      </c>
      <c r="L298" s="44">
        <f>IFERROR(_xll.qlIndexFixing(Index6M,$H298,TRUE,_xll.ohTrigger(RecalcTrigger,Trigger6M)),NA())</f>
        <v>5.5330016590868485E-4</v>
      </c>
      <c r="M298" s="183">
        <f>IFERROR(_xll.qlIndexFixing(Index1Y,$H298,TRUE,_xll.ohTrigger(RecalcTrigger,Trigger1Y)),NA())</f>
        <v>2.1578813388342857E-3</v>
      </c>
      <c r="N298" s="182">
        <f>IFERROR(_xll.qlIndexFixing(ONIndex1M,I298,TRUE,_xll.ohTrigger(RecalcTrigger,Trigger1M)),NA())</f>
        <v>-1.4450024602874478E-3</v>
      </c>
      <c r="O298" s="44">
        <f>IFERROR(_xll.qlIndexFixing(ONIndex3M,I298,TRUE,_xll.ohTrigger(RecalcTrigger,Trigger3M)),NA())</f>
        <v>-5.6022781198095117E-4</v>
      </c>
      <c r="P298" s="44">
        <f>IFERROR(_xll.qlIndexFixing(ONIndex6M,I298,TRUE,_xll.ohTrigger(RecalcTrigger,Trigger6M)),NA())</f>
        <v>2.3320503927948266E-4</v>
      </c>
      <c r="Q298" s="183">
        <f>IFERROR(_xll.qlIndexFixing(ONIndex1Y,I298,TRUE,_xll.ohTrigger(RecalcTrigger,Trigger1Y)),NA())</f>
        <v>2.0277358782472277E-3</v>
      </c>
    </row>
    <row r="299" spans="2:17" x14ac:dyDescent="0.2">
      <c r="B299" s="39" t="s">
        <v>17</v>
      </c>
      <c r="D299" s="42">
        <f>_xll.qlCalendarAdvance(Calendar,$D298,B299,"f",FALSE)</f>
        <v>42688</v>
      </c>
      <c r="E299" s="177">
        <f>_xll.qlInterestRateIndexValueDate(IndexON,D299)</f>
        <v>42688</v>
      </c>
      <c r="F299" s="193">
        <f>IFERROR(_xll.qlIndexFixing(IndexON,D299,TRUE,_xll.ohTrigger(RecalcTrigger,TriggerON)),NA())</f>
        <v>-1.9747690173899102E-3</v>
      </c>
      <c r="H299" s="42">
        <f>_xll.qlCalendarAdvance(Calendar,$H298,B299,"f",FALSE)</f>
        <v>42688</v>
      </c>
      <c r="I299" s="177">
        <f>_xll.qlInterestRateIndexValueDate(Index1M,$H299)</f>
        <v>42690</v>
      </c>
      <c r="J299" s="182">
        <f>IFERROR(_xll.qlIndexFixing(Index1M,$H299,TRUE,_xll.ohTrigger(RecalcTrigger,Trigger1M)),NA())</f>
        <v>-1.4308484872311844E-3</v>
      </c>
      <c r="K299" s="44">
        <f>IFERROR(_xll.qlIndexFixing(Index3M,H299,TRUE,_xll.ohTrigger(RecalcTrigger,Trigger3M)),NA())</f>
        <v>-4.8490427227152274E-4</v>
      </c>
      <c r="L299" s="44">
        <f>IFERROR(_xll.qlIndexFixing(Index6M,$H299,TRUE,_xll.ohTrigger(RecalcTrigger,Trigger6M)),NA())</f>
        <v>5.562482574214744E-4</v>
      </c>
      <c r="M299" s="183">
        <f>IFERROR(_xll.qlIndexFixing(Index1Y,$H299,TRUE,_xll.ohTrigger(RecalcTrigger,Trigger1Y)),NA())</f>
        <v>2.1599083487180639E-3</v>
      </c>
      <c r="N299" s="182">
        <f>IFERROR(_xll.qlIndexFixing(ONIndex1M,I299,TRUE,_xll.ohTrigger(RecalcTrigger,Trigger1M)),NA())</f>
        <v>-1.4430822811650756E-3</v>
      </c>
      <c r="O299" s="44">
        <f>IFERROR(_xll.qlIndexFixing(ONIndex3M,I299,TRUE,_xll.ohTrigger(RecalcTrigger,Trigger3M)),NA())</f>
        <v>-5.5811003131012171E-4</v>
      </c>
      <c r="P299" s="44">
        <f>IFERROR(_xll.qlIndexFixing(ONIndex6M,I299,TRUE,_xll.ohTrigger(RecalcTrigger,Trigger6M)),NA())</f>
        <v>2.4830084388582918E-4</v>
      </c>
      <c r="Q299" s="183">
        <f>IFERROR(_xll.qlIndexFixing(ONIndex1Y,I299,TRUE,_xll.ohTrigger(RecalcTrigger,Trigger1Y)),NA())</f>
        <v>2.0351490396119942E-3</v>
      </c>
    </row>
    <row r="300" spans="2:17" x14ac:dyDescent="0.2">
      <c r="B300" s="39" t="s">
        <v>17</v>
      </c>
      <c r="D300" s="42">
        <f>_xll.qlCalendarAdvance(Calendar,$D299,B300,"f",FALSE)</f>
        <v>42689</v>
      </c>
      <c r="E300" s="177">
        <f>_xll.qlInterestRateIndexValueDate(IndexON,D300)</f>
        <v>42689</v>
      </c>
      <c r="F300" s="193">
        <f>IFERROR(_xll.qlIndexFixing(IndexON,D300,TRUE,_xll.ohTrigger(RecalcTrigger,TriggerON)),NA())</f>
        <v>-1.9739840061738789E-3</v>
      </c>
      <c r="H300" s="42">
        <f>_xll.qlCalendarAdvance(Calendar,$H299,B300,"f",FALSE)</f>
        <v>42689</v>
      </c>
      <c r="I300" s="177">
        <f>_xll.qlInterestRateIndexValueDate(Index1M,$H300)</f>
        <v>42691</v>
      </c>
      <c r="J300" s="182">
        <f>IFERROR(_xll.qlIndexFixing(Index1M,$H300,TRUE,_xll.ohTrigger(RecalcTrigger,Trigger1M)),NA())</f>
        <v>-1.4286045670704184E-3</v>
      </c>
      <c r="K300" s="44">
        <f>IFERROR(_xll.qlIndexFixing(Index3M,H300,TRUE,_xll.ohTrigger(RecalcTrigger,Trigger3M)),NA())</f>
        <v>-4.8351782560882868E-4</v>
      </c>
      <c r="L300" s="44">
        <f>IFERROR(_xll.qlIndexFixing(Index6M,$H300,TRUE,_xll.ohTrigger(RecalcTrigger,Trigger6M)),NA())</f>
        <v>5.5920000128737996E-4</v>
      </c>
      <c r="M300" s="183">
        <f>IFERROR(_xll.qlIndexFixing(Index1Y,$H300,TRUE,_xll.ohTrigger(RecalcTrigger,Trigger1Y)),NA())</f>
        <v>2.1619404026616972E-3</v>
      </c>
      <c r="N300" s="182">
        <f>IFERROR(_xll.qlIndexFixing(ONIndex1M,I300,TRUE,_xll.ohTrigger(RecalcTrigger,Trigger1M)),NA())</f>
        <v>-1.4411396906632845E-3</v>
      </c>
      <c r="O300" s="44">
        <f>IFERROR(_xll.qlIndexFixing(ONIndex3M,I300,TRUE,_xll.ohTrigger(RecalcTrigger,Trigger3M)),NA())</f>
        <v>-5.560157570760893E-4</v>
      </c>
      <c r="P300" s="44">
        <f>IFERROR(_xll.qlIndexFixing(ONIndex6M,I300,TRUE,_xll.ohTrigger(RecalcTrigger,Trigger6M)),NA())</f>
        <v>2.6548350653854413E-4</v>
      </c>
      <c r="Q300" s="183">
        <f>IFERROR(_xll.qlIndexFixing(ONIndex1Y,I300,TRUE,_xll.ohTrigger(RecalcTrigger,Trigger1Y)),NA())</f>
        <v>2.0362670046125686E-3</v>
      </c>
    </row>
    <row r="301" spans="2:17" x14ac:dyDescent="0.2">
      <c r="B301" s="39" t="s">
        <v>17</v>
      </c>
      <c r="D301" s="42">
        <f>_xll.qlCalendarAdvance(Calendar,$D300,B301,"f",FALSE)</f>
        <v>42690</v>
      </c>
      <c r="E301" s="177">
        <f>_xll.qlInterestRateIndexValueDate(IndexON,D301)</f>
        <v>42690</v>
      </c>
      <c r="F301" s="193">
        <f>IFERROR(_xll.qlIndexFixing(IndexON,D301,TRUE,_xll.ohTrigger(RecalcTrigger,TriggerON)),NA())</f>
        <v>-1.9731055504257355E-3</v>
      </c>
      <c r="H301" s="42">
        <f>_xll.qlCalendarAdvance(Calendar,$H300,B301,"f",FALSE)</f>
        <v>42690</v>
      </c>
      <c r="I301" s="177">
        <f>_xll.qlInterestRateIndexValueDate(Index1M,$H301)</f>
        <v>42692</v>
      </c>
      <c r="J301" s="182">
        <f>IFERROR(_xll.qlIndexFixing(Index1M,$H301,TRUE,_xll.ohTrigger(RecalcTrigger,Trigger1M)),NA())</f>
        <v>-1.4280813349426727E-3</v>
      </c>
      <c r="K301" s="44">
        <f>IFERROR(_xll.qlIndexFixing(Index3M,H301,TRUE,_xll.ohTrigger(RecalcTrigger,Trigger3M)),NA())</f>
        <v>-4.8094068239742168E-4</v>
      </c>
      <c r="L301" s="44">
        <f>IFERROR(_xll.qlIndexFixing(Index6M,$H301,TRUE,_xll.ohTrigger(RecalcTrigger,Trigger6M)),NA())</f>
        <v>5.6215582859052036E-4</v>
      </c>
      <c r="M301" s="183">
        <f>IFERROR(_xll.qlIndexFixing(Index1Y,$H301,TRUE,_xll.ohTrigger(RecalcTrigger,Trigger1Y)),NA())</f>
        <v>2.1674121358093591E-3</v>
      </c>
      <c r="N301" s="182">
        <f>IFERROR(_xll.qlIndexFixing(ONIndex1M,I301,TRUE,_xll.ohTrigger(RecalcTrigger,Trigger1M)),NA())</f>
        <v>-1.4401485158410665E-3</v>
      </c>
      <c r="O301" s="44">
        <f>IFERROR(_xll.qlIndexFixing(ONIndex3M,I301,TRUE,_xll.ohTrigger(RecalcTrigger,Trigger3M)),NA())</f>
        <v>-5.5497940846915839E-4</v>
      </c>
      <c r="P301" s="44">
        <f>IFERROR(_xll.qlIndexFixing(ONIndex6M,I301,TRUE,_xll.ohTrigger(RecalcTrigger,Trigger6M)),NA())</f>
        <v>2.7513198399553573E-4</v>
      </c>
      <c r="Q301" s="183">
        <f>IFERROR(_xll.qlIndexFixing(ONIndex1Y,I301,TRUE,_xll.ohTrigger(RecalcTrigger,Trigger1Y)),NA())</f>
        <v>2.0336511875296281E-3</v>
      </c>
    </row>
    <row r="302" spans="2:17" x14ac:dyDescent="0.2">
      <c r="B302" s="39" t="s">
        <v>17</v>
      </c>
      <c r="D302" s="42">
        <f>_xll.qlCalendarAdvance(Calendar,$D301,B302,"f",FALSE)</f>
        <v>42691</v>
      </c>
      <c r="E302" s="177">
        <f>_xll.qlInterestRateIndexValueDate(IndexON,D302)</f>
        <v>42691</v>
      </c>
      <c r="F302" s="193">
        <f>IFERROR(_xll.qlIndexFixing(IndexON,D302,TRUE,_xll.ohTrigger(RecalcTrigger,TriggerON)),NA())</f>
        <v>-1.9721328961486151E-3</v>
      </c>
      <c r="H302" s="42">
        <f>_xll.qlCalendarAdvance(Calendar,$H301,B302,"f",FALSE)</f>
        <v>42691</v>
      </c>
      <c r="I302" s="177">
        <f>_xll.qlInterestRateIndexValueDate(Index1M,$H302)</f>
        <v>42695</v>
      </c>
      <c r="J302" s="182">
        <f>IFERROR(_xll.qlIndexFixing(Index1M,$H302,TRUE,_xll.ohTrigger(RecalcTrigger,Trigger1M)),NA())</f>
        <v>-1.4253079773229871E-3</v>
      </c>
      <c r="K302" s="44">
        <f>IFERROR(_xll.qlIndexFixing(Index3M,H302,TRUE,_xll.ohTrigger(RecalcTrigger,Trigger3M)),NA())</f>
        <v>-4.7779482950746031E-4</v>
      </c>
      <c r="L302" s="44">
        <f>IFERROR(_xll.qlIndexFixing(Index6M,$H302,TRUE,_xll.ohTrigger(RecalcTrigger,Trigger6M)),NA())</f>
        <v>5.7233352286610389E-4</v>
      </c>
      <c r="M302" s="183">
        <f>IFERROR(_xll.qlIndexFixing(Index1Y,$H302,TRUE,_xll.ohTrigger(RecalcTrigger,Trigger1Y)),NA())</f>
        <v>2.1702204489985983E-3</v>
      </c>
      <c r="N302" s="182">
        <f>IFERROR(_xll.qlIndexFixing(ONIndex1M,I302,TRUE,_xll.ohTrigger(RecalcTrigger,Trigger1M)),NA())</f>
        <v>-1.4391471510100118E-3</v>
      </c>
      <c r="O302" s="44">
        <f>IFERROR(_xll.qlIndexFixing(ONIndex3M,I302,TRUE,_xll.ohTrigger(RecalcTrigger,Trigger3M)),NA())</f>
        <v>-5.5394999235680586E-4</v>
      </c>
      <c r="P302" s="44">
        <f>IFERROR(_xll.qlIndexFixing(ONIndex6M,I302,TRUE,_xll.ohTrigger(RecalcTrigger,Trigger6M)),NA())</f>
        <v>2.8542277429544072E-4</v>
      </c>
      <c r="Q302" s="183">
        <f>IFERROR(_xll.qlIndexFixing(ONIndex1Y,I302,TRUE,_xll.ohTrigger(RecalcTrigger,Trigger1Y)),NA())</f>
        <v>2.0291003641315086E-3</v>
      </c>
    </row>
    <row r="303" spans="2:17" x14ac:dyDescent="0.2">
      <c r="B303" s="39" t="s">
        <v>17</v>
      </c>
      <c r="D303" s="42">
        <f>_xll.qlCalendarAdvance(Calendar,$D302,B303,"f",FALSE)</f>
        <v>42692</v>
      </c>
      <c r="E303" s="177">
        <f>_xll.qlInterestRateIndexValueDate(IndexON,D303)</f>
        <v>42692</v>
      </c>
      <c r="F303" s="193">
        <f>IFERROR(_xll.qlIndexFixing(IndexON,D303,TRUE,_xll.ohTrigger(RecalcTrigger,TriggerON)),NA())</f>
        <v>-1.969859048465139E-3</v>
      </c>
      <c r="H303" s="42">
        <f>_xll.qlCalendarAdvance(Calendar,$H302,B303,"f",FALSE)</f>
        <v>42692</v>
      </c>
      <c r="I303" s="177">
        <f>_xll.qlInterestRateIndexValueDate(Index1M,$H303)</f>
        <v>42696</v>
      </c>
      <c r="J303" s="182">
        <f>IFERROR(_xll.qlIndexFixing(Index1M,$H303,TRUE,_xll.ohTrigger(RecalcTrigger,Trigger1M)),NA())</f>
        <v>-1.4241693569156944E-3</v>
      </c>
      <c r="K303" s="44">
        <f>IFERROR(_xll.qlIndexFixing(Index3M,H303,TRUE,_xll.ohTrigger(RecalcTrigger,Trigger3M)),NA())</f>
        <v>-4.7631734115796811E-4</v>
      </c>
      <c r="L303" s="44">
        <f>IFERROR(_xll.qlIndexFixing(Index6M,$H303,TRUE,_xll.ohTrigger(RecalcTrigger,Trigger6M)),NA())</f>
        <v>5.7402840350399289E-4</v>
      </c>
      <c r="M303" s="183">
        <f>IFERROR(_xll.qlIndexFixing(Index1Y,$H303,TRUE,_xll.ohTrigger(RecalcTrigger,Trigger1Y)),NA())</f>
        <v>2.17235419017993E-3</v>
      </c>
      <c r="N303" s="182">
        <f>IFERROR(_xll.qlIndexFixing(ONIndex1M,I303,TRUE,_xll.ohTrigger(RecalcTrigger,Trigger1M)),NA())</f>
        <v>-1.4381355972092891E-3</v>
      </c>
      <c r="O303" s="44">
        <f>IFERROR(_xll.qlIndexFixing(ONIndex3M,I303,TRUE,_xll.ohTrigger(RecalcTrigger,Trigger3M)),NA())</f>
        <v>-5.5292764243208836E-4</v>
      </c>
      <c r="P303" s="44">
        <f>IFERROR(_xll.qlIndexFixing(ONIndex6M,I303,TRUE,_xll.ohTrigger(RecalcTrigger,Trigger6M)),NA())</f>
        <v>2.9594061401461147E-4</v>
      </c>
      <c r="Q303" s="183">
        <f>IFERROR(_xll.qlIndexFixing(ONIndex1Y,I303,TRUE,_xll.ohTrigger(RecalcTrigger,Trigger1Y)),NA())</f>
        <v>2.0230333912074627E-3</v>
      </c>
    </row>
    <row r="304" spans="2:17" x14ac:dyDescent="0.2">
      <c r="B304" s="39" t="s">
        <v>17</v>
      </c>
      <c r="D304" s="42">
        <f>_xll.qlCalendarAdvance(Calendar,$D303,B304,"f",FALSE)</f>
        <v>42695</v>
      </c>
      <c r="E304" s="177">
        <f>_xll.qlInterestRateIndexValueDate(IndexON,D304)</f>
        <v>42695</v>
      </c>
      <c r="F304" s="193">
        <f>IFERROR(_xll.qlIndexFixing(IndexON,D304,TRUE,_xll.ohTrigger(RecalcTrigger,TriggerON)),NA())</f>
        <v>-1.9672852307195399E-3</v>
      </c>
      <c r="H304" s="42">
        <f>_xll.qlCalendarAdvance(Calendar,$H303,B304,"f",FALSE)</f>
        <v>42695</v>
      </c>
      <c r="I304" s="177">
        <f>_xll.qlInterestRateIndexValueDate(Index1M,$H304)</f>
        <v>42697</v>
      </c>
      <c r="J304" s="182">
        <f>IFERROR(_xll.qlIndexFixing(Index1M,$H304,TRUE,_xll.ohTrigger(RecalcTrigger,Trigger1M)),NA())</f>
        <v>-1.4230205668326334E-3</v>
      </c>
      <c r="K304" s="44">
        <f>IFERROR(_xll.qlIndexFixing(Index3M,H304,TRUE,_xll.ohTrigger(RecalcTrigger,Trigger3M)),NA())</f>
        <v>-4.7482016977023312E-4</v>
      </c>
      <c r="L304" s="44">
        <f>IFERROR(_xll.qlIndexFixing(Index6M,$H304,TRUE,_xll.ohTrigger(RecalcTrigger,Trigger6M)),NA())</f>
        <v>5.7701092389244441E-4</v>
      </c>
      <c r="M304" s="183">
        <f>IFERROR(_xll.qlIndexFixing(Index1Y,$H304,TRUE,_xll.ohTrigger(RecalcTrigger,Trigger1Y)),NA())</f>
        <v>2.174523901778044E-3</v>
      </c>
      <c r="N304" s="182">
        <f>IFERROR(_xll.qlIndexFixing(ONIndex1M,I304,TRUE,_xll.ohTrigger(RecalcTrigger,Trigger1M)),NA())</f>
        <v>-1.4360728046725058E-3</v>
      </c>
      <c r="O304" s="44">
        <f>IFERROR(_xll.qlIndexFixing(ONIndex3M,I304,TRUE,_xll.ohTrigger(RecalcTrigger,Trigger3M)),NA())</f>
        <v>-5.5090631912335652E-4</v>
      </c>
      <c r="P304" s="44">
        <f>IFERROR(_xll.qlIndexFixing(ONIndex6M,I304,TRUE,_xll.ohTrigger(RecalcTrigger,Trigger6M)),NA())</f>
        <v>3.1598673832178292E-4</v>
      </c>
      <c r="Q304" s="183">
        <f>IFERROR(_xll.qlIndexFixing(ONIndex1Y,I304,TRUE,_xll.ohTrigger(RecalcTrigger,Trigger1Y)),NA())</f>
        <v>2.0122372952435796E-3</v>
      </c>
    </row>
    <row r="305" spans="2:17" x14ac:dyDescent="0.2">
      <c r="B305" s="39" t="s">
        <v>17</v>
      </c>
      <c r="D305" s="42">
        <f>_xll.qlCalendarAdvance(Calendar,$D304,B305,"f",FALSE)</f>
        <v>42696</v>
      </c>
      <c r="E305" s="177">
        <f>_xll.qlInterestRateIndexValueDate(IndexON,D305)</f>
        <v>42696</v>
      </c>
      <c r="F305" s="193">
        <f>IFERROR(_xll.qlIndexFixing(IndexON,D305,TRUE,_xll.ohTrigger(RecalcTrigger,TriggerON)),NA())</f>
        <v>-1.9658302852354481E-3</v>
      </c>
      <c r="H305" s="42">
        <f>_xll.qlCalendarAdvance(Calendar,$H304,B305,"f",FALSE)</f>
        <v>42696</v>
      </c>
      <c r="I305" s="177">
        <f>_xll.qlInterestRateIndexValueDate(Index1M,$H305)</f>
        <v>42698</v>
      </c>
      <c r="J305" s="182">
        <f>IFERROR(_xll.qlIndexFixing(Index1M,$H305,TRUE,_xll.ohTrigger(RecalcTrigger,Trigger1M)),NA())</f>
        <v>-1.4200156574412598E-3</v>
      </c>
      <c r="K305" s="44">
        <f>IFERROR(_xll.qlIndexFixing(Index3M,H305,TRUE,_xll.ohTrigger(RecalcTrigger,Trigger3M)),NA())</f>
        <v>-4.7330281543023217E-4</v>
      </c>
      <c r="L305" s="44">
        <f>IFERROR(_xll.qlIndexFixing(Index6M,$H305,TRUE,_xll.ohTrigger(RecalcTrigger,Trigger6M)),NA())</f>
        <v>5.799999999999575E-4</v>
      </c>
      <c r="M305" s="183">
        <f>IFERROR(_xll.qlIndexFixing(Index1Y,$H305,TRUE,_xll.ohTrigger(RecalcTrigger,Trigger1Y)),NA())</f>
        <v>2.1767349079844386E-3</v>
      </c>
      <c r="N305" s="182">
        <f>IFERROR(_xll.qlIndexFixing(ONIndex1M,I305,TRUE,_xll.ohTrigger(RecalcTrigger,Trigger1M)),NA())</f>
        <v>-1.4339875200475305E-3</v>
      </c>
      <c r="O305" s="44">
        <f>IFERROR(_xll.qlIndexFixing(ONIndex3M,I305,TRUE,_xll.ohTrigger(RecalcTrigger,Trigger3M)),NA())</f>
        <v>-5.4891156811898156E-4</v>
      </c>
      <c r="P305" s="44">
        <f>IFERROR(_xll.qlIndexFixing(ONIndex6M,I305,TRUE,_xll.ohTrigger(RecalcTrigger,Trigger6M)),NA())</f>
        <v>3.3529345500049601E-4</v>
      </c>
      <c r="Q305" s="183">
        <f>IFERROR(_xll.qlIndexFixing(ONIndex1Y,I305,TRUE,_xll.ohTrigger(RecalcTrigger,Trigger1Y)),NA())</f>
        <v>2.0036480120655398E-3</v>
      </c>
    </row>
    <row r="306" spans="2:17" x14ac:dyDescent="0.2">
      <c r="B306" s="39" t="s">
        <v>17</v>
      </c>
      <c r="D306" s="42">
        <f>_xll.qlCalendarAdvance(Calendar,$D305,B306,"f",FALSE)</f>
        <v>42697</v>
      </c>
      <c r="E306" s="177">
        <f>_xll.qlInterestRateIndexValueDate(IndexON,D306)</f>
        <v>42697</v>
      </c>
      <c r="F306" s="193">
        <f>IFERROR(_xll.qlIndexFixing(IndexON,D306,TRUE,_xll.ohTrigger(RecalcTrigger,TriggerON)),NA())</f>
        <v>-1.9642766213578966E-3</v>
      </c>
      <c r="H306" s="42">
        <f>_xll.qlCalendarAdvance(Calendar,$H305,B306,"f",FALSE)</f>
        <v>42697</v>
      </c>
      <c r="I306" s="177">
        <f>_xll.qlInterestRateIndexValueDate(Index1M,$H306)</f>
        <v>42699</v>
      </c>
      <c r="J306" s="182">
        <f>IFERROR(_xll.qlIndexFixing(Index1M,$H306,TRUE,_xll.ohTrigger(RecalcTrigger,Trigger1M)),NA())</f>
        <v>-1.4194550797926031E-3</v>
      </c>
      <c r="K306" s="44">
        <f>IFERROR(_xll.qlIndexFixing(Index3M,H306,TRUE,_xll.ohTrigger(RecalcTrigger,Trigger3M)),NA())</f>
        <v>-4.703845491214148E-4</v>
      </c>
      <c r="L306" s="44">
        <f>IFERROR(_xll.qlIndexFixing(Index6M,$H306,TRUE,_xll.ohTrigger(RecalcTrigger,Trigger6M)),NA())</f>
        <v>5.829975640232551E-4</v>
      </c>
      <c r="M306" s="183">
        <f>IFERROR(_xll.qlIndexFixing(Index1Y,$H306,TRUE,_xll.ohTrigger(RecalcTrigger,Trigger1Y)),NA())</f>
        <v>2.1827402695734706E-3</v>
      </c>
      <c r="N306" s="182">
        <f>IFERROR(_xll.qlIndexFixing(ONIndex1M,I306,TRUE,_xll.ohTrigger(RecalcTrigger,Trigger1M)),NA())</f>
        <v>-1.4329250419820028E-3</v>
      </c>
      <c r="O306" s="44">
        <f>IFERROR(_xll.qlIndexFixing(ONIndex3M,I306,TRUE,_xll.ohTrigger(RecalcTrigger,Trigger3M)),NA())</f>
        <v>-5.4792654749391545E-4</v>
      </c>
      <c r="P306" s="44">
        <f>IFERROR(_xll.qlIndexFixing(ONIndex6M,I306,TRUE,_xll.ohTrigger(RecalcTrigger,Trigger6M)),NA())</f>
        <v>3.4457081100391918E-4</v>
      </c>
      <c r="Q306" s="183">
        <f>IFERROR(_xll.qlIndexFixing(ONIndex1Y,I306,TRUE,_xll.ohTrigger(RecalcTrigger,Trigger1Y)),NA())</f>
        <v>2.0004904002135504E-3</v>
      </c>
    </row>
    <row r="307" spans="2:17" x14ac:dyDescent="0.2">
      <c r="B307" s="39" t="s">
        <v>17</v>
      </c>
      <c r="D307" s="42">
        <f>_xll.qlCalendarAdvance(Calendar,$D306,B307,"f",FALSE)</f>
        <v>42698</v>
      </c>
      <c r="E307" s="177">
        <f>_xll.qlInterestRateIndexValueDate(IndexON,D307)</f>
        <v>42698</v>
      </c>
      <c r="F307" s="193">
        <f>IFERROR(_xll.qlIndexFixing(IndexON,D307,TRUE,_xll.ohTrigger(RecalcTrigger,TriggerON)),NA())</f>
        <v>-1.9626234856096048E-3</v>
      </c>
      <c r="H307" s="42">
        <f>_xll.qlCalendarAdvance(Calendar,$H306,B307,"f",FALSE)</f>
        <v>42698</v>
      </c>
      <c r="I307" s="177">
        <f>_xll.qlInterestRateIndexValueDate(Index1M,$H307)</f>
        <v>42702</v>
      </c>
      <c r="J307" s="182">
        <f>IFERROR(_xll.qlIndexFixing(Index1M,$H307,TRUE,_xll.ohTrigger(RecalcTrigger,Trigger1M)),NA())</f>
        <v>-1.4171241181180072E-3</v>
      </c>
      <c r="K307" s="44">
        <f>IFERROR(_xll.qlIndexFixing(Index3M,H307,TRUE,_xll.ohTrigger(RecalcTrigger,Trigger3M)),NA())</f>
        <v>-4.6702144495647252E-4</v>
      </c>
      <c r="L307" s="44">
        <f>IFERROR(_xll.qlIndexFixing(Index6M,$H307,TRUE,_xll.ohTrigger(RecalcTrigger,Trigger6M)),NA())</f>
        <v>5.9367044108693534E-4</v>
      </c>
      <c r="M307" s="183">
        <f>IFERROR(_xll.qlIndexFixing(Index1Y,$H307,TRUE,_xll.ohTrigger(RecalcTrigger,Trigger1Y)),NA())</f>
        <v>2.1860227923042722E-3</v>
      </c>
      <c r="N307" s="182">
        <f>IFERROR(_xll.qlIndexFixing(ONIndex1M,I307,TRUE,_xll.ohTrigger(RecalcTrigger,Trigger1M)),NA())</f>
        <v>-1.431852383140253E-3</v>
      </c>
      <c r="O307" s="44">
        <f>IFERROR(_xll.qlIndexFixing(ONIndex3M,I307,TRUE,_xll.ohTrigger(RecalcTrigger,Trigger3M)),NA())</f>
        <v>-5.4694939261690223E-4</v>
      </c>
      <c r="P307" s="44">
        <f>IFERROR(_xll.qlIndexFixing(ONIndex6M,I307,TRUE,_xll.ohTrigger(RecalcTrigger,Trigger6M)),NA())</f>
        <v>3.5361845403869552E-4</v>
      </c>
      <c r="Q307" s="183">
        <f>IFERROR(_xll.qlIndexFixing(ONIndex1Y,I307,TRUE,_xll.ohTrigger(RecalcTrigger,Trigger1Y)),NA())</f>
        <v>1.9980216836223974E-3</v>
      </c>
    </row>
    <row r="308" spans="2:17" x14ac:dyDescent="0.2">
      <c r="B308" s="39" t="s">
        <v>17</v>
      </c>
      <c r="D308" s="42">
        <f>_xll.qlCalendarAdvance(Calendar,$D307,B308,"f",FALSE)</f>
        <v>42699</v>
      </c>
      <c r="E308" s="177">
        <f>_xll.qlInterestRateIndexValueDate(IndexON,D308)</f>
        <v>42699</v>
      </c>
      <c r="F308" s="193">
        <f>IFERROR(_xll.qlIndexFixing(IndexON,D308,TRUE,_xll.ohTrigger(RecalcTrigger,TriggerON)),NA())</f>
        <v>-1.9589712148171401E-3</v>
      </c>
      <c r="H308" s="42">
        <f>_xll.qlCalendarAdvance(Calendar,$H307,B308,"f",FALSE)</f>
        <v>42699</v>
      </c>
      <c r="I308" s="177">
        <f>_xll.qlInterestRateIndexValueDate(Index1M,$H308)</f>
        <v>42703</v>
      </c>
      <c r="J308" s="182">
        <f>IFERROR(_xll.qlIndexFixing(Index1M,$H308,TRUE,_xll.ohTrigger(RecalcTrigger,Trigger1M)),NA())</f>
        <v>-1.4159143380978456E-3</v>
      </c>
      <c r="K308" s="44">
        <f>IFERROR(_xll.qlIndexFixing(Index3M,H308,TRUE,_xll.ohTrigger(RecalcTrigger,Trigger3M)),NA())</f>
        <v>-4.6612226421473968E-4</v>
      </c>
      <c r="L308" s="44">
        <f>IFERROR(_xll.qlIndexFixing(Index6M,$H308,TRUE,_xll.ohTrigger(RecalcTrigger,Trigger6M)),NA())</f>
        <v>5.9509738399132458E-4</v>
      </c>
      <c r="M308" s="183">
        <f>IFERROR(_xll.qlIndexFixing(Index1Y,$H308,TRUE,_xll.ohTrigger(RecalcTrigger,Trigger1Y)),NA())</f>
        <v>2.1884478354873027E-3</v>
      </c>
      <c r="N308" s="182">
        <f>IFERROR(_xll.qlIndexFixing(ONIndex1M,I308,TRUE,_xll.ohTrigger(RecalcTrigger,Trigger1M)),NA())</f>
        <v>-1.4307695448012581E-3</v>
      </c>
      <c r="O308" s="44">
        <f>IFERROR(_xll.qlIndexFixing(ONIndex3M,I308,TRUE,_xll.ohTrigger(RecalcTrigger,Trigger3M)),NA())</f>
        <v>-5.459802368612543E-4</v>
      </c>
      <c r="P308" s="44">
        <f>IFERROR(_xll.qlIndexFixing(ONIndex6M,I308,TRUE,_xll.ohTrigger(RecalcTrigger,Trigger6M)),NA())</f>
        <v>3.6243369849309204E-4</v>
      </c>
      <c r="Q308" s="183">
        <f>IFERROR(_xll.qlIndexFixing(ONIndex1Y,I308,TRUE,_xll.ohTrigger(RecalcTrigger,Trigger1Y)),NA())</f>
        <v>1.9962485631719318E-3</v>
      </c>
    </row>
    <row r="309" spans="2:17" x14ac:dyDescent="0.2">
      <c r="B309" s="39" t="s">
        <v>17</v>
      </c>
      <c r="D309" s="42">
        <f>_xll.qlCalendarAdvance(Calendar,$D308,B309,"f",FALSE)</f>
        <v>42702</v>
      </c>
      <c r="E309" s="177">
        <f>_xll.qlInterestRateIndexValueDate(IndexON,D309)</f>
        <v>42702</v>
      </c>
      <c r="F309" s="193">
        <f>IFERROR(_xll.qlIndexFixing(IndexON,D309,TRUE,_xll.ohTrigger(RecalcTrigger,TriggerON)),NA())</f>
        <v>-1.9550011577207371E-3</v>
      </c>
      <c r="H309" s="42">
        <f>_xll.qlCalendarAdvance(Calendar,$H308,B309,"f",FALSE)</f>
        <v>42702</v>
      </c>
      <c r="I309" s="177">
        <f>_xll.qlInterestRateIndexValueDate(Index1M,$H309)</f>
        <v>42704</v>
      </c>
      <c r="J309" s="182">
        <f>IFERROR(_xll.qlIndexFixing(Index1M,$H309,TRUE,_xll.ohTrigger(RecalcTrigger,Trigger1M)),NA())</f>
        <v>-1.4146943977837445E-3</v>
      </c>
      <c r="K309" s="44">
        <f>IFERROR(_xll.qlIndexFixing(Index3M,H309,TRUE,_xll.ohTrigger(RecalcTrigger,Trigger3M)),NA())</f>
        <v>-4.6521403579813381E-4</v>
      </c>
      <c r="L309" s="44">
        <f>IFERROR(_xll.qlIndexFixing(Index6M,$H309,TRUE,_xll.ohTrigger(RecalcTrigger,Trigger6M)),NA())</f>
        <v>5.9986008600266681E-4</v>
      </c>
      <c r="M309" s="183">
        <f>IFERROR(_xll.qlIndexFixing(Index1Y,$H309,TRUE,_xll.ohTrigger(RecalcTrigger,Trigger1Y)),NA())</f>
        <v>2.1909104073757363E-3</v>
      </c>
      <c r="N309" s="182">
        <f>IFERROR(_xll.qlIndexFixing(ONIndex1M,I309,TRUE,_xll.ohTrigger(RecalcTrigger,Trigger1M)),NA())</f>
        <v>-1.4285642743550042E-3</v>
      </c>
      <c r="O309" s="44">
        <f>IFERROR(_xll.qlIndexFixing(ONIndex3M,I309,TRUE,_xll.ohTrigger(RecalcTrigger,Trigger3M)),NA())</f>
        <v>-5.4406843335907951E-4</v>
      </c>
      <c r="P309" s="44">
        <f>IFERROR(_xll.qlIndexFixing(ONIndex6M,I309,TRUE,_xll.ohTrigger(RecalcTrigger,Trigger6M)),NA())</f>
        <v>3.7927649588986867E-4</v>
      </c>
      <c r="Q309" s="183">
        <f>IFERROR(_xll.qlIndexFixing(ONIndex1Y,I309,TRUE,_xll.ohTrigger(RecalcTrigger,Trigger1Y)),NA())</f>
        <v>1.9950655372547033E-3</v>
      </c>
    </row>
    <row r="310" spans="2:17" x14ac:dyDescent="0.2">
      <c r="B310" s="39" t="s">
        <v>17</v>
      </c>
      <c r="D310" s="42">
        <f>_xll.qlCalendarAdvance(Calendar,$D309,B310,"f",FALSE)</f>
        <v>42703</v>
      </c>
      <c r="E310" s="177">
        <f>_xll.qlInterestRateIndexValueDate(IndexON,D310)</f>
        <v>42703</v>
      </c>
      <c r="F310" s="193">
        <f>IFERROR(_xll.qlIndexFixing(IndexON,D310,TRUE,_xll.ohTrigger(RecalcTrigger,TriggerON)),NA())</f>
        <v>-1.9528393625378726E-3</v>
      </c>
      <c r="H310" s="42">
        <f>_xll.qlCalendarAdvance(Calendar,$H309,B310,"f",FALSE)</f>
        <v>42703</v>
      </c>
      <c r="I310" s="177">
        <f>_xll.qlInterestRateIndexValueDate(Index1M,$H310)</f>
        <v>42705</v>
      </c>
      <c r="J310" s="182">
        <f>IFERROR(_xll.qlIndexFixing(Index1M,$H310,TRUE,_xll.ohTrigger(RecalcTrigger,Trigger1M)),NA())</f>
        <v>-1.4121660284675819E-3</v>
      </c>
      <c r="K310" s="44">
        <f>IFERROR(_xll.qlIndexFixing(Index3M,H310,TRUE,_xll.ohTrigger(RecalcTrigger,Trigger3M)),NA())</f>
        <v>-4.6357380613271104E-4</v>
      </c>
      <c r="L310" s="44">
        <f>IFERROR(_xll.qlIndexFixing(Index6M,$H310,TRUE,_xll.ohTrigger(RecalcTrigger,Trigger6M)),NA())</f>
        <v>6.0297283960040224E-4</v>
      </c>
      <c r="M310" s="183">
        <f>IFERROR(_xll.qlIndexFixing(Index1Y,$H310,TRUE,_xll.ohTrigger(RecalcTrigger,Trigger1Y)),NA())</f>
        <v>2.1934086250457291E-3</v>
      </c>
      <c r="N310" s="182">
        <f>IFERROR(_xll.qlIndexFixing(ONIndex1M,I310,TRUE,_xll.ohTrigger(RecalcTrigger,Trigger1M)),NA())</f>
        <v>-1.4263364236111187E-3</v>
      </c>
      <c r="O310" s="44">
        <f>IFERROR(_xll.qlIndexFixing(ONIndex3M,I310,TRUE,_xll.ohTrigger(RecalcTrigger,Trigger3M)),NA())</f>
        <v>-5.4218627111968232E-4</v>
      </c>
      <c r="P310" s="44">
        <f>IFERROR(_xll.qlIndexFixing(ONIndex6M,I310,TRUE,_xll.ohTrigger(RecalcTrigger,Trigger6M)),NA())</f>
        <v>3.9531697499484153E-4</v>
      </c>
      <c r="Q310" s="183">
        <f>IFERROR(_xll.qlIndexFixing(ONIndex1Y,I310,TRUE,_xll.ohTrigger(RecalcTrigger,Trigger1Y)),NA())</f>
        <v>1.9962460626121725E-3</v>
      </c>
    </row>
    <row r="311" spans="2:17" x14ac:dyDescent="0.2">
      <c r="B311" s="39" t="s">
        <v>17</v>
      </c>
      <c r="D311" s="42">
        <f>_xll.qlCalendarAdvance(Calendar,$D310,B311,"f",FALSE)</f>
        <v>42704</v>
      </c>
      <c r="E311" s="177">
        <f>_xll.qlInterestRateIndexValueDate(IndexON,D311)</f>
        <v>42704</v>
      </c>
      <c r="F311" s="193">
        <f>IFERROR(_xll.qlIndexFixing(IndexON,D311,TRUE,_xll.ohTrigger(RecalcTrigger,TriggerON)),NA())</f>
        <v>-1.9505735753799769E-3</v>
      </c>
      <c r="H311" s="42">
        <f>_xll.qlCalendarAdvance(Calendar,$H310,B311,"f",FALSE)</f>
        <v>42704</v>
      </c>
      <c r="I311" s="177">
        <f>_xll.qlInterestRateIndexValueDate(Index1M,$H311)</f>
        <v>42706</v>
      </c>
      <c r="J311" s="182">
        <f>IFERROR(_xll.qlIndexFixing(Index1M,$H311,TRUE,_xll.ohTrigger(RecalcTrigger,Trigger1M)),NA())</f>
        <v>-1.4115715251304987E-3</v>
      </c>
      <c r="K311" s="44">
        <f>IFERROR(_xll.qlIndexFixing(Index3M,H311,TRUE,_xll.ohTrigger(RecalcTrigger,Trigger3M)),NA())</f>
        <v>-4.6190962572278949E-4</v>
      </c>
      <c r="L311" s="44">
        <f>IFERROR(_xll.qlIndexFixing(Index6M,$H311,TRUE,_xll.ohTrigger(RecalcTrigger,Trigger6M)),NA())</f>
        <v>6.0609822598438323E-4</v>
      </c>
      <c r="M311" s="183">
        <f>IFERROR(_xll.qlIndexFixing(Index1Y,$H311,TRUE,_xll.ohTrigger(RecalcTrigger,Trigger1Y)),NA())</f>
        <v>2.1999991671806654E-3</v>
      </c>
      <c r="N311" s="182">
        <f>IFERROR(_xll.qlIndexFixing(ONIndex1M,I311,TRUE,_xll.ohTrigger(RecalcTrigger,Trigger1M)),NA())</f>
        <v>-1.4252027080097207E-3</v>
      </c>
      <c r="O311" s="44">
        <f>IFERROR(_xll.qlIndexFixing(ONIndex3M,I311,TRUE,_xll.ohTrigger(RecalcTrigger,Trigger3M)),NA())</f>
        <v>-5.4125911029156981E-4</v>
      </c>
      <c r="P311" s="44">
        <f>IFERROR(_xll.qlIndexFixing(ONIndex6M,I311,TRUE,_xll.ohTrigger(RecalcTrigger,Trigger6M)),NA())</f>
        <v>4.0292994045287855E-4</v>
      </c>
      <c r="Q311" s="183">
        <f>IFERROR(_xll.qlIndexFixing(ONIndex1Y,I311,TRUE,_xll.ohTrigger(RecalcTrigger,Trigger1Y)),NA())</f>
        <v>1.998051437901438E-3</v>
      </c>
    </row>
    <row r="312" spans="2:17" x14ac:dyDescent="0.2">
      <c r="B312" s="39" t="s">
        <v>17</v>
      </c>
      <c r="D312" s="42">
        <f>_xll.qlCalendarAdvance(Calendar,$D311,B312,"f",FALSE)</f>
        <v>42705</v>
      </c>
      <c r="E312" s="177">
        <f>_xll.qlInterestRateIndexValueDate(IndexON,D312)</f>
        <v>42705</v>
      </c>
      <c r="F312" s="193">
        <f>IFERROR(_xll.qlIndexFixing(IndexON,D312,TRUE,_xll.ohTrigger(RecalcTrigger,TriggerON)),NA())</f>
        <v>-1.9482030428497055E-3</v>
      </c>
      <c r="H312" s="42">
        <f>_xll.qlCalendarAdvance(Calendar,$H311,B312,"f",FALSE)</f>
        <v>42705</v>
      </c>
      <c r="I312" s="177">
        <f>_xll.qlInterestRateIndexValueDate(Index1M,$H312)</f>
        <v>42709</v>
      </c>
      <c r="J312" s="182">
        <f>IFERROR(_xll.qlIndexFixing(Index1M,$H312,TRUE,_xll.ohTrigger(RecalcTrigger,Trigger1M)),NA())</f>
        <v>-1.4077746163740626E-3</v>
      </c>
      <c r="K312" s="44">
        <f>IFERROR(_xll.qlIndexFixing(Index3M,H312,TRUE,_xll.ohTrigger(RecalcTrigger,Trigger3M)),NA())</f>
        <v>-4.559599349922146E-4</v>
      </c>
      <c r="L312" s="44">
        <f>IFERROR(_xll.qlIndexFixing(Index6M,$H312,TRUE,_xll.ohTrigger(RecalcTrigger,Trigger6M)),NA())</f>
        <v>6.1555541481599562E-4</v>
      </c>
      <c r="M312" s="183">
        <f>IFERROR(_xll.qlIndexFixing(Index1Y,$H312,TRUE,_xll.ohTrigger(RecalcTrigger,Trigger1Y)),NA())</f>
        <v>2.2037196378662787E-3</v>
      </c>
      <c r="N312" s="182">
        <f>IFERROR(_xll.qlIndexFixing(ONIndex1M,I312,TRUE,_xll.ohTrigger(RecalcTrigger,Trigger1M)),NA())</f>
        <v>-1.4240588210645555E-3</v>
      </c>
      <c r="O312" s="44">
        <f>IFERROR(_xll.qlIndexFixing(ONIndex3M,I312,TRUE,_xll.ohTrigger(RecalcTrigger,Trigger3M)),NA())</f>
        <v>-5.4034074866482484E-4</v>
      </c>
      <c r="P312" s="44">
        <f>IFERROR(_xll.qlIndexFixing(ONIndex6M,I312,TRUE,_xll.ohTrigger(RecalcTrigger,Trigger6M)),NA())</f>
        <v>4.1029439310058535E-4</v>
      </c>
      <c r="Q312" s="183">
        <f>IFERROR(_xll.qlIndexFixing(ONIndex1Y,I312,TRUE,_xll.ohTrigger(RecalcTrigger,Trigger1Y)),NA())</f>
        <v>2.0005926152499853E-3</v>
      </c>
    </row>
    <row r="313" spans="2:17" x14ac:dyDescent="0.2">
      <c r="B313" s="39" t="s">
        <v>17</v>
      </c>
      <c r="D313" s="42">
        <f>_xll.qlCalendarAdvance(Calendar,$D312,B313,"f",FALSE)</f>
        <v>42706</v>
      </c>
      <c r="E313" s="177">
        <f>_xll.qlInterestRateIndexValueDate(IndexON,D313)</f>
        <v>42706</v>
      </c>
      <c r="F313" s="193">
        <f>IFERROR(_xll.qlIndexFixing(IndexON,D313,TRUE,_xll.ohTrigger(RecalcTrigger,TriggerON)),NA())</f>
        <v>-1.9430985717372451E-3</v>
      </c>
      <c r="H313" s="42">
        <f>_xll.qlCalendarAdvance(Calendar,$H312,B313,"f",FALSE)</f>
        <v>42706</v>
      </c>
      <c r="I313" s="177">
        <f>_xll.qlInterestRateIndexValueDate(Index1M,$H313)</f>
        <v>42710</v>
      </c>
      <c r="J313" s="182">
        <f>IFERROR(_xll.qlIndexFixing(Index1M,$H313,TRUE,_xll.ohTrigger(RecalcTrigger,Trigger1M)),NA())</f>
        <v>-1.4064886752321046E-3</v>
      </c>
      <c r="K313" s="44">
        <f>IFERROR(_xll.qlIndexFixing(Index3M,H313,TRUE,_xll.ohTrigger(RecalcTrigger,Trigger3M)),NA())</f>
        <v>-4.5500254985819666E-4</v>
      </c>
      <c r="L313" s="44">
        <f>IFERROR(_xll.qlIndexFixing(Index6M,$H313,TRUE,_xll.ohTrigger(RecalcTrigger,Trigger6M)),NA())</f>
        <v>6.1873660609826147E-4</v>
      </c>
      <c r="M313" s="183">
        <f>IFERROR(_xll.qlIndexFixing(Index1Y,$H313,TRUE,_xll.ohTrigger(RecalcTrigger,Trigger1Y)),NA())</f>
        <v>2.2063671833786372E-3</v>
      </c>
      <c r="N313" s="182">
        <f>IFERROR(_xll.qlIndexFixing(ONIndex1M,I313,TRUE,_xll.ohTrigger(RecalcTrigger,Trigger1M)),NA())</f>
        <v>-1.422904764014632E-3</v>
      </c>
      <c r="O313" s="44">
        <f>IFERROR(_xll.qlIndexFixing(ONIndex3M,I313,TRUE,_xll.ohTrigger(RecalcTrigger,Trigger3M)),NA())</f>
        <v>-5.3943131909317543E-4</v>
      </c>
      <c r="P313" s="44">
        <f>IFERROR(_xll.qlIndexFixing(ONIndex6M,I313,TRUE,_xll.ohTrigger(RecalcTrigger,Trigger6M)),NA())</f>
        <v>4.1740764724629287E-4</v>
      </c>
      <c r="Q313" s="183">
        <f>IFERROR(_xll.qlIndexFixing(ONIndex1Y,I313,TRUE,_xll.ohTrigger(RecalcTrigger,Trigger1Y)),NA())</f>
        <v>2.0038762957774736E-3</v>
      </c>
    </row>
    <row r="314" spans="2:17" x14ac:dyDescent="0.2">
      <c r="B314" s="39" t="s">
        <v>17</v>
      </c>
      <c r="D314" s="42">
        <f>_xll.qlCalendarAdvance(Calendar,$D313,B314,"f",FALSE)</f>
        <v>42709</v>
      </c>
      <c r="E314" s="177">
        <f>_xll.qlInterestRateIndexValueDate(IndexON,D314)</f>
        <v>42709</v>
      </c>
      <c r="F314" s="193">
        <f>IFERROR(_xll.qlIndexFixing(IndexON,D314,TRUE,_xll.ohTrigger(RecalcTrigger,TriggerON)),NA())</f>
        <v>-1.9376583914176848E-3</v>
      </c>
      <c r="H314" s="42">
        <f>_xll.qlCalendarAdvance(Calendar,$H313,B314,"f",FALSE)</f>
        <v>42709</v>
      </c>
      <c r="I314" s="177">
        <f>_xll.qlInterestRateIndexValueDate(Index1M,$H314)</f>
        <v>42711</v>
      </c>
      <c r="J314" s="182">
        <f>IFERROR(_xll.qlIndexFixing(Index1M,$H314,TRUE,_xll.ohTrigger(RecalcTrigger,Trigger1M)),NA())</f>
        <v>-1.4038267497868356E-3</v>
      </c>
      <c r="K314" s="44">
        <f>IFERROR(_xll.qlIndexFixing(Index3M,H314,TRUE,_xll.ohTrigger(RecalcTrigger,Trigger3M)),NA())</f>
        <v>-4.5321044863300131E-4</v>
      </c>
      <c r="L314" s="44">
        <f>IFERROR(_xll.qlIndexFixing(Index6M,$H314,TRUE,_xll.ohTrigger(RecalcTrigger,Trigger6M)),NA())</f>
        <v>6.2193310783496998E-4</v>
      </c>
      <c r="M314" s="183">
        <f>IFERROR(_xll.qlIndexFixing(Index1Y,$H314,TRUE,_xll.ohTrigger(RecalcTrigger,Trigger1Y)),NA())</f>
        <v>2.2090386827937473E-3</v>
      </c>
      <c r="N314" s="182">
        <f>IFERROR(_xll.qlIndexFixing(ONIndex1M,I314,TRUE,_xll.ohTrigger(RecalcTrigger,Trigger1M)),NA())</f>
        <v>-1.4205571509107173E-3</v>
      </c>
      <c r="O314" s="44">
        <f>IFERROR(_xll.qlIndexFixing(ONIndex3M,I314,TRUE,_xll.ohTrigger(RecalcTrigger,Trigger3M)),NA())</f>
        <v>-5.3764209780204908E-4</v>
      </c>
      <c r="P314" s="44">
        <f>IFERROR(_xll.qlIndexFixing(ONIndex6M,I314,TRUE,_xll.ohTrigger(RecalcTrigger,Trigger6M)),NA())</f>
        <v>4.3078391403383876E-4</v>
      </c>
      <c r="Q314" s="183">
        <f>IFERROR(_xll.qlIndexFixing(ONIndex1Y,I314,TRUE,_xll.ohTrigger(RecalcTrigger,Trigger1Y)),NA())</f>
        <v>2.0129634279708597E-3</v>
      </c>
    </row>
    <row r="315" spans="2:17" x14ac:dyDescent="0.2">
      <c r="B315" s="39" t="s">
        <v>17</v>
      </c>
      <c r="D315" s="42">
        <f>_xll.qlCalendarAdvance(Calendar,$D314,B315,"f",FALSE)</f>
        <v>42710</v>
      </c>
      <c r="E315" s="177">
        <f>_xll.qlInterestRateIndexValueDate(IndexON,D315)</f>
        <v>42710</v>
      </c>
      <c r="F315" s="193">
        <f>IFERROR(_xll.qlIndexFixing(IndexON,D315,TRUE,_xll.ohTrigger(RecalcTrigger,TriggerON)),NA())</f>
        <v>-1.9347528314650475E-3</v>
      </c>
      <c r="H315" s="42">
        <f>_xll.qlCalendarAdvance(Calendar,$H314,B315,"f",FALSE)</f>
        <v>42710</v>
      </c>
      <c r="I315" s="177">
        <f>_xll.qlInterestRateIndexValueDate(Index1M,$H315)</f>
        <v>42712</v>
      </c>
      <c r="J315" s="182">
        <f>IFERROR(_xll.qlIndexFixing(Index1M,$H315,TRUE,_xll.ohTrigger(RecalcTrigger,Trigger1M)),NA())</f>
        <v>-1.4032000482243345E-3</v>
      </c>
      <c r="K315" s="44">
        <f>IFERROR(_xll.qlIndexFixing(Index3M,H315,TRUE,_xll.ohTrigger(RecalcTrigger,Trigger3M)),NA())</f>
        <v>-4.5139110421699158E-4</v>
      </c>
      <c r="L315" s="44">
        <f>IFERROR(_xll.qlIndexFixing(Index6M,$H315,TRUE,_xll.ohTrigger(RecalcTrigger,Trigger6M)),NA())</f>
        <v>6.2514548003486387E-4</v>
      </c>
      <c r="M315" s="183">
        <f>IFERROR(_xll.qlIndexFixing(Index1Y,$H315,TRUE,_xll.ohTrigger(RecalcTrigger,Trigger1Y)),NA())</f>
        <v>2.2117321217347795E-3</v>
      </c>
      <c r="N315" s="182">
        <f>IFERROR(_xll.qlIndexFixing(ONIndex1M,I315,TRUE,_xll.ohTrigger(RecalcTrigger,Trigger1M)),NA())</f>
        <v>-1.4181868621454541E-3</v>
      </c>
      <c r="O315" s="44">
        <f>IFERROR(_xll.qlIndexFixing(ONIndex3M,I315,TRUE,_xll.ohTrigger(RecalcTrigger,Trigger3M)),NA())</f>
        <v>-5.3588558958317378E-4</v>
      </c>
      <c r="P315" s="44">
        <f>IFERROR(_xll.qlIndexFixing(ONIndex6M,I315,TRUE,_xll.ohTrigger(RecalcTrigger,Trigger6M)),NA())</f>
        <v>4.4329496465600471E-4</v>
      </c>
      <c r="Q315" s="183">
        <f>IFERROR(_xll.qlIndexFixing(ONIndex1Y,I315,TRUE,_xll.ohTrigger(RecalcTrigger,Trigger1Y)),NA())</f>
        <v>2.0245700699916824E-3</v>
      </c>
    </row>
    <row r="316" spans="2:17" x14ac:dyDescent="0.2">
      <c r="B316" s="39" t="s">
        <v>17</v>
      </c>
      <c r="D316" s="42">
        <f>_xll.qlCalendarAdvance(Calendar,$D315,B316,"f",FALSE)</f>
        <v>42711</v>
      </c>
      <c r="E316" s="177">
        <f>_xll.qlInterestRateIndexValueDate(IndexON,D316)</f>
        <v>42711</v>
      </c>
      <c r="F316" s="193">
        <f>IFERROR(_xll.qlIndexFixing(IndexON,D316,TRUE,_xll.ohTrigger(RecalcTrigger,TriggerON)),NA())</f>
        <v>-1.9317380056760314E-3</v>
      </c>
      <c r="H316" s="42">
        <f>_xll.qlCalendarAdvance(Calendar,$H315,B316,"f",FALSE)</f>
        <v>42711</v>
      </c>
      <c r="I316" s="177">
        <f>_xll.qlInterestRateIndexValueDate(Index1M,$H316)</f>
        <v>42713</v>
      </c>
      <c r="J316" s="182">
        <f>IFERROR(_xll.qlIndexFixing(Index1M,$H316,TRUE,_xll.ohTrigger(RecalcTrigger,Trigger1M)),NA())</f>
        <v>-1.4025699559075846E-3</v>
      </c>
      <c r="K316" s="44">
        <f>IFERROR(_xll.qlIndexFixing(Index3M,H316,TRUE,_xll.ohTrigger(RecalcTrigger,Trigger3M)),NA())</f>
        <v>-4.4954395507046385E-4</v>
      </c>
      <c r="L316" s="44">
        <f>IFERROR(_xll.qlIndexFixing(Index6M,$H316,TRUE,_xll.ohTrigger(RecalcTrigger,Trigger6M)),NA())</f>
        <v>6.2837429086499508E-4</v>
      </c>
      <c r="M316" s="183">
        <f>IFERROR(_xll.qlIndexFixing(Index1Y,$H316,TRUE,_xll.ohTrigger(RecalcTrigger,Trigger1Y)),NA())</f>
        <v>2.2188059949193998E-3</v>
      </c>
      <c r="N316" s="182">
        <f>IFERROR(_xll.qlIndexFixing(ONIndex1M,I316,TRUE,_xll.ohTrigger(RecalcTrigger,Trigger1M)),NA())</f>
        <v>-1.4169819748355295E-3</v>
      </c>
      <c r="O316" s="44">
        <f>IFERROR(_xll.qlIndexFixing(ONIndex3M,I316,TRUE,_xll.ohTrigger(RecalcTrigger,Trigger3M)),NA())</f>
        <v>-5.3502282084672004E-4</v>
      </c>
      <c r="P316" s="44">
        <f>IFERROR(_xll.qlIndexFixing(ONIndex6M,I316,TRUE,_xll.ohTrigger(RecalcTrigger,Trigger6M)),NA())</f>
        <v>4.4911194091667994E-4</v>
      </c>
      <c r="Q316" s="183">
        <f>IFERROR(_xll.qlIndexFixing(ONIndex1Y,I316,TRUE,_xll.ohTrigger(RecalcTrigger,Trigger1Y)),NA())</f>
        <v>2.0316667817699141E-3</v>
      </c>
    </row>
    <row r="317" spans="2:17" x14ac:dyDescent="0.2">
      <c r="B317" s="39" t="s">
        <v>17</v>
      </c>
      <c r="D317" s="42">
        <f>_xll.qlCalendarAdvance(Calendar,$D316,B317,"f",FALSE)</f>
        <v>42712</v>
      </c>
      <c r="E317" s="177">
        <f>_xll.qlInterestRateIndexValueDate(IndexON,D317)</f>
        <v>42712</v>
      </c>
      <c r="F317" s="193">
        <f>IFERROR(_xll.qlIndexFixing(IndexON,D317,TRUE,_xll.ohTrigger(RecalcTrigger,TriggerON)),NA())</f>
        <v>-1.9286131610529722E-3</v>
      </c>
      <c r="H317" s="42">
        <f>_xll.qlCalendarAdvance(Calendar,$H316,B317,"f",FALSE)</f>
        <v>42712</v>
      </c>
      <c r="I317" s="177">
        <f>_xll.qlInterestRateIndexValueDate(Index1M,$H317)</f>
        <v>42716</v>
      </c>
      <c r="J317" s="182">
        <f>IFERROR(_xll.qlIndexFixing(Index1M,$H317,TRUE,_xll.ohTrigger(RecalcTrigger,Trigger1M)),NA())</f>
        <v>-1.3985599208629182E-3</v>
      </c>
      <c r="K317" s="44">
        <f>IFERROR(_xll.qlIndexFixing(Index3M,H317,TRUE,_xll.ohTrigger(RecalcTrigger,Trigger3M)),NA())</f>
        <v>-4.4289848450399845E-4</v>
      </c>
      <c r="L317" s="44">
        <f>IFERROR(_xll.qlIndexFixing(Index6M,$H317,TRUE,_xll.ohTrigger(RecalcTrigger,Trigger6M)),NA())</f>
        <v>6.3816515919426649E-4</v>
      </c>
      <c r="M317" s="183">
        <f>IFERROR(_xll.qlIndexFixing(Index1Y,$H317,TRUE,_xll.ohTrigger(RecalcTrigger,Trigger1Y)),NA())</f>
        <v>2.2226843278416305E-3</v>
      </c>
      <c r="N317" s="182">
        <f>IFERROR(_xll.qlIndexFixing(ONIndex1M,I317,TRUE,_xll.ohTrigger(RecalcTrigger,Trigger1M)),NA())</f>
        <v>-1.4157669256142924E-3</v>
      </c>
      <c r="O317" s="44">
        <f>IFERROR(_xll.qlIndexFixing(ONIndex3M,I317,TRUE,_xll.ohTrigger(RecalcTrigger,Trigger3M)),NA())</f>
        <v>-5.3416978420539607E-4</v>
      </c>
      <c r="P317" s="44">
        <f>IFERROR(_xll.qlIndexFixing(ONIndex6M,I317,TRUE,_xll.ohTrigger(RecalcTrigger,Trigger6M)),NA())</f>
        <v>4.5466160452534155E-4</v>
      </c>
      <c r="Q317" s="183">
        <f>IFERROR(_xll.qlIndexFixing(ONIndex1Y,I317,TRUE,_xll.ohTrigger(RecalcTrigger,Trigger1Y)),NA())</f>
        <v>2.0395462029654254E-3</v>
      </c>
    </row>
    <row r="318" spans="2:17" x14ac:dyDescent="0.2">
      <c r="B318" s="39" t="s">
        <v>17</v>
      </c>
      <c r="D318" s="42">
        <f>_xll.qlCalendarAdvance(Calendar,$D317,B318,"f",FALSE)</f>
        <v>42713</v>
      </c>
      <c r="E318" s="177">
        <f>_xll.qlInterestRateIndexValueDate(IndexON,D318)</f>
        <v>42713</v>
      </c>
      <c r="F318" s="193">
        <f>IFERROR(_xll.qlIndexFixing(IndexON,D318,TRUE,_xll.ohTrigger(RecalcTrigger,TriggerON)),NA())</f>
        <v>-1.9219827136485179E-3</v>
      </c>
      <c r="H318" s="42">
        <f>_xll.qlCalendarAdvance(Calendar,$H317,B318,"f",FALSE)</f>
        <v>42713</v>
      </c>
      <c r="I318" s="177">
        <f>_xll.qlInterestRateIndexValueDate(Index1M,$H318)</f>
        <v>42717</v>
      </c>
      <c r="J318" s="182">
        <f>IFERROR(_xll.qlIndexFixing(Index1M,$H318,TRUE,_xll.ohTrigger(RecalcTrigger,Trigger1M)),NA())</f>
        <v>-1.3972029563827817E-3</v>
      </c>
      <c r="K318" s="44">
        <f>IFERROR(_xll.qlIndexFixing(Index3M,H318,TRUE,_xll.ohTrigger(RecalcTrigger,Trigger3M)),NA())</f>
        <v>-4.4186595219652958E-4</v>
      </c>
      <c r="L318" s="44">
        <f>IFERROR(_xll.qlIndexFixing(Index6M,$H318,TRUE,_xll.ohTrigger(RecalcTrigger,Trigger6M)),NA())</f>
        <v>6.4146556939654318E-4</v>
      </c>
      <c r="M318" s="183">
        <f>IFERROR(_xll.qlIndexFixing(Index1Y,$H318,TRUE,_xll.ohTrigger(RecalcTrigger,Trigger1Y)),NA())</f>
        <v>2.2254565913680971E-3</v>
      </c>
      <c r="N318" s="182">
        <f>IFERROR(_xll.qlIndexFixing(ONIndex1M,I318,TRUE,_xll.ohTrigger(RecalcTrigger,Trigger1M)),NA())</f>
        <v>-1.4145417157207518E-3</v>
      </c>
      <c r="O318" s="44">
        <f>IFERROR(_xll.qlIndexFixing(ONIndex3M,I318,TRUE,_xll.ohTrigger(RecalcTrigger,Trigger3M)),NA())</f>
        <v>-5.3332661291261019E-4</v>
      </c>
      <c r="P318" s="44">
        <f>IFERROR(_xll.qlIndexFixing(ONIndex6M,I318,TRUE,_xll.ohTrigger(RecalcTrigger,Trigger6M)),NA())</f>
        <v>4.5994126979032046E-4</v>
      </c>
      <c r="Q318" s="183">
        <f>IFERROR(_xll.qlIndexFixing(ONIndex1Y,I318,TRUE,_xll.ohTrigger(RecalcTrigger,Trigger1Y)),NA())</f>
        <v>2.0482150344580674E-3</v>
      </c>
    </row>
    <row r="319" spans="2:17" x14ac:dyDescent="0.2">
      <c r="B319" s="39" t="s">
        <v>17</v>
      </c>
      <c r="D319" s="42">
        <f>_xll.qlCalendarAdvance(Calendar,$D318,B319,"f",FALSE)</f>
        <v>42716</v>
      </c>
      <c r="E319" s="177">
        <f>_xll.qlInterestRateIndexValueDate(IndexON,D319)</f>
        <v>42716</v>
      </c>
      <c r="F319" s="193">
        <f>IFERROR(_xll.qlIndexFixing(IndexON,D319,TRUE,_xll.ohTrigger(RecalcTrigger,TriggerON)),NA())</f>
        <v>-1.9149985249145018E-3</v>
      </c>
      <c r="H319" s="42">
        <f>_xll.qlCalendarAdvance(Calendar,$H318,B319,"f",FALSE)</f>
        <v>42716</v>
      </c>
      <c r="I319" s="177">
        <f>_xll.qlInterestRateIndexValueDate(Index1M,$H319)</f>
        <v>42718</v>
      </c>
      <c r="J319" s="182">
        <f>IFERROR(_xll.qlIndexFixing(Index1M,$H319,TRUE,_xll.ohTrigger(RecalcTrigger,Trigger1M)),NA())</f>
        <v>-1.3943991357967533E-3</v>
      </c>
      <c r="K319" s="44">
        <f>IFERROR(_xll.qlIndexFixing(Index3M,H319,TRUE,_xll.ohTrigger(RecalcTrigger,Trigger3M)),NA())</f>
        <v>-4.3987122816036006E-4</v>
      </c>
      <c r="L319" s="44">
        <f>IFERROR(_xll.qlIndexFixing(Index6M,$H319,TRUE,_xll.ohTrigger(RecalcTrigger,Trigger6M)),NA())</f>
        <v>6.4478538144993451E-4</v>
      </c>
      <c r="M319" s="183">
        <f>IFERROR(_xll.qlIndexFixing(Index1Y,$H319,TRUE,_xll.ohTrigger(RecalcTrigger,Trigger1Y)),NA())</f>
        <v>2.2282383137144823E-3</v>
      </c>
      <c r="N319" s="182">
        <f>IFERROR(_xll.qlIndexFixing(ONIndex1M,I319,TRUE,_xll.ohTrigger(RecalcTrigger,Trigger1M)),NA())</f>
        <v>-1.4120518950644367E-3</v>
      </c>
      <c r="O319" s="44">
        <f>IFERROR(_xll.qlIndexFixing(ONIndex3M,I319,TRUE,_xll.ohTrigger(RecalcTrigger,Trigger3M)),NA())</f>
        <v>-5.3167303617041028E-4</v>
      </c>
      <c r="P319" s="44">
        <f>IFERROR(_xll.qlIndexFixing(ONIndex6M,I319,TRUE,_xll.ohTrigger(RecalcTrigger,Trigger6M)),NA())</f>
        <v>4.6958778998629214E-4</v>
      </c>
      <c r="Q319" s="183">
        <f>IFERROR(_xll.qlIndexFixing(ONIndex1Y,I319,TRUE,_xll.ohTrigger(RecalcTrigger,Trigger1Y)),NA())</f>
        <v>2.0682294528473477E-3</v>
      </c>
    </row>
    <row r="320" spans="2:17" x14ac:dyDescent="0.2">
      <c r="B320" s="39" t="s">
        <v>17</v>
      </c>
      <c r="D320" s="42">
        <f>_xll.qlCalendarAdvance(Calendar,$D319,B320,"f",FALSE)</f>
        <v>42717</v>
      </c>
      <c r="E320" s="177">
        <f>_xll.qlInterestRateIndexValueDate(IndexON,D320)</f>
        <v>42717</v>
      </c>
      <c r="F320" s="193">
        <f>IFERROR(_xll.qlIndexFixing(IndexON,D320,TRUE,_xll.ohTrigger(RecalcTrigger,TriggerON)),NA())</f>
        <v>-1.9113122845615393E-3</v>
      </c>
      <c r="H320" s="42">
        <f>_xll.qlCalendarAdvance(Calendar,$H319,B320,"f",FALSE)</f>
        <v>42717</v>
      </c>
      <c r="I320" s="177">
        <f>_xll.qlInterestRateIndexValueDate(Index1M,$H320)</f>
        <v>42719</v>
      </c>
      <c r="J320" s="182">
        <f>IFERROR(_xll.qlIndexFixing(Index1M,$H320,TRUE,_xll.ohTrigger(RecalcTrigger,Trigger1M)),NA())</f>
        <v>-1.3937368734942557E-3</v>
      </c>
      <c r="K320" s="44">
        <f>IFERROR(_xll.qlIndexFixing(Index3M,H320,TRUE,_xll.ohTrigger(RecalcTrigger,Trigger3M)),NA())</f>
        <v>-4.3784525329160218E-4</v>
      </c>
      <c r="L320" s="44">
        <f>IFERROR(_xll.qlIndexFixing(Index6M,$H320,TRUE,_xll.ohTrigger(RecalcTrigger,Trigger6M)),NA())</f>
        <v>6.4812521247617895E-4</v>
      </c>
      <c r="M320" s="183">
        <f>IFERROR(_xll.qlIndexFixing(Index1Y,$H320,TRUE,_xll.ohTrigger(RecalcTrigger,Trigger1Y)),NA())</f>
        <v>2.2310273490161506E-3</v>
      </c>
      <c r="N320" s="182">
        <f>IFERROR(_xll.qlIndexFixing(ONIndex1M,I320,TRUE,_xll.ohTrigger(RecalcTrigger,Trigger1M)),NA())</f>
        <v>-1.4095392962820696E-3</v>
      </c>
      <c r="O320" s="44">
        <f>IFERROR(_xll.qlIndexFixing(ONIndex3M,I320,TRUE,_xll.ohTrigger(RecalcTrigger,Trigger3M)),NA())</f>
        <v>-5.3005524757399058E-4</v>
      </c>
      <c r="P320" s="44">
        <f>IFERROR(_xll.qlIndexFixing(ONIndex6M,I320,TRUE,_xll.ohTrigger(RecalcTrigger,Trigger6M)),NA())</f>
        <v>4.783062339797084E-4</v>
      </c>
      <c r="Q320" s="183">
        <f>IFERROR(_xll.qlIndexFixing(ONIndex1Y,I320,TRUE,_xll.ohTrigger(RecalcTrigger,Trigger1Y)),NA())</f>
        <v>2.0909184861128693E-3</v>
      </c>
    </row>
    <row r="321" spans="2:17" x14ac:dyDescent="0.2">
      <c r="B321" s="39" t="s">
        <v>17</v>
      </c>
      <c r="D321" s="42">
        <f>_xll.qlCalendarAdvance(Calendar,$D320,B321,"f",FALSE)</f>
        <v>42718</v>
      </c>
      <c r="E321" s="177">
        <f>_xll.qlInterestRateIndexValueDate(IndexON,D321)</f>
        <v>42718</v>
      </c>
      <c r="F321" s="193">
        <f>IFERROR(_xll.qlIndexFixing(IndexON,D321,TRUE,_xll.ohTrigger(RecalcTrigger,TriggerON)),NA())</f>
        <v>-1.9075986567962389E-3</v>
      </c>
      <c r="H321" s="42">
        <f>_xll.qlCalendarAdvance(Calendar,$H320,B321,"f",FALSE)</f>
        <v>42718</v>
      </c>
      <c r="I321" s="177">
        <f>_xll.qlInterestRateIndexValueDate(Index1M,$H321)</f>
        <v>42720</v>
      </c>
      <c r="J321" s="182">
        <f>IFERROR(_xll.qlIndexFixing(Index1M,$H321,TRUE,_xll.ohTrigger(RecalcTrigger,Trigger1M)),NA())</f>
        <v>-1.3930712233225792E-3</v>
      </c>
      <c r="K321" s="44">
        <f>IFERROR(_xll.qlIndexFixing(Index3M,H321,TRUE,_xll.ohTrigger(RecalcTrigger,Trigger3M)),NA())</f>
        <v>-4.3578744043726303E-4</v>
      </c>
      <c r="L321" s="44">
        <f>IFERROR(_xll.qlIndexFixing(Index6M,$H321,TRUE,_xll.ohTrigger(RecalcTrigger,Trigger6M)),NA())</f>
        <v>6.5148568775620229E-4</v>
      </c>
      <c r="M321" s="183">
        <f>IFERROR(_xll.qlIndexFixing(Index1Y,$H321,TRUE,_xll.ohTrigger(RecalcTrigger,Trigger1Y)),NA())</f>
        <v>2.2384797357923284E-3</v>
      </c>
      <c r="N321" s="182">
        <f>IFERROR(_xll.qlIndexFixing(ONIndex1M,I321,TRUE,_xll.ohTrigger(RecalcTrigger,Trigger1M)),NA())</f>
        <v>-1.408263303250834E-3</v>
      </c>
      <c r="O321" s="44">
        <f>IFERROR(_xll.qlIndexFixing(ONIndex3M,I321,TRUE,_xll.ohTrigger(RecalcTrigger,Trigger3M)),NA())</f>
        <v>-5.2926340282422046E-4</v>
      </c>
      <c r="P321" s="44">
        <f>IFERROR(_xll.qlIndexFixing(ONIndex6M,I321,TRUE,_xll.ohTrigger(RecalcTrigger,Trigger6M)),NA())</f>
        <v>4.8219562239104619E-4</v>
      </c>
      <c r="Q321" s="183">
        <f>IFERROR(_xll.qlIndexFixing(ONIndex1Y,I321,TRUE,_xll.ohTrigger(RecalcTrigger,Trigger1Y)),NA())</f>
        <v>2.1036348856462439E-3</v>
      </c>
    </row>
    <row r="322" spans="2:17" x14ac:dyDescent="0.2">
      <c r="B322" s="39" t="s">
        <v>17</v>
      </c>
      <c r="D322" s="42">
        <f>_xll.qlCalendarAdvance(Calendar,$D321,B322,"f",FALSE)</f>
        <v>42719</v>
      </c>
      <c r="E322" s="177">
        <f>_xll.qlInterestRateIndexValueDate(IndexON,D322)</f>
        <v>42719</v>
      </c>
      <c r="F322" s="193">
        <f>IFERROR(_xll.qlIndexFixing(IndexON,D322,TRUE,_xll.ohTrigger(RecalcTrigger,TriggerON)),NA())</f>
        <v>-1.9042070431263269E-3</v>
      </c>
      <c r="H322" s="42">
        <f>_xll.qlCalendarAdvance(Calendar,$H321,B322,"f",FALSE)</f>
        <v>42719</v>
      </c>
      <c r="I322" s="177">
        <f>_xll.qlInterestRateIndexValueDate(Index1M,$H322)</f>
        <v>42723</v>
      </c>
      <c r="J322" s="182">
        <f>IFERROR(_xll.qlIndexFixing(Index1M,$H322,TRUE,_xll.ohTrigger(RecalcTrigger,Trigger1M)),NA())</f>
        <v>-1.3888482589521284E-3</v>
      </c>
      <c r="K322" s="44">
        <f>IFERROR(_xll.qlIndexFixing(Index3M,H322,TRUE,_xll.ohTrigger(RecalcTrigger,Trigger3M)),NA())</f>
        <v>-4.2835530828422042E-4</v>
      </c>
      <c r="L322" s="44">
        <f>IFERROR(_xll.qlIndexFixing(Index6M,$H322,TRUE,_xll.ohTrigger(RecalcTrigger,Trigger6M)),NA())</f>
        <v>6.6169735432392571E-4</v>
      </c>
      <c r="M322" s="183">
        <f>IFERROR(_xll.qlIndexFixing(Index1Y,$H322,TRUE,_xll.ohTrigger(RecalcTrigger,Trigger1Y)),NA())</f>
        <v>2.2422130449729219E-3</v>
      </c>
      <c r="N322" s="182">
        <f>IFERROR(_xll.qlIndexFixing(ONIndex1M,I322,TRUE,_xll.ohTrigger(RecalcTrigger,Trigger1M)),NA())</f>
        <v>-1.4069771575009327E-3</v>
      </c>
      <c r="O322" s="44">
        <f>IFERROR(_xll.qlIndexFixing(ONIndex3M,I322,TRUE,_xll.ohTrigger(RecalcTrigger,Trigger3M)),NA())</f>
        <v>-5.2847598289496034E-4</v>
      </c>
      <c r="P322" s="44">
        <f>IFERROR(_xll.qlIndexFixing(ONIndex6M,I322,TRUE,_xll.ohTrigger(RecalcTrigger,Trigger6M)),NA())</f>
        <v>4.85798898388623E-4</v>
      </c>
      <c r="Q322" s="183">
        <f>IFERROR(_xll.qlIndexFixing(ONIndex1Y,I322,TRUE,_xll.ohTrigger(RecalcTrigger,Trigger1Y)),NA())</f>
        <v>2.1171809021947041E-3</v>
      </c>
    </row>
    <row r="323" spans="2:17" x14ac:dyDescent="0.2">
      <c r="B323" s="39" t="s">
        <v>17</v>
      </c>
      <c r="D323" s="42">
        <f>_xll.qlCalendarAdvance(Calendar,$D322,B323,"f",FALSE)</f>
        <v>42720</v>
      </c>
      <c r="E323" s="177">
        <f>_xll.qlInterestRateIndexValueDate(IndexON,D323)</f>
        <v>42720</v>
      </c>
      <c r="F323" s="193">
        <f>IFERROR(_xll.qlIndexFixing(IndexON,D323,TRUE,_xll.ohTrigger(RecalcTrigger,TriggerON)),NA())</f>
        <v>-1.8987958704563823E-3</v>
      </c>
      <c r="H323" s="42">
        <f>_xll.qlCalendarAdvance(Calendar,$H322,B323,"f",FALSE)</f>
        <v>42720</v>
      </c>
      <c r="I323" s="177">
        <f>_xll.qlInterestRateIndexValueDate(Index1M,$H323)</f>
        <v>42724</v>
      </c>
      <c r="J323" s="182">
        <f>IFERROR(_xll.qlIndexFixing(Index1M,$H323,TRUE,_xll.ohTrigger(RecalcTrigger,Trigger1M)),NA())</f>
        <v>-1.3874203367922602E-3</v>
      </c>
      <c r="K323" s="44">
        <f>IFERROR(_xll.qlIndexFixing(Index3M,H323,TRUE,_xll.ohTrigger(RecalcTrigger,Trigger3M)),NA())</f>
        <v>-4.2722593799560116E-4</v>
      </c>
      <c r="L323" s="44">
        <f>IFERROR(_xll.qlIndexFixing(Index6M,$H323,TRUE,_xll.ohTrigger(RecalcTrigger,Trigger6M)),NA())</f>
        <v>6.6514682262393526E-4</v>
      </c>
      <c r="M323" s="183">
        <f>IFERROR(_xll.qlIndexFixing(Index1Y,$H323,TRUE,_xll.ohTrigger(RecalcTrigger,Trigger1Y)),NA())</f>
        <v>2.2450057995624809E-3</v>
      </c>
      <c r="N323" s="182">
        <f>IFERROR(_xll.qlIndexFixing(ONIndex1M,I323,TRUE,_xll.ohTrigger(RecalcTrigger,Trigger1M)),NA())</f>
        <v>-1.4056808605511506E-3</v>
      </c>
      <c r="O323" s="44">
        <f>IFERROR(_xll.qlIndexFixing(ONIndex3M,I323,TRUE,_xll.ohTrigger(RecalcTrigger,Trigger3M)),NA())</f>
        <v>-5.2766805113346749E-4</v>
      </c>
      <c r="P323" s="44">
        <f>IFERROR(_xll.qlIndexFixing(ONIndex6M,I323,TRUE,_xll.ohTrigger(RecalcTrigger,Trigger6M)),NA())</f>
        <v>4.891133764406419E-4</v>
      </c>
      <c r="Q323" s="183">
        <f>IFERROR(_xll.qlIndexFixing(ONIndex1Y,I323,TRUE,_xll.ohTrigger(RecalcTrigger,Trigger1Y)),NA())</f>
        <v>2.131563236638101E-3</v>
      </c>
    </row>
    <row r="324" spans="2:17" x14ac:dyDescent="0.2">
      <c r="B324" s="39" t="s">
        <v>17</v>
      </c>
      <c r="D324" s="42">
        <f>_xll.qlCalendarAdvance(Calendar,$D323,B324,"f",FALSE)</f>
        <v>42723</v>
      </c>
      <c r="E324" s="177">
        <f>_xll.qlInterestRateIndexValueDate(IndexON,D324)</f>
        <v>42723</v>
      </c>
      <c r="F324" s="193">
        <f>IFERROR(_xll.qlIndexFixing(IndexON,D324,TRUE,_xll.ohTrigger(RecalcTrigger,TriggerON)),NA())</f>
        <v>-1.8948062708457059E-3</v>
      </c>
      <c r="H324" s="42">
        <f>_xll.qlCalendarAdvance(Calendar,$H323,B324,"f",FALSE)</f>
        <v>42723</v>
      </c>
      <c r="I324" s="177">
        <f>_xll.qlInterestRateIndexValueDate(Index1M,$H324)</f>
        <v>42725</v>
      </c>
      <c r="J324" s="182">
        <f>IFERROR(_xll.qlIndexFixing(Index1M,$H324,TRUE,_xll.ohTrigger(RecalcTrigger,Trigger1M)),NA())</f>
        <v>-1.3844747556850997E-3</v>
      </c>
      <c r="K324" s="44">
        <f>IFERROR(_xll.qlIndexFixing(Index3M,H324,TRUE,_xll.ohTrigger(RecalcTrigger,Trigger3M)),NA())</f>
        <v>-4.2499999982403835E-4</v>
      </c>
      <c r="L324" s="44">
        <f>IFERROR(_xll.qlIndexFixing(Index6M,$H324,TRUE,_xll.ohTrigger(RecalcTrigger,Trigger6M)),NA())</f>
        <v>6.6862018397983026E-4</v>
      </c>
      <c r="M324" s="183">
        <f>IFERROR(_xll.qlIndexFixing(Index1Y,$H324,TRUE,_xll.ohTrigger(RecalcTrigger,Trigger1Y)),NA())</f>
        <v>2.2477925974019883E-3</v>
      </c>
      <c r="N324" s="182">
        <f>IFERROR(_xll.qlIndexFixing(ONIndex1M,I324,TRUE,_xll.ohTrigger(RecalcTrigger,Trigger1M)),NA())</f>
        <v>-1.4023811790631058E-3</v>
      </c>
      <c r="O324" s="44">
        <f>IFERROR(_xll.qlIndexFixing(ONIndex3M,I324,TRUE,_xll.ohTrigger(RecalcTrigger,Trigger3M)),NA())</f>
        <v>-5.2551173352899383E-4</v>
      </c>
      <c r="P324" s="44">
        <f>IFERROR(_xll.qlIndexFixing(ONIndex6M,I324,TRUE,_xll.ohTrigger(RecalcTrigger,Trigger6M)),NA())</f>
        <v>4.9593310584183925E-4</v>
      </c>
      <c r="Q324" s="183">
        <f>IFERROR(_xll.qlIndexFixing(ONIndex1Y,I324,TRUE,_xll.ohTrigger(RecalcTrigger,Trigger1Y)),NA())</f>
        <v>2.1717789489383854E-3</v>
      </c>
    </row>
    <row r="325" spans="2:17" x14ac:dyDescent="0.2">
      <c r="B325" s="39" t="s">
        <v>17</v>
      </c>
      <c r="D325" s="42">
        <f>_xll.qlCalendarAdvance(Calendar,$D324,B325,"f",FALSE)</f>
        <v>42724</v>
      </c>
      <c r="E325" s="177">
        <f>_xll.qlInterestRateIndexValueDate(IndexON,D325)</f>
        <v>42724</v>
      </c>
      <c r="F325" s="193">
        <f>IFERROR(_xll.qlIndexFixing(IndexON,D325,TRUE,_xll.ohTrigger(RecalcTrigger,TriggerON)),NA())</f>
        <v>-1.8935169716982614E-3</v>
      </c>
      <c r="H325" s="42">
        <f>_xll.qlCalendarAdvance(Calendar,$H324,B325,"f",FALSE)</f>
        <v>42724</v>
      </c>
      <c r="I325" s="177">
        <f>_xll.qlInterestRateIndexValueDate(Index1M,$H325)</f>
        <v>42726</v>
      </c>
      <c r="J325" s="182">
        <f>IFERROR(_xll.qlIndexFixing(Index1M,$H325,TRUE,_xll.ohTrigger(RecalcTrigger,Trigger1M)),NA())</f>
        <v>-1.3837769638022634E-3</v>
      </c>
      <c r="K325" s="44">
        <f>IFERROR(_xll.qlIndexFixing(Index3M,H325,TRUE,_xll.ohTrigger(RecalcTrigger,Trigger3M)),NA())</f>
        <v>-4.2273878048071367E-4</v>
      </c>
      <c r="L325" s="44">
        <f>IFERROR(_xll.qlIndexFixing(Index6M,$H325,TRUE,_xll.ohTrigger(RecalcTrigger,Trigger6M)),NA())</f>
        <v>6.7211811263337212E-4</v>
      </c>
      <c r="M325" s="183">
        <f>IFERROR(_xll.qlIndexFixing(Index1Y,$H325,TRUE,_xll.ohTrigger(RecalcTrigger,Trigger1Y)),NA())</f>
        <v>2.2505711611177565E-3</v>
      </c>
      <c r="N325" s="182">
        <f>IFERROR(_xll.qlIndexFixing(ONIndex1M,I325,TRUE,_xll.ohTrigger(RecalcTrigger,Trigger1M)),NA())</f>
        <v>-1.3990471538871674E-3</v>
      </c>
      <c r="O325" s="44">
        <f>IFERROR(_xll.qlIndexFixing(ONIndex3M,I325,TRUE,_xll.ohTrigger(RecalcTrigger,Trigger3M)),NA())</f>
        <v>-5.2322066615317908E-4</v>
      </c>
      <c r="P325" s="44">
        <f>IFERROR(_xll.qlIndexFixing(ONIndex6M,I325,TRUE,_xll.ohTrigger(RecalcTrigger,Trigger6M)),NA())</f>
        <v>5.0126145034745662E-4</v>
      </c>
      <c r="Q325" s="183">
        <f>IFERROR(_xll.qlIndexFixing(ONIndex1Y,I325,TRUE,_xll.ohTrigger(RecalcTrigger,Trigger1Y)),NA())</f>
        <v>2.2159058456150404E-3</v>
      </c>
    </row>
    <row r="326" spans="2:17" x14ac:dyDescent="0.2">
      <c r="B326" s="39" t="s">
        <v>17</v>
      </c>
      <c r="D326" s="42">
        <f>_xll.qlCalendarAdvance(Calendar,$D325,B326,"f",FALSE)</f>
        <v>42725</v>
      </c>
      <c r="E326" s="177">
        <f>_xll.qlInterestRateIndexValueDate(IndexON,D326)</f>
        <v>42725</v>
      </c>
      <c r="F326" s="193">
        <f>IFERROR(_xll.qlIndexFixing(IndexON,D326,TRUE,_xll.ohTrigger(RecalcTrigger,TriggerON)),NA())</f>
        <v>-1.892659819588971E-3</v>
      </c>
      <c r="H326" s="42">
        <f>_xll.qlCalendarAdvance(Calendar,$H325,B326,"f",FALSE)</f>
        <v>42725</v>
      </c>
      <c r="I326" s="177">
        <f>_xll.qlInterestRateIndexValueDate(Index1M,$H326)</f>
        <v>42727</v>
      </c>
      <c r="J326" s="182">
        <f>IFERROR(_xll.qlIndexFixing(Index1M,$H326,TRUE,_xll.ohTrigger(RecalcTrigger,Trigger1M)),NA())</f>
        <v>-1.3830757869407713E-3</v>
      </c>
      <c r="K326" s="44">
        <f>IFERROR(_xll.qlIndexFixing(Index3M,H326,TRUE,_xll.ohTrigger(RecalcTrigger,Trigger3M)),NA())</f>
        <v>-4.2044245260974833E-4</v>
      </c>
      <c r="L326" s="44">
        <f>IFERROR(_xll.qlIndexFixing(Index6M,$H326,TRUE,_xll.ohTrigger(RecalcTrigger,Trigger6M)),NA())</f>
        <v>6.7564129098507029E-4</v>
      </c>
      <c r="M326" s="183">
        <f>IFERROR(_xll.qlIndexFixing(Index1Y,$H326,TRUE,_xll.ohTrigger(RecalcTrigger,Trigger1Y)),NA())</f>
        <v>2.2633109922957817E-3</v>
      </c>
      <c r="N326" s="182">
        <f>IFERROR(_xll.qlIndexFixing(ONIndex1M,I326,TRUE,_xll.ohTrigger(RecalcTrigger,Trigger1M)),NA())</f>
        <v>-1.3976899775158813E-3</v>
      </c>
      <c r="O326" s="44">
        <f>IFERROR(_xll.qlIndexFixing(ONIndex3M,I326,TRUE,_xll.ohTrigger(RecalcTrigger,Trigger3M)),NA())</f>
        <v>-5.2224827294722331E-4</v>
      </c>
      <c r="P326" s="44">
        <f>IFERROR(_xll.qlIndexFixing(ONIndex6M,I326,TRUE,_xll.ohTrigger(RecalcTrigger,Trigger6M)),NA())</f>
        <v>5.0279669515873593E-4</v>
      </c>
      <c r="Q326" s="183">
        <f>IFERROR(_xll.qlIndexFixing(ONIndex1Y,I326,TRUE,_xll.ohTrigger(RecalcTrigger,Trigger1Y)),NA())</f>
        <v>2.2333505377858387E-3</v>
      </c>
    </row>
    <row r="327" spans="2:17" x14ac:dyDescent="0.2">
      <c r="B327" s="39" t="s">
        <v>17</v>
      </c>
      <c r="D327" s="42">
        <f>_xll.qlCalendarAdvance(Calendar,$D326,B327,"f",FALSE)</f>
        <v>42726</v>
      </c>
      <c r="E327" s="177">
        <f>_xll.qlInterestRateIndexValueDate(IndexON,D327)</f>
        <v>42726</v>
      </c>
      <c r="F327" s="193">
        <f>IFERROR(_xll.qlIndexFixing(IndexON,D327,TRUE,_xll.ohTrigger(RecalcTrigger,TriggerON)),NA())</f>
        <v>-1.8922387091224735E-3</v>
      </c>
      <c r="H327" s="42">
        <f>_xll.qlCalendarAdvance(Calendar,$H326,B327,"f",FALSE)</f>
        <v>42726</v>
      </c>
      <c r="I327" s="177">
        <f>_xll.qlInterestRateIndexValueDate(Index1M,$H327)</f>
        <v>42731</v>
      </c>
      <c r="J327" s="182">
        <f>IFERROR(_xll.qlIndexFixing(Index1M,$H327,TRUE,_xll.ohTrigger(RecalcTrigger,Trigger1M)),NA())</f>
        <v>-1.3771412759794141E-3</v>
      </c>
      <c r="K327" s="44">
        <f>IFERROR(_xll.qlIndexFixing(Index3M,H327,TRUE,_xll.ohTrigger(RecalcTrigger,Trigger3M)),NA())</f>
        <v>-4.1091276231597362E-4</v>
      </c>
      <c r="L327" s="44">
        <f>IFERROR(_xll.qlIndexFixing(Index6M,$H327,TRUE,_xll.ohTrigger(RecalcTrigger,Trigger6M)),NA())</f>
        <v>6.8999999979031809E-4</v>
      </c>
      <c r="M327" s="183">
        <f>IFERROR(_xll.qlIndexFixing(Index1Y,$H327,TRUE,_xll.ohTrigger(RecalcTrigger,Trigger1Y)),NA())</f>
        <v>2.2642594446151232E-3</v>
      </c>
      <c r="N327" s="182">
        <f>IFERROR(_xll.qlIndexFixing(ONIndex1M,I327,TRUE,_xll.ohTrigger(RecalcTrigger,Trigger1M)),NA())</f>
        <v>-1.3963226594171374E-3</v>
      </c>
      <c r="O327" s="44">
        <f>IFERROR(_xll.qlIndexFixing(ONIndex3M,I327,TRUE,_xll.ohTrigger(RecalcTrigger,Trigger3M)),NA())</f>
        <v>-5.2124778417539375E-4</v>
      </c>
      <c r="P327" s="44">
        <f>IFERROR(_xll.qlIndexFixing(ONIndex6M,I327,TRUE,_xll.ohTrigger(RecalcTrigger,Trigger6M)),NA())</f>
        <v>5.0403437583668165E-4</v>
      </c>
      <c r="Q327" s="183">
        <f>IFERROR(_xll.qlIndexFixing(ONIndex1Y,I327,TRUE,_xll.ohTrigger(RecalcTrigger,Trigger1Y)),NA())</f>
        <v>2.2495655570331508E-3</v>
      </c>
    </row>
    <row r="328" spans="2:17" x14ac:dyDescent="0.2">
      <c r="B328" s="39" t="s">
        <v>17</v>
      </c>
      <c r="D328" s="42">
        <f>_xll.qlCalendarAdvance(Calendar,$D327,B328,"f",FALSE)</f>
        <v>42727</v>
      </c>
      <c r="E328" s="177">
        <f>_xll.qlInterestRateIndexValueDate(IndexON,D328)</f>
        <v>42727</v>
      </c>
      <c r="F328" s="193">
        <f>IFERROR(_xll.qlIndexFixing(IndexON,D328,TRUE,_xll.ohTrigger(RecalcTrigger,TriggerON)),NA())</f>
        <v>-1.8933852833680209E-3</v>
      </c>
      <c r="H328" s="42">
        <f>_xll.qlCalendarAdvance(Calendar,$H327,B328,"f",FALSE)</f>
        <v>42727</v>
      </c>
      <c r="I328" s="177">
        <f>_xll.qlInterestRateIndexValueDate(Index1M,$H328)</f>
        <v>42732</v>
      </c>
      <c r="J328" s="182">
        <f>IFERROR(_xll.qlIndexFixing(Index1M,$H328,TRUE,_xll.ohTrigger(RecalcTrigger,Trigger1M)),NA())</f>
        <v>-1.3740540688795216E-3</v>
      </c>
      <c r="K328" s="44">
        <f>IFERROR(_xll.qlIndexFixing(Index3M,H328,TRUE,_xll.ohTrigger(RecalcTrigger,Trigger3M)),NA())</f>
        <v>-4.0844595527822491E-4</v>
      </c>
      <c r="L328" s="44">
        <f>IFERROR(_xll.qlIndexFixing(Index6M,$H328,TRUE,_xll.ohTrigger(RecalcTrigger,Trigger6M)),NA())</f>
        <v>6.936568870835175E-4</v>
      </c>
      <c r="M328" s="183">
        <f>IFERROR(_xll.qlIndexFixing(Index1Y,$H328,TRUE,_xll.ohTrigger(RecalcTrigger,Trigger1Y)),NA())</f>
        <v>2.266940683253579E-3</v>
      </c>
      <c r="N328" s="182">
        <f>IFERROR(_xll.qlIndexFixing(ONIndex1M,I328,TRUE,_xll.ohTrigger(RecalcTrigger,Trigger1M)),NA())</f>
        <v>-1.3935488291716425E-3</v>
      </c>
      <c r="O328" s="44">
        <f>IFERROR(_xll.qlIndexFixing(ONIndex3M,I328,TRUE,_xll.ohTrigger(RecalcTrigger,Trigger3M)),NA())</f>
        <v>2.8485048208182207E-4</v>
      </c>
      <c r="P328" s="44">
        <f>IFERROR(_xll.qlIndexFixing(ONIndex6M,I328,TRUE,_xll.ohTrigger(RecalcTrigger,Trigger6M)),NA())</f>
        <v>1.3095143424290967E-3</v>
      </c>
      <c r="Q328" s="183">
        <f>IFERROR(_xll.qlIndexFixing(ONIndex1Y,I328,TRUE,_xll.ohTrigger(RecalcTrigger,Trigger1Y)),NA())</f>
        <v>2.2778539201784298E-3</v>
      </c>
    </row>
    <row r="329" spans="2:17" x14ac:dyDescent="0.2">
      <c r="B329" s="39" t="s">
        <v>17</v>
      </c>
      <c r="D329" s="42">
        <f>_xll.qlCalendarAdvance(Calendar,$D328,B329,"f",FALSE)</f>
        <v>42731</v>
      </c>
      <c r="E329" s="177">
        <f>_xll.qlInterestRateIndexValueDate(IndexON,D329)</f>
        <v>42731</v>
      </c>
      <c r="F329" s="193">
        <f>IFERROR(_xll.qlIndexFixing(IndexON,D329,TRUE,_xll.ohTrigger(RecalcTrigger,TriggerON)),NA())</f>
        <v>-1.8967249278789566E-3</v>
      </c>
      <c r="H329" s="42">
        <f>_xll.qlCalendarAdvance(Calendar,$H328,B329,"f",FALSE)</f>
        <v>42731</v>
      </c>
      <c r="I329" s="177">
        <f>_xll.qlInterestRateIndexValueDate(Index1M,$H329)</f>
        <v>42733</v>
      </c>
      <c r="J329" s="182">
        <f>IFERROR(_xll.qlIndexFixing(Index1M,$H329,TRUE,_xll.ohTrigger(RecalcTrigger,Trigger1M)),NA())</f>
        <v>-1.3733207786133239E-3</v>
      </c>
      <c r="K329" s="44">
        <f>IFERROR(_xll.qlIndexFixing(Index3M,H329,TRUE,_xll.ohTrigger(RecalcTrigger,Trigger3M)),NA())</f>
        <v>-4.0594609199962051E-4</v>
      </c>
      <c r="L329" s="44">
        <f>IFERROR(_xll.qlIndexFixing(Index6M,$H329,TRUE,_xll.ohTrigger(RecalcTrigger,Trigger6M)),NA())</f>
        <v>6.9733798648200472E-4</v>
      </c>
      <c r="M329" s="183">
        <f>IFERROR(_xll.qlIndexFixing(Index1Y,$H329,TRUE,_xll.ohTrigger(RecalcTrigger,Trigger1Y)),NA())</f>
        <v>2.2696029764948935E-3</v>
      </c>
      <c r="N329" s="182">
        <f>IFERROR(_xll.qlIndexFixing(ONIndex1M,I329,TRUE,_xll.ohTrigger(RecalcTrigger,Trigger1M)),NA())</f>
        <v>-1.3907519950873137E-3</v>
      </c>
      <c r="O329" s="44">
        <f>IFERROR(_xll.qlIndexFixing(ONIndex3M,I329,TRUE,_xll.ohTrigger(RecalcTrigger,Trigger3M)),NA())</f>
        <v>-5.1696095520359364E-4</v>
      </c>
      <c r="P329" s="44">
        <f>IFERROR(_xll.qlIndexFixing(ONIndex6M,I329,TRUE,_xll.ohTrigger(RecalcTrigger,Trigger6M)),NA())</f>
        <v>5.0595746584392032E-4</v>
      </c>
      <c r="Q329" s="183">
        <f>IFERROR(_xll.qlIndexFixing(ONIndex1Y,I329,TRUE,_xll.ohTrigger(RecalcTrigger,Trigger1Y)),NA())</f>
        <v>2.3019001922985893E-3</v>
      </c>
    </row>
    <row r="330" spans="2:17" x14ac:dyDescent="0.2">
      <c r="B330" s="39" t="s">
        <v>17</v>
      </c>
      <c r="D330" s="42">
        <f>_xll.qlCalendarAdvance(Calendar,$D329,B330,"f",FALSE)</f>
        <v>42732</v>
      </c>
      <c r="E330" s="177">
        <f>_xll.qlInterestRateIndexValueDate(IndexON,D330)</f>
        <v>42732</v>
      </c>
      <c r="F330" s="193">
        <f>IFERROR(_xll.qlIndexFixing(IndexON,D330,TRUE,_xll.ohTrigger(RecalcTrigger,TriggerON)),NA())</f>
        <v>-1.8984893628370969E-3</v>
      </c>
      <c r="H330" s="42">
        <f>_xll.qlCalendarAdvance(Calendar,$H329,B330,"f",FALSE)</f>
        <v>42732</v>
      </c>
      <c r="I330" s="177">
        <f>_xll.qlInterestRateIndexValueDate(Index1M,$H330)</f>
        <v>42734</v>
      </c>
      <c r="J330" s="182">
        <f>IFERROR(_xll.qlIndexFixing(Index1M,$H330,TRUE,_xll.ohTrigger(RecalcTrigger,Trigger1M)),NA())</f>
        <v>-1.3717865523747708E-3</v>
      </c>
      <c r="K330" s="44">
        <f>IFERROR(_xll.qlIndexFixing(Index3M,H330,TRUE,_xll.ohTrigger(RecalcTrigger,Trigger3M)),NA())</f>
        <v>-4.02159812094431E-4</v>
      </c>
      <c r="L330" s="44">
        <f>IFERROR(_xll.qlIndexFixing(Index6M,$H330,TRUE,_xll.ohTrigger(RecalcTrigger,Trigger6M)),NA())</f>
        <v>7.0104133427526677E-4</v>
      </c>
      <c r="M330" s="183">
        <f>IFERROR(_xll.qlIndexFixing(Index1Y,$H330,TRUE,_xll.ohTrigger(RecalcTrigger,Trigger1Y)),NA())</f>
        <v>2.2696438418156307E-3</v>
      </c>
      <c r="N330" s="182">
        <f>IFERROR(_xll.qlIndexFixing(ONIndex1M,I330,TRUE,_xll.ohTrigger(RecalcTrigger,Trigger1M)),NA())</f>
        <v>-1.3893339876958066E-3</v>
      </c>
      <c r="O330" s="44">
        <f>IFERROR(_xll.qlIndexFixing(ONIndex3M,I330,TRUE,_xll.ohTrigger(RecalcTrigger,Trigger3M)),NA())</f>
        <v>-5.1581705031278346E-4</v>
      </c>
      <c r="P330" s="44">
        <f>IFERROR(_xll.qlIndexFixing(ONIndex6M,I330,TRUE,_xll.ohTrigger(RecalcTrigger,Trigger6M)),NA())</f>
        <v>5.0566833240672793E-4</v>
      </c>
      <c r="Q330" s="183">
        <f>IFERROR(_xll.qlIndexFixing(ONIndex1Y,I330,TRUE,_xll.ohTrigger(RecalcTrigger,Trigger1Y)),NA())</f>
        <v>2.3117953126217117E-3</v>
      </c>
    </row>
    <row r="331" spans="2:17" x14ac:dyDescent="0.2">
      <c r="B331" s="39" t="s">
        <v>17</v>
      </c>
      <c r="D331" s="42">
        <f>_xll.qlCalendarAdvance(Calendar,$D330,B331,"f",FALSE)</f>
        <v>42733</v>
      </c>
      <c r="E331" s="177">
        <f>_xll.qlInterestRateIndexValueDate(IndexON,D331)</f>
        <v>42733</v>
      </c>
      <c r="F331" s="193">
        <f>IFERROR(_xll.qlIndexFixing(IndexON,D331,TRUE,_xll.ohTrigger(RecalcTrigger,TriggerON)),NA())</f>
        <v>-1.9002005617396733E-3</v>
      </c>
      <c r="H331" s="42">
        <f>_xll.qlCalendarAdvance(Calendar,$H330,B331,"f",FALSE)</f>
        <v>42733</v>
      </c>
      <c r="I331" s="177">
        <f>_xll.qlInterestRateIndexValueDate(Index1M,$H331)</f>
        <v>42737</v>
      </c>
      <c r="J331" s="182">
        <f>IFERROR(_xll.qlIndexFixing(Index1M,$H331,TRUE,_xll.ohTrigger(RecalcTrigger,Trigger1M)),NA())</f>
        <v>-1.3679358740277402E-3</v>
      </c>
      <c r="K331" s="44">
        <f>IFERROR(_xll.qlIndexFixing(Index3M,H331,TRUE,_xll.ohTrigger(RecalcTrigger,Trigger3M)),NA())</f>
        <v>-4.2082841256169796E-4</v>
      </c>
      <c r="L331" s="44">
        <f>IFERROR(_xll.qlIndexFixing(Index6M,$H331,TRUE,_xll.ohTrigger(RecalcTrigger,Trigger6M)),NA())</f>
        <v>6.9900758244239105E-4</v>
      </c>
      <c r="M331" s="183">
        <f>IFERROR(_xll.qlIndexFixing(Index1Y,$H331,TRUE,_xll.ohTrigger(RecalcTrigger,Trigger1Y)),NA())</f>
        <v>2.2801306503414396E-3</v>
      </c>
      <c r="N331" s="182">
        <f>IFERROR(_xll.qlIndexFixing(ONIndex1M,I331,TRUE,_xll.ohTrigger(RecalcTrigger,Trigger1M)),NA())</f>
        <v>-1.3879058466104155E-3</v>
      </c>
      <c r="O331" s="44">
        <f>IFERROR(_xll.qlIndexFixing(ONIndex3M,I331,TRUE,_xll.ohTrigger(RecalcTrigger,Trigger3M)),NA())</f>
        <v>-5.1464387463617811E-4</v>
      </c>
      <c r="P331" s="44">
        <f>IFERROR(_xll.qlIndexFixing(ONIndex6M,I331,TRUE,_xll.ohTrigger(RecalcTrigger,Trigger6M)),NA())</f>
        <v>5.050660374728011E-4</v>
      </c>
      <c r="Q331" s="183">
        <f>IFERROR(_xll.qlIndexFixing(ONIndex1Y,I331,TRUE,_xll.ohTrigger(RecalcTrigger,Trigger1Y)),NA())</f>
        <v>2.320392146426542E-3</v>
      </c>
    </row>
    <row r="332" spans="2:17" x14ac:dyDescent="0.2">
      <c r="B332" s="39" t="s">
        <v>17</v>
      </c>
      <c r="D332" s="42">
        <f>_xll.qlCalendarAdvance(Calendar,$D331,B332,"f",FALSE)</f>
        <v>42734</v>
      </c>
      <c r="E332" s="177">
        <f>_xll.qlInterestRateIndexValueDate(IndexON,D332)</f>
        <v>42734</v>
      </c>
      <c r="F332" s="193">
        <f>IFERROR(_xll.qlIndexFixing(IndexON,D332,TRUE,_xll.ohTrigger(RecalcTrigger,TriggerON)),NA())</f>
        <v>-1.0994402069153253E-3</v>
      </c>
      <c r="H332" s="42">
        <f>_xll.qlCalendarAdvance(Calendar,$H331,B332,"f",FALSE)</f>
        <v>42734</v>
      </c>
      <c r="I332" s="177">
        <f>_xll.qlInterestRateIndexValueDate(Index1M,$H332)</f>
        <v>42738</v>
      </c>
      <c r="J332" s="182">
        <f>IFERROR(_xll.qlIndexFixing(Index1M,$H332,TRUE,_xll.ohTrigger(RecalcTrigger,Trigger1M)),NA())</f>
        <v>-1.3663662334154148E-3</v>
      </c>
      <c r="K332" s="44">
        <f>IFERROR(_xll.qlIndexFixing(Index3M,H332,TRUE,_xll.ohTrigger(RecalcTrigger,Trigger3M)),NA())</f>
        <v>-4.1976087597639378E-4</v>
      </c>
      <c r="L332" s="44">
        <f>IFERROR(_xll.qlIndexFixing(Index6M,$H332,TRUE,_xll.ohTrigger(RecalcTrigger,Trigger6M)),NA())</f>
        <v>7.0007317376268832E-4</v>
      </c>
      <c r="M332" s="183">
        <f>IFERROR(_xll.qlIndexFixing(Index1Y,$H332,TRUE,_xll.ohTrigger(RecalcTrigger,Trigger1Y)),NA())</f>
        <v>2.2827494546639863E-3</v>
      </c>
      <c r="N332" s="182">
        <f>IFERROR(_xll.qlIndexFixing(ONIndex1M,I332,TRUE,_xll.ohTrigger(RecalcTrigger,Trigger1M)),NA())</f>
        <v>-1.3864675730701492E-3</v>
      </c>
      <c r="O332" s="44">
        <f>IFERROR(_xll.qlIndexFixing(ONIndex3M,I332,TRUE,_xll.ohTrigger(RecalcTrigger,Trigger3M)),NA())</f>
        <v>-5.1344123233043604E-4</v>
      </c>
      <c r="P332" s="44">
        <f>IFERROR(_xll.qlIndexFixing(ONIndex6M,I332,TRUE,_xll.ohTrigger(RecalcTrigger,Trigger6M)),NA())</f>
        <v>5.0414798160147711E-4</v>
      </c>
      <c r="Q332" s="183">
        <f>IFERROR(_xll.qlIndexFixing(ONIndex1Y,I332,TRUE,_xll.ohTrigger(RecalcTrigger,Trigger1Y)),NA())</f>
        <v>2.3276792580606553E-3</v>
      </c>
    </row>
    <row r="333" spans="2:17" x14ac:dyDescent="0.2">
      <c r="B333" s="39" t="s">
        <v>17</v>
      </c>
      <c r="D333" s="42">
        <f>_xll.qlCalendarAdvance(Calendar,$D332,B333,"f",FALSE)</f>
        <v>42737</v>
      </c>
      <c r="E333" s="177">
        <f>_xll.qlInterestRateIndexValueDate(IndexON,D333)</f>
        <v>42737</v>
      </c>
      <c r="F333" s="193">
        <f>IFERROR(_xll.qlIndexFixing(IndexON,D333,TRUE,_xll.ohTrigger(RecalcTrigger,TriggerON)),NA())</f>
        <v>-1.9065025923570289E-3</v>
      </c>
      <c r="H333" s="42">
        <f>_xll.qlCalendarAdvance(Calendar,$H332,B333,"f",FALSE)</f>
        <v>42737</v>
      </c>
      <c r="I333" s="177">
        <f>_xll.qlInterestRateIndexValueDate(Index1M,$H333)</f>
        <v>42739</v>
      </c>
      <c r="J333" s="182">
        <f>IFERROR(_xll.qlIndexFixing(Index1M,$H333,TRUE,_xll.ohTrigger(RecalcTrigger,Trigger1M)),NA())</f>
        <v>-1.3631375347374203E-3</v>
      </c>
      <c r="K333" s="44">
        <f>IFERROR(_xll.qlIndexFixing(Index3M,H333,TRUE,_xll.ohTrigger(RecalcTrigger,Trigger3M)),NA())</f>
        <v>-4.1707029318205358E-4</v>
      </c>
      <c r="L333" s="44">
        <f>IFERROR(_xll.qlIndexFixing(Index6M,$H333,TRUE,_xll.ohTrigger(RecalcTrigger,Trigger6M)),NA())</f>
        <v>7.0386811592342685E-4</v>
      </c>
      <c r="M333" s="183">
        <f>IFERROR(_xll.qlIndexFixing(Index1Y,$H333,TRUE,_xll.ohTrigger(RecalcTrigger,Trigger1Y)),NA())</f>
        <v>2.2853700263583162E-3</v>
      </c>
      <c r="N333" s="182">
        <f>IFERROR(_xll.qlIndexFixing(ONIndex1M,I333,TRUE,_xll.ohTrigger(RecalcTrigger,Trigger1M)),NA())</f>
        <v>-1.3835519405347441E-3</v>
      </c>
      <c r="O333" s="44">
        <f>IFERROR(_xll.qlIndexFixing(ONIndex3M,I333,TRUE,_xll.ohTrigger(RecalcTrigger,Trigger3M)),NA())</f>
        <v>-5.1093602135843241E-4</v>
      </c>
      <c r="P333" s="44">
        <f>IFERROR(_xll.qlIndexFixing(ONIndex6M,I333,TRUE,_xll.ohTrigger(RecalcTrigger,Trigger6M)),NA())</f>
        <v>5.0124703331988485E-4</v>
      </c>
      <c r="Q333" s="183">
        <f>IFERROR(_xll.qlIndexFixing(ONIndex1Y,I333,TRUE,_xll.ohTrigger(RecalcTrigger,Trigger1Y)),NA())</f>
        <v>2.3378457452594148E-3</v>
      </c>
    </row>
    <row r="334" spans="2:17" x14ac:dyDescent="0.2">
      <c r="B334" s="39" t="s">
        <v>17</v>
      </c>
      <c r="D334" s="42">
        <f>_xll.qlCalendarAdvance(Calendar,$D333,B334,"f",FALSE)</f>
        <v>42738</v>
      </c>
      <c r="E334" s="177">
        <f>_xll.qlInterestRateIndexValueDate(IndexON,D334)</f>
        <v>42738</v>
      </c>
      <c r="F334" s="193">
        <f>IFERROR(_xll.qlIndexFixing(IndexON,D334,TRUE,_xll.ohTrigger(RecalcTrigger,TriggerON)),NA())</f>
        <v>-1.9079398078236665E-3</v>
      </c>
      <c r="H334" s="42">
        <f>_xll.qlCalendarAdvance(Calendar,$H333,B334,"f",FALSE)</f>
        <v>42738</v>
      </c>
      <c r="I334" s="177">
        <f>_xll.qlInterestRateIndexValueDate(Index1M,$H334)</f>
        <v>42740</v>
      </c>
      <c r="J334" s="182">
        <f>IFERROR(_xll.qlIndexFixing(Index1M,$H334,TRUE,_xll.ohTrigger(RecalcTrigger,Trigger1M)),NA())</f>
        <v>-1.3623687773224591E-3</v>
      </c>
      <c r="K334" s="44">
        <f>IFERROR(_xll.qlIndexFixing(Index3M,H334,TRUE,_xll.ohTrigger(RecalcTrigger,Trigger3M)),NA())</f>
        <v>-4.1434922351690773E-4</v>
      </c>
      <c r="L334" s="44">
        <f>IFERROR(_xll.qlIndexFixing(Index6M,$H334,TRUE,_xll.ohTrigger(RecalcTrigger,Trigger6M)),NA())</f>
        <v>7.0767715752798781E-4</v>
      </c>
      <c r="M334" s="183">
        <f>IFERROR(_xll.qlIndexFixing(Index1Y,$H334,TRUE,_xll.ohTrigger(RecalcTrigger,Trigger1Y)),NA())</f>
        <v>2.287995926325264E-3</v>
      </c>
      <c r="N334" s="182">
        <f>IFERROR(_xll.qlIndexFixing(ONIndex1M,I334,TRUE,_xll.ohTrigger(RecalcTrigger,Trigger1M)),NA())</f>
        <v>-1.3806131812588163E-3</v>
      </c>
      <c r="O334" s="44">
        <f>IFERROR(_xll.qlIndexFixing(ONIndex3M,I334,TRUE,_xll.ohTrigger(RecalcTrigger,Trigger3M)),NA())</f>
        <v>-5.0833208030898192E-4</v>
      </c>
      <c r="P334" s="44">
        <f>IFERROR(_xll.qlIndexFixing(ONIndex6M,I334,TRUE,_xll.ohTrigger(RecalcTrigger,Trigger6M)),NA())</f>
        <v>4.972661570512571E-4</v>
      </c>
      <c r="Q334" s="183">
        <f>IFERROR(_xll.qlIndexFixing(ONIndex1Y,I334,TRUE,_xll.ohTrigger(RecalcTrigger,Trigger1Y)),NA())</f>
        <v>2.3435017730388807E-3</v>
      </c>
    </row>
    <row r="335" spans="2:17" x14ac:dyDescent="0.2">
      <c r="B335" s="39" t="s">
        <v>17</v>
      </c>
      <c r="D335" s="42">
        <f>_xll.qlCalendarAdvance(Calendar,$D334,B335,"f",FALSE)</f>
        <v>42739</v>
      </c>
      <c r="E335" s="177">
        <f>_xll.qlInterestRateIndexValueDate(IndexON,D335)</f>
        <v>42739</v>
      </c>
      <c r="F335" s="193">
        <f>IFERROR(_xll.qlIndexFixing(IndexON,D335,TRUE,_xll.ohTrigger(RecalcTrigger,TriggerON)),NA())</f>
        <v>-1.9093206661313644E-3</v>
      </c>
      <c r="H335" s="42">
        <f>_xll.qlCalendarAdvance(Calendar,$H334,B335,"f",FALSE)</f>
        <v>42739</v>
      </c>
      <c r="I335" s="177">
        <f>_xll.qlInterestRateIndexValueDate(Index1M,$H335)</f>
        <v>42741</v>
      </c>
      <c r="J335" s="182">
        <f>IFERROR(_xll.qlIndexFixing(Index1M,$H335,TRUE,_xll.ohTrigger(RecalcTrigger,Trigger1M)),NA())</f>
        <v>-1.3615966407307381E-3</v>
      </c>
      <c r="K335" s="44">
        <f>IFERROR(_xll.qlIndexFixing(Index3M,H335,TRUE,_xll.ohTrigger(RecalcTrigger,Trigger3M)),NA())</f>
        <v>-4.1159804937240807E-4</v>
      </c>
      <c r="L335" s="44">
        <f>IFERROR(_xll.qlIndexFixing(Index6M,$H335,TRUE,_xll.ohTrigger(RecalcTrigger,Trigger6M)),NA())</f>
        <v>7.1149828650365269E-4</v>
      </c>
      <c r="M335" s="183">
        <f>IFERROR(_xll.qlIndexFixing(Index1Y,$H335,TRUE,_xll.ohTrigger(RecalcTrigger,Trigger1Y)),NA())</f>
        <v>2.2961894396592028E-3</v>
      </c>
      <c r="N335" s="182">
        <f>IFERROR(_xll.qlIndexFixing(ONIndex1M,I335,TRUE,_xll.ohTrigger(RecalcTrigger,Trigger1M)),NA())</f>
        <v>-1.3791242654681568E-3</v>
      </c>
      <c r="O335" s="44">
        <f>IFERROR(_xll.qlIndexFixing(ONIndex3M,I335,TRUE,_xll.ohTrigger(RecalcTrigger,Trigger3M)),NA())</f>
        <v>-5.0697916724740111E-4</v>
      </c>
      <c r="P335" s="44">
        <f>IFERROR(_xll.qlIndexFixing(ONIndex6M,I335,TRUE,_xll.ohTrigger(RecalcTrigger,Trigger6M)),NA())</f>
        <v>4.9473030304447718E-4</v>
      </c>
      <c r="Q335" s="183">
        <f>IFERROR(_xll.qlIndexFixing(ONIndex1Y,I335,TRUE,_xll.ohTrigger(RecalcTrigger,Trigger1Y)),NA())</f>
        <v>2.3440687413511796E-3</v>
      </c>
    </row>
    <row r="336" spans="2:17" x14ac:dyDescent="0.2">
      <c r="B336" s="39" t="s">
        <v>17</v>
      </c>
      <c r="D336" s="42">
        <f>_xll.qlCalendarAdvance(Calendar,$D335,B336,"f",FALSE)</f>
        <v>42740</v>
      </c>
      <c r="E336" s="177">
        <f>_xll.qlInterestRateIndexValueDate(IndexON,D336)</f>
        <v>42740</v>
      </c>
      <c r="F336" s="193">
        <f>IFERROR(_xll.qlIndexFixing(IndexON,D336,TRUE,_xll.ohTrigger(RecalcTrigger,TriggerON)),NA())</f>
        <v>-1.9106446472560989E-3</v>
      </c>
      <c r="H336" s="42">
        <f>_xll.qlCalendarAdvance(Calendar,$H335,B336,"f",FALSE)</f>
        <v>42740</v>
      </c>
      <c r="I336" s="177">
        <f>_xll.qlInterestRateIndexValueDate(Index1M,$H336)</f>
        <v>42744</v>
      </c>
      <c r="J336" s="182">
        <f>IFERROR(_xll.qlIndexFixing(Index1M,$H336,TRUE,_xll.ohTrigger(RecalcTrigger,Trigger1M)),NA())</f>
        <v>-1.3567360698958865E-3</v>
      </c>
      <c r="K336" s="44">
        <f>IFERROR(_xll.qlIndexFixing(Index3M,H336,TRUE,_xll.ohTrigger(RecalcTrigger,Trigger3M)),NA())</f>
        <v>-4.0148669604493875E-4</v>
      </c>
      <c r="L336" s="44">
        <f>IFERROR(_xll.qlIndexFixing(Index6M,$H336,TRUE,_xll.ohTrigger(RecalcTrigger,Trigger6M)),NA())</f>
        <v>7.2560260847391817E-4</v>
      </c>
      <c r="M336" s="183">
        <f>IFERROR(_xll.qlIndexFixing(Index1Y,$H336,TRUE,_xll.ohTrigger(RecalcTrigger,Trigger1Y)),NA())</f>
        <v>2.2986251146996624E-3</v>
      </c>
      <c r="N336" s="182">
        <f>IFERROR(_xll.qlIndexFixing(ONIndex1M,I336,TRUE,_xll.ohTrigger(RecalcTrigger,Trigger1M)),NA())</f>
        <v>-1.3776252254560362E-3</v>
      </c>
      <c r="O336" s="44">
        <f>IFERROR(_xll.qlIndexFixing(ONIndex3M,I336,TRUE,_xll.ohTrigger(RecalcTrigger,Trigger3M)),NA())</f>
        <v>-5.0559561253660235E-4</v>
      </c>
      <c r="P336" s="44">
        <f>IFERROR(_xll.qlIndexFixing(ONIndex6M,I336,TRUE,_xll.ohTrigger(RecalcTrigger,Trigger6M)),NA())</f>
        <v>4.9186309073689927E-4</v>
      </c>
      <c r="Q336" s="183">
        <f>IFERROR(_xll.qlIndexFixing(ONIndex1Y,I336,TRUE,_xll.ohTrigger(RecalcTrigger,Trigger1Y)),NA())</f>
        <v>2.343257374377572E-3</v>
      </c>
    </row>
    <row r="337" spans="2:17" x14ac:dyDescent="0.2">
      <c r="B337" s="39" t="s">
        <v>17</v>
      </c>
      <c r="D337" s="42">
        <f>_xll.qlCalendarAdvance(Calendar,$D336,B337,"f",FALSE)</f>
        <v>42741</v>
      </c>
      <c r="E337" s="177">
        <f>_xll.qlInterestRateIndexValueDate(IndexON,D337)</f>
        <v>42741</v>
      </c>
      <c r="F337" s="193">
        <f>IFERROR(_xll.qlIndexFixing(IndexON,D337,TRUE,_xll.ohTrigger(RecalcTrigger,TriggerON)),NA())</f>
        <v>-1.9130902507225045E-3</v>
      </c>
      <c r="H337" s="42">
        <f>_xll.qlCalendarAdvance(Calendar,$H336,B337,"f",FALSE)</f>
        <v>42741</v>
      </c>
      <c r="I337" s="177">
        <f>_xll.qlInterestRateIndexValueDate(Index1M,$H337)</f>
        <v>42745</v>
      </c>
      <c r="J337" s="182">
        <f>IFERROR(_xll.qlIndexFixing(Index1M,$H337,TRUE,_xll.ohTrigger(RecalcTrigger,Trigger1M)),NA())</f>
        <v>-1.3550956685005216E-3</v>
      </c>
      <c r="K337" s="44">
        <f>IFERROR(_xll.qlIndexFixing(Index3M,H337,TRUE,_xll.ohTrigger(RecalcTrigger,Trigger3M)),NA())</f>
        <v>-4.00300090345862E-4</v>
      </c>
      <c r="L337" s="44">
        <f>IFERROR(_xll.qlIndexFixing(Index6M,$H337,TRUE,_xll.ohTrigger(RecalcTrigger,Trigger6M)),NA())</f>
        <v>7.2686313181750159E-4</v>
      </c>
      <c r="M337" s="183">
        <f>IFERROR(_xll.qlIndexFixing(Index1Y,$H337,TRUE,_xll.ohTrigger(RecalcTrigger,Trigger1Y)),NA())</f>
        <v>2.3013321573201926E-3</v>
      </c>
      <c r="N337" s="182">
        <f>IFERROR(_xll.qlIndexFixing(ONIndex1M,I337,TRUE,_xll.ohTrigger(RecalcTrigger,Trigger1M)),NA())</f>
        <v>-1.3761160623415591E-3</v>
      </c>
      <c r="O337" s="44">
        <f>IFERROR(_xll.qlIndexFixing(ONIndex3M,I337,TRUE,_xll.ohTrigger(RecalcTrigger,Trigger3M)),NA())</f>
        <v>-5.0418122033324408E-4</v>
      </c>
      <c r="P337" s="44">
        <f>IFERROR(_xll.qlIndexFixing(ONIndex6M,I337,TRUE,_xll.ohTrigger(RecalcTrigger,Trigger6M)),NA())</f>
        <v>4.8866192060792457E-4</v>
      </c>
      <c r="Q337" s="183">
        <f>IFERROR(_xll.qlIndexFixing(ONIndex1Y,I337,TRUE,_xll.ohTrigger(RecalcTrigger,Trigger1Y)),NA())</f>
        <v>2.3410562368653132E-3</v>
      </c>
    </row>
    <row r="338" spans="2:17" x14ac:dyDescent="0.2">
      <c r="B338" s="39" t="s">
        <v>17</v>
      </c>
      <c r="D338" s="42">
        <f>_xll.qlCalendarAdvance(Calendar,$D337,B338,"f",FALSE)</f>
        <v>42744</v>
      </c>
      <c r="E338" s="177">
        <f>_xll.qlInterestRateIndexValueDate(IndexON,D338)</f>
        <v>42744</v>
      </c>
      <c r="F338" s="193">
        <f>IFERROR(_xll.qlIndexFixing(IndexON,D338,TRUE,_xll.ohTrigger(RecalcTrigger,TriggerON)),NA())</f>
        <v>-1.9153613944888903E-3</v>
      </c>
      <c r="H338" s="42">
        <f>_xll.qlCalendarAdvance(Calendar,$H337,B338,"f",FALSE)</f>
        <v>42744</v>
      </c>
      <c r="I338" s="177">
        <f>_xll.qlInterestRateIndexValueDate(Index1M,$H338)</f>
        <v>42746</v>
      </c>
      <c r="J338" s="182">
        <f>IFERROR(_xll.qlIndexFixing(Index1M,$H338,TRUE,_xll.ohTrigger(RecalcTrigger,Trigger1M)),NA())</f>
        <v>-1.3517256125471601E-3</v>
      </c>
      <c r="K338" s="44">
        <f>IFERROR(_xll.qlIndexFixing(Index3M,H338,TRUE,_xll.ohTrigger(RecalcTrigger,Trigger3M)),NA())</f>
        <v>-3.9740426418610753E-4</v>
      </c>
      <c r="L338" s="44">
        <f>IFERROR(_xll.qlIndexFixing(Index6M,$H338,TRUE,_xll.ohTrigger(RecalcTrigger,Trigger6M)),NA())</f>
        <v>7.3071421371861034E-4</v>
      </c>
      <c r="M338" s="183">
        <f>IFERROR(_xll.qlIndexFixing(Index1Y,$H338,TRUE,_xll.ohTrigger(RecalcTrigger,Trigger1Y)),NA())</f>
        <v>2.3040665462991062E-3</v>
      </c>
      <c r="N338" s="182">
        <f>IFERROR(_xll.qlIndexFixing(ONIndex1M,I338,TRUE,_xll.ohTrigger(RecalcTrigger,Trigger1M)),NA())</f>
        <v>-1.3730587623816959E-3</v>
      </c>
      <c r="O338" s="44">
        <f>IFERROR(_xll.qlIndexFixing(ONIndex3M,I338,TRUE,_xll.ohTrigger(RecalcTrigger,Trigger3M)),NA())</f>
        <v>-5.0124796701300767E-4</v>
      </c>
      <c r="P338" s="44">
        <f>IFERROR(_xll.qlIndexFixing(ONIndex6M,I338,TRUE,_xll.ohTrigger(RecalcTrigger,Trigger6M)),NA())</f>
        <v>4.8113403312122216E-4</v>
      </c>
      <c r="Q338" s="183">
        <f>IFERROR(_xll.qlIndexFixing(ONIndex1Y,I338,TRUE,_xll.ohTrigger(RecalcTrigger,Trigger1Y)),NA())</f>
        <v>2.3319793215659246E-3</v>
      </c>
    </row>
    <row r="339" spans="2:17" x14ac:dyDescent="0.2">
      <c r="B339" s="39" t="s">
        <v>17</v>
      </c>
      <c r="D339" s="42">
        <f>_xll.qlCalendarAdvance(Calendar,$D338,B339,"f",FALSE)</f>
        <v>42745</v>
      </c>
      <c r="E339" s="177">
        <f>_xll.qlInterestRateIndexValueDate(IndexON,D339)</f>
        <v>42745</v>
      </c>
      <c r="F339" s="193">
        <f>IFERROR(_xll.qlIndexFixing(IndexON,D339,TRUE,_xll.ohTrigger(RecalcTrigger,TriggerON)),NA())</f>
        <v>-1.9163931863808159E-3</v>
      </c>
      <c r="H339" s="42">
        <f>_xll.qlCalendarAdvance(Calendar,$H338,B339,"f",FALSE)</f>
        <v>42745</v>
      </c>
      <c r="I339" s="177">
        <f>_xll.qlInterestRateIndexValueDate(Index1M,$H339)</f>
        <v>42747</v>
      </c>
      <c r="J339" s="182">
        <f>IFERROR(_xll.qlIndexFixing(Index1M,$H339,TRUE,_xll.ohTrigger(RecalcTrigger,Trigger1M)),NA())</f>
        <v>-1.350921419264739E-3</v>
      </c>
      <c r="K339" s="44">
        <f>IFERROR(_xll.qlIndexFixing(Index3M,H339,TRUE,_xll.ohTrigger(RecalcTrigger,Trigger3M)),NA())</f>
        <v>-3.9448070859737783E-4</v>
      </c>
      <c r="L339" s="44">
        <f>IFERROR(_xll.qlIndexFixing(Index6M,$H339,TRUE,_xll.ohTrigger(RecalcTrigger,Trigger6M)),NA())</f>
        <v>7.3456512885190404E-4</v>
      </c>
      <c r="M339" s="183">
        <f>IFERROR(_xll.qlIndexFixing(Index1Y,$H339,TRUE,_xll.ohTrigger(RecalcTrigger,Trigger1Y)),NA())</f>
        <v>2.3068320601071991E-3</v>
      </c>
      <c r="N339" s="182">
        <f>IFERROR(_xll.qlIndexFixing(ONIndex1M,I339,TRUE,_xll.ohTrigger(RecalcTrigger,Trigger1M)),NA())</f>
        <v>-1.3699782062781551E-3</v>
      </c>
      <c r="O339" s="44">
        <f>IFERROR(_xll.qlIndexFixing(ONIndex3M,I339,TRUE,_xll.ohTrigger(RecalcTrigger,Trigger3M)),NA())</f>
        <v>-4.9821135924776883E-4</v>
      </c>
      <c r="P339" s="44">
        <f>IFERROR(_xll.qlIndexFixing(ONIndex6M,I339,TRUE,_xll.ohTrigger(RecalcTrigger,Trigger6M)),NA())</f>
        <v>4.7246567154601848E-4</v>
      </c>
      <c r="Q339" s="183">
        <f>IFERROR(_xll.qlIndexFixing(ONIndex1Y,I339,TRUE,_xll.ohTrigger(RecalcTrigger,Trigger1Y)),NA())</f>
        <v>2.3181252718185164E-3</v>
      </c>
    </row>
    <row r="340" spans="2:17" x14ac:dyDescent="0.2">
      <c r="B340" s="39" t="s">
        <v>17</v>
      </c>
      <c r="D340" s="42">
        <f>_xll.qlCalendarAdvance(Calendar,$D339,B340,"f",FALSE)</f>
        <v>42746</v>
      </c>
      <c r="E340" s="177">
        <f>_xll.qlInterestRateIndexValueDate(IndexON,D340)</f>
        <v>42746</v>
      </c>
      <c r="F340" s="193">
        <f>IFERROR(_xll.qlIndexFixing(IndexON,D340,TRUE,_xll.ohTrigger(RecalcTrigger,TriggerON)),NA())</f>
        <v>-1.9173649799064663E-3</v>
      </c>
      <c r="H340" s="42">
        <f>_xll.qlCalendarAdvance(Calendar,$H339,B340,"f",FALSE)</f>
        <v>42746</v>
      </c>
      <c r="I340" s="177">
        <f>_xll.qlInterestRateIndexValueDate(Index1M,$H340)</f>
        <v>42748</v>
      </c>
      <c r="J340" s="182">
        <f>IFERROR(_xll.qlIndexFixing(Index1M,$H340,TRUE,_xll.ohTrigger(RecalcTrigger,Trigger1M)),NA())</f>
        <v>-1.3501138497146361E-3</v>
      </c>
      <c r="K340" s="44">
        <f>IFERROR(_xll.qlIndexFixing(Index3M,H340,TRUE,_xll.ohTrigger(RecalcTrigger,Trigger3M)),NA())</f>
        <v>-3.9152983287360499E-4</v>
      </c>
      <c r="L340" s="44">
        <f>IFERROR(_xll.qlIndexFixing(Index6M,$H340,TRUE,_xll.ohTrigger(RecalcTrigger,Trigger6M)),NA())</f>
        <v>7.3841380457786423E-4</v>
      </c>
      <c r="M340" s="183">
        <f>IFERROR(_xll.qlIndexFixing(Index1Y,$H340,TRUE,_xll.ohTrigger(RecalcTrigger,Trigger1Y)),NA())</f>
        <v>2.3154902865528946E-3</v>
      </c>
      <c r="N340" s="182">
        <f>IFERROR(_xll.qlIndexFixing(ONIndex1M,I340,TRUE,_xll.ohTrigger(RecalcTrigger,Trigger1M)),NA())</f>
        <v>-1.368418447995623E-3</v>
      </c>
      <c r="O340" s="44">
        <f>IFERROR(_xll.qlIndexFixing(ONIndex3M,I340,TRUE,_xll.ohTrigger(RecalcTrigger,Trigger3M)),NA())</f>
        <v>-4.9663984165171371E-4</v>
      </c>
      <c r="P340" s="44">
        <f>IFERROR(_xll.qlIndexFixing(ONIndex6M,I340,TRUE,_xll.ohTrigger(RecalcTrigger,Trigger6M)),NA())</f>
        <v>4.6755571958101427E-4</v>
      </c>
      <c r="Q340" s="183">
        <f>IFERROR(_xll.qlIndexFixing(ONIndex1Y,I340,TRUE,_xll.ohTrigger(RecalcTrigger,Trigger1Y)),NA())</f>
        <v>2.3088037499441327E-3</v>
      </c>
    </row>
    <row r="341" spans="2:17" x14ac:dyDescent="0.2">
      <c r="B341" s="39" t="s">
        <v>17</v>
      </c>
      <c r="D341" s="42">
        <f>_xll.qlCalendarAdvance(Calendar,$D340,B341,"f",FALSE)</f>
        <v>42747</v>
      </c>
      <c r="E341" s="177">
        <f>_xll.qlInterestRateIndexValueDate(IndexON,D341)</f>
        <v>42747</v>
      </c>
      <c r="F341" s="193">
        <f>IFERROR(_xll.qlIndexFixing(IndexON,D341,TRUE,_xll.ohTrigger(RecalcTrigger,TriggerON)),NA())</f>
        <v>-1.9182762547220733E-3</v>
      </c>
      <c r="H341" s="42">
        <f>_xll.qlCalendarAdvance(Calendar,$H340,B341,"f",FALSE)</f>
        <v>42747</v>
      </c>
      <c r="I341" s="177">
        <f>_xll.qlInterestRateIndexValueDate(Index1M,$H341)</f>
        <v>42751</v>
      </c>
      <c r="J341" s="182">
        <f>IFERROR(_xll.qlIndexFixing(Index1M,$H341,TRUE,_xll.ohTrigger(RecalcTrigger,Trigger1M)),NA())</f>
        <v>-1.3450411371394809E-3</v>
      </c>
      <c r="K341" s="44">
        <f>IFERROR(_xll.qlIndexFixing(Index3M,H341,TRUE,_xll.ohTrigger(RecalcTrigger,Trigger3M)),NA())</f>
        <v>-3.7901064222469946E-4</v>
      </c>
      <c r="L341" s="44">
        <f>IFERROR(_xll.qlIndexFixing(Index6M,$H341,TRUE,_xll.ohTrigger(RecalcTrigger,Trigger6M)),NA())</f>
        <v>7.5219985424368474E-4</v>
      </c>
      <c r="M341" s="183">
        <f>IFERROR(_xll.qlIndexFixing(Index1Y,$H341,TRUE,_xll.ohTrigger(RecalcTrigger,Trigger1Y)),NA())</f>
        <v>2.318282021120931E-3</v>
      </c>
      <c r="N341" s="182">
        <f>IFERROR(_xll.qlIndexFixing(ONIndex1M,I341,TRUE,_xll.ohTrigger(RecalcTrigger,Trigger1M)),NA())</f>
        <v>-1.3668485748041803E-3</v>
      </c>
      <c r="O341" s="44">
        <f>IFERROR(_xll.qlIndexFixing(ONIndex3M,I341,TRUE,_xll.ohTrigger(RecalcTrigger,Trigger3M)),NA())</f>
        <v>-4.9503631154301786E-4</v>
      </c>
      <c r="P341" s="44">
        <f>IFERROR(_xll.qlIndexFixing(ONIndex6M,I341,TRUE,_xll.ohTrigger(RecalcTrigger,Trigger6M)),NA())</f>
        <v>4.6229621243121244E-4</v>
      </c>
      <c r="Q341" s="183">
        <f>IFERROR(_xll.qlIndexFixing(ONIndex1Y,I341,TRUE,_xll.ohTrigger(RecalcTrigger,Trigger1Y)),NA())</f>
        <v>2.2980238449754609E-3</v>
      </c>
    </row>
    <row r="342" spans="2:17" x14ac:dyDescent="0.2">
      <c r="B342" s="39" t="s">
        <v>17</v>
      </c>
      <c r="D342" s="42">
        <f>_xll.qlCalendarAdvance(Calendar,$D341,B342,"f",FALSE)</f>
        <v>42748</v>
      </c>
      <c r="E342" s="177">
        <f>_xll.qlInterestRateIndexValueDate(IndexON,D342)</f>
        <v>42748</v>
      </c>
      <c r="F342" s="193">
        <f>IFERROR(_xll.qlIndexFixing(IndexON,D342,TRUE,_xll.ohTrigger(RecalcTrigger,TriggerON)),NA())</f>
        <v>-1.9198842367096347E-3</v>
      </c>
      <c r="H342" s="42">
        <f>_xll.qlCalendarAdvance(Calendar,$H341,B342,"f",FALSE)</f>
        <v>42748</v>
      </c>
      <c r="I342" s="177">
        <f>_xll.qlInterestRateIndexValueDate(Index1M,$H342)</f>
        <v>42752</v>
      </c>
      <c r="J342" s="182">
        <f>IFERROR(_xll.qlIndexFixing(Index1M,$H342,TRUE,_xll.ohTrigger(RecalcTrigger,Trigger1M)),NA())</f>
        <v>-1.3433300405782658E-3</v>
      </c>
      <c r="K342" s="44">
        <f>IFERROR(_xll.qlIndexFixing(Index3M,H342,TRUE,_xll.ohTrigger(RecalcTrigger,Trigger3M)),NA())</f>
        <v>-3.7770126694346563E-4</v>
      </c>
      <c r="L342" s="44">
        <f>IFERROR(_xll.qlIndexFixing(Index6M,$H342,TRUE,_xll.ohTrigger(RecalcTrigger,Trigger6M)),NA())</f>
        <v>7.5374435774822361E-4</v>
      </c>
      <c r="M342" s="183">
        <f>IFERROR(_xll.qlIndexFixing(Index1Y,$H342,TRUE,_xll.ohTrigger(RecalcTrigger,Trigger1Y)),NA())</f>
        <v>2.3212609242332784E-3</v>
      </c>
      <c r="N342" s="182">
        <f>IFERROR(_xll.qlIndexFixing(ONIndex1M,I342,TRUE,_xll.ohTrigger(RecalcTrigger,Trigger1M)),NA())</f>
        <v>-1.3652685880227722E-3</v>
      </c>
      <c r="O342" s="44">
        <f>IFERROR(_xll.qlIndexFixing(ONIndex3M,I342,TRUE,_xll.ohTrigger(RecalcTrigger,Trigger3M)),NA())</f>
        <v>-4.9340057283853156E-4</v>
      </c>
      <c r="P342" s="44">
        <f>IFERROR(_xll.qlIndexFixing(ONIndex6M,I342,TRUE,_xll.ohTrigger(RecalcTrigger,Trigger6M)),NA())</f>
        <v>4.5668455089575843E-4</v>
      </c>
      <c r="Q342" s="183">
        <f>IFERROR(_xll.qlIndexFixing(ONIndex1Y,I342,TRUE,_xll.ohTrigger(RecalcTrigger,Trigger1Y)),NA())</f>
        <v>2.285774121659756E-3</v>
      </c>
    </row>
    <row r="343" spans="2:17" x14ac:dyDescent="0.2">
      <c r="B343" s="39" t="s">
        <v>17</v>
      </c>
      <c r="D343" s="42">
        <f>_xll.qlCalendarAdvance(Calendar,$D342,B343,"f",FALSE)</f>
        <v>42751</v>
      </c>
      <c r="E343" s="177">
        <f>_xll.qlInterestRateIndexValueDate(IndexON,D343)</f>
        <v>42751</v>
      </c>
      <c r="F343" s="193">
        <f>IFERROR(_xll.qlIndexFixing(IndexON,D343,TRUE,_xll.ohTrigger(RecalcTrigger,TriggerON)),NA())</f>
        <v>-1.9213057662437194E-3</v>
      </c>
      <c r="H343" s="42">
        <f>_xll.qlCalendarAdvance(Calendar,$H342,B343,"f",FALSE)</f>
        <v>42751</v>
      </c>
      <c r="I343" s="177">
        <f>_xll.qlInterestRateIndexValueDate(Index1M,$H343)</f>
        <v>42753</v>
      </c>
      <c r="J343" s="182">
        <f>IFERROR(_xll.qlIndexFixing(Index1M,$H343,TRUE,_xll.ohTrigger(RecalcTrigger,Trigger1M)),NA())</f>
        <v>-1.3398187615365487E-3</v>
      </c>
      <c r="K343" s="44">
        <f>IFERROR(_xll.qlIndexFixing(Index3M,H343,TRUE,_xll.ohTrigger(RecalcTrigger,Trigger3M)),NA())</f>
        <v>-3.7638024646202695E-4</v>
      </c>
      <c r="L343" s="44">
        <f>IFERROR(_xll.qlIndexFixing(Index6M,$H343,TRUE,_xll.ohTrigger(RecalcTrigger,Trigger6M)),NA())</f>
        <v>7.5755044398026332E-4</v>
      </c>
      <c r="M343" s="183">
        <f>IFERROR(_xll.qlIndexFixing(Index1Y,$H343,TRUE,_xll.ohTrigger(RecalcTrigger,Trigger1Y)),NA())</f>
        <v>2.3242942758837969E-3</v>
      </c>
      <c r="N343" s="182">
        <f>IFERROR(_xll.qlIndexFixing(ONIndex1M,I343,TRUE,_xll.ohTrigger(RecalcTrigger,Trigger1M)),NA())</f>
        <v>-1.3620697554106442E-3</v>
      </c>
      <c r="O343" s="44">
        <f>IFERROR(_xll.qlIndexFixing(ONIndex3M,I343,TRUE,_xll.ohTrigger(RecalcTrigger,Trigger3M)),NA())</f>
        <v>-4.900200879198735E-4</v>
      </c>
      <c r="P343" s="44">
        <f>IFERROR(_xll.qlIndexFixing(ONIndex6M,I343,TRUE,_xll.ohTrigger(RecalcTrigger,Trigger6M)),NA())</f>
        <v>4.4427492983167838E-4</v>
      </c>
      <c r="Q343" s="183">
        <f>IFERROR(_xll.qlIndexFixing(ONIndex1Y,I343,TRUE,_xll.ohTrigger(RecalcTrigger,Trigger1Y)),NA())</f>
        <v>2.2563322454693946E-3</v>
      </c>
    </row>
    <row r="344" spans="2:17" x14ac:dyDescent="0.2">
      <c r="B344" s="39" t="s">
        <v>17</v>
      </c>
      <c r="D344" s="42">
        <f>_xll.qlCalendarAdvance(Calendar,$D343,B344,"f",FALSE)</f>
        <v>42752</v>
      </c>
      <c r="E344" s="177">
        <f>_xll.qlInterestRateIndexValueDate(IndexON,D344)</f>
        <v>42752</v>
      </c>
      <c r="F344" s="193">
        <f>IFERROR(_xll.qlIndexFixing(IndexON,D344,TRUE,_xll.ohTrigger(RecalcTrigger,TriggerON)),NA())</f>
        <v>-1.9219066462294876E-3</v>
      </c>
      <c r="H344" s="42">
        <f>_xll.qlCalendarAdvance(Calendar,$H343,B344,"f",FALSE)</f>
        <v>42752</v>
      </c>
      <c r="I344" s="177">
        <f>_xll.qlInterestRateIndexValueDate(Index1M,$H344)</f>
        <v>42754</v>
      </c>
      <c r="J344" s="182">
        <f>IFERROR(_xll.qlIndexFixing(Index1M,$H344,TRUE,_xll.ohTrigger(RecalcTrigger,Trigger1M)),NA())</f>
        <v>-1.3389791637102855E-3</v>
      </c>
      <c r="K344" s="44">
        <f>IFERROR(_xll.qlIndexFixing(Index3M,H344,TRUE,_xll.ohTrigger(RecalcTrigger,Trigger3M)),NA())</f>
        <v>-3.7327426027378152E-4</v>
      </c>
      <c r="L344" s="44">
        <f>IFERROR(_xll.qlIndexFixing(Index6M,$H344,TRUE,_xll.ohTrigger(RecalcTrigger,Trigger6M)),NA())</f>
        <v>7.6134167325244166E-4</v>
      </c>
      <c r="M344" s="183">
        <f>IFERROR(_xll.qlIndexFixing(Index1Y,$H344,TRUE,_xll.ohTrigger(RecalcTrigger,Trigger1Y)),NA())</f>
        <v>2.3273860721905533E-3</v>
      </c>
      <c r="N344" s="182">
        <f>IFERROR(_xll.qlIndexFixing(ONIndex1M,I344,TRUE,_xll.ohTrigger(RecalcTrigger,Trigger1M)),NA())</f>
        <v>-1.3588475310166714E-3</v>
      </c>
      <c r="O344" s="44">
        <f>IFERROR(_xll.qlIndexFixing(ONIndex3M,I344,TRUE,_xll.ohTrigger(RecalcTrigger,Trigger3M)),NA())</f>
        <v>-4.8653161695444425E-4</v>
      </c>
      <c r="P344" s="44">
        <f>IFERROR(_xll.qlIndexFixing(ONIndex6M,I344,TRUE,_xll.ohTrigger(RecalcTrigger,Trigger6M)),NA())</f>
        <v>4.3066436864691582E-4</v>
      </c>
      <c r="Q344" s="183">
        <f>IFERROR(_xll.qlIndexFixing(ONIndex1Y,I344,TRUE,_xll.ohTrigger(RecalcTrigger,Trigger1Y)),NA())</f>
        <v>2.221848339072352E-3</v>
      </c>
    </row>
    <row r="345" spans="2:17" x14ac:dyDescent="0.2">
      <c r="B345" s="39" t="s">
        <v>17</v>
      </c>
      <c r="D345" s="42">
        <f>_xll.qlCalendarAdvance(Calendar,$D344,B345,"f",FALSE)</f>
        <v>42753</v>
      </c>
      <c r="E345" s="177">
        <f>_xll.qlInterestRateIndexValueDate(IndexON,D345)</f>
        <v>42753</v>
      </c>
      <c r="F345" s="193">
        <f>IFERROR(_xll.qlIndexFixing(IndexON,D345,TRUE,_xll.ohTrigger(RecalcTrigger,TriggerON)),NA())</f>
        <v>-1.9224438865617088E-3</v>
      </c>
      <c r="H345" s="42">
        <f>_xll.qlCalendarAdvance(Calendar,$H344,B345,"f",FALSE)</f>
        <v>42753</v>
      </c>
      <c r="I345" s="177">
        <f>_xll.qlInterestRateIndexValueDate(Index1M,$H345)</f>
        <v>42755</v>
      </c>
      <c r="J345" s="182">
        <f>IFERROR(_xll.qlIndexFixing(Index1M,$H345,TRUE,_xll.ohTrigger(RecalcTrigger,Trigger1M)),NA())</f>
        <v>-1.3381361925285564E-3</v>
      </c>
      <c r="K345" s="44">
        <f>IFERROR(_xll.qlIndexFixing(Index3M,H345,TRUE,_xll.ohTrigger(RecalcTrigger,Trigger3M)),NA())</f>
        <v>-3.7014392660417172E-4</v>
      </c>
      <c r="L345" s="44">
        <f>IFERROR(_xll.qlIndexFixing(Index6M,$H345,TRUE,_xll.ohTrigger(RecalcTrigger,Trigger6M)),NA())</f>
        <v>7.6511591235358192E-4</v>
      </c>
      <c r="M345" s="183">
        <f>IFERROR(_xll.qlIndexFixing(Index1Y,$H345,TRUE,_xll.ohTrigger(RecalcTrigger,Trigger1Y)),NA())</f>
        <v>2.3366860798870021E-3</v>
      </c>
      <c r="N345" s="182">
        <f>IFERROR(_xll.qlIndexFixing(ONIndex1M,I345,TRUE,_xll.ohTrigger(RecalcTrigger,Trigger1M)),NA())</f>
        <v>-1.3572169961095781E-3</v>
      </c>
      <c r="O345" s="44">
        <f>IFERROR(_xll.qlIndexFixing(ONIndex3M,I345,TRUE,_xll.ohTrigger(RecalcTrigger,Trigger3M)),NA())</f>
        <v>-4.8473189834030705E-4</v>
      </c>
      <c r="P345" s="44">
        <f>IFERROR(_xll.qlIndexFixing(ONIndex6M,I345,TRUE,_xll.ohTrigger(RecalcTrigger,Trigger6M)),NA())</f>
        <v>4.2339104382449477E-4</v>
      </c>
      <c r="Q345" s="183">
        <f>IFERROR(_xll.qlIndexFixing(ONIndex1Y,I345,TRUE,_xll.ohTrigger(RecalcTrigger,Trigger1Y)),NA())</f>
        <v>2.2024710137280579E-3</v>
      </c>
    </row>
    <row r="346" spans="2:17" x14ac:dyDescent="0.2">
      <c r="B346" s="39" t="s">
        <v>17</v>
      </c>
      <c r="D346" s="42">
        <f>_xll.qlCalendarAdvance(Calendar,$D345,B346,"f",FALSE)</f>
        <v>42754</v>
      </c>
      <c r="E346" s="177">
        <f>_xll.qlInterestRateIndexValueDate(IndexON,D346)</f>
        <v>42754</v>
      </c>
      <c r="F346" s="193">
        <f>IFERROR(_xll.qlIndexFixing(IndexON,D346,TRUE,_xll.ohTrigger(RecalcTrigger,TriggerON)),NA())</f>
        <v>-1.9229169674161994E-3</v>
      </c>
      <c r="H346" s="42">
        <f>_xll.qlCalendarAdvance(Calendar,$H345,B346,"f",FALSE)</f>
        <v>42754</v>
      </c>
      <c r="I346" s="177">
        <f>_xll.qlInterestRateIndexValueDate(Index1M,$H346)</f>
        <v>42758</v>
      </c>
      <c r="J346" s="182">
        <f>IFERROR(_xll.qlIndexFixing(Index1M,$H346,TRUE,_xll.ohTrigger(RecalcTrigger,Trigger1M)),NA())</f>
        <v>-1.332851535046615E-3</v>
      </c>
      <c r="K346" s="44">
        <f>IFERROR(_xll.qlIndexFixing(Index3M,H346,TRUE,_xll.ohTrigger(RecalcTrigger,Trigger3M)),NA())</f>
        <v>-3.5880665870326254E-4</v>
      </c>
      <c r="L346" s="44">
        <f>IFERROR(_xll.qlIndexFixing(Index6M,$H346,TRUE,_xll.ohTrigger(RecalcTrigger,Trigger6M)),NA())</f>
        <v>7.7808150143481622E-4</v>
      </c>
      <c r="M346" s="183">
        <f>IFERROR(_xll.qlIndexFixing(Index1Y,$H346,TRUE,_xll.ohTrigger(RecalcTrigger,Trigger1Y)),NA())</f>
        <v>2.3404187149838906E-3</v>
      </c>
      <c r="N346" s="182">
        <f>IFERROR(_xll.qlIndexFixing(ONIndex1M,I346,TRUE,_xll.ohTrigger(RecalcTrigger,Trigger1M)),NA())</f>
        <v>-1.3555763555661571E-3</v>
      </c>
      <c r="O346" s="44">
        <f>IFERROR(_xll.qlIndexFixing(ONIndex3M,I346,TRUE,_xll.ohTrigger(RecalcTrigger,Trigger3M)),NA())</f>
        <v>-4.8289879619023424E-4</v>
      </c>
      <c r="P346" s="44">
        <f>IFERROR(_xll.qlIndexFixing(ONIndex6M,I346,TRUE,_xll.ohTrigger(RecalcTrigger,Trigger6M)),NA())</f>
        <v>4.1644273781393792E-4</v>
      </c>
      <c r="Q346" s="183">
        <f>IFERROR(_xll.qlIndexFixing(ONIndex1Y,I346,TRUE,_xll.ohTrigger(RecalcTrigger,Trigger1Y)),NA())</f>
        <v>2.1835267825043303E-3</v>
      </c>
    </row>
    <row r="347" spans="2:17" x14ac:dyDescent="0.2">
      <c r="B347" s="39" t="s">
        <v>17</v>
      </c>
      <c r="D347" s="42">
        <f>_xll.qlCalendarAdvance(Calendar,$D346,B347,"f",FALSE)</f>
        <v>42755</v>
      </c>
      <c r="E347" s="177">
        <f>_xll.qlInterestRateIndexValueDate(IndexON,D347)</f>
        <v>42755</v>
      </c>
      <c r="F347" s="193">
        <f>IFERROR(_xll.qlIndexFixing(IndexON,D347,TRUE,_xll.ohTrigger(RecalcTrigger,TriggerON)),NA())</f>
        <v>-1.9236363834362891E-3</v>
      </c>
      <c r="H347" s="42">
        <f>_xll.qlCalendarAdvance(Calendar,$H346,B347,"f",FALSE)</f>
        <v>42755</v>
      </c>
      <c r="I347" s="177">
        <f>_xll.qlInterestRateIndexValueDate(Index1M,$H347)</f>
        <v>42759</v>
      </c>
      <c r="J347" s="182">
        <f>IFERROR(_xll.qlIndexFixing(Index1M,$H347,TRUE,_xll.ohTrigger(RecalcTrigger,Trigger1M)),NA())</f>
        <v>-1.3310698089277135E-3</v>
      </c>
      <c r="K347" s="44">
        <f>IFERROR(_xll.qlIndexFixing(Index3M,H347,TRUE,_xll.ohTrigger(RecalcTrigger,Trigger3M)),NA())</f>
        <v>-3.5738797550211032E-4</v>
      </c>
      <c r="L347" s="44">
        <f>IFERROR(_xll.qlIndexFixing(Index6M,$H347,TRUE,_xll.ohTrigger(RecalcTrigger,Trigger6M)),NA())</f>
        <v>7.8000000000170934E-4</v>
      </c>
      <c r="M347" s="183">
        <f>IFERROR(_xll.qlIndexFixing(Index1Y,$H347,TRUE,_xll.ohTrigger(RecalcTrigger,Trigger1Y)),NA())</f>
        <v>2.3438637650270463E-3</v>
      </c>
      <c r="N347" s="182">
        <f>IFERROR(_xll.qlIndexFixing(ONIndex1M,I347,TRUE,_xll.ohTrigger(RecalcTrigger,Trigger1M)),NA())</f>
        <v>-1.3539256108252573E-3</v>
      </c>
      <c r="O347" s="44">
        <f>IFERROR(_xll.qlIndexFixing(ONIndex3M,I347,TRUE,_xll.ohTrigger(RecalcTrigger,Trigger3M)),NA())</f>
        <v>-4.8103211470085228E-4</v>
      </c>
      <c r="P347" s="44">
        <f>IFERROR(_xll.qlIndexFixing(ONIndex6M,I347,TRUE,_xll.ohTrigger(RecalcTrigger,Trigger6M)),NA())</f>
        <v>4.0996116661418114E-4</v>
      </c>
      <c r="Q347" s="183">
        <f>IFERROR(_xll.qlIndexFixing(ONIndex1Y,I347,TRUE,_xll.ohTrigger(RecalcTrigger,Trigger1Y)),NA())</f>
        <v>2.1654149107419585E-3</v>
      </c>
    </row>
    <row r="348" spans="2:17" x14ac:dyDescent="0.2">
      <c r="B348" s="39" t="s">
        <v>17</v>
      </c>
      <c r="D348" s="42">
        <f>_xll.qlCalendarAdvance(Calendar,$D347,B348,"f",FALSE)</f>
        <v>42758</v>
      </c>
      <c r="E348" s="177">
        <f>_xll.qlInterestRateIndexValueDate(IndexON,D348)</f>
        <v>42758</v>
      </c>
      <c r="F348" s="193">
        <f>IFERROR(_xll.qlIndexFixing(IndexON,D348,TRUE,_xll.ohTrigger(RecalcTrigger,TriggerON)),NA())</f>
        <v>-1.9241572899808546E-3</v>
      </c>
      <c r="H348" s="42">
        <f>_xll.qlCalendarAdvance(Calendar,$H347,B348,"f",FALSE)</f>
        <v>42758</v>
      </c>
      <c r="I348" s="177">
        <f>_xll.qlInterestRateIndexValueDate(Index1M,$H348)</f>
        <v>42760</v>
      </c>
      <c r="J348" s="182">
        <f>IFERROR(_xll.qlIndexFixing(Index1M,$H348,TRUE,_xll.ohTrigger(RecalcTrigger,Trigger1M)),NA())</f>
        <v>-1.3274174408631466E-3</v>
      </c>
      <c r="K348" s="44">
        <f>IFERROR(_xll.qlIndexFixing(Index3M,H348,TRUE,_xll.ohTrigger(RecalcTrigger,Trigger3M)),NA())</f>
        <v>-3.5414258185451075E-4</v>
      </c>
      <c r="L348" s="44">
        <f>IFERROR(_xll.qlIndexFixing(Index6M,$H348,TRUE,_xll.ohTrigger(RecalcTrigger,Trigger6M)),NA())</f>
        <v>7.8365766449167002E-4</v>
      </c>
      <c r="M348" s="183">
        <f>IFERROR(_xll.qlIndexFixing(Index1Y,$H348,TRUE,_xll.ohTrigger(RecalcTrigger,Trigger1Y)),NA())</f>
        <v>2.3473908103695197E-3</v>
      </c>
      <c r="N348" s="182">
        <f>IFERROR(_xll.qlIndexFixing(ONIndex1M,I348,TRUE,_xll.ohTrigger(RecalcTrigger,Trigger1M)),NA())</f>
        <v>-1.3505853802930901E-3</v>
      </c>
      <c r="O348" s="44">
        <f>IFERROR(_xll.qlIndexFixing(ONIndex3M,I348,TRUE,_xll.ohTrigger(RecalcTrigger,Trigger3M)),NA())</f>
        <v>-4.7718520868045289E-4</v>
      </c>
      <c r="P348" s="44">
        <f>IFERROR(_xll.qlIndexFixing(ONIndex6M,I348,TRUE,_xll.ohTrigger(RecalcTrigger,Trigger6M)),NA())</f>
        <v>3.9857514038565967E-4</v>
      </c>
      <c r="Q348" s="183">
        <f>IFERROR(_xll.qlIndexFixing(ONIndex1Y,I348,TRUE,_xll.ohTrigger(RecalcTrigger,Trigger1Y)),NA())</f>
        <v>2.1320175929240293E-3</v>
      </c>
    </row>
    <row r="349" spans="2:17" x14ac:dyDescent="0.2">
      <c r="B349" s="39" t="s">
        <v>17</v>
      </c>
      <c r="D349" s="42">
        <f>_xll.qlCalendarAdvance(Calendar,$D348,B349,"f",FALSE)</f>
        <v>42759</v>
      </c>
      <c r="E349" s="177">
        <f>_xll.qlInterestRateIndexValueDate(IndexON,D349)</f>
        <v>42759</v>
      </c>
      <c r="F349" s="193">
        <f>IFERROR(_xll.qlIndexFixing(IndexON,D349,TRUE,_xll.ohTrigger(RecalcTrigger,TriggerON)),NA())</f>
        <v>-1.92430176992886E-3</v>
      </c>
      <c r="H349" s="42">
        <f>_xll.qlCalendarAdvance(Calendar,$H348,B349,"f",FALSE)</f>
        <v>42759</v>
      </c>
      <c r="I349" s="177">
        <f>_xll.qlInterestRateIndexValueDate(Index1M,$H349)</f>
        <v>42761</v>
      </c>
      <c r="J349" s="182">
        <f>IFERROR(_xll.qlIndexFixing(Index1M,$H349,TRUE,_xll.ohTrigger(RecalcTrigger,Trigger1M)),NA())</f>
        <v>-1.3265424698605255E-3</v>
      </c>
      <c r="K349" s="44">
        <f>IFERROR(_xll.qlIndexFixing(Index3M,H349,TRUE,_xll.ohTrigger(RecalcTrigger,Trigger3M)),NA())</f>
        <v>-3.5087553860213561E-4</v>
      </c>
      <c r="L349" s="44">
        <f>IFERROR(_xll.qlIndexFixing(Index6M,$H349,TRUE,_xll.ohTrigger(RecalcTrigger,Trigger6M)),NA())</f>
        <v>7.8728942600462984E-4</v>
      </c>
      <c r="M349" s="183">
        <f>IFERROR(_xll.qlIndexFixing(Index1Y,$H349,TRUE,_xll.ohTrigger(RecalcTrigger,Trigger1Y)),NA())</f>
        <v>2.3509986506229192E-3</v>
      </c>
      <c r="N349" s="182">
        <f>IFERROR(_xll.qlIndexFixing(ONIndex1M,I349,TRUE,_xll.ohTrigger(RecalcTrigger,Trigger1M)),NA())</f>
        <v>-1.3472216162657702E-3</v>
      </c>
      <c r="O349" s="44">
        <f>IFERROR(_xll.qlIndexFixing(ONIndex3M,I349,TRUE,_xll.ohTrigger(RecalcTrigger,Trigger3M)),NA())</f>
        <v>-4.732256778838817E-4</v>
      </c>
      <c r="P349" s="44">
        <f>IFERROR(_xll.qlIndexFixing(ONIndex6M,I349,TRUE,_xll.ohTrigger(RecalcTrigger,Trigger6M)),NA())</f>
        <v>3.8878579875500918E-4</v>
      </c>
      <c r="Q349" s="183">
        <f>IFERROR(_xll.qlIndexFixing(ONIndex1Y,I349,TRUE,_xll.ohTrigger(RecalcTrigger,Trigger1Y)),NA())</f>
        <v>2.1014480913006395E-3</v>
      </c>
    </row>
    <row r="350" spans="2:17" x14ac:dyDescent="0.2">
      <c r="B350" s="39" t="s">
        <v>17</v>
      </c>
      <c r="D350" s="42">
        <f>_xll.qlCalendarAdvance(Calendar,$D349,B350,"f",FALSE)</f>
        <v>42760</v>
      </c>
      <c r="E350" s="177">
        <f>_xll.qlInterestRateIndexValueDate(IndexON,D350)</f>
        <v>42760</v>
      </c>
      <c r="F350" s="193">
        <f>IFERROR(_xll.qlIndexFixing(IndexON,D350,TRUE,_xll.ohTrigger(RecalcTrigger,TriggerON)),NA())</f>
        <v>-1.924378969095919E-3</v>
      </c>
      <c r="H350" s="42">
        <f>_xll.qlCalendarAdvance(Calendar,$H349,B350,"f",FALSE)</f>
        <v>42760</v>
      </c>
      <c r="I350" s="177">
        <f>_xll.qlInterestRateIndexValueDate(Index1M,$H350)</f>
        <v>42762</v>
      </c>
      <c r="J350" s="182">
        <f>IFERROR(_xll.qlIndexFixing(Index1M,$H350,TRUE,_xll.ohTrigger(RecalcTrigger,Trigger1M)),NA())</f>
        <v>-1.3256641284283581E-3</v>
      </c>
      <c r="K350" s="44">
        <f>IFERROR(_xll.qlIndexFixing(Index3M,H350,TRUE,_xll.ohTrigger(RecalcTrigger,Trigger3M)),NA())</f>
        <v>-3.4758730884432154E-4</v>
      </c>
      <c r="L350" s="44">
        <f>IFERROR(_xll.qlIndexFixing(Index6M,$H350,TRUE,_xll.ohTrigger(RecalcTrigger,Trigger6M)),NA())</f>
        <v>7.9089717190819887E-4</v>
      </c>
      <c r="M350" s="183">
        <f>IFERROR(_xll.qlIndexFixing(Index1Y,$H350,TRUE,_xll.ohTrigger(RecalcTrigger,Trigger1Y)),NA())</f>
        <v>2.361100094827916E-3</v>
      </c>
      <c r="N350" s="182">
        <f>IFERROR(_xll.qlIndexFixing(ONIndex1M,I350,TRUE,_xll.ohTrigger(RecalcTrigger,Trigger1M)),NA())</f>
        <v>-1.3455203704815233E-3</v>
      </c>
      <c r="O350" s="44">
        <f>IFERROR(_xll.qlIndexFixing(ONIndex3M,I350,TRUE,_xll.ohTrigger(RecalcTrigger,Trigger3M)),NA())</f>
        <v>-4.7118816176805467E-4</v>
      </c>
      <c r="P350" s="44">
        <f>IFERROR(_xll.qlIndexFixing(ONIndex6M,I350,TRUE,_xll.ohTrigger(RecalcTrigger,Trigger6M)),NA())</f>
        <v>3.8470057835304772E-4</v>
      </c>
      <c r="Q350" s="183">
        <f>IFERROR(_xll.qlIndexFixing(ONIndex1Y,I350,TRUE,_xll.ohTrigger(RecalcTrigger,Trigger1Y)),NA())</f>
        <v>2.0876158218108287E-3</v>
      </c>
    </row>
    <row r="351" spans="2:17" x14ac:dyDescent="0.2">
      <c r="B351" s="39" t="s">
        <v>17</v>
      </c>
      <c r="D351" s="42">
        <f>_xll.qlCalendarAdvance(Calendar,$D350,B351,"f",FALSE)</f>
        <v>42761</v>
      </c>
      <c r="E351" s="177">
        <f>_xll.qlInterestRateIndexValueDate(IndexON,D351)</f>
        <v>42761</v>
      </c>
      <c r="F351" s="193">
        <f>IFERROR(_xll.qlIndexFixing(IndexON,D351,TRUE,_xll.ohTrigger(RecalcTrigger,TriggerON)),NA())</f>
        <v>-1.9243883672981354E-3</v>
      </c>
      <c r="H351" s="42">
        <f>_xll.qlCalendarAdvance(Calendar,$H350,B351,"f",FALSE)</f>
        <v>42761</v>
      </c>
      <c r="I351" s="177">
        <f>_xll.qlInterestRateIndexValueDate(Index1M,$H351)</f>
        <v>42765</v>
      </c>
      <c r="J351" s="182">
        <f>IFERROR(_xll.qlIndexFixing(Index1M,$H351,TRUE,_xll.ohTrigger(RecalcTrigger,Trigger1M)),NA())</f>
        <v>-1.3220651796808857E-3</v>
      </c>
      <c r="K351" s="44">
        <f>IFERROR(_xll.qlIndexFixing(Index3M,H351,TRUE,_xll.ohTrigger(RecalcTrigger,Trigger3M)),NA())</f>
        <v>-3.4128075655549437E-4</v>
      </c>
      <c r="L351" s="44">
        <f>IFERROR(_xll.qlIndexFixing(Index6M,$H351,TRUE,_xll.ohTrigger(RecalcTrigger,Trigger6M)),NA())</f>
        <v>8.0283922142321273E-4</v>
      </c>
      <c r="M351" s="183">
        <f>IFERROR(_xll.qlIndexFixing(Index1Y,$H351,TRUE,_xll.ohTrigger(RecalcTrigger,Trigger1Y)),NA())</f>
        <v>2.3661916869445478E-3</v>
      </c>
      <c r="N351" s="182">
        <f>IFERROR(_xll.qlIndexFixing(ONIndex1M,I351,TRUE,_xll.ohTrigger(RecalcTrigger,Trigger1M)),NA())</f>
        <v>-1.3438090284534354E-3</v>
      </c>
      <c r="O351" s="44">
        <f>IFERROR(_xll.qlIndexFixing(ONIndex3M,I351,TRUE,_xll.ohTrigger(RecalcTrigger,Trigger3M)),NA())</f>
        <v>-4.6911589133280529E-4</v>
      </c>
      <c r="P351" s="44">
        <f>IFERROR(_xll.qlIndexFixing(ONIndex6M,I351,TRUE,_xll.ohTrigger(RecalcTrigger,Trigger6M)),NA())</f>
        <v>3.8110716350736595E-4</v>
      </c>
      <c r="Q351" s="183">
        <f>IFERROR(_xll.qlIndexFixing(ONIndex1Y,I351,TRUE,_xll.ohTrigger(RecalcTrigger,Trigger1Y)),NA())</f>
        <v>2.0746630339285588E-3</v>
      </c>
    </row>
    <row r="352" spans="2:17" x14ac:dyDescent="0.2">
      <c r="B352" s="39" t="s">
        <v>17</v>
      </c>
      <c r="D352" s="42">
        <f>_xll.qlCalendarAdvance(Calendar,$D351,B352,"f",FALSE)</f>
        <v>42762</v>
      </c>
      <c r="E352" s="177">
        <f>_xll.qlInterestRateIndexValueDate(IndexON,D352)</f>
        <v>42762</v>
      </c>
      <c r="F352" s="193">
        <f>IFERROR(_xll.qlIndexFixing(IndexON,D352,TRUE,_xll.ohTrigger(RecalcTrigger,TriggerON)),NA())</f>
        <v>-1.924168275606597E-3</v>
      </c>
      <c r="H352" s="42">
        <f>_xll.qlCalendarAdvance(Calendar,$H351,B352,"f",FALSE)</f>
        <v>42762</v>
      </c>
      <c r="I352" s="177">
        <f>_xll.qlInterestRateIndexValueDate(Index1M,$H352)</f>
        <v>42766</v>
      </c>
      <c r="J352" s="182">
        <f>IFERROR(_xll.qlIndexFixing(Index1M,$H352,TRUE,_xll.ohTrigger(RecalcTrigger,Trigger1M)),NA())</f>
        <v>-1.321171679715048E-3</v>
      </c>
      <c r="K352" s="44">
        <f>IFERROR(_xll.qlIndexFixing(Index3M,H352,TRUE,_xll.ohTrigger(RecalcTrigger,Trigger3M)),NA())</f>
        <v>-3.3976459489008841E-4</v>
      </c>
      <c r="L352" s="44">
        <f>IFERROR(_xll.qlIndexFixing(Index6M,$H352,TRUE,_xll.ohTrigger(RecalcTrigger,Trigger6M)),NA())</f>
        <v>8.0512593988906606E-4</v>
      </c>
      <c r="M352" s="183">
        <f>IFERROR(_xll.qlIndexFixing(Index1Y,$H352,TRUE,_xll.ohTrigger(RecalcTrigger,Trigger1Y)),NA())</f>
        <v>2.3701686043549478E-3</v>
      </c>
      <c r="N352" s="182">
        <f>IFERROR(_xll.qlIndexFixing(ONIndex1M,I352,TRUE,_xll.ohTrigger(RecalcTrigger,Trigger1M)),NA())</f>
        <v>-1.3420875916603237E-3</v>
      </c>
      <c r="O352" s="44">
        <f>IFERROR(_xll.qlIndexFixing(ONIndex3M,I352,TRUE,_xll.ohTrigger(RecalcTrigger,Trigger3M)),NA())</f>
        <v>-4.6700867037507976E-4</v>
      </c>
      <c r="P352" s="44">
        <f>IFERROR(_xll.qlIndexFixing(ONIndex6M,I352,TRUE,_xll.ohTrigger(RecalcTrigger,Trigger6M)),NA())</f>
        <v>3.7800973247570369E-4</v>
      </c>
      <c r="Q352" s="183">
        <f>IFERROR(_xll.qlIndexFixing(ONIndex1Y,I352,TRUE,_xll.ohTrigger(RecalcTrigger,Trigger1Y)),NA())</f>
        <v>2.0625975812915698E-3</v>
      </c>
    </row>
    <row r="353" spans="2:17" x14ac:dyDescent="0.2">
      <c r="B353" s="39" t="s">
        <v>17</v>
      </c>
      <c r="D353" s="42">
        <f>_xll.qlCalendarAdvance(Calendar,$D352,B353,"f",FALSE)</f>
        <v>42765</v>
      </c>
      <c r="E353" s="177">
        <f>_xll.qlInterestRateIndexValueDate(IndexON,D353)</f>
        <v>42765</v>
      </c>
      <c r="F353" s="193">
        <f>IFERROR(_xll.qlIndexFixing(IndexON,D353,TRUE,_xll.ohTrigger(RecalcTrigger,TriggerON)),NA())</f>
        <v>-1.9237375486191866E-3</v>
      </c>
      <c r="H353" s="42">
        <f>_xll.qlCalendarAdvance(Calendar,$H352,B353,"f",FALSE)</f>
        <v>42765</v>
      </c>
      <c r="I353" s="177">
        <f>_xll.qlInterestRateIndexValueDate(Index1M,$H353)</f>
        <v>42767</v>
      </c>
      <c r="J353" s="182">
        <f>IFERROR(_xll.qlIndexFixing(Index1M,$H353,TRUE,_xll.ohTrigger(RecalcTrigger,Trigger1M)),NA())</f>
        <v>-1.3193243975206936E-3</v>
      </c>
      <c r="K353" s="44">
        <f>IFERROR(_xll.qlIndexFixing(Index3M,H353,TRUE,_xll.ohTrigger(RecalcTrigger,Trigger3M)),NA())</f>
        <v>-3.3084483999301639E-4</v>
      </c>
      <c r="L353" s="44">
        <f>IFERROR(_xll.qlIndexFixing(Index6M,$H353,TRUE,_xll.ohTrigger(RecalcTrigger,Trigger6M)),NA())</f>
        <v>8.0864211135576189E-4</v>
      </c>
      <c r="M353" s="183">
        <f>IFERROR(_xll.qlIndexFixing(Index1Y,$H353,TRUE,_xll.ohTrigger(RecalcTrigger,Trigger1Y)),NA())</f>
        <v>2.3742122040682056E-3</v>
      </c>
      <c r="N353" s="182">
        <f>IFERROR(_xll.qlIndexFixing(ONIndex1M,I353,TRUE,_xll.ohTrigger(RecalcTrigger,Trigger1M)),NA())</f>
        <v>-1.338606097793793E-3</v>
      </c>
      <c r="O353" s="44">
        <f>IFERROR(_xll.qlIndexFixing(ONIndex3M,I353,TRUE,_xll.ohTrigger(RecalcTrigger,Trigger3M)),NA())</f>
        <v>-4.6267615376294202E-4</v>
      </c>
      <c r="P353" s="44">
        <f>IFERROR(_xll.qlIndexFixing(ONIndex6M,I353,TRUE,_xll.ohTrigger(RecalcTrigger,Trigger6M)),NA())</f>
        <v>3.7348943044968053E-4</v>
      </c>
      <c r="Q353" s="183">
        <f>IFERROR(_xll.qlIndexFixing(ONIndex1Y,I353,TRUE,_xll.ohTrigger(RecalcTrigger,Trigger1Y)),NA())</f>
        <v>2.0414753054431856E-3</v>
      </c>
    </row>
    <row r="354" spans="2:17" x14ac:dyDescent="0.2">
      <c r="B354" s="39" t="s">
        <v>17</v>
      </c>
      <c r="D354" s="42">
        <f>_xll.qlCalendarAdvance(Calendar,$D353,B354,"f",FALSE)</f>
        <v>42766</v>
      </c>
      <c r="E354" s="177">
        <f>_xll.qlInterestRateIndexValueDate(IndexON,D354)</f>
        <v>42766</v>
      </c>
      <c r="F354" s="193">
        <f>IFERROR(_xll.qlIndexFixing(IndexON,D354,TRUE,_xll.ohTrigger(RecalcTrigger,TriggerON)),NA())</f>
        <v>-1.9234001401180478E-3</v>
      </c>
      <c r="H354" s="42">
        <f>_xll.qlCalendarAdvance(Calendar,$H353,B354,"f",FALSE)</f>
        <v>42766</v>
      </c>
      <c r="I354" s="177">
        <f>_xll.qlInterestRateIndexValueDate(Index1M,$H354)</f>
        <v>42768</v>
      </c>
      <c r="J354" s="182">
        <f>IFERROR(_xll.qlIndexFixing(Index1M,$H354,TRUE,_xll.ohTrigger(RecalcTrigger,Trigger1M)),NA())</f>
        <v>-1.3174670393648455E-3</v>
      </c>
      <c r="K354" s="44">
        <f>IFERROR(_xll.qlIndexFixing(Index3M,H354,TRUE,_xll.ohTrigger(RecalcTrigger,Trigger3M)),NA())</f>
        <v>-3.2929166177449344E-4</v>
      </c>
      <c r="L354" s="44">
        <f>IFERROR(_xll.qlIndexFixing(Index6M,$H354,TRUE,_xll.ohTrigger(RecalcTrigger,Trigger6M)),NA())</f>
        <v>8.1214570726904152E-4</v>
      </c>
      <c r="M354" s="183">
        <f>IFERROR(_xll.qlIndexFixing(Index1Y,$H354,TRUE,_xll.ohTrigger(RecalcTrigger,Trigger1Y)),NA())</f>
        <v>2.3783200571477073E-3</v>
      </c>
      <c r="N354" s="182">
        <f>IFERROR(_xll.qlIndexFixing(ONIndex1M,I354,TRUE,_xll.ohTrigger(RecalcTrigger,Trigger1M)),NA())</f>
        <v>-1.3351009228568245E-3</v>
      </c>
      <c r="O354" s="44">
        <f>IFERROR(_xll.qlIndexFixing(ONIndex3M,I354,TRUE,_xll.ohTrigger(RecalcTrigger,Trigger3M)),NA())</f>
        <v>-4.5822636689063501E-4</v>
      </c>
      <c r="P354" s="44">
        <f>IFERROR(_xll.qlIndexFixing(ONIndex6M,I354,TRUE,_xll.ohTrigger(RecalcTrigger,Trigger6M)),NA())</f>
        <v>3.7066341811886616E-4</v>
      </c>
      <c r="Q354" s="183">
        <f>IFERROR(_xll.qlIndexFixing(ONIndex1Y,I354,TRUE,_xll.ohTrigger(RecalcTrigger,Trigger1Y)),NA())</f>
        <v>2.0233661980295636E-3</v>
      </c>
    </row>
    <row r="355" spans="2:17" x14ac:dyDescent="0.2">
      <c r="B355" s="39" t="s">
        <v>17</v>
      </c>
      <c r="D355" s="42">
        <f>_xll.qlCalendarAdvance(Calendar,$D354,B355,"f",FALSE)</f>
        <v>42767</v>
      </c>
      <c r="E355" s="177">
        <f>_xll.qlInterestRateIndexValueDate(IndexON,D355)</f>
        <v>42767</v>
      </c>
      <c r="F355" s="193">
        <f>IFERROR(_xll.qlIndexFixing(IndexON,D355,TRUE,_xll.ohTrigger(RecalcTrigger,TriggerON)),NA())</f>
        <v>-1.922991809668595E-3</v>
      </c>
      <c r="H355" s="42">
        <f>_xll.qlCalendarAdvance(Calendar,$H354,B355,"f",FALSE)</f>
        <v>42767</v>
      </c>
      <c r="I355" s="177">
        <f>_xll.qlInterestRateIndexValueDate(Index1M,$H355)</f>
        <v>42769</v>
      </c>
      <c r="J355" s="182">
        <f>IFERROR(_xll.qlIndexFixing(Index1M,$H355,TRUE,_xll.ohTrigger(RecalcTrigger,Trigger1M)),NA())</f>
        <v>-1.3155996065835776E-3</v>
      </c>
      <c r="K355" s="44">
        <f>IFERROR(_xll.qlIndexFixing(Index3M,H355,TRUE,_xll.ohTrigger(RecalcTrigger,Trigger3M)),NA())</f>
        <v>-3.2587166056552056E-4</v>
      </c>
      <c r="L355" s="44">
        <f>IFERROR(_xll.qlIndexFixing(Index6M,$H355,TRUE,_xll.ohTrigger(RecalcTrigger,Trigger6M)),NA())</f>
        <v>8.1563865361181391E-4</v>
      </c>
      <c r="M355" s="183">
        <f>IFERROR(_xll.qlIndexFixing(Index1Y,$H355,TRUE,_xll.ohTrigger(RecalcTrigger,Trigger1Y)),NA())</f>
        <v>2.389153050101761E-3</v>
      </c>
      <c r="N355" s="182">
        <f>IFERROR(_xll.qlIndexFixing(ONIndex1M,I355,TRUE,_xll.ohTrigger(RecalcTrigger,Trigger1M)),NA())</f>
        <v>-1.3333290319028634E-3</v>
      </c>
      <c r="O355" s="44">
        <f>IFERROR(_xll.qlIndexFixing(ONIndex3M,I355,TRUE,_xll.ohTrigger(RecalcTrigger,Trigger3M)),NA())</f>
        <v>-4.5594145678951037E-4</v>
      </c>
      <c r="P355" s="44">
        <f>IFERROR(_xll.qlIndexFixing(ONIndex6M,I355,TRUE,_xll.ohTrigger(RecalcTrigger,Trigger6M)),NA())</f>
        <v>3.7010858418007331E-4</v>
      </c>
      <c r="Q355" s="183">
        <f>IFERROR(_xll.qlIndexFixing(ONIndex1Y,I355,TRUE,_xll.ohTrigger(RecalcTrigger,Trigger1Y)),NA())</f>
        <v>2.0158552276239305E-3</v>
      </c>
    </row>
    <row r="356" spans="2:17" x14ac:dyDescent="0.2">
      <c r="B356" s="39" t="s">
        <v>17</v>
      </c>
      <c r="D356" s="42">
        <f>_xll.qlCalendarAdvance(Calendar,$D355,B356,"f",FALSE)</f>
        <v>42768</v>
      </c>
      <c r="E356" s="177">
        <f>_xll.qlInterestRateIndexValueDate(IndexON,D356)</f>
        <v>42768</v>
      </c>
      <c r="F356" s="193">
        <f>IFERROR(_xll.qlIndexFixing(IndexON,D356,TRUE,_xll.ohTrigger(RecalcTrigger,TriggerON)),NA())</f>
        <v>-1.9225120373667082E-3</v>
      </c>
      <c r="H356" s="42">
        <f>_xll.qlCalendarAdvance(Calendar,$H355,B356,"f",FALSE)</f>
        <v>42768</v>
      </c>
      <c r="I356" s="177">
        <f>_xll.qlInterestRateIndexValueDate(Index1M,$H356)</f>
        <v>42772</v>
      </c>
      <c r="J356" s="182">
        <f>IFERROR(_xll.qlIndexFixing(Index1M,$H356,TRUE,_xll.ohTrigger(RecalcTrigger,Trigger1M)),NA())</f>
        <v>-1.3099368738951028E-3</v>
      </c>
      <c r="K356" s="44">
        <f>IFERROR(_xll.qlIndexFixing(Index3M,H356,TRUE,_xll.ohTrigger(RecalcTrigger,Trigger3M)),NA())</f>
        <v>-3.1178153598261546E-4</v>
      </c>
      <c r="L356" s="44">
        <f>IFERROR(_xll.qlIndexFixing(Index6M,$H356,TRUE,_xll.ohTrigger(RecalcTrigger,Trigger6M)),NA())</f>
        <v>8.2702219087609299E-4</v>
      </c>
      <c r="M356" s="183">
        <f>IFERROR(_xll.qlIndexFixing(Index1Y,$H356,TRUE,_xll.ohTrigger(RecalcTrigger,Trigger1Y)),NA())</f>
        <v>2.3953446558218593E-3</v>
      </c>
      <c r="N356" s="182">
        <f>IFERROR(_xll.qlIndexFixing(ONIndex1M,I356,TRUE,_xll.ohTrigger(RecalcTrigger,Trigger1M)),NA())</f>
        <v>-1.3315470542174523E-3</v>
      </c>
      <c r="O356" s="44">
        <f>IFERROR(_xll.qlIndexFixing(ONIndex3M,I356,TRUE,_xll.ohTrigger(RecalcTrigger,Trigger3M)),NA())</f>
        <v>-4.536204212257644E-4</v>
      </c>
      <c r="P356" s="44">
        <f>IFERROR(_xll.qlIndexFixing(ONIndex6M,I356,TRUE,_xll.ohTrigger(RecalcTrigger,Trigger6M)),NA())</f>
        <v>3.7007480504058776E-4</v>
      </c>
      <c r="Q356" s="183">
        <f>IFERROR(_xll.qlIndexFixing(ONIndex1Y,I356,TRUE,_xll.ohTrigger(RecalcTrigger,Trigger1Y)),NA())</f>
        <v>2.0092787149295077E-3</v>
      </c>
    </row>
    <row r="357" spans="2:17" x14ac:dyDescent="0.2">
      <c r="B357" s="39" t="s">
        <v>17</v>
      </c>
      <c r="D357" s="42">
        <f>_xll.qlCalendarAdvance(Calendar,$D356,B357,"f",FALSE)</f>
        <v>42769</v>
      </c>
      <c r="E357" s="177">
        <f>_xll.qlInterestRateIndexValueDate(IndexON,D357)</f>
        <v>42769</v>
      </c>
      <c r="F357" s="193">
        <f>IFERROR(_xll.qlIndexFixing(IndexON,D357,TRUE,_xll.ohTrigger(RecalcTrigger,TriggerON)),NA())</f>
        <v>-1.921301497671557E-3</v>
      </c>
      <c r="H357" s="42">
        <f>_xll.qlCalendarAdvance(Calendar,$H356,B357,"f",FALSE)</f>
        <v>42769</v>
      </c>
      <c r="I357" s="177">
        <f>_xll.qlInterestRateIndexValueDate(Index1M,$H357)</f>
        <v>42773</v>
      </c>
      <c r="J357" s="182">
        <f>IFERROR(_xll.qlIndexFixing(Index1M,$H357,TRUE,_xll.ohTrigger(RecalcTrigger,Trigger1M)),NA())</f>
        <v>-1.3080291560114382E-3</v>
      </c>
      <c r="K357" s="44">
        <f>IFERROR(_xll.qlIndexFixing(Index3M,H357,TRUE,_xll.ohTrigger(RecalcTrigger,Trigger3M)),NA())</f>
        <v>-3.1015476597584524E-4</v>
      </c>
      <c r="L357" s="44">
        <f>IFERROR(_xll.qlIndexFixing(Index6M,$H357,TRUE,_xll.ohTrigger(RecalcTrigger,Trigger6M)),NA())</f>
        <v>8.2954265594846943E-4</v>
      </c>
      <c r="M357" s="183">
        <f>IFERROR(_xll.qlIndexFixing(Index1Y,$H357,TRUE,_xll.ohTrigger(RecalcTrigger,Trigger1Y)),NA())</f>
        <v>2.3997365730782541E-3</v>
      </c>
      <c r="N357" s="182">
        <f>IFERROR(_xll.qlIndexFixing(ONIndex1M,I357,TRUE,_xll.ohTrigger(RecalcTrigger,Trigger1M)),NA())</f>
        <v>-1.3297549912394402E-3</v>
      </c>
      <c r="O357" s="44">
        <f>IFERROR(_xll.qlIndexFixing(ONIndex3M,I357,TRUE,_xll.ohTrigger(RecalcTrigger,Trigger3M)),NA())</f>
        <v>-4.512630646757998E-4</v>
      </c>
      <c r="P357" s="44">
        <f>IFERROR(_xll.qlIndexFixing(ONIndex6M,I357,TRUE,_xll.ohTrigger(RecalcTrigger,Trigger6M)),NA())</f>
        <v>3.7056625927789355E-4</v>
      </c>
      <c r="Q357" s="183">
        <f>IFERROR(_xll.qlIndexFixing(ONIndex1Y,I357,TRUE,_xll.ohTrigger(RecalcTrigger,Trigger1Y)),NA())</f>
        <v>2.0036445135840353E-3</v>
      </c>
    </row>
    <row r="358" spans="2:17" x14ac:dyDescent="0.2">
      <c r="B358" s="39" t="s">
        <v>17</v>
      </c>
      <c r="D358" s="42">
        <f>_xll.qlCalendarAdvance(Calendar,$D357,B358,"f",FALSE)</f>
        <v>42772</v>
      </c>
      <c r="E358" s="177">
        <f>_xll.qlInterestRateIndexValueDate(IndexON,D358)</f>
        <v>42772</v>
      </c>
      <c r="F358" s="193">
        <f>IFERROR(_xll.qlIndexFixing(IndexON,D358,TRUE,_xll.ohTrigger(RecalcTrigger,TriggerON)),NA())</f>
        <v>-1.9198681242382776E-3</v>
      </c>
      <c r="H358" s="42">
        <f>_xll.qlCalendarAdvance(Calendar,$H357,B358,"f",FALSE)</f>
        <v>42772</v>
      </c>
      <c r="I358" s="177">
        <f>_xll.qlInterestRateIndexValueDate(Index1M,$H358)</f>
        <v>42774</v>
      </c>
      <c r="J358" s="182">
        <f>IFERROR(_xll.qlIndexFixing(Index1M,$H358,TRUE,_xll.ohTrigger(RecalcTrigger,Trigger1M)),NA())</f>
        <v>-1.3061113701998536E-3</v>
      </c>
      <c r="K358" s="44">
        <f>IFERROR(_xll.qlIndexFixing(Index3M,H358,TRUE,_xll.ohTrigger(RecalcTrigger,Trigger3M)),NA())</f>
        <v>-3.0851710400830199E-4</v>
      </c>
      <c r="L358" s="44">
        <f>IFERROR(_xll.qlIndexFixing(Index6M,$H358,TRUE,_xll.ohTrigger(RecalcTrigger,Trigger6M)),NA())</f>
        <v>8.3301143720760609E-4</v>
      </c>
      <c r="M358" s="183">
        <f>IFERROR(_xll.qlIndexFixing(Index1Y,$H358,TRUE,_xll.ohTrigger(RecalcTrigger,Trigger1Y)),NA())</f>
        <v>2.4041777088889224E-3</v>
      </c>
      <c r="N358" s="182">
        <f>IFERROR(_xll.qlIndexFixing(ONIndex1M,I358,TRUE,_xll.ohTrigger(RecalcTrigger,Trigger1M)),NA())</f>
        <v>-1.3261323685309634E-3</v>
      </c>
      <c r="O358" s="44">
        <f>IFERROR(_xll.qlIndexFixing(ONIndex3M,I358,TRUE,_xll.ohTrigger(RecalcTrigger,Trigger3M)),NA())</f>
        <v>-4.4642574751563302E-4</v>
      </c>
      <c r="P358" s="44">
        <f>IFERROR(_xll.qlIndexFixing(ONIndex6M,I358,TRUE,_xll.ohTrigger(RecalcTrigger,Trigger6M)),NA())</f>
        <v>3.733212248668849E-4</v>
      </c>
      <c r="Q358" s="183">
        <f>IFERROR(_xll.qlIndexFixing(ONIndex1Y,I358,TRUE,_xll.ohTrigger(RecalcTrigger,Trigger1Y)),NA())</f>
        <v>1.9955674797422773E-3</v>
      </c>
    </row>
    <row r="359" spans="2:17" x14ac:dyDescent="0.2">
      <c r="B359" s="39" t="s">
        <v>17</v>
      </c>
      <c r="D359" s="42">
        <f>_xll.qlCalendarAdvance(Calendar,$D358,B359,"f",FALSE)</f>
        <v>42773</v>
      </c>
      <c r="E359" s="177">
        <f>_xll.qlInterestRateIndexValueDate(IndexON,D359)</f>
        <v>42773</v>
      </c>
      <c r="F359" s="193">
        <f>IFERROR(_xll.qlIndexFixing(IndexON,D359,TRUE,_xll.ohTrigger(RecalcTrigger,TriggerON)),NA())</f>
        <v>-1.9190233390764533E-3</v>
      </c>
      <c r="H359" s="42">
        <f>_xll.qlCalendarAdvance(Calendar,$H358,B359,"f",FALSE)</f>
        <v>42773</v>
      </c>
      <c r="I359" s="177">
        <f>_xll.qlInterestRateIndexValueDate(Index1M,$H359)</f>
        <v>42775</v>
      </c>
      <c r="J359" s="182">
        <f>IFERROR(_xll.qlIndexFixing(Index1M,$H359,TRUE,_xll.ohTrigger(RecalcTrigger,Trigger1M)),NA())</f>
        <v>-1.3041835177992781E-3</v>
      </c>
      <c r="K359" s="44">
        <f>IFERROR(_xll.qlIndexFixing(Index3M,H359,TRUE,_xll.ohTrigger(RecalcTrigger,Trigger3M)),NA())</f>
        <v>-3.0499884821822863E-4</v>
      </c>
      <c r="L359" s="44">
        <f>IFERROR(_xll.qlIndexFixing(Index6M,$H359,TRUE,_xll.ohTrigger(RecalcTrigger,Trigger6M)),NA())</f>
        <v>8.3648124061441308E-4</v>
      </c>
      <c r="M359" s="183">
        <f>IFERROR(_xll.qlIndexFixing(Index1Y,$H359,TRUE,_xll.ohTrigger(RecalcTrigger,Trigger1Y)),NA())</f>
        <v>2.4086654805682371E-3</v>
      </c>
      <c r="N359" s="182">
        <f>IFERROR(_xll.qlIndexFixing(ONIndex1M,I359,TRUE,_xll.ohTrigger(RecalcTrigger,Trigger1M)),NA())</f>
        <v>-1.3224859114213672E-3</v>
      </c>
      <c r="O359" s="44">
        <f>IFERROR(_xll.qlIndexFixing(ONIndex3M,I359,TRUE,_xll.ohTrigger(RecalcTrigger,Trigger3M)),NA())</f>
        <v>-4.4146650846954572E-4</v>
      </c>
      <c r="P359" s="44">
        <f>IFERROR(_xll.qlIndexFixing(ONIndex6M,I359,TRUE,_xll.ohTrigger(RecalcTrigger,Trigger6M)),NA())</f>
        <v>3.7786797874694855E-4</v>
      </c>
      <c r="Q359" s="183">
        <f>IFERROR(_xll.qlIndexFixing(ONIndex1Y,I359,TRUE,_xll.ohTrigger(RecalcTrigger,Trigger1Y)),NA())</f>
        <v>1.9906878979636389E-3</v>
      </c>
    </row>
    <row r="360" spans="2:17" x14ac:dyDescent="0.2">
      <c r="B360" s="39" t="s">
        <v>17</v>
      </c>
      <c r="D360" s="42">
        <f>_xll.qlCalendarAdvance(Calendar,$D359,B360,"f",FALSE)</f>
        <v>42774</v>
      </c>
      <c r="E360" s="177">
        <f>_xll.qlInterestRateIndexValueDate(IndexON,D360)</f>
        <v>42774</v>
      </c>
      <c r="F360" s="193">
        <f>IFERROR(_xll.qlIndexFixing(IndexON,D360,TRUE,_xll.ohTrigger(RecalcTrigger,TriggerON)),NA())</f>
        <v>-1.9181039911586595E-3</v>
      </c>
      <c r="H360" s="42">
        <f>_xll.qlCalendarAdvance(Calendar,$H359,B360,"f",FALSE)</f>
        <v>42774</v>
      </c>
      <c r="I360" s="177">
        <f>_xll.qlInterestRateIndexValueDate(Index1M,$H360)</f>
        <v>42776</v>
      </c>
      <c r="J360" s="182">
        <f>IFERROR(_xll.qlIndexFixing(Index1M,$H360,TRUE,_xll.ohTrigger(RecalcTrigger,Trigger1M)),NA())</f>
        <v>-1.3022456001443583E-3</v>
      </c>
      <c r="K360" s="44">
        <f>IFERROR(_xll.qlIndexFixing(Index3M,H360,TRUE,_xll.ohTrigger(RecalcTrigger,Trigger3M)),NA())</f>
        <v>-3.0146601761399069E-4</v>
      </c>
      <c r="L360" s="44">
        <f>IFERROR(_xll.qlIndexFixing(Index6M,$H360,TRUE,_xll.ohTrigger(RecalcTrigger,Trigger6M)),NA())</f>
        <v>8.3995403076091537E-4</v>
      </c>
      <c r="M360" s="183">
        <f>IFERROR(_xll.qlIndexFixing(Index1Y,$H360,TRUE,_xll.ohTrigger(RecalcTrigger,Trigger1Y)),NA())</f>
        <v>2.420091585124158E-3</v>
      </c>
      <c r="N360" s="182">
        <f>IFERROR(_xll.qlIndexFixing(ONIndex1M,I360,TRUE,_xll.ohTrigger(RecalcTrigger,Trigger1M)),NA())</f>
        <v>-1.3206434412849077E-3</v>
      </c>
      <c r="O360" s="44">
        <f>IFERROR(_xll.qlIndexFixing(ONIndex3M,I360,TRUE,_xll.ohTrigger(RecalcTrigger,Trigger3M)),NA())</f>
        <v>-4.3892460777961162E-4</v>
      </c>
      <c r="P360" s="44">
        <f>IFERROR(_xll.qlIndexFixing(ONIndex6M,I360,TRUE,_xll.ohTrigger(RecalcTrigger,Trigger6M)),NA())</f>
        <v>3.8104827669194208E-4</v>
      </c>
      <c r="Q360" s="183">
        <f>IFERROR(_xll.qlIndexFixing(ONIndex1Y,I360,TRUE,_xll.ohTrigger(RecalcTrigger,Trigger1Y)),NA())</f>
        <v>1.9898830604070383E-3</v>
      </c>
    </row>
    <row r="361" spans="2:17" x14ac:dyDescent="0.2">
      <c r="B361" s="39" t="s">
        <v>17</v>
      </c>
      <c r="D361" s="42">
        <f>_xll.qlCalendarAdvance(Calendar,$D360,B361,"f",FALSE)</f>
        <v>42775</v>
      </c>
      <c r="E361" s="177">
        <f>_xll.qlInterestRateIndexValueDate(IndexON,D361)</f>
        <v>42775</v>
      </c>
      <c r="F361" s="193">
        <f>IFERROR(_xll.qlIndexFixing(IndexON,D361,TRUE,_xll.ohTrigger(RecalcTrigger,TriggerON)),NA())</f>
        <v>-1.9171095597414478E-3</v>
      </c>
      <c r="H361" s="42">
        <f>_xll.qlCalendarAdvance(Calendar,$H360,B361,"f",FALSE)</f>
        <v>42775</v>
      </c>
      <c r="I361" s="177">
        <f>_xll.qlInterestRateIndexValueDate(Index1M,$H361)</f>
        <v>42779</v>
      </c>
      <c r="J361" s="182">
        <f>IFERROR(_xll.qlIndexFixing(Index1M,$H361,TRUE,_xll.ohTrigger(RecalcTrigger,Trigger1M)),NA())</f>
        <v>-1.2963714690685166E-3</v>
      </c>
      <c r="K361" s="44">
        <f>IFERROR(_xll.qlIndexFixing(Index3M,H361,TRUE,_xll.ohTrigger(RecalcTrigger,Trigger3M)),NA())</f>
        <v>-2.8704268871738336E-4</v>
      </c>
      <c r="L361" s="44">
        <f>IFERROR(_xll.qlIndexFixing(Index6M,$H361,TRUE,_xll.ohTrigger(RecalcTrigger,Trigger6M)),NA())</f>
        <v>8.5129979452879033E-4</v>
      </c>
      <c r="M361" s="183">
        <f>IFERROR(_xll.qlIndexFixing(Index1Y,$H361,TRUE,_xll.ohTrigger(RecalcTrigger,Trigger1Y)),NA())</f>
        <v>2.4270305032158494E-3</v>
      </c>
      <c r="N361" s="182">
        <f>IFERROR(_xll.qlIndexFixing(ONIndex1M,I361,TRUE,_xll.ohTrigger(RecalcTrigger,Trigger1M)),NA())</f>
        <v>-1.318790893769517E-3</v>
      </c>
      <c r="O361" s="44">
        <f>IFERROR(_xll.qlIndexFixing(ONIndex3M,I361,TRUE,_xll.ohTrigger(RecalcTrigger,Trigger3M)),NA())</f>
        <v>-4.3634521096347356E-4</v>
      </c>
      <c r="P361" s="44">
        <f>IFERROR(_xll.qlIndexFixing(ONIndex6M,I361,TRUE,_xll.ohTrigger(RecalcTrigger,Trigger6M)),NA())</f>
        <v>3.8477887883914264E-4</v>
      </c>
      <c r="Q361" s="183">
        <f>IFERROR(_xll.qlIndexFixing(ONIndex1Y,I361,TRUE,_xll.ohTrigger(RecalcTrigger,Trigger1Y)),NA())</f>
        <v>1.9900676568251896E-3</v>
      </c>
    </row>
    <row r="362" spans="2:17" x14ac:dyDescent="0.2">
      <c r="B362" s="39" t="s">
        <v>17</v>
      </c>
      <c r="D362" s="42">
        <f>_xll.qlCalendarAdvance(Calendar,$D361,B362,"f",FALSE)</f>
        <v>42776</v>
      </c>
      <c r="E362" s="177">
        <f>_xll.qlInterestRateIndexValueDate(IndexON,D362)</f>
        <v>42776</v>
      </c>
      <c r="F362" s="193">
        <f>IFERROR(_xll.qlIndexFixing(IndexON,D362,TRUE,_xll.ohTrigger(RecalcTrigger,TriggerON)),NA())</f>
        <v>-1.9148576337491008E-3</v>
      </c>
      <c r="H362" s="42">
        <f>_xll.qlCalendarAdvance(Calendar,$H361,B362,"f",FALSE)</f>
        <v>42776</v>
      </c>
      <c r="I362" s="177">
        <f>_xll.qlInterestRateIndexValueDate(Index1M,$H362)</f>
        <v>42780</v>
      </c>
      <c r="J362" s="182">
        <f>IFERROR(_xll.qlIndexFixing(Index1M,$H362,TRUE,_xll.ohTrigger(RecalcTrigger,Trigger1M)),NA())</f>
        <v>-1.2943933038012112E-3</v>
      </c>
      <c r="K362" s="44">
        <f>IFERROR(_xll.qlIndexFixing(Index3M,H362,TRUE,_xll.ohTrigger(RecalcTrigger,Trigger3M)),NA())</f>
        <v>-2.8532721839358288E-4</v>
      </c>
      <c r="L362" s="44">
        <f>IFERROR(_xll.qlIndexFixing(Index6M,$H362,TRUE,_xll.ohTrigger(RecalcTrigger,Trigger6M)),NA())</f>
        <v>8.5391454362289084E-4</v>
      </c>
      <c r="M362" s="183">
        <f>IFERROR(_xll.qlIndexFixing(Index1Y,$H362,TRUE,_xll.ohTrigger(RecalcTrigger,Trigger1Y)),NA())</f>
        <v>2.4317119448880836E-3</v>
      </c>
      <c r="N362" s="182">
        <f>IFERROR(_xll.qlIndexFixing(ONIndex1M,I362,TRUE,_xll.ohTrigger(RecalcTrigger,Trigger1M)),NA())</f>
        <v>-1.3169282703140439E-3</v>
      </c>
      <c r="O362" s="44">
        <f>IFERROR(_xll.qlIndexFixing(ONIndex3M,I362,TRUE,_xll.ohTrigger(RecalcTrigger,Trigger3M)),NA())</f>
        <v>-4.337281218980138E-4</v>
      </c>
      <c r="P362" s="44">
        <f>IFERROR(_xll.qlIndexFixing(ONIndex6M,I362,TRUE,_xll.ohTrigger(RecalcTrigger,Trigger6M)),NA())</f>
        <v>3.8906396376603425E-4</v>
      </c>
      <c r="Q362" s="183">
        <f>IFERROR(_xll.qlIndexFixing(ONIndex1Y,I362,TRUE,_xll.ohTrigger(RecalcTrigger,Trigger1Y)),NA())</f>
        <v>1.9912495411755771E-3</v>
      </c>
    </row>
    <row r="363" spans="2:17" x14ac:dyDescent="0.2">
      <c r="B363" s="39" t="s">
        <v>17</v>
      </c>
      <c r="D363" s="42">
        <f>_xll.qlCalendarAdvance(Calendar,$D362,B363,"f",FALSE)</f>
        <v>42779</v>
      </c>
      <c r="E363" s="177">
        <f>_xll.qlInterestRateIndexValueDate(IndexON,D363)</f>
        <v>42779</v>
      </c>
      <c r="F363" s="193">
        <f>IFERROR(_xll.qlIndexFixing(IndexON,D363,TRUE,_xll.ohTrigger(RecalcTrigger,TriggerON)),NA())</f>
        <v>-1.9123705993173701E-3</v>
      </c>
      <c r="H363" s="42">
        <f>_xll.qlCalendarAdvance(Calendar,$H362,B363,"f",FALSE)</f>
        <v>42779</v>
      </c>
      <c r="I363" s="177">
        <f>_xll.qlInterestRateIndexValueDate(Index1M,$H363)</f>
        <v>42781</v>
      </c>
      <c r="J363" s="182">
        <f>IFERROR(_xll.qlIndexFixing(Index1M,$H363,TRUE,_xll.ohTrigger(RecalcTrigger,Trigger1M)),NA())</f>
        <v>-1.2924050799756337E-3</v>
      </c>
      <c r="K363" s="44">
        <f>IFERROR(_xll.qlIndexFixing(Index3M,H363,TRUE,_xll.ohTrigger(RecalcTrigger,Trigger3M)),NA())</f>
        <v>-2.8360175080703424E-4</v>
      </c>
      <c r="L363" s="44">
        <f>IFERROR(_xll.qlIndexFixing(Index6M,$H363,TRUE,_xll.ohTrigger(RecalcTrigger,Trigger6M)),NA())</f>
        <v>8.5743192939338232E-4</v>
      </c>
      <c r="M363" s="183">
        <f>IFERROR(_xll.qlIndexFixing(Index1Y,$H363,TRUE,_xll.ohTrigger(RecalcTrigger,Trigger1Y)),NA())</f>
        <v>2.4364240648539763E-3</v>
      </c>
      <c r="N363" s="182">
        <f>IFERROR(_xll.qlIndexFixing(ONIndex1M,I363,TRUE,_xll.ohTrigger(RecalcTrigger,Trigger1M)),NA())</f>
        <v>-1.3131646532160701E-3</v>
      </c>
      <c r="O363" s="44">
        <f>IFERROR(_xll.qlIndexFixing(ONIndex3M,I363,TRUE,_xll.ohTrigger(RecalcTrigger,Trigger3M)),NA())</f>
        <v>-4.2836681424684997E-4</v>
      </c>
      <c r="P363" s="44">
        <f>IFERROR(_xll.qlIndexFixing(ONIndex6M,I363,TRUE,_xll.ohTrigger(RecalcTrigger,Trigger6M)),NA())</f>
        <v>3.9950374504549302E-4</v>
      </c>
      <c r="Q363" s="183">
        <f>IFERROR(_xll.qlIndexFixing(ONIndex1Y,I363,TRUE,_xll.ohTrigger(RecalcTrigger,Trigger1Y)),NA())</f>
        <v>1.9969879495906895E-3</v>
      </c>
    </row>
    <row r="364" spans="2:17" x14ac:dyDescent="0.2">
      <c r="B364" s="39" t="s">
        <v>17</v>
      </c>
      <c r="D364" s="42">
        <f>_xll.qlCalendarAdvance(Calendar,$D363,B364,"f",FALSE)</f>
        <v>42780</v>
      </c>
      <c r="E364" s="177">
        <f>_xll.qlInterestRateIndexValueDate(IndexON,D364)</f>
        <v>42780</v>
      </c>
      <c r="F364" s="193">
        <f>IFERROR(_xll.qlIndexFixing(IndexON,D364,TRUE,_xll.ohTrigger(RecalcTrigger,TriggerON)),NA())</f>
        <v>-1.910992949483159E-3</v>
      </c>
      <c r="H364" s="42">
        <f>_xll.qlCalendarAdvance(Calendar,$H363,B364,"f",FALSE)</f>
        <v>42780</v>
      </c>
      <c r="I364" s="177">
        <f>_xll.qlInterestRateIndexValueDate(Index1M,$H364)</f>
        <v>42782</v>
      </c>
      <c r="J364" s="182">
        <f>IFERROR(_xll.qlIndexFixing(Index1M,$H364,TRUE,_xll.ohTrigger(RecalcTrigger,Trigger1M)),NA())</f>
        <v>-1.290406798933568E-3</v>
      </c>
      <c r="K364" s="44">
        <f>IFERROR(_xll.qlIndexFixing(Index3M,H364,TRUE,_xll.ohTrigger(RecalcTrigger,Trigger3M)),NA())</f>
        <v>-2.7999263078890907E-4</v>
      </c>
      <c r="L364" s="44">
        <f>IFERROR(_xll.qlIndexFixing(Index6M,$H364,TRUE,_xll.ohTrigger(RecalcTrigger,Trigger6M)),NA())</f>
        <v>8.6096420528659987E-4</v>
      </c>
      <c r="M364" s="183">
        <f>IFERROR(_xll.qlIndexFixing(Index1Y,$H364,TRUE,_xll.ohTrigger(RecalcTrigger,Trigger1Y)),NA())</f>
        <v>2.4411641265928196E-3</v>
      </c>
      <c r="N364" s="182">
        <f>IFERROR(_xll.qlIndexFixing(ONIndex1M,I364,TRUE,_xll.ohTrigger(RecalcTrigger,Trigger1M)),NA())</f>
        <v>-1.3093770428307394E-3</v>
      </c>
      <c r="O364" s="44">
        <f>IFERROR(_xll.qlIndexFixing(ONIndex3M,I364,TRUE,_xll.ohTrigger(RecalcTrigger,Trigger3M)),NA())</f>
        <v>-4.2287892703551933E-4</v>
      </c>
      <c r="P364" s="44">
        <f>IFERROR(_xll.qlIndexFixing(ONIndex6M,I364,TRUE,_xll.ohTrigger(RecalcTrigger,Trigger6M)),NA())</f>
        <v>4.1183270058198218E-4</v>
      </c>
      <c r="Q364" s="183">
        <f>IFERROR(_xll.qlIndexFixing(ONIndex1Y,I364,TRUE,_xll.ohTrigger(RecalcTrigger,Trigger1Y)),NA())</f>
        <v>2.0061070340915421E-3</v>
      </c>
    </row>
    <row r="365" spans="2:17" x14ac:dyDescent="0.2">
      <c r="B365" s="39" t="s">
        <v>17</v>
      </c>
      <c r="D365" s="42">
        <f>_xll.qlCalendarAdvance(Calendar,$D364,B365,"f",FALSE)</f>
        <v>42781</v>
      </c>
      <c r="E365" s="177">
        <f>_xll.qlInterestRateIndexValueDate(IndexON,D365)</f>
        <v>42781</v>
      </c>
      <c r="F365" s="193">
        <f>IFERROR(_xll.qlIndexFixing(IndexON,D365,TRUE,_xll.ohTrigger(RecalcTrigger,TriggerON)),NA())</f>
        <v>-1.9095370953658986E-3</v>
      </c>
      <c r="H365" s="42">
        <f>_xll.qlCalendarAdvance(Calendar,$H364,B365,"f",FALSE)</f>
        <v>42781</v>
      </c>
      <c r="I365" s="177">
        <f>_xll.qlInterestRateIndexValueDate(Index1M,$H365)</f>
        <v>42783</v>
      </c>
      <c r="J365" s="182">
        <f>IFERROR(_xll.qlIndexFixing(Index1M,$H365,TRUE,_xll.ohTrigger(RecalcTrigger,Trigger1M)),NA())</f>
        <v>-1.2883984620125155E-3</v>
      </c>
      <c r="K365" s="44">
        <f>IFERROR(_xll.qlIndexFixing(Index3M,H365,TRUE,_xll.ohTrigger(RecalcTrigger,Trigger3M)),NA())</f>
        <v>-2.7637269205946382E-4</v>
      </c>
      <c r="L365" s="44">
        <f>IFERROR(_xll.qlIndexFixing(Index6M,$H365,TRUE,_xll.ohTrigger(RecalcTrigger,Trigger6M)),NA())</f>
        <v>8.6451337450765896E-4</v>
      </c>
      <c r="M365" s="183">
        <f>IFERROR(_xll.qlIndexFixing(Index1Y,$H365,TRUE,_xll.ohTrigger(RecalcTrigger,Trigger1Y)),NA())</f>
        <v>2.4530418955835834E-3</v>
      </c>
      <c r="N365" s="182">
        <f>IFERROR(_xll.qlIndexFixing(ONIndex1M,I365,TRUE,_xll.ohTrigger(RecalcTrigger,Trigger1M)),NA())</f>
        <v>-1.3074640593391251E-3</v>
      </c>
      <c r="O365" s="44">
        <f>IFERROR(_xll.qlIndexFixing(ONIndex3M,I365,TRUE,_xll.ohTrigger(RecalcTrigger,Trigger3M)),NA())</f>
        <v>-4.2007043951297618E-4</v>
      </c>
      <c r="P365" s="44">
        <f>IFERROR(_xll.qlIndexFixing(ONIndex6M,I365,TRUE,_xll.ohTrigger(RecalcTrigger,Trigger6M)),NA())</f>
        <v>4.1895287647086832E-4</v>
      </c>
      <c r="Q365" s="183">
        <f>IFERROR(_xll.qlIndexFixing(ONIndex1Y,I365,TRUE,_xll.ohTrigger(RecalcTrigger,Trigger1Y)),NA())</f>
        <v>2.0123931653870386E-3</v>
      </c>
    </row>
    <row r="366" spans="2:17" x14ac:dyDescent="0.2">
      <c r="B366" s="39" t="s">
        <v>17</v>
      </c>
      <c r="D366" s="42">
        <f>_xll.qlCalendarAdvance(Calendar,$D365,B366,"f",FALSE)</f>
        <v>42782</v>
      </c>
      <c r="E366" s="177">
        <f>_xll.qlInterestRateIndexValueDate(IndexON,D366)</f>
        <v>42782</v>
      </c>
      <c r="F366" s="193">
        <f>IFERROR(_xll.qlIndexFixing(IndexON,D366,TRUE,_xll.ohTrigger(RecalcTrigger,TriggerON)),NA())</f>
        <v>-1.908002517101437E-3</v>
      </c>
      <c r="H366" s="42">
        <f>_xll.qlCalendarAdvance(Calendar,$H365,B366,"f",FALSE)</f>
        <v>42782</v>
      </c>
      <c r="I366" s="177">
        <f>_xll.qlInterestRateIndexValueDate(Index1M,$H366)</f>
        <v>42786</v>
      </c>
      <c r="J366" s="182">
        <f>IFERROR(_xll.qlIndexFixing(Index1M,$H366,TRUE,_xll.ohTrigger(RecalcTrigger,Trigger1M)),NA())</f>
        <v>-1.2823131293547363E-3</v>
      </c>
      <c r="K366" s="44">
        <f>IFERROR(_xll.qlIndexFixing(Index3M,H366,TRUE,_xll.ohTrigger(RecalcTrigger,Trigger3M)),NA())</f>
        <v>-2.6171957114792539E-4</v>
      </c>
      <c r="L366" s="44">
        <f>IFERROR(_xll.qlIndexFixing(Index6M,$H366,TRUE,_xll.ohTrigger(RecalcTrigger,Trigger6M)),NA())</f>
        <v>8.763538322255791E-4</v>
      </c>
      <c r="M366" s="183">
        <f>IFERROR(_xll.qlIndexFixing(Index1Y,$H366,TRUE,_xll.ohTrigger(RecalcTrigger,Trigger1Y)),NA())</f>
        <v>2.4603482914664814E-3</v>
      </c>
      <c r="N366" s="182">
        <f>IFERROR(_xll.qlIndexFixing(ONIndex1M,I366,TRUE,_xll.ohTrigger(RecalcTrigger,Trigger1M)),NA())</f>
        <v>-1.3055410078210983E-3</v>
      </c>
      <c r="O366" s="44">
        <f>IFERROR(_xll.qlIndexFixing(ONIndex3M,I366,TRUE,_xll.ohTrigger(RecalcTrigger,Trigger3M)),NA())</f>
        <v>-4.1722308468106206E-4</v>
      </c>
      <c r="P366" s="44">
        <f>IFERROR(_xll.qlIndexFixing(ONIndex6M,I366,TRUE,_xll.ohTrigger(RecalcTrigger,Trigger6M)),NA())</f>
        <v>4.266526063645415E-4</v>
      </c>
      <c r="Q366" s="183">
        <f>IFERROR(_xll.qlIndexFixing(ONIndex1Y,I366,TRUE,_xll.ohTrigger(RecalcTrigger,Trigger1Y)),NA())</f>
        <v>2.0197237075603169E-3</v>
      </c>
    </row>
    <row r="367" spans="2:17" x14ac:dyDescent="0.2">
      <c r="B367" s="39" t="s">
        <v>17</v>
      </c>
      <c r="D367" s="42">
        <f>_xll.qlCalendarAdvance(Calendar,$D366,B367,"f",FALSE)</f>
        <v>42783</v>
      </c>
      <c r="E367" s="177">
        <f>_xll.qlInterestRateIndexValueDate(IndexON,D367)</f>
        <v>42783</v>
      </c>
      <c r="F367" s="193">
        <f>IFERROR(_xll.qlIndexFixing(IndexON,D367,TRUE,_xll.ohTrigger(RecalcTrigger,TriggerON)),NA())</f>
        <v>-1.9046582676240931E-3</v>
      </c>
      <c r="H367" s="42">
        <f>_xll.qlCalendarAdvance(Calendar,$H366,B367,"f",FALSE)</f>
        <v>42783</v>
      </c>
      <c r="I367" s="177">
        <f>_xll.qlInterestRateIndexValueDate(Index1M,$H367)</f>
        <v>42787</v>
      </c>
      <c r="J367" s="182">
        <f>IFERROR(_xll.qlIndexFixing(Index1M,$H367,TRUE,_xll.ohTrigger(RecalcTrigger,Trigger1M)),NA())</f>
        <v>-1.2802645823013175E-3</v>
      </c>
      <c r="K367" s="44">
        <f>IFERROR(_xll.qlIndexFixing(Index3M,H367,TRUE,_xll.ohTrigger(RecalcTrigger,Trigger3M)),NA())</f>
        <v>-2.5992921696760263E-4</v>
      </c>
      <c r="L367" s="44">
        <f>IFERROR(_xll.qlIndexFixing(Index6M,$H367,TRUE,_xll.ohTrigger(RecalcTrigger,Trigger6M)),NA())</f>
        <v>8.7891924185176684E-4</v>
      </c>
      <c r="M367" s="183">
        <f>IFERROR(_xll.qlIndexFixing(Index1Y,$H367,TRUE,_xll.ohTrigger(RecalcTrigger,Trigger1Y)),NA())</f>
        <v>2.4651862448433533E-3</v>
      </c>
      <c r="N367" s="182">
        <f>IFERROR(_xll.qlIndexFixing(ONIndex1M,I367,TRUE,_xll.ohTrigger(RecalcTrigger,Trigger1M)),NA())</f>
        <v>-1.303607889795444E-3</v>
      </c>
      <c r="O367" s="44">
        <f>IFERROR(_xll.qlIndexFixing(ONIndex3M,I367,TRUE,_xll.ohTrigger(RecalcTrigger,Trigger3M)),NA())</f>
        <v>-4.1433666681633952E-4</v>
      </c>
      <c r="P367" s="44">
        <f>IFERROR(_xll.qlIndexFixing(ONIndex6M,I367,TRUE,_xll.ohTrigger(RecalcTrigger,Trigger6M)),NA())</f>
        <v>4.349360683608694E-4</v>
      </c>
      <c r="Q367" s="183">
        <f>IFERROR(_xll.qlIndexFixing(ONIndex1Y,I367,TRUE,_xll.ohTrigger(RecalcTrigger,Trigger1Y)),NA())</f>
        <v>2.0281065145688615E-3</v>
      </c>
    </row>
    <row r="368" spans="2:17" x14ac:dyDescent="0.2">
      <c r="B368" s="39" t="s">
        <v>17</v>
      </c>
      <c r="D368" s="42">
        <f>_xll.qlCalendarAdvance(Calendar,$D367,B368,"f",FALSE)</f>
        <v>42786</v>
      </c>
      <c r="E368" s="177">
        <f>_xll.qlInterestRateIndexValueDate(IndexON,D368)</f>
        <v>42786</v>
      </c>
      <c r="F368" s="193">
        <f>IFERROR(_xll.qlIndexFixing(IndexON,D368,TRUE,_xll.ohTrigger(RecalcTrigger,TriggerON)),NA())</f>
        <v>-1.9010665560958984E-3</v>
      </c>
      <c r="H368" s="42">
        <f>_xll.qlCalendarAdvance(Calendar,$H367,B368,"f",FALSE)</f>
        <v>42786</v>
      </c>
      <c r="I368" s="177">
        <f>_xll.qlInterestRateIndexValueDate(Index1M,$H368)</f>
        <v>42788</v>
      </c>
      <c r="J368" s="182">
        <f>IFERROR(_xll.qlIndexFixing(Index1M,$H368,TRUE,_xll.ohTrigger(RecalcTrigger,Trigger1M)),NA())</f>
        <v>-1.2782059860635567E-3</v>
      </c>
      <c r="K368" s="44">
        <f>IFERROR(_xll.qlIndexFixing(Index3M,H368,TRUE,_xll.ohTrigger(RecalcTrigger,Trigger3M)),NA())</f>
        <v>-2.5813017859065038E-4</v>
      </c>
      <c r="L368" s="44">
        <f>IFERROR(_xll.qlIndexFixing(Index6M,$H368,TRUE,_xll.ohTrigger(RecalcTrigger,Trigger6M)),NA())</f>
        <v>8.8258311887541932E-4</v>
      </c>
      <c r="M368" s="183">
        <f>IFERROR(_xll.qlIndexFixing(Index1Y,$H368,TRUE,_xll.ohTrigger(RecalcTrigger,Trigger1Y)),NA())</f>
        <v>2.4700352592027111E-3</v>
      </c>
      <c r="N368" s="182">
        <f>IFERROR(_xll.qlIndexFixing(ONIndex1M,I368,TRUE,_xll.ohTrigger(RecalcTrigger,Trigger1M)),NA())</f>
        <v>-1.2997034124673235E-3</v>
      </c>
      <c r="O368" s="44">
        <f>IFERROR(_xll.qlIndexFixing(ONIndex3M,I368,TRUE,_xll.ohTrigger(RecalcTrigger,Trigger3M)),NA())</f>
        <v>-4.0843217805175414E-4</v>
      </c>
      <c r="P368" s="44">
        <f>IFERROR(_xll.qlIndexFixing(ONIndex6M,I368,TRUE,_xll.ohTrigger(RecalcTrigger,Trigger6M)),NA())</f>
        <v>4.5267179271668567E-4</v>
      </c>
      <c r="Q368" s="183">
        <f>IFERROR(_xll.qlIndexFixing(ONIndex1Y,I368,TRUE,_xll.ohTrigger(RecalcTrigger,Trigger1Y)),NA())</f>
        <v>2.0459408433826098E-3</v>
      </c>
    </row>
    <row r="369" spans="2:17" x14ac:dyDescent="0.2">
      <c r="B369" s="39" t="s">
        <v>17</v>
      </c>
      <c r="D369" s="42">
        <f>_xll.qlCalendarAdvance(Calendar,$D368,B369,"f",FALSE)</f>
        <v>42787</v>
      </c>
      <c r="E369" s="177">
        <f>_xll.qlInterestRateIndexValueDate(IndexON,D369)</f>
        <v>42787</v>
      </c>
      <c r="F369" s="193">
        <f>IFERROR(_xll.qlIndexFixing(IndexON,D369,TRUE,_xll.ohTrigger(RecalcTrigger,TriggerON)),NA())</f>
        <v>-1.899130553217887E-3</v>
      </c>
      <c r="H369" s="42">
        <f>_xll.qlCalendarAdvance(Calendar,$H368,B369,"f",FALSE)</f>
        <v>42787</v>
      </c>
      <c r="I369" s="177">
        <f>_xll.qlInterestRateIndexValueDate(Index1M,$H369)</f>
        <v>42789</v>
      </c>
      <c r="J369" s="182">
        <f>IFERROR(_xll.qlIndexFixing(Index1M,$H369,TRUE,_xll.ohTrigger(RecalcTrigger,Trigger1M)),NA())</f>
        <v>-1.2761373419775282E-3</v>
      </c>
      <c r="K369" s="44">
        <f>IFERROR(_xll.qlIndexFixing(Index3M,H369,TRUE,_xll.ohTrigger(RecalcTrigger,Trigger3M)),NA())</f>
        <v>-2.5445705852322005E-4</v>
      </c>
      <c r="L369" s="44">
        <f>IFERROR(_xll.qlIndexFixing(Index6M,$H369,TRUE,_xll.ohTrigger(RecalcTrigger,Trigger6M)),NA())</f>
        <v>8.8627602431542768E-4</v>
      </c>
      <c r="M369" s="183">
        <f>IFERROR(_xll.qlIndexFixing(Index1Y,$H369,TRUE,_xll.ohTrigger(RecalcTrigger,Trigger1Y)),NA())</f>
        <v>2.4748924441239397E-3</v>
      </c>
      <c r="N369" s="182">
        <f>IFERROR(_xll.qlIndexFixing(ONIndex1M,I369,TRUE,_xll.ohTrigger(RecalcTrigger,Trigger1M)),NA())</f>
        <v>-1.2957747779562823E-3</v>
      </c>
      <c r="O369" s="44">
        <f>IFERROR(_xll.qlIndexFixing(ONIndex3M,I369,TRUE,_xll.ohTrigger(RecalcTrigger,Trigger3M)),NA())</f>
        <v>-4.0239644744310965E-4</v>
      </c>
      <c r="P369" s="44">
        <f>IFERROR(_xll.qlIndexFixing(ONIndex6M,I369,TRUE,_xll.ohTrigger(RecalcTrigger,Trigger6M)),NA())</f>
        <v>4.7069747459715927E-4</v>
      </c>
      <c r="Q369" s="183">
        <f>IFERROR(_xll.qlIndexFixing(ONIndex1Y,I369,TRUE,_xll.ohTrigger(RecalcTrigger,Trigger1Y)),NA())</f>
        <v>2.0620479893196375E-3</v>
      </c>
    </row>
    <row r="370" spans="2:17" x14ac:dyDescent="0.2">
      <c r="B370" s="39" t="s">
        <v>17</v>
      </c>
      <c r="D370" s="42">
        <f>_xll.qlCalendarAdvance(Calendar,$D369,B370,"f",FALSE)</f>
        <v>42788</v>
      </c>
      <c r="E370" s="177">
        <f>_xll.qlInterestRateIndexValueDate(IndexON,D370)</f>
        <v>42788</v>
      </c>
      <c r="F370" s="193">
        <f>IFERROR(_xll.qlIndexFixing(IndexON,D370,TRUE,_xll.ohTrigger(RecalcTrigger,TriggerON)),NA())</f>
        <v>-1.8971127050093628E-3</v>
      </c>
      <c r="H370" s="42">
        <f>_xll.qlCalendarAdvance(Calendar,$H369,B370,"f",FALSE)</f>
        <v>42788</v>
      </c>
      <c r="I370" s="177">
        <f>_xll.qlInterestRateIndexValueDate(Index1M,$H370)</f>
        <v>42790</v>
      </c>
      <c r="J370" s="182">
        <f>IFERROR(_xll.qlIndexFixing(Index1M,$H370,TRUE,_xll.ohTrigger(RecalcTrigger,Trigger1M)),NA())</f>
        <v>-1.2740586513807336E-3</v>
      </c>
      <c r="K370" s="44">
        <f>IFERROR(_xll.qlIndexFixing(Index3M,H370,TRUE,_xll.ohTrigger(RecalcTrigger,Trigger3M)),NA())</f>
        <v>-2.5077706633943057E-4</v>
      </c>
      <c r="L370" s="44">
        <f>IFERROR(_xll.qlIndexFixing(Index6M,$H370,TRUE,_xll.ohTrigger(RecalcTrigger,Trigger6M)),NA())</f>
        <v>8.9000000000015553E-4</v>
      </c>
      <c r="M370" s="183">
        <f>IFERROR(_xll.qlIndexFixing(Index1Y,$H370,TRUE,_xll.ohTrigger(RecalcTrigger,Trigger1Y)),NA())</f>
        <v>2.4870777014187745E-3</v>
      </c>
      <c r="N370" s="182">
        <f>IFERROR(_xll.qlIndexFixing(ONIndex1M,I370,TRUE,_xll.ohTrigger(RecalcTrigger,Trigger1M)),NA())</f>
        <v>-1.2937913468169526E-3</v>
      </c>
      <c r="O370" s="44">
        <f>IFERROR(_xll.qlIndexFixing(ONIndex3M,I370,TRUE,_xll.ohTrigger(RecalcTrigger,Trigger3M)),NA())</f>
        <v>-3.9931177624463743E-4</v>
      </c>
      <c r="P370" s="44">
        <f>IFERROR(_xll.qlIndexFixing(ONIndex6M,I370,TRUE,_xll.ohTrigger(RecalcTrigger,Trigger6M)),NA())</f>
        <v>4.7981237942806843E-4</v>
      </c>
      <c r="Q370" s="183">
        <f>IFERROR(_xll.qlIndexFixing(ONIndex1Y,I370,TRUE,_xll.ohTrigger(RecalcTrigger,Trigger1Y)),NA())</f>
        <v>2.0691059902233633E-3</v>
      </c>
    </row>
    <row r="371" spans="2:17" x14ac:dyDescent="0.2">
      <c r="B371" s="39" t="s">
        <v>17</v>
      </c>
      <c r="D371" s="42">
        <f>_xll.qlCalendarAdvance(Calendar,$D370,B371,"f",FALSE)</f>
        <v>42789</v>
      </c>
      <c r="E371" s="177">
        <f>_xll.qlInterestRateIndexValueDate(IndexON,D371)</f>
        <v>42789</v>
      </c>
      <c r="F371" s="193">
        <f>IFERROR(_xll.qlIndexFixing(IndexON,D371,TRUE,_xll.ohTrigger(RecalcTrigger,TriggerON)),NA())</f>
        <v>-1.8950124912064936E-3</v>
      </c>
      <c r="H371" s="42">
        <f>_xll.qlCalendarAdvance(Calendar,$H370,B371,"f",FALSE)</f>
        <v>42789</v>
      </c>
      <c r="I371" s="177">
        <f>_xll.qlInterestRateIndexValueDate(Index1M,$H371)</f>
        <v>42793</v>
      </c>
      <c r="J371" s="182">
        <f>IFERROR(_xll.qlIndexFixing(Index1M,$H371,TRUE,_xll.ohTrigger(RecalcTrigger,Trigger1M)),NA())</f>
        <v>-1.2677623139278893E-3</v>
      </c>
      <c r="K371" s="44">
        <f>IFERROR(_xll.qlIndexFixing(Index3M,H371,TRUE,_xll.ohTrigger(RecalcTrigger,Trigger3M)),NA())</f>
        <v>-2.359985343758242E-4</v>
      </c>
      <c r="L371" s="44">
        <f>IFERROR(_xll.qlIndexFixing(Index6M,$H371,TRUE,_xll.ohTrigger(RecalcTrigger,Trigger6M)),NA())</f>
        <v>9.0281971678464544E-4</v>
      </c>
      <c r="M371" s="183">
        <f>IFERROR(_xll.qlIndexFixing(Index1Y,$H371,TRUE,_xll.ohTrigger(RecalcTrigger,Trigger1Y)),NA())</f>
        <v>2.4943648265567907E-3</v>
      </c>
      <c r="N371" s="182">
        <f>IFERROR(_xll.qlIndexFixing(ONIndex1M,I371,TRUE,_xll.ohTrigger(RecalcTrigger,Trigger1M)),NA())</f>
        <v>-1.2917978571236333E-3</v>
      </c>
      <c r="O371" s="44">
        <f>IFERROR(_xll.qlIndexFixing(ONIndex3M,I371,TRUE,_xll.ohTrigger(RecalcTrigger,Trigger3M)),NA())</f>
        <v>-3.9618686703324357E-4</v>
      </c>
      <c r="P371" s="44">
        <f>IFERROR(_xll.qlIndexFixing(ONIndex6M,I371,TRUE,_xll.ohTrigger(RecalcTrigger,Trigger6M)),NA())</f>
        <v>4.889885012904216E-4</v>
      </c>
      <c r="Q371" s="183">
        <f>IFERROR(_xll.qlIndexFixing(ONIndex1Y,I371,TRUE,_xll.ohTrigger(RecalcTrigger,Trigger1Y)),NA())</f>
        <v>2.0755558620599857E-3</v>
      </c>
    </row>
    <row r="372" spans="2:17" x14ac:dyDescent="0.2">
      <c r="B372" s="39" t="s">
        <v>17</v>
      </c>
      <c r="D372" s="42">
        <f>_xll.qlCalendarAdvance(Calendar,$D371,B372,"f",FALSE)</f>
        <v>42790</v>
      </c>
      <c r="E372" s="177">
        <f>_xll.qlInterestRateIndexValueDate(IndexON,D372)</f>
        <v>42790</v>
      </c>
      <c r="F372" s="193">
        <f>IFERROR(_xll.qlIndexFixing(IndexON,D372,TRUE,_xll.ohTrigger(RecalcTrigger,TriggerON)),NA())</f>
        <v>-1.890524982695041E-3</v>
      </c>
      <c r="H372" s="42">
        <f>_xll.qlCalendarAdvance(Calendar,$H371,B372,"f",FALSE)</f>
        <v>42790</v>
      </c>
      <c r="I372" s="177">
        <f>_xll.qlInterestRateIndexValueDate(Index1M,$H372)</f>
        <v>42794</v>
      </c>
      <c r="J372" s="182">
        <f>IFERROR(_xll.qlIndexFixing(Index1M,$H372,TRUE,_xll.ohTrigger(RecalcTrigger,Trigger1M)),NA())</f>
        <v>-1.2623656652335153E-3</v>
      </c>
      <c r="K372" s="44">
        <f>IFERROR(_xll.qlIndexFixing(Index3M,H372,TRUE,_xll.ohTrigger(RecalcTrigger,Trigger3M)),NA())</f>
        <v>-2.304589789234192E-4</v>
      </c>
      <c r="L372" s="44">
        <f>IFERROR(_xll.qlIndexFixing(Index6M,$H372,TRUE,_xll.ohTrigger(RecalcTrigger,Trigger6M)),NA())</f>
        <v>9.0991377778068907E-4</v>
      </c>
      <c r="M372" s="183">
        <f>IFERROR(_xll.qlIndexFixing(Index1Y,$H372,TRUE,_xll.ohTrigger(RecalcTrigger,Trigger1Y)),NA())</f>
        <v>2.4992469451202387E-3</v>
      </c>
      <c r="N372" s="182">
        <f>IFERROR(_xll.qlIndexFixing(ONIndex1M,I372,TRUE,_xll.ohTrigger(RecalcTrigger,Trigger1M)),NA())</f>
        <v>-1.2897943102352372E-3</v>
      </c>
      <c r="O372" s="44">
        <f>IFERROR(_xll.qlIndexFixing(ONIndex3M,I372,TRUE,_xll.ohTrigger(RecalcTrigger,Trigger3M)),NA())</f>
        <v>-3.9302152392561851E-4</v>
      </c>
      <c r="P372" s="44">
        <f>IFERROR(_xll.qlIndexFixing(ONIndex6M,I372,TRUE,_xll.ohTrigger(RecalcTrigger,Trigger6M)),NA())</f>
        <v>4.9822593986448283E-4</v>
      </c>
      <c r="Q372" s="183">
        <f>IFERROR(_xll.qlIndexFixing(ONIndex1Y,I372,TRUE,_xll.ohTrigger(RecalcTrigger,Trigger1Y)),NA())</f>
        <v>2.0813927397611565E-3</v>
      </c>
    </row>
    <row r="373" spans="2:17" x14ac:dyDescent="0.2">
      <c r="B373" s="39" t="s">
        <v>17</v>
      </c>
      <c r="D373" s="42">
        <f>_xll.qlCalendarAdvance(Calendar,$D372,B373,"f",FALSE)</f>
        <v>42793</v>
      </c>
      <c r="E373" s="177">
        <f>_xll.qlInterestRateIndexValueDate(IndexON,D373)</f>
        <v>42793</v>
      </c>
      <c r="F373" s="193">
        <f>IFERROR(_xll.qlIndexFixing(IndexON,D373,TRUE,_xll.ohTrigger(RecalcTrigger,TriggerON)),NA())</f>
        <v>-1.8857775768132967E-3</v>
      </c>
      <c r="H373" s="42">
        <f>_xll.qlCalendarAdvance(Calendar,$H372,B373,"f",FALSE)</f>
        <v>42793</v>
      </c>
      <c r="I373" s="177">
        <f>_xll.qlInterestRateIndexValueDate(Index1M,$H373)</f>
        <v>42795</v>
      </c>
      <c r="J373" s="182">
        <f>IFERROR(_xll.qlIndexFixing(Index1M,$H373,TRUE,_xll.ohTrigger(RecalcTrigger,Trigger1M)),NA())</f>
        <v>-1.2580098586675607E-3</v>
      </c>
      <c r="K373" s="44">
        <f>IFERROR(_xll.qlIndexFixing(Index3M,H373,TRUE,_xll.ohTrigger(RecalcTrigger,Trigger3M)),NA())</f>
        <v>-2.2676309258210081E-4</v>
      </c>
      <c r="L373" s="44">
        <f>IFERROR(_xll.qlIndexFixing(Index6M,$H373,TRUE,_xll.ohTrigger(RecalcTrigger,Trigger6M)),NA())</f>
        <v>9.1393623264987935E-4</v>
      </c>
      <c r="M373" s="183">
        <f>IFERROR(_xll.qlIndexFixing(Index1Y,$H373,TRUE,_xll.ohTrigger(RecalcTrigger,Trigger1Y)),NA())</f>
        <v>2.5041378436782809E-3</v>
      </c>
      <c r="N373" s="182">
        <f>IFERROR(_xll.qlIndexFixing(ONIndex1M,I373,TRUE,_xll.ohTrigger(RecalcTrigger,Trigger1M)),NA())</f>
        <v>-1.2857491070494831E-3</v>
      </c>
      <c r="O373" s="44">
        <f>IFERROR(_xll.qlIndexFixing(ONIndex3M,I373,TRUE,_xll.ohTrigger(RecalcTrigger,Trigger3M)),NA())</f>
        <v>-3.8655466301218411E-4</v>
      </c>
      <c r="P373" s="44">
        <f>IFERROR(_xll.qlIndexFixing(ONIndex6M,I373,TRUE,_xll.ohTrigger(RecalcTrigger,Trigger6M)),NA())</f>
        <v>5.1690644617963244E-4</v>
      </c>
      <c r="Q373" s="183">
        <f>IFERROR(_xll.qlIndexFixing(ONIndex1Y,I373,TRUE,_xll.ohTrigger(RecalcTrigger,Trigger1Y)),NA())</f>
        <v>2.0910110000826876E-3</v>
      </c>
    </row>
    <row r="374" spans="2:17" x14ac:dyDescent="0.2">
      <c r="B374" s="39" t="s">
        <v>17</v>
      </c>
      <c r="D374" s="42">
        <f>_xll.qlCalendarAdvance(Calendar,$D373,B374,"f",FALSE)</f>
        <v>42794</v>
      </c>
      <c r="E374" s="177">
        <f>_xll.qlInterestRateIndexValueDate(IndexON,D374)</f>
        <v>42794</v>
      </c>
      <c r="F374" s="193">
        <f>IFERROR(_xll.qlIndexFixing(IndexON,D374,TRUE,_xll.ohTrigger(RecalcTrigger,TriggerON)),NA())</f>
        <v>-1.8832577326000077E-3</v>
      </c>
      <c r="H374" s="42">
        <f>_xll.qlCalendarAdvance(Calendar,$H373,B374,"f",FALSE)</f>
        <v>42794</v>
      </c>
      <c r="I374" s="177">
        <f>_xll.qlInterestRateIndexValueDate(Index1M,$H374)</f>
        <v>42796</v>
      </c>
      <c r="J374" s="182">
        <f>IFERROR(_xll.qlIndexFixing(Index1M,$H374,TRUE,_xll.ohTrigger(RecalcTrigger,Trigger1M)),NA())</f>
        <v>-1.2569584940941292E-3</v>
      </c>
      <c r="K374" s="44">
        <f>IFERROR(_xll.qlIndexFixing(Index3M,H374,TRUE,_xll.ohTrigger(RecalcTrigger,Trigger3M)),NA())</f>
        <v>-2.2306441273709318E-4</v>
      </c>
      <c r="L374" s="44">
        <f>IFERROR(_xll.qlIndexFixing(Index6M,$H374,TRUE,_xll.ohTrigger(RecalcTrigger,Trigger6M)),NA())</f>
        <v>9.2156011068847486E-4</v>
      </c>
      <c r="M374" s="183">
        <f>IFERROR(_xll.qlIndexFixing(Index1Y,$H374,TRUE,_xll.ohTrigger(RecalcTrigger,Trigger1Y)),NA())</f>
        <v>2.5090391681452267E-3</v>
      </c>
      <c r="N374" s="182">
        <f>IFERROR(_xll.qlIndexFixing(ONIndex1M,I374,TRUE,_xll.ohTrigger(RecalcTrigger,Trigger1M)),NA())</f>
        <v>-1.2816795774694967E-3</v>
      </c>
      <c r="O374" s="44">
        <f>IFERROR(_xll.qlIndexFixing(ONIndex3M,I374,TRUE,_xll.ohTrigger(RecalcTrigger,Trigger3M)),NA())</f>
        <v>-3.7995189374750993E-4</v>
      </c>
      <c r="P374" s="44">
        <f>IFERROR(_xll.qlIndexFixing(ONIndex6M,I374,TRUE,_xll.ohTrigger(RecalcTrigger,Trigger6M)),NA())</f>
        <v>5.3579085352417621E-4</v>
      </c>
      <c r="Q374" s="183">
        <f>IFERROR(_xll.qlIndexFixing(ONIndex1Y,I374,TRUE,_xll.ohTrigger(RecalcTrigger,Trigger1Y)),NA())</f>
        <v>2.0985130042472377E-3</v>
      </c>
    </row>
    <row r="375" spans="2:17" x14ac:dyDescent="0.2">
      <c r="B375" s="39" t="s">
        <v>17</v>
      </c>
      <c r="D375" s="42">
        <f>_xll.qlCalendarAdvance(Calendar,$D374,B375,"f",FALSE)</f>
        <v>42795</v>
      </c>
      <c r="E375" s="177">
        <f>_xll.qlInterestRateIndexValueDate(IndexON,D375)</f>
        <v>42795</v>
      </c>
      <c r="F375" s="193">
        <f>IFERROR(_xll.qlIndexFixing(IndexON,D375,TRUE,_xll.ohTrigger(RecalcTrigger,TriggerON)),NA())</f>
        <v>-1.8806524018488702E-3</v>
      </c>
      <c r="H375" s="42">
        <f>_xll.qlCalendarAdvance(Calendar,$H374,B375,"f",FALSE)</f>
        <v>42795</v>
      </c>
      <c r="I375" s="177">
        <f>_xll.qlInterestRateIndexValueDate(Index1M,$H375)</f>
        <v>42797</v>
      </c>
      <c r="J375" s="182">
        <f>IFERROR(_xll.qlIndexFixing(Index1M,$H375,TRUE,_xll.ohTrigger(RecalcTrigger,Trigger1M)),NA())</f>
        <v>-1.2559037738218801E-3</v>
      </c>
      <c r="K375" s="44">
        <f>IFERROR(_xll.qlIndexFixing(Index3M,H375,TRUE,_xll.ohTrigger(RecalcTrigger,Trigger3M)),NA())</f>
        <v>-2.1570673152607246E-4</v>
      </c>
      <c r="L375" s="44">
        <f>IFERROR(_xll.qlIndexFixing(Index6M,$H375,TRUE,_xll.ohTrigger(RecalcTrigger,Trigger6M)),NA())</f>
        <v>9.2384712493513753E-4</v>
      </c>
      <c r="M375" s="183">
        <f>IFERROR(_xll.qlIndexFixing(Index1Y,$H375,TRUE,_xll.ohTrigger(RecalcTrigger,Trigger1Y)),NA())</f>
        <v>2.5214814191698307E-3</v>
      </c>
      <c r="N375" s="182">
        <f>IFERROR(_xll.qlIndexFixing(ONIndex1M,I375,TRUE,_xll.ohTrigger(RecalcTrigger,Trigger1M)),NA())</f>
        <v>-1.2796257645097953E-3</v>
      </c>
      <c r="O375" s="44">
        <f>IFERROR(_xll.qlIndexFixing(ONIndex3M,I375,TRUE,_xll.ohTrigger(RecalcTrigger,Trigger3M)),NA())</f>
        <v>-3.7658144262930904E-4</v>
      </c>
      <c r="P375" s="44">
        <f>IFERROR(_xll.qlIndexFixing(ONIndex6M,I375,TRUE,_xll.ohTrigger(RecalcTrigger,Trigger6M)),NA())</f>
        <v>5.4533636990150569E-4</v>
      </c>
      <c r="Q375" s="183">
        <f>IFERROR(_xll.qlIndexFixing(ONIndex1Y,I375,TRUE,_xll.ohTrigger(RecalcTrigger,Trigger1Y)),NA())</f>
        <v>2.1012119332475265E-3</v>
      </c>
    </row>
    <row r="376" spans="2:17" x14ac:dyDescent="0.2">
      <c r="B376" s="39" t="s">
        <v>17</v>
      </c>
      <c r="D376" s="42">
        <f>_xll.qlCalendarAdvance(Calendar,$D375,B376,"f",FALSE)</f>
        <v>42796</v>
      </c>
      <c r="E376" s="177">
        <f>_xll.qlInterestRateIndexValueDate(IndexON,D376)</f>
        <v>42796</v>
      </c>
      <c r="F376" s="193">
        <f>IFERROR(_xll.qlIndexFixing(IndexON,D376,TRUE,_xll.ohTrigger(RecalcTrigger,TriggerON)),NA())</f>
        <v>-1.8779610644159561E-3</v>
      </c>
      <c r="H376" s="42">
        <f>_xll.qlCalendarAdvance(Calendar,$H375,B376,"f",FALSE)</f>
        <v>42796</v>
      </c>
      <c r="I376" s="177">
        <f>_xll.qlInterestRateIndexValueDate(Index1M,$H376)</f>
        <v>42800</v>
      </c>
      <c r="J376" s="182">
        <f>IFERROR(_xll.qlIndexFixing(Index1M,$H376,TRUE,_xll.ohTrigger(RecalcTrigger,Trigger1M)),NA())</f>
        <v>-1.249351578858512E-3</v>
      </c>
      <c r="K376" s="44">
        <f>IFERROR(_xll.qlIndexFixing(Index3M,H376,TRUE,_xll.ohTrigger(RecalcTrigger,Trigger3M)),NA())</f>
        <v>-2.0825357306630823E-4</v>
      </c>
      <c r="L376" s="44">
        <f>IFERROR(_xll.qlIndexFixing(Index6M,$H376,TRUE,_xll.ohTrigger(RecalcTrigger,Trigger6M)),NA())</f>
        <v>9.3429146955546717E-4</v>
      </c>
      <c r="M376" s="183">
        <f>IFERROR(_xll.qlIndexFixing(Index1Y,$H376,TRUE,_xll.ohTrigger(RecalcTrigger,Trigger1Y)),NA())</f>
        <v>2.5287820995870272E-3</v>
      </c>
      <c r="N376" s="182">
        <f>IFERROR(_xll.qlIndexFixing(ONIndex1M,I376,TRUE,_xll.ohTrigger(RecalcTrigger,Trigger1M)),NA())</f>
        <v>-1.277561902508495E-3</v>
      </c>
      <c r="O376" s="44">
        <f>IFERROR(_xll.qlIndexFixing(ONIndex3M,I376,TRUE,_xll.ohTrigger(RecalcTrigger,Trigger3M)),NA())</f>
        <v>-3.7316938267473176E-4</v>
      </c>
      <c r="P376" s="44">
        <f>IFERROR(_xll.qlIndexFixing(ONIndex6M,I376,TRUE,_xll.ohTrigger(RecalcTrigger,Trigger6M)),NA())</f>
        <v>5.5494380083231931E-4</v>
      </c>
      <c r="Q376" s="183">
        <f>IFERROR(_xll.qlIndexFixing(ONIndex1Y,I376,TRUE,_xll.ohTrigger(RecalcTrigger,Trigger1Y)),NA())</f>
        <v>2.1032686770627862E-3</v>
      </c>
    </row>
    <row r="377" spans="2:17" x14ac:dyDescent="0.2">
      <c r="B377" s="39" t="s">
        <v>17</v>
      </c>
      <c r="D377" s="42">
        <f>_xll.qlCalendarAdvance(Calendar,$D376,B377,"f",FALSE)</f>
        <v>42797</v>
      </c>
      <c r="E377" s="177">
        <f>_xll.qlInterestRateIndexValueDate(IndexON,D377)</f>
        <v>42797</v>
      </c>
      <c r="F377" s="193">
        <f>IFERROR(_xll.qlIndexFixing(IndexON,D377,TRUE,_xll.ohTrigger(RecalcTrigger,TriggerON)),NA())</f>
        <v>-1.8722793618675126E-3</v>
      </c>
      <c r="H377" s="42">
        <f>_xll.qlCalendarAdvance(Calendar,$H376,B377,"f",FALSE)</f>
        <v>42797</v>
      </c>
      <c r="I377" s="177">
        <f>_xll.qlInterestRateIndexValueDate(Index1M,$H377)</f>
        <v>42801</v>
      </c>
      <c r="J377" s="182">
        <f>IFERROR(_xll.qlIndexFixing(Index1M,$H377,TRUE,_xll.ohTrigger(RecalcTrigger,Trigger1M)),NA())</f>
        <v>-1.2471474526582465E-3</v>
      </c>
      <c r="K377" s="44">
        <f>IFERROR(_xll.qlIndexFixing(Index3M,H377,TRUE,_xll.ohTrigger(RecalcTrigger,Trigger3M)),NA())</f>
        <v>-2.0454981967580382E-4</v>
      </c>
      <c r="L377" s="44">
        <f>IFERROR(_xll.qlIndexFixing(Index6M,$H377,TRUE,_xll.ohTrigger(RecalcTrigger,Trigger6M)),NA())</f>
        <v>9.3839765085044992E-4</v>
      </c>
      <c r="M377" s="183">
        <f>IFERROR(_xll.qlIndexFixing(Index1Y,$H377,TRUE,_xll.ohTrigger(RecalcTrigger,Trigger1Y)),NA())</f>
        <v>2.5337606985222218E-3</v>
      </c>
      <c r="N377" s="182">
        <f>IFERROR(_xll.qlIndexFixing(ONIndex1M,I377,TRUE,_xll.ohTrigger(RecalcTrigger,Trigger1M)),NA())</f>
        <v>-1.2754879927046048E-3</v>
      </c>
      <c r="O377" s="44">
        <f>IFERROR(_xll.qlIndexFixing(ONIndex3M,I377,TRUE,_xll.ohTrigger(RecalcTrigger,Trigger3M)),NA())</f>
        <v>-3.6971551744091613E-4</v>
      </c>
      <c r="P377" s="44">
        <f>IFERROR(_xll.qlIndexFixing(ONIndex6M,I377,TRUE,_xll.ohTrigger(RecalcTrigger,Trigger6M)),NA())</f>
        <v>5.6461324575707295E-4</v>
      </c>
      <c r="Q377" s="183">
        <f>IFERROR(_xll.qlIndexFixing(ONIndex1Y,I377,TRUE,_xll.ohTrigger(RecalcTrigger,Trigger1Y)),NA())</f>
        <v>2.1046783704647964E-3</v>
      </c>
    </row>
    <row r="378" spans="2:17" x14ac:dyDescent="0.2">
      <c r="B378" s="39" t="s">
        <v>17</v>
      </c>
      <c r="D378" s="42">
        <f>_xll.qlCalendarAdvance(Calendar,$D377,B378,"f",FALSE)</f>
        <v>42800</v>
      </c>
      <c r="E378" s="177">
        <f>_xll.qlInterestRateIndexValueDate(IndexON,D378)</f>
        <v>42800</v>
      </c>
      <c r="F378" s="193">
        <f>IFERROR(_xll.qlIndexFixing(IndexON,D378,TRUE,_xll.ohTrigger(RecalcTrigger,TriggerON)),NA())</f>
        <v>-1.8663252433892552E-3</v>
      </c>
      <c r="H378" s="42">
        <f>_xll.qlCalendarAdvance(Calendar,$H377,B378,"f",FALSE)</f>
        <v>42800</v>
      </c>
      <c r="I378" s="177">
        <f>_xll.qlInterestRateIndexValueDate(Index1M,$H378)</f>
        <v>42802</v>
      </c>
      <c r="J378" s="182">
        <f>IFERROR(_xll.qlIndexFixing(Index1M,$H378,TRUE,_xll.ohTrigger(RecalcTrigger,Trigger1M)),NA())</f>
        <v>-1.2426513587678173E-3</v>
      </c>
      <c r="K378" s="44">
        <f>IFERROR(_xll.qlIndexFixing(Index3M,H378,TRUE,_xll.ohTrigger(RecalcTrigger,Trigger3M)),NA())</f>
        <v>-2.0084685669998964E-4</v>
      </c>
      <c r="L378" s="44">
        <f>IFERROR(_xll.qlIndexFixing(Index6M,$H378,TRUE,_xll.ohTrigger(RecalcTrigger,Trigger6M)),NA())</f>
        <v>9.4251100711083714E-4</v>
      </c>
      <c r="M378" s="183">
        <f>IFERROR(_xll.qlIndexFixing(Index1Y,$H378,TRUE,_xll.ohTrigger(RecalcTrigger,Trigger1Y)),NA())</f>
        <v>2.5387598725867427E-3</v>
      </c>
      <c r="N378" s="182">
        <f>IFERROR(_xll.qlIndexFixing(ONIndex1M,I378,TRUE,_xll.ohTrigger(RecalcTrigger,Trigger1M)),NA())</f>
        <v>-1.2713021975274685E-3</v>
      </c>
      <c r="O378" s="44">
        <f>IFERROR(_xll.qlIndexFixing(ONIndex3M,I378,TRUE,_xll.ohTrigger(RecalcTrigger,Trigger3M)),NA())</f>
        <v>-3.6266709290355692E-4</v>
      </c>
      <c r="P378" s="44">
        <f>IFERROR(_xll.qlIndexFixing(ONIndex6M,I378,TRUE,_xll.ohTrigger(RecalcTrigger,Trigger6M)),NA())</f>
        <v>5.8416029530938829E-4</v>
      </c>
      <c r="Q378" s="183">
        <f>IFERROR(_xll.qlIndexFixing(ONIndex1Y,I378,TRUE,_xll.ohTrigger(RecalcTrigger,Trigger1Y)),NA())</f>
        <v>2.1053289096073513E-3</v>
      </c>
    </row>
    <row r="379" spans="2:17" x14ac:dyDescent="0.2">
      <c r="B379" s="39" t="s">
        <v>17</v>
      </c>
      <c r="D379" s="42">
        <f>_xll.qlCalendarAdvance(Calendar,$D378,B379,"f",FALSE)</f>
        <v>42801</v>
      </c>
      <c r="E379" s="177">
        <f>_xll.qlInterestRateIndexValueDate(IndexON,D379)</f>
        <v>42801</v>
      </c>
      <c r="F379" s="193">
        <f>IFERROR(_xll.qlIndexFixing(IndexON,D379,TRUE,_xll.ohTrigger(RecalcTrigger,TriggerON)),NA())</f>
        <v>-1.863196069389339E-3</v>
      </c>
      <c r="H379" s="42">
        <f>_xll.qlCalendarAdvance(Calendar,$H378,B379,"f",FALSE)</f>
        <v>42801</v>
      </c>
      <c r="I379" s="177">
        <f>_xll.qlInterestRateIndexValueDate(Index1M,$H379)</f>
        <v>42803</v>
      </c>
      <c r="J379" s="182">
        <f>IFERROR(_xll.qlIndexFixing(Index1M,$H379,TRUE,_xll.ohTrigger(RecalcTrigger,Trigger1M)),NA())</f>
        <v>-1.2415648103202004E-3</v>
      </c>
      <c r="K379" s="44">
        <f>IFERROR(_xll.qlIndexFixing(Index3M,H379,TRUE,_xll.ohTrigger(RecalcTrigger,Trigger3M)),NA())</f>
        <v>-1.9714529462139978E-4</v>
      </c>
      <c r="L379" s="44">
        <f>IFERROR(_xll.qlIndexFixing(Index6M,$H379,TRUE,_xll.ohTrigger(RecalcTrigger,Trigger6M)),NA())</f>
        <v>9.5073337251023874E-4</v>
      </c>
      <c r="M379" s="183">
        <f>IFERROR(_xll.qlIndexFixing(Index1Y,$H379,TRUE,_xll.ohTrigger(RecalcTrigger,Trigger1Y)),NA())</f>
        <v>2.5437813589457414E-3</v>
      </c>
      <c r="N379" s="182">
        <f>IFERROR(_xll.qlIndexFixing(ONIndex1M,I379,TRUE,_xll.ohTrigger(RecalcTrigger,Trigger1M)),NA())</f>
        <v>-1.2670919020818516E-3</v>
      </c>
      <c r="O379" s="44">
        <f>IFERROR(_xll.qlIndexFixing(ONIndex3M,I379,TRUE,_xll.ohTrigger(RecalcTrigger,Trigger3M)),NA())</f>
        <v>-3.5547809072333791E-4</v>
      </c>
      <c r="P379" s="44">
        <f>IFERROR(_xll.qlIndexFixing(ONIndex6M,I379,TRUE,_xll.ohTrigger(RecalcTrigger,Trigger6M)),NA())</f>
        <v>6.0391315916064059E-4</v>
      </c>
      <c r="Q379" s="183">
        <f>IFERROR(_xll.qlIndexFixing(ONIndex1Y,I379,TRUE,_xll.ohTrigger(RecalcTrigger,Trigger1Y)),NA())</f>
        <v>2.1037493387332518E-3</v>
      </c>
    </row>
    <row r="380" spans="2:17" x14ac:dyDescent="0.2">
      <c r="B380" s="39" t="s">
        <v>17</v>
      </c>
      <c r="D380" s="42">
        <f>_xll.qlCalendarAdvance(Calendar,$D379,B380,"f",FALSE)</f>
        <v>42802</v>
      </c>
      <c r="E380" s="177">
        <f>_xll.qlInterestRateIndexValueDate(IndexON,D380)</f>
        <v>42802</v>
      </c>
      <c r="F380" s="193">
        <f>IFERROR(_xll.qlIndexFixing(IndexON,D380,TRUE,_xll.ohTrigger(RecalcTrigger,TriggerON)),NA())</f>
        <v>-1.8599777680039509E-3</v>
      </c>
      <c r="H380" s="42">
        <f>_xll.qlCalendarAdvance(Calendar,$H379,B380,"f",FALSE)</f>
        <v>42802</v>
      </c>
      <c r="I380" s="177">
        <f>_xll.qlInterestRateIndexValueDate(Index1M,$H380)</f>
        <v>42804</v>
      </c>
      <c r="J380" s="182">
        <f>IFERROR(_xll.qlIndexFixing(Index1M,$H380,TRUE,_xll.ohTrigger(RecalcTrigger,Trigger1M)),NA())</f>
        <v>-1.2404749091443981E-3</v>
      </c>
      <c r="K380" s="44">
        <f>IFERROR(_xll.qlIndexFixing(Index3M,H380,TRUE,_xll.ohTrigger(RecalcTrigger,Trigger3M)),NA())</f>
        <v>-1.8985045020240222E-4</v>
      </c>
      <c r="L380" s="44">
        <f>IFERROR(_xll.qlIndexFixing(Index6M,$H380,TRUE,_xll.ohTrigger(RecalcTrigger,Trigger6M)),NA())</f>
        <v>9.5281901395790063E-4</v>
      </c>
      <c r="M380" s="183">
        <f>IFERROR(_xll.qlIndexFixing(Index1Y,$H380,TRUE,_xll.ohTrigger(RecalcTrigger,Trigger1Y)),NA())</f>
        <v>2.5565556150327177E-3</v>
      </c>
      <c r="N380" s="182">
        <f>IFERROR(_xll.qlIndexFixing(ONIndex1M,I380,TRUE,_xll.ohTrigger(RecalcTrigger,Trigger1M)),NA())</f>
        <v>-1.2649677732090581E-3</v>
      </c>
      <c r="O380" s="44">
        <f>IFERROR(_xll.qlIndexFixing(ONIndex3M,I380,TRUE,_xll.ohTrigger(RecalcTrigger,Trigger3M)),NA())</f>
        <v>-3.5181226312186453E-4</v>
      </c>
      <c r="P380" s="44">
        <f>IFERROR(_xll.qlIndexFixing(ONIndex6M,I380,TRUE,_xll.ohTrigger(RecalcTrigger,Trigger6M)),NA())</f>
        <v>6.1389416901924676E-4</v>
      </c>
      <c r="Q380" s="183">
        <f>IFERROR(_xll.qlIndexFixing(ONIndex1Y,I380,TRUE,_xll.ohTrigger(RecalcTrigger,Trigger1Y)),NA())</f>
        <v>2.101850803803984E-3</v>
      </c>
    </row>
    <row r="381" spans="2:17" x14ac:dyDescent="0.2">
      <c r="B381" s="39" t="s">
        <v>17</v>
      </c>
      <c r="D381" s="42">
        <f>_xll.qlCalendarAdvance(Calendar,$D380,B381,"f",FALSE)</f>
        <v>42803</v>
      </c>
      <c r="E381" s="177">
        <f>_xll.qlInterestRateIndexValueDate(IndexON,D381)</f>
        <v>42803</v>
      </c>
      <c r="F381" s="193">
        <f>IFERROR(_xll.qlIndexFixing(IndexON,D381,TRUE,_xll.ohTrigger(RecalcTrigger,TriggerON)),NA())</f>
        <v>-1.8566698183697383E-3</v>
      </c>
      <c r="H381" s="42">
        <f>_xll.qlCalendarAdvance(Calendar,$H380,B381,"f",FALSE)</f>
        <v>42803</v>
      </c>
      <c r="I381" s="177">
        <f>_xll.qlInterestRateIndexValueDate(Index1M,$H381)</f>
        <v>42807</v>
      </c>
      <c r="J381" s="182">
        <f>IFERROR(_xll.qlIndexFixing(Index1M,$H381,TRUE,_xll.ohTrigger(RecalcTrigger,Trigger1M)),NA())</f>
        <v>-1.2337121463559181E-3</v>
      </c>
      <c r="K381" s="44">
        <f>IFERROR(_xll.qlIndexFixing(Index3M,H381,TRUE,_xll.ohTrigger(RecalcTrigger,Trigger3M)),NA())</f>
        <v>-1.8236539664199779E-4</v>
      </c>
      <c r="L381" s="44">
        <f>IFERROR(_xll.qlIndexFixing(Index6M,$H381,TRUE,_xll.ohTrigger(RecalcTrigger,Trigger6M)),NA())</f>
        <v>9.6311623956069081E-4</v>
      </c>
      <c r="M381" s="183">
        <f>IFERROR(_xll.qlIndexFixing(Index1Y,$H381,TRUE,_xll.ohTrigger(RecalcTrigger,Trigger1Y)),NA())</f>
        <v>2.5641256269869064E-3</v>
      </c>
      <c r="N381" s="182">
        <f>IFERROR(_xll.qlIndexFixing(ONIndex1M,I381,TRUE,_xll.ohTrigger(RecalcTrigger,Trigger1M)),NA())</f>
        <v>-1.2628336047670885E-3</v>
      </c>
      <c r="O381" s="44">
        <f>IFERROR(_xll.qlIndexFixing(ONIndex3M,I381,TRUE,_xll.ohTrigger(RecalcTrigger,Trigger3M)),NA())</f>
        <v>-3.4810345558078382E-4</v>
      </c>
      <c r="P381" s="44">
        <f>IFERROR(_xll.qlIndexFixing(ONIndex6M,I381,TRUE,_xll.ohTrigger(RecalcTrigger,Trigger6M)),NA())</f>
        <v>6.2393779079350509E-4</v>
      </c>
      <c r="Q381" s="183">
        <f>IFERROR(_xll.qlIndexFixing(ONIndex1Y,I381,TRUE,_xll.ohTrigger(RecalcTrigger,Trigger1Y)),NA())</f>
        <v>2.0992760277316336E-3</v>
      </c>
    </row>
    <row r="382" spans="2:17" x14ac:dyDescent="0.2">
      <c r="B382" s="39" t="s">
        <v>17</v>
      </c>
      <c r="D382" s="42">
        <f>_xll.qlCalendarAdvance(Calendar,$D381,B382,"f",FALSE)</f>
        <v>42804</v>
      </c>
      <c r="E382" s="177">
        <f>_xll.qlInterestRateIndexValueDate(IndexON,D382)</f>
        <v>42804</v>
      </c>
      <c r="F382" s="193">
        <f>IFERROR(_xll.qlIndexFixing(IndexON,D382,TRUE,_xll.ohTrigger(RecalcTrigger,TriggerON)),NA())</f>
        <v>-1.8497429875807825E-3</v>
      </c>
      <c r="H382" s="42">
        <f>_xll.qlCalendarAdvance(Calendar,$H381,B382,"f",FALSE)</f>
        <v>42804</v>
      </c>
      <c r="I382" s="177">
        <f>_xll.qlInterestRateIndexValueDate(Index1M,$H382)</f>
        <v>42808</v>
      </c>
      <c r="J382" s="182">
        <f>IFERROR(_xll.qlIndexFixing(Index1M,$H382,TRUE,_xll.ohTrigger(RecalcTrigger,Trigger1M)),NA())</f>
        <v>-1.2267406647989024E-3</v>
      </c>
      <c r="K382" s="44">
        <f>IFERROR(_xll.qlIndexFixing(Index3M,H382,TRUE,_xll.ohTrigger(RecalcTrigger,Trigger3M)),NA())</f>
        <v>-1.7868012797524506E-4</v>
      </c>
      <c r="L382" s="44">
        <f>IFERROR(_xll.qlIndexFixing(Index6M,$H382,TRUE,_xll.ohTrigger(RecalcTrigger,Trigger6M)),NA())</f>
        <v>9.6723099118012368E-4</v>
      </c>
      <c r="M382" s="183">
        <f>IFERROR(_xll.qlIndexFixing(Index1Y,$H382,TRUE,_xll.ohTrigger(RecalcTrigger,Trigger1Y)),NA())</f>
        <v>2.5692851886645355E-3</v>
      </c>
      <c r="N382" s="182">
        <f>IFERROR(_xll.qlIndexFixing(ONIndex1M,I382,TRUE,_xll.ohTrigger(RecalcTrigger,Trigger1M)),NA())</f>
        <v>-1.2606893977951117E-3</v>
      </c>
      <c r="O382" s="44">
        <f>IFERROR(_xll.qlIndexFixing(ONIndex3M,I382,TRUE,_xll.ohTrigger(RecalcTrigger,Trigger3M)),NA())</f>
        <v>-3.4435147209688211E-4</v>
      </c>
      <c r="P382" s="44">
        <f>IFERROR(_xll.qlIndexFixing(ONIndex6M,I382,TRUE,_xll.ohTrigger(RecalcTrigger,Trigger6M)),NA())</f>
        <v>6.3404412408374355E-4</v>
      </c>
      <c r="Q382" s="183">
        <f>IFERROR(_xll.qlIndexFixing(ONIndex1Y,I382,TRUE,_xll.ohTrigger(RecalcTrigger,Trigger1Y)),NA())</f>
        <v>2.0960201455277883E-3</v>
      </c>
    </row>
    <row r="383" spans="2:17" x14ac:dyDescent="0.2">
      <c r="B383" s="39" t="s">
        <v>17</v>
      </c>
      <c r="D383" s="42">
        <f>_xll.qlCalendarAdvance(Calendar,$D382,B383,"f",FALSE)</f>
        <v>42807</v>
      </c>
      <c r="E383" s="177">
        <f>_xll.qlInterestRateIndexValueDate(IndexON,D383)</f>
        <v>42807</v>
      </c>
      <c r="F383" s="193">
        <f>IFERROR(_xll.qlIndexFixing(IndexON,D383,TRUE,_xll.ohTrigger(RecalcTrigger,TriggerON)),NA())</f>
        <v>-1.8425311373038156E-3</v>
      </c>
      <c r="H383" s="42">
        <f>_xll.qlCalendarAdvance(Calendar,$H382,B383,"f",FALSE)</f>
        <v>42807</v>
      </c>
      <c r="I383" s="177">
        <f>_xll.qlInterestRateIndexValueDate(Index1M,$H383)</f>
        <v>42809</v>
      </c>
      <c r="J383" s="182">
        <f>IFERROR(_xll.qlIndexFixing(Index1M,$H383,TRUE,_xll.ohTrigger(RecalcTrigger,Trigger1M)),NA())</f>
        <v>-1.225620644666633E-3</v>
      </c>
      <c r="K383" s="44">
        <f>IFERROR(_xll.qlIndexFixing(Index3M,H383,TRUE,_xll.ohTrigger(RecalcTrigger,Trigger3M)),NA())</f>
        <v>-1.7500000210337791E-4</v>
      </c>
      <c r="L383" s="44">
        <f>IFERROR(_xll.qlIndexFixing(Index6M,$H383,TRUE,_xll.ohTrigger(RecalcTrigger,Trigger6M)),NA())</f>
        <v>9.7133893266231975E-4</v>
      </c>
      <c r="M383" s="183">
        <f>IFERROR(_xll.qlIndexFixing(Index1Y,$H383,TRUE,_xll.ohTrigger(RecalcTrigger,Trigger1Y)),NA())</f>
        <v>2.5744777594604532E-3</v>
      </c>
      <c r="N383" s="182">
        <f>IFERROR(_xll.qlIndexFixing(ONIndex1M,I383,TRUE,_xll.ohTrigger(RecalcTrigger,Trigger1M)),NA())</f>
        <v>-1.2563631445994261E-3</v>
      </c>
      <c r="O383" s="44">
        <f>IFERROR(_xll.qlIndexFixing(ONIndex3M,I383,TRUE,_xll.ohTrigger(RecalcTrigger,Trigger3M)),NA())</f>
        <v>-3.3670229147464426E-4</v>
      </c>
      <c r="P383" s="44">
        <f>IFERROR(_xll.qlIndexFixing(ONIndex6M,I383,TRUE,_xll.ohTrigger(RecalcTrigger,Trigger6M)),NA())</f>
        <v>6.5446751679409942E-4</v>
      </c>
      <c r="Q383" s="183">
        <f>IFERROR(_xll.qlIndexFixing(ONIndex1Y,I383,TRUE,_xll.ohTrigger(RecalcTrigger,Trigger1Y)),NA())</f>
        <v>2.0872258029136503E-3</v>
      </c>
    </row>
    <row r="384" spans="2:17" x14ac:dyDescent="0.2">
      <c r="B384" s="39" t="s">
        <v>17</v>
      </c>
      <c r="D384" s="42">
        <f>_xll.qlCalendarAdvance(Calendar,$D383,B384,"f",FALSE)</f>
        <v>42808</v>
      </c>
      <c r="E384" s="177">
        <f>_xll.qlInterestRateIndexValueDate(IndexON,D384)</f>
        <v>42808</v>
      </c>
      <c r="F384" s="193">
        <f>IFERROR(_xll.qlIndexFixing(IndexON,D384,TRUE,_xll.ohTrigger(RecalcTrigger,TriggerON)),NA())</f>
        <v>-1.838767145545539E-3</v>
      </c>
      <c r="H384" s="42">
        <f>_xll.qlCalendarAdvance(Calendar,$H383,B384,"f",FALSE)</f>
        <v>42808</v>
      </c>
      <c r="I384" s="177">
        <f>_xll.qlInterestRateIndexValueDate(Index1M,$H384)</f>
        <v>42810</v>
      </c>
      <c r="J384" s="182">
        <f>IFERROR(_xll.qlIndexFixing(Index1M,$H384,TRUE,_xll.ohTrigger(RecalcTrigger,Trigger1M)),NA())</f>
        <v>-1.2244972745876416E-3</v>
      </c>
      <c r="K384" s="44">
        <f>IFERROR(_xll.qlIndexFixing(Index3M,H384,TRUE,_xll.ohTrigger(RecalcTrigger,Trigger3M)),NA())</f>
        <v>-1.713256056975428E-4</v>
      </c>
      <c r="L384" s="44">
        <f>IFERROR(_xll.qlIndexFixing(Index6M,$H384,TRUE,_xll.ohTrigger(RecalcTrigger,Trigger6M)),NA())</f>
        <v>9.79900887121553E-4</v>
      </c>
      <c r="M384" s="183">
        <f>IFERROR(_xll.qlIndexFixing(Index1Y,$H384,TRUE,_xll.ohTrigger(RecalcTrigger,Trigger1Y)),NA())</f>
        <v>2.5797051678256933E-3</v>
      </c>
      <c r="N384" s="182">
        <f>IFERROR(_xll.qlIndexFixing(ONIndex1M,I384,TRUE,_xll.ohTrigger(RecalcTrigger,Trigger1M)),NA())</f>
        <v>-1.2520122126247202E-3</v>
      </c>
      <c r="O384" s="44">
        <f>IFERROR(_xll.qlIndexFixing(ONIndex3M,I384,TRUE,_xll.ohTrigger(RecalcTrigger,Trigger3M)),NA())</f>
        <v>-3.2890786262562699E-4</v>
      </c>
      <c r="P384" s="44">
        <f>IFERROR(_xll.qlIndexFixing(ONIndex6M,I384,TRUE,_xll.ohTrigger(RecalcTrigger,Trigger6M)),NA())</f>
        <v>6.7509856473080276E-4</v>
      </c>
      <c r="Q384" s="183">
        <f>IFERROR(_xll.qlIndexFixing(ONIndex1Y,I384,TRUE,_xll.ohTrigger(RecalcTrigger,Trigger1Y)),NA())</f>
        <v>2.0760882528314539E-3</v>
      </c>
    </row>
    <row r="385" spans="2:17" x14ac:dyDescent="0.2">
      <c r="B385" s="39" t="s">
        <v>17</v>
      </c>
      <c r="D385" s="42">
        <f>_xll.qlCalendarAdvance(Calendar,$D384,B385,"f",FALSE)</f>
        <v>42809</v>
      </c>
      <c r="E385" s="177">
        <f>_xll.qlInterestRateIndexValueDate(IndexON,D385)</f>
        <v>42809</v>
      </c>
      <c r="F385" s="193">
        <f>IFERROR(_xll.qlIndexFixing(IndexON,D385,TRUE,_xll.ohTrigger(RecalcTrigger,TriggerON)),NA())</f>
        <v>-1.8349103848747106E-3</v>
      </c>
      <c r="H385" s="42">
        <f>_xll.qlCalendarAdvance(Calendar,$H384,B385,"f",FALSE)</f>
        <v>42809</v>
      </c>
      <c r="I385" s="177">
        <f>_xll.qlInterestRateIndexValueDate(Index1M,$H385)</f>
        <v>42811</v>
      </c>
      <c r="J385" s="182">
        <f>IFERROR(_xll.qlIndexFixing(Index1M,$H385,TRUE,_xll.ohTrigger(RecalcTrigger,Trigger1M)),NA())</f>
        <v>-1.2233705548779505E-3</v>
      </c>
      <c r="K385" s="44">
        <f>IFERROR(_xll.qlIndexFixing(Index3M,H385,TRUE,_xll.ohTrigger(RecalcTrigger,Trigger3M)),NA())</f>
        <v>-1.641337316035131E-4</v>
      </c>
      <c r="L385" s="44">
        <f>IFERROR(_xll.qlIndexFixing(Index6M,$H385,TRUE,_xll.ohTrigger(RecalcTrigger,Trigger6M)),NA())</f>
        <v>9.8176865401431866E-4</v>
      </c>
      <c r="M385" s="183">
        <f>IFERROR(_xll.qlIndexFixing(Index1Y,$H385,TRUE,_xll.ohTrigger(RecalcTrigger,Trigger1Y)),NA())</f>
        <v>2.592888210142428E-3</v>
      </c>
      <c r="N385" s="182">
        <f>IFERROR(_xll.qlIndexFixing(ONIndex1M,I385,TRUE,_xll.ohTrigger(RecalcTrigger,Trigger1M)),NA())</f>
        <v>-1.2498178338260502E-3</v>
      </c>
      <c r="O385" s="44">
        <f>IFERROR(_xll.qlIndexFixing(ONIndex3M,I385,TRUE,_xll.ohTrigger(RecalcTrigger,Trigger3M)),NA())</f>
        <v>-3.2494491557510941E-4</v>
      </c>
      <c r="P385" s="44">
        <f>IFERROR(_xll.qlIndexFixing(ONIndex6M,I385,TRUE,_xll.ohTrigger(RecalcTrigger,Trigger6M)),NA())</f>
        <v>6.85519950005542E-4</v>
      </c>
      <c r="Q385" s="183">
        <f>IFERROR(_xll.qlIndexFixing(ONIndex1Y,I385,TRUE,_xll.ohTrigger(RecalcTrigger,Trigger1Y)),NA())</f>
        <v>2.069353863145551E-3</v>
      </c>
    </row>
    <row r="386" spans="2:17" x14ac:dyDescent="0.2">
      <c r="B386" s="39" t="s">
        <v>17</v>
      </c>
      <c r="D386" s="42">
        <f>_xll.qlCalendarAdvance(Calendar,$D385,B386,"f",FALSE)</f>
        <v>42810</v>
      </c>
      <c r="E386" s="177">
        <f>_xll.qlInterestRateIndexValueDate(IndexON,D386)</f>
        <v>42810</v>
      </c>
      <c r="F386" s="193">
        <f>IFERROR(_xll.qlIndexFixing(IndexON,D386,TRUE,_xll.ohTrigger(RecalcTrigger,TriggerON)),NA())</f>
        <v>-1.8309603349875303E-3</v>
      </c>
      <c r="H386" s="42">
        <f>_xll.qlCalendarAdvance(Calendar,$H385,B386,"f",FALSE)</f>
        <v>42810</v>
      </c>
      <c r="I386" s="177">
        <f>_xll.qlInterestRateIndexValueDate(Index1M,$H386)</f>
        <v>42814</v>
      </c>
      <c r="J386" s="182">
        <f>IFERROR(_xll.qlIndexFixing(Index1M,$H386,TRUE,_xll.ohTrigger(RecalcTrigger,Trigger1M)),NA())</f>
        <v>-1.2175817166310895E-3</v>
      </c>
      <c r="K386" s="44">
        <f>IFERROR(_xll.qlIndexFixing(Index3M,H386,TRUE,_xll.ohTrigger(RecalcTrigger,Trigger3M)),NA())</f>
        <v>-1.5669262726032517E-4</v>
      </c>
      <c r="L386" s="44">
        <f>IFERROR(_xll.qlIndexFixing(Index6M,$H386,TRUE,_xll.ohTrigger(RecalcTrigger,Trigger6M)),NA())</f>
        <v>9.9170468201794856E-4</v>
      </c>
      <c r="M386" s="183">
        <f>IFERROR(_xll.qlIndexFixing(Index1Y,$H386,TRUE,_xll.ohTrigger(RecalcTrigger,Trigger1Y)),NA())</f>
        <v>2.6010002025679529E-3</v>
      </c>
      <c r="N386" s="182">
        <f>IFERROR(_xll.qlIndexFixing(ONIndex1M,I386,TRUE,_xll.ohTrigger(RecalcTrigger,Trigger1M)),NA())</f>
        <v>-1.2476134245309467E-3</v>
      </c>
      <c r="O386" s="44">
        <f>IFERROR(_xll.qlIndexFixing(ONIndex3M,I386,TRUE,_xll.ohTrigger(RecalcTrigger,Trigger3M)),NA())</f>
        <v>-3.2097700161770604E-4</v>
      </c>
      <c r="P386" s="44">
        <f>IFERROR(_xll.qlIndexFixing(ONIndex6M,I386,TRUE,_xll.ohTrigger(RecalcTrigger,Trigger6M)),NA())</f>
        <v>6.960046445581014E-4</v>
      </c>
      <c r="Q386" s="183">
        <f>IFERROR(_xll.qlIndexFixing(ONIndex1Y,I386,TRUE,_xll.ohTrigger(RecalcTrigger,Trigger1Y)),NA())</f>
        <v>2.0619091767581921E-3</v>
      </c>
    </row>
    <row r="387" spans="2:17" x14ac:dyDescent="0.2">
      <c r="B387" s="39" t="s">
        <v>17</v>
      </c>
      <c r="D387" s="42">
        <f>_xll.qlCalendarAdvance(Calendar,$D386,B387,"f",FALSE)</f>
        <v>42811</v>
      </c>
      <c r="E387" s="177">
        <f>_xll.qlInterestRateIndexValueDate(IndexON,D387)</f>
        <v>42811</v>
      </c>
      <c r="F387" s="193">
        <f>IFERROR(_xll.qlIndexFixing(IndexON,D387,TRUE,_xll.ohTrigger(RecalcTrigger,TriggerON)),NA())</f>
        <v>-1.8227374416346365E-3</v>
      </c>
      <c r="H387" s="42">
        <f>_xll.qlCalendarAdvance(Calendar,$H386,B387,"f",FALSE)</f>
        <v>42811</v>
      </c>
      <c r="I387" s="177">
        <f>_xll.qlInterestRateIndexValueDate(Index1M,$H387)</f>
        <v>42815</v>
      </c>
      <c r="J387" s="182">
        <f>IFERROR(_xll.qlIndexFixing(Index1M,$H387,TRUE,_xll.ohTrigger(RecalcTrigger,Trigger1M)),NA())</f>
        <v>-1.2152373148719134E-3</v>
      </c>
      <c r="K387" s="44">
        <f>IFERROR(_xll.qlIndexFixing(Index3M,H387,TRUE,_xll.ohTrigger(RecalcTrigger,Trigger3M)),NA())</f>
        <v>-1.5305225383240332E-4</v>
      </c>
      <c r="L387" s="44">
        <f>IFERROR(_xll.qlIndexFixing(Index6M,$H387,TRUE,_xll.ohTrigger(RecalcTrigger,Trigger6M)),NA())</f>
        <v>9.957285286347256E-4</v>
      </c>
      <c r="M387" s="183">
        <f>IFERROR(_xll.qlIndexFixing(Index1Y,$H387,TRUE,_xll.ohTrigger(RecalcTrigger,Trigger1Y)),NA())</f>
        <v>2.6064296821297901E-3</v>
      </c>
      <c r="N387" s="182">
        <f>IFERROR(_xll.qlIndexFixing(ONIndex1M,I387,TRUE,_xll.ohTrigger(RecalcTrigger,Trigger1M)),NA())</f>
        <v>-1.2453989862981629E-3</v>
      </c>
      <c r="O387" s="44">
        <f>IFERROR(_xll.qlIndexFixing(ONIndex3M,I387,TRUE,_xll.ohTrigger(RecalcTrigger,Trigger3M)),NA())</f>
        <v>-3.1701209525447638E-4</v>
      </c>
      <c r="P387" s="44">
        <f>IFERROR(_xll.qlIndexFixing(ONIndex6M,I387,TRUE,_xll.ohTrigger(RecalcTrigger,Trigger6M)),NA())</f>
        <v>7.0655274798880896E-4</v>
      </c>
      <c r="Q387" s="183">
        <f>IFERROR(_xll.qlIndexFixing(ONIndex1Y,I387,TRUE,_xll.ohTrigger(RecalcTrigger,Trigger1Y)),NA())</f>
        <v>2.0537493286010289E-3</v>
      </c>
    </row>
    <row r="388" spans="2:17" x14ac:dyDescent="0.2">
      <c r="B388" s="39" t="s">
        <v>17</v>
      </c>
      <c r="D388" s="42">
        <f>_xll.qlCalendarAdvance(Calendar,$D387,B388,"f",FALSE)</f>
        <v>42814</v>
      </c>
      <c r="E388" s="177">
        <f>_xll.qlInterestRateIndexValueDate(IndexON,D388)</f>
        <v>42814</v>
      </c>
      <c r="F388" s="193">
        <f>IFERROR(_xll.qlIndexFixing(IndexON,D388,TRUE,_xll.ohTrigger(RecalcTrigger,TriggerON)),NA())</f>
        <v>-1.8142168405166359E-3</v>
      </c>
      <c r="H388" s="42">
        <f>_xll.qlCalendarAdvance(Calendar,$H387,B388,"f",FALSE)</f>
        <v>42814</v>
      </c>
      <c r="I388" s="177">
        <f>_xll.qlInterestRateIndexValueDate(Index1M,$H388)</f>
        <v>42816</v>
      </c>
      <c r="J388" s="182">
        <f>IFERROR(_xll.qlIndexFixing(Index1M,$H388,TRUE,_xll.ohTrigger(RecalcTrigger,Trigger1M)),NA())</f>
        <v>-1.2104610455637207E-3</v>
      </c>
      <c r="K388" s="44">
        <f>IFERROR(_xll.qlIndexFixing(Index3M,H388,TRUE,_xll.ohTrigger(RecalcTrigger,Trigger3M)),NA())</f>
        <v>-1.4941963775446125E-4</v>
      </c>
      <c r="L388" s="44">
        <f>IFERROR(_xll.qlIndexFixing(Index6M,$H388,TRUE,_xll.ohTrigger(RecalcTrigger,Trigger6M)),NA())</f>
        <v>9.9973105347237758E-4</v>
      </c>
      <c r="M388" s="183">
        <f>IFERROR(_xll.qlIndexFixing(Index1Y,$H388,TRUE,_xll.ohTrigger(RecalcTrigger,Trigger1Y)),NA())</f>
        <v>2.6119052439340881E-3</v>
      </c>
      <c r="N388" s="182">
        <f>IFERROR(_xll.qlIndexFixing(ONIndex1M,I388,TRUE,_xll.ohTrigger(RecalcTrigger,Trigger1M)),NA())</f>
        <v>-1.2409324089102114E-3</v>
      </c>
      <c r="O388" s="44">
        <f>IFERROR(_xll.qlIndexFixing(ONIndex3M,I388,TRUE,_xll.ohTrigger(RecalcTrigger,Trigger3M)),NA())</f>
        <v>-3.090927924942477E-4</v>
      </c>
      <c r="P388" s="44">
        <f>IFERROR(_xll.qlIndexFixing(ONIndex6M,I388,TRUE,_xll.ohTrigger(RecalcTrigger,Trigger6M)),NA())</f>
        <v>7.2698455964470554E-4</v>
      </c>
      <c r="Q388" s="183">
        <f>IFERROR(_xll.qlIndexFixing(ONIndex1Y,I388,TRUE,_xll.ohTrigger(RecalcTrigger,Trigger1Y)),NA())</f>
        <v>2.0366901012902616E-3</v>
      </c>
    </row>
    <row r="389" spans="2:17" x14ac:dyDescent="0.2">
      <c r="B389" s="39" t="s">
        <v>17</v>
      </c>
      <c r="D389" s="42">
        <f>_xll.qlCalendarAdvance(Calendar,$D388,B389,"f",FALSE)</f>
        <v>42815</v>
      </c>
      <c r="E389" s="177">
        <f>_xll.qlInterestRateIndexValueDate(IndexON,D389)</f>
        <v>42815</v>
      </c>
      <c r="F389" s="193">
        <f>IFERROR(_xll.qlIndexFixing(IndexON,D389,TRUE,_xll.ohTrigger(RecalcTrigger,TriggerON)),NA())</f>
        <v>-1.8097925424287453E-3</v>
      </c>
      <c r="H389" s="42">
        <f>_xll.qlCalendarAdvance(Calendar,$H388,B389,"f",FALSE)</f>
        <v>42815</v>
      </c>
      <c r="I389" s="177">
        <f>_xll.qlInterestRateIndexValueDate(Index1M,$H389)</f>
        <v>42817</v>
      </c>
      <c r="J389" s="182">
        <f>IFERROR(_xll.qlIndexFixing(Index1M,$H389,TRUE,_xll.ohTrigger(RecalcTrigger,Trigger1M)),NA())</f>
        <v>-1.2093042246760777E-3</v>
      </c>
      <c r="K389" s="44">
        <f>IFERROR(_xll.qlIndexFixing(Index3M,H389,TRUE,_xll.ohTrigger(RecalcTrigger,Trigger3M)),NA())</f>
        <v>-1.4579470132126539E-4</v>
      </c>
      <c r="L389" s="44">
        <f>IFERROR(_xll.qlIndexFixing(Index6M,$H389,TRUE,_xll.ohTrigger(RecalcTrigger,Trigger6M)),NA())</f>
        <v>1.0083705347798246E-3</v>
      </c>
      <c r="M389" s="183">
        <f>IFERROR(_xll.qlIndexFixing(Index1Y,$H389,TRUE,_xll.ohTrigger(RecalcTrigger,Trigger1Y)),NA())</f>
        <v>2.6174288077648491E-3</v>
      </c>
      <c r="N389" s="182">
        <f>IFERROR(_xll.qlIndexFixing(ONIndex1M,I389,TRUE,_xll.ohTrigger(RecalcTrigger,Trigger1M)),NA())</f>
        <v>-1.2364409700893475E-3</v>
      </c>
      <c r="O389" s="44">
        <f>IFERROR(_xll.qlIndexFixing(ONIndex3M,I389,TRUE,_xll.ohTrigger(RecalcTrigger,Trigger3M)),NA())</f>
        <v>-3.0118554618319138E-4</v>
      </c>
      <c r="P389" s="44">
        <f>IFERROR(_xll.qlIndexFixing(ONIndex6M,I389,TRUE,_xll.ohTrigger(RecalcTrigger,Trigger6M)),NA())</f>
        <v>7.457614723360706E-4</v>
      </c>
      <c r="Q389" s="183">
        <f>IFERROR(_xll.qlIndexFixing(ONIndex1Y,I389,TRUE,_xll.ohTrigger(RecalcTrigger,Trigger1Y)),NA())</f>
        <v>2.0206951487278246E-3</v>
      </c>
    </row>
    <row r="390" spans="2:17" x14ac:dyDescent="0.2">
      <c r="B390" s="39" t="s">
        <v>17</v>
      </c>
      <c r="D390" s="42">
        <f>_xll.qlCalendarAdvance(Calendar,$D389,B390,"f",FALSE)</f>
        <v>42816</v>
      </c>
      <c r="E390" s="177">
        <f>_xll.qlInterestRateIndexValueDate(IndexON,D390)</f>
        <v>42816</v>
      </c>
      <c r="F390" s="193">
        <f>IFERROR(_xll.qlIndexFixing(IndexON,D390,TRUE,_xll.ohTrigger(RecalcTrigger,TriggerON)),NA())</f>
        <v>-1.8052718341410312E-3</v>
      </c>
      <c r="H390" s="42">
        <f>_xll.qlCalendarAdvance(Calendar,$H389,B390,"f",FALSE)</f>
        <v>42816</v>
      </c>
      <c r="I390" s="177">
        <f>_xll.qlInterestRateIndexValueDate(Index1M,$H390)</f>
        <v>42818</v>
      </c>
      <c r="J390" s="182">
        <f>IFERROR(_xll.qlIndexFixing(Index1M,$H390,TRUE,_xll.ohTrigger(RecalcTrigger,Trigger1M)),NA())</f>
        <v>-1.2081440570314626E-3</v>
      </c>
      <c r="K390" s="44">
        <f>IFERROR(_xll.qlIndexFixing(Index3M,H390,TRUE,_xll.ohTrigger(RecalcTrigger,Trigger3M)),NA())</f>
        <v>-1.3871103602629837E-4</v>
      </c>
      <c r="L390" s="44">
        <f>IFERROR(_xll.qlIndexFixing(Index6M,$H390,TRUE,_xll.ohTrigger(RecalcTrigger,Trigger6M)),NA())</f>
        <v>1.0100000000030521E-3</v>
      </c>
      <c r="M390" s="183">
        <f>IFERROR(_xll.qlIndexFixing(Index1Y,$H390,TRUE,_xll.ohTrigger(RecalcTrigger,Trigger1Y)),NA())</f>
        <v>2.631098266165195E-3</v>
      </c>
      <c r="N390" s="182">
        <f>IFERROR(_xll.qlIndexFixing(ONIndex1M,I390,TRUE,_xll.ohTrigger(RecalcTrigger,Trigger1M)),NA())</f>
        <v>-1.2341764068324323E-3</v>
      </c>
      <c r="O390" s="44">
        <f>IFERROR(_xll.qlIndexFixing(ONIndex3M,I390,TRUE,_xll.ohTrigger(RecalcTrigger,Trigger3M)),NA())</f>
        <v>-2.9723792815072869E-4</v>
      </c>
      <c r="P390" s="44">
        <f>IFERROR(_xll.qlIndexFixing(ONIndex6M,I390,TRUE,_xll.ohTrigger(RecalcTrigger,Trigger6M)),NA())</f>
        <v>7.5426588319160714E-4</v>
      </c>
      <c r="Q390" s="183">
        <f>IFERROR(_xll.qlIndexFixing(ONIndex1Y,I390,TRUE,_xll.ohTrigger(RecalcTrigger,Trigger1Y)),NA())</f>
        <v>2.0133464110294597E-3</v>
      </c>
    </row>
    <row r="391" spans="2:17" x14ac:dyDescent="0.2">
      <c r="B391" s="39" t="s">
        <v>17</v>
      </c>
      <c r="D391" s="42">
        <f>_xll.qlCalendarAdvance(Calendar,$D390,B391,"f",FALSE)</f>
        <v>42817</v>
      </c>
      <c r="E391" s="177">
        <f>_xll.qlInterestRateIndexValueDate(IndexON,D391)</f>
        <v>42817</v>
      </c>
      <c r="F391" s="193">
        <f>IFERROR(_xll.qlIndexFixing(IndexON,D391,TRUE,_xll.ohTrigger(RecalcTrigger,TriggerON)),NA())</f>
        <v>-1.8006541955495337E-3</v>
      </c>
      <c r="H391" s="42">
        <f>_xll.qlCalendarAdvance(Calendar,$H390,B391,"f",FALSE)</f>
        <v>42817</v>
      </c>
      <c r="I391" s="177">
        <f>_xll.qlInterestRateIndexValueDate(Index1M,$H391)</f>
        <v>42821</v>
      </c>
      <c r="J391" s="182">
        <f>IFERROR(_xll.qlIndexFixing(Index1M,$H391,TRUE,_xll.ohTrigger(RecalcTrigger,Trigger1M)),NA())</f>
        <v>-1.2009607484319044E-3</v>
      </c>
      <c r="K391" s="44">
        <f>IFERROR(_xll.qlIndexFixing(Index3M,H391,TRUE,_xll.ohTrigger(RecalcTrigger,Trigger3M)),NA())</f>
        <v>-1.3136843014969975E-4</v>
      </c>
      <c r="L391" s="44">
        <f>IFERROR(_xll.qlIndexFixing(Index6M,$H391,TRUE,_xll.ohTrigger(RecalcTrigger,Trigger6M)),NA())</f>
        <v>1.019366209880562E-3</v>
      </c>
      <c r="M391" s="183">
        <f>IFERROR(_xll.qlIndexFixing(Index1Y,$H391,TRUE,_xll.ohTrigger(RecalcTrigger,Trigger1Y)),NA())</f>
        <v>2.6400282791451566E-3</v>
      </c>
      <c r="N391" s="182">
        <f>IFERROR(_xll.qlIndexFixing(ONIndex1M,I391,TRUE,_xll.ohTrigger(RecalcTrigger,Trigger1M)),NA())</f>
        <v>-1.2319018227513467E-3</v>
      </c>
      <c r="O391" s="44">
        <f>IFERROR(_xll.qlIndexFixing(ONIndex3M,I391,TRUE,_xll.ohTrigger(RecalcTrigger,Trigger3M)),NA())</f>
        <v>-2.9329421779245024E-4</v>
      </c>
      <c r="P391" s="44">
        <f>IFERROR(_xll.qlIndexFixing(ONIndex6M,I391,TRUE,_xll.ohTrigger(RecalcTrigger,Trigger6M)),NA())</f>
        <v>7.6223319224411057E-4</v>
      </c>
      <c r="Q391" s="183">
        <f>IFERROR(_xll.qlIndexFixing(ONIndex1Y,I391,TRUE,_xll.ohTrigger(RecalcTrigger,Trigger1Y)),NA())</f>
        <v>2.0063882142107303E-3</v>
      </c>
    </row>
    <row r="392" spans="2:17" x14ac:dyDescent="0.2">
      <c r="B392" s="39" t="s">
        <v>17</v>
      </c>
      <c r="D392" s="42">
        <f>_xll.qlCalendarAdvance(Calendar,$D391,B392,"f",FALSE)</f>
        <v>42818</v>
      </c>
      <c r="E392" s="177">
        <f>_xll.qlInterestRateIndexValueDate(IndexON,D392)</f>
        <v>42818</v>
      </c>
      <c r="F392" s="193">
        <f>IFERROR(_xll.qlIndexFixing(IndexON,D392,TRUE,_xll.ohTrigger(RecalcTrigger,TriggerON)),NA())</f>
        <v>-1.7912683512344429E-3</v>
      </c>
      <c r="H392" s="42">
        <f>_xll.qlCalendarAdvance(Calendar,$H391,B392,"f",FALSE)</f>
        <v>42818</v>
      </c>
      <c r="I392" s="177">
        <f>_xll.qlInterestRateIndexValueDate(Index1M,$H392)</f>
        <v>42822</v>
      </c>
      <c r="J392" s="182">
        <f>IFERROR(_xll.qlIndexFixing(Index1M,$H392,TRUE,_xll.ohTrigger(RecalcTrigger,Trigger1M)),NA())</f>
        <v>-1.1985463071888382E-3</v>
      </c>
      <c r="K392" s="44">
        <f>IFERROR(_xll.qlIndexFixing(Index3M,H392,TRUE,_xll.ohTrigger(RecalcTrigger,Trigger3M)),NA())</f>
        <v>-1.2777938383346922E-4</v>
      </c>
      <c r="L392" s="44">
        <f>IFERROR(_xll.qlIndexFixing(Index6M,$H392,TRUE,_xll.ohTrigger(RecalcTrigger,Trigger6M)),NA())</f>
        <v>1.0232215734641619E-3</v>
      </c>
      <c r="M392" s="183">
        <f>IFERROR(_xll.qlIndexFixing(Index1Y,$H392,TRUE,_xll.ohTrigger(RecalcTrigger,Trigger1Y)),NA())</f>
        <v>2.6458023328955736E-3</v>
      </c>
      <c r="N392" s="182">
        <f>IFERROR(_xll.qlIndexFixing(ONIndex1M,I392,TRUE,_xll.ohTrigger(RecalcTrigger,Trigger1M)),NA())</f>
        <v>-1.2296172190451315E-3</v>
      </c>
      <c r="O392" s="44">
        <f>IFERROR(_xll.qlIndexFixing(ONIndex3M,I392,TRUE,_xll.ohTrigger(RecalcTrigger,Trigger3M)),NA())</f>
        <v>-2.8935456522827252E-4</v>
      </c>
      <c r="P392" s="44">
        <f>IFERROR(_xll.qlIndexFixing(ONIndex6M,I392,TRUE,_xll.ohTrigger(RecalcTrigger,Trigger6M)),NA())</f>
        <v>7.6965924345806513E-4</v>
      </c>
      <c r="Q392" s="183">
        <f>IFERROR(_xll.qlIndexFixing(ONIndex1Y,I392,TRUE,_xll.ohTrigger(RecalcTrigger,Trigger1Y)),NA())</f>
        <v>1.9998237274165831E-3</v>
      </c>
    </row>
    <row r="393" spans="2:17" x14ac:dyDescent="0.2">
      <c r="B393" s="39" t="s">
        <v>17</v>
      </c>
      <c r="D393" s="42">
        <f>_xll.qlCalendarAdvance(Calendar,$D392,B393,"f",FALSE)</f>
        <v>42821</v>
      </c>
      <c r="E393" s="177">
        <f>_xll.qlInterestRateIndexValueDate(IndexON,D393)</f>
        <v>42821</v>
      </c>
      <c r="F393" s="193">
        <f>IFERROR(_xll.qlIndexFixing(IndexON,D393,TRUE,_xll.ohTrigger(RecalcTrigger,TriggerON)),NA())</f>
        <v>-1.7819629464410625E-3</v>
      </c>
      <c r="H393" s="42">
        <f>_xll.qlCalendarAdvance(Calendar,$H392,B393,"f",FALSE)</f>
        <v>42821</v>
      </c>
      <c r="I393" s="177">
        <f>_xll.qlInterestRateIndexValueDate(Index1M,$H393)</f>
        <v>42823</v>
      </c>
      <c r="J393" s="182">
        <f>IFERROR(_xll.qlIndexFixing(Index1M,$H393,TRUE,_xll.ohTrigger(RecalcTrigger,Trigger1M)),NA())</f>
        <v>-1.1973627420798216E-3</v>
      </c>
      <c r="K393" s="44">
        <f>IFERROR(_xll.qlIndexFixing(Index3M,H393,TRUE,_xll.ohTrigger(RecalcTrigger,Trigger3M)),NA())</f>
        <v>-1.2419700056648145E-4</v>
      </c>
      <c r="L393" s="44">
        <f>IFERROR(_xll.qlIndexFixing(Index6M,$H393,TRUE,_xll.ohTrigger(RecalcTrigger,Trigger6M)),NA())</f>
        <v>1.0270590321723534E-3</v>
      </c>
      <c r="M393" s="183">
        <f>IFERROR(_xll.qlIndexFixing(Index1Y,$H393,TRUE,_xll.ohTrigger(RecalcTrigger,Trigger1Y)),NA())</f>
        <v>2.65162392962683E-3</v>
      </c>
      <c r="N393" s="182">
        <f>IFERROR(_xll.qlIndexFixing(ONIndex1M,I393,TRUE,_xll.ohTrigger(RecalcTrigger,Trigger1M)),NA())</f>
        <v>-1.2250104510913573E-3</v>
      </c>
      <c r="O393" s="44">
        <f>IFERROR(_xll.qlIndexFixing(ONIndex3M,I393,TRUE,_xll.ohTrigger(RecalcTrigger,Trigger3M)),NA())</f>
        <v>-2.8148931540350475E-4</v>
      </c>
      <c r="P393" s="44">
        <f>IFERROR(_xll.qlIndexFixing(ONIndex6M,I393,TRUE,_xll.ohTrigger(RecalcTrigger,Trigger6M)),NA())</f>
        <v>7.8268807483183878E-4</v>
      </c>
      <c r="Q393" s="183">
        <f>IFERROR(_xll.qlIndexFixing(ONIndex1Y,I393,TRUE,_xll.ohTrigger(RecalcTrigger,Trigger1Y)),NA())</f>
        <v>1.9880339472777564E-3</v>
      </c>
    </row>
    <row r="394" spans="2:17" x14ac:dyDescent="0.2">
      <c r="B394" s="39" t="s">
        <v>17</v>
      </c>
      <c r="D394" s="42">
        <f>_xll.qlCalendarAdvance(Calendar,$D393,B394,"f",FALSE)</f>
        <v>42822</v>
      </c>
      <c r="E394" s="177">
        <f>_xll.qlInterestRateIndexValueDate(IndexON,D394)</f>
        <v>42822</v>
      </c>
      <c r="F394" s="193">
        <f>IFERROR(_xll.qlIndexFixing(IndexON,D394,TRUE,_xll.ohTrigger(RecalcTrigger,TriggerON)),NA())</f>
        <v>-1.7773481676419678E-3</v>
      </c>
      <c r="H394" s="42">
        <f>_xll.qlCalendarAdvance(Calendar,$H393,B394,"f",FALSE)</f>
        <v>42822</v>
      </c>
      <c r="I394" s="177">
        <f>_xll.qlInterestRateIndexValueDate(Index1M,$H394)</f>
        <v>42824</v>
      </c>
      <c r="J394" s="182">
        <f>IFERROR(_xll.qlIndexFixing(Index1M,$H394,TRUE,_xll.ohTrigger(RecalcTrigger,Trigger1M)),NA())</f>
        <v>-1.1961758325520564E-3</v>
      </c>
      <c r="K394" s="44">
        <f>IFERROR(_xll.qlIndexFixing(Index3M,H394,TRUE,_xll.ohTrigger(RecalcTrigger,Trigger3M)),NA())</f>
        <v>-1.206211042383059E-4</v>
      </c>
      <c r="L394" s="44">
        <f>IFERROR(_xll.qlIndexFixing(Index6M,$H394,TRUE,_xll.ohTrigger(RecalcTrigger,Trigger6M)),NA())</f>
        <v>1.0285039902435313E-3</v>
      </c>
      <c r="M394" s="183">
        <f>IFERROR(_xll.qlIndexFixing(Index1Y,$H394,TRUE,_xll.ohTrigger(RecalcTrigger,Trigger1Y)),NA())</f>
        <v>2.6533817671245867E-3</v>
      </c>
      <c r="N394" s="182">
        <f>IFERROR(_xll.qlIndexFixing(ONIndex1M,I394,TRUE,_xll.ohTrigger(RecalcTrigger,Trigger1M)),NA())</f>
        <v>-1.2203786349074264E-3</v>
      </c>
      <c r="O394" s="44">
        <f>IFERROR(_xll.qlIndexFixing(ONIndex3M,I394,TRUE,_xll.ohTrigger(RecalcTrigger,Trigger3M)),NA())</f>
        <v>-2.7363953159387222E-4</v>
      </c>
      <c r="P394" s="44">
        <f>IFERROR(_xll.qlIndexFixing(ONIndex6M,I394,TRUE,_xll.ohTrigger(RecalcTrigger,Trigger6M)),NA())</f>
        <v>7.9386774985756858E-4</v>
      </c>
      <c r="Q394" s="183">
        <f>IFERROR(_xll.qlIndexFixing(ONIndex1Y,I394,TRUE,_xll.ohTrigger(RecalcTrigger,Trigger1Y)),NA())</f>
        <v>1.9775662726573273E-3</v>
      </c>
    </row>
    <row r="395" spans="2:17" x14ac:dyDescent="0.2">
      <c r="B395" s="39" t="s">
        <v>17</v>
      </c>
      <c r="D395" s="42">
        <f>_xll.qlCalendarAdvance(Calendar,$D394,B395,"f",FALSE)</f>
        <v>42823</v>
      </c>
      <c r="E395" s="177">
        <f>_xll.qlInterestRateIndexValueDate(IndexON,D395)</f>
        <v>42823</v>
      </c>
      <c r="F395" s="193">
        <f>IFERROR(_xll.qlIndexFixing(IndexON,D395,TRUE,_xll.ohTrigger(RecalcTrigger,TriggerON)),NA())</f>
        <v>-1.7727593701799549E-3</v>
      </c>
      <c r="H395" s="42">
        <f>_xll.qlCalendarAdvance(Calendar,$H394,B395,"f",FALSE)</f>
        <v>42823</v>
      </c>
      <c r="I395" s="177">
        <f>_xll.qlInterestRateIndexValueDate(Index1M,$H395)</f>
        <v>42825</v>
      </c>
      <c r="J395" s="182">
        <f>IFERROR(_xll.qlIndexFixing(Index1M,$H395,TRUE,_xll.ohTrigger(RecalcTrigger,Trigger1M)),NA())</f>
        <v>-1.1949855789166503E-3</v>
      </c>
      <c r="K395" s="44">
        <f>IFERROR(_xll.qlIndexFixing(Index3M,H395,TRUE,_xll.ohTrigger(RecalcTrigger,Trigger3M)),NA())</f>
        <v>-1.1876698584205543E-4</v>
      </c>
      <c r="L395" s="44">
        <f>IFERROR(_xll.qlIndexFixing(Index6M,$H395,TRUE,_xll.ohTrigger(RecalcTrigger,Trigger6M)),NA())</f>
        <v>1.0299240122083207E-3</v>
      </c>
      <c r="M395" s="183">
        <f>IFERROR(_xll.qlIndexFixing(Index1Y,$H395,TRUE,_xll.ohTrigger(RecalcTrigger,Trigger1Y)),NA())</f>
        <v>2.6551674528654057E-3</v>
      </c>
      <c r="N395" s="182">
        <f>IFERROR(_xll.qlIndexFixing(ONIndex1M,I395,TRUE,_xll.ohTrigger(RecalcTrigger,Trigger1M)),NA())</f>
        <v>-1.2180439532594178E-3</v>
      </c>
      <c r="O395" s="44">
        <f>IFERROR(_xll.qlIndexFixing(ONIndex3M,I395,TRUE,_xll.ohTrigger(RecalcTrigger,Trigger3M)),NA())</f>
        <v>-2.6972241752076798E-4</v>
      </c>
      <c r="P395" s="44">
        <f>IFERROR(_xll.qlIndexFixing(ONIndex6M,I395,TRUE,_xll.ohTrigger(RecalcTrigger,Trigger6M)),NA())</f>
        <v>7.9852517158585101E-4</v>
      </c>
      <c r="Q395" s="183">
        <f>IFERROR(_xll.qlIndexFixing(ONIndex1Y,I395,TRUE,_xll.ohTrigger(RecalcTrigger,Trigger1Y)),NA())</f>
        <v>1.9730178793953002E-3</v>
      </c>
    </row>
    <row r="396" spans="2:17" x14ac:dyDescent="0.2">
      <c r="B396" s="39" t="s">
        <v>17</v>
      </c>
      <c r="D396" s="42">
        <f>_xll.qlCalendarAdvance(Calendar,$D395,B396,"f",FALSE)</f>
        <v>42824</v>
      </c>
      <c r="E396" s="177">
        <f>_xll.qlInterestRateIndexValueDate(IndexON,D396)</f>
        <v>42824</v>
      </c>
      <c r="F396" s="193">
        <f>IFERROR(_xll.qlIndexFixing(IndexON,D396,TRUE,_xll.ohTrigger(RecalcTrigger,TriggerON)),NA())</f>
        <v>-1.7681969231997385E-3</v>
      </c>
      <c r="H396" s="42">
        <f>_xll.qlCalendarAdvance(Calendar,$H395,B396,"f",FALSE)</f>
        <v>42824</v>
      </c>
      <c r="I396" s="177">
        <f>_xll.qlInterestRateIndexValueDate(Index1M,$H396)</f>
        <v>42828</v>
      </c>
      <c r="J396" s="182">
        <f>IFERROR(_xll.qlIndexFixing(Index1M,$H396,TRUE,_xll.ohTrigger(RecalcTrigger,Trigger1M)),NA())</f>
        <v>-1.1851155091466836E-3</v>
      </c>
      <c r="K396" s="44">
        <f>IFERROR(_xll.qlIndexFixing(Index3M,H396,TRUE,_xll.ohTrigger(RecalcTrigger,Trigger3M)),NA())</f>
        <v>-1.0808853262499852E-4</v>
      </c>
      <c r="L396" s="44">
        <f>IFERROR(_xll.qlIndexFixing(Index6M,$H396,TRUE,_xll.ohTrigger(RecalcTrigger,Trigger6M)),NA())</f>
        <v>1.0436732366122762E-3</v>
      </c>
      <c r="M396" s="183">
        <f>IFERROR(_xll.qlIndexFixing(Index1Y,$H396,TRUE,_xll.ohTrigger(RecalcTrigger,Trigger1Y)),NA())</f>
        <v>2.6814060054155832E-3</v>
      </c>
      <c r="N396" s="182">
        <f>IFERROR(_xll.qlIndexFixing(ONIndex1M,I396,TRUE,_xll.ohTrigger(RecalcTrigger,Trigger1M)),NA())</f>
        <v>-1.2156992600997896E-3</v>
      </c>
      <c r="O396" s="44">
        <f>IFERROR(_xll.qlIndexFixing(ONIndex3M,I396,TRUE,_xll.ohTrigger(RecalcTrigger,Trigger3M)),NA())</f>
        <v>-2.6581026104199879E-4</v>
      </c>
      <c r="P396" s="44">
        <f>IFERROR(_xll.qlIndexFixing(ONIndex6M,I396,TRUE,_xll.ohTrigger(RecalcTrigger,Trigger6M)),NA())</f>
        <v>8.0261639918255412E-4</v>
      </c>
      <c r="Q396" s="183">
        <f>IFERROR(_xll.qlIndexFixing(ONIndex1Y,I396,TRUE,_xll.ohTrigger(RecalcTrigger,Trigger1Y)),NA())</f>
        <v>1.9688822135055517E-3</v>
      </c>
    </row>
    <row r="397" spans="2:17" x14ac:dyDescent="0.2">
      <c r="B397" s="39" t="s">
        <v>17</v>
      </c>
      <c r="D397" s="42">
        <f>_xll.qlCalendarAdvance(Calendar,$D396,B397,"f",FALSE)</f>
        <v>42825</v>
      </c>
      <c r="E397" s="177">
        <f>_xll.qlInterestRateIndexValueDate(IndexON,D397)</f>
        <v>42825</v>
      </c>
      <c r="F397" s="193">
        <f>IFERROR(_xll.qlIndexFixing(IndexON,D397,TRUE,_xll.ohTrigger(RecalcTrigger,TriggerON)),NA())</f>
        <v>-1.7591531122995718E-3</v>
      </c>
      <c r="H397" s="42">
        <f>_xll.qlCalendarAdvance(Calendar,$H396,B397,"f",FALSE)</f>
        <v>42825</v>
      </c>
      <c r="I397" s="177">
        <f>_xll.qlInterestRateIndexValueDate(Index1M,$H397)</f>
        <v>42829</v>
      </c>
      <c r="J397" s="182">
        <f>IFERROR(_xll.qlIndexFixing(Index1M,$H397,TRUE,_xll.ohTrigger(RecalcTrigger,Trigger1M)),NA())</f>
        <v>-1.1826360783526724E-3</v>
      </c>
      <c r="K397" s="44">
        <f>IFERROR(_xll.qlIndexFixing(Index3M,H397,TRUE,_xll.ohTrigger(RecalcTrigger,Trigger3M)),NA())</f>
        <v>-1.0454084876095564E-4</v>
      </c>
      <c r="L397" s="44">
        <f>IFERROR(_xll.qlIndexFixing(Index6M,$H397,TRUE,_xll.ohTrigger(RecalcTrigger,Trigger6M)),NA())</f>
        <v>1.0474583148888767E-3</v>
      </c>
      <c r="M397" s="183">
        <f>IFERROR(_xll.qlIndexFixing(Index1Y,$H397,TRUE,_xll.ohTrigger(RecalcTrigger,Trigger1Y)),NA())</f>
        <v>2.6874893012278755E-3</v>
      </c>
      <c r="N397" s="182">
        <f>IFERROR(_xll.qlIndexFixing(ONIndex1M,I397,TRUE,_xll.ohTrigger(RecalcTrigger,Trigger1M)),NA())</f>
        <v>-1.2133445567874546E-3</v>
      </c>
      <c r="O397" s="44">
        <f>IFERROR(_xll.qlIndexFixing(ONIndex3M,I397,TRUE,_xll.ohTrigger(RecalcTrigger,Trigger3M)),NA())</f>
        <v>-2.6190321243735326E-4</v>
      </c>
      <c r="P397" s="44">
        <f>IFERROR(_xll.qlIndexFixing(ONIndex6M,I397,TRUE,_xll.ohTrigger(RecalcTrigger,Trigger6M)),NA())</f>
        <v>8.0613727685197034E-4</v>
      </c>
      <c r="Q397" s="183">
        <f>IFERROR(_xll.qlIndexFixing(ONIndex1Y,I397,TRUE,_xll.ohTrigger(RecalcTrigger,Trigger1Y)),NA())</f>
        <v>1.9651624441330284E-3</v>
      </c>
    </row>
    <row r="398" spans="2:17" x14ac:dyDescent="0.2">
      <c r="B398" s="39" t="s">
        <v>17</v>
      </c>
      <c r="D398" s="42">
        <f>_xll.qlCalendarAdvance(Calendar,$D397,B398,"f",FALSE)</f>
        <v>42828</v>
      </c>
      <c r="E398" s="177">
        <f>_xll.qlInterestRateIndexValueDate(IndexON,D398)</f>
        <v>42828</v>
      </c>
      <c r="F398" s="193">
        <f>IFERROR(_xll.qlIndexFixing(IndexON,D398,TRUE,_xll.ohTrigger(RecalcTrigger,TriggerON)),NA())</f>
        <v>-1.7502180178752269E-3</v>
      </c>
      <c r="H398" s="42">
        <f>_xll.qlCalendarAdvance(Calendar,$H397,B398,"f",FALSE)</f>
        <v>42828</v>
      </c>
      <c r="I398" s="177">
        <f>_xll.qlInterestRateIndexValueDate(Index1M,$H398)</f>
        <v>42830</v>
      </c>
      <c r="J398" s="182">
        <f>IFERROR(_xll.qlIndexFixing(Index1M,$H398,TRUE,_xll.ohTrigger(RecalcTrigger,Trigger1M)),NA())</f>
        <v>-1.1801466559417939E-3</v>
      </c>
      <c r="K398" s="44">
        <f>IFERROR(_xll.qlIndexFixing(Index3M,H398,TRUE,_xll.ohTrigger(RecalcTrigger,Trigger3M)),NA())</f>
        <v>-1.0099875121118107E-4</v>
      </c>
      <c r="L398" s="44">
        <f>IFERROR(_xll.qlIndexFixing(Index6M,$H398,TRUE,_xll.ohTrigger(RecalcTrigger,Trigger6M)),NA())</f>
        <v>1.0512467054859494E-3</v>
      </c>
      <c r="M398" s="183">
        <f>IFERROR(_xll.qlIndexFixing(Index1Y,$H398,TRUE,_xll.ohTrigger(RecalcTrigger,Trigger1Y)),NA())</f>
        <v>2.6936122022423546E-3</v>
      </c>
      <c r="N398" s="182">
        <f>IFERROR(_xll.qlIndexFixing(ONIndex1M,I398,TRUE,_xll.ohTrigger(RecalcTrigger,Trigger1M)),NA())</f>
        <v>-1.2085977317877195E-3</v>
      </c>
      <c r="O398" s="44">
        <f>IFERROR(_xll.qlIndexFixing(ONIndex3M,I398,TRUE,_xll.ohTrigger(RecalcTrigger,Trigger3M)),NA())</f>
        <v>-2.5410671161907317E-4</v>
      </c>
      <c r="P398" s="44">
        <f>IFERROR(_xll.qlIndexFixing(ONIndex6M,I398,TRUE,_xll.ohTrigger(RecalcTrigger,Trigger6M)),NA())</f>
        <v>8.1125891335354083E-4</v>
      </c>
      <c r="Q398" s="183">
        <f>IFERROR(_xll.qlIndexFixing(ONIndex1Y,I398,TRUE,_xll.ohTrigger(RecalcTrigger,Trigger1Y)),NA())</f>
        <v>1.9591357369730389E-3</v>
      </c>
    </row>
    <row r="399" spans="2:17" x14ac:dyDescent="0.2">
      <c r="B399" s="39" t="s">
        <v>17</v>
      </c>
      <c r="D399" s="42">
        <f>_xll.qlCalendarAdvance(Calendar,$D398,B399,"f",FALSE)</f>
        <v>42829</v>
      </c>
      <c r="E399" s="177">
        <f>_xll.qlInterestRateIndexValueDate(IndexON,D399)</f>
        <v>42829</v>
      </c>
      <c r="F399" s="193">
        <f>IFERROR(_xll.qlIndexFixing(IndexON,D399,TRUE,_xll.ohTrigger(RecalcTrigger,TriggerON)),NA())</f>
        <v>-1.7457928571573689E-3</v>
      </c>
      <c r="H399" s="42">
        <f>_xll.qlCalendarAdvance(Calendar,$H398,B399,"f",FALSE)</f>
        <v>42829</v>
      </c>
      <c r="I399" s="177">
        <f>_xll.qlInterestRateIndexValueDate(Index1M,$H399)</f>
        <v>42831</v>
      </c>
      <c r="J399" s="182">
        <f>IFERROR(_xll.qlIndexFixing(Index1M,$H399,TRUE,_xll.ohTrigger(RecalcTrigger,Trigger1M)),NA())</f>
        <v>-1.1750824059722498E-3</v>
      </c>
      <c r="K399" s="44">
        <f>IFERROR(_xll.qlIndexFixing(Index3M,H399,TRUE,_xll.ohTrigger(RecalcTrigger,Trigger3M)),NA())</f>
        <v>-9.7462048708452957E-5</v>
      </c>
      <c r="L399" s="44">
        <f>IFERROR(_xll.qlIndexFixing(Index6M,$H399,TRUE,_xll.ohTrigger(RecalcTrigger,Trigger6M)),NA())</f>
        <v>1.0550415509397808E-3</v>
      </c>
      <c r="M399" s="183">
        <f>IFERROR(_xll.qlIndexFixing(Index1Y,$H399,TRUE,_xll.ohTrigger(RecalcTrigger,Trigger1Y)),NA())</f>
        <v>2.6997735381241767E-3</v>
      </c>
      <c r="N399" s="182">
        <f>IFERROR(_xll.qlIndexFixing(ONIndex1M,I399,TRUE,_xll.ohTrigger(RecalcTrigger,Trigger1M)),NA())</f>
        <v>-1.203825668070202E-3</v>
      </c>
      <c r="O399" s="44">
        <f>IFERROR(_xll.qlIndexFixing(ONIndex3M,I399,TRUE,_xll.ohTrigger(RecalcTrigger,Trigger3M)),NA())</f>
        <v>-2.4632909532140701E-4</v>
      </c>
      <c r="P399" s="44">
        <f>IFERROR(_xll.qlIndexFixing(ONIndex6M,I399,TRUE,_xll.ohTrigger(RecalcTrigger,Trigger6M)),NA())</f>
        <v>8.1443416650728295E-4</v>
      </c>
      <c r="Q399" s="183">
        <f>IFERROR(_xll.qlIndexFixing(ONIndex1Y,I399,TRUE,_xll.ohTrigger(RecalcTrigger,Trigger1Y)),NA())</f>
        <v>1.9545057239866992E-3</v>
      </c>
    </row>
    <row r="400" spans="2:17" x14ac:dyDescent="0.2">
      <c r="B400" s="39" t="s">
        <v>17</v>
      </c>
      <c r="D400" s="42">
        <f>_xll.qlCalendarAdvance(Calendar,$D399,B400,"f",FALSE)</f>
        <v>42830</v>
      </c>
      <c r="E400" s="177">
        <f>_xll.qlInterestRateIndexValueDate(IndexON,D400)</f>
        <v>42830</v>
      </c>
      <c r="F400" s="193">
        <f>IFERROR(_xll.qlIndexFixing(IndexON,D400,TRUE,_xll.ohTrigger(RecalcTrigger,TriggerON)),NA())</f>
        <v>-1.7413962604706512E-3</v>
      </c>
      <c r="H400" s="42">
        <f>_xll.qlCalendarAdvance(Calendar,$H399,B400,"f",FALSE)</f>
        <v>42830</v>
      </c>
      <c r="I400" s="177">
        <f>_xll.qlInterestRateIndexValueDate(Index1M,$H400)</f>
        <v>42832</v>
      </c>
      <c r="J400" s="182">
        <f>IFERROR(_xll.qlIndexFixing(Index1M,$H400,TRUE,_xll.ohTrigger(RecalcTrigger,Trigger1M)),NA())</f>
        <v>-1.1738520993953918E-3</v>
      </c>
      <c r="K400" s="44">
        <f>IFERROR(_xll.qlIndexFixing(Index3M,H400,TRUE,_xll.ohTrigger(RecalcTrigger,Trigger3M)),NA())</f>
        <v>-9.3930548055664657E-5</v>
      </c>
      <c r="L400" s="44">
        <f>IFERROR(_xll.qlIndexFixing(Index6M,$H400,TRUE,_xll.ohTrigger(RecalcTrigger,Trigger6M)),NA())</f>
        <v>1.0637312968795032E-3</v>
      </c>
      <c r="M400" s="183">
        <f>IFERROR(_xll.qlIndexFixing(Index1Y,$H400,TRUE,_xll.ohTrigger(RecalcTrigger,Trigger1Y)),NA())</f>
        <v>2.7143747071832025E-3</v>
      </c>
      <c r="N400" s="182">
        <f>IFERROR(_xll.qlIndexFixing(ONIndex1M,I400,TRUE,_xll.ohTrigger(RecalcTrigger,Trigger1M)),NA())</f>
        <v>-1.2014209337785076E-3</v>
      </c>
      <c r="O400" s="44">
        <f>IFERROR(_xll.qlIndexFixing(ONIndex3M,I400,TRUE,_xll.ohTrigger(RecalcTrigger,Trigger3M)),NA())</f>
        <v>-2.4244983524823738E-4</v>
      </c>
      <c r="P400" s="44">
        <f>IFERROR(_xll.qlIndexFixing(ONIndex6M,I400,TRUE,_xll.ohTrigger(RecalcTrigger,Trigger6M)),NA())</f>
        <v>8.1504095352791239E-4</v>
      </c>
      <c r="Q400" s="183">
        <f>IFERROR(_xll.qlIndexFixing(ONIndex1Y,I400,TRUE,_xll.ohTrigger(RecalcTrigger,Trigger1Y)),NA())</f>
        <v>1.9529129807693835E-3</v>
      </c>
    </row>
    <row r="401" spans="2:17" x14ac:dyDescent="0.2">
      <c r="B401" s="39" t="s">
        <v>17</v>
      </c>
      <c r="D401" s="42">
        <f>_xll.qlCalendarAdvance(Calendar,$D400,B401,"f",FALSE)</f>
        <v>42831</v>
      </c>
      <c r="E401" s="177">
        <f>_xll.qlInterestRateIndexValueDate(IndexON,D401)</f>
        <v>42831</v>
      </c>
      <c r="F401" s="193">
        <f>IFERROR(_xll.qlIndexFixing(IndexON,D401,TRUE,_xll.ohTrigger(RecalcTrigger,TriggerON)),NA())</f>
        <v>-1.7370285967599486E-3</v>
      </c>
      <c r="H401" s="42">
        <f>_xll.qlCalendarAdvance(Calendar,$H400,B401,"f",FALSE)</f>
        <v>42831</v>
      </c>
      <c r="I401" s="177">
        <f>_xll.qlInterestRateIndexValueDate(Index1M,$H401)</f>
        <v>42835</v>
      </c>
      <c r="J401" s="182">
        <f>IFERROR(_xll.qlIndexFixing(Index1M,$H401,TRUE,_xll.ohTrigger(RecalcTrigger,Trigger1M)),NA())</f>
        <v>-1.1675497164516102E-3</v>
      </c>
      <c r="K401" s="44">
        <f>IFERROR(_xll.qlIndexFixing(Index3M,H401,TRUE,_xll.ohTrigger(RecalcTrigger,Trigger3M)),NA())</f>
        <v>-8.3365296306148196E-5</v>
      </c>
      <c r="L401" s="44">
        <f>IFERROR(_xll.qlIndexFixing(Index6M,$H401,TRUE,_xll.ohTrigger(RecalcTrigger,Trigger6M)),NA())</f>
        <v>1.0703491263013762E-3</v>
      </c>
      <c r="M401" s="183">
        <f>IFERROR(_xll.qlIndexFixing(Index1Y,$H401,TRUE,_xll.ohTrigger(RecalcTrigger,Trigger1Y)),NA())</f>
        <v>2.7247795053351479E-3</v>
      </c>
      <c r="N401" s="182">
        <f>IFERROR(_xll.qlIndexFixing(ONIndex1M,I401,TRUE,_xll.ohTrigger(RecalcTrigger,Trigger1M)),NA())</f>
        <v>-1.1990061973676802E-3</v>
      </c>
      <c r="O401" s="44">
        <f>IFERROR(_xll.qlIndexFixing(ONIndex3M,I401,TRUE,_xll.ohTrigger(RecalcTrigger,Trigger3M)),NA())</f>
        <v>-2.3857658320913799E-4</v>
      </c>
      <c r="P401" s="44">
        <f>IFERROR(_xll.qlIndexFixing(ONIndex6M,I401,TRUE,_xll.ohTrigger(RecalcTrigger,Trigger6M)),NA())</f>
        <v>8.1505245440816054E-4</v>
      </c>
      <c r="Q401" s="183">
        <f>IFERROR(_xll.qlIndexFixing(ONIndex1Y,I401,TRUE,_xll.ohTrigger(RecalcTrigger,Trigger1Y)),NA())</f>
        <v>1.9517551512571174E-3</v>
      </c>
    </row>
    <row r="402" spans="2:17" x14ac:dyDescent="0.2">
      <c r="B402" s="39" t="s">
        <v>17</v>
      </c>
      <c r="D402" s="42">
        <f>_xll.qlCalendarAdvance(Calendar,$D401,B402,"f",FALSE)</f>
        <v>42832</v>
      </c>
      <c r="E402" s="177">
        <f>_xll.qlInterestRateIndexValueDate(IndexON,D402)</f>
        <v>42832</v>
      </c>
      <c r="F402" s="193">
        <f>IFERROR(_xll.qlIndexFixing(IndexON,D402,TRUE,_xll.ohTrigger(RecalcTrigger,TriggerON)),NA())</f>
        <v>-1.728383259673727E-3</v>
      </c>
      <c r="H402" s="42">
        <f>_xll.qlCalendarAdvance(Calendar,$H401,B402,"f",FALSE)</f>
        <v>42832</v>
      </c>
      <c r="I402" s="177">
        <f>_xll.qlInterestRateIndexValueDate(Index1M,$H402)</f>
        <v>42836</v>
      </c>
      <c r="J402" s="182">
        <f>IFERROR(_xll.qlIndexFixing(Index1M,$H402,TRUE,_xll.ohTrigger(RecalcTrigger,Trigger1M)),NA())</f>
        <v>-1.1650003724250624E-3</v>
      </c>
      <c r="K402" s="44">
        <f>IFERROR(_xll.qlIndexFixing(Index3M,H402,TRUE,_xll.ohTrigger(RecalcTrigger,Trigger3M)),NA())</f>
        <v>-7.9852632516418277E-5</v>
      </c>
      <c r="L402" s="44">
        <f>IFERROR(_xll.qlIndexFixing(Index6M,$H402,TRUE,_xll.ohTrigger(RecalcTrigger,Trigger6M)),NA())</f>
        <v>1.0742241783489239E-3</v>
      </c>
      <c r="M402" s="183">
        <f>IFERROR(_xll.qlIndexFixing(Index1Y,$H402,TRUE,_xll.ohTrigger(RecalcTrigger,Trigger1Y)),NA())</f>
        <v>2.7311151422254464E-3</v>
      </c>
      <c r="N402" s="182">
        <f>IFERROR(_xll.qlIndexFixing(ONIndex1M,I402,TRUE,_xll.ohTrigger(RecalcTrigger,Trigger1M)),NA())</f>
        <v>-1.191684102437307E-3</v>
      </c>
      <c r="O402" s="44">
        <f>IFERROR(_xll.qlIndexFixing(ONIndex3M,I402,TRUE,_xll.ohTrigger(RecalcTrigger,Trigger3M)),NA())</f>
        <v>-2.270006947933112E-4</v>
      </c>
      <c r="P402" s="44">
        <f>IFERROR(_xll.qlIndexFixing(ONIndex6M,I402,TRUE,_xll.ohTrigger(RecalcTrigger,Trigger6M)),NA())</f>
        <v>8.1086542259889427E-4</v>
      </c>
      <c r="Q402" s="183">
        <f>IFERROR(_xll.qlIndexFixing(ONIndex1Y,I402,TRUE,_xll.ohTrigger(RecalcTrigger,Trigger1Y)),NA())</f>
        <v>1.9513915869584508E-3</v>
      </c>
    </row>
    <row r="403" spans="2:17" x14ac:dyDescent="0.2">
      <c r="B403" s="39" t="s">
        <v>17</v>
      </c>
      <c r="D403" s="42">
        <f>_xll.qlCalendarAdvance(Calendar,$D402,B403,"f",FALSE)</f>
        <v>42835</v>
      </c>
      <c r="E403" s="177">
        <f>_xll.qlInterestRateIndexValueDate(IndexON,D403)</f>
        <v>42835</v>
      </c>
      <c r="F403" s="193">
        <f>IFERROR(_xll.qlIndexFixing(IndexON,D403,TRUE,_xll.ohTrigger(RecalcTrigger,TriggerON)),NA())</f>
        <v>-1.7198546517738222E-3</v>
      </c>
      <c r="H403" s="42">
        <f>_xll.qlCalendarAdvance(Calendar,$H402,B403,"f",FALSE)</f>
        <v>42835</v>
      </c>
      <c r="I403" s="177">
        <f>_xll.qlInterestRateIndexValueDate(Index1M,$H403)</f>
        <v>42837</v>
      </c>
      <c r="J403" s="182">
        <f>IFERROR(_xll.qlIndexFixing(Index1M,$H403,TRUE,_xll.ohTrigger(RecalcTrigger,Trigger1M)),NA())</f>
        <v>-1.162441046143492E-3</v>
      </c>
      <c r="K403" s="44">
        <f>IFERROR(_xll.qlIndexFixing(Index3M,H403,TRUE,_xll.ohTrigger(RecalcTrigger,Trigger3M)),NA())</f>
        <v>-7.6344175663904537E-5</v>
      </c>
      <c r="L403" s="44">
        <f>IFERROR(_xll.qlIndexFixing(Index6M,$H403,TRUE,_xll.ohTrigger(RecalcTrigger,Trigger6M)),NA())</f>
        <v>1.0781250170405483E-3</v>
      </c>
      <c r="M403" s="183">
        <f>IFERROR(_xll.qlIndexFixing(Index1Y,$H403,TRUE,_xll.ohTrigger(RecalcTrigger,Trigger1Y)),NA())</f>
        <v>2.7374820009796333E-3</v>
      </c>
      <c r="N403" s="182">
        <f>IFERROR(_xll.qlIndexFixing(ONIndex1M,I403,TRUE,_xll.ohTrigger(RecalcTrigger,Trigger1M)),NA())</f>
        <v>-1.1843078091811066E-3</v>
      </c>
      <c r="O403" s="44">
        <f>IFERROR(_xll.qlIndexFixing(ONIndex3M,I403,TRUE,_xll.ohTrigger(RecalcTrigger,Trigger3M)),NA())</f>
        <v>-2.1547163333579533E-4</v>
      </c>
      <c r="P403" s="44">
        <f>IFERROR(_xll.qlIndexFixing(ONIndex6M,I403,TRUE,_xll.ohTrigger(RecalcTrigger,Trigger6M)),NA())</f>
        <v>8.0238771403173814E-4</v>
      </c>
      <c r="Q403" s="183">
        <f>IFERROR(_xll.qlIndexFixing(ONIndex1Y,I403,TRUE,_xll.ohTrigger(RecalcTrigger,Trigger1Y)),NA())</f>
        <v>1.9541188556093658E-3</v>
      </c>
    </row>
    <row r="404" spans="2:17" x14ac:dyDescent="0.2">
      <c r="B404" s="39" t="s">
        <v>17</v>
      </c>
      <c r="D404" s="42">
        <f>_xll.qlCalendarAdvance(Calendar,$D403,B404,"f",FALSE)</f>
        <v>42836</v>
      </c>
      <c r="E404" s="177">
        <f>_xll.qlInterestRateIndexValueDate(IndexON,D404)</f>
        <v>42836</v>
      </c>
      <c r="F404" s="193">
        <f>IFERROR(_xll.qlIndexFixing(IndexON,D404,TRUE,_xll.ohTrigger(RecalcTrigger,TriggerON)),NA())</f>
        <v>-1.715637187755803E-3</v>
      </c>
      <c r="H404" s="42">
        <f>_xll.qlCalendarAdvance(Calendar,$H403,B404,"f",FALSE)</f>
        <v>42836</v>
      </c>
      <c r="I404" s="177">
        <f>_xll.qlInterestRateIndexValueDate(Index1M,$H404)</f>
        <v>42838</v>
      </c>
      <c r="J404" s="182">
        <f>IFERROR(_xll.qlIndexFixing(Index1M,$H404,TRUE,_xll.ohTrigger(RecalcTrigger,Trigger1M)),NA())</f>
        <v>-1.1572371806435611E-3</v>
      </c>
      <c r="K404" s="44">
        <f>IFERROR(_xll.qlIndexFixing(Index3M,H404,TRUE,_xll.ohTrigger(RecalcTrigger,Trigger3M)),NA())</f>
        <v>-7.2839720977461867E-5</v>
      </c>
      <c r="L404" s="44">
        <f>IFERROR(_xll.qlIndexFixing(Index6M,$H404,TRUE,_xll.ohTrigger(RecalcTrigger,Trigger6M)),NA())</f>
        <v>1.0820549437725645E-3</v>
      </c>
      <c r="M404" s="183">
        <f>IFERROR(_xll.qlIndexFixing(Index1Y,$H404,TRUE,_xll.ohTrigger(RecalcTrigger,Trigger1Y)),NA())</f>
        <v>2.7438788475908395E-3</v>
      </c>
      <c r="N404" s="182">
        <f>IFERROR(_xll.qlIndexFixing(ONIndex1M,I404,TRUE,_xll.ohTrigger(RecalcTrigger,Trigger1M)),NA())</f>
        <v>-1.1818230953464237E-3</v>
      </c>
      <c r="O404" s="44">
        <f>IFERROR(_xll.qlIndexFixing(ONIndex3M,I404,TRUE,_xll.ohTrigger(RecalcTrigger,Trigger3M)),NA())</f>
        <v>-2.1164463565703784E-4</v>
      </c>
      <c r="P404" s="44">
        <f>IFERROR(_xll.qlIndexFixing(ONIndex6M,I404,TRUE,_xll.ohTrigger(RecalcTrigger,Trigger6M)),NA())</f>
        <v>7.9811584365430122E-4</v>
      </c>
      <c r="Q404" s="183">
        <f>IFERROR(_xll.qlIndexFixing(ONIndex1Y,I404,TRUE,_xll.ohTrigger(RecalcTrigger,Trigger1Y)),NA())</f>
        <v>1.9560941686425082E-3</v>
      </c>
    </row>
    <row r="405" spans="2:17" x14ac:dyDescent="0.2">
      <c r="B405" s="39" t="s">
        <v>17</v>
      </c>
      <c r="D405" s="42">
        <f>_xll.qlCalendarAdvance(Calendar,$D404,B405,"f",FALSE)</f>
        <v>42837</v>
      </c>
      <c r="E405" s="177">
        <f>_xll.qlInterestRateIndexValueDate(IndexON,D405)</f>
        <v>42837</v>
      </c>
      <c r="F405" s="193">
        <f>IFERROR(_xll.qlIndexFixing(IndexON,D405,TRUE,_xll.ohTrigger(RecalcTrigger,TriggerON)),NA())</f>
        <v>-1.7114508705429188E-3</v>
      </c>
      <c r="H405" s="42">
        <f>_xll.qlCalendarAdvance(Calendar,$H404,B405,"f",FALSE)</f>
        <v>42837</v>
      </c>
      <c r="I405" s="177">
        <f>_xll.qlInterestRateIndexValueDate(Index1M,$H405)</f>
        <v>42843</v>
      </c>
      <c r="J405" s="182">
        <f>IFERROR(_xll.qlIndexFixing(Index1M,$H405,TRUE,_xll.ohTrigger(RecalcTrigger,Trigger1M)),NA())</f>
        <v>-1.1468755359520522E-3</v>
      </c>
      <c r="K405" s="44">
        <f>IFERROR(_xll.qlIndexFixing(Index3M,H405,TRUE,_xll.ohTrigger(RecalcTrigger,Trigger3M)),NA())</f>
        <v>-5.5370178097480848E-5</v>
      </c>
      <c r="L405" s="44">
        <f>IFERROR(_xll.qlIndexFixing(Index6M,$H405,TRUE,_xll.ohTrigger(RecalcTrigger,Trigger6M)),NA())</f>
        <v>1.1022580357959381E-3</v>
      </c>
      <c r="M405" s="183">
        <f>IFERROR(_xll.qlIndexFixing(Index1Y,$H405,TRUE,_xll.ohTrigger(RecalcTrigger,Trigger1Y)),NA())</f>
        <v>2.7762690713231271E-3</v>
      </c>
      <c r="N405" s="182">
        <f>IFERROR(_xll.qlIndexFixing(ONIndex1M,I405,TRUE,_xll.ohTrigger(RecalcTrigger,Trigger1M)),NA())</f>
        <v>-1.1793283901440077E-3</v>
      </c>
      <c r="O405" s="44">
        <f>IFERROR(_xll.qlIndexFixing(ONIndex3M,I405,TRUE,_xll.ohTrigger(RecalcTrigger,Trigger3M)),NA())</f>
        <v>-2.0782484561276959E-4</v>
      </c>
      <c r="P405" s="44">
        <f>IFERROR(_xll.qlIndexFixing(ONIndex6M,I405,TRUE,_xll.ohTrigger(RecalcTrigger,Trigger6M)),NA())</f>
        <v>7.9321543917210136E-4</v>
      </c>
      <c r="Q405" s="183">
        <f>IFERROR(_xll.qlIndexFixing(ONIndex1Y,I405,TRUE,_xll.ohTrigger(RecalcTrigger,Trigger1Y)),NA())</f>
        <v>1.9585297516577782E-3</v>
      </c>
    </row>
    <row r="406" spans="2:17" x14ac:dyDescent="0.2">
      <c r="B406" s="39" t="s">
        <v>17</v>
      </c>
      <c r="D406" s="42">
        <f>_xll.qlCalendarAdvance(Calendar,$D405,B406,"f",FALSE)</f>
        <v>42838</v>
      </c>
      <c r="E406" s="177">
        <f>_xll.qlInterestRateIndexValueDate(IndexON,D406)</f>
        <v>42838</v>
      </c>
      <c r="F406" s="193">
        <f>IFERROR(_xll.qlIndexFixing(IndexON,D406,TRUE,_xll.ohTrigger(RecalcTrigger,TriggerON)),NA())</f>
        <v>-1.6990990726464261E-3</v>
      </c>
      <c r="H406" s="42">
        <f>_xll.qlCalendarAdvance(Calendar,$H405,B406,"f",FALSE)</f>
        <v>42838</v>
      </c>
      <c r="I406" s="177">
        <f>_xll.qlInterestRateIndexValueDate(Index1M,$H406)</f>
        <v>42844</v>
      </c>
      <c r="J406" s="182">
        <f>IFERROR(_xll.qlIndexFixing(Index1M,$H406,TRUE,_xll.ohTrigger(RecalcTrigger,Trigger1M)),NA())</f>
        <v>-1.144246371316715E-3</v>
      </c>
      <c r="K406" s="44">
        <f>IFERROR(_xll.qlIndexFixing(Index3M,H406,TRUE,_xll.ohTrigger(RecalcTrigger,Trigger3M)),NA())</f>
        <v>-5.1885328236054319E-5</v>
      </c>
      <c r="L406" s="44">
        <f>IFERROR(_xll.qlIndexFixing(Index6M,$H406,TRUE,_xll.ohTrigger(RecalcTrigger,Trigger6M)),NA())</f>
        <v>1.1064330912072763E-3</v>
      </c>
      <c r="M406" s="183">
        <f>IFERROR(_xll.qlIndexFixing(Index1Y,$H406,TRUE,_xll.ohTrigger(RecalcTrigger,Trigger1Y)),NA())</f>
        <v>2.7828194213623844E-3</v>
      </c>
      <c r="N406" s="182">
        <f>IFERROR(_xll.qlIndexFixing(ONIndex1M,I406,TRUE,_xll.ohTrigger(RecalcTrigger,Trigger1M)),NA())</f>
        <v>-1.1743018513188375E-3</v>
      </c>
      <c r="O406" s="44">
        <f>IFERROR(_xll.qlIndexFixing(ONIndex3M,I406,TRUE,_xll.ohTrigger(RecalcTrigger,Trigger3M)),NA())</f>
        <v>-2.0020993054092884E-4</v>
      </c>
      <c r="P406" s="44">
        <f>IFERROR(_xll.qlIndexFixing(ONIndex6M,I406,TRUE,_xll.ohTrigger(RecalcTrigger,Trigger6M)),NA())</f>
        <v>7.8130043205781874E-4</v>
      </c>
      <c r="Q406" s="183">
        <f>IFERROR(_xll.qlIndexFixing(ONIndex1Y,I406,TRUE,_xll.ohTrigger(RecalcTrigger,Trigger1Y)),NA())</f>
        <v>1.964961723226466E-3</v>
      </c>
    </row>
    <row r="407" spans="2:17" x14ac:dyDescent="0.2">
      <c r="B407" s="39" t="s">
        <v>17</v>
      </c>
      <c r="D407" s="42">
        <f>_xll.qlCalendarAdvance(Calendar,$D406,B407,"f",FALSE)</f>
        <v>42843</v>
      </c>
      <c r="E407" s="177">
        <f>_xll.qlInterestRateIndexValueDate(IndexON,D407)</f>
        <v>42843</v>
      </c>
      <c r="F407" s="193">
        <f>IFERROR(_xll.qlIndexFixing(IndexON,D407,TRUE,_xll.ohTrigger(RecalcTrigger,TriggerON)),NA())</f>
        <v>-1.6870077104069736E-3</v>
      </c>
      <c r="H407" s="42">
        <f>_xll.qlCalendarAdvance(Calendar,$H406,B407,"f",FALSE)</f>
        <v>42843</v>
      </c>
      <c r="I407" s="177">
        <f>_xll.qlInterestRateIndexValueDate(Index1M,$H407)</f>
        <v>42845</v>
      </c>
      <c r="J407" s="182">
        <f>IFERROR(_xll.qlIndexFixing(Index1M,$H407,TRUE,_xll.ohTrigger(RecalcTrigger,Trigger1M)),NA())</f>
        <v>-1.138903022633031E-3</v>
      </c>
      <c r="K407" s="44">
        <f>IFERROR(_xll.qlIndexFixing(Index3M,H407,TRUE,_xll.ohTrigger(RecalcTrigger,Trigger3M)),NA())</f>
        <v>-4.840299314368013E-5</v>
      </c>
      <c r="L407" s="44">
        <f>IFERROR(_xll.qlIndexFixing(Index6M,$H407,TRUE,_xll.ohTrigger(RecalcTrigger,Trigger6M)),NA())</f>
        <v>1.110660980002621E-3</v>
      </c>
      <c r="M407" s="183">
        <f>IFERROR(_xll.qlIndexFixing(Index1Y,$H407,TRUE,_xll.ohTrigger(RecalcTrigger,Trigger1Y)),NA())</f>
        <v>2.7893908664109977E-3</v>
      </c>
      <c r="N407" s="182">
        <f>IFERROR(_xll.qlIndexFixing(ONIndex1M,I407,TRUE,_xll.ohTrigger(RecalcTrigger,Trigger1M)),NA())</f>
        <v>-1.1692496822357512E-3</v>
      </c>
      <c r="O407" s="44">
        <f>IFERROR(_xll.qlIndexFixing(ONIndex3M,I407,TRUE,_xll.ohTrigger(RecalcTrigger,Trigger3M)),NA())</f>
        <v>-1.9262076409898299E-4</v>
      </c>
      <c r="P407" s="44">
        <f>IFERROR(_xll.qlIndexFixing(ONIndex6M,I407,TRUE,_xll.ohTrigger(RecalcTrigger,Trigger6M)),NA())</f>
        <v>7.6745175974224367E-4</v>
      </c>
      <c r="Q407" s="183">
        <f>IFERROR(_xll.qlIndexFixing(ONIndex1Y,I407,TRUE,_xll.ohTrigger(RecalcTrigger,Trigger1Y)),NA())</f>
        <v>1.9728206201463649E-3</v>
      </c>
    </row>
    <row r="408" spans="2:17" x14ac:dyDescent="0.2">
      <c r="B408" s="39" t="s">
        <v>17</v>
      </c>
      <c r="D408" s="42">
        <f>_xll.qlCalendarAdvance(Calendar,$D407,B408,"f",FALSE)</f>
        <v>42844</v>
      </c>
      <c r="E408" s="177">
        <f>_xll.qlInterestRateIndexValueDate(IndexON,D408)</f>
        <v>42844</v>
      </c>
      <c r="F408" s="193">
        <f>IFERROR(_xll.qlIndexFixing(IndexON,D408,TRUE,_xll.ohTrigger(RecalcTrigger,TriggerON)),NA())</f>
        <v>-1.683049751286525E-3</v>
      </c>
      <c r="H408" s="42">
        <f>_xll.qlCalendarAdvance(Calendar,$H407,B408,"f",FALSE)</f>
        <v>42844</v>
      </c>
      <c r="I408" s="177">
        <f>_xll.qlInterestRateIndexValueDate(Index1M,$H408)</f>
        <v>42846</v>
      </c>
      <c r="J408" s="182">
        <f>IFERROR(_xll.qlIndexFixing(Index1M,$H408,TRUE,_xll.ohTrigger(RecalcTrigger,Trigger1M)),NA())</f>
        <v>-1.1376027052058303E-3</v>
      </c>
      <c r="K408" s="44">
        <f>IFERROR(_xll.qlIndexFixing(Index3M,H408,TRUE,_xll.ohTrigger(RecalcTrigger,Trigger3M)),NA())</f>
        <v>-4.492295262287166E-5</v>
      </c>
      <c r="L408" s="44">
        <f>IFERROR(_xll.qlIndexFixing(Index6M,$H408,TRUE,_xll.ohTrigger(RecalcTrigger,Trigger6M)),NA())</f>
        <v>1.1200355070649559E-3</v>
      </c>
      <c r="M408" s="183">
        <f>IFERROR(_xll.qlIndexFixing(Index1Y,$H408,TRUE,_xll.ohTrigger(RecalcTrigger,Trigger1Y)),NA())</f>
        <v>2.8046382203658683E-3</v>
      </c>
      <c r="N408" s="182">
        <f>IFERROR(_xll.qlIndexFixing(ONIndex1M,I408,TRUE,_xll.ohTrigger(RecalcTrigger,Trigger1M)),NA())</f>
        <v>-1.1667050401387158E-3</v>
      </c>
      <c r="O408" s="44">
        <f>IFERROR(_xll.qlIndexFixing(ONIndex3M,I408,TRUE,_xll.ohTrigger(RecalcTrigger,Trigger3M)),NA())</f>
        <v>-1.8883926310664378E-4</v>
      </c>
      <c r="P408" s="44">
        <f>IFERROR(_xll.qlIndexFixing(ONIndex6M,I408,TRUE,_xll.ohTrigger(RecalcTrigger,Trigger6M)),NA())</f>
        <v>7.6058759482577898E-4</v>
      </c>
      <c r="Q408" s="183">
        <f>IFERROR(_xll.qlIndexFixing(ONIndex1Y,I408,TRUE,_xll.ohTrigger(RecalcTrigger,Trigger1Y)),NA())</f>
        <v>1.97689815533586E-3</v>
      </c>
    </row>
    <row r="409" spans="2:17" x14ac:dyDescent="0.2">
      <c r="B409" s="39" t="s">
        <v>17</v>
      </c>
      <c r="D409" s="42">
        <f>_xll.qlCalendarAdvance(Calendar,$D408,B409,"f",FALSE)</f>
        <v>42845</v>
      </c>
      <c r="E409" s="177">
        <f>_xll.qlInterestRateIndexValueDate(IndexON,D409)</f>
        <v>42845</v>
      </c>
      <c r="F409" s="193">
        <f>IFERROR(_xll.qlIndexFixing(IndexON,D409,TRUE,_xll.ohTrigger(RecalcTrigger,TriggerON)),NA())</f>
        <v>-1.6791258905302087E-3</v>
      </c>
      <c r="H409" s="42">
        <f>_xll.qlCalendarAdvance(Calendar,$H408,B409,"f",FALSE)</f>
        <v>42845</v>
      </c>
      <c r="I409" s="177">
        <f>_xll.qlInterestRateIndexValueDate(Index1M,$H409)</f>
        <v>42849</v>
      </c>
      <c r="J409" s="182">
        <f>IFERROR(_xll.qlIndexFixing(Index1M,$H409,TRUE,_xll.ohTrigger(RecalcTrigger,Trigger1M)),NA())</f>
        <v>-1.1309510014609891E-3</v>
      </c>
      <c r="K409" s="44">
        <f>IFERROR(_xll.qlIndexFixing(Index3M,H409,TRUE,_xll.ohTrigger(RecalcTrigger,Trigger3M)),NA())</f>
        <v>-3.4494367533761358E-5</v>
      </c>
      <c r="L409" s="44">
        <f>IFERROR(_xll.qlIndexFixing(Index6M,$H409,TRUE,_xll.ohTrigger(RecalcTrigger,Trigger6M)),NA())</f>
        <v>1.1281708695404873E-3</v>
      </c>
      <c r="M409" s="183">
        <f>IFERROR(_xll.qlIndexFixing(Index1Y,$H409,TRUE,_xll.ohTrigger(RecalcTrigger,Trigger1Y)),NA())</f>
        <v>2.8158613238474964E-3</v>
      </c>
      <c r="N409" s="182">
        <f>IFERROR(_xll.qlIndexFixing(ONIndex1M,I409,TRUE,_xll.ohTrigger(RecalcTrigger,Trigger1M)),NA())</f>
        <v>-1.1641504148673931E-3</v>
      </c>
      <c r="O409" s="44">
        <f>IFERROR(_xll.qlIndexFixing(ONIndex3M,I409,TRUE,_xll.ohTrigger(RecalcTrigger,Trigger3M)),NA())</f>
        <v>-1.8506587014854858E-4</v>
      </c>
      <c r="P409" s="44">
        <f>IFERROR(_xll.qlIndexFixing(ONIndex6M,I409,TRUE,_xll.ohTrigger(RecalcTrigger,Trigger6M)),NA())</f>
        <v>7.5431905210088246E-4</v>
      </c>
      <c r="Q409" s="183">
        <f>IFERROR(_xll.qlIndexFixing(ONIndex1Y,I409,TRUE,_xll.ohTrigger(RecalcTrigger,Trigger1Y)),NA())</f>
        <v>1.9807435709218169E-3</v>
      </c>
    </row>
    <row r="410" spans="2:17" x14ac:dyDescent="0.2">
      <c r="B410" s="39" t="s">
        <v>17</v>
      </c>
      <c r="D410" s="42">
        <f>_xll.qlCalendarAdvance(Calendar,$D409,B410,"f",FALSE)</f>
        <v>42846</v>
      </c>
      <c r="E410" s="177">
        <f>_xll.qlInterestRateIndexValueDate(IndexON,D410)</f>
        <v>42846</v>
      </c>
      <c r="F410" s="193">
        <f>IFERROR(_xll.qlIndexFixing(IndexON,D410,TRUE,_xll.ohTrigger(RecalcTrigger,TriggerON)),NA())</f>
        <v>-1.6713859152694965E-3</v>
      </c>
      <c r="H410" s="42">
        <f>_xll.qlCalendarAdvance(Calendar,$H409,B410,"f",FALSE)</f>
        <v>42846</v>
      </c>
      <c r="I410" s="177">
        <f>_xll.qlInterestRateIndexValueDate(Index1M,$H410)</f>
        <v>42850</v>
      </c>
      <c r="J410" s="182">
        <f>IFERROR(_xll.qlIndexFixing(Index1M,$H410,TRUE,_xll.ohTrigger(RecalcTrigger,Trigger1M)),NA())</f>
        <v>-1.1282620275148147E-3</v>
      </c>
      <c r="K410" s="44">
        <f>IFERROR(_xll.qlIndexFixing(Index3M,H410,TRUE,_xll.ohTrigger(RecalcTrigger,Trigger3M)),NA())</f>
        <v>-3.1021264702935826E-5</v>
      </c>
      <c r="L410" s="44">
        <f>IFERROR(_xll.qlIndexFixing(Index6M,$H410,TRUE,_xll.ohTrigger(RecalcTrigger,Trigger6M)),NA())</f>
        <v>1.1327144958091571E-3</v>
      </c>
      <c r="M410" s="183">
        <f>IFERROR(_xll.qlIndexFixing(Index1Y,$H410,TRUE,_xll.ohTrigger(RecalcTrigger,Trigger1Y)),NA())</f>
        <v>2.8225187826233186E-3</v>
      </c>
      <c r="N410" s="182">
        <f>IFERROR(_xll.qlIndexFixing(ONIndex1M,I410,TRUE,_xll.ohTrigger(RecalcTrigger,Trigger1M)),NA())</f>
        <v>-1.1615858073810159E-3</v>
      </c>
      <c r="O410" s="44">
        <f>IFERROR(_xll.qlIndexFixing(ONIndex3M,I410,TRUE,_xll.ohTrigger(RecalcTrigger,Trigger3M)),NA())</f>
        <v>-1.8130073498490162E-4</v>
      </c>
      <c r="P410" s="44">
        <f>IFERROR(_xll.qlIndexFixing(ONIndex6M,I410,TRUE,_xll.ohTrigger(RecalcTrigger,Trigger6M)),NA())</f>
        <v>7.4865053108830182E-4</v>
      </c>
      <c r="Q410" s="183">
        <f>IFERROR(_xll.qlIndexFixing(ONIndex1Y,I410,TRUE,_xll.ohTrigger(RecalcTrigger,Trigger1Y)),NA())</f>
        <v>1.9843551636267165E-3</v>
      </c>
    </row>
    <row r="411" spans="2:17" x14ac:dyDescent="0.2">
      <c r="B411" s="39" t="s">
        <v>17</v>
      </c>
      <c r="D411" s="42">
        <f>_xll.qlCalendarAdvance(Calendar,$D410,B411,"f",FALSE)</f>
        <v>42849</v>
      </c>
      <c r="E411" s="177">
        <f>_xll.qlInterestRateIndexValueDate(IndexON,D411)</f>
        <v>42849</v>
      </c>
      <c r="F411" s="193">
        <f>IFERROR(_xll.qlIndexFixing(IndexON,D411,TRUE,_xll.ohTrigger(RecalcTrigger,TriggerON)),NA())</f>
        <v>-1.6637788106432794E-3</v>
      </c>
      <c r="H411" s="42">
        <f>_xll.qlCalendarAdvance(Calendar,$H410,B411,"f",FALSE)</f>
        <v>42849</v>
      </c>
      <c r="I411" s="177">
        <f>_xll.qlInterestRateIndexValueDate(Index1M,$H411)</f>
        <v>42851</v>
      </c>
      <c r="J411" s="182">
        <f>IFERROR(_xll.qlIndexFixing(Index1M,$H411,TRUE,_xll.ohTrigger(RecalcTrigger,Trigger1M)),NA())</f>
        <v>-1.1255630900306457E-3</v>
      </c>
      <c r="K411" s="44">
        <f>IFERROR(_xll.qlIndexFixing(Index3M,H411,TRUE,_xll.ohTrigger(RecalcTrigger,Trigger3M)),NA())</f>
        <v>-2.7549326503139273E-5</v>
      </c>
      <c r="L411" s="44">
        <f>IFERROR(_xll.qlIndexFixing(Index6M,$H411,TRUE,_xll.ohTrigger(RecalcTrigger,Trigger6M)),NA())</f>
        <v>1.1373254073410895E-3</v>
      </c>
      <c r="M411" s="183">
        <f>IFERROR(_xll.qlIndexFixing(Index1Y,$H411,TRUE,_xll.ohTrigger(RecalcTrigger,Trigger1Y)),NA())</f>
        <v>2.829191301325926E-3</v>
      </c>
      <c r="N411" s="182">
        <f>IFERROR(_xll.qlIndexFixing(ONIndex1M,I411,TRUE,_xll.ohTrigger(RecalcTrigger,Trigger1M)),NA())</f>
        <v>-1.1551188311464955E-3</v>
      </c>
      <c r="O411" s="44">
        <f>IFERROR(_xll.qlIndexFixing(ONIndex3M,I411,TRUE,_xll.ohTrigger(RecalcTrigger,Trigger3M)),NA())</f>
        <v>-1.7193037545659706E-4</v>
      </c>
      <c r="P411" s="44">
        <f>IFERROR(_xll.qlIndexFixing(ONIndex6M,I411,TRUE,_xll.ohTrigger(RecalcTrigger,Trigger6M)),NA())</f>
        <v>7.3752009813299324E-4</v>
      </c>
      <c r="Q411" s="183">
        <f>IFERROR(_xll.qlIndexFixing(ONIndex1Y,I411,TRUE,_xll.ohTrigger(RecalcTrigger,Trigger1Y)),NA())</f>
        <v>1.9922166661956453E-3</v>
      </c>
    </row>
    <row r="412" spans="2:17" x14ac:dyDescent="0.2">
      <c r="B412" s="39" t="s">
        <v>17</v>
      </c>
      <c r="D412" s="42">
        <f>_xll.qlCalendarAdvance(Calendar,$D411,B412,"f",FALSE)</f>
        <v>42850</v>
      </c>
      <c r="E412" s="177">
        <f>_xll.qlInterestRateIndexValueDate(IndexON,D412)</f>
        <v>42850</v>
      </c>
      <c r="F412" s="193">
        <f>IFERROR(_xll.qlIndexFixing(IndexON,D412,TRUE,_xll.ohTrigger(RecalcTrigger,TriggerON)),NA())</f>
        <v>-1.6600309762404564E-3</v>
      </c>
      <c r="H412" s="42">
        <f>_xll.qlCalendarAdvance(Calendar,$H411,B412,"f",FALSE)</f>
        <v>42850</v>
      </c>
      <c r="I412" s="177">
        <f>_xll.qlInterestRateIndexValueDate(Index1M,$H412)</f>
        <v>42852</v>
      </c>
      <c r="J412" s="182">
        <f>IFERROR(_xll.qlIndexFixing(Index1M,$H412,TRUE,_xll.ohTrigger(RecalcTrigger,Trigger1M)),NA())</f>
        <v>-1.1200803903402279E-3</v>
      </c>
      <c r="K412" s="44">
        <f>IFERROR(_xll.qlIndexFixing(Index3M,H412,TRUE,_xll.ohTrigger(RecalcTrigger,Trigger3M)),NA())</f>
        <v>-2.4078321159332976E-5</v>
      </c>
      <c r="L412" s="44">
        <f>IFERROR(_xll.qlIndexFixing(Index6M,$H412,TRUE,_xll.ohTrigger(RecalcTrigger,Trigger6M)),NA())</f>
        <v>1.1420003937443323E-3</v>
      </c>
      <c r="M412" s="183">
        <f>IFERROR(_xll.qlIndexFixing(Index1Y,$H412,TRUE,_xll.ohTrigger(RecalcTrigger,Trigger1Y)),NA())</f>
        <v>2.8358794732021944E-3</v>
      </c>
      <c r="N412" s="182">
        <f>IFERROR(_xll.qlIndexFixing(ONIndex1M,I412,TRUE,_xll.ohTrigger(RecalcTrigger,Trigger1M)),NA())</f>
        <v>-1.1486130876026124E-3</v>
      </c>
      <c r="O412" s="44">
        <f>IFERROR(_xll.qlIndexFixing(ONIndex3M,I412,TRUE,_xll.ohTrigger(RecalcTrigger,Trigger3M)),NA())</f>
        <v>-1.626041766034092E-4</v>
      </c>
      <c r="P412" s="44">
        <f>IFERROR(_xll.qlIndexFixing(ONIndex6M,I412,TRUE,_xll.ohTrigger(RecalcTrigger,Trigger6M)),NA())</f>
        <v>7.2946223037995139E-4</v>
      </c>
      <c r="Q412" s="183">
        <f>IFERROR(_xll.qlIndexFixing(ONIndex1Y,I412,TRUE,_xll.ohTrigger(RecalcTrigger,Trigger1Y)),NA())</f>
        <v>1.9988461759368192E-3</v>
      </c>
    </row>
    <row r="413" spans="2:17" x14ac:dyDescent="0.2">
      <c r="B413" s="39" t="s">
        <v>17</v>
      </c>
      <c r="D413" s="42">
        <f>_xll.qlCalendarAdvance(Calendar,$D412,B413,"f",FALSE)</f>
        <v>42851</v>
      </c>
      <c r="E413" s="177">
        <f>_xll.qlInterestRateIndexValueDate(IndexON,D413)</f>
        <v>42851</v>
      </c>
      <c r="F413" s="193">
        <f>IFERROR(_xll.qlIndexFixing(IndexON,D413,TRUE,_xll.ohTrigger(RecalcTrigger,TriggerON)),NA())</f>
        <v>-1.6563194539509496E-3</v>
      </c>
      <c r="H413" s="42">
        <f>_xll.qlCalendarAdvance(Calendar,$H412,B413,"f",FALSE)</f>
        <v>42851</v>
      </c>
      <c r="I413" s="177">
        <f>_xll.qlInterestRateIndexValueDate(Index1M,$H413)</f>
        <v>42853</v>
      </c>
      <c r="J413" s="182">
        <f>IFERROR(_xll.qlIndexFixing(Index1M,$H413,TRUE,_xll.ohTrigger(RecalcTrigger,Trigger1M)),NA())</f>
        <v>-1.1159547654929468E-3</v>
      </c>
      <c r="K413" s="44">
        <f>IFERROR(_xll.qlIndexFixing(Index3M,H413,TRUE,_xll.ohTrigger(RecalcTrigger,Trigger3M)),NA())</f>
        <v>-1.5420179054499392E-5</v>
      </c>
      <c r="L413" s="44">
        <f>IFERROR(_xll.qlIndexFixing(Index6M,$H413,TRUE,_xll.ohTrigger(RecalcTrigger,Trigger6M)),NA())</f>
        <v>1.1544776078750258E-3</v>
      </c>
      <c r="M413" s="183">
        <f>IFERROR(_xll.qlIndexFixing(Index1Y,$H413,TRUE,_xll.ohTrigger(RecalcTrigger,Trigger1Y)),NA())</f>
        <v>2.8513519309571497E-3</v>
      </c>
      <c r="N413" s="182">
        <f>IFERROR(_xll.qlIndexFixing(ONIndex1M,I413,TRUE,_xll.ohTrigger(RecalcTrigger,Trigger1M)),NA())</f>
        <v>-1.1459886165221533E-3</v>
      </c>
      <c r="O413" s="44">
        <f>IFERROR(_xll.qlIndexFixing(ONIndex3M,I413,TRUE,_xll.ohTrigger(RecalcTrigger,Trigger3M)),NA())</f>
        <v>-1.5889173840655246E-4</v>
      </c>
      <c r="P413" s="44">
        <f>IFERROR(_xll.qlIndexFixing(ONIndex6M,I413,TRUE,_xll.ohTrigger(RecalcTrigger,Trigger6M)),NA())</f>
        <v>7.2748622693907805E-4</v>
      </c>
      <c r="Q413" s="183">
        <f>IFERROR(_xll.qlIndexFixing(ONIndex1Y,I413,TRUE,_xll.ohTrigger(RecalcTrigger,Trigger1Y)),NA())</f>
        <v>2.0010190661245986E-3</v>
      </c>
    </row>
    <row r="414" spans="2:17" x14ac:dyDescent="0.2">
      <c r="B414" s="39" t="s">
        <v>17</v>
      </c>
      <c r="D414" s="42">
        <f>_xll.qlCalendarAdvance(Calendar,$D413,B414,"f",FALSE)</f>
        <v>42852</v>
      </c>
      <c r="E414" s="177">
        <f>_xll.qlInterestRateIndexValueDate(IndexON,D414)</f>
        <v>42852</v>
      </c>
      <c r="F414" s="193">
        <f>IFERROR(_xll.qlIndexFixing(IndexON,D414,TRUE,_xll.ohTrigger(RecalcTrigger,TriggerON)),NA())</f>
        <v>-1.6526446127596017E-3</v>
      </c>
      <c r="H414" s="42">
        <f>_xll.qlCalendarAdvance(Calendar,$H413,B414,"f",FALSE)</f>
        <v>42852</v>
      </c>
      <c r="I414" s="177">
        <f>_xll.qlInterestRateIndexValueDate(Index1M,$H414)</f>
        <v>42857</v>
      </c>
      <c r="J414" s="182">
        <f>IFERROR(_xll.qlIndexFixing(Index1M,$H414,TRUE,_xll.ohTrigger(RecalcTrigger,Trigger1M)),NA())</f>
        <v>-1.1077502261325916E-3</v>
      </c>
      <c r="K414" s="44">
        <f>IFERROR(_xll.qlIndexFixing(Index3M,H414,TRUE,_xll.ohTrigger(RecalcTrigger,Trigger3M)),NA())</f>
        <v>-4.9906716893870886E-6</v>
      </c>
      <c r="L414" s="44">
        <f>IFERROR(_xll.qlIndexFixing(Index6M,$H414,TRUE,_xll.ohTrigger(RecalcTrigger,Trigger6M)),NA())</f>
        <v>1.1688146022411109E-3</v>
      </c>
      <c r="M414" s="183">
        <f>IFERROR(_xll.qlIndexFixing(Index1Y,$H414,TRUE,_xll.ohTrigger(RecalcTrigger,Trigger1Y)),NA())</f>
        <v>2.8695761972653087E-3</v>
      </c>
      <c r="N414" s="182">
        <f>IFERROR(_xll.qlIndexFixing(ONIndex1M,I414,TRUE,_xll.ohTrigger(RecalcTrigger,Trigger1M)),NA())</f>
        <v>-1.1433541726990626E-3</v>
      </c>
      <c r="O414" s="44">
        <f>IFERROR(_xll.qlIndexFixing(ONIndex3M,I414,TRUE,_xll.ohTrigger(RecalcTrigger,Trigger3M)),NA())</f>
        <v>-1.5518860812413493E-4</v>
      </c>
      <c r="P414" s="44">
        <f>IFERROR(_xll.qlIndexFixing(ONIndex6M,I414,TRUE,_xll.ohTrigger(RecalcTrigger,Trigger6M)),NA())</f>
        <v>7.2614104081658581E-4</v>
      </c>
      <c r="Q414" s="183">
        <f>IFERROR(_xll.qlIndexFixing(ONIndex1Y,I414,TRUE,_xll.ohTrigger(RecalcTrigger,Trigger1Y)),NA())</f>
        <v>2.0029462115278562E-3</v>
      </c>
    </row>
    <row r="415" spans="2:17" x14ac:dyDescent="0.2">
      <c r="B415" s="39" t="s">
        <v>17</v>
      </c>
      <c r="D415" s="42">
        <f>_xll.qlCalendarAdvance(Calendar,$D414,B415,"f",FALSE)</f>
        <v>42853</v>
      </c>
      <c r="E415" s="177">
        <f>_xll.qlInterestRateIndexValueDate(IndexON,D415)</f>
        <v>42853</v>
      </c>
      <c r="F415" s="193">
        <f>IFERROR(_xll.qlIndexFixing(IndexON,D415,TRUE,_xll.ohTrigger(RecalcTrigger,TriggerON)),NA())</f>
        <v>-1.6436328869040562E-3</v>
      </c>
      <c r="H415" s="42">
        <f>_xll.qlCalendarAdvance(Calendar,$H414,B415,"f",FALSE)</f>
        <v>42853</v>
      </c>
      <c r="I415" s="177">
        <f>_xll.qlInterestRateIndexValueDate(Index1M,$H415)</f>
        <v>42858</v>
      </c>
      <c r="J415" s="182">
        <f>IFERROR(_xll.qlIndexFixing(Index1M,$H415,TRUE,_xll.ohTrigger(RecalcTrigger,Trigger1M)),NA())</f>
        <v>-1.1021366131324197E-3</v>
      </c>
      <c r="K415" s="44">
        <f>IFERROR(_xll.qlIndexFixing(Index3M,H415,TRUE,_xll.ohTrigger(RecalcTrigger,Trigger3M)),NA())</f>
        <v>-1.5169232066111158E-6</v>
      </c>
      <c r="L415" s="44">
        <f>IFERROR(_xll.qlIndexFixing(Index6M,$H415,TRUE,_xll.ohTrigger(RecalcTrigger,Trigger6M)),NA())</f>
        <v>1.173808113449987E-3</v>
      </c>
      <c r="M415" s="183">
        <f>IFERROR(_xll.qlIndexFixing(Index1Y,$H415,TRUE,_xll.ohTrigger(RecalcTrigger,Trigger1Y)),NA())</f>
        <v>2.8763709891195194E-3</v>
      </c>
      <c r="N415" s="182">
        <f>IFERROR(_xll.qlIndexFixing(ONIndex1M,I415,TRUE,_xll.ohTrigger(RecalcTrigger,Trigger1M)),NA())</f>
        <v>-1.1380484523426659E-3</v>
      </c>
      <c r="O415" s="44">
        <f>IFERROR(_xll.qlIndexFixing(ONIndex3M,I415,TRUE,_xll.ohTrigger(RecalcTrigger,Trigger3M)),NA())</f>
        <v>-1.4781406324271273E-4</v>
      </c>
      <c r="P415" s="44">
        <f>IFERROR(_xll.qlIndexFixing(ONIndex6M,I415,TRUE,_xll.ohTrigger(RecalcTrigger,Trigger6M)),NA())</f>
        <v>7.2557685331986477E-4</v>
      </c>
      <c r="Q415" s="183">
        <f>IFERROR(_xll.qlIndexFixing(ONIndex1Y,I415,TRUE,_xll.ohTrigger(RecalcTrigger,Trigger1Y)),NA())</f>
        <v>2.0059840152164554E-3</v>
      </c>
    </row>
    <row r="416" spans="2:17" x14ac:dyDescent="0.2">
      <c r="B416" s="39" t="s">
        <v>17</v>
      </c>
      <c r="D416" s="42">
        <f>_xll.qlCalendarAdvance(Calendar,$D415,B416,"f",FALSE)</f>
        <v>42857</v>
      </c>
      <c r="E416" s="177">
        <f>_xll.qlInterestRateIndexValueDate(IndexON,D416)</f>
        <v>42857</v>
      </c>
      <c r="F416" s="193">
        <f>IFERROR(_xll.qlIndexFixing(IndexON,D416,TRUE,_xll.ohTrigger(RecalcTrigger,TriggerON)),NA())</f>
        <v>-1.6348335361060506E-3</v>
      </c>
      <c r="H416" s="42">
        <f>_xll.qlCalendarAdvance(Calendar,$H415,B416,"f",FALSE)</f>
        <v>42857</v>
      </c>
      <c r="I416" s="177">
        <f>_xll.qlInterestRateIndexValueDate(Index1M,$H416)</f>
        <v>42859</v>
      </c>
      <c r="J416" s="182">
        <f>IFERROR(_xll.qlIndexFixing(Index1M,$H416,TRUE,_xll.ohTrigger(RecalcTrigger,Trigger1M)),NA())</f>
        <v>-1.100769742108515E-3</v>
      </c>
      <c r="K416" s="44">
        <f>IFERROR(_xll.qlIndexFixing(Index3M,H416,TRUE,_xll.ohTrigger(RecalcTrigger,Trigger3M)),NA())</f>
        <v>1.9577041918007803E-6</v>
      </c>
      <c r="L416" s="44">
        <f>IFERROR(_xll.qlIndexFixing(Index6M,$H416,TRUE,_xll.ohTrigger(RecalcTrigger,Trigger6M)),NA())</f>
        <v>1.1840433240995288E-3</v>
      </c>
      <c r="M416" s="183">
        <f>IFERROR(_xll.qlIndexFixing(Index1Y,$H416,TRUE,_xll.ohTrigger(RecalcTrigger,Trigger1Y)),NA())</f>
        <v>2.8831857082548163E-3</v>
      </c>
      <c r="N416" s="182">
        <f>IFERROR(_xll.qlIndexFixing(ONIndex1M,I416,TRUE,_xll.ohTrigger(RecalcTrigger,Trigger1M)),NA())</f>
        <v>-1.1327166987573634E-3</v>
      </c>
      <c r="O416" s="44">
        <f>IFERROR(_xll.qlIndexFixing(ONIndex3M,I416,TRUE,_xll.ohTrigger(RecalcTrigger,Trigger3M)),NA())</f>
        <v>-1.4047216593926493E-4</v>
      </c>
      <c r="P416" s="44">
        <f>IFERROR(_xll.qlIndexFixing(ONIndex6M,I416,TRUE,_xll.ohTrigger(RecalcTrigger,Trigger6M)),NA())</f>
        <v>7.2715646016519031E-4</v>
      </c>
      <c r="Q416" s="183">
        <f>IFERROR(_xll.qlIndexFixing(ONIndex1Y,I416,TRUE,_xll.ohTrigger(RecalcTrigger,Trigger1Y)),NA())</f>
        <v>2.0081632831026042E-3</v>
      </c>
    </row>
    <row r="417" spans="2:17" x14ac:dyDescent="0.2">
      <c r="B417" s="39" t="s">
        <v>17</v>
      </c>
      <c r="D417" s="42">
        <f>_xll.qlCalendarAdvance(Calendar,$D416,B417,"f",FALSE)</f>
        <v>42858</v>
      </c>
      <c r="E417" s="177">
        <f>_xll.qlInterestRateIndexValueDate(IndexON,D417)</f>
        <v>42858</v>
      </c>
      <c r="F417" s="193">
        <f>IFERROR(_xll.qlIndexFixing(IndexON,D417,TRUE,_xll.ohTrigger(RecalcTrigger,TriggerON)),NA())</f>
        <v>-1.631386529465928E-3</v>
      </c>
      <c r="H417" s="42">
        <f>_xll.qlCalendarAdvance(Calendar,$H416,B417,"f",FALSE)</f>
        <v>42858</v>
      </c>
      <c r="I417" s="177">
        <f>_xll.qlInterestRateIndexValueDate(Index1M,$H417)</f>
        <v>42860</v>
      </c>
      <c r="J417" s="182">
        <f>IFERROR(_xll.qlIndexFixing(Index1M,$H417,TRUE,_xll.ohTrigger(RecalcTrigger,Trigger1M)),NA())</f>
        <v>-1.0993995424744784E-3</v>
      </c>
      <c r="K417" s="44">
        <f>IFERROR(_xll.qlIndexFixing(Index3M,H417,TRUE,_xll.ohTrigger(RecalcTrigger,Trigger3M)),NA())</f>
        <v>8.9416011471650428E-6</v>
      </c>
      <c r="L417" s="44">
        <f>IFERROR(_xll.qlIndexFixing(Index6M,$H417,TRUE,_xll.ohTrigger(RecalcTrigger,Trigger6M)),NA())</f>
        <v>1.1865160783041269E-3</v>
      </c>
      <c r="M417" s="183">
        <f>IFERROR(_xll.qlIndexFixing(Index1Y,$H417,TRUE,_xll.ohTrigger(RecalcTrigger,Trigger1Y)),NA())</f>
        <v>2.8988919425882299E-3</v>
      </c>
      <c r="N417" s="182">
        <f>IFERROR(_xll.qlIndexFixing(ONIndex1M,I417,TRUE,_xll.ohTrigger(RecalcTrigger,Trigger1M)),NA())</f>
        <v>-1.1300324121643612E-3</v>
      </c>
      <c r="O417" s="44">
        <f>IFERROR(_xll.qlIndexFixing(ONIndex3M,I417,TRUE,_xll.ohTrigger(RecalcTrigger,Trigger3M)),NA())</f>
        <v>-1.3681782506935747E-4</v>
      </c>
      <c r="P417" s="44">
        <f>IFERROR(_xll.qlIndexFixing(ONIndex6M,I417,TRUE,_xll.ohTrigger(RecalcTrigger,Trigger6M)),NA())</f>
        <v>7.290313528063308E-4</v>
      </c>
      <c r="Q417" s="183">
        <f>IFERROR(_xll.qlIndexFixing(ONIndex1Y,I417,TRUE,_xll.ohTrigger(RecalcTrigger,Trigger1Y)),NA())</f>
        <v>2.0088361578185499E-3</v>
      </c>
    </row>
    <row r="418" spans="2:17" x14ac:dyDescent="0.2">
      <c r="B418" s="39" t="s">
        <v>17</v>
      </c>
      <c r="D418" s="42">
        <f>_xll.qlCalendarAdvance(Calendar,$D417,B418,"f",FALSE)</f>
        <v>42859</v>
      </c>
      <c r="E418" s="177">
        <f>_xll.qlInterestRateIndexValueDate(IndexON,D418)</f>
        <v>42859</v>
      </c>
      <c r="F418" s="193">
        <f>IFERROR(_xll.qlIndexFixing(IndexON,D418,TRUE,_xll.ohTrigger(RecalcTrigger,TriggerON)),NA())</f>
        <v>-1.6279787864181827E-3</v>
      </c>
      <c r="H418" s="42">
        <f>_xll.qlCalendarAdvance(Calendar,$H417,B418,"f",FALSE)</f>
        <v>42859</v>
      </c>
      <c r="I418" s="177">
        <f>_xll.qlInterestRateIndexValueDate(Index1M,$H418)</f>
        <v>42863</v>
      </c>
      <c r="J418" s="182">
        <f>IFERROR(_xll.qlIndexFixing(Index1M,$H418,TRUE,_xll.ohTrigger(RecalcTrigger,Trigger1M)),NA())</f>
        <v>-1.0909593133446825E-3</v>
      </c>
      <c r="K418" s="44">
        <f>IFERROR(_xll.qlIndexFixing(Index3M,H418,TRUE,_xll.ohTrigger(RecalcTrigger,Trigger3M)),NA())</f>
        <v>1.5869927512124349E-5</v>
      </c>
      <c r="L418" s="44">
        <f>IFERROR(_xll.qlIndexFixing(Index6M,$H418,TRUE,_xll.ohTrigger(RecalcTrigger,Trigger6M)),NA())</f>
        <v>1.1993188488832269E-3</v>
      </c>
      <c r="M418" s="183">
        <f>IFERROR(_xll.qlIndexFixing(Index1Y,$H418,TRUE,_xll.ohTrigger(RecalcTrigger,Trigger1Y)),NA())</f>
        <v>2.9106564812481678E-3</v>
      </c>
      <c r="N418" s="182">
        <f>IFERROR(_xll.qlIndexFixing(ONIndex1M,I418,TRUE,_xll.ohTrigger(RecalcTrigger,Trigger1M)),NA())</f>
        <v>-1.1273381611420774E-3</v>
      </c>
      <c r="O418" s="44">
        <f>IFERROR(_xll.qlIndexFixing(ONIndex3M,I418,TRUE,_xll.ohTrigger(RecalcTrigger,Trigger3M)),NA())</f>
        <v>-1.3317369207399565E-4</v>
      </c>
      <c r="P418" s="44">
        <f>IFERROR(_xll.qlIndexFixing(ONIndex6M,I418,TRUE,_xll.ohTrigger(RecalcTrigger,Trigger6M)),NA())</f>
        <v>7.3156345949065837E-4</v>
      </c>
      <c r="Q418" s="183">
        <f>IFERROR(_xll.qlIndexFixing(ONIndex1Y,I418,TRUE,_xll.ohTrigger(RecalcTrigger,Trigger1Y)),NA())</f>
        <v>2.0092530688842203E-3</v>
      </c>
    </row>
    <row r="419" spans="2:17" x14ac:dyDescent="0.2">
      <c r="B419" s="39" t="s">
        <v>17</v>
      </c>
      <c r="D419" s="42">
        <f>_xll.qlCalendarAdvance(Calendar,$D418,B419,"f",FALSE)</f>
        <v>42860</v>
      </c>
      <c r="E419" s="177">
        <f>_xll.qlInterestRateIndexValueDate(IndexON,D419)</f>
        <v>42860</v>
      </c>
      <c r="F419" s="193">
        <f>IFERROR(_xll.qlIndexFixing(IndexON,D419,TRUE,_xll.ohTrigger(RecalcTrigger,TriggerON)),NA())</f>
        <v>-1.6212887228084227E-3</v>
      </c>
      <c r="H419" s="42">
        <f>_xll.qlCalendarAdvance(Calendar,$H418,B419,"f",FALSE)</f>
        <v>42860</v>
      </c>
      <c r="I419" s="177">
        <f>_xll.qlInterestRateIndexValueDate(Index1M,$H419)</f>
        <v>42864</v>
      </c>
      <c r="J419" s="182">
        <f>IFERROR(_xll.qlIndexFixing(Index1M,$H419,TRUE,_xll.ohTrigger(RecalcTrigger,Trigger1M)),NA())</f>
        <v>-1.0881260108759124E-3</v>
      </c>
      <c r="K419" s="44">
        <f>IFERROR(_xll.qlIndexFixing(Index3M,H419,TRUE,_xll.ohTrigger(RecalcTrigger,Trigger3M)),NA())</f>
        <v>1.9352659611359755E-5</v>
      </c>
      <c r="L419" s="44">
        <f>IFERROR(_xll.qlIndexFixing(Index6M,$H419,TRUE,_xll.ohTrigger(RecalcTrigger,Trigger6M)),NA())</f>
        <v>1.2045056003137536E-3</v>
      </c>
      <c r="M419" s="183">
        <f>IFERROR(_xll.qlIndexFixing(Index1Y,$H419,TRUE,_xll.ohTrigger(RecalcTrigger,Trigger1Y)),NA())</f>
        <v>2.9175803424660142E-3</v>
      </c>
      <c r="N419" s="182">
        <f>IFERROR(_xll.qlIndexFixing(ONIndex1M,I419,TRUE,_xll.ohTrigger(RecalcTrigger,Trigger1M)),NA())</f>
        <v>-1.1246339468495847E-3</v>
      </c>
      <c r="O419" s="44">
        <f>IFERROR(_xll.qlIndexFixing(ONIndex3M,I419,TRUE,_xll.ohTrigger(RecalcTrigger,Trigger3M)),NA())</f>
        <v>-1.2953991711306401E-4</v>
      </c>
      <c r="P419" s="44">
        <f>IFERROR(_xll.qlIndexFixing(ONIndex6M,I419,TRUE,_xll.ohTrigger(RecalcTrigger,Trigger6M)),NA())</f>
        <v>7.3475717965898468E-4</v>
      </c>
      <c r="Q419" s="183">
        <f>IFERROR(_xll.qlIndexFixing(ONIndex1Y,I419,TRUE,_xll.ohTrigger(RecalcTrigger,Trigger1Y)),NA())</f>
        <v>2.0094123132619046E-3</v>
      </c>
    </row>
    <row r="420" spans="2:17" x14ac:dyDescent="0.2">
      <c r="B420" s="39" t="s">
        <v>17</v>
      </c>
      <c r="D420" s="42">
        <f>_xll.qlCalendarAdvance(Calendar,$D419,B420,"f",FALSE)</f>
        <v>42863</v>
      </c>
      <c r="E420" s="177">
        <f>_xll.qlInterestRateIndexValueDate(IndexON,D420)</f>
        <v>42863</v>
      </c>
      <c r="F420" s="193">
        <f>IFERROR(_xll.qlIndexFixing(IndexON,D420,TRUE,_xll.ohTrigger(RecalcTrigger,TriggerON)),NA())</f>
        <v>-1.614747831126806E-3</v>
      </c>
      <c r="H420" s="42">
        <f>_xll.qlCalendarAdvance(Calendar,$H419,B420,"f",FALSE)</f>
        <v>42863</v>
      </c>
      <c r="I420" s="177">
        <f>_xll.qlInterestRateIndexValueDate(Index1M,$H420)</f>
        <v>42865</v>
      </c>
      <c r="J420" s="182">
        <f>IFERROR(_xll.qlIndexFixing(Index1M,$H420,TRUE,_xll.ohTrigger(RecalcTrigger,Trigger1M)),NA())</f>
        <v>-1.0823733029779511E-3</v>
      </c>
      <c r="K420" s="44">
        <f>IFERROR(_xll.qlIndexFixing(Index3M,H420,TRUE,_xll.ohTrigger(RecalcTrigger,Trigger3M)),NA())</f>
        <v>2.283776803408097E-5</v>
      </c>
      <c r="L420" s="44">
        <f>IFERROR(_xll.qlIndexFixing(Index6M,$H420,TRUE,_xll.ohTrigger(RecalcTrigger,Trigger6M)),NA())</f>
        <v>1.2097124306215366E-3</v>
      </c>
      <c r="M420" s="183">
        <f>IFERROR(_xll.qlIndexFixing(Index1Y,$H420,TRUE,_xll.ohTrigger(RecalcTrigger,Trigger1Y)),NA())</f>
        <v>2.9245279635951591E-3</v>
      </c>
      <c r="N420" s="182">
        <f>IFERROR(_xll.qlIndexFixing(ONIndex1M,I420,TRUE,_xll.ohTrigger(RecalcTrigger,Trigger1M)),NA())</f>
        <v>-1.1191888350081669E-3</v>
      </c>
      <c r="O420" s="44">
        <f>IFERROR(_xll.qlIndexFixing(ONIndex3M,I420,TRUE,_xll.ohTrigger(RecalcTrigger,Trigger3M)),NA())</f>
        <v>-1.223076018597169E-4</v>
      </c>
      <c r="P420" s="44">
        <f>IFERROR(_xll.qlIndexFixing(ONIndex6M,I420,TRUE,_xll.ohTrigger(RecalcTrigger,Trigger6M)),NA())</f>
        <v>7.433735303052913E-4</v>
      </c>
      <c r="Q420" s="183">
        <f>IFERROR(_xll.qlIndexFixing(ONIndex1Y,I420,TRUE,_xll.ohTrigger(RecalcTrigger,Trigger1Y)),NA())</f>
        <v>2.0088746073021468E-3</v>
      </c>
    </row>
    <row r="421" spans="2:17" x14ac:dyDescent="0.2">
      <c r="B421" s="39" t="s">
        <v>17</v>
      </c>
      <c r="D421" s="42">
        <f>_xll.qlCalendarAdvance(Calendar,$D420,B421,"f",FALSE)</f>
        <v>42864</v>
      </c>
      <c r="E421" s="177">
        <f>_xll.qlInterestRateIndexValueDate(IndexON,D421)</f>
        <v>42864</v>
      </c>
      <c r="F421" s="193">
        <f>IFERROR(_xll.qlIndexFixing(IndexON,D421,TRUE,_xll.ohTrigger(RecalcTrigger,TriggerON)),NA())</f>
        <v>-1.6115419412932042E-3</v>
      </c>
      <c r="H421" s="42">
        <f>_xll.qlCalendarAdvance(Calendar,$H420,B421,"f",FALSE)</f>
        <v>42864</v>
      </c>
      <c r="I421" s="177">
        <f>_xll.qlInterestRateIndexValueDate(Index1M,$H421)</f>
        <v>42866</v>
      </c>
      <c r="J421" s="182">
        <f>IFERROR(_xll.qlIndexFixing(Index1M,$H421,TRUE,_xll.ohTrigger(RecalcTrigger,Trigger1M)),NA())</f>
        <v>-1.0809715362175565E-3</v>
      </c>
      <c r="K421" s="44">
        <f>IFERROR(_xll.qlIndexFixing(Index3M,H421,TRUE,_xll.ohTrigger(RecalcTrigger,Trigger3M)),NA())</f>
        <v>2.6325509022272151E-5</v>
      </c>
      <c r="L421" s="44">
        <f>IFERROR(_xll.qlIndexFixing(Index6M,$H421,TRUE,_xll.ohTrigger(RecalcTrigger,Trigger6M)),NA())</f>
        <v>1.2201677815292279E-3</v>
      </c>
      <c r="M421" s="183">
        <f>IFERROR(_xll.qlIndexFixing(Index1Y,$H421,TRUE,_xll.ohTrigger(RecalcTrigger,Trigger1Y)),NA())</f>
        <v>2.9314999985878922E-3</v>
      </c>
      <c r="N421" s="182">
        <f>IFERROR(_xll.qlIndexFixing(ONIndex1M,I421,TRUE,_xll.ohTrigger(RecalcTrigger,Trigger1M)),NA())</f>
        <v>-1.1137174847153375E-3</v>
      </c>
      <c r="O421" s="44">
        <f>IFERROR(_xll.qlIndexFixing(ONIndex3M,I421,TRUE,_xll.ohTrigger(RecalcTrigger,Trigger3M)),NA())</f>
        <v>-1.1511139613507027E-4</v>
      </c>
      <c r="P421" s="44">
        <f>IFERROR(_xll.qlIndexFixing(ONIndex6M,I421,TRUE,_xll.ohTrigger(RecalcTrigger,Trigger6M)),NA())</f>
        <v>7.5423618350889399E-4</v>
      </c>
      <c r="Q421" s="183">
        <f>IFERROR(_xll.qlIndexFixing(ONIndex1Y,I421,TRUE,_xll.ohTrigger(RecalcTrigger,Trigger1Y)),NA())</f>
        <v>2.0074385613000345E-3</v>
      </c>
    </row>
    <row r="422" spans="2:17" x14ac:dyDescent="0.2">
      <c r="B422" s="39" t="s">
        <v>17</v>
      </c>
      <c r="D422" s="42">
        <f>_xll.qlCalendarAdvance(Calendar,$D421,B422,"f",FALSE)</f>
        <v>42865</v>
      </c>
      <c r="E422" s="177">
        <f>_xll.qlInterestRateIndexValueDate(IndexON,D422)</f>
        <v>42865</v>
      </c>
      <c r="F422" s="193">
        <f>IFERROR(_xll.qlIndexFixing(IndexON,D422,TRUE,_xll.ohTrigger(RecalcTrigger,TriggerON)),NA())</f>
        <v>-1.6083775288011637E-3</v>
      </c>
      <c r="H422" s="42">
        <f>_xll.qlCalendarAdvance(Calendar,$H421,B422,"f",FALSE)</f>
        <v>42865</v>
      </c>
      <c r="I422" s="177">
        <f>_xll.qlInterestRateIndexValueDate(Index1M,$H422)</f>
        <v>42867</v>
      </c>
      <c r="J422" s="182">
        <f>IFERROR(_xll.qlIndexFixing(Index1M,$H422,TRUE,_xll.ohTrigger(RecalcTrigger,Trigger1M)),NA())</f>
        <v>-1.0795664439058614E-3</v>
      </c>
      <c r="K422" s="44">
        <f>IFERROR(_xll.qlIndexFixing(Index3M,H422,TRUE,_xll.ohTrigger(RecalcTrigger,Trigger3M)),NA())</f>
        <v>3.3383318276544899E-5</v>
      </c>
      <c r="L422" s="44">
        <f>IFERROR(_xll.qlIndexFixing(Index6M,$H422,TRUE,_xll.ohTrigger(RecalcTrigger,Trigger6M)),NA())</f>
        <v>1.2227891269173149E-3</v>
      </c>
      <c r="M422" s="183">
        <f>IFERROR(_xll.qlIndexFixing(Index1Y,$H422,TRUE,_xll.ohTrigger(RecalcTrigger,Trigger1Y)),NA())</f>
        <v>2.9474606491765374E-3</v>
      </c>
      <c r="N422" s="182">
        <f>IFERROR(_xll.qlIndexFixing(ONIndex1M,I422,TRUE,_xll.ohTrigger(RecalcTrigger,Trigger1M)),NA())</f>
        <v>-1.1109634747752395E-3</v>
      </c>
      <c r="O422" s="44">
        <f>IFERROR(_xll.qlIndexFixing(ONIndex3M,I422,TRUE,_xll.ohTrigger(RecalcTrigger,Trigger3M)),NA())</f>
        <v>-1.1153166054711505E-4</v>
      </c>
      <c r="P422" s="44">
        <f>IFERROR(_xll.qlIndexFixing(ONIndex6M,I422,TRUE,_xll.ohTrigger(RecalcTrigger,Trigger6M)),NA())</f>
        <v>7.6080396254951665E-4</v>
      </c>
      <c r="Q422" s="183">
        <f>IFERROR(_xll.qlIndexFixing(ONIndex1Y,I422,TRUE,_xll.ohTrigger(RecalcTrigger,Trigger1Y)),NA())</f>
        <v>2.0062839253132125E-3</v>
      </c>
    </row>
    <row r="423" spans="2:17" x14ac:dyDescent="0.2">
      <c r="B423" s="39" t="s">
        <v>17</v>
      </c>
      <c r="D423" s="42">
        <f>_xll.qlCalendarAdvance(Calendar,$D422,B423,"f",FALSE)</f>
        <v>42866</v>
      </c>
      <c r="E423" s="177">
        <f>_xll.qlInterestRateIndexValueDate(IndexON,D423)</f>
        <v>42866</v>
      </c>
      <c r="F423" s="193">
        <f>IFERROR(_xll.qlIndexFixing(IndexON,D423,TRUE,_xll.ohTrigger(RecalcTrigger,TriggerON)),NA())</f>
        <v>-1.6052549628353674E-3</v>
      </c>
      <c r="H423" s="42">
        <f>_xll.qlCalendarAdvance(Calendar,$H422,B423,"f",FALSE)</f>
        <v>42866</v>
      </c>
      <c r="I423" s="177">
        <f>_xll.qlInterestRateIndexValueDate(Index1M,$H423)</f>
        <v>42870</v>
      </c>
      <c r="J423" s="182">
        <f>IFERROR(_xll.qlIndexFixing(Index1M,$H423,TRUE,_xll.ohTrigger(RecalcTrigger,Trigger1M)),NA())</f>
        <v>-1.0709174156380858E-3</v>
      </c>
      <c r="K423" s="44">
        <f>IFERROR(_xll.qlIndexFixing(Index3M,H423,TRUE,_xll.ohTrigger(RecalcTrigger,Trigger3M)),NA())</f>
        <v>4.0307990374162209E-5</v>
      </c>
      <c r="L423" s="44">
        <f>IFERROR(_xll.qlIndexFixing(Index6M,$H423,TRUE,_xll.ohTrigger(RecalcTrigger,Trigger6M)),NA())</f>
        <v>1.2359234052474936E-3</v>
      </c>
      <c r="M423" s="183">
        <f>IFERROR(_xll.qlIndexFixing(Index1Y,$H423,TRUE,_xll.ohTrigger(RecalcTrigger,Trigger1Y)),NA())</f>
        <v>2.9596455080968904E-3</v>
      </c>
      <c r="N423" s="182">
        <f>IFERROR(_xll.qlIndexFixing(ONIndex1M,I423,TRUE,_xll.ohTrigger(RecalcTrigger,Trigger1M)),NA())</f>
        <v>-1.1081995094786024E-3</v>
      </c>
      <c r="O423" s="44">
        <f>IFERROR(_xll.qlIndexFixing(ONIndex3M,I423,TRUE,_xll.ohTrigger(RecalcTrigger,Trigger3M)),NA())</f>
        <v>-1.079631830336325E-4</v>
      </c>
      <c r="P423" s="44">
        <f>IFERROR(_xll.qlIndexFixing(ONIndex6M,I423,TRUE,_xll.ohTrigger(RecalcTrigger,Trigger6M)),NA())</f>
        <v>7.6805975163907192E-4</v>
      </c>
      <c r="Q423" s="183">
        <f>IFERROR(_xll.qlIndexFixing(ONIndex1Y,I423,TRUE,_xll.ohTrigger(RecalcTrigger,Trigger1Y)),NA())</f>
        <v>2.0048614037726509E-3</v>
      </c>
    </row>
    <row r="424" spans="2:17" x14ac:dyDescent="0.2">
      <c r="B424" s="39" t="s">
        <v>17</v>
      </c>
      <c r="D424" s="42">
        <f>_xll.qlCalendarAdvance(Calendar,$D423,B424,"f",FALSE)</f>
        <v>42867</v>
      </c>
      <c r="E424" s="177">
        <f>_xll.qlInterestRateIndexValueDate(IndexON,D424)</f>
        <v>42867</v>
      </c>
      <c r="F424" s="193">
        <f>IFERROR(_xll.qlIndexFixing(IndexON,D424,TRUE,_xll.ohTrigger(RecalcTrigger,TriggerON)),NA())</f>
        <v>-1.5991440601448303E-3</v>
      </c>
      <c r="H424" s="42">
        <f>_xll.qlCalendarAdvance(Calendar,$H423,B424,"f",FALSE)</f>
        <v>42867</v>
      </c>
      <c r="I424" s="177">
        <f>_xll.qlInterestRateIndexValueDate(Index1M,$H424)</f>
        <v>42871</v>
      </c>
      <c r="J424" s="182">
        <f>IFERROR(_xll.qlIndexFixing(Index1M,$H424,TRUE,_xll.ohTrigger(RecalcTrigger,Trigger1M)),NA())</f>
        <v>-1.0680145321664209E-3</v>
      </c>
      <c r="K424" s="44">
        <f>IFERROR(_xll.qlIndexFixing(Index3M,H424,TRUE,_xll.ohTrigger(RecalcTrigger,Trigger3M)),NA())</f>
        <v>4.3812804685108965E-5</v>
      </c>
      <c r="L424" s="44">
        <f>IFERROR(_xll.qlIndexFixing(Index6M,$H424,TRUE,_xll.ohTrigger(RecalcTrigger,Trigger6M)),NA())</f>
        <v>1.2411757565479044E-3</v>
      </c>
      <c r="M424" s="183">
        <f>IFERROR(_xll.qlIndexFixing(Index1Y,$H424,TRUE,_xll.ohTrigger(RecalcTrigger,Trigger1Y)),NA())</f>
        <v>2.9667495735496135E-3</v>
      </c>
      <c r="N424" s="182">
        <f>IFERROR(_xll.qlIndexFixing(ONIndex1M,I424,TRUE,_xll.ohTrigger(RecalcTrigger,Trigger1M)),NA())</f>
        <v>-1.1054255905440513E-3</v>
      </c>
      <c r="O424" s="44">
        <f>IFERROR(_xll.qlIndexFixing(ONIndex3M,I424,TRUE,_xll.ohTrigger(RecalcTrigger,Trigger3M)),NA())</f>
        <v>-1.0440611351469897E-4</v>
      </c>
      <c r="P424" s="44">
        <f>IFERROR(_xll.qlIndexFixing(ONIndex6M,I424,TRUE,_xll.ohTrigger(RecalcTrigger,Trigger6M)),NA())</f>
        <v>7.7600795037824355E-4</v>
      </c>
      <c r="Q424" s="183">
        <f>IFERROR(_xll.qlIndexFixing(ONIndex1Y,I424,TRUE,_xll.ohTrigger(RecalcTrigger,Trigger1Y)),NA())</f>
        <v>2.0031692936406387E-3</v>
      </c>
    </row>
    <row r="425" spans="2:17" x14ac:dyDescent="0.2">
      <c r="B425" s="39" t="s">
        <v>17</v>
      </c>
      <c r="D425" s="42">
        <f>_xll.qlCalendarAdvance(Calendar,$D424,B425,"f",FALSE)</f>
        <v>42870</v>
      </c>
      <c r="E425" s="177">
        <f>_xll.qlInterestRateIndexValueDate(IndexON,D425)</f>
        <v>42870</v>
      </c>
      <c r="F425" s="193">
        <f>IFERROR(_xll.qlIndexFixing(IndexON,D425,TRUE,_xll.ohTrigger(RecalcTrigger,TriggerON)),NA())</f>
        <v>-1.5931905422528203E-3</v>
      </c>
      <c r="H425" s="42">
        <f>_xll.qlCalendarAdvance(Calendar,$H424,B425,"f",FALSE)</f>
        <v>42870</v>
      </c>
      <c r="I425" s="177">
        <f>_xll.qlInterestRateIndexValueDate(Index1M,$H425)</f>
        <v>42872</v>
      </c>
      <c r="J425" s="182">
        <f>IFERROR(_xll.qlIndexFixing(Index1M,$H425,TRUE,_xll.ohTrigger(RecalcTrigger,Trigger1M)),NA())</f>
        <v>-1.0621228610049631E-3</v>
      </c>
      <c r="K425" s="44">
        <f>IFERROR(_xll.qlIndexFixing(Index3M,H425,TRUE,_xll.ohTrigger(RecalcTrigger,Trigger3M)),NA())</f>
        <v>4.7321829111790023E-5</v>
      </c>
      <c r="L425" s="44">
        <f>IFERROR(_xll.qlIndexFixing(Index6M,$H425,TRUE,_xll.ohTrigger(RecalcTrigger,Trigger6M)),NA())</f>
        <v>1.2464229784805148E-3</v>
      </c>
      <c r="M425" s="183">
        <f>IFERROR(_xll.qlIndexFixing(Index1Y,$H425,TRUE,_xll.ohTrigger(RecalcTrigger,Trigger1Y)),NA())</f>
        <v>2.9738820676971319E-3</v>
      </c>
      <c r="N425" s="182">
        <f>IFERROR(_xll.qlIndexFixing(ONIndex1M,I425,TRUE,_xll.ohTrigger(RecalcTrigger,Trigger1M)),NA())</f>
        <v>-1.0998412198581775E-3</v>
      </c>
      <c r="O425" s="44">
        <f>IFERROR(_xll.qlIndexFixing(ONIndex3M,I425,TRUE,_xll.ohTrigger(RecalcTrigger,Trigger3M)),NA())</f>
        <v>-9.73307244800381E-5</v>
      </c>
      <c r="P425" s="44">
        <f>IFERROR(_xll.qlIndexFixing(ONIndex6M,I425,TRUE,_xll.ohTrigger(RecalcTrigger,Trigger6M)),NA())</f>
        <v>7.9423612913132047E-4</v>
      </c>
      <c r="Q425" s="183">
        <f>IFERROR(_xll.qlIndexFixing(ONIndex1Y,I425,TRUE,_xll.ohTrigger(RecalcTrigger,Trigger1Y)),NA())</f>
        <v>1.9988890277122806E-3</v>
      </c>
    </row>
    <row r="426" spans="2:17" x14ac:dyDescent="0.2">
      <c r="B426" s="39" t="s">
        <v>17</v>
      </c>
      <c r="D426" s="42">
        <f>_xll.qlCalendarAdvance(Calendar,$D425,B426,"f",FALSE)</f>
        <v>42871</v>
      </c>
      <c r="E426" s="177">
        <f>_xll.qlInterestRateIndexValueDate(IndexON,D426)</f>
        <v>42871</v>
      </c>
      <c r="F426" s="193">
        <f>IFERROR(_xll.qlIndexFixing(IndexON,D426,TRUE,_xll.ohTrigger(RecalcTrigger,TriggerON)),NA())</f>
        <v>-1.5902827426117483E-3</v>
      </c>
      <c r="H426" s="42">
        <f>_xll.qlCalendarAdvance(Calendar,$H425,B426,"f",FALSE)</f>
        <v>42871</v>
      </c>
      <c r="I426" s="177">
        <f>_xll.qlInterestRateIndexValueDate(Index1M,$H426)</f>
        <v>42873</v>
      </c>
      <c r="J426" s="182">
        <f>IFERROR(_xll.qlIndexFixing(Index1M,$H426,TRUE,_xll.ohTrigger(RecalcTrigger,Trigger1M)),NA())</f>
        <v>-1.0606862308845666E-3</v>
      </c>
      <c r="K426" s="44">
        <f>IFERROR(_xll.qlIndexFixing(Index3M,H426,TRUE,_xll.ohTrigger(RecalcTrigger,Trigger3M)),NA())</f>
        <v>5.0835333259413105E-5</v>
      </c>
      <c r="L426" s="44">
        <f>IFERROR(_xll.qlIndexFixing(Index6M,$H426,TRUE,_xll.ohTrigger(RecalcTrigger,Trigger6M)),NA())</f>
        <v>1.2569219141590803E-3</v>
      </c>
      <c r="M426" s="183">
        <f>IFERROR(_xll.qlIndexFixing(Index1Y,$H426,TRUE,_xll.ohTrigger(RecalcTrigger,Trigger1Y)),NA())</f>
        <v>2.9810436748667806E-3</v>
      </c>
      <c r="N426" s="182">
        <f>IFERROR(_xll.qlIndexFixing(ONIndex1M,I426,TRUE,_xll.ohTrigger(RecalcTrigger,Trigger1M)),NA())</f>
        <v>-1.0942304036465345E-3</v>
      </c>
      <c r="O426" s="44">
        <f>IFERROR(_xll.qlIndexFixing(ONIndex3M,I426,TRUE,_xll.ohTrigger(RecalcTrigger,Trigger3M)),NA())</f>
        <v>-9.0294914425470552E-5</v>
      </c>
      <c r="P426" s="44">
        <f>IFERROR(_xll.qlIndexFixing(ONIndex6M,I426,TRUE,_xll.ohTrigger(RecalcTrigger,Trigger6M)),NA())</f>
        <v>8.1481283032758256E-4</v>
      </c>
      <c r="Q426" s="183">
        <f>IFERROR(_xll.qlIndexFixing(ONIndex1Y,I426,TRUE,_xll.ohTrigger(RecalcTrigger,Trigger1Y)),NA())</f>
        <v>1.9936709044454659E-3</v>
      </c>
    </row>
    <row r="427" spans="2:17" x14ac:dyDescent="0.2">
      <c r="B427" s="39" t="s">
        <v>17</v>
      </c>
      <c r="D427" s="42">
        <f>_xll.qlCalendarAdvance(Calendar,$D426,B427,"f",FALSE)</f>
        <v>42872</v>
      </c>
      <c r="E427" s="177">
        <f>_xll.qlInterestRateIndexValueDate(IndexON,D427)</f>
        <v>42872</v>
      </c>
      <c r="F427" s="193">
        <f>IFERROR(_xll.qlIndexFixing(IndexON,D427,TRUE,_xll.ohTrigger(RecalcTrigger,TriggerON)),NA())</f>
        <v>-1.5874190032860724E-3</v>
      </c>
      <c r="H427" s="42">
        <f>_xll.qlCalendarAdvance(Calendar,$H426,B427,"f",FALSE)</f>
        <v>42872</v>
      </c>
      <c r="I427" s="177">
        <f>_xll.qlInterestRateIndexValueDate(Index1M,$H427)</f>
        <v>42874</v>
      </c>
      <c r="J427" s="182">
        <f>IFERROR(_xll.qlIndexFixing(Index1M,$H427,TRUE,_xll.ohTrigger(RecalcTrigger,Trigger1M)),NA())</f>
        <v>-1.0592462782834584E-3</v>
      </c>
      <c r="K427" s="44">
        <f>IFERROR(_xll.qlIndexFixing(Index3M,H427,TRUE,_xll.ohTrigger(RecalcTrigger,Trigger3M)),NA())</f>
        <v>5.7990540390110398E-5</v>
      </c>
      <c r="L427" s="44">
        <f>IFERROR(_xll.qlIndexFixing(Index6M,$H427,TRUE,_xll.ohTrigger(RecalcTrigger,Trigger6M)),NA())</f>
        <v>1.2595187341082577E-3</v>
      </c>
      <c r="M427" s="183">
        <f>IFERROR(_xll.qlIndexFixing(Index1Y,$H427,TRUE,_xll.ohTrigger(RecalcTrigger,Trigger1Y)),NA())</f>
        <v>2.9972794141163912E-3</v>
      </c>
      <c r="N427" s="182">
        <f>IFERROR(_xll.qlIndexFixing(ONIndex1M,I427,TRUE,_xll.ohTrigger(RecalcTrigger,Trigger1M)),NA())</f>
        <v>-1.0914067358669399E-3</v>
      </c>
      <c r="O427" s="44">
        <f>IFERROR(_xll.qlIndexFixing(ONIndex3M,I427,TRUE,_xll.ohTrigger(RecalcTrigger,Trigger3M)),NA())</f>
        <v>-8.6797134759564187E-5</v>
      </c>
      <c r="P427" s="44">
        <f>IFERROR(_xll.qlIndexFixing(ONIndex6M,I427,TRUE,_xll.ohTrigger(RecalcTrigger,Trigger6M)),NA())</f>
        <v>8.2628906892701082E-4</v>
      </c>
      <c r="Q427" s="183">
        <f>IFERROR(_xll.qlIndexFixing(ONIndex1Y,I427,TRUE,_xll.ohTrigger(RecalcTrigger,Trigger1Y)),NA())</f>
        <v>1.9906053043516891E-3</v>
      </c>
    </row>
    <row r="428" spans="2:17" x14ac:dyDescent="0.2">
      <c r="B428" s="39" t="s">
        <v>17</v>
      </c>
      <c r="D428" s="42">
        <f>_xll.qlCalendarAdvance(Calendar,$D427,B428,"f",FALSE)</f>
        <v>42873</v>
      </c>
      <c r="E428" s="177">
        <f>_xll.qlInterestRateIndexValueDate(IndexON,D428)</f>
        <v>42873</v>
      </c>
      <c r="F428" s="193">
        <f>IFERROR(_xll.qlIndexFixing(IndexON,D428,TRUE,_xll.ohTrigger(RecalcTrigger,TriggerON)),NA())</f>
        <v>-1.5845996929408912E-3</v>
      </c>
      <c r="H428" s="42">
        <f>_xll.qlCalendarAdvance(Calendar,$H427,B428,"f",FALSE)</f>
        <v>42873</v>
      </c>
      <c r="I428" s="177">
        <f>_xll.qlInterestRateIndexValueDate(Index1M,$H428)</f>
        <v>42877</v>
      </c>
      <c r="J428" s="182">
        <f>IFERROR(_xll.qlIndexFixing(Index1M,$H428,TRUE,_xll.ohTrigger(RecalcTrigger,Trigger1M)),NA())</f>
        <v>-1.05038864727544E-3</v>
      </c>
      <c r="K428" s="44">
        <f>IFERROR(_xll.qlIndexFixing(Index3M,H428,TRUE,_xll.ohTrigger(RecalcTrigger,Trigger3M)),NA())</f>
        <v>6.4939605922252567E-5</v>
      </c>
      <c r="L428" s="44">
        <f>IFERROR(_xll.qlIndexFixing(Index6M,$H428,TRUE,_xll.ohTrigger(RecalcTrigger,Trigger6M)),NA())</f>
        <v>1.2724519033620622E-3</v>
      </c>
      <c r="M428" s="183">
        <f>IFERROR(_xll.qlIndexFixing(Index1Y,$H428,TRUE,_xll.ohTrigger(RecalcTrigger,Trigger1Y)),NA())</f>
        <v>3.0099950722444354E-3</v>
      </c>
      <c r="N428" s="182">
        <f>IFERROR(_xll.qlIndexFixing(ONIndex1M,I428,TRUE,_xll.ohTrigger(RecalcTrigger,Trigger1M)),NA())</f>
        <v>-1.0885731224030692E-3</v>
      </c>
      <c r="O428" s="44">
        <f>IFERROR(_xll.qlIndexFixing(ONIndex3M,I428,TRUE,_xll.ohTrigger(RecalcTrigger,Trigger3M)),NA())</f>
        <v>-8.3311662888441163E-5</v>
      </c>
      <c r="P428" s="44">
        <f>IFERROR(_xll.qlIndexFixing(ONIndex6M,I428,TRUE,_xll.ohTrigger(RecalcTrigger,Trigger6M)),NA())</f>
        <v>8.3834197791787801E-4</v>
      </c>
      <c r="Q428" s="183">
        <f>IFERROR(_xll.qlIndexFixing(ONIndex1Y,I428,TRUE,_xll.ohTrigger(RecalcTrigger,Trigger1Y)),NA())</f>
        <v>1.9873899883382506E-3</v>
      </c>
    </row>
    <row r="429" spans="2:17" x14ac:dyDescent="0.2">
      <c r="B429" s="39" t="s">
        <v>17</v>
      </c>
      <c r="D429" s="42">
        <f>_xll.qlCalendarAdvance(Calendar,$D428,B429,"f",FALSE)</f>
        <v>42874</v>
      </c>
      <c r="E429" s="177">
        <f>_xll.qlInterestRateIndexValueDate(IndexON,D429)</f>
        <v>42874</v>
      </c>
      <c r="F429" s="193">
        <f>IFERROR(_xll.qlIndexFixing(IndexON,D429,TRUE,_xll.ohTrigger(RecalcTrigger,TriggerON)),NA())</f>
        <v>-1.5791040874768569E-3</v>
      </c>
      <c r="H429" s="42">
        <f>_xll.qlCalendarAdvance(Calendar,$H428,B429,"f",FALSE)</f>
        <v>42874</v>
      </c>
      <c r="I429" s="177">
        <f>_xll.qlInterestRateIndexValueDate(Index1M,$H429)</f>
        <v>42878</v>
      </c>
      <c r="J429" s="182">
        <f>IFERROR(_xll.qlIndexFixing(Index1M,$H429,TRUE,_xll.ohTrigger(RecalcTrigger,Trigger1M)),NA())</f>
        <v>-1.0474162482556186E-3</v>
      </c>
      <c r="K429" s="44">
        <f>IFERROR(_xll.qlIndexFixing(Index3M,H429,TRUE,_xll.ohTrigger(RecalcTrigger,Trigger3M)),NA())</f>
        <v>6.8479619517556131E-5</v>
      </c>
      <c r="L429" s="44">
        <f>IFERROR(_xll.qlIndexFixing(Index6M,$H429,TRUE,_xll.ohTrigger(RecalcTrigger,Trigger6M)),NA())</f>
        <v>1.2775898662763182E-3</v>
      </c>
      <c r="M429" s="183">
        <f>IFERROR(_xll.qlIndexFixing(Index1Y,$H429,TRUE,_xll.ohTrigger(RecalcTrigger,Trigger1Y)),NA())</f>
        <v>3.0173126613704214E-3</v>
      </c>
      <c r="N429" s="182">
        <f>IFERROR(_xll.qlIndexFixing(ONIndex1M,I429,TRUE,_xll.ohTrigger(RecalcTrigger,Trigger1M)),NA())</f>
        <v>-1.0857295645738674E-3</v>
      </c>
      <c r="O429" s="44">
        <f>IFERROR(_xll.qlIndexFixing(ONIndex3M,I429,TRUE,_xll.ohTrigger(RecalcTrigger,Trigger3M)),NA())</f>
        <v>-7.9838648932017975E-5</v>
      </c>
      <c r="P429" s="44">
        <f>IFERROR(_xll.qlIndexFixing(ONIndex6M,I429,TRUE,_xll.ohTrigger(RecalcTrigger,Trigger6M)),NA())</f>
        <v>8.5040554558268866E-4</v>
      </c>
      <c r="Q429" s="183">
        <f>IFERROR(_xll.qlIndexFixing(ONIndex1Y,I429,TRUE,_xll.ohTrigger(RecalcTrigger,Trigger1Y)),NA())</f>
        <v>1.9845453279110359E-3</v>
      </c>
    </row>
    <row r="430" spans="2:17" x14ac:dyDescent="0.2">
      <c r="B430" s="39" t="s">
        <v>17</v>
      </c>
      <c r="D430" s="42">
        <f>_xll.qlCalendarAdvance(Calendar,$D429,B430,"f",FALSE)</f>
        <v>42877</v>
      </c>
      <c r="E430" s="177">
        <f>_xll.qlInterestRateIndexValueDate(IndexON,D430)</f>
        <v>42877</v>
      </c>
      <c r="F430" s="193">
        <f>IFERROR(_xll.qlIndexFixing(IndexON,D430,TRUE,_xll.ohTrigger(RecalcTrigger,TriggerON)),NA())</f>
        <v>-1.5737741217014545E-3</v>
      </c>
      <c r="H430" s="42">
        <f>_xll.qlCalendarAdvance(Calendar,$H429,B430,"f",FALSE)</f>
        <v>42877</v>
      </c>
      <c r="I430" s="177">
        <f>_xll.qlInterestRateIndexValueDate(Index1M,$H430)</f>
        <v>42879</v>
      </c>
      <c r="J430" s="182">
        <f>IFERROR(_xll.qlIndexFixing(Index1M,$H430,TRUE,_xll.ohTrigger(RecalcTrigger,Trigger1M)),NA())</f>
        <v>-1.0413857452955129E-3</v>
      </c>
      <c r="K430" s="44">
        <f>IFERROR(_xll.qlIndexFixing(Index3M,H430,TRUE,_xll.ohTrigger(RecalcTrigger,Trigger3M)),NA())</f>
        <v>7.2025770530390417E-5</v>
      </c>
      <c r="L430" s="44">
        <f>IFERROR(_xll.qlIndexFixing(Index6M,$H430,TRUE,_xll.ohTrigger(RecalcTrigger,Trigger6M)),NA())</f>
        <v>1.2826963147178037E-3</v>
      </c>
      <c r="M430" s="183">
        <f>IFERROR(_xll.qlIndexFixing(Index1Y,$H430,TRUE,_xll.ohTrigger(RecalcTrigger,Trigger1Y)),NA())</f>
        <v>3.0246635606484143E-3</v>
      </c>
      <c r="N430" s="182">
        <f>IFERROR(_xll.qlIndexFixing(ONIndex1M,I430,TRUE,_xll.ohTrigger(RecalcTrigger,Trigger1M)),NA())</f>
        <v>-1.080006067550876E-3</v>
      </c>
      <c r="O430" s="44">
        <f>IFERROR(_xll.qlIndexFixing(ONIndex3M,I430,TRUE,_xll.ohTrigger(RecalcTrigger,Trigger3M)),NA())</f>
        <v>-7.293488299975337E-5</v>
      </c>
      <c r="P430" s="44">
        <f>IFERROR(_xll.qlIndexFixing(ONIndex6M,I430,TRUE,_xll.ohTrigger(RecalcTrigger,Trigger6M)),NA())</f>
        <v>8.7409209030830937E-4</v>
      </c>
      <c r="Q430" s="183">
        <f>IFERROR(_xll.qlIndexFixing(ONIndex1Y,I430,TRUE,_xll.ohTrigger(RecalcTrigger,Trigger1Y)),NA())</f>
        <v>1.9805517537996309E-3</v>
      </c>
    </row>
    <row r="431" spans="2:17" x14ac:dyDescent="0.2">
      <c r="B431" s="39" t="s">
        <v>17</v>
      </c>
      <c r="D431" s="42">
        <f>_xll.qlCalendarAdvance(Calendar,$D430,B431,"f",FALSE)</f>
        <v>42878</v>
      </c>
      <c r="E431" s="177">
        <f>_xll.qlInterestRateIndexValueDate(IndexON,D431)</f>
        <v>42878</v>
      </c>
      <c r="F431" s="193">
        <f>IFERROR(_xll.qlIndexFixing(IndexON,D431,TRUE,_xll.ohTrigger(RecalcTrigger,TriggerON)),NA())</f>
        <v>-1.5711824913511307E-3</v>
      </c>
      <c r="H431" s="42">
        <f>_xll.qlCalendarAdvance(Calendar,$H430,B431,"f",FALSE)</f>
        <v>42878</v>
      </c>
      <c r="I431" s="177">
        <f>_xll.qlInterestRateIndexValueDate(Index1M,$H431)</f>
        <v>42880</v>
      </c>
      <c r="J431" s="182">
        <f>IFERROR(_xll.qlIndexFixing(Index1M,$H431,TRUE,_xll.ohTrigger(RecalcTrigger,Trigger1M)),NA())</f>
        <v>-1.0399142842693054E-3</v>
      </c>
      <c r="K431" s="44">
        <f>IFERROR(_xll.qlIndexFixing(Index3M,H431,TRUE,_xll.ohTrigger(RecalcTrigger,Trigger3M)),NA())</f>
        <v>7.5578341921366885E-5</v>
      </c>
      <c r="L431" s="44">
        <f>IFERROR(_xll.qlIndexFixing(Index6M,$H431,TRUE,_xll.ohTrigger(RecalcTrigger,Trigger6M)),NA())</f>
        <v>1.2930682177304494E-3</v>
      </c>
      <c r="M431" s="183">
        <f>IFERROR(_xll.qlIndexFixing(Index1Y,$H431,TRUE,_xll.ohTrigger(RecalcTrigger,Trigger1Y)),NA())</f>
        <v>3.032048127289879E-3</v>
      </c>
      <c r="N431" s="182">
        <f>IFERROR(_xll.qlIndexFixing(ONIndex1M,I431,TRUE,_xll.ohTrigger(RecalcTrigger,Trigger1M)),NA())</f>
        <v>-1.0742559161425191E-3</v>
      </c>
      <c r="O431" s="44">
        <f>IFERROR(_xll.qlIndexFixing(ONIndex3M,I431,TRUE,_xll.ohTrigger(RecalcTrigger,Trigger3M)),NA())</f>
        <v>-6.6074173252772539E-5</v>
      </c>
      <c r="P431" s="44">
        <f>IFERROR(_xll.qlIndexFixing(ONIndex6M,I431,TRUE,_xll.ohTrigger(RecalcTrigger,Trigger6M)),NA())</f>
        <v>8.9732566816991266E-4</v>
      </c>
      <c r="Q431" s="183">
        <f>IFERROR(_xll.qlIndexFixing(ONIndex1Y,I431,TRUE,_xll.ohTrigger(RecalcTrigger,Trigger1Y)),NA())</f>
        <v>1.9782383566457895E-3</v>
      </c>
    </row>
    <row r="432" spans="2:17" x14ac:dyDescent="0.2">
      <c r="B432" s="39" t="s">
        <v>17</v>
      </c>
      <c r="D432" s="42">
        <f>_xll.qlCalendarAdvance(Calendar,$D431,B432,"f",FALSE)</f>
        <v>42879</v>
      </c>
      <c r="E432" s="177">
        <f>_xll.qlInterestRateIndexValueDate(IndexON,D432)</f>
        <v>42879</v>
      </c>
      <c r="F432" s="193">
        <f>IFERROR(_xll.qlIndexFixing(IndexON,D432,TRUE,_xll.ohTrigger(RecalcTrigger,TriggerON)),NA())</f>
        <v>-1.5686375036905176E-3</v>
      </c>
      <c r="H432" s="42">
        <f>_xll.qlCalendarAdvance(Calendar,$H431,B432,"f",FALSE)</f>
        <v>42879</v>
      </c>
      <c r="I432" s="177">
        <f>_xll.qlInterestRateIndexValueDate(Index1M,$H432)</f>
        <v>42881</v>
      </c>
      <c r="J432" s="182">
        <f>IFERROR(_xll.qlIndexFixing(Index1M,$H432,TRUE,_xll.ohTrigger(RecalcTrigger,Trigger1M)),NA())</f>
        <v>-1.0384395038471668E-3</v>
      </c>
      <c r="K432" s="44">
        <f>IFERROR(_xll.qlIndexFixing(Index3M,H432,TRUE,_xll.ohTrigger(RecalcTrigger,Trigger3M)),NA())</f>
        <v>8.2853319710561561E-5</v>
      </c>
      <c r="L432" s="44">
        <f>IFERROR(_xll.qlIndexFixing(Index6M,$H432,TRUE,_xll.ohTrigger(RecalcTrigger,Trigger6M)),NA())</f>
        <v>1.2954579287516792E-3</v>
      </c>
      <c r="M432" s="183">
        <f>IFERROR(_xll.qlIndexFixing(Index1Y,$H432,TRUE,_xll.ohTrigger(RecalcTrigger,Trigger1Y)),NA())</f>
        <v>3.0485771130991596E-3</v>
      </c>
      <c r="N432" s="182">
        <f>IFERROR(_xll.qlIndexFixing(ONIndex1M,I432,TRUE,_xll.ohTrigger(RecalcTrigger,Trigger1M)),NA())</f>
        <v>-1.0713626564706757E-3</v>
      </c>
      <c r="O432" s="44">
        <f>IFERROR(_xll.qlIndexFixing(ONIndex3M,I432,TRUE,_xll.ohTrigger(RecalcTrigger,Trigger3M)),NA())</f>
        <v>-6.2665699229746963E-5</v>
      </c>
      <c r="P432" s="44">
        <f>IFERROR(_xll.qlIndexFixing(ONIndex6M,I432,TRUE,_xll.ohTrigger(RecalcTrigger,Trigger6M)),NA())</f>
        <v>9.0871615176624232E-4</v>
      </c>
      <c r="Q432" s="183">
        <f>IFERROR(_xll.qlIndexFixing(ONIndex1Y,I432,TRUE,_xll.ohTrigger(RecalcTrigger,Trigger1Y)),NA())</f>
        <v>1.977946649507345E-3</v>
      </c>
    </row>
    <row r="433" spans="2:17" x14ac:dyDescent="0.2">
      <c r="B433" s="39" t="s">
        <v>17</v>
      </c>
      <c r="D433" s="42">
        <f>_xll.qlCalendarAdvance(Calendar,$D432,B433,"f",FALSE)</f>
        <v>42880</v>
      </c>
      <c r="E433" s="177">
        <f>_xll.qlInterestRateIndexValueDate(IndexON,D433)</f>
        <v>42880</v>
      </c>
      <c r="F433" s="193">
        <f>IFERROR(_xll.qlIndexFixing(IndexON,D433,TRUE,_xll.ohTrigger(RecalcTrigger,TriggerON)),NA())</f>
        <v>-1.5661395277044576E-3</v>
      </c>
      <c r="H433" s="42">
        <f>_xll.qlCalendarAdvance(Calendar,$H432,B433,"f",FALSE)</f>
        <v>42880</v>
      </c>
      <c r="I433" s="177">
        <f>_xll.qlInterestRateIndexValueDate(Index1M,$H433)</f>
        <v>42884</v>
      </c>
      <c r="J433" s="182">
        <f>IFERROR(_xll.qlIndexFixing(Index1M,$H433,TRUE,_xll.ohTrigger(RecalcTrigger,Trigger1M)),NA())</f>
        <v>-1.0293734664695673E-3</v>
      </c>
      <c r="K433" s="44">
        <f>IFERROR(_xll.qlIndexFixing(Index3M,H433,TRUE,_xll.ohTrigger(RecalcTrigger,Trigger3M)),NA())</f>
        <v>8.9858557291566186E-5</v>
      </c>
      <c r="L433" s="44">
        <f>IFERROR(_xll.qlIndexFixing(Index6M,$H433,TRUE,_xll.ohTrigger(RecalcTrigger,Trigger6M)),NA())</f>
        <v>1.3077169699641765E-3</v>
      </c>
      <c r="M433" s="183">
        <f>IFERROR(_xll.qlIndexFixing(Index1Y,$H433,TRUE,_xll.ohTrigger(RecalcTrigger,Trigger1Y)),NA())</f>
        <v>3.0618978930740492E-3</v>
      </c>
      <c r="N433" s="182">
        <f>IFERROR(_xll.qlIndexFixing(ONIndex1M,I433,TRUE,_xll.ohTrigger(RecalcTrigger,Trigger1M)),NA())</f>
        <v>-1.068459460586979E-3</v>
      </c>
      <c r="O433" s="44">
        <f>IFERROR(_xll.qlIndexFixing(ONIndex3M,I433,TRUE,_xll.ohTrigger(RecalcTrigger,Trigger3M)),NA())</f>
        <v>-5.9270583281367806E-5</v>
      </c>
      <c r="P433" s="44">
        <f>IFERROR(_xll.qlIndexFixing(ONIndex6M,I433,TRUE,_xll.ohTrigger(RecalcTrigger,Trigger6M)),NA())</f>
        <v>9.1996841256936079E-4</v>
      </c>
      <c r="Q433" s="183">
        <f>IFERROR(_xll.qlIndexFixing(ONIndex1Y,I433,TRUE,_xll.ohTrigger(RecalcTrigger,Trigger1Y)),NA())</f>
        <v>1.9781758039627562E-3</v>
      </c>
    </row>
    <row r="434" spans="2:17" x14ac:dyDescent="0.2">
      <c r="B434" s="39" t="s">
        <v>17</v>
      </c>
      <c r="D434" s="42">
        <f>_xll.qlCalendarAdvance(Calendar,$D433,B434,"f",FALSE)</f>
        <v>42881</v>
      </c>
      <c r="E434" s="177">
        <f>_xll.qlInterestRateIndexValueDate(IndexON,D434)</f>
        <v>42881</v>
      </c>
      <c r="F434" s="193">
        <f>IFERROR(_xll.qlIndexFixing(IndexON,D434,TRUE,_xll.ohTrigger(RecalcTrigger,TriggerON)),NA())</f>
        <v>-1.5612953553745257E-3</v>
      </c>
      <c r="H434" s="42">
        <f>_xll.qlCalendarAdvance(Calendar,$H433,B434,"f",FALSE)</f>
        <v>42881</v>
      </c>
      <c r="I434" s="177">
        <f>_xll.qlInterestRateIndexValueDate(Index1M,$H434)</f>
        <v>42885</v>
      </c>
      <c r="J434" s="182">
        <f>IFERROR(_xll.qlIndexFixing(Index1M,$H434,TRUE,_xll.ohTrigger(RecalcTrigger,Trigger1M)),NA())</f>
        <v>-1.0263316173589063E-3</v>
      </c>
      <c r="K434" s="44">
        <f>IFERROR(_xll.qlIndexFixing(Index3M,H434,TRUE,_xll.ohTrigger(RecalcTrigger,Trigger3M)),NA())</f>
        <v>9.3447541790723533E-5</v>
      </c>
      <c r="L434" s="44">
        <f>IFERROR(_xll.qlIndexFixing(Index6M,$H434,TRUE,_xll.ohTrigger(RecalcTrigger,Trigger6M)),NA())</f>
        <v>1.3126233971248193E-3</v>
      </c>
      <c r="M434" s="183">
        <f>IFERROR(_xll.qlIndexFixing(Index1Y,$H434,TRUE,_xll.ohTrigger(RecalcTrigger,Trigger1Y)),NA())</f>
        <v>3.0694309390504235E-3</v>
      </c>
      <c r="N434" s="182">
        <f>IFERROR(_xll.qlIndexFixing(ONIndex1M,I434,TRUE,_xll.ohTrigger(RecalcTrigger,Trigger1M)),NA())</f>
        <v>-1.0655463296505019E-3</v>
      </c>
      <c r="O434" s="44">
        <f>IFERROR(_xll.qlIndexFixing(ONIndex3M,I434,TRUE,_xll.ohTrigger(RecalcTrigger,Trigger3M)),NA())</f>
        <v>-5.5888975287743392E-5</v>
      </c>
      <c r="P434" s="44">
        <f>IFERROR(_xll.qlIndexFixing(ONIndex6M,I434,TRUE,_xll.ohTrigger(RecalcTrigger,Trigger6M)),NA())</f>
        <v>9.3108124866070341E-4</v>
      </c>
      <c r="Q434" s="183">
        <f>IFERROR(_xll.qlIndexFixing(ONIndex1Y,I434,TRUE,_xll.ohTrigger(RecalcTrigger,Trigger1Y)),NA())</f>
        <v>1.9789292435934414E-3</v>
      </c>
    </row>
    <row r="435" spans="2:17" x14ac:dyDescent="0.2">
      <c r="B435" s="39" t="s">
        <v>17</v>
      </c>
      <c r="D435" s="42">
        <f>_xll.qlCalendarAdvance(Calendar,$D434,B435,"f",FALSE)</f>
        <v>42884</v>
      </c>
      <c r="E435" s="177">
        <f>_xll.qlInterestRateIndexValueDate(IndexON,D435)</f>
        <v>42884</v>
      </c>
      <c r="F435" s="193">
        <f>IFERROR(_xll.qlIndexFixing(IndexON,D435,TRUE,_xll.ohTrigger(RecalcTrigger,TriggerON)),NA())</f>
        <v>-1.5566251210819004E-3</v>
      </c>
      <c r="H435" s="42">
        <f>_xll.qlCalendarAdvance(Calendar,$H434,B435,"f",FALSE)</f>
        <v>42884</v>
      </c>
      <c r="I435" s="177">
        <f>_xll.qlInterestRateIndexValueDate(Index1M,$H435)</f>
        <v>42886</v>
      </c>
      <c r="J435" s="182">
        <f>IFERROR(_xll.qlIndexFixing(Index1M,$H435,TRUE,_xll.ohTrigger(RecalcTrigger,Trigger1M)),NA())</f>
        <v>-1.02483363263417E-3</v>
      </c>
      <c r="K435" s="44">
        <f>IFERROR(_xll.qlIndexFixing(Index3M,H435,TRUE,_xll.ohTrigger(RecalcTrigger,Trigger3M)),NA())</f>
        <v>9.7044684513542705E-5</v>
      </c>
      <c r="L435" s="44">
        <f>IFERROR(_xll.qlIndexFixing(Index6M,$H435,TRUE,_xll.ohTrigger(RecalcTrigger,Trigger6M)),NA())</f>
        <v>1.3148272216402046E-3</v>
      </c>
      <c r="M435" s="183">
        <f>IFERROR(_xll.qlIndexFixing(Index1Y,$H435,TRUE,_xll.ohTrigger(RecalcTrigger,Trigger1Y)),NA())</f>
        <v>3.076989284385461E-3</v>
      </c>
      <c r="N435" s="182">
        <f>IFERROR(_xll.qlIndexFixing(ONIndex1M,I435,TRUE,_xll.ohTrigger(RecalcTrigger,Trigger1M)),NA())</f>
        <v>-1.0596838386245366E-3</v>
      </c>
      <c r="O435" s="44">
        <f>IFERROR(_xll.qlIndexFixing(ONIndex3M,I435,TRUE,_xll.ohTrigger(RecalcTrigger,Trigger3M)),NA())</f>
        <v>-4.9171529461489172E-5</v>
      </c>
      <c r="P435" s="44">
        <f>IFERROR(_xll.qlIndexFixing(ONIndex6M,I435,TRUE,_xll.ohTrigger(RecalcTrigger,Trigger6M)),NA())</f>
        <v>9.5283868286166751E-4</v>
      </c>
      <c r="Q435" s="183">
        <f>IFERROR(_xll.qlIndexFixing(ONIndex1Y,I435,TRUE,_xll.ohTrigger(RecalcTrigger,Trigger1Y)),NA())</f>
        <v>1.9822117721890464E-3</v>
      </c>
    </row>
    <row r="436" spans="2:17" x14ac:dyDescent="0.2">
      <c r="B436" s="39" t="s">
        <v>17</v>
      </c>
      <c r="D436" s="42">
        <f>_xll.qlCalendarAdvance(Calendar,$D435,B436,"f",FALSE)</f>
        <v>42885</v>
      </c>
      <c r="E436" s="177">
        <f>_xll.qlInterestRateIndexValueDate(IndexON,D436)</f>
        <v>42885</v>
      </c>
      <c r="F436" s="193">
        <f>IFERROR(_xll.qlIndexFixing(IndexON,D436,TRUE,_xll.ohTrigger(RecalcTrigger,TriggerON)),NA())</f>
        <v>-1.5543677383211829E-3</v>
      </c>
      <c r="H436" s="42">
        <f>_xll.qlCalendarAdvance(Calendar,$H435,B436,"f",FALSE)</f>
        <v>42885</v>
      </c>
      <c r="I436" s="177">
        <f>_xll.qlInterestRateIndexValueDate(Index1M,$H436)</f>
        <v>42887</v>
      </c>
      <c r="J436" s="182">
        <f>IFERROR(_xll.qlIndexFixing(Index1M,$H436,TRUE,_xll.ohTrigger(RecalcTrigger,Trigger1M)),NA())</f>
        <v>-1.0186561544740791E-3</v>
      </c>
      <c r="K436" s="44">
        <f>IFERROR(_xll.qlIndexFixing(Index3M,H436,TRUE,_xll.ohTrigger(RecalcTrigger,Trigger3M)),NA())</f>
        <v>1.0065028178038329E-4</v>
      </c>
      <c r="L436" s="44">
        <f>IFERROR(_xll.qlIndexFixing(Index6M,$H436,TRUE,_xll.ohTrigger(RecalcTrigger,Trigger6M)),NA())</f>
        <v>1.3196680076404501E-3</v>
      </c>
      <c r="M436" s="183">
        <f>IFERROR(_xll.qlIndexFixing(Index1Y,$H436,TRUE,_xll.ohTrigger(RecalcTrigger,Trigger1Y)),NA())</f>
        <v>3.0845714406778683E-3</v>
      </c>
      <c r="N436" s="182">
        <f>IFERROR(_xll.qlIndexFixing(ONIndex1M,I436,TRUE,_xll.ohTrigger(RecalcTrigger,Trigger1M)),NA())</f>
        <v>-1.0537944829946966E-3</v>
      </c>
      <c r="O436" s="44">
        <f>IFERROR(_xll.qlIndexFixing(ONIndex3M,I436,TRUE,_xll.ohTrigger(RecalcTrigger,Trigger3M)),NA())</f>
        <v>-4.2500623700369999E-5</v>
      </c>
      <c r="P436" s="44">
        <f>IFERROR(_xll.qlIndexFixing(ONIndex6M,I436,TRUE,_xll.ohTrigger(RecalcTrigger,Trigger6M)),NA())</f>
        <v>9.7411430393989917E-4</v>
      </c>
      <c r="Q436" s="183">
        <f>IFERROR(_xll.qlIndexFixing(ONIndex1Y,I436,TRUE,_xll.ohTrigger(RecalcTrigger,Trigger1Y)),NA())</f>
        <v>1.9872543258170339E-3</v>
      </c>
    </row>
    <row r="437" spans="2:17" x14ac:dyDescent="0.2">
      <c r="B437" s="39" t="s">
        <v>17</v>
      </c>
      <c r="D437" s="42">
        <f>_xll.qlCalendarAdvance(Calendar,$D436,B437,"f",FALSE)</f>
        <v>42886</v>
      </c>
      <c r="E437" s="177">
        <f>_xll.qlInterestRateIndexValueDate(IndexON,D437)</f>
        <v>42886</v>
      </c>
      <c r="F437" s="193">
        <f>IFERROR(_xll.qlIndexFixing(IndexON,D437,TRUE,_xll.ohTrigger(RecalcTrigger,TriggerON)),NA())</f>
        <v>-1.5521595810641386E-3</v>
      </c>
      <c r="H437" s="42">
        <f>_xll.qlCalendarAdvance(Calendar,$H436,B437,"f",FALSE)</f>
        <v>42886</v>
      </c>
      <c r="I437" s="177">
        <f>_xll.qlInterestRateIndexValueDate(Index1M,$H437)</f>
        <v>42888</v>
      </c>
      <c r="J437" s="182">
        <f>IFERROR(_xll.qlIndexFixing(Index1M,$H437,TRUE,_xll.ohTrigger(RecalcTrigger,Trigger1M)),NA())</f>
        <v>-1.0171465787801558E-3</v>
      </c>
      <c r="K437" s="44">
        <f>IFERROR(_xll.qlIndexFixing(Index3M,H437,TRUE,_xll.ohTrigger(RecalcTrigger,Trigger3M)),NA())</f>
        <v>1.0806619283517222E-4</v>
      </c>
      <c r="L437" s="44">
        <f>IFERROR(_xll.qlIndexFixing(Index6M,$H437,TRUE,_xll.ohTrigger(RecalcTrigger,Trigger6M)),NA())</f>
        <v>1.3298455787730229E-3</v>
      </c>
      <c r="M437" s="183">
        <f>IFERROR(_xll.qlIndexFixing(Index1Y,$H437,TRUE,_xll.ohTrigger(RecalcTrigger,Trigger1Y)),NA())</f>
        <v>3.1013417548052982E-3</v>
      </c>
      <c r="N437" s="182">
        <f>IFERROR(_xll.qlIndexFixing(ONIndex1M,I437,TRUE,_xll.ohTrigger(RecalcTrigger,Trigger1M)),NA())</f>
        <v>-1.0508316972979159E-3</v>
      </c>
      <c r="O437" s="44">
        <f>IFERROR(_xll.qlIndexFixing(ONIndex3M,I437,TRUE,_xll.ohTrigger(RecalcTrigger,Trigger3M)),NA())</f>
        <v>-3.9188805920353786E-5</v>
      </c>
      <c r="P437" s="44">
        <f>IFERROR(_xll.qlIndexFixing(ONIndex6M,I437,TRUE,_xll.ohTrigger(RecalcTrigger,Trigger6M)),NA())</f>
        <v>9.8451198545568275E-4</v>
      </c>
      <c r="Q437" s="183">
        <f>IFERROR(_xll.qlIndexFixing(ONIndex1Y,I437,TRUE,_xll.ohTrigger(RecalcTrigger,Trigger1Y)),NA())</f>
        <v>1.990680545604917E-3</v>
      </c>
    </row>
    <row r="438" spans="2:17" x14ac:dyDescent="0.2">
      <c r="B438" s="39" t="s">
        <v>17</v>
      </c>
      <c r="D438" s="42">
        <f>_xll.qlCalendarAdvance(Calendar,$D437,B438,"f",FALSE)</f>
        <v>42887</v>
      </c>
      <c r="E438" s="177">
        <f>_xll.qlInterestRateIndexValueDate(IndexON,D438)</f>
        <v>42887</v>
      </c>
      <c r="F438" s="193">
        <f>IFERROR(_xll.qlIndexFixing(IndexON,D438,TRUE,_xll.ohTrigger(RecalcTrigger,TriggerON)),NA())</f>
        <v>-1.5500010183755464E-3</v>
      </c>
      <c r="H438" s="42">
        <f>_xll.qlCalendarAdvance(Calendar,$H437,B438,"f",FALSE)</f>
        <v>42887</v>
      </c>
      <c r="I438" s="177">
        <f>_xll.qlInterestRateIndexValueDate(Index1M,$H438)</f>
        <v>42891</v>
      </c>
      <c r="J438" s="182">
        <f>IFERROR(_xll.qlIndexFixing(Index1M,$H438,TRUE,_xll.ohTrigger(RecalcTrigger,Trigger1M)),NA())</f>
        <v>-1.0094508307498806E-3</v>
      </c>
      <c r="K438" s="44">
        <f>IFERROR(_xll.qlIndexFixing(Index3M,H438,TRUE,_xll.ohTrigger(RecalcTrigger,Trigger3M)),NA())</f>
        <v>1.1516320949302222E-4</v>
      </c>
      <c r="L438" s="44">
        <f>IFERROR(_xll.qlIndexFixing(Index6M,$H438,TRUE,_xll.ohTrigger(RecalcTrigger,Trigger6M)),NA())</f>
        <v>1.33874581603667E-3</v>
      </c>
      <c r="M438" s="183">
        <f>IFERROR(_xll.qlIndexFixing(Index1Y,$H438,TRUE,_xll.ohTrigger(RecalcTrigger,Trigger1Y)),NA())</f>
        <v>3.1151080638634593E-3</v>
      </c>
      <c r="N438" s="182">
        <f>IFERROR(_xll.qlIndexFixing(ONIndex1M,I438,TRUE,_xll.ohTrigger(RecalcTrigger,Trigger1M)),NA())</f>
        <v>-1.0478589847418007E-3</v>
      </c>
      <c r="O438" s="44">
        <f>IFERROR(_xll.qlIndexFixing(ONIndex3M,I438,TRUE,_xll.ohTrigger(RecalcTrigger,Trigger3M)),NA())</f>
        <v>-3.5891396055198754E-5</v>
      </c>
      <c r="P438" s="44">
        <f>IFERROR(_xll.qlIndexFixing(ONIndex6M,I438,TRUE,_xll.ohTrigger(RecalcTrigger,Trigger6M)),NA())</f>
        <v>9.9476303018875001E-4</v>
      </c>
      <c r="Q438" s="183">
        <f>IFERROR(_xll.qlIndexFixing(ONIndex1Y,I438,TRUE,_xll.ohTrigger(RecalcTrigger,Trigger1Y)),NA())</f>
        <v>1.9946515922963926E-3</v>
      </c>
    </row>
    <row r="439" spans="2:17" x14ac:dyDescent="0.2">
      <c r="B439" s="39" t="s">
        <v>17</v>
      </c>
      <c r="D439" s="42">
        <f>_xll.qlCalendarAdvance(Calendar,$D438,B439,"f",FALSE)</f>
        <v>42888</v>
      </c>
      <c r="E439" s="177">
        <f>_xll.qlInterestRateIndexValueDate(IndexON,D439)</f>
        <v>42888</v>
      </c>
      <c r="F439" s="193">
        <f>IFERROR(_xll.qlIndexFixing(IndexON,D439,TRUE,_xll.ohTrigger(RecalcTrigger,TriggerON)),NA())</f>
        <v>-1.5458444145277639E-3</v>
      </c>
      <c r="H439" s="42">
        <f>_xll.qlCalendarAdvance(Calendar,$H438,B439,"f",FALSE)</f>
        <v>42888</v>
      </c>
      <c r="I439" s="177">
        <f>_xll.qlInterestRateIndexValueDate(Index1M,$H439)</f>
        <v>42892</v>
      </c>
      <c r="J439" s="182">
        <f>IFERROR(_xll.qlIndexFixing(Index1M,$H439,TRUE,_xll.ohTrigger(RecalcTrigger,Trigger1M)),NA())</f>
        <v>-1.0063445387675785E-3</v>
      </c>
      <c r="K439" s="44">
        <f>IFERROR(_xll.qlIndexFixing(Index3M,H439,TRUE,_xll.ohTrigger(RecalcTrigger,Trigger3M)),NA())</f>
        <v>1.1881559108149693E-4</v>
      </c>
      <c r="L439" s="44">
        <f>IFERROR(_xll.qlIndexFixing(Index6M,$H439,TRUE,_xll.ohTrigger(RecalcTrigger,Trigger6M)),NA())</f>
        <v>1.3434480459955211E-3</v>
      </c>
      <c r="M439" s="183">
        <f>IFERROR(_xll.qlIndexFixing(Index1Y,$H439,TRUE,_xll.ohTrigger(RecalcTrigger,Trigger1Y)),NA())</f>
        <v>3.1227866053798333E-3</v>
      </c>
      <c r="N439" s="182">
        <f>IFERROR(_xll.qlIndexFixing(ONIndex1M,I439,TRUE,_xll.ohTrigger(RecalcTrigger,Trigger1M)),NA())</f>
        <v>-1.0448763465653599E-3</v>
      </c>
      <c r="O439" s="44">
        <f>IFERROR(_xll.qlIndexFixing(ONIndex3M,I439,TRUE,_xll.ohTrigger(RecalcTrigger,Trigger3M)),NA())</f>
        <v>-3.2608544304757459E-5</v>
      </c>
      <c r="P439" s="44">
        <f>IFERROR(_xll.qlIndexFixing(ONIndex6M,I439,TRUE,_xll.ohTrigger(RecalcTrigger,Trigger6M)),NA())</f>
        <v>1.004866235820856E-3</v>
      </c>
      <c r="Q439" s="183">
        <f>IFERROR(_xll.qlIndexFixing(ONIndex1Y,I439,TRUE,_xll.ohTrigger(RecalcTrigger,Trigger1Y)),NA())</f>
        <v>1.9991708895528149E-3</v>
      </c>
    </row>
    <row r="440" spans="2:17" x14ac:dyDescent="0.2">
      <c r="B440" s="39" t="s">
        <v>17</v>
      </c>
      <c r="D440" s="42">
        <f>_xll.qlCalendarAdvance(Calendar,$D439,B440,"f",FALSE)</f>
        <v>42891</v>
      </c>
      <c r="E440" s="177">
        <f>_xll.qlInterestRateIndexValueDate(IndexON,D440)</f>
        <v>42891</v>
      </c>
      <c r="F440" s="193">
        <f>IFERROR(_xll.qlIndexFixing(IndexON,D440,TRUE,_xll.ohTrigger(RecalcTrigger,TriggerON)),NA())</f>
        <v>-1.5418700909242133E-3</v>
      </c>
      <c r="H440" s="42">
        <f>_xll.qlCalendarAdvance(Calendar,$H439,B440,"f",FALSE)</f>
        <v>42891</v>
      </c>
      <c r="I440" s="177">
        <f>_xll.qlInterestRateIndexValueDate(Index1M,$H440)</f>
        <v>42893</v>
      </c>
      <c r="J440" s="182">
        <f>IFERROR(_xll.qlIndexFixing(Index1M,$H440,TRUE,_xll.ohTrigger(RecalcTrigger,Trigger1M)),NA())</f>
        <v>-1.003228339366391E-3</v>
      </c>
      <c r="K440" s="44">
        <f>IFERROR(_xll.qlIndexFixing(Index3M,H440,TRUE,_xll.ohTrigger(RecalcTrigger,Trigger3M)),NA())</f>
        <v>1.2247824521452577E-4</v>
      </c>
      <c r="L440" s="44">
        <f>IFERROR(_xll.qlIndexFixing(Index6M,$H440,TRUE,_xll.ohTrigger(RecalcTrigger,Trigger6M)),NA())</f>
        <v>1.3481250546521668E-3</v>
      </c>
      <c r="M440" s="183">
        <f>IFERROR(_xll.qlIndexFixing(Index1Y,$H440,TRUE,_xll.ohTrigger(RecalcTrigger,Trigger1Y)),NA())</f>
        <v>3.1304798213086867E-3</v>
      </c>
      <c r="N440" s="182">
        <f>IFERROR(_xll.qlIndexFixing(ONIndex1M,I440,TRUE,_xll.ohTrigger(RecalcTrigger,Trigger1M)),NA())</f>
        <v>-1.0388749937373376E-3</v>
      </c>
      <c r="O440" s="44">
        <f>IFERROR(_xll.qlIndexFixing(ONIndex3M,I440,TRUE,_xll.ohTrigger(RecalcTrigger,Trigger3M)),NA())</f>
        <v>-2.6092115801290561E-5</v>
      </c>
      <c r="P440" s="44">
        <f>IFERROR(_xll.qlIndexFixing(ONIndex6M,I440,TRUE,_xll.ohTrigger(RecalcTrigger,Trigger6M)),NA())</f>
        <v>1.0245767566630093E-3</v>
      </c>
      <c r="Q440" s="183">
        <f>IFERROR(_xll.qlIndexFixing(ONIndex1Y,I440,TRUE,_xll.ohTrigger(RecalcTrigger,Trigger1Y)),NA())</f>
        <v>2.010065327437971E-3</v>
      </c>
    </row>
    <row r="441" spans="2:17" x14ac:dyDescent="0.2">
      <c r="B441" s="39" t="s">
        <v>17</v>
      </c>
      <c r="D441" s="42">
        <f>_xll.qlCalendarAdvance(Calendar,$D440,B441,"f",FALSE)</f>
        <v>42892</v>
      </c>
      <c r="E441" s="177">
        <f>_xll.qlInterestRateIndexValueDate(IndexON,D441)</f>
        <v>42892</v>
      </c>
      <c r="F441" s="193">
        <f>IFERROR(_xll.qlIndexFixing(IndexON,D441,TRUE,_xll.ohTrigger(RecalcTrigger,TriggerON)),NA())</f>
        <v>-1.5399650347314164E-3</v>
      </c>
      <c r="H441" s="42">
        <f>_xll.qlCalendarAdvance(Calendar,$H440,B441,"f",FALSE)</f>
        <v>42892</v>
      </c>
      <c r="I441" s="177">
        <f>_xll.qlInterestRateIndexValueDate(Index1M,$H441)</f>
        <v>42894</v>
      </c>
      <c r="J441" s="182">
        <f>IFERROR(_xll.qlIndexFixing(Index1M,$H441,TRUE,_xll.ohTrigger(RecalcTrigger,Trigger1M)),NA())</f>
        <v>-9.9691229953749461E-4</v>
      </c>
      <c r="K441" s="44">
        <f>IFERROR(_xll.qlIndexFixing(Index3M,H441,TRUE,_xll.ohTrigger(RecalcTrigger,Trigger3M)),NA())</f>
        <v>1.2615148157134749E-4</v>
      </c>
      <c r="L441" s="44">
        <f>IFERROR(_xll.qlIndexFixing(Index6M,$H441,TRUE,_xll.ohTrigger(RecalcTrigger,Trigger6M)),NA())</f>
        <v>1.3527776872063646E-3</v>
      </c>
      <c r="M441" s="183">
        <f>IFERROR(_xll.qlIndexFixing(Index1Y,$H441,TRUE,_xll.ohTrigger(RecalcTrigger,Trigger1Y)),NA())</f>
        <v>3.13818615452956E-3</v>
      </c>
      <c r="N441" s="182">
        <f>IFERROR(_xll.qlIndexFixing(ONIndex1M,I441,TRUE,_xll.ohTrigger(RecalcTrigger,Trigger1M)),NA())</f>
        <v>-1.0328465649944718E-3</v>
      </c>
      <c r="O441" s="44">
        <f>IFERROR(_xll.qlIndexFixing(ONIndex3M,I441,TRUE,_xll.ohTrigger(RecalcTrigger,Trigger3M)),NA())</f>
        <v>-1.9625717890825456E-5</v>
      </c>
      <c r="P441" s="44">
        <f>IFERROR(_xll.qlIndexFixing(ONIndex6M,I441,TRUE,_xll.ohTrigger(RecalcTrigger,Trigger6M)),NA())</f>
        <v>1.0437766290483097E-3</v>
      </c>
      <c r="Q441" s="183">
        <f>IFERROR(_xll.qlIndexFixing(ONIndex1Y,I441,TRUE,_xll.ohTrigger(RecalcTrigger,Trigger1Y)),NA())</f>
        <v>2.0227990575349963E-3</v>
      </c>
    </row>
    <row r="442" spans="2:17" x14ac:dyDescent="0.2">
      <c r="B442" s="39" t="s">
        <v>17</v>
      </c>
      <c r="D442" s="42">
        <f>_xll.qlCalendarAdvance(Calendar,$D441,B442,"f",FALSE)</f>
        <v>42893</v>
      </c>
      <c r="E442" s="177">
        <f>_xll.qlInterestRateIndexValueDate(IndexON,D442)</f>
        <v>42893</v>
      </c>
      <c r="F442" s="193">
        <f>IFERROR(_xll.qlIndexFixing(IndexON,D442,TRUE,_xll.ohTrigger(RecalcTrigger,TriggerON)),NA())</f>
        <v>-1.5381117866564153E-3</v>
      </c>
      <c r="H442" s="42">
        <f>_xll.qlCalendarAdvance(Calendar,$H441,B442,"f",FALSE)</f>
        <v>42893</v>
      </c>
      <c r="I442" s="177">
        <f>_xll.qlInterestRateIndexValueDate(Index1M,$H442)</f>
        <v>42895</v>
      </c>
      <c r="J442" s="182">
        <f>IFERROR(_xll.qlIndexFixing(Index1M,$H442,TRUE,_xll.ohTrigger(RecalcTrigger,Trigger1M)),NA())</f>
        <v>-9.9536796120499693E-4</v>
      </c>
      <c r="K442" s="44">
        <f>IFERROR(_xll.qlIndexFixing(Index3M,H442,TRUE,_xll.ohTrigger(RecalcTrigger,Trigger3M)),NA())</f>
        <v>1.3372818093903169E-4</v>
      </c>
      <c r="L442" s="44">
        <f>IFERROR(_xll.qlIndexFixing(Index6M,$H442,TRUE,_xll.ohTrigger(RecalcTrigger,Trigger6M)),NA())</f>
        <v>1.3628555464767339E-3</v>
      </c>
      <c r="M442" s="183">
        <f>IFERROR(_xll.qlIndexFixing(Index1Y,$H442,TRUE,_xll.ohTrigger(RecalcTrigger,Trigger1Y)),NA())</f>
        <v>3.1551126927643019E-3</v>
      </c>
      <c r="N442" s="182">
        <f>IFERROR(_xll.qlIndexFixing(ONIndex1M,I442,TRUE,_xll.ohTrigger(RecalcTrigger,Trigger1M)),NA())</f>
        <v>-1.0298143190201614E-3</v>
      </c>
      <c r="O442" s="44">
        <f>IFERROR(_xll.qlIndexFixing(ONIndex3M,I442,TRUE,_xll.ohTrigger(RecalcTrigger,Trigger3M)),NA())</f>
        <v>-1.6417906434362806E-5</v>
      </c>
      <c r="P442" s="44">
        <f>IFERROR(_xll.qlIndexFixing(ONIndex6M,I442,TRUE,_xll.ohTrigger(RecalcTrigger,Trigger6M)),NA())</f>
        <v>1.0531226099175228E-3</v>
      </c>
      <c r="Q442" s="183">
        <f>IFERROR(_xll.qlIndexFixing(ONIndex1Y,I442,TRUE,_xll.ohTrigger(RecalcTrigger,Trigger1Y)),NA())</f>
        <v>2.0301109624565328E-3</v>
      </c>
    </row>
    <row r="443" spans="2:17" x14ac:dyDescent="0.2">
      <c r="B443" s="39" t="s">
        <v>17</v>
      </c>
      <c r="D443" s="42">
        <f>_xll.qlCalendarAdvance(Calendar,$D442,B443,"f",FALSE)</f>
        <v>42894</v>
      </c>
      <c r="E443" s="177">
        <f>_xll.qlInterestRateIndexValueDate(IndexON,D443)</f>
        <v>42894</v>
      </c>
      <c r="F443" s="193">
        <f>IFERROR(_xll.qlIndexFixing(IndexON,D443,TRUE,_xll.ohTrigger(RecalcTrigger,TriggerON)),NA())</f>
        <v>-1.5363107156840528E-3</v>
      </c>
      <c r="H443" s="42">
        <f>_xll.qlCalendarAdvance(Calendar,$H442,B443,"f",FALSE)</f>
        <v>42894</v>
      </c>
      <c r="I443" s="177">
        <f>_xll.qlInterestRateIndexValueDate(Index1M,$H443)</f>
        <v>42898</v>
      </c>
      <c r="J443" s="182">
        <f>IFERROR(_xll.qlIndexFixing(Index1M,$H443,TRUE,_xll.ohTrigger(RecalcTrigger,Trigger1M)),NA())</f>
        <v>-9.8749877783177453E-4</v>
      </c>
      <c r="K443" s="44">
        <f>IFERROR(_xll.qlIndexFixing(Index3M,H443,TRUE,_xll.ohTrigger(RecalcTrigger,Trigger3M)),NA())</f>
        <v>1.4095650963137461E-4</v>
      </c>
      <c r="L443" s="44">
        <f>IFERROR(_xll.qlIndexFixing(Index6M,$H443,TRUE,_xll.ohTrigger(RecalcTrigger,Trigger6M)),NA())</f>
        <v>1.3711615889056734E-3</v>
      </c>
      <c r="M443" s="183">
        <f>IFERROR(_xll.qlIndexFixing(Index1Y,$H443,TRUE,_xll.ohTrigger(RecalcTrigger,Trigger1Y)),NA())</f>
        <v>3.1691111742311959E-3</v>
      </c>
      <c r="N443" s="182">
        <f>IFERROR(_xll.qlIndexFixing(ONIndex1M,I443,TRUE,_xll.ohTrigger(RecalcTrigger,Trigger1M)),NA())</f>
        <v>-1.0267721556589393E-3</v>
      </c>
      <c r="O443" s="44">
        <f>IFERROR(_xll.qlIndexFixing(ONIndex3M,I443,TRUE,_xll.ohTrigger(RecalcTrigger,Trigger3M)),NA())</f>
        <v>-1.32255530127523E-5</v>
      </c>
      <c r="P443" s="44">
        <f>IFERROR(_xll.qlIndexFixing(ONIndex6M,I443,TRUE,_xll.ohTrigger(RecalcTrigger,Trigger6M)),NA())</f>
        <v>1.0623135396947703E-3</v>
      </c>
      <c r="Q443" s="183">
        <f>IFERROR(_xll.qlIndexFixing(ONIndex1Y,I443,TRUE,_xll.ohTrigger(RecalcTrigger,Trigger1Y)),NA())</f>
        <v>2.0379916599111425E-3</v>
      </c>
    </row>
    <row r="444" spans="2:17" x14ac:dyDescent="0.2">
      <c r="B444" s="39" t="s">
        <v>17</v>
      </c>
      <c r="D444" s="42">
        <f>_xll.qlCalendarAdvance(Calendar,$D443,B444,"f",FALSE)</f>
        <v>42895</v>
      </c>
      <c r="E444" s="177">
        <f>_xll.qlInterestRateIndexValueDate(IndexON,D444)</f>
        <v>42895</v>
      </c>
      <c r="F444" s="193">
        <f>IFERROR(_xll.qlIndexFixing(IndexON,D444,TRUE,_xll.ohTrigger(RecalcTrigger,TriggerON)),NA())</f>
        <v>-1.5328778154399814E-3</v>
      </c>
      <c r="H444" s="42">
        <f>_xll.qlCalendarAdvance(Calendar,$H443,B444,"f",FALSE)</f>
        <v>42895</v>
      </c>
      <c r="I444" s="177">
        <f>_xll.qlInterestRateIndexValueDate(Index1M,$H444)</f>
        <v>42899</v>
      </c>
      <c r="J444" s="182">
        <f>IFERROR(_xll.qlIndexFixing(Index1M,$H444,TRUE,_xll.ohTrigger(RecalcTrigger,Trigger1M)),NA())</f>
        <v>-9.8432316196950254E-4</v>
      </c>
      <c r="K444" s="44">
        <f>IFERROR(_xll.qlIndexFixing(Index3M,H444,TRUE,_xll.ohTrigger(RecalcTrigger,Trigger3M)),NA())</f>
        <v>1.4468736910230271E-4</v>
      </c>
      <c r="L444" s="44">
        <f>IFERROR(_xll.qlIndexFixing(Index6M,$H444,TRUE,_xll.ohTrigger(RecalcTrigger,Trigger6M)),NA())</f>
        <v>1.37570524744667E-3</v>
      </c>
      <c r="M444" s="183">
        <f>IFERROR(_xll.qlIndexFixing(Index1Y,$H444,TRUE,_xll.ohTrigger(RecalcTrigger,Trigger1Y)),NA())</f>
        <v>3.1768593934023391E-3</v>
      </c>
      <c r="N444" s="182">
        <f>IFERROR(_xll.qlIndexFixing(ONIndex1M,I444,TRUE,_xll.ohTrigger(RecalcTrigger,Trigger1M)),NA())</f>
        <v>-1.0237200761098464E-3</v>
      </c>
      <c r="O444" s="44">
        <f>IFERROR(_xll.qlIndexFixing(ONIndex3M,I444,TRUE,_xll.ohTrigger(RecalcTrigger,Trigger3M)),NA())</f>
        <v>-1.0044194356240155E-5</v>
      </c>
      <c r="P444" s="44">
        <f>IFERROR(_xll.qlIndexFixing(ONIndex6M,I444,TRUE,_xll.ohTrigger(RecalcTrigger,Trigger6M)),NA())</f>
        <v>1.0713482165414234E-3</v>
      </c>
      <c r="Q444" s="183">
        <f>IFERROR(_xll.qlIndexFixing(ONIndex1Y,I444,TRUE,_xll.ohTrigger(RecalcTrigger,Trigger1Y)),NA())</f>
        <v>2.0464445734802439E-3</v>
      </c>
    </row>
    <row r="445" spans="2:17" x14ac:dyDescent="0.2">
      <c r="B445" s="39" t="s">
        <v>17</v>
      </c>
      <c r="D445" s="42">
        <f>_xll.qlCalendarAdvance(Calendar,$D444,B445,"f",FALSE)</f>
        <v>42898</v>
      </c>
      <c r="E445" s="177">
        <f>_xll.qlInterestRateIndexValueDate(IndexON,D445)</f>
        <v>42898</v>
      </c>
      <c r="F445" s="193">
        <f>IFERROR(_xll.qlIndexFixing(IndexON,D445,TRUE,_xll.ohTrigger(RecalcTrigger,TriggerON)),NA())</f>
        <v>-1.5296355824379049E-3</v>
      </c>
      <c r="H445" s="42">
        <f>_xll.qlCalendarAdvance(Calendar,$H444,B445,"f",FALSE)</f>
        <v>42898</v>
      </c>
      <c r="I445" s="177">
        <f>_xll.qlInterestRateIndexValueDate(Index1M,$H445)</f>
        <v>42900</v>
      </c>
      <c r="J445" s="182">
        <f>IFERROR(_xll.qlIndexFixing(Index1M,$H445,TRUE,_xll.ohTrigger(RecalcTrigger,Trigger1M)),NA())</f>
        <v>-9.8113764803953174E-4</v>
      </c>
      <c r="K445" s="44">
        <f>IFERROR(_xll.qlIndexFixing(Index3M,H445,TRUE,_xll.ohTrigger(RecalcTrigger,Trigger3M)),NA())</f>
        <v>1.4843070895691383E-4</v>
      </c>
      <c r="L445" s="44">
        <f>IFERROR(_xll.qlIndexFixing(Index6M,$H445,TRUE,_xll.ohTrigger(RecalcTrigger,Trigger6M)),NA())</f>
        <v>1.3802297381806531E-3</v>
      </c>
      <c r="M445" s="183">
        <f>IFERROR(_xll.qlIndexFixing(Index1Y,$H445,TRUE,_xll.ohTrigger(RecalcTrigger,Trigger1Y)),NA())</f>
        <v>3.184611180912531E-3</v>
      </c>
      <c r="N445" s="182">
        <f>IFERROR(_xll.qlIndexFixing(ONIndex1M,I445,TRUE,_xll.ohTrigger(RecalcTrigger,Trigger1M)),NA())</f>
        <v>-1.0175799933742624E-3</v>
      </c>
      <c r="O445" s="44">
        <f>IFERROR(_xll.qlIndexFixing(ONIndex3M,I445,TRUE,_xll.ohTrigger(RecalcTrigger,Trigger3M)),NA())</f>
        <v>-3.6507467449098385E-6</v>
      </c>
      <c r="P445" s="44">
        <f>IFERROR(_xll.qlIndexFixing(ONIndex6M,I445,TRUE,_xll.ohTrigger(RecalcTrigger,Trigger6M)),NA())</f>
        <v>1.0888940099729183E-3</v>
      </c>
      <c r="Q445" s="183">
        <f>IFERROR(_xll.qlIndexFixing(ONIndex1Y,I445,TRUE,_xll.ohTrigger(RecalcTrigger,Trigger1Y)),NA())</f>
        <v>2.0652867544157516E-3</v>
      </c>
    </row>
    <row r="446" spans="2:17" x14ac:dyDescent="0.2">
      <c r="B446" s="39" t="s">
        <v>17</v>
      </c>
      <c r="D446" s="42">
        <f>_xll.qlCalendarAdvance(Calendar,$D445,B446,"f",FALSE)</f>
        <v>42899</v>
      </c>
      <c r="E446" s="177">
        <f>_xll.qlInterestRateIndexValueDate(IndexON,D446)</f>
        <v>42899</v>
      </c>
      <c r="F446" s="193">
        <f>IFERROR(_xll.qlIndexFixing(IndexON,D446,TRUE,_xll.ohTrigger(RecalcTrigger,TriggerON)),NA())</f>
        <v>-1.5281009313117266E-3</v>
      </c>
      <c r="H446" s="42">
        <f>_xll.qlCalendarAdvance(Calendar,$H445,B446,"f",FALSE)</f>
        <v>42899</v>
      </c>
      <c r="I446" s="177">
        <f>_xll.qlInterestRateIndexValueDate(Index1M,$H446)</f>
        <v>42901</v>
      </c>
      <c r="J446" s="182">
        <f>IFERROR(_xll.qlIndexFixing(Index1M,$H446,TRUE,_xll.ohTrigger(RecalcTrigger,Trigger1M)),NA())</f>
        <v>-9.7468317744070498E-4</v>
      </c>
      <c r="K446" s="44">
        <f>IFERROR(_xll.qlIndexFixing(Index3M,H446,TRUE,_xll.ohTrigger(RecalcTrigger,Trigger3M)),NA())</f>
        <v>1.5218685223419487E-4</v>
      </c>
      <c r="L446" s="44">
        <f>IFERROR(_xll.qlIndexFixing(Index6M,$H446,TRUE,_xll.ohTrigger(RecalcTrigger,Trigger6M)),NA())</f>
        <v>1.3847359520041589E-3</v>
      </c>
      <c r="M446" s="183">
        <f>IFERROR(_xll.qlIndexFixing(Index1Y,$H446,TRUE,_xll.ohTrigger(RecalcTrigger,Trigger1Y)),NA())</f>
        <v>3.1923649108930173E-3</v>
      </c>
      <c r="N446" s="182">
        <f>IFERROR(_xll.qlIndexFixing(ONIndex1M,I446,TRUE,_xll.ohTrigger(RecalcTrigger,Trigger1M)),NA())</f>
        <v>-1.0114126228533138E-3</v>
      </c>
      <c r="O446" s="44">
        <f>IFERROR(_xll.qlIndexFixing(ONIndex3M,I446,TRUE,_xll.ohTrigger(RecalcTrigger,Trigger3M)),NA())</f>
        <v>2.7827560256099559E-6</v>
      </c>
      <c r="P446" s="44">
        <f>IFERROR(_xll.qlIndexFixing(ONIndex6M,I446,TRUE,_xll.ohTrigger(RecalcTrigger,Trigger6M)),NA())</f>
        <v>1.1059003528934852E-3</v>
      </c>
      <c r="Q446" s="183">
        <f>IFERROR(_xll.qlIndexFixing(ONIndex1Y,I446,TRUE,_xll.ohTrigger(RecalcTrigger,Trigger1Y)),NA())</f>
        <v>2.0860468628480788E-3</v>
      </c>
    </row>
    <row r="447" spans="2:17" x14ac:dyDescent="0.2">
      <c r="B447" s="39" t="s">
        <v>17</v>
      </c>
      <c r="D447" s="42">
        <f>_xll.qlCalendarAdvance(Calendar,$D446,B447,"f",FALSE)</f>
        <v>42900</v>
      </c>
      <c r="E447" s="177">
        <f>_xll.qlInterestRateIndexValueDate(IndexON,D447)</f>
        <v>42900</v>
      </c>
      <c r="F447" s="193">
        <f>IFERROR(_xll.qlIndexFixing(IndexON,D447,TRUE,_xll.ohTrigger(RecalcTrigger,TriggerON)),NA())</f>
        <v>-1.5266206713171471E-3</v>
      </c>
      <c r="H447" s="42">
        <f>_xll.qlCalendarAdvance(Calendar,$H446,B447,"f",FALSE)</f>
        <v>42900</v>
      </c>
      <c r="I447" s="177">
        <f>_xll.qlInterestRateIndexValueDate(Index1M,$H447)</f>
        <v>42902</v>
      </c>
      <c r="J447" s="182">
        <f>IFERROR(_xll.qlIndexFixing(Index1M,$H447,TRUE,_xll.ohTrigger(RecalcTrigger,Trigger1M)),NA())</f>
        <v>-9.7310410918366637E-4</v>
      </c>
      <c r="K447" s="44">
        <f>IFERROR(_xll.qlIndexFixing(Index3M,H447,TRUE,_xll.ohTrigger(RecalcTrigger,Trigger3M)),NA())</f>
        <v>1.5994274096217616E-4</v>
      </c>
      <c r="L447" s="44">
        <f>IFERROR(_xll.qlIndexFixing(Index6M,$H447,TRUE,_xll.ohTrigger(RecalcTrigger,Trigger6M)),NA())</f>
        <v>1.3947723525426939E-3</v>
      </c>
      <c r="M447" s="183">
        <f>IFERROR(_xll.qlIndexFixing(Index1Y,$H447,TRUE,_xll.ohTrigger(RecalcTrigger,Trigger1Y)),NA())</f>
        <v>3.2093618323729193E-3</v>
      </c>
      <c r="N447" s="182">
        <f>IFERROR(_xll.qlIndexFixing(ONIndex1M,I447,TRUE,_xll.ohTrigger(RecalcTrigger,Trigger1M)),NA())</f>
        <v>-1.0083109825087533E-3</v>
      </c>
      <c r="O447" s="44">
        <f>IFERROR(_xll.qlIndexFixing(ONIndex3M,I447,TRUE,_xll.ohTrigger(RecalcTrigger,Trigger3M)),NA())</f>
        <v>6.0195984996624929E-6</v>
      </c>
      <c r="P447" s="44">
        <f>IFERROR(_xll.qlIndexFixing(ONIndex6M,I447,TRUE,_xll.ohTrigger(RecalcTrigger,Trigger6M)),NA())</f>
        <v>1.1141357342303593E-3</v>
      </c>
      <c r="Q447" s="183">
        <f>IFERROR(_xll.qlIndexFixing(ONIndex1Y,I447,TRUE,_xll.ohTrigger(RecalcTrigger,Trigger1Y)),NA())</f>
        <v>2.097412212229699E-3</v>
      </c>
    </row>
    <row r="448" spans="2:17" x14ac:dyDescent="0.2">
      <c r="B448" s="39" t="s">
        <v>17</v>
      </c>
      <c r="D448" s="42">
        <f>_xll.qlCalendarAdvance(Calendar,$D447,B448,"f",FALSE)</f>
        <v>42901</v>
      </c>
      <c r="E448" s="177">
        <f>_xll.qlInterestRateIndexValueDate(IndexON,D448)</f>
        <v>42901</v>
      </c>
      <c r="F448" s="193">
        <f>IFERROR(_xll.qlIndexFixing(IndexON,D448,TRUE,_xll.ohTrigger(RecalcTrigger,TriggerON)),NA())</f>
        <v>-1.5251951709593925E-3</v>
      </c>
      <c r="H448" s="42">
        <f>_xll.qlCalendarAdvance(Calendar,$H447,B448,"f",FALSE)</f>
        <v>42901</v>
      </c>
      <c r="I448" s="177">
        <f>_xll.qlInterestRateIndexValueDate(Index1M,$H448)</f>
        <v>42905</v>
      </c>
      <c r="J448" s="182">
        <f>IFERROR(_xll.qlIndexFixing(Index1M,$H448,TRUE,_xll.ohTrigger(RecalcTrigger,Trigger1M)),NA())</f>
        <v>-9.6506165409548927E-4</v>
      </c>
      <c r="K448" s="44">
        <f>IFERROR(_xll.qlIndexFixing(Index3M,H448,TRUE,_xll.ohTrigger(RecalcTrigger,Trigger3M)),NA())</f>
        <v>1.6734276252097419E-4</v>
      </c>
      <c r="L448" s="44">
        <f>IFERROR(_xll.qlIndexFixing(Index6M,$H448,TRUE,_xll.ohTrigger(RecalcTrigger,Trigger6M)),NA())</f>
        <v>1.4025960846194073E-3</v>
      </c>
      <c r="M448" s="183">
        <f>IFERROR(_xll.qlIndexFixing(Index1Y,$H448,TRUE,_xll.ohTrigger(RecalcTrigger,Trigger1Y)),NA())</f>
        <v>3.2233663943194296E-3</v>
      </c>
      <c r="N448" s="182">
        <f>IFERROR(_xll.qlIndexFixing(ONIndex1M,I448,TRUE,_xll.ohTrigger(RecalcTrigger,Trigger1M)),NA())</f>
        <v>-1.0051994340898318E-3</v>
      </c>
      <c r="O448" s="44">
        <f>IFERROR(_xll.qlIndexFixing(ONIndex3M,I448,TRUE,_xll.ohTrigger(RecalcTrigger,Trigger3M)),NA())</f>
        <v>9.26853410021522E-6</v>
      </c>
      <c r="P448" s="44">
        <f>IFERROR(_xll.qlIndexFixing(ONIndex6M,I448,TRUE,_xll.ohTrigger(RecalcTrigger,Trigger6M)),NA())</f>
        <v>1.1222076505656986E-3</v>
      </c>
      <c r="Q448" s="183">
        <f>IFERROR(_xll.qlIndexFixing(ONIndex1Y,I448,TRUE,_xll.ohTrigger(RecalcTrigger,Trigger1Y)),NA())</f>
        <v>2.1093703199337455E-3</v>
      </c>
    </row>
    <row r="449" spans="2:17" x14ac:dyDescent="0.2">
      <c r="B449" s="39" t="s">
        <v>17</v>
      </c>
      <c r="D449" s="42">
        <f>_xll.qlCalendarAdvance(Calendar,$D448,B449,"f",FALSE)</f>
        <v>42902</v>
      </c>
      <c r="E449" s="177">
        <f>_xll.qlInterestRateIndexValueDate(IndexON,D449)</f>
        <v>42902</v>
      </c>
      <c r="F449" s="193">
        <f>IFERROR(_xll.qlIndexFixing(IndexON,D449,TRUE,_xll.ohTrigger(RecalcTrigger,TriggerON)),NA())</f>
        <v>-1.5225221084946838E-3</v>
      </c>
      <c r="H449" s="42">
        <f>_xll.qlCalendarAdvance(Calendar,$H448,B449,"f",FALSE)</f>
        <v>42902</v>
      </c>
      <c r="I449" s="177">
        <f>_xll.qlInterestRateIndexValueDate(Index1M,$H449)</f>
        <v>42906</v>
      </c>
      <c r="J449" s="182">
        <f>IFERROR(_xll.qlIndexFixing(Index1M,$H449,TRUE,_xll.ohTrigger(RecalcTrigger,Trigger1M)),NA())</f>
        <v>-9.6181677979556568E-4</v>
      </c>
      <c r="K449" s="44">
        <f>IFERROR(_xll.qlIndexFixing(Index3M,H449,TRUE,_xll.ohTrigger(RecalcTrigger,Trigger3M)),NA())</f>
        <v>1.7116475187988587E-4</v>
      </c>
      <c r="L449" s="44">
        <f>IFERROR(_xll.qlIndexFixing(Index6M,$H449,TRUE,_xll.ohTrigger(RecalcTrigger,Trigger6M)),NA())</f>
        <v>1.4070245058290325E-3</v>
      </c>
      <c r="M449" s="183">
        <f>IFERROR(_xll.qlIndexFixing(Index1Y,$H449,TRUE,_xll.ohTrigger(RecalcTrigger,Trigger1Y)),NA())</f>
        <v>3.2311051047934007E-3</v>
      </c>
      <c r="N449" s="182">
        <f>IFERROR(_xll.qlIndexFixing(ONIndex1M,I449,TRUE,_xll.ohTrigger(RecalcTrigger,Trigger1M)),NA())</f>
        <v>-1.0020779789154943E-3</v>
      </c>
      <c r="O449" s="44">
        <f>IFERROR(_xll.qlIndexFixing(ONIndex3M,I449,TRUE,_xll.ohTrigger(RecalcTrigger,Trigger3M)),NA())</f>
        <v>1.252958784725422E-5</v>
      </c>
      <c r="P449" s="44">
        <f>IFERROR(_xll.qlIndexFixing(ONIndex6M,I449,TRUE,_xll.ohTrigger(RecalcTrigger,Trigger6M)),NA())</f>
        <v>1.1301148997411303E-3</v>
      </c>
      <c r="Q449" s="183">
        <f>IFERROR(_xll.qlIndexFixing(ONIndex1Y,I449,TRUE,_xll.ohTrigger(RecalcTrigger,Trigger1Y)),NA())</f>
        <v>2.1219246093817645E-3</v>
      </c>
    </row>
    <row r="450" spans="2:17" x14ac:dyDescent="0.2">
      <c r="B450" s="39" t="s">
        <v>17</v>
      </c>
      <c r="D450" s="42">
        <f>_xll.qlCalendarAdvance(Calendar,$D449,B450,"f",FALSE)</f>
        <v>42905</v>
      </c>
      <c r="E450" s="177">
        <f>_xll.qlInterestRateIndexValueDate(IndexON,D450)</f>
        <v>42905</v>
      </c>
      <c r="F450" s="193">
        <f>IFERROR(_xll.qlIndexFixing(IndexON,D450,TRUE,_xll.ohTrigger(RecalcTrigger,TriggerON)),NA())</f>
        <v>-1.5200481465127424E-3</v>
      </c>
      <c r="H450" s="42">
        <f>_xll.qlCalendarAdvance(Calendar,$H449,B450,"f",FALSE)</f>
        <v>42905</v>
      </c>
      <c r="I450" s="177">
        <f>_xll.qlInterestRateIndexValueDate(Index1M,$H450)</f>
        <v>42907</v>
      </c>
      <c r="J450" s="182">
        <f>IFERROR(_xll.qlIndexFixing(Index1M,$H450,TRUE,_xll.ohTrigger(RecalcTrigger,Trigger1M)),NA())</f>
        <v>-9.5856201677646524E-4</v>
      </c>
      <c r="K450" s="44">
        <f>IFERROR(_xll.qlIndexFixing(Index3M,H450,TRUE,_xll.ohTrigger(RecalcTrigger,Trigger3M)),NA())</f>
        <v>1.7499999695792863E-4</v>
      </c>
      <c r="L450" s="44">
        <f>IFERROR(_xll.qlIndexFixing(Index6M,$H450,TRUE,_xll.ohTrigger(RecalcTrigger,Trigger6M)),NA())</f>
        <v>1.4114401325994886E-3</v>
      </c>
      <c r="M450" s="183">
        <f>IFERROR(_xll.qlIndexFixing(Index1Y,$H450,TRUE,_xll.ohTrigger(RecalcTrigger,Trigger1Y)),NA())</f>
        <v>3.2388357962252839E-3</v>
      </c>
      <c r="N450" s="182">
        <f>IFERROR(_xll.qlIndexFixing(ONIndex1M,I450,TRUE,_xll.ohTrigger(RecalcTrigger,Trigger1M)),NA())</f>
        <v>-9.9579929816684398E-4</v>
      </c>
      <c r="O450" s="44">
        <f>IFERROR(_xll.qlIndexFixing(ONIndex3M,I450,TRUE,_xll.ohTrigger(RecalcTrigger,Trigger3M)),NA())</f>
        <v>1.9092218579430664E-5</v>
      </c>
      <c r="P450" s="44">
        <f>IFERROR(_xll.qlIndexFixing(ONIndex6M,I450,TRUE,_xll.ohTrigger(RecalcTrigger,Trigger6M)),NA())</f>
        <v>1.1453781415582398E-3</v>
      </c>
      <c r="Q450" s="183">
        <f>IFERROR(_xll.qlIndexFixing(ONIndex1Y,I450,TRUE,_xll.ohTrigger(RecalcTrigger,Trigger1Y)),NA())</f>
        <v>2.1490504083754303E-3</v>
      </c>
    </row>
    <row r="451" spans="2:17" x14ac:dyDescent="0.2">
      <c r="B451" s="39" t="s">
        <v>17</v>
      </c>
      <c r="D451" s="42">
        <f>_xll.qlCalendarAdvance(Calendar,$D450,B451,"f",FALSE)</f>
        <v>42906</v>
      </c>
      <c r="E451" s="177">
        <f>_xll.qlInterestRateIndexValueDate(IndexON,D451)</f>
        <v>42906</v>
      </c>
      <c r="F451" s="193">
        <f>IFERROR(_xll.qlIndexFixing(IndexON,D451,TRUE,_xll.ohTrigger(RecalcTrigger,TriggerON)),NA())</f>
        <v>-1.5189019795114334E-3</v>
      </c>
      <c r="H451" s="42">
        <f>_xll.qlCalendarAdvance(Calendar,$H450,B451,"f",FALSE)</f>
        <v>42906</v>
      </c>
      <c r="I451" s="177">
        <f>_xll.qlInterestRateIndexValueDate(Index1M,$H451)</f>
        <v>42908</v>
      </c>
      <c r="J451" s="182">
        <f>IFERROR(_xll.qlIndexFixing(Index1M,$H451,TRUE,_xll.ohTrigger(RecalcTrigger,Trigger1M)),NA())</f>
        <v>-9.5196924610241318E-4</v>
      </c>
      <c r="K451" s="44">
        <f>IFERROR(_xll.qlIndexFixing(Index3M,H451,TRUE,_xll.ohTrigger(RecalcTrigger,Trigger3M)),NA())</f>
        <v>1.788485170735623E-4</v>
      </c>
      <c r="L451" s="44">
        <f>IFERROR(_xll.qlIndexFixing(Index6M,$H451,TRUE,_xll.ohTrigger(RecalcTrigger,Trigger6M)),NA())</f>
        <v>1.4158439015227813E-3</v>
      </c>
      <c r="M451" s="183">
        <f>IFERROR(_xll.qlIndexFixing(Index1Y,$H451,TRUE,_xll.ohTrigger(RecalcTrigger,Trigger1Y)),NA())</f>
        <v>3.2465567739763481E-3</v>
      </c>
      <c r="N451" s="182">
        <f>IFERROR(_xll.qlIndexFixing(ONIndex1M,I451,TRUE,_xll.ohTrigger(RecalcTrigger,Trigger1M)),NA())</f>
        <v>-9.894931174025956E-4</v>
      </c>
      <c r="O451" s="44">
        <f>IFERROR(_xll.qlIndexFixing(ONIndex3M,I451,TRUE,_xll.ohTrigger(RecalcTrigger,Trigger3M)),NA())</f>
        <v>2.5695496450595101E-5</v>
      </c>
      <c r="P451" s="44">
        <f>IFERROR(_xll.qlIndexFixing(ONIndex6M,I451,TRUE,_xll.ohTrigger(RecalcTrigger,Trigger6M)),NA())</f>
        <v>1.1599939985362795E-3</v>
      </c>
      <c r="Q451" s="183">
        <f>IFERROR(_xll.qlIndexFixing(ONIndex1Y,I451,TRUE,_xll.ohTrigger(RecalcTrigger,Trigger1Y)),NA())</f>
        <v>2.177947547110648E-3</v>
      </c>
    </row>
    <row r="452" spans="2:17" x14ac:dyDescent="0.2">
      <c r="B452" s="39" t="s">
        <v>17</v>
      </c>
      <c r="D452" s="42">
        <f>_xll.qlCalendarAdvance(Calendar,$D451,B452,"f",FALSE)</f>
        <v>42907</v>
      </c>
      <c r="E452" s="177">
        <f>_xll.qlInterestRateIndexValueDate(IndexON,D452)</f>
        <v>42907</v>
      </c>
      <c r="F452" s="193">
        <f>IFERROR(_xll.qlIndexFixing(IndexON,D452,TRUE,_xll.ohTrigger(RecalcTrigger,TriggerON)),NA())</f>
        <v>-1.5178127858961332E-3</v>
      </c>
      <c r="H452" s="42">
        <f>_xll.qlCalendarAdvance(Calendar,$H451,B452,"f",FALSE)</f>
        <v>42907</v>
      </c>
      <c r="I452" s="177">
        <f>_xll.qlInterestRateIndexValueDate(Index1M,$H452)</f>
        <v>42909</v>
      </c>
      <c r="J452" s="182">
        <f>IFERROR(_xll.qlIndexFixing(Index1M,$H452,TRUE,_xll.ohTrigger(RecalcTrigger,Trigger1M)),NA())</f>
        <v>-9.50355480729146E-4</v>
      </c>
      <c r="K452" s="44">
        <f>IFERROR(_xll.qlIndexFixing(Index3M,H452,TRUE,_xll.ohTrigger(RecalcTrigger,Trigger3M)),NA())</f>
        <v>1.8679221488124699E-4</v>
      </c>
      <c r="L452" s="44">
        <f>IFERROR(_xll.qlIndexFixing(Index6M,$H452,TRUE,_xll.ohTrigger(RecalcTrigger,Trigger6M)),NA())</f>
        <v>1.4315614601078505E-3</v>
      </c>
      <c r="M452" s="183">
        <f>IFERROR(_xll.qlIndexFixing(Index1Y,$H452,TRUE,_xll.ohTrigger(RecalcTrigger,Trigger1Y)),NA())</f>
        <v>3.2635376269442452E-3</v>
      </c>
      <c r="N452" s="182">
        <f>IFERROR(_xll.qlIndexFixing(ONIndex1M,I452,TRUE,_xll.ohTrigger(RecalcTrigger,Trigger1M)),NA())</f>
        <v>-9.8632214835525645E-4</v>
      </c>
      <c r="O452" s="44">
        <f>IFERROR(_xll.qlIndexFixing(ONIndex3M,I452,TRUE,_xll.ohTrigger(RecalcTrigger,Trigger3M)),NA())</f>
        <v>2.9017524223462487E-5</v>
      </c>
      <c r="P452" s="44">
        <f>IFERROR(_xll.qlIndexFixing(ONIndex6M,I452,TRUE,_xll.ohTrigger(RecalcTrigger,Trigger6M)),NA())</f>
        <v>1.1665837778185306E-3</v>
      </c>
      <c r="Q452" s="183">
        <f>IFERROR(_xll.qlIndexFixing(ONIndex1Y,I452,TRUE,_xll.ohTrigger(RecalcTrigger,Trigger1Y)),NA())</f>
        <v>2.1921842266259262E-3</v>
      </c>
    </row>
    <row r="453" spans="2:17" x14ac:dyDescent="0.2">
      <c r="B453" s="39" t="s">
        <v>17</v>
      </c>
      <c r="D453" s="42">
        <f>_xll.qlCalendarAdvance(Calendar,$D452,B453,"f",FALSE)</f>
        <v>42908</v>
      </c>
      <c r="E453" s="177">
        <f>_xll.qlInterestRateIndexValueDate(IndexON,D453)</f>
        <v>42908</v>
      </c>
      <c r="F453" s="193">
        <f>IFERROR(_xll.qlIndexFixing(IndexON,D453,TRUE,_xll.ohTrigger(RecalcTrigger,TriggerON)),NA())</f>
        <v>-1.5167809349314609E-3</v>
      </c>
      <c r="H453" s="42">
        <f>_xll.qlCalendarAdvance(Calendar,$H452,B453,"f",FALSE)</f>
        <v>42908</v>
      </c>
      <c r="I453" s="177">
        <f>_xll.qlInterestRateIndexValueDate(Index1M,$H453)</f>
        <v>42912</v>
      </c>
      <c r="J453" s="182">
        <f>IFERROR(_xll.qlIndexFixing(Index1M,$H453,TRUE,_xll.ohTrigger(RecalcTrigger,Trigger1M)),NA())</f>
        <v>-9.4213991761593618E-4</v>
      </c>
      <c r="K453" s="44">
        <f>IFERROR(_xll.qlIndexFixing(Index3M,H453,TRUE,_xll.ohTrigger(RecalcTrigger,Trigger3M)),NA())</f>
        <v>1.9437517407975329E-4</v>
      </c>
      <c r="L453" s="44">
        <f>IFERROR(_xll.qlIndexFixing(Index6M,$H453,TRUE,_xll.ohTrigger(RecalcTrigger,Trigger6M)),NA())</f>
        <v>1.4362137840763091E-3</v>
      </c>
      <c r="M453" s="183">
        <f>IFERROR(_xll.qlIndexFixing(Index1Y,$H453,TRUE,_xll.ohTrigger(RecalcTrigger,Trigger1Y)),NA())</f>
        <v>3.2773093115155134E-3</v>
      </c>
      <c r="N453" s="182">
        <f>IFERROR(_xll.qlIndexFixing(ONIndex1M,I453,TRUE,_xll.ohTrigger(RecalcTrigger,Trigger1M)),NA())</f>
        <v>-9.8314128086585129E-4</v>
      </c>
      <c r="O453" s="44">
        <f>IFERROR(_xll.qlIndexFixing(ONIndex3M,I453,TRUE,_xll.ohTrigger(RecalcTrigger,Trigger3M)),NA())</f>
        <v>3.2351822980558609E-5</v>
      </c>
      <c r="P453" s="44">
        <f>IFERROR(_xll.qlIndexFixing(ONIndex6M,I453,TRUE,_xll.ohTrigger(RecalcTrigger,Trigger6M)),NA())</f>
        <v>1.172522860404257E-3</v>
      </c>
      <c r="Q453" s="183">
        <f>IFERROR(_xll.qlIndexFixing(ONIndex1Y,I453,TRUE,_xll.ohTrigger(RecalcTrigger,Trigger1Y)),NA())</f>
        <v>2.2056800616354622E-3</v>
      </c>
    </row>
    <row r="454" spans="2:17" x14ac:dyDescent="0.2">
      <c r="B454" s="39" t="s">
        <v>17</v>
      </c>
      <c r="D454" s="42">
        <f>_xll.qlCalendarAdvance(Calendar,$D453,B454,"f",FALSE)</f>
        <v>42909</v>
      </c>
      <c r="E454" s="177">
        <f>_xll.qlInterestRateIndexValueDate(IndexON,D454)</f>
        <v>42909</v>
      </c>
      <c r="F454" s="193">
        <f>IFERROR(_xll.qlIndexFixing(IndexON,D454,TRUE,_xll.ohTrigger(RecalcTrigger,TriggerON)),NA())</f>
        <v>-1.5149038440886997E-3</v>
      </c>
      <c r="H454" s="42">
        <f>_xll.qlCalendarAdvance(Calendar,$H453,B454,"f",FALSE)</f>
        <v>42909</v>
      </c>
      <c r="I454" s="177">
        <f>_xll.qlInterestRateIndexValueDate(Index1M,$H454)</f>
        <v>42913</v>
      </c>
      <c r="J454" s="182">
        <f>IFERROR(_xll.qlIndexFixing(Index1M,$H454,TRUE,_xll.ohTrigger(RecalcTrigger,Trigger1M)),NA())</f>
        <v>-9.3882585031535015E-4</v>
      </c>
      <c r="K454" s="44">
        <f>IFERROR(_xll.qlIndexFixing(Index3M,H454,TRUE,_xll.ohTrigger(RecalcTrigger,Trigger3M)),NA())</f>
        <v>1.9828992181616573E-4</v>
      </c>
      <c r="L454" s="44">
        <f>IFERROR(_xll.qlIndexFixing(Index6M,$H454,TRUE,_xll.ohTrigger(RecalcTrigger,Trigger6M)),NA())</f>
        <v>1.4377185491867249E-3</v>
      </c>
      <c r="M454" s="183">
        <f>IFERROR(_xll.qlIndexFixing(Index1Y,$H454,TRUE,_xll.ohTrigger(RecalcTrigger,Trigger1Y)),NA())</f>
        <v>3.2849565745428286E-3</v>
      </c>
      <c r="N454" s="182">
        <f>IFERROR(_xll.qlIndexFixing(ONIndex1M,I454,TRUE,_xll.ohTrigger(RecalcTrigger,Trigger1M)),NA())</f>
        <v>-9.7995051581367676E-4</v>
      </c>
      <c r="O454" s="44">
        <f>IFERROR(_xll.qlIndexFixing(ONIndex3M,I454,TRUE,_xll.ohTrigger(RecalcTrigger,Trigger3M)),NA())</f>
        <v>3.5698418301421952E-5</v>
      </c>
      <c r="P454" s="44">
        <f>IFERROR(_xll.qlIndexFixing(ONIndex6M,I454,TRUE,_xll.ohTrigger(RecalcTrigger,Trigger6M)),NA())</f>
        <v>1.1778070839429944E-3</v>
      </c>
      <c r="Q454" s="183">
        <f>IFERROR(_xll.qlIndexFixing(ONIndex1Y,I454,TRUE,_xll.ohTrigger(RecalcTrigger,Trigger1Y)),NA())</f>
        <v>2.2184300827543524E-3</v>
      </c>
    </row>
    <row r="455" spans="2:17" x14ac:dyDescent="0.2">
      <c r="B455" s="39" t="s">
        <v>17</v>
      </c>
      <c r="D455" s="42">
        <f>_xll.qlCalendarAdvance(Calendar,$D454,B455,"f",FALSE)</f>
        <v>42912</v>
      </c>
      <c r="E455" s="177">
        <f>_xll.qlInterestRateIndexValueDate(IndexON,D455)</f>
        <v>42912</v>
      </c>
      <c r="F455" s="193">
        <f>IFERROR(_xll.qlIndexFixing(IndexON,D455,TRUE,_xll.ohTrigger(RecalcTrigger,TriggerON)),NA())</f>
        <v>-1.5132184931099246E-3</v>
      </c>
      <c r="H455" s="42">
        <f>_xll.qlCalendarAdvance(Calendar,$H454,B455,"f",FALSE)</f>
        <v>42912</v>
      </c>
      <c r="I455" s="177">
        <f>_xll.qlInterestRateIndexValueDate(Index1M,$H455)</f>
        <v>42914</v>
      </c>
      <c r="J455" s="182">
        <f>IFERROR(_xll.qlIndexFixing(Index1M,$H455,TRUE,_xll.ohTrigger(RecalcTrigger,Trigger1M)),NA())</f>
        <v>-9.3550190364410923E-4</v>
      </c>
      <c r="K455" s="44">
        <f>IFERROR(_xll.qlIndexFixing(Index3M,H455,TRUE,_xll.ohTrigger(RecalcTrigger,Trigger3M)),NA())</f>
        <v>2.0221787797041588E-4</v>
      </c>
      <c r="L455" s="44">
        <f>IFERROR(_xll.qlIndexFixing(Index6M,$H455,TRUE,_xll.ohTrigger(RecalcTrigger,Trigger6M)),NA())</f>
        <v>1.4420742416426204E-3</v>
      </c>
      <c r="M455" s="183">
        <f>IFERROR(_xll.qlIndexFixing(Index1Y,$H455,TRUE,_xll.ohTrigger(RecalcTrigger,Trigger1Y)),NA())</f>
        <v>3.2925874603409269E-3</v>
      </c>
      <c r="N455" s="182">
        <f>IFERROR(_xll.qlIndexFixing(ONIndex1M,I455,TRUE,_xll.ohTrigger(RecalcTrigger,Trigger1M)),NA())</f>
        <v>-9.7353336871996987E-4</v>
      </c>
      <c r="O455" s="44">
        <f>IFERROR(_xll.qlIndexFixing(ONIndex3M,I455,TRUE,_xll.ohTrigger(RecalcTrigger,Trigger3M)),NA())</f>
        <v>4.2432730369412752E-5</v>
      </c>
      <c r="P455" s="44">
        <f>IFERROR(_xll.qlIndexFixing(ONIndex6M,I455,TRUE,_xll.ohTrigger(RecalcTrigger,Trigger6M)),NA())</f>
        <v>1.1861757645714732E-3</v>
      </c>
      <c r="Q455" s="183">
        <f>IFERROR(_xll.qlIndexFixing(ONIndex1Y,I455,TRUE,_xll.ohTrigger(RecalcTrigger,Trigger1Y)),NA())</f>
        <v>2.2414331866826842E-3</v>
      </c>
    </row>
    <row r="456" spans="2:17" x14ac:dyDescent="0.2">
      <c r="B456" s="39" t="s">
        <v>17</v>
      </c>
      <c r="D456" s="42">
        <f>_xll.qlCalendarAdvance(Calendar,$D455,B456,"f",FALSE)</f>
        <v>42913</v>
      </c>
      <c r="E456" s="177">
        <f>_xll.qlInterestRateIndexValueDate(IndexON,D456)</f>
        <v>42913</v>
      </c>
      <c r="F456" s="193">
        <f>IFERROR(_xll.qlIndexFixing(IndexON,D456,TRUE,_xll.ohTrigger(RecalcTrigger,TriggerON)),NA())</f>
        <v>-1.5123836454389306E-3</v>
      </c>
      <c r="H456" s="42">
        <f>_xll.qlCalendarAdvance(Calendar,$H455,B456,"f",FALSE)</f>
        <v>42913</v>
      </c>
      <c r="I456" s="177">
        <f>_xll.qlInterestRateIndexValueDate(Index1M,$H456)</f>
        <v>42915</v>
      </c>
      <c r="J456" s="182">
        <f>IFERROR(_xll.qlIndexFixing(Index1M,$H456,TRUE,_xll.ohTrigger(RecalcTrigger,Trigger1M)),NA())</f>
        <v>-9.2877096338886411E-4</v>
      </c>
      <c r="K456" s="44">
        <f>IFERROR(_xll.qlIndexFixing(Index3M,H456,TRUE,_xll.ohTrigger(RecalcTrigger,Trigger3M)),NA())</f>
        <v>2.061590297049467E-4</v>
      </c>
      <c r="L456" s="44">
        <f>IFERROR(_xll.qlIndexFixing(Index6M,$H456,TRUE,_xll.ohTrigger(RecalcTrigger,Trigger6M)),NA())</f>
        <v>1.4464300371727862E-3</v>
      </c>
      <c r="M456" s="183">
        <f>IFERROR(_xll.qlIndexFixing(Index1Y,$H456,TRUE,_xll.ohTrigger(RecalcTrigger,Trigger1Y)),NA())</f>
        <v>3.3002039373641393E-3</v>
      </c>
      <c r="N456" s="182">
        <f>IFERROR(_xll.qlIndexFixing(ONIndex1M,I456,TRUE,_xll.ohTrigger(RecalcTrigger,Trigger1M)),NA())</f>
        <v>-9.6708850915394606E-4</v>
      </c>
      <c r="O456" s="44">
        <f>IFERROR(_xll.qlIndexFixing(ONIndex3M,I456,TRUE,_xll.ohTrigger(RecalcTrigger,Trigger3M)),NA())</f>
        <v>4.9208275614276431E-5</v>
      </c>
      <c r="P456" s="44">
        <f>IFERROR(_xll.qlIndexFixing(ONIndex6M,I456,TRUE,_xll.ohTrigger(RecalcTrigger,Trigger6M)),NA())</f>
        <v>1.1923121425372329E-3</v>
      </c>
      <c r="Q456" s="183">
        <f>IFERROR(_xll.qlIndexFixing(ONIndex1Y,I456,TRUE,_xll.ohTrigger(RecalcTrigger,Trigger1Y)),NA())</f>
        <v>2.261872638946727E-3</v>
      </c>
    </row>
    <row r="457" spans="2:17" x14ac:dyDescent="0.2">
      <c r="B457" s="39" t="s">
        <v>17</v>
      </c>
      <c r="D457" s="42">
        <f>_xll.qlCalendarAdvance(Calendar,$D456,B457,"f",FALSE)</f>
        <v>42914</v>
      </c>
      <c r="E457" s="177">
        <f>_xll.qlInterestRateIndexValueDate(IndexON,D457)</f>
        <v>42914</v>
      </c>
      <c r="F457" s="193">
        <f>IFERROR(_xll.qlIndexFixing(IndexON,D457,TRUE,_xll.ohTrigger(RecalcTrigger,TriggerON)),NA())</f>
        <v>-1.5115125693876408E-3</v>
      </c>
      <c r="H457" s="42">
        <f>_xll.qlCalendarAdvance(Calendar,$H456,B457,"f",FALSE)</f>
        <v>42914</v>
      </c>
      <c r="I457" s="177">
        <f>_xll.qlInterestRateIndexValueDate(Index1M,$H457)</f>
        <v>42916</v>
      </c>
      <c r="J457" s="182">
        <f>IFERROR(_xll.qlIndexFixing(Index1M,$H457,TRUE,_xll.ohTrigger(RecalcTrigger,Trigger1M)),NA())</f>
        <v>-9.2712253378995381E-4</v>
      </c>
      <c r="K457" s="44">
        <f>IFERROR(_xll.qlIndexFixing(Index3M,H457,TRUE,_xll.ohTrigger(RecalcTrigger,Trigger3M)),NA())</f>
        <v>2.0803220260808014E-4</v>
      </c>
      <c r="L457" s="44">
        <f>IFERROR(_xll.qlIndexFixing(Index6M,$H457,TRUE,_xll.ohTrigger(RecalcTrigger,Trigger6M)),NA())</f>
        <v>1.4479012503863966E-3</v>
      </c>
      <c r="M457" s="183">
        <f>IFERROR(_xll.qlIndexFixing(Index1Y,$H457,TRUE,_xll.ohTrigger(RecalcTrigger,Trigger1Y)),NA())</f>
        <v>3.3031554885037768E-3</v>
      </c>
      <c r="N457" s="182">
        <f>IFERROR(_xll.qlIndexFixing(ONIndex1M,I457,TRUE,_xll.ohTrigger(RecalcTrigger,Trigger1M)),NA())</f>
        <v>-9.6384827751094804E-4</v>
      </c>
      <c r="O457" s="44">
        <f>IFERROR(_xll.qlIndexFixing(ONIndex3M,I457,TRUE,_xll.ohTrigger(RecalcTrigger,Trigger3M)),NA())</f>
        <v>5.2616736008204157E-5</v>
      </c>
      <c r="P457" s="44">
        <f>IFERROR(_xll.qlIndexFixing(ONIndex6M,I457,TRUE,_xll.ohTrigger(RecalcTrigger,Trigger6M)),NA())</f>
        <v>1.1942596370229097E-3</v>
      </c>
      <c r="Q457" s="183">
        <f>IFERROR(_xll.qlIndexFixing(ONIndex1Y,I457,TRUE,_xll.ohTrigger(RecalcTrigger,Trigger1Y)),NA())</f>
        <v>2.2708190487197299E-3</v>
      </c>
    </row>
    <row r="458" spans="2:17" x14ac:dyDescent="0.2">
      <c r="B458" s="39" t="s">
        <v>17</v>
      </c>
      <c r="D458" s="42">
        <f>_xll.qlCalendarAdvance(Calendar,$D457,B458,"f",FALSE)</f>
        <v>42915</v>
      </c>
      <c r="E458" s="177">
        <f>_xll.qlInterestRateIndexValueDate(IndexON,D458)</f>
        <v>42915</v>
      </c>
      <c r="F458" s="193">
        <f>IFERROR(_xll.qlIndexFixing(IndexON,D458,TRUE,_xll.ohTrigger(RecalcTrigger,TriggerON)),NA())</f>
        <v>-1.5106050438529195E-3</v>
      </c>
      <c r="H458" s="42">
        <f>_xll.qlCalendarAdvance(Calendar,$H457,B458,"f",FALSE)</f>
        <v>42915</v>
      </c>
      <c r="I458" s="177">
        <f>_xll.qlInterestRateIndexValueDate(Index1M,$H458)</f>
        <v>42919</v>
      </c>
      <c r="J458" s="182">
        <f>IFERROR(_xll.qlIndexFixing(Index1M,$H458,TRUE,_xll.ohTrigger(RecalcTrigger,Trigger1M)),NA())</f>
        <v>-9.170174092463664E-4</v>
      </c>
      <c r="K458" s="44">
        <f>IFERROR(_xll.qlIndexFixing(Index3M,H458,TRUE,_xll.ohTrigger(RecalcTrigger,Trigger3M)),NA())</f>
        <v>2.2205532848571809E-4</v>
      </c>
      <c r="L458" s="44">
        <f>IFERROR(_xll.qlIndexFixing(Index6M,$H458,TRUE,_xll.ohTrigger(RecalcTrigger,Trigger6M)),NA())</f>
        <v>1.4668428727851097E-3</v>
      </c>
      <c r="M458" s="183">
        <f>IFERROR(_xll.qlIndexFixing(Index1Y,$H458,TRUE,_xll.ohTrigger(RecalcTrigger,Trigger1Y)),NA())</f>
        <v>3.3305655943843388E-3</v>
      </c>
      <c r="N458" s="182">
        <f>IFERROR(_xll.qlIndexFixing(ONIndex1M,I458,TRUE,_xll.ohTrigger(RecalcTrigger,Trigger1M)),NA())</f>
        <v>-9.6059815657856262E-4</v>
      </c>
      <c r="O458" s="44">
        <f>IFERROR(_xll.qlIndexFixing(ONIndex3M,I458,TRUE,_xll.ohTrigger(RecalcTrigger,Trigger3M)),NA())</f>
        <v>5.6037645963513683E-5</v>
      </c>
      <c r="P458" s="44">
        <f>IFERROR(_xll.qlIndexFixing(ONIndex6M,I458,TRUE,_xll.ohTrigger(RecalcTrigger,Trigger6M)),NA())</f>
        <v>1.1955272989183641E-3</v>
      </c>
      <c r="Q458" s="183">
        <f>IFERROR(_xll.qlIndexFixing(ONIndex1Y,I458,TRUE,_xll.ohTrigger(RecalcTrigger,Trigger1Y)),NA())</f>
        <v>2.2789898278929854E-3</v>
      </c>
    </row>
    <row r="459" spans="2:17" x14ac:dyDescent="0.2">
      <c r="B459" s="39" t="s">
        <v>17</v>
      </c>
      <c r="D459" s="42">
        <f>_xll.qlCalendarAdvance(Calendar,$D458,B459,"f",FALSE)</f>
        <v>42916</v>
      </c>
      <c r="E459" s="177">
        <f>_xll.qlInterestRateIndexValueDate(IndexON,D459)</f>
        <v>42916</v>
      </c>
      <c r="F459" s="193">
        <f>IFERROR(_xll.qlIndexFixing(IndexON,D459,TRUE,_xll.ohTrigger(RecalcTrigger,TriggerON)),NA())</f>
        <v>-1.5086610643688658E-3</v>
      </c>
      <c r="H459" s="42">
        <f>_xll.qlCalendarAdvance(Calendar,$H458,B459,"f",FALSE)</f>
        <v>42916</v>
      </c>
      <c r="I459" s="177">
        <f>_xll.qlInterestRateIndexValueDate(Index1M,$H459)</f>
        <v>42920</v>
      </c>
      <c r="J459" s="182">
        <f>IFERROR(_xll.qlIndexFixing(Index1M,$H459,TRUE,_xll.ohTrigger(RecalcTrigger,Trigger1M)),NA())</f>
        <v>-9.1362929121636114E-4</v>
      </c>
      <c r="K459" s="44">
        <f>IFERROR(_xll.qlIndexFixing(Index3M,H459,TRUE,_xll.ohTrigger(RecalcTrigger,Trigger3M)),NA())</f>
        <v>2.2606225837273899E-4</v>
      </c>
      <c r="L459" s="44">
        <f>IFERROR(_xll.qlIndexFixing(Index6M,$H459,TRUE,_xll.ohTrigger(RecalcTrigger,Trigger6M)),NA())</f>
        <v>1.4712626878303674E-3</v>
      </c>
      <c r="M459" s="183">
        <f>IFERROR(_xll.qlIndexFixing(Index1Y,$H459,TRUE,_xll.ohTrigger(RecalcTrigger,Trigger1Y)),NA())</f>
        <v>3.3381400219420526E-3</v>
      </c>
      <c r="N459" s="182">
        <f>IFERROR(_xll.qlIndexFixing(ONIndex1M,I459,TRUE,_xll.ohTrigger(RecalcTrigger,Trigger1M)),NA())</f>
        <v>-9.5733814759579872E-4</v>
      </c>
      <c r="O459" s="44">
        <f>IFERROR(_xll.qlIndexFixing(ONIndex3M,I459,TRUE,_xll.ohTrigger(RecalcTrigger,Trigger3M)),NA())</f>
        <v>5.9471030580127149E-5</v>
      </c>
      <c r="P459" s="44">
        <f>IFERROR(_xll.qlIndexFixing(ONIndex6M,I459,TRUE,_xll.ohTrigger(RecalcTrigger,Trigger6M)),NA())</f>
        <v>1.1961109660330038E-3</v>
      </c>
      <c r="Q459" s="183">
        <f>IFERROR(_xll.qlIndexFixing(ONIndex1Y,I459,TRUE,_xll.ohTrigger(RecalcTrigger,Trigger1Y)),NA())</f>
        <v>2.2863800069217177E-3</v>
      </c>
    </row>
    <row r="460" spans="2:17" x14ac:dyDescent="0.2">
      <c r="B460" s="39" t="s">
        <v>17</v>
      </c>
      <c r="D460" s="42">
        <f>_xll.qlCalendarAdvance(Calendar,$D459,B460,"f",FALSE)</f>
        <v>42919</v>
      </c>
      <c r="E460" s="177">
        <f>_xll.qlInterestRateIndexValueDate(IndexON,D460)</f>
        <v>42919</v>
      </c>
      <c r="F460" s="193">
        <f>IFERROR(_xll.qlIndexFixing(IndexON,D460,TRUE,_xll.ohTrigger(RecalcTrigger,TriggerON)),NA())</f>
        <v>-1.5066060169832696E-3</v>
      </c>
      <c r="H460" s="42">
        <f>_xll.qlCalendarAdvance(Calendar,$H459,B460,"f",FALSE)</f>
        <v>42919</v>
      </c>
      <c r="I460" s="177">
        <f>_xll.qlInterestRateIndexValueDate(Index1M,$H460)</f>
        <v>42921</v>
      </c>
      <c r="J460" s="182">
        <f>IFERROR(_xll.qlIndexFixing(Index1M,$H460,TRUE,_xll.ohTrigger(RecalcTrigger,Trigger1M)),NA())</f>
        <v>-9.0676854731882889E-4</v>
      </c>
      <c r="K460" s="44">
        <f>IFERROR(_xll.qlIndexFixing(Index3M,H460,TRUE,_xll.ohTrigger(RecalcTrigger,Trigger3M)),NA())</f>
        <v>2.3008230251813478E-4</v>
      </c>
      <c r="L460" s="44">
        <f>IFERROR(_xll.qlIndexFixing(Index6M,$H460,TRUE,_xll.ohTrigger(RecalcTrigger,Trigger6M)),NA())</f>
        <v>1.4757046092653875E-3</v>
      </c>
      <c r="M460" s="183">
        <f>IFERROR(_xll.qlIndexFixing(Index1Y,$H460,TRUE,_xll.ohTrigger(RecalcTrigger,Trigger1Y)),NA())</f>
        <v>3.3457121320113188E-3</v>
      </c>
      <c r="N460" s="182">
        <f>IFERROR(_xll.qlIndexFixing(ONIndex1M,I460,TRUE,_xll.ohTrigger(RecalcTrigger,Trigger1M)),NA())</f>
        <v>-9.5078266551862356E-4</v>
      </c>
      <c r="O460" s="44">
        <f>IFERROR(_xll.qlIndexFixing(ONIndex3M,I460,TRUE,_xll.ohTrigger(RecalcTrigger,Trigger3M)),NA())</f>
        <v>6.6379522305481942E-5</v>
      </c>
      <c r="P460" s="44">
        <f>IFERROR(_xll.qlIndexFixing(ONIndex6M,I460,TRUE,_xll.ohTrigger(RecalcTrigger,Trigger6M)),NA())</f>
        <v>1.1949814730272124E-3</v>
      </c>
      <c r="Q460" s="183">
        <f>IFERROR(_xll.qlIndexFixing(ONIndex1Y,I460,TRUE,_xll.ohTrigger(RecalcTrigger,Trigger1Y)),NA())</f>
        <v>2.2985481936199648E-3</v>
      </c>
    </row>
    <row r="461" spans="2:17" x14ac:dyDescent="0.2">
      <c r="B461" s="39" t="s">
        <v>17</v>
      </c>
      <c r="D461" s="42">
        <f>_xll.qlCalendarAdvance(Calendar,$D460,B461,"f",FALSE)</f>
        <v>42920</v>
      </c>
      <c r="E461" s="177">
        <f>_xll.qlInterestRateIndexValueDate(IndexON,D461)</f>
        <v>42920</v>
      </c>
      <c r="F461" s="193">
        <f>IFERROR(_xll.qlIndexFixing(IndexON,D461,TRUE,_xll.ohTrigger(RecalcTrigger,TriggerON)),NA())</f>
        <v>-1.5055129221286379E-3</v>
      </c>
      <c r="H461" s="42">
        <f>_xll.qlCalendarAdvance(Calendar,$H460,B461,"f",FALSE)</f>
        <v>42920</v>
      </c>
      <c r="I461" s="177">
        <f>_xll.qlInterestRateIndexValueDate(Index1M,$H461)</f>
        <v>42922</v>
      </c>
      <c r="J461" s="182">
        <f>IFERROR(_xll.qlIndexFixing(Index1M,$H461,TRUE,_xll.ohTrigger(RecalcTrigger,Trigger1M)),NA())</f>
        <v>-9.0508878710385265E-4</v>
      </c>
      <c r="K461" s="44">
        <f>IFERROR(_xll.qlIndexFixing(Index3M,H461,TRUE,_xll.ohTrigger(RecalcTrigger,Trigger3M)),NA())</f>
        <v>2.3411544665505687E-4</v>
      </c>
      <c r="L461" s="44">
        <f>IFERROR(_xll.qlIndexFixing(Index6M,$H461,TRUE,_xll.ohTrigger(RecalcTrigger,Trigger6M)),NA())</f>
        <v>1.4860582673447177E-3</v>
      </c>
      <c r="M461" s="183">
        <f>IFERROR(_xll.qlIndexFixing(Index1Y,$H461,TRUE,_xll.ohTrigger(RecalcTrigger,Trigger1Y)),NA())</f>
        <v>3.3532839865699042E-3</v>
      </c>
      <c r="N461" s="182">
        <f>IFERROR(_xll.qlIndexFixing(ONIndex1M,I461,TRUE,_xll.ohTrigger(RecalcTrigger,Trigger1M)),NA())</f>
        <v>-9.4419925909861036E-4</v>
      </c>
      <c r="O461" s="44">
        <f>IFERROR(_xll.qlIndexFixing(ONIndex3M,I461,TRUE,_xll.ohTrigger(RecalcTrigger,Trigger3M)),NA())</f>
        <v>7.3329826930645936E-5</v>
      </c>
      <c r="P461" s="44">
        <f>IFERROR(_xll.qlIndexFixing(ONIndex6M,I461,TRUE,_xll.ohTrigger(RecalcTrigger,Trigger6M)),NA())</f>
        <v>1.1915224419123405E-3</v>
      </c>
      <c r="Q461" s="183">
        <f>IFERROR(_xll.qlIndexFixing(ONIndex1Y,I461,TRUE,_xll.ohTrigger(RecalcTrigger,Trigger1Y)),NA())</f>
        <v>2.3080353345328319E-3</v>
      </c>
    </row>
    <row r="462" spans="2:17" x14ac:dyDescent="0.2">
      <c r="B462" s="39" t="s">
        <v>17</v>
      </c>
      <c r="D462" s="42">
        <f>_xll.qlCalendarAdvance(Calendar,$D461,B462,"f",FALSE)</f>
        <v>42921</v>
      </c>
      <c r="E462" s="177">
        <f>_xll.qlInterestRateIndexValueDate(IndexON,D462)</f>
        <v>42921</v>
      </c>
      <c r="F462" s="193">
        <f>IFERROR(_xll.qlIndexFixing(IndexON,D462,TRUE,_xll.ohTrigger(RecalcTrigger,TriggerON)),NA())</f>
        <v>-1.5043820493332305E-3</v>
      </c>
      <c r="H462" s="42">
        <f>_xll.qlCalendarAdvance(Calendar,$H461,B462,"f",FALSE)</f>
        <v>42921</v>
      </c>
      <c r="I462" s="177">
        <f>_xll.qlInterestRateIndexValueDate(Index1M,$H462)</f>
        <v>42923</v>
      </c>
      <c r="J462" s="182">
        <f>IFERROR(_xll.qlIndexFixing(Index1M,$H462,TRUE,_xll.ohTrigger(RecalcTrigger,Trigger1M)),NA())</f>
        <v>-9.0340572626432518E-4</v>
      </c>
      <c r="K462" s="44">
        <f>IFERROR(_xll.qlIndexFixing(Index3M,H462,TRUE,_xll.ohTrigger(RecalcTrigger,Trigger3M)),NA())</f>
        <v>2.424285857099382E-4</v>
      </c>
      <c r="L462" s="44">
        <f>IFERROR(_xll.qlIndexFixing(Index6M,$H462,TRUE,_xll.ohTrigger(RecalcTrigger,Trigger6M)),NA())</f>
        <v>1.4876206073894231E-3</v>
      </c>
      <c r="M462" s="183">
        <f>IFERROR(_xll.qlIndexFixing(Index1Y,$H462,TRUE,_xll.ohTrigger(RecalcTrigger,Trigger1Y)),NA())</f>
        <v>3.370175452032415E-3</v>
      </c>
      <c r="N462" s="182">
        <f>IFERROR(_xll.qlIndexFixing(ONIndex1M,I462,TRUE,_xll.ohTrigger(RecalcTrigger,Trigger1M)),NA())</f>
        <v>-9.4088983048745689E-4</v>
      </c>
      <c r="O462" s="44">
        <f>IFERROR(_xll.qlIndexFixing(ONIndex3M,I462,TRUE,_xll.ohTrigger(RecalcTrigger,Trigger3M)),NA())</f>
        <v>7.6825967907367954E-5</v>
      </c>
      <c r="P462" s="44">
        <f>IFERROR(_xll.qlIndexFixing(ONIndex6M,I462,TRUE,_xll.ohTrigger(RecalcTrigger,Trigger6M)),NA())</f>
        <v>1.1886237015446E-3</v>
      </c>
      <c r="Q462" s="183">
        <f>IFERROR(_xll.qlIndexFixing(ONIndex1Y,I462,TRUE,_xll.ohTrigger(RecalcTrigger,Trigger1Y)),NA())</f>
        <v>2.3114479721453307E-3</v>
      </c>
    </row>
    <row r="463" spans="2:17" x14ac:dyDescent="0.2">
      <c r="B463" s="39" t="s">
        <v>17</v>
      </c>
      <c r="D463" s="42">
        <f>_xll.qlCalendarAdvance(Calendar,$D462,B463,"f",FALSE)</f>
        <v>42922</v>
      </c>
      <c r="E463" s="177">
        <f>_xll.qlInterestRateIndexValueDate(IndexON,D463)</f>
        <v>42922</v>
      </c>
      <c r="F463" s="193">
        <f>IFERROR(_xll.qlIndexFixing(IndexON,D463,TRUE,_xll.ohTrigger(RecalcTrigger,TriggerON)),NA())</f>
        <v>-1.5032131770942314E-3</v>
      </c>
      <c r="H463" s="42">
        <f>_xll.qlCalendarAdvance(Calendar,$H462,B463,"f",FALSE)</f>
        <v>42922</v>
      </c>
      <c r="I463" s="177">
        <f>_xll.qlInterestRateIndexValueDate(Index1M,$H463)</f>
        <v>42926</v>
      </c>
      <c r="J463" s="182">
        <f>IFERROR(_xll.qlIndexFixing(Index1M,$H463,TRUE,_xll.ohTrigger(RecalcTrigger,Trigger1M)),NA())</f>
        <v>-8.9309337305683171E-4</v>
      </c>
      <c r="K463" s="44">
        <f>IFERROR(_xll.qlIndexFixing(Index3M,H463,TRUE,_xll.ohTrigger(RecalcTrigger,Trigger3M)),NA())</f>
        <v>2.5037873070756492E-4</v>
      </c>
      <c r="L463" s="44">
        <f>IFERROR(_xll.qlIndexFixing(Index6M,$H463,TRUE,_xll.ohTrigger(RecalcTrigger,Trigger6M)),NA())</f>
        <v>1.498377484066053E-3</v>
      </c>
      <c r="M463" s="183">
        <f>IFERROR(_xll.qlIndexFixing(Index1Y,$H463,TRUE,_xll.ohTrigger(RecalcTrigger,Trigger1Y)),NA())</f>
        <v>3.3836105569336741E-3</v>
      </c>
      <c r="N463" s="182">
        <f>IFERROR(_xll.qlIndexFixing(ONIndex1M,I463,TRUE,_xll.ohTrigger(RecalcTrigger,Trigger1M)),NA())</f>
        <v>-9.3757052201937086E-4</v>
      </c>
      <c r="O463" s="44">
        <f>IFERROR(_xll.qlIndexFixing(ONIndex3M,I463,TRUE,_xll.ohTrigger(RecalcTrigger,Trigger3M)),NA())</f>
        <v>8.0334736303200316E-5</v>
      </c>
      <c r="P463" s="44">
        <f>IFERROR(_xll.qlIndexFixing(ONIndex6M,I463,TRUE,_xll.ohTrigger(RecalcTrigger,Trigger6M)),NA())</f>
        <v>1.1850159930126836E-3</v>
      </c>
      <c r="Q463" s="183">
        <f>IFERROR(_xll.qlIndexFixing(ONIndex1Y,I463,TRUE,_xll.ohTrigger(RecalcTrigger,Trigger1Y)),NA())</f>
        <v>2.3140501932239488E-3</v>
      </c>
    </row>
    <row r="464" spans="2:17" x14ac:dyDescent="0.2">
      <c r="B464" s="39" t="s">
        <v>17</v>
      </c>
      <c r="D464" s="42">
        <f>_xll.qlCalendarAdvance(Calendar,$D463,B464,"f",FALSE)</f>
        <v>42923</v>
      </c>
      <c r="E464" s="177">
        <f>_xll.qlInterestRateIndexValueDate(IndexON,D464)</f>
        <v>42923</v>
      </c>
      <c r="F464" s="193">
        <f>IFERROR(_xll.qlIndexFixing(IndexON,D464,TRUE,_xll.ohTrigger(RecalcTrigger,TriggerON)),NA())</f>
        <v>-1.5007414045209444E-3</v>
      </c>
      <c r="H464" s="42">
        <f>_xll.qlCalendarAdvance(Calendar,$H463,B464,"f",FALSE)</f>
        <v>42923</v>
      </c>
      <c r="I464" s="177">
        <f>_xll.qlInterestRateIndexValueDate(Index1M,$H464)</f>
        <v>42927</v>
      </c>
      <c r="J464" s="182">
        <f>IFERROR(_xll.qlIndexFixing(Index1M,$H464,TRUE,_xll.ohTrigger(RecalcTrigger,Trigger1M)),NA())</f>
        <v>-8.8963619749036289E-4</v>
      </c>
      <c r="K464" s="44">
        <f>IFERROR(_xll.qlIndexFixing(Index3M,H464,TRUE,_xll.ohTrigger(RecalcTrigger,Trigger3M)),NA())</f>
        <v>2.5447715371114702E-4</v>
      </c>
      <c r="L464" s="44">
        <f>IFERROR(_xll.qlIndexFixing(Index6M,$H464,TRUE,_xll.ohTrigger(RecalcTrigger,Trigger6M)),NA())</f>
        <v>1.5030313635982339E-3</v>
      </c>
      <c r="M464" s="183">
        <f>IFERROR(_xll.qlIndexFixing(Index1Y,$H464,TRUE,_xll.ohTrigger(RecalcTrigger,Trigger1Y)),NA())</f>
        <v>3.3912125312954588E-3</v>
      </c>
      <c r="N464" s="182">
        <f>IFERROR(_xll.qlIndexFixing(ONIndex1M,I464,TRUE,_xll.ohTrigger(RecalcTrigger,Trigger1M)),NA())</f>
        <v>-9.3424133497332917E-4</v>
      </c>
      <c r="O464" s="44">
        <f>IFERROR(_xll.qlIndexFixing(ONIndex3M,I464,TRUE,_xll.ohTrigger(RecalcTrigger,Trigger3M)),NA())</f>
        <v>8.3856157777617568E-5</v>
      </c>
      <c r="P464" s="44">
        <f>IFERROR(_xll.qlIndexFixing(ONIndex6M,I464,TRUE,_xll.ohTrigger(RecalcTrigger,Trigger6M)),NA())</f>
        <v>1.1806951541259991E-3</v>
      </c>
      <c r="Q464" s="183">
        <f>IFERROR(_xll.qlIndexFixing(ONIndex1Y,I464,TRUE,_xll.ohTrigger(RecalcTrigger,Trigger1Y)),NA())</f>
        <v>2.3158370283837826E-3</v>
      </c>
    </row>
    <row r="465" spans="2:17" x14ac:dyDescent="0.2">
      <c r="B465" s="39" t="s">
        <v>17</v>
      </c>
      <c r="D465" s="42">
        <f>_xll.qlCalendarAdvance(Calendar,$D464,B465,"f",FALSE)</f>
        <v>42926</v>
      </c>
      <c r="E465" s="177">
        <f>_xll.qlInterestRateIndexValueDate(IndexON,D465)</f>
        <v>42926</v>
      </c>
      <c r="F465" s="193">
        <f>IFERROR(_xll.qlIndexFixing(IndexON,D465,TRUE,_xll.ohTrigger(RecalcTrigger,TriggerON)),NA())</f>
        <v>-1.4981532657243335E-3</v>
      </c>
      <c r="H465" s="42">
        <f>_xll.qlCalendarAdvance(Calendar,$H464,B465,"f",FALSE)</f>
        <v>42926</v>
      </c>
      <c r="I465" s="177">
        <f>_xll.qlInterestRateIndexValueDate(Index1M,$H465)</f>
        <v>42928</v>
      </c>
      <c r="J465" s="182">
        <f>IFERROR(_xll.qlIndexFixing(Index1M,$H465,TRUE,_xll.ohTrigger(RecalcTrigger,Trigger1M)),NA())</f>
        <v>-8.8263753654984429E-4</v>
      </c>
      <c r="K465" s="44">
        <f>IFERROR(_xll.qlIndexFixing(Index3M,H465,TRUE,_xll.ohTrigger(RecalcTrigger,Trigger3M)),NA())</f>
        <v>2.5858858684509349E-4</v>
      </c>
      <c r="L465" s="44">
        <f>IFERROR(_xll.qlIndexFixing(Index6M,$H465,TRUE,_xll.ohTrigger(RecalcTrigger,Trigger6M)),NA())</f>
        <v>1.5077340005767558E-3</v>
      </c>
      <c r="M465" s="183">
        <f>IFERROR(_xll.qlIndexFixing(Index1Y,$H465,TRUE,_xll.ohTrigger(RecalcTrigger,Trigger1Y)),NA())</f>
        <v>3.3988269026355915E-3</v>
      </c>
      <c r="N465" s="182">
        <f>IFERROR(_xll.qlIndexFixing(ONIndex1M,I465,TRUE,_xll.ohTrigger(RecalcTrigger,Trigger1M)),NA())</f>
        <v>-9.2754764918101529E-4</v>
      </c>
      <c r="O465" s="44">
        <f>IFERROR(_xll.qlIndexFixing(ONIndex3M,I465,TRUE,_xll.ohTrigger(RecalcTrigger,Trigger3M)),NA())</f>
        <v>9.0941328148019807E-5</v>
      </c>
      <c r="P465" s="44">
        <f>IFERROR(_xll.qlIndexFixing(ONIndex6M,I465,TRUE,_xll.ohTrigger(RecalcTrigger,Trigger6M)),NA())</f>
        <v>1.1696593642174236E-3</v>
      </c>
      <c r="Q465" s="183">
        <f>IFERROR(_xll.qlIndexFixing(ONIndex1Y,I465,TRUE,_xll.ohTrigger(RecalcTrigger,Trigger1Y)),NA())</f>
        <v>2.3166828068710288E-3</v>
      </c>
    </row>
    <row r="466" spans="2:17" x14ac:dyDescent="0.2">
      <c r="B466" s="39" t="s">
        <v>17</v>
      </c>
      <c r="D466" s="42">
        <f>_xll.qlCalendarAdvance(Calendar,$D465,B466,"f",FALSE)</f>
        <v>42927</v>
      </c>
      <c r="E466" s="177">
        <f>_xll.qlInterestRateIndexValueDate(IndexON,D466)</f>
        <v>42927</v>
      </c>
      <c r="F466" s="193">
        <f>IFERROR(_xll.qlIndexFixing(IndexON,D466,TRUE,_xll.ohTrigger(RecalcTrigger,TriggerON)),NA())</f>
        <v>-1.4967910752838876E-3</v>
      </c>
      <c r="H466" s="42">
        <f>_xll.qlCalendarAdvance(Calendar,$H465,B466,"f",FALSE)</f>
        <v>42927</v>
      </c>
      <c r="I466" s="177">
        <f>_xll.qlInterestRateIndexValueDate(Index1M,$H466)</f>
        <v>42929</v>
      </c>
      <c r="J466" s="182">
        <f>IFERROR(_xll.qlIndexFixing(Index1M,$H466,TRUE,_xll.ohTrigger(RecalcTrigger,Trigger1M)),NA())</f>
        <v>-8.8092317499746664E-4</v>
      </c>
      <c r="K466" s="44">
        <f>IFERROR(_xll.qlIndexFixing(Index3M,H466,TRUE,_xll.ohTrigger(RecalcTrigger,Trigger3M)),NA())</f>
        <v>2.6271301442195297E-4</v>
      </c>
      <c r="L466" s="44">
        <f>IFERROR(_xll.qlIndexFixing(Index6M,$H466,TRUE,_xll.ohTrigger(RecalcTrigger,Trigger6M)),NA())</f>
        <v>1.5184845266726847E-3</v>
      </c>
      <c r="M466" s="183">
        <f>IFERROR(_xll.qlIndexFixing(Index1Y,$H466,TRUE,_xll.ohTrigger(RecalcTrigger,Trigger1Y)),NA())</f>
        <v>3.4064558264793646E-3</v>
      </c>
      <c r="N466" s="182">
        <f>IFERROR(_xll.qlIndexFixing(ONIndex1M,I466,TRUE,_xll.ohTrigger(RecalcTrigger,Trigger1M)),NA())</f>
        <v>-9.2082582790808942E-4</v>
      </c>
      <c r="O466" s="44">
        <f>IFERROR(_xll.qlIndexFixing(ONIndex3M,I466,TRUE,_xll.ohTrigger(RecalcTrigger,Trigger3M)),NA())</f>
        <v>9.806888405350378E-5</v>
      </c>
      <c r="P466" s="44">
        <f>IFERROR(_xll.qlIndexFixing(ONIndex6M,I466,TRUE,_xll.ohTrigger(RecalcTrigger,Trigger6M)),NA())</f>
        <v>1.1561972506601847E-3</v>
      </c>
      <c r="Q466" s="183">
        <f>IFERROR(_xll.qlIndexFixing(ONIndex1Y,I466,TRUE,_xll.ohTrigger(RecalcTrigger,Trigger1Y)),NA())</f>
        <v>2.3147311219773314E-3</v>
      </c>
    </row>
    <row r="467" spans="2:17" x14ac:dyDescent="0.2">
      <c r="B467" s="39" t="s">
        <v>17</v>
      </c>
      <c r="D467" s="42">
        <f>_xll.qlCalendarAdvance(Calendar,$D466,B467,"f",FALSE)</f>
        <v>42928</v>
      </c>
      <c r="E467" s="177">
        <f>_xll.qlInterestRateIndexValueDate(IndexON,D467)</f>
        <v>42928</v>
      </c>
      <c r="F467" s="193">
        <f>IFERROR(_xll.qlIndexFixing(IndexON,D467,TRUE,_xll.ohTrigger(RecalcTrigger,TriggerON)),NA())</f>
        <v>-1.4953895571023779E-3</v>
      </c>
      <c r="H467" s="42">
        <f>_xll.qlCalendarAdvance(Calendar,$H466,B467,"f",FALSE)</f>
        <v>42928</v>
      </c>
      <c r="I467" s="177">
        <f>_xll.qlInterestRateIndexValueDate(Index1M,$H467)</f>
        <v>42930</v>
      </c>
      <c r="J467" s="182">
        <f>IFERROR(_xll.qlIndexFixing(Index1M,$H467,TRUE,_xll.ohTrigger(RecalcTrigger,Trigger1M)),NA())</f>
        <v>-8.7920551599247757E-4</v>
      </c>
      <c r="K467" s="44">
        <f>IFERROR(_xll.qlIndexFixing(Index3M,H467,TRUE,_xll.ohTrigger(RecalcTrigger,Trigger3M)),NA())</f>
        <v>2.7120678124887074E-4</v>
      </c>
      <c r="L467" s="44">
        <f>IFERROR(_xll.qlIndexFixing(Index6M,$H467,TRUE,_xll.ohTrigger(RecalcTrigger,Trigger6M)),NA())</f>
        <v>1.5203054290139923E-3</v>
      </c>
      <c r="M467" s="183">
        <f>IFERROR(_xll.qlIndexFixing(Index1Y,$H467,TRUE,_xll.ohTrigger(RecalcTrigger,Trigger1Y)),NA())</f>
        <v>3.4234325181667627E-3</v>
      </c>
      <c r="N467" s="182">
        <f>IFERROR(_xll.qlIndexFixing(ONIndex1M,I467,TRUE,_xll.ohTrigger(RecalcTrigger,Trigger1M)),NA())</f>
        <v>-9.1744726823606015E-4</v>
      </c>
      <c r="O467" s="44">
        <f>IFERROR(_xll.qlIndexFixing(ONIndex3M,I467,TRUE,_xll.ohTrigger(RecalcTrigger,Trigger3M)),NA())</f>
        <v>1.0165395285532952E-4</v>
      </c>
      <c r="P467" s="44">
        <f>IFERROR(_xll.qlIndexFixing(ONIndex6M,I467,TRUE,_xll.ohTrigger(RecalcTrigger,Trigger6M)),NA())</f>
        <v>1.148248326741097E-3</v>
      </c>
      <c r="Q467" s="183">
        <f>IFERROR(_xll.qlIndexFixing(ONIndex1Y,I467,TRUE,_xll.ohTrigger(RecalcTrigger,Trigger1Y)),NA())</f>
        <v>2.3123664867696903E-3</v>
      </c>
    </row>
    <row r="468" spans="2:17" x14ac:dyDescent="0.2">
      <c r="B468" s="39" t="s">
        <v>17</v>
      </c>
      <c r="D468" s="42">
        <f>_xll.qlCalendarAdvance(Calendar,$D467,B468,"f",FALSE)</f>
        <v>42929</v>
      </c>
      <c r="E468" s="177">
        <f>_xll.qlInterestRateIndexValueDate(IndexON,D468)</f>
        <v>42929</v>
      </c>
      <c r="F468" s="193">
        <f>IFERROR(_xll.qlIndexFixing(IndexON,D468,TRUE,_xll.ohTrigger(RecalcTrigger,TriggerON)),NA())</f>
        <v>-1.4939484895570843E-3</v>
      </c>
      <c r="H468" s="42">
        <f>_xll.qlCalendarAdvance(Calendar,$H467,B468,"f",FALSE)</f>
        <v>42929</v>
      </c>
      <c r="I468" s="177">
        <f>_xll.qlInterestRateIndexValueDate(Index1M,$H468)</f>
        <v>42933</v>
      </c>
      <c r="J468" s="182">
        <f>IFERROR(_xll.qlIndexFixing(Index1M,$H468,TRUE,_xll.ohTrigger(RecalcTrigger,Trigger1M)),NA())</f>
        <v>-8.6868613031381738E-4</v>
      </c>
      <c r="K468" s="44">
        <f>IFERROR(_xll.qlIndexFixing(Index3M,H468,TRUE,_xll.ohTrigger(RecalcTrigger,Trigger3M)),NA())</f>
        <v>2.793403482517414E-4</v>
      </c>
      <c r="L468" s="44">
        <f>IFERROR(_xll.qlIndexFixing(Index6M,$H468,TRUE,_xll.ohTrigger(RecalcTrigger,Trigger6M)),NA())</f>
        <v>1.5321157616820587E-3</v>
      </c>
      <c r="M468" s="183">
        <f>IFERROR(_xll.qlIndexFixing(Index1Y,$H468,TRUE,_xll.ohTrigger(RecalcTrigger,Trigger1Y)),NA())</f>
        <v>3.4371606252366163E-3</v>
      </c>
      <c r="N468" s="182">
        <f>IFERROR(_xll.qlIndexFixing(ONIndex1M,I468,TRUE,_xll.ohTrigger(RecalcTrigger,Trigger1M)),NA())</f>
        <v>-9.1405883801964904E-4</v>
      </c>
      <c r="O468" s="44">
        <f>IFERROR(_xll.qlIndexFixing(ONIndex3M,I468,TRUE,_xll.ohTrigger(RecalcTrigger,Trigger3M)),NA())</f>
        <v>1.0525182765341867E-4</v>
      </c>
      <c r="P468" s="44">
        <f>IFERROR(_xll.qlIndexFixing(ONIndex6M,I468,TRUE,_xll.ohTrigger(RecalcTrigger,Trigger6M)),NA())</f>
        <v>1.1395612993236881E-3</v>
      </c>
      <c r="Q468" s="183">
        <f>IFERROR(_xll.qlIndexFixing(ONIndex1Y,I468,TRUE,_xll.ohTrigger(RecalcTrigger,Trigger1Y)),NA())</f>
        <v>2.3091566494137794E-3</v>
      </c>
    </row>
    <row r="469" spans="2:17" x14ac:dyDescent="0.2">
      <c r="B469" s="39" t="s">
        <v>17</v>
      </c>
      <c r="D469" s="42">
        <f>_xll.qlCalendarAdvance(Calendar,$D468,B469,"f",FALSE)</f>
        <v>42930</v>
      </c>
      <c r="E469" s="177">
        <f>_xll.qlInterestRateIndexValueDate(IndexON,D469)</f>
        <v>42930</v>
      </c>
      <c r="F469" s="193">
        <f>IFERROR(_xll.qlIndexFixing(IndexON,D469,TRUE,_xll.ohTrigger(RecalcTrigger,TriggerON)),NA())</f>
        <v>-1.4909272422380937E-3</v>
      </c>
      <c r="H469" s="42">
        <f>_xll.qlCalendarAdvance(Calendar,$H468,B469,"f",FALSE)</f>
        <v>42930</v>
      </c>
      <c r="I469" s="177">
        <f>_xll.qlInterestRateIndexValueDate(Index1M,$H469)</f>
        <v>42934</v>
      </c>
      <c r="J469" s="182">
        <f>IFERROR(_xll.qlIndexFixing(Index1M,$H469,TRUE,_xll.ohTrigger(RecalcTrigger,Trigger1M)),NA())</f>
        <v>-8.6515996261147328E-4</v>
      </c>
      <c r="K469" s="44">
        <f>IFERROR(_xll.qlIndexFixing(Index3M,H469,TRUE,_xll.ohTrigger(RecalcTrigger,Trigger3M)),NA())</f>
        <v>2.8352950558754506E-4</v>
      </c>
      <c r="L469" s="44">
        <f>IFERROR(_xll.qlIndexFixing(Index6M,$H469,TRUE,_xll.ohTrigger(RecalcTrigger,Trigger6M)),NA())</f>
        <v>1.537193588858621E-3</v>
      </c>
      <c r="M469" s="183">
        <f>IFERROR(_xll.qlIndexFixing(Index1Y,$H469,TRUE,_xll.ohTrigger(RecalcTrigger,Trigger1Y)),NA())</f>
        <v>3.4448951123349655E-3</v>
      </c>
      <c r="N469" s="182">
        <f>IFERROR(_xll.qlIndexFixing(ONIndex1M,I469,TRUE,_xll.ohTrigger(RecalcTrigger,Trigger1M)),NA())</f>
        <v>-9.1066053861776908E-4</v>
      </c>
      <c r="O469" s="44">
        <f>IFERROR(_xll.qlIndexFixing(ONIndex3M,I469,TRUE,_xll.ohTrigger(RecalcTrigger,Trigger3M)),NA())</f>
        <v>1.0886253370756549E-4</v>
      </c>
      <c r="P469" s="44">
        <f>IFERROR(_xll.qlIndexFixing(ONIndex6M,I469,TRUE,_xll.ohTrigger(RecalcTrigger,Trigger6M)),NA())</f>
        <v>1.1301320062173659E-3</v>
      </c>
      <c r="Q469" s="183">
        <f>IFERROR(_xll.qlIndexFixing(ONIndex1Y,I469,TRUE,_xll.ohTrigger(RecalcTrigger,Trigger1Y)),NA())</f>
        <v>2.3050966403648232E-3</v>
      </c>
    </row>
    <row r="470" spans="2:17" x14ac:dyDescent="0.2">
      <c r="B470" s="39" t="s">
        <v>17</v>
      </c>
      <c r="D470" s="42">
        <f>_xll.qlCalendarAdvance(Calendar,$D469,B470,"f",FALSE)</f>
        <v>42933</v>
      </c>
      <c r="E470" s="177">
        <f>_xll.qlInterestRateIndexValueDate(IndexON,D470)</f>
        <v>42933</v>
      </c>
      <c r="F470" s="193">
        <f>IFERROR(_xll.qlIndexFixing(IndexON,D470,TRUE,_xll.ohTrigger(RecalcTrigger,TriggerON)),NA())</f>
        <v>-1.4877842995986157E-3</v>
      </c>
      <c r="H470" s="42">
        <f>_xll.qlCalendarAdvance(Calendar,$H469,B470,"f",FALSE)</f>
        <v>42933</v>
      </c>
      <c r="I470" s="177">
        <f>_xll.qlInterestRateIndexValueDate(Index1M,$H470)</f>
        <v>42935</v>
      </c>
      <c r="J470" s="182">
        <f>IFERROR(_xll.qlIndexFixing(Index1M,$H470,TRUE,_xll.ohTrigger(RecalcTrigger,Trigger1M)),NA())</f>
        <v>-8.5802351447960103E-4</v>
      </c>
      <c r="K470" s="44">
        <f>IFERROR(_xll.qlIndexFixing(Index3M,H470,TRUE,_xll.ohTrigger(RecalcTrigger,Trigger3M)),NA())</f>
        <v>2.8773155896236798E-4</v>
      </c>
      <c r="L470" s="44">
        <f>IFERROR(_xll.qlIndexFixing(Index6M,$H470,TRUE,_xll.ohTrigger(RecalcTrigger,Trigger6M)),NA())</f>
        <v>1.5423479332073468E-3</v>
      </c>
      <c r="M470" s="183">
        <f>IFERROR(_xll.qlIndexFixing(Index1Y,$H470,TRUE,_xll.ohTrigger(RecalcTrigger,Trigger1Y)),NA())</f>
        <v>3.4526573658177936E-3</v>
      </c>
      <c r="N470" s="182">
        <f>IFERROR(_xll.qlIndexFixing(ONIndex1M,I470,TRUE,_xll.ohTrigger(RecalcTrigger,Trigger1M)),NA())</f>
        <v>-9.0382878019212853E-4</v>
      </c>
      <c r="O470" s="44">
        <f>IFERROR(_xll.qlIndexFixing(ONIndex3M,I470,TRUE,_xll.ohTrigger(RecalcTrigger,Trigger3M)),NA())</f>
        <v>1.1612688157747186E-4</v>
      </c>
      <c r="P470" s="44">
        <f>IFERROR(_xll.qlIndexFixing(ONIndex6M,I470,TRUE,_xll.ohTrigger(RecalcTrigger,Trigger6M)),NA())</f>
        <v>1.108781804797232E-3</v>
      </c>
      <c r="Q470" s="183">
        <f>IFERROR(_xll.qlIndexFixing(ONIndex1Y,I470,TRUE,_xll.ohTrigger(RecalcTrigger,Trigger1Y)),NA())</f>
        <v>2.2941324899505844E-3</v>
      </c>
    </row>
    <row r="471" spans="2:17" x14ac:dyDescent="0.2">
      <c r="B471" s="39" t="s">
        <v>17</v>
      </c>
      <c r="D471" s="42">
        <f>_xll.qlCalendarAdvance(Calendar,$D470,B471,"f",FALSE)</f>
        <v>42934</v>
      </c>
      <c r="E471" s="177">
        <f>_xll.qlInterestRateIndexValueDate(IndexON,D471)</f>
        <v>42934</v>
      </c>
      <c r="F471" s="193">
        <f>IFERROR(_xll.qlIndexFixing(IndexON,D471,TRUE,_xll.ohTrigger(RecalcTrigger,TriggerON)),NA())</f>
        <v>-1.4861421648504347E-3</v>
      </c>
      <c r="H471" s="42">
        <f>_xll.qlCalendarAdvance(Calendar,$H470,B471,"f",FALSE)</f>
        <v>42934</v>
      </c>
      <c r="I471" s="177">
        <f>_xll.qlInterestRateIndexValueDate(Index1M,$H471)</f>
        <v>42936</v>
      </c>
      <c r="J471" s="182">
        <f>IFERROR(_xll.qlIndexFixing(Index1M,$H471,TRUE,_xll.ohTrigger(RecalcTrigger,Trigger1M)),NA())</f>
        <v>-8.5627458474485385E-4</v>
      </c>
      <c r="K471" s="44">
        <f>IFERROR(_xll.qlIndexFixing(Index3M,H471,TRUE,_xll.ohTrigger(RecalcTrigger,Trigger3M)),NA())</f>
        <v>2.9194649126381171E-4</v>
      </c>
      <c r="L471" s="44">
        <f>IFERROR(_xll.qlIndexFixing(Index6M,$H471,TRUE,_xll.ohTrigger(RecalcTrigger,Trigger6M)),NA())</f>
        <v>1.5536616179310664E-3</v>
      </c>
      <c r="M471" s="183">
        <f>IFERROR(_xll.qlIndexFixing(Index1Y,$H471,TRUE,_xll.ohTrigger(RecalcTrigger,Trigger1Y)),NA())</f>
        <v>3.4604496347971215E-3</v>
      </c>
      <c r="N471" s="182">
        <f>IFERROR(_xll.qlIndexFixing(ONIndex1M,I471,TRUE,_xll.ohTrigger(RecalcTrigger,Trigger1M)),NA())</f>
        <v>-8.9696867641375633E-4</v>
      </c>
      <c r="O471" s="44">
        <f>IFERROR(_xll.qlIndexFixing(ONIndex3M,I471,TRUE,_xll.ohTrigger(RecalcTrigger,Trigger3M)),NA())</f>
        <v>1.2343418023696984E-4</v>
      </c>
      <c r="P471" s="44">
        <f>IFERROR(_xll.qlIndexFixing(ONIndex6M,I471,TRUE,_xll.ohTrigger(RecalcTrigger,Trigger6M)),NA())</f>
        <v>1.0851695677249751E-3</v>
      </c>
      <c r="Q471" s="183">
        <f>IFERROR(_xll.qlIndexFixing(ONIndex1Y,I471,TRUE,_xll.ohTrigger(RecalcTrigger,Trigger1Y)),NA())</f>
        <v>2.2804222486350056E-3</v>
      </c>
    </row>
    <row r="472" spans="2:17" x14ac:dyDescent="0.2">
      <c r="B472" s="39" t="s">
        <v>17</v>
      </c>
      <c r="D472" s="42">
        <f>_xll.qlCalendarAdvance(Calendar,$D471,B472,"f",FALSE)</f>
        <v>42935</v>
      </c>
      <c r="E472" s="177">
        <f>_xll.qlInterestRateIndexValueDate(IndexON,D472)</f>
        <v>42935</v>
      </c>
      <c r="F472" s="193">
        <f>IFERROR(_xll.qlIndexFixing(IndexON,D472,TRUE,_xll.ohTrigger(RecalcTrigger,TriggerON)),NA())</f>
        <v>-1.4844591528007101E-3</v>
      </c>
      <c r="H472" s="42">
        <f>_xll.qlCalendarAdvance(Calendar,$H471,B472,"f",FALSE)</f>
        <v>42935</v>
      </c>
      <c r="I472" s="177">
        <f>_xll.qlInterestRateIndexValueDate(Index1M,$H472)</f>
        <v>42937</v>
      </c>
      <c r="J472" s="182">
        <f>IFERROR(_xll.qlIndexFixing(Index1M,$H472,TRUE,_xll.ohTrigger(RecalcTrigger,Trigger1M)),NA())</f>
        <v>-8.5452236074758505E-4</v>
      </c>
      <c r="K472" s="44">
        <f>IFERROR(_xll.qlIndexFixing(Index3M,H472,TRUE,_xll.ohTrigger(RecalcTrigger,Trigger3M)),NA())</f>
        <v>3.0061827796270911E-4</v>
      </c>
      <c r="L472" s="44">
        <f>IFERROR(_xll.qlIndexFixing(Index6M,$H472,TRUE,_xll.ohTrigger(RecalcTrigger,Trigger6M)),NA())</f>
        <v>1.555946082670887E-3</v>
      </c>
      <c r="M472" s="183">
        <f>IFERROR(_xll.qlIndexFixing(Index1Y,$H472,TRUE,_xll.ohTrigger(RecalcTrigger,Trigger1Y)),NA())</f>
        <v>3.4776062672773936E-3</v>
      </c>
      <c r="N472" s="182">
        <f>IFERROR(_xll.qlIndexFixing(ONIndex1M,I472,TRUE,_xll.ohTrigger(RecalcTrigger,Trigger1M)),NA())</f>
        <v>-8.9352105134832271E-4</v>
      </c>
      <c r="O472" s="44">
        <f>IFERROR(_xll.qlIndexFixing(ONIndex3M,I472,TRUE,_xll.ohTrigger(RecalcTrigger,Trigger3M)),NA())</f>
        <v>1.2710942482563325E-4</v>
      </c>
      <c r="P472" s="44">
        <f>IFERROR(_xll.qlIndexFixing(ONIndex6M,I472,TRUE,_xll.ohTrigger(RecalcTrigger,Trigger6M)),NA())</f>
        <v>1.0735334346279046E-3</v>
      </c>
      <c r="Q472" s="183">
        <f>IFERROR(_xll.qlIndexFixing(ONIndex1Y,I472,TRUE,_xll.ohTrigger(RecalcTrigger,Trigger1Y)),NA())</f>
        <v>2.2730393118131076E-3</v>
      </c>
    </row>
    <row r="473" spans="2:17" x14ac:dyDescent="0.2">
      <c r="B473" s="39" t="s">
        <v>17</v>
      </c>
      <c r="D473" s="42">
        <f>_xll.qlCalendarAdvance(Calendar,$D472,B473,"f",FALSE)</f>
        <v>42936</v>
      </c>
      <c r="E473" s="177">
        <f>_xll.qlInterestRateIndexValueDate(IndexON,D473)</f>
        <v>42936</v>
      </c>
      <c r="F473" s="193">
        <f>IFERROR(_xll.qlIndexFixing(IndexON,D473,TRUE,_xll.ohTrigger(RecalcTrigger,TriggerON)),NA())</f>
        <v>-1.4827350416268814E-3</v>
      </c>
      <c r="H473" s="42">
        <f>_xll.qlCalendarAdvance(Calendar,$H472,B473,"f",FALSE)</f>
        <v>42936</v>
      </c>
      <c r="I473" s="177">
        <f>_xll.qlInterestRateIndexValueDate(Index1M,$H473)</f>
        <v>42940</v>
      </c>
      <c r="J473" s="182">
        <f>IFERROR(_xll.qlIndexFixing(Index1M,$H473,TRUE,_xll.ohTrigger(RecalcTrigger,Trigger1M)),NA())</f>
        <v>-8.4379613877631537E-4</v>
      </c>
      <c r="K473" s="44">
        <f>IFERROR(_xll.qlIndexFixing(Index3M,H473,TRUE,_xll.ohTrigger(RecalcTrigger,Trigger3M)),NA())</f>
        <v>3.0893466036743453E-4</v>
      </c>
      <c r="L473" s="44">
        <f>IFERROR(_xll.qlIndexFixing(Index6M,$H473,TRUE,_xll.ohTrigger(RecalcTrigger,Trigger6M)),NA())</f>
        <v>1.5694101721692819E-3</v>
      </c>
      <c r="M473" s="183">
        <f>IFERROR(_xll.qlIndexFixing(Index1Y,$H473,TRUE,_xll.ohTrigger(RecalcTrigger,Trigger1Y)),NA())</f>
        <v>3.4919643160168366E-3</v>
      </c>
      <c r="N473" s="182">
        <f>IFERROR(_xll.qlIndexFixing(ONIndex1M,I473,TRUE,_xll.ohTrigger(RecalcTrigger,Trigger1M)),NA())</f>
        <v>-8.9006356525089814E-4</v>
      </c>
      <c r="O473" s="44">
        <f>IFERROR(_xll.qlIndexFixing(ONIndex3M,I473,TRUE,_xll.ohTrigger(RecalcTrigger,Trigger3M)),NA())</f>
        <v>1.3079765342816074E-4</v>
      </c>
      <c r="P473" s="44">
        <f>IFERROR(_xll.qlIndexFixing(ONIndex6M,I473,TRUE,_xll.ohTrigger(RecalcTrigger,Trigger6M)),NA())</f>
        <v>1.0627055419654141E-3</v>
      </c>
      <c r="Q473" s="183">
        <f>IFERROR(_xll.qlIndexFixing(ONIndex1Y,I473,TRUE,_xll.ohTrigger(RecalcTrigger,Trigger1Y)),NA())</f>
        <v>2.2657843324758176E-3</v>
      </c>
    </row>
    <row r="474" spans="2:17" x14ac:dyDescent="0.2">
      <c r="B474" s="39" t="s">
        <v>17</v>
      </c>
      <c r="D474" s="42">
        <f>_xll.qlCalendarAdvance(Calendar,$D473,B474,"f",FALSE)</f>
        <v>42937</v>
      </c>
      <c r="E474" s="177">
        <f>_xll.qlInterestRateIndexValueDate(IndexON,D474)</f>
        <v>42937</v>
      </c>
      <c r="F474" s="193">
        <f>IFERROR(_xll.qlIndexFixing(IndexON,D474,TRUE,_xll.ohTrigger(RecalcTrigger,TriggerON)),NA())</f>
        <v>-1.4791426380122985E-3</v>
      </c>
      <c r="H474" s="42">
        <f>_xll.qlCalendarAdvance(Calendar,$H473,B474,"f",FALSE)</f>
        <v>42937</v>
      </c>
      <c r="I474" s="177">
        <f>_xll.qlInterestRateIndexValueDate(Index1M,$H474)</f>
        <v>42941</v>
      </c>
      <c r="J474" s="182">
        <f>IFERROR(_xll.qlIndexFixing(Index1M,$H474,TRUE,_xll.ohTrigger(RecalcTrigger,Trigger1M)),NA())</f>
        <v>-8.402010443232128E-4</v>
      </c>
      <c r="K474" s="44">
        <f>IFERROR(_xll.qlIndexFixing(Index3M,H474,TRUE,_xll.ohTrigger(RecalcTrigger,Trigger3M)),NA())</f>
        <v>3.1321372349908975E-4</v>
      </c>
      <c r="L474" s="44">
        <f>IFERROR(_xll.qlIndexFixing(Index6M,$H474,TRUE,_xll.ohTrigger(RecalcTrigger,Trigger6M)),NA())</f>
        <v>1.5751081746869259E-3</v>
      </c>
      <c r="M474" s="183">
        <f>IFERROR(_xll.qlIndexFixing(Index1Y,$H474,TRUE,_xll.ohTrigger(RecalcTrigger,Trigger1Y)),NA())</f>
        <v>3.4999404088202719E-3</v>
      </c>
      <c r="N474" s="182">
        <f>IFERROR(_xll.qlIndexFixing(ONIndex1M,I474,TRUE,_xll.ohTrigger(RecalcTrigger,Trigger1M)),NA())</f>
        <v>-8.8659621932052346E-4</v>
      </c>
      <c r="O474" s="44">
        <f>IFERROR(_xll.qlIndexFixing(ONIndex3M,I474,TRUE,_xll.ohTrigger(RecalcTrigger,Trigger3M)),NA())</f>
        <v>1.3449889162409079E-4</v>
      </c>
      <c r="P474" s="44">
        <f>IFERROR(_xll.qlIndexFixing(ONIndex6M,I474,TRUE,_xll.ohTrigger(RecalcTrigger,Trigger6M)),NA())</f>
        <v>1.0526910638386511E-3</v>
      </c>
      <c r="Q474" s="183">
        <f>IFERROR(_xll.qlIndexFixing(ONIndex1Y,I474,TRUE,_xll.ohTrigger(RecalcTrigger,Trigger1Y)),NA())</f>
        <v>2.2586583144601491E-3</v>
      </c>
    </row>
    <row r="475" spans="2:17" x14ac:dyDescent="0.2">
      <c r="B475" s="39" t="s">
        <v>17</v>
      </c>
      <c r="D475" s="42">
        <f>_xll.qlCalendarAdvance(Calendar,$D474,B475,"f",FALSE)</f>
        <v>42940</v>
      </c>
      <c r="E475" s="177">
        <f>_xll.qlInterestRateIndexValueDate(IndexON,D475)</f>
        <v>42940</v>
      </c>
      <c r="F475" s="193">
        <f>IFERROR(_xll.qlIndexFixing(IndexON,D475,TRUE,_xll.ohTrigger(RecalcTrigger,TriggerON)),NA())</f>
        <v>-1.4754231786318073E-3</v>
      </c>
      <c r="H475" s="42">
        <f>_xll.qlCalendarAdvance(Calendar,$H474,B475,"f",FALSE)</f>
        <v>42940</v>
      </c>
      <c r="I475" s="177">
        <f>_xll.qlInterestRateIndexValueDate(Index1M,$H475)</f>
        <v>42942</v>
      </c>
      <c r="J475" s="182">
        <f>IFERROR(_xll.qlIndexFixing(Index1M,$H475,TRUE,_xll.ohTrigger(RecalcTrigger,Trigger1M)),NA())</f>
        <v>-8.329269386439268E-4</v>
      </c>
      <c r="K475" s="44">
        <f>IFERROR(_xll.qlIndexFixing(Index3M,H475,TRUE,_xll.ohTrigger(RecalcTrigger,Trigger3M)),NA())</f>
        <v>3.1750555860900263E-4</v>
      </c>
      <c r="L475" s="44">
        <f>IFERROR(_xll.qlIndexFixing(Index6M,$H475,TRUE,_xll.ohTrigger(RecalcTrigger,Trigger6M)),NA())</f>
        <v>1.5809030405666837E-3</v>
      </c>
      <c r="M475" s="183">
        <f>IFERROR(_xll.qlIndexFixing(Index1Y,$H475,TRUE,_xll.ohTrigger(RecalcTrigger,Trigger1Y)),NA())</f>
        <v>3.5079575364330116E-3</v>
      </c>
      <c r="N475" s="182">
        <f>IFERROR(_xll.qlIndexFixing(ONIndex1M,I475,TRUE,_xll.ohTrigger(RecalcTrigger,Trigger1M)),NA())</f>
        <v>-8.7962651914352818E-4</v>
      </c>
      <c r="O475" s="44">
        <f>IFERROR(_xll.qlIndexFixing(ONIndex3M,I475,TRUE,_xll.ohTrigger(RecalcTrigger,Trigger3M)),NA())</f>
        <v>1.4194491638086504E-4</v>
      </c>
      <c r="P475" s="44">
        <f>IFERROR(_xll.qlIndexFixing(ONIndex6M,I475,TRUE,_xll.ohTrigger(RecalcTrigger,Trigger6M)),NA())</f>
        <v>1.0354023360026332E-3</v>
      </c>
      <c r="Q475" s="183">
        <f>IFERROR(_xll.qlIndexFixing(ONIndex1Y,I475,TRUE,_xll.ohTrigger(RecalcTrigger,Trigger1Y)),NA())</f>
        <v>2.2448551653830862E-3</v>
      </c>
    </row>
    <row r="476" spans="2:17" x14ac:dyDescent="0.2">
      <c r="B476" s="39" t="s">
        <v>17</v>
      </c>
      <c r="D476" s="42">
        <f>_xll.qlCalendarAdvance(Calendar,$D475,B476,"f",FALSE)</f>
        <v>42941</v>
      </c>
      <c r="E476" s="177">
        <f>_xll.qlInterestRateIndexValueDate(IndexON,D476)</f>
        <v>42941</v>
      </c>
      <c r="F476" s="193">
        <f>IFERROR(_xll.qlIndexFixing(IndexON,D476,TRUE,_xll.ohTrigger(RecalcTrigger,TriggerON)),NA())</f>
        <v>-1.4734902514135229E-3</v>
      </c>
      <c r="H476" s="42">
        <f>_xll.qlCalendarAdvance(Calendar,$H475,B476,"f",FALSE)</f>
        <v>42941</v>
      </c>
      <c r="I476" s="177">
        <f>_xll.qlInterestRateIndexValueDate(Index1M,$H476)</f>
        <v>42943</v>
      </c>
      <c r="J476" s="182">
        <f>IFERROR(_xll.qlIndexFixing(Index1M,$H476,TRUE,_xll.ohTrigger(RecalcTrigger,Trigger1M)),NA())</f>
        <v>-8.3114347398119404E-4</v>
      </c>
      <c r="K476" s="44">
        <f>IFERROR(_xll.qlIndexFixing(Index3M,H476,TRUE,_xll.ohTrigger(RecalcTrigger,Trigger3M)),NA())</f>
        <v>3.2181014716764733E-4</v>
      </c>
      <c r="L476" s="44">
        <f>IFERROR(_xll.qlIndexFixing(Index6M,$H476,TRUE,_xll.ohTrigger(RecalcTrigger,Trigger6M)),NA())</f>
        <v>1.5929125068495176E-3</v>
      </c>
      <c r="M476" s="183">
        <f>IFERROR(_xll.qlIndexFixing(Index1Y,$H476,TRUE,_xll.ohTrigger(RecalcTrigger,Trigger1Y)),NA())</f>
        <v>3.516015270223459E-3</v>
      </c>
      <c r="N476" s="182">
        <f>IFERROR(_xll.qlIndexFixing(ONIndex1M,I476,TRUE,_xll.ohTrigger(RecalcTrigger,Trigger1M)),NA())</f>
        <v>-8.7262826516720793E-4</v>
      </c>
      <c r="O476" s="44">
        <f>IFERROR(_xll.qlIndexFixing(ONIndex3M,I476,TRUE,_xll.ohTrigger(RecalcTrigger,Trigger3M)),NA())</f>
        <v>1.4943444905490821E-4</v>
      </c>
      <c r="P476" s="44">
        <f>IFERROR(_xll.qlIndexFixing(ONIndex6M,I476,TRUE,_xll.ohTrigger(RecalcTrigger,Trigger6M)),NA())</f>
        <v>1.0208707725567479E-3</v>
      </c>
      <c r="Q476" s="183">
        <f>IFERROR(_xll.qlIndexFixing(ONIndex1Y,I476,TRUE,_xll.ohTrigger(RecalcTrigger,Trigger1Y)),NA())</f>
        <v>2.2314639270781811E-3</v>
      </c>
    </row>
    <row r="477" spans="2:17" x14ac:dyDescent="0.2">
      <c r="B477" s="39" t="s">
        <v>17</v>
      </c>
      <c r="D477" s="42">
        <f>_xll.qlCalendarAdvance(Calendar,$D476,B477,"f",FALSE)</f>
        <v>42942</v>
      </c>
      <c r="E477" s="177">
        <f>_xll.qlInterestRateIndexValueDate(IndexON,D477)</f>
        <v>42942</v>
      </c>
      <c r="F477" s="193">
        <f>IFERROR(_xll.qlIndexFixing(IndexON,D477,TRUE,_xll.ohTrigger(RecalcTrigger,TriggerON)),NA())</f>
        <v>-1.4715148966937264E-3</v>
      </c>
      <c r="H477" s="42">
        <f>_xll.qlCalendarAdvance(Calendar,$H476,B477,"f",FALSE)</f>
        <v>42942</v>
      </c>
      <c r="I477" s="177">
        <f>_xll.qlInterestRateIndexValueDate(Index1M,$H477)</f>
        <v>42944</v>
      </c>
      <c r="J477" s="182">
        <f>IFERROR(_xll.qlIndexFixing(Index1M,$H477,TRUE,_xll.ohTrigger(RecalcTrigger,Trigger1M)),NA())</f>
        <v>-8.2935671825640754E-4</v>
      </c>
      <c r="K477" s="44">
        <f>IFERROR(_xll.qlIndexFixing(Index3M,H477,TRUE,_xll.ohTrigger(RecalcTrigger,Trigger3M)),NA())</f>
        <v>3.3065744933262801E-4</v>
      </c>
      <c r="L477" s="44">
        <f>IFERROR(_xll.qlIndexFixing(Index6M,$H477,TRUE,_xll.ohTrigger(RecalcTrigger,Trigger6M)),NA())</f>
        <v>1.5958279563304399E-3</v>
      </c>
      <c r="M477" s="183">
        <f>IFERROR(_xll.qlIndexFixing(Index1Y,$H477,TRUE,_xll.ohTrigger(RecalcTrigger,Trigger1Y)),NA())</f>
        <v>3.533429842058111E-3</v>
      </c>
      <c r="N477" s="182">
        <f>IFERROR(_xll.qlIndexFixing(ONIndex1M,I477,TRUE,_xll.ohTrigger(RecalcTrigger,Trigger1M)),NA())</f>
        <v>-8.6911164061564961E-4</v>
      </c>
      <c r="O477" s="44">
        <f>IFERROR(_xll.qlIndexFixing(ONIndex3M,I477,TRUE,_xll.ohTrigger(RecalcTrigger,Trigger3M)),NA())</f>
        <v>1.5320111691252691E-4</v>
      </c>
      <c r="P477" s="44">
        <f>IFERROR(_xll.qlIndexFixing(ONIndex6M,I477,TRUE,_xll.ohTrigger(RecalcTrigger,Trigger6M)),NA())</f>
        <v>1.0150009746290323E-3</v>
      </c>
      <c r="Q477" s="183">
        <f>IFERROR(_xll.qlIndexFixing(ONIndex1Y,I477,TRUE,_xll.ohTrigger(RecalcTrigger,Trigger1Y)),NA())</f>
        <v>2.2249977694688283E-3</v>
      </c>
    </row>
    <row r="478" spans="2:17" x14ac:dyDescent="0.2">
      <c r="B478" s="39" t="s">
        <v>17</v>
      </c>
      <c r="D478" s="42">
        <f>_xll.qlCalendarAdvance(Calendar,$D477,B478,"f",FALSE)</f>
        <v>42943</v>
      </c>
      <c r="E478" s="177">
        <f>_xll.qlInterestRateIndexValueDate(IndexON,D478)</f>
        <v>42943</v>
      </c>
      <c r="F478" s="193">
        <f>IFERROR(_xll.qlIndexFixing(IndexON,D478,TRUE,_xll.ohTrigger(RecalcTrigger,TriggerON)),NA())</f>
        <v>-1.4694968932094099E-3</v>
      </c>
      <c r="H478" s="42">
        <f>_xll.qlCalendarAdvance(Calendar,$H477,B478,"f",FALSE)</f>
        <v>42943</v>
      </c>
      <c r="I478" s="177">
        <f>_xll.qlInterestRateIndexValueDate(Index1M,$H478)</f>
        <v>42947</v>
      </c>
      <c r="J478" s="182">
        <f>IFERROR(_xll.qlIndexFixing(Index1M,$H478,TRUE,_xll.ohTrigger(RecalcTrigger,Trigger1M)),NA())</f>
        <v>-8.1842385614787838E-4</v>
      </c>
      <c r="K478" s="44">
        <f>IFERROR(_xll.qlIndexFixing(Index3M,H478,TRUE,_xll.ohTrigger(RecalcTrigger,Trigger3M)),NA())</f>
        <v>3.3915565801789782E-4</v>
      </c>
      <c r="L478" s="44">
        <f>IFERROR(_xll.qlIndexFixing(Index6M,$H478,TRUE,_xll.ohTrigger(RecalcTrigger,Trigger6M)),NA())</f>
        <v>1.6111769189599751E-3</v>
      </c>
      <c r="M478" s="183">
        <f>IFERROR(_xll.qlIndexFixing(Index1Y,$H478,TRUE,_xll.ohTrigger(RecalcTrigger,Trigger1Y)),NA())</f>
        <v>3.5486435849477098E-3</v>
      </c>
      <c r="N478" s="182">
        <f>IFERROR(_xll.qlIndexFixing(ONIndex1M,I478,TRUE,_xll.ohTrigger(RecalcTrigger,Trigger1M)),NA())</f>
        <v>-8.6558516446455513E-4</v>
      </c>
      <c r="O478" s="44">
        <f>IFERROR(_xll.qlIndexFixing(ONIndex3M,I478,TRUE,_xll.ohTrigger(RecalcTrigger,Trigger3M)),NA())</f>
        <v>1.5698094704141852E-4</v>
      </c>
      <c r="P478" s="44">
        <f>IFERROR(_xll.qlIndexFixing(ONIndex6M,I478,TRUE,_xll.ohTrigger(RecalcTrigger,Trigger6M)),NA())</f>
        <v>1.0099756344050803E-3</v>
      </c>
      <c r="Q478" s="183">
        <f>IFERROR(_xll.qlIndexFixing(ONIndex1Y,I478,TRUE,_xll.ohTrigger(RecalcTrigger,Trigger1Y)),NA())</f>
        <v>2.2186665949242013E-3</v>
      </c>
    </row>
    <row r="479" spans="2:17" x14ac:dyDescent="0.2">
      <c r="B479" s="39" t="s">
        <v>17</v>
      </c>
      <c r="D479" s="42">
        <f>_xll.qlCalendarAdvance(Calendar,$D478,B479,"f",FALSE)</f>
        <v>42944</v>
      </c>
      <c r="E479" s="177">
        <f>_xll.qlInterestRateIndexValueDate(IndexON,D479)</f>
        <v>42944</v>
      </c>
      <c r="F479" s="193">
        <f>IFERROR(_xll.qlIndexFixing(IndexON,D479,TRUE,_xll.ohTrigger(RecalcTrigger,TriggerON)),NA())</f>
        <v>-1.4653116522422849E-3</v>
      </c>
      <c r="H479" s="42">
        <f>_xll.qlCalendarAdvance(Calendar,$H478,B479,"f",FALSE)</f>
        <v>42944</v>
      </c>
      <c r="I479" s="177">
        <f>_xll.qlInterestRateIndexValueDate(Index1M,$H479)</f>
        <v>42948</v>
      </c>
      <c r="J479" s="182">
        <f>IFERROR(_xll.qlIndexFixing(Index1M,$H479,TRUE,_xll.ohTrigger(RecalcTrigger,Trigger1M)),NA())</f>
        <v>-8.1475990032784458E-4</v>
      </c>
      <c r="K479" s="44">
        <f>IFERROR(_xll.qlIndexFixing(Index3M,H479,TRUE,_xll.ohTrigger(RecalcTrigger,Trigger3M)),NA())</f>
        <v>3.4352372864657806E-4</v>
      </c>
      <c r="L479" s="44">
        <f>IFERROR(_xll.qlIndexFixing(Index6M,$H479,TRUE,_xll.ohTrigger(RecalcTrigger,Trigger6M)),NA())</f>
        <v>1.617460528817196E-3</v>
      </c>
      <c r="M479" s="183">
        <f>IFERROR(_xll.qlIndexFixing(Index1Y,$H479,TRUE,_xll.ohTrigger(RecalcTrigger,Trigger1Y)),NA())</f>
        <v>3.5568978105680873E-3</v>
      </c>
      <c r="N479" s="182">
        <f>IFERROR(_xll.qlIndexFixing(ONIndex1M,I479,TRUE,_xll.ohTrigger(RecalcTrigger,Trigger1M)),NA())</f>
        <v>-8.6204883787299735E-4</v>
      </c>
      <c r="O479" s="44">
        <f>IFERROR(_xll.qlIndexFixing(ONIndex3M,I479,TRUE,_xll.ohTrigger(RecalcTrigger,Trigger3M)),NA())</f>
        <v>1.6077396502112151E-4</v>
      </c>
      <c r="P479" s="44">
        <f>IFERROR(_xll.qlIndexFixing(ONIndex6M,I479,TRUE,_xll.ohTrigger(RecalcTrigger,Trigger6M)),NA())</f>
        <v>1.0057999257462313E-3</v>
      </c>
      <c r="Q479" s="183">
        <f>IFERROR(_xll.qlIndexFixing(ONIndex1Y,I479,TRUE,_xll.ohTrigger(RecalcTrigger,Trigger1Y)),NA())</f>
        <v>2.2124714068816331E-3</v>
      </c>
    </row>
    <row r="480" spans="2:17" x14ac:dyDescent="0.2">
      <c r="B480" s="39" t="s">
        <v>17</v>
      </c>
      <c r="D480" s="42">
        <f>_xll.qlCalendarAdvance(Calendar,$D479,B480,"f",FALSE)</f>
        <v>42947</v>
      </c>
      <c r="E480" s="177">
        <f>_xll.qlInterestRateIndexValueDate(IndexON,D480)</f>
        <v>42947</v>
      </c>
      <c r="F480" s="193">
        <f>IFERROR(_xll.qlIndexFixing(IndexON,D480,TRUE,_xll.ohTrigger(RecalcTrigger,TriggerON)),NA())</f>
        <v>-1.4609939632492797E-3</v>
      </c>
      <c r="H480" s="42">
        <f>_xll.qlCalendarAdvance(Calendar,$H479,B480,"f",FALSE)</f>
        <v>42947</v>
      </c>
      <c r="I480" s="177">
        <f>_xll.qlInterestRateIndexValueDate(Index1M,$H480)</f>
        <v>42949</v>
      </c>
      <c r="J480" s="182">
        <f>IFERROR(_xll.qlIndexFixing(Index1M,$H480,TRUE,_xll.ohTrigger(RecalcTrigger,Trigger1M)),NA())</f>
        <v>-8.0734826652172455E-4</v>
      </c>
      <c r="K480" s="44">
        <f>IFERROR(_xll.qlIndexFixing(Index3M,H480,TRUE,_xll.ohTrigger(RecalcTrigger,Trigger3M)),NA())</f>
        <v>3.4790443723550177E-4</v>
      </c>
      <c r="L480" s="44">
        <f>IFERROR(_xll.qlIndexFixing(Index6M,$H480,TRUE,_xll.ohTrigger(RecalcTrigger,Trigger6M)),NA())</f>
        <v>1.6238099263970777E-3</v>
      </c>
      <c r="M480" s="183">
        <f>IFERROR(_xll.qlIndexFixing(Index1Y,$H480,TRUE,_xll.ohTrigger(RecalcTrigger,Trigger1Y)),NA())</f>
        <v>3.5651900048227288E-3</v>
      </c>
      <c r="N480" s="182">
        <f>IFERROR(_xll.qlIndexFixing(ONIndex1M,I480,TRUE,_xll.ohTrigger(RecalcTrigger,Trigger1M)),NA())</f>
        <v>-8.5494132661345645E-4</v>
      </c>
      <c r="O480" s="44">
        <f>IFERROR(_xll.qlIndexFixing(ONIndex3M,I480,TRUE,_xll.ohTrigger(RecalcTrigger,Trigger3M)),NA())</f>
        <v>1.6840416634522626E-4</v>
      </c>
      <c r="P480" s="44">
        <f>IFERROR(_xll.qlIndexFixing(ONIndex6M,I480,TRUE,_xll.ohTrigger(RecalcTrigger,Trigger6M)),NA())</f>
        <v>1.0003092629684573E-3</v>
      </c>
      <c r="Q480" s="183">
        <f>IFERROR(_xll.qlIndexFixing(ONIndex1Y,I480,TRUE,_xll.ohTrigger(RecalcTrigger,Trigger1Y)),NA())</f>
        <v>2.2005527886026499E-3</v>
      </c>
    </row>
    <row r="481" spans="2:17" x14ac:dyDescent="0.2">
      <c r="B481" s="39" t="s">
        <v>17</v>
      </c>
      <c r="D481" s="42">
        <f>_xll.qlCalendarAdvance(Calendar,$D480,B481,"f",FALSE)</f>
        <v>42948</v>
      </c>
      <c r="E481" s="177">
        <f>_xll.qlInterestRateIndexValueDate(IndexON,D481)</f>
        <v>42948</v>
      </c>
      <c r="F481" s="193">
        <f>IFERROR(_xll.qlIndexFixing(IndexON,D481,TRUE,_xll.ohTrigger(RecalcTrigger,TriggerON)),NA())</f>
        <v>-1.4587593946790989E-3</v>
      </c>
      <c r="H481" s="42">
        <f>_xll.qlCalendarAdvance(Calendar,$H480,B481,"f",FALSE)</f>
        <v>42948</v>
      </c>
      <c r="I481" s="177">
        <f>_xll.qlInterestRateIndexValueDate(Index1M,$H481)</f>
        <v>42950</v>
      </c>
      <c r="J481" s="182">
        <f>IFERROR(_xll.qlIndexFixing(Index1M,$H481,TRUE,_xll.ohTrigger(RecalcTrigger,Trigger1M)),NA())</f>
        <v>-8.0553030028171491E-4</v>
      </c>
      <c r="K481" s="44">
        <f>IFERROR(_xll.qlIndexFixing(Index3M,H481,TRUE,_xll.ohTrigger(RecalcTrigger,Trigger3M)),NA())</f>
        <v>3.5229776382150751E-4</v>
      </c>
      <c r="L481" s="44">
        <f>IFERROR(_xll.qlIndexFixing(Index6M,$H481,TRUE,_xll.ohTrigger(RecalcTrigger,Trigger6M)),NA())</f>
        <v>1.6363445681668155E-3</v>
      </c>
      <c r="M481" s="183">
        <f>IFERROR(_xll.qlIndexFixing(Index1Y,$H481,TRUE,_xll.ohTrigger(RecalcTrigger,Trigger1Y)),NA())</f>
        <v>3.5735197171591626E-3</v>
      </c>
      <c r="N481" s="182">
        <f>IFERROR(_xll.qlIndexFixing(ONIndex1M,I481,TRUE,_xll.ohTrigger(RecalcTrigger,Trigger1M)),NA())</f>
        <v>-8.4780505499981729E-4</v>
      </c>
      <c r="O481" s="44">
        <f>IFERROR(_xll.qlIndexFixing(ONIndex3M,I481,TRUE,_xll.ohTrigger(RecalcTrigger,Trigger3M)),NA())</f>
        <v>1.760784239213109E-4</v>
      </c>
      <c r="P481" s="44">
        <f>IFERROR(_xll.qlIndexFixing(ONIndex6M,I481,TRUE,_xll.ohTrigger(RecalcTrigger,Trigger6M)),NA())</f>
        <v>9.9769688582718175E-4</v>
      </c>
      <c r="Q481" s="183">
        <f>IFERROR(_xll.qlIndexFixing(ONIndex1Y,I481,TRUE,_xll.ohTrigger(RecalcTrigger,Trigger1Y)),NA())</f>
        <v>2.1890705931149057E-3</v>
      </c>
    </row>
    <row r="482" spans="2:17" x14ac:dyDescent="0.2">
      <c r="B482" s="39" t="s">
        <v>17</v>
      </c>
      <c r="D482" s="42">
        <f>_xll.qlCalendarAdvance(Calendar,$D481,B482,"f",FALSE)</f>
        <v>42949</v>
      </c>
      <c r="E482" s="177">
        <f>_xll.qlInterestRateIndexValueDate(IndexON,D482)</f>
        <v>42949</v>
      </c>
      <c r="F482" s="193">
        <f>IFERROR(_xll.qlIndexFixing(IndexON,D482,TRUE,_xll.ohTrigger(RecalcTrigger,TriggerON)),NA())</f>
        <v>-1.4564808490069581E-3</v>
      </c>
      <c r="H482" s="42">
        <f>_xll.qlCalendarAdvance(Calendar,$H481,B482,"f",FALSE)</f>
        <v>42949</v>
      </c>
      <c r="I482" s="177">
        <f>_xll.qlInterestRateIndexValueDate(Index1M,$H482)</f>
        <v>42951</v>
      </c>
      <c r="J482" s="182">
        <f>IFERROR(_xll.qlIndexFixing(Index1M,$H482,TRUE,_xll.ohTrigger(RecalcTrigger,Trigger1M)),NA())</f>
        <v>-8.0370904619542216E-4</v>
      </c>
      <c r="K482" s="44">
        <f>IFERROR(_xll.qlIndexFixing(Index3M,H482,TRUE,_xll.ohTrigger(RecalcTrigger,Trigger3M)),NA())</f>
        <v>3.613181909335768E-4</v>
      </c>
      <c r="L482" s="44">
        <f>IFERROR(_xll.qlIndexFixing(Index6M,$H482,TRUE,_xll.ohTrigger(RecalcTrigger,Trigger6M)),NA())</f>
        <v>1.6397483363111347E-3</v>
      </c>
      <c r="M482" s="183">
        <f>IFERROR(_xll.qlIndexFixing(Index1Y,$H482,TRUE,_xll.ohTrigger(RecalcTrigger,Trigger1Y)),NA())</f>
        <v>3.5911695748878439E-3</v>
      </c>
      <c r="N482" s="182">
        <f>IFERROR(_xll.qlIndexFixing(ONIndex1M,I482,TRUE,_xll.ohTrigger(RecalcTrigger,Trigger1M)),NA())</f>
        <v>-8.4421949682944586E-4</v>
      </c>
      <c r="O482" s="44">
        <f>IFERROR(_xll.qlIndexFixing(ONIndex3M,I482,TRUE,_xll.ohTrigger(RecalcTrigger,Trigger3M)),NA())</f>
        <v>1.799377626898746E-4</v>
      </c>
      <c r="P482" s="44">
        <f>IFERROR(_xll.qlIndexFixing(ONIndex6M,I482,TRUE,_xll.ohTrigger(RecalcTrigger,Trigger6M)),NA())</f>
        <v>9.9784694403304286E-4</v>
      </c>
      <c r="Q482" s="183">
        <f>IFERROR(_xll.qlIndexFixing(ONIndex1Y,I482,TRUE,_xll.ohTrigger(RecalcTrigger,Trigger1Y)),NA())</f>
        <v>2.1835703923400729E-3</v>
      </c>
    </row>
    <row r="483" spans="2:17" x14ac:dyDescent="0.2">
      <c r="B483" s="39" t="s">
        <v>17</v>
      </c>
      <c r="D483" s="42">
        <f>_xll.qlCalendarAdvance(Calendar,$D482,B483,"f",FALSE)</f>
        <v>42950</v>
      </c>
      <c r="E483" s="177">
        <f>_xll.qlInterestRateIndexValueDate(IndexON,D483)</f>
        <v>42950</v>
      </c>
      <c r="F483" s="193">
        <f>IFERROR(_xll.qlIndexFixing(IndexON,D483,TRUE,_xll.ohTrigger(RecalcTrigger,TriggerON)),NA())</f>
        <v>-1.4541581046501051E-3</v>
      </c>
      <c r="H483" s="42">
        <f>_xll.qlCalendarAdvance(Calendar,$H482,B483,"f",FALSE)</f>
        <v>42950</v>
      </c>
      <c r="I483" s="177">
        <f>_xll.qlInterestRateIndexValueDate(Index1M,$H483)</f>
        <v>42954</v>
      </c>
      <c r="J483" s="182">
        <f>IFERROR(_xll.qlIndexFixing(Index1M,$H483,TRUE,_xll.ohTrigger(RecalcTrigger,Trigger1M)),NA())</f>
        <v>-7.9256974006888358E-4</v>
      </c>
      <c r="K483" s="44">
        <f>IFERROR(_xll.qlIndexFixing(Index3M,H483,TRUE,_xll.ohTrigger(RecalcTrigger,Trigger3M)),NA())</f>
        <v>3.6999684385004104E-4</v>
      </c>
      <c r="L483" s="44">
        <f>IFERROR(_xll.qlIndexFixing(Index6M,$H483,TRUE,_xll.ohTrigger(RecalcTrigger,Trigger6M)),NA())</f>
        <v>1.656383409083444E-3</v>
      </c>
      <c r="M483" s="183">
        <f>IFERROR(_xll.qlIndexFixing(Index1Y,$H483,TRUE,_xll.ohTrigger(RecalcTrigger,Trigger1Y)),NA())</f>
        <v>3.6072046266293562E-3</v>
      </c>
      <c r="N483" s="182">
        <f>IFERROR(_xll.qlIndexFixing(ONIndex1M,I483,TRUE,_xll.ohTrigger(RecalcTrigger,Trigger1M)),NA())</f>
        <v>-8.4062409637208901E-4</v>
      </c>
      <c r="O483" s="44">
        <f>IFERROR(_xll.qlIndexFixing(ONIndex3M,I483,TRUE,_xll.ohTrigger(RecalcTrigger,Trigger3M)),NA())</f>
        <v>1.8381044222692822E-4</v>
      </c>
      <c r="P483" s="44">
        <f>IFERROR(_xll.qlIndexFixing(ONIndex6M,I483,TRUE,_xll.ohTrigger(RecalcTrigger,Trigger6M)),NA())</f>
        <v>9.9887767753159551E-4</v>
      </c>
      <c r="Q483" s="183">
        <f>IFERROR(_xll.qlIndexFixing(ONIndex1Y,I483,TRUE,_xll.ohTrigger(RecalcTrigger,Trigger1Y)),NA())</f>
        <v>2.1782121998104031E-3</v>
      </c>
    </row>
    <row r="484" spans="2:17" x14ac:dyDescent="0.2">
      <c r="B484" s="39" t="s">
        <v>17</v>
      </c>
      <c r="D484" s="42">
        <f>_xll.qlCalendarAdvance(Calendar,$D483,B484,"f",FALSE)</f>
        <v>42951</v>
      </c>
      <c r="E484" s="177">
        <f>_xll.qlInterestRateIndexValueDate(IndexON,D484)</f>
        <v>42951</v>
      </c>
      <c r="F484" s="193">
        <f>IFERROR(_xll.qlIndexFixing(IndexON,D484,TRUE,_xll.ohTrigger(RecalcTrigger,TriggerON)),NA())</f>
        <v>-1.4493583451669068E-3</v>
      </c>
      <c r="H484" s="42">
        <f>_xll.qlCalendarAdvance(Calendar,$H483,B484,"f",FALSE)</f>
        <v>42951</v>
      </c>
      <c r="I484" s="177">
        <f>_xll.qlInterestRateIndexValueDate(Index1M,$H484)</f>
        <v>42955</v>
      </c>
      <c r="J484" s="182">
        <f>IFERROR(_xll.qlIndexFixing(Index1M,$H484,TRUE,_xll.ohTrigger(RecalcTrigger,Trigger1M)),NA())</f>
        <v>-7.8883698825285293E-4</v>
      </c>
      <c r="K484" s="44">
        <f>IFERROR(_xll.qlIndexFixing(Index3M,H484,TRUE,_xll.ohTrigger(RecalcTrigger,Trigger3M)),NA())</f>
        <v>3.744529539196761E-4</v>
      </c>
      <c r="L484" s="44">
        <f>IFERROR(_xll.qlIndexFixing(Index6M,$H484,TRUE,_xll.ohTrigger(RecalcTrigger,Trigger6M)),NA())</f>
        <v>1.6630309448339988E-3</v>
      </c>
      <c r="M484" s="183">
        <f>IFERROR(_xll.qlIndexFixing(Index1Y,$H484,TRUE,_xll.ohTrigger(RecalcTrigger,Trigger1Y)),NA())</f>
        <v>3.6157150614375168E-3</v>
      </c>
      <c r="N484" s="182">
        <f>IFERROR(_xll.qlIndexFixing(ONIndex1M,I484,TRUE,_xll.ohTrigger(RecalcTrigger,Trigger1M)),NA())</f>
        <v>-8.3701885490672367E-4</v>
      </c>
      <c r="O484" s="44">
        <f>IFERROR(_xll.qlIndexFixing(ONIndex3M,I484,TRUE,_xll.ohTrigger(RecalcTrigger,Trigger3M)),NA())</f>
        <v>1.8769648747252177E-4</v>
      </c>
      <c r="P484" s="44">
        <f>IFERROR(_xll.qlIndexFixing(ONIndex6M,I484,TRUE,_xll.ohTrigger(RecalcTrigger,Trigger6M)),NA())</f>
        <v>1.000794260104243E-3</v>
      </c>
      <c r="Q484" s="183">
        <f>IFERROR(_xll.qlIndexFixing(ONIndex1Y,I484,TRUE,_xll.ohTrigger(RecalcTrigger,Trigger1Y)),NA())</f>
        <v>2.17299701936291E-3</v>
      </c>
    </row>
    <row r="485" spans="2:17" x14ac:dyDescent="0.2">
      <c r="B485" s="39" t="s">
        <v>17</v>
      </c>
      <c r="D485" s="42">
        <f>_xll.qlCalendarAdvance(Calendar,$D484,B485,"f",FALSE)</f>
        <v>42954</v>
      </c>
      <c r="E485" s="177">
        <f>_xll.qlInterestRateIndexValueDate(IndexON,D485)</f>
        <v>42954</v>
      </c>
      <c r="F485" s="193">
        <f>IFERROR(_xll.qlIndexFixing(IndexON,D485,TRUE,_xll.ohTrigger(RecalcTrigger,TriggerON)),NA())</f>
        <v>-1.4444207133168518E-3</v>
      </c>
      <c r="H485" s="42">
        <f>_xll.qlCalendarAdvance(Calendar,$H484,B485,"f",FALSE)</f>
        <v>42954</v>
      </c>
      <c r="I485" s="177">
        <f>_xll.qlInterestRateIndexValueDate(Index1M,$H485)</f>
        <v>42956</v>
      </c>
      <c r="J485" s="182">
        <f>IFERROR(_xll.qlIndexFixing(Index1M,$H485,TRUE,_xll.ohTrigger(RecalcTrigger,Trigger1M)),NA())</f>
        <v>-7.8128795551559522E-4</v>
      </c>
      <c r="K485" s="44">
        <f>IFERROR(_xll.qlIndexFixing(Index3M,H485,TRUE,_xll.ohTrigger(RecalcTrigger,Trigger3M)),NA())</f>
        <v>3.7892155796038634E-4</v>
      </c>
      <c r="L485" s="44">
        <f>IFERROR(_xll.qlIndexFixing(Index6M,$H485,TRUE,_xll.ohTrigger(RecalcTrigger,Trigger6M)),NA())</f>
        <v>1.6697118085492893E-3</v>
      </c>
      <c r="M485" s="183">
        <f>IFERROR(_xll.qlIndexFixing(Index1Y,$H485,TRUE,_xll.ohTrigger(RecalcTrigger,Trigger1Y)),NA())</f>
        <v>3.6242602452171589E-3</v>
      </c>
      <c r="N485" s="182">
        <f>IFERROR(_xll.qlIndexFixing(ONIndex1M,I485,TRUE,_xll.ohTrigger(RecalcTrigger,Trigger1M)),NA())</f>
        <v>-8.2977366311354217E-4</v>
      </c>
      <c r="O485" s="44">
        <f>IFERROR(_xll.qlIndexFixing(ONIndex3M,I485,TRUE,_xll.ohTrigger(RecalcTrigger,Trigger3M)),NA())</f>
        <v>1.9551336520429174E-4</v>
      </c>
      <c r="P485" s="44">
        <f>IFERROR(_xll.qlIndexFixing(ONIndex6M,I485,TRUE,_xll.ohTrigger(RecalcTrigger,Trigger6M)),NA())</f>
        <v>1.0076089456401149E-3</v>
      </c>
      <c r="Q485" s="183">
        <f>IFERROR(_xll.qlIndexFixing(ONIndex1Y,I485,TRUE,_xll.ohTrigger(RecalcTrigger,Trigger1Y)),NA())</f>
        <v>2.1630613795320386E-3</v>
      </c>
    </row>
    <row r="486" spans="2:17" x14ac:dyDescent="0.2">
      <c r="B486" s="39" t="s">
        <v>17</v>
      </c>
      <c r="D486" s="42">
        <f>_xll.qlCalendarAdvance(Calendar,$D485,B486,"f",FALSE)</f>
        <v>42955</v>
      </c>
      <c r="E486" s="177">
        <f>_xll.qlInterestRateIndexValueDate(IndexON,D486)</f>
        <v>42955</v>
      </c>
      <c r="F486" s="193">
        <f>IFERROR(_xll.qlIndexFixing(IndexON,D486,TRUE,_xll.ohTrigger(RecalcTrigger,TriggerON)),NA())</f>
        <v>-1.4418736549526301E-3</v>
      </c>
      <c r="H486" s="42">
        <f>_xll.qlCalendarAdvance(Calendar,$H485,B486,"f",FALSE)</f>
        <v>42955</v>
      </c>
      <c r="I486" s="177">
        <f>_xll.qlInterestRateIndexValueDate(Index1M,$H486)</f>
        <v>42957</v>
      </c>
      <c r="J486" s="182">
        <f>IFERROR(_xll.qlIndexFixing(Index1M,$H486,TRUE,_xll.ohTrigger(RecalcTrigger,Trigger1M)),NA())</f>
        <v>-7.7943552114795311E-4</v>
      </c>
      <c r="K486" s="44">
        <f>IFERROR(_xll.qlIndexFixing(Index3M,H486,TRUE,_xll.ohTrigger(RecalcTrigger,Trigger3M)),NA())</f>
        <v>3.8340263458580071E-4</v>
      </c>
      <c r="L486" s="44">
        <f>IFERROR(_xll.qlIndexFixing(Index6M,$H486,TRUE,_xll.ohTrigger(RecalcTrigger,Trigger6M)),NA())</f>
        <v>1.682521330897359E-3</v>
      </c>
      <c r="M486" s="183">
        <f>IFERROR(_xll.qlIndexFixing(Index1Y,$H486,TRUE,_xll.ohTrigger(RecalcTrigger,Trigger1Y)),NA())</f>
        <v>3.6328397054809177E-3</v>
      </c>
      <c r="N486" s="182">
        <f>IFERROR(_xll.qlIndexFixing(ONIndex1M,I486,TRUE,_xll.ohTrigger(RecalcTrigger,Trigger1M)),NA())</f>
        <v>-8.2249950662305338E-4</v>
      </c>
      <c r="O486" s="44">
        <f>IFERROR(_xll.qlIndexFixing(ONIndex3M,I486,TRUE,_xll.ohTrigger(RecalcTrigger,Trigger3M)),NA())</f>
        <v>2.03374838410042E-4</v>
      </c>
      <c r="P486" s="44">
        <f>IFERROR(_xll.qlIndexFixing(ONIndex6M,I486,TRUE,_xll.ohTrigger(RecalcTrigger,Trigger6M)),NA())</f>
        <v>1.0174225609205223E-3</v>
      </c>
      <c r="Q486" s="183">
        <f>IFERROR(_xll.qlIndexFixing(ONIndex1Y,I486,TRUE,_xll.ohTrigger(RecalcTrigger,Trigger1Y)),NA())</f>
        <v>2.1535864892197054E-3</v>
      </c>
    </row>
    <row r="487" spans="2:17" x14ac:dyDescent="0.2">
      <c r="B487" s="39" t="s">
        <v>17</v>
      </c>
      <c r="D487" s="42">
        <f>_xll.qlCalendarAdvance(Calendar,$D486,B487,"f",FALSE)</f>
        <v>42956</v>
      </c>
      <c r="E487" s="177">
        <f>_xll.qlInterestRateIndexValueDate(IndexON,D487)</f>
        <v>42956</v>
      </c>
      <c r="F487" s="193">
        <f>IFERROR(_xll.qlIndexFixing(IndexON,D487,TRUE,_xll.ohTrigger(RecalcTrigger,TriggerON)),NA())</f>
        <v>-1.4392810696461922E-3</v>
      </c>
      <c r="H487" s="42">
        <f>_xll.qlCalendarAdvance(Calendar,$H486,B487,"f",FALSE)</f>
        <v>42956</v>
      </c>
      <c r="I487" s="177">
        <f>_xll.qlInterestRateIndexValueDate(Index1M,$H487)</f>
        <v>42958</v>
      </c>
      <c r="J487" s="182">
        <f>IFERROR(_xll.qlIndexFixing(Index1M,$H487,TRUE,_xll.ohTrigger(RecalcTrigger,Trigger1M)),NA())</f>
        <v>-7.7757980216632753E-4</v>
      </c>
      <c r="K487" s="44">
        <f>IFERROR(_xll.qlIndexFixing(Index3M,H487,TRUE,_xll.ohTrigger(RecalcTrigger,Trigger3M)),NA())</f>
        <v>3.9259392040281559E-4</v>
      </c>
      <c r="L487" s="44">
        <f>IFERROR(_xll.qlIndexFixing(Index6M,$H487,TRUE,_xll.ohTrigger(RecalcTrigger,Trigger6M)),NA())</f>
        <v>1.6862016544770791E-3</v>
      </c>
      <c r="M487" s="183">
        <f>IFERROR(_xll.qlIndexFixing(Index1Y,$H487,TRUE,_xll.ohTrigger(RecalcTrigger,Trigger1Y)),NA())</f>
        <v>3.6506848225195715E-3</v>
      </c>
      <c r="N487" s="182">
        <f>IFERROR(_xll.qlIndexFixing(ONIndex1M,I487,TRUE,_xll.ohTrigger(RecalcTrigger,Trigger1M)),NA())</f>
        <v>-8.1884508066121242E-4</v>
      </c>
      <c r="O487" s="44">
        <f>IFERROR(_xll.qlIndexFixing(ONIndex3M,I487,TRUE,_xll.ohTrigger(RecalcTrigger,Trigger3M)),NA())</f>
        <v>2.073280959713486E-4</v>
      </c>
      <c r="P487" s="44">
        <f>IFERROR(_xll.qlIndexFixing(ONIndex6M,I487,TRUE,_xll.ohTrigger(RecalcTrigger,Trigger6M)),NA())</f>
        <v>1.0238459984623915E-3</v>
      </c>
      <c r="Q487" s="183">
        <f>IFERROR(_xll.qlIndexFixing(ONIndex1Y,I487,TRUE,_xll.ohTrigger(RecalcTrigger,Trigger1Y)),NA())</f>
        <v>2.1491014227414951E-3</v>
      </c>
    </row>
    <row r="488" spans="2:17" x14ac:dyDescent="0.2">
      <c r="B488" s="39" t="s">
        <v>17</v>
      </c>
      <c r="D488" s="42">
        <f>_xll.qlCalendarAdvance(Calendar,$D487,B488,"f",FALSE)</f>
        <v>42957</v>
      </c>
      <c r="E488" s="177">
        <f>_xll.qlInterestRateIndexValueDate(IndexON,D488)</f>
        <v>42957</v>
      </c>
      <c r="F488" s="193">
        <f>IFERROR(_xll.qlIndexFixing(IndexON,D488,TRUE,_xll.ohTrigger(RecalcTrigger,TriggerON)),NA())</f>
        <v>-1.436642735854754E-3</v>
      </c>
      <c r="H488" s="42">
        <f>_xll.qlCalendarAdvance(Calendar,$H487,B488,"f",FALSE)</f>
        <v>42957</v>
      </c>
      <c r="I488" s="177">
        <f>_xll.qlInterestRateIndexValueDate(Index1M,$H488)</f>
        <v>42961</v>
      </c>
      <c r="J488" s="182">
        <f>IFERROR(_xll.qlIndexFixing(Index1M,$H488,TRUE,_xll.ohTrigger(RecalcTrigger,Trigger1M)),NA())</f>
        <v>-7.6623424812813639E-4</v>
      </c>
      <c r="K488" s="44">
        <f>IFERROR(_xll.qlIndexFixing(Index3M,H488,TRUE,_xll.ohTrigger(RecalcTrigger,Trigger3M)),NA())</f>
        <v>4.0145123216749491E-4</v>
      </c>
      <c r="L488" s="44">
        <f>IFERROR(_xll.qlIndexFixing(Index6M,$H488,TRUE,_xll.ohTrigger(RecalcTrigger,Trigger6M)),NA())</f>
        <v>1.703448802787543E-3</v>
      </c>
      <c r="M488" s="183">
        <f>IFERROR(_xll.qlIndexFixing(Index1Y,$H488,TRUE,_xll.ohTrigger(RecalcTrigger,Trigger1Y)),NA())</f>
        <v>3.6674907519023748E-3</v>
      </c>
      <c r="N488" s="182">
        <f>IFERROR(_xll.qlIndexFixing(ONIndex1M,I488,TRUE,_xll.ohTrigger(RecalcTrigger,Trigger1M)),NA())</f>
        <v>-8.1518082172493678E-4</v>
      </c>
      <c r="O488" s="44">
        <f>IFERROR(_xll.qlIndexFixing(ONIndex3M,I488,TRUE,_xll.ohTrigger(RecalcTrigger,Trigger3M)),NA())</f>
        <v>2.1129487215887366E-4</v>
      </c>
      <c r="P488" s="44">
        <f>IFERROR(_xll.qlIndexFixing(ONIndex6M,I488,TRUE,_xll.ohTrigger(RecalcTrigger,Trigger6M)),NA())</f>
        <v>1.0311863291256884E-3</v>
      </c>
      <c r="Q488" s="183">
        <f>IFERROR(_xll.qlIndexFixing(ONIndex1Y,I488,TRUE,_xll.ohTrigger(RecalcTrigger,Trigger1Y)),NA())</f>
        <v>2.1447653900086294E-3</v>
      </c>
    </row>
    <row r="489" spans="2:17" x14ac:dyDescent="0.2">
      <c r="B489" s="39" t="s">
        <v>17</v>
      </c>
      <c r="D489" s="42">
        <f>_xll.qlCalendarAdvance(Calendar,$D488,B489,"f",FALSE)</f>
        <v>42958</v>
      </c>
      <c r="E489" s="177">
        <f>_xll.qlInterestRateIndexValueDate(IndexON,D489)</f>
        <v>42958</v>
      </c>
      <c r="F489" s="193">
        <f>IFERROR(_xll.qlIndexFixing(IndexON,D489,TRUE,_xll.ohTrigger(RecalcTrigger,TriggerON)),NA())</f>
        <v>-1.4312067769184367E-3</v>
      </c>
      <c r="H489" s="42">
        <f>_xll.qlCalendarAdvance(Calendar,$H488,B489,"f",FALSE)</f>
        <v>42958</v>
      </c>
      <c r="I489" s="177">
        <f>_xll.qlInterestRateIndexValueDate(Index1M,$H489)</f>
        <v>42962</v>
      </c>
      <c r="J489" s="182">
        <f>IFERROR(_xll.qlIndexFixing(Index1M,$H489,TRUE,_xll.ohTrigger(RecalcTrigger,Trigger1M)),NA())</f>
        <v>-7.624327656844649E-4</v>
      </c>
      <c r="K489" s="44">
        <f>IFERROR(_xll.qlIndexFixing(Index3M,H489,TRUE,_xll.ohTrigger(RecalcTrigger,Trigger3M)),NA())</f>
        <v>4.0599434385608262E-4</v>
      </c>
      <c r="L489" s="44">
        <f>IFERROR(_xll.qlIndexFixing(Index6M,$H489,TRUE,_xll.ohTrigger(RecalcTrigger,Trigger6M)),NA())</f>
        <v>1.7102288923382079E-3</v>
      </c>
      <c r="M489" s="183">
        <f>IFERROR(_xll.qlIndexFixing(Index1Y,$H489,TRUE,_xll.ohTrigger(RecalcTrigger,Trigger1Y)),NA())</f>
        <v>3.6762343975459458E-3</v>
      </c>
      <c r="N489" s="182">
        <f>IFERROR(_xll.qlIndexFixing(ONIndex1M,I489,TRUE,_xll.ohTrigger(RecalcTrigger,Trigger1M)),NA())</f>
        <v>-8.1150673129304352E-4</v>
      </c>
      <c r="O489" s="44">
        <f>IFERROR(_xll.qlIndexFixing(ONIndex3M,I489,TRUE,_xll.ohTrigger(RecalcTrigger,Trigger3M)),NA())</f>
        <v>2.1527519255215566E-4</v>
      </c>
      <c r="P489" s="44">
        <f>IFERROR(_xll.qlIndexFixing(ONIndex6M,I489,TRUE,_xll.ohTrigger(RecalcTrigger,Trigger6M)),NA())</f>
        <v>1.0394487267717523E-3</v>
      </c>
      <c r="Q489" s="183">
        <f>IFERROR(_xll.qlIndexFixing(ONIndex1Y,I489,TRUE,_xll.ohTrigger(RecalcTrigger,Trigger1Y)),NA())</f>
        <v>2.1405793944584417E-3</v>
      </c>
    </row>
    <row r="490" spans="2:17" x14ac:dyDescent="0.2">
      <c r="B490" s="39" t="s">
        <v>17</v>
      </c>
      <c r="D490" s="42">
        <f>_xll.qlCalendarAdvance(Calendar,$D489,B490,"f",FALSE)</f>
        <v>42961</v>
      </c>
      <c r="E490" s="177">
        <f>_xll.qlInterestRateIndexValueDate(IndexON,D490)</f>
        <v>42961</v>
      </c>
      <c r="F490" s="193">
        <f>IFERROR(_xll.qlIndexFixing(IndexON,D490,TRUE,_xll.ohTrigger(RecalcTrigger,TriggerON)),NA())</f>
        <v>-1.4256274890200871E-3</v>
      </c>
      <c r="H490" s="42">
        <f>_xll.qlCalendarAdvance(Calendar,$H489,B490,"f",FALSE)</f>
        <v>42961</v>
      </c>
      <c r="I490" s="177">
        <f>_xll.qlInterestRateIndexValueDate(Index1M,$H490)</f>
        <v>42963</v>
      </c>
      <c r="J490" s="182">
        <f>IFERROR(_xll.qlIndexFixing(Index1M,$H490,TRUE,_xll.ohTrigger(RecalcTrigger,Trigger1M)),NA())</f>
        <v>-7.5474646298817117E-4</v>
      </c>
      <c r="K490" s="44">
        <f>IFERROR(_xll.qlIndexFixing(Index3M,H490,TRUE,_xll.ohTrigger(RecalcTrigger,Trigger3M)),NA())</f>
        <v>4.1054979555716042E-4</v>
      </c>
      <c r="L490" s="44">
        <f>IFERROR(_xll.qlIndexFixing(Index6M,$H490,TRUE,_xll.ohTrigger(RecalcTrigger,Trigger6M)),NA())</f>
        <v>1.717008465416356E-3</v>
      </c>
      <c r="M490" s="183">
        <f>IFERROR(_xll.qlIndexFixing(Index1Y,$H490,TRUE,_xll.ohTrigger(RecalcTrigger,Trigger1Y)),NA())</f>
        <v>3.6850094189075405E-3</v>
      </c>
      <c r="N490" s="182">
        <f>IFERROR(_xll.qlIndexFixing(ONIndex1M,I490,TRUE,_xll.ohTrigger(RecalcTrigger,Trigger1M)),NA())</f>
        <v>-8.0412398911544614E-4</v>
      </c>
      <c r="O490" s="44">
        <f>IFERROR(_xll.qlIndexFixing(ONIndex3M,I490,TRUE,_xll.ohTrigger(RecalcTrigger,Trigger3M)),NA())</f>
        <v>2.2328124674508842E-4</v>
      </c>
      <c r="P490" s="44">
        <f>IFERROR(_xll.qlIndexFixing(ONIndex6M,I490,TRUE,_xll.ohTrigger(RecalcTrigger,Trigger6M)),NA())</f>
        <v>1.0590760639939134E-3</v>
      </c>
      <c r="Q490" s="183">
        <f>IFERROR(_xll.qlIndexFixing(ONIndex1Y,I490,TRUE,_xll.ohTrigger(RecalcTrigger,Trigger1Y)),NA())</f>
        <v>2.1327251806990688E-3</v>
      </c>
    </row>
    <row r="491" spans="2:17" x14ac:dyDescent="0.2">
      <c r="B491" s="39" t="s">
        <v>17</v>
      </c>
      <c r="D491" s="42">
        <f>_xll.qlCalendarAdvance(Calendar,$D490,B491,"f",FALSE)</f>
        <v>42962</v>
      </c>
      <c r="E491" s="177">
        <f>_xll.qlInterestRateIndexValueDate(IndexON,D491)</f>
        <v>42962</v>
      </c>
      <c r="F491" s="193">
        <f>IFERROR(_xll.qlIndexFixing(IndexON,D491,TRUE,_xll.ohTrigger(RecalcTrigger,TriggerON)),NA())</f>
        <v>-1.4227570922198396E-3</v>
      </c>
      <c r="H491" s="42">
        <f>_xll.qlCalendarAdvance(Calendar,$H490,B491,"f",FALSE)</f>
        <v>42962</v>
      </c>
      <c r="I491" s="177">
        <f>_xll.qlInterestRateIndexValueDate(Index1M,$H491)</f>
        <v>42964</v>
      </c>
      <c r="J491" s="182">
        <f>IFERROR(_xll.qlIndexFixing(Index1M,$H491,TRUE,_xll.ohTrigger(RecalcTrigger,Trigger1M)),NA())</f>
        <v>-7.5285959404522429E-4</v>
      </c>
      <c r="K491" s="44">
        <f>IFERROR(_xll.qlIndexFixing(Index3M,H491,TRUE,_xll.ohTrigger(RecalcTrigger,Trigger3M)),NA())</f>
        <v>4.1511756446636124E-4</v>
      </c>
      <c r="L491" s="44">
        <f>IFERROR(_xll.qlIndexFixing(Index6M,$H491,TRUE,_xll.ohTrigger(RecalcTrigger,Trigger6M)),NA())</f>
        <v>1.7298501384444354E-3</v>
      </c>
      <c r="M491" s="183">
        <f>IFERROR(_xll.qlIndexFixing(Index1Y,$H491,TRUE,_xll.ohTrigger(RecalcTrigger,Trigger1Y)),NA())</f>
        <v>3.6938153215497912E-3</v>
      </c>
      <c r="N491" s="182">
        <f>IFERROR(_xll.qlIndexFixing(ONIndex1M,I491,TRUE,_xll.ohTrigger(RecalcTrigger,Trigger1M)),NA())</f>
        <v>-7.9671208086828926E-4</v>
      </c>
      <c r="O491" s="44">
        <f>IFERROR(_xll.qlIndexFixing(ONIndex3M,I491,TRUE,_xll.ohTrigger(RecalcTrigger,Trigger3M)),NA())</f>
        <v>2.3133242609496563E-4</v>
      </c>
      <c r="P491" s="44">
        <f>IFERROR(_xll.qlIndexFixing(ONIndex6M,I491,TRUE,_xll.ohTrigger(RecalcTrigger,Trigger6M)),NA())</f>
        <v>1.0818224668085463E-3</v>
      </c>
      <c r="Q491" s="183">
        <f>IFERROR(_xll.qlIndexFixing(ONIndex1Y,I491,TRUE,_xll.ohTrigger(RecalcTrigger,Trigger1Y)),NA())</f>
        <v>2.1253558581868504E-3</v>
      </c>
    </row>
    <row r="492" spans="2:17" x14ac:dyDescent="0.2">
      <c r="B492" s="39" t="s">
        <v>17</v>
      </c>
      <c r="D492" s="42">
        <f>_xll.qlCalendarAdvance(Calendar,$D491,B492,"f",FALSE)</f>
        <v>42963</v>
      </c>
      <c r="E492" s="177">
        <f>_xll.qlInterestRateIndexValueDate(IndexON,D492)</f>
        <v>42963</v>
      </c>
      <c r="F492" s="193">
        <f>IFERROR(_xll.qlIndexFixing(IndexON,D492,TRUE,_xll.ohTrigger(RecalcTrigger,TriggerON)),NA())</f>
        <v>-1.41983961883696E-3</v>
      </c>
      <c r="H492" s="42">
        <f>_xll.qlCalendarAdvance(Calendar,$H491,B492,"f",FALSE)</f>
        <v>42963</v>
      </c>
      <c r="I492" s="177">
        <f>_xll.qlInterestRateIndexValueDate(Index1M,$H492)</f>
        <v>42965</v>
      </c>
      <c r="J492" s="182">
        <f>IFERROR(_xll.qlIndexFixing(Index1M,$H492,TRUE,_xll.ohTrigger(RecalcTrigger,Trigger1M)),NA())</f>
        <v>-7.5096944373343269E-4</v>
      </c>
      <c r="K492" s="44">
        <f>IFERROR(_xll.qlIndexFixing(Index3M,H492,TRUE,_xll.ohTrigger(RecalcTrigger,Trigger3M)),NA())</f>
        <v>4.2447757741355304E-4</v>
      </c>
      <c r="L492" s="44">
        <f>IFERROR(_xll.qlIndexFixing(Index6M,$H492,TRUE,_xll.ohTrigger(RecalcTrigger,Trigger6M)),NA())</f>
        <v>1.7335770325101851E-3</v>
      </c>
      <c r="M492" s="183">
        <f>IFERROR(_xll.qlIndexFixing(Index1Y,$H492,TRUE,_xll.ohTrigger(RecalcTrigger,Trigger1Y)),NA())</f>
        <v>3.7118152217384885E-3</v>
      </c>
      <c r="N492" s="182">
        <f>IFERROR(_xll.qlIndexFixing(ONIndex1M,I492,TRUE,_xll.ohTrigger(RecalcTrigger,Trigger1M)),NA())</f>
        <v>-7.9298885282241827E-4</v>
      </c>
      <c r="O492" s="44">
        <f>IFERROR(_xll.qlIndexFixing(ONIndex3M,I492,TRUE,_xll.ohTrigger(RecalcTrigger,Trigger3M)),NA())</f>
        <v>2.3538084985119667E-4</v>
      </c>
      <c r="P492" s="44">
        <f>IFERROR(_xll.qlIndexFixing(ONIndex6M,I492,TRUE,_xll.ohTrigger(RecalcTrigger,Trigger6M)),NA())</f>
        <v>1.0947728093668729E-3</v>
      </c>
      <c r="Q492" s="183">
        <f>IFERROR(_xll.qlIndexFixing(ONIndex1Y,I492,TRUE,_xll.ohTrigger(RecalcTrigger,Trigger1Y)),NA())</f>
        <v>2.1219351036272371E-3</v>
      </c>
    </row>
    <row r="493" spans="2:17" x14ac:dyDescent="0.2">
      <c r="B493" s="39" t="s">
        <v>17</v>
      </c>
      <c r="D493" s="42">
        <f>_xll.qlCalendarAdvance(Calendar,$D492,B493,"f",FALSE)</f>
        <v>42964</v>
      </c>
      <c r="E493" s="177">
        <f>_xll.qlInterestRateIndexValueDate(IndexON,D493)</f>
        <v>42964</v>
      </c>
      <c r="F493" s="193">
        <f>IFERROR(_xll.qlIndexFixing(IndexON,D493,TRUE,_xll.ohTrigger(RecalcTrigger,TriggerON)),NA())</f>
        <v>-1.4168748470488879E-3</v>
      </c>
      <c r="H493" s="42">
        <f>_xll.qlCalendarAdvance(Calendar,$H492,B493,"f",FALSE)</f>
        <v>42964</v>
      </c>
      <c r="I493" s="177">
        <f>_xll.qlInterestRateIndexValueDate(Index1M,$H493)</f>
        <v>42968</v>
      </c>
      <c r="J493" s="182">
        <f>IFERROR(_xll.qlIndexFixing(Index1M,$H493,TRUE,_xll.ohTrigger(RecalcTrigger,Trigger1M)),NA())</f>
        <v>-7.3941783786029213E-4</v>
      </c>
      <c r="K493" s="44">
        <f>IFERROR(_xll.qlIndexFixing(Index3M,H493,TRUE,_xll.ohTrigger(RecalcTrigger,Trigger3M)),NA())</f>
        <v>4.3351134890106985E-4</v>
      </c>
      <c r="L493" s="44">
        <f>IFERROR(_xll.qlIndexFixing(Index6M,$H493,TRUE,_xll.ohTrigger(RecalcTrigger,Trigger6M)),NA())</f>
        <v>1.7507244152601218E-3</v>
      </c>
      <c r="M493" s="183">
        <f>IFERROR(_xll.qlIndexFixing(Index1Y,$H493,TRUE,_xll.ohTrigger(RecalcTrigger,Trigger1Y)),NA())</f>
        <v>3.7293377463819906E-3</v>
      </c>
      <c r="N493" s="182">
        <f>IFERROR(_xll.qlIndexFixing(ONIndex1M,I493,TRUE,_xll.ohTrigger(RecalcTrigger,Trigger1M)),NA())</f>
        <v>-7.892558012345674E-4</v>
      </c>
      <c r="O493" s="44">
        <f>IFERROR(_xll.qlIndexFixing(ONIndex3M,I493,TRUE,_xll.ohTrigger(RecalcTrigger,Trigger3M)),NA())</f>
        <v>2.3944297049105501E-4</v>
      </c>
      <c r="P493" s="44">
        <f>IFERROR(_xll.qlIndexFixing(ONIndex6M,I493,TRUE,_xll.ohTrigger(RecalcTrigger,Trigger6M)),NA())</f>
        <v>1.1086762630352354E-3</v>
      </c>
      <c r="Q493" s="183">
        <f>IFERROR(_xll.qlIndexFixing(ONIndex1Y,I493,TRUE,_xll.ohTrigger(RecalcTrigger,Trigger1Y)),NA())</f>
        <v>2.1186704080733421E-3</v>
      </c>
    </row>
    <row r="494" spans="2:17" x14ac:dyDescent="0.2">
      <c r="B494" s="39" t="s">
        <v>17</v>
      </c>
      <c r="D494" s="42">
        <f>_xll.qlCalendarAdvance(Calendar,$D493,B494,"f",FALSE)</f>
        <v>42965</v>
      </c>
      <c r="E494" s="177">
        <f>_xll.qlInterestRateIndexValueDate(IndexON,D494)</f>
        <v>42965</v>
      </c>
      <c r="F494" s="193">
        <f>IFERROR(_xll.qlIndexFixing(IndexON,D494,TRUE,_xll.ohTrigger(RecalcTrigger,TriggerON)),NA())</f>
        <v>-1.410781007349371E-3</v>
      </c>
      <c r="H494" s="42">
        <f>_xll.qlCalendarAdvance(Calendar,$H493,B494,"f",FALSE)</f>
        <v>42965</v>
      </c>
      <c r="I494" s="177">
        <f>_xll.qlInterestRateIndexValueDate(Index1M,$H494)</f>
        <v>42969</v>
      </c>
      <c r="J494" s="182">
        <f>IFERROR(_xll.qlIndexFixing(Index1M,$H494,TRUE,_xll.ohTrigger(RecalcTrigger,Trigger1M)),NA())</f>
        <v>-7.3554769014702148E-4</v>
      </c>
      <c r="K494" s="44">
        <f>IFERROR(_xll.qlIndexFixing(Index3M,H494,TRUE,_xll.ohTrigger(RecalcTrigger,Trigger3M)),NA())</f>
        <v>4.3814035461372478E-4</v>
      </c>
      <c r="L494" s="44">
        <f>IFERROR(_xll.qlIndexFixing(Index6M,$H494,TRUE,_xll.ohTrigger(RecalcTrigger,Trigger6M)),NA())</f>
        <v>1.7573959927014886E-3</v>
      </c>
      <c r="M494" s="183">
        <f>IFERROR(_xll.qlIndexFixing(Index1Y,$H494,TRUE,_xll.ohTrigger(RecalcTrigger,Trigger1Y)),NA())</f>
        <v>3.7382905290663979E-3</v>
      </c>
      <c r="N494" s="182">
        <f>IFERROR(_xll.qlIndexFixing(ONIndex1M,I494,TRUE,_xll.ohTrigger(RecalcTrigger,Trigger1M)),NA())</f>
        <v>-7.8551292762352176E-4</v>
      </c>
      <c r="O494" s="44">
        <f>IFERROR(_xll.qlIndexFixing(ONIndex3M,I494,TRUE,_xll.ohTrigger(RecalcTrigger,Trigger3M)),NA())</f>
        <v>2.4351881359407912E-4</v>
      </c>
      <c r="P494" s="44">
        <f>IFERROR(_xll.qlIndexFixing(ONIndex6M,I494,TRUE,_xll.ohTrigger(RecalcTrigger,Trigger6M)),NA())</f>
        <v>1.1233321576931132E-3</v>
      </c>
      <c r="Q494" s="183">
        <f>IFERROR(_xll.qlIndexFixing(ONIndex1Y,I494,TRUE,_xll.ohTrigger(RecalcTrigger,Trigger1Y)),NA())</f>
        <v>2.1155989948695719E-3</v>
      </c>
    </row>
    <row r="495" spans="2:17" x14ac:dyDescent="0.2">
      <c r="B495" s="39" t="s">
        <v>17</v>
      </c>
      <c r="D495" s="42">
        <f>_xll.qlCalendarAdvance(Calendar,$D494,B495,"f",FALSE)</f>
        <v>42968</v>
      </c>
      <c r="E495" s="177">
        <f>_xll.qlInterestRateIndexValueDate(IndexON,D495)</f>
        <v>42968</v>
      </c>
      <c r="F495" s="193">
        <f>IFERROR(_xll.qlIndexFixing(IndexON,D495,TRUE,_xll.ohTrigger(RecalcTrigger,TriggerON)),NA())</f>
        <v>-1.4045383503047404E-3</v>
      </c>
      <c r="H495" s="42">
        <f>_xll.qlCalendarAdvance(Calendar,$H494,B495,"f",FALSE)</f>
        <v>42968</v>
      </c>
      <c r="I495" s="177">
        <f>_xll.qlInterestRateIndexValueDate(Index1M,$H495)</f>
        <v>42970</v>
      </c>
      <c r="J495" s="182">
        <f>IFERROR(_xll.qlIndexFixing(Index1M,$H495,TRUE,_xll.ohTrigger(RecalcTrigger,Trigger1M)),NA())</f>
        <v>-7.2772424622941599E-4</v>
      </c>
      <c r="K495" s="44">
        <f>IFERROR(_xll.qlIndexFixing(Index3M,H495,TRUE,_xll.ohTrigger(RecalcTrigger,Trigger3M)),NA())</f>
        <v>4.427815364169503E-4</v>
      </c>
      <c r="L495" s="44">
        <f>IFERROR(_xll.qlIndexFixing(Index6M,$H495,TRUE,_xll.ohTrigger(RecalcTrigger,Trigger6M)),NA())</f>
        <v>1.7640318242526944E-3</v>
      </c>
      <c r="M495" s="183">
        <f>IFERROR(_xll.qlIndexFixing(Index1Y,$H495,TRUE,_xll.ohTrigger(RecalcTrigger,Trigger1Y)),NA())</f>
        <v>3.7472711605224221E-3</v>
      </c>
      <c r="N495" s="182">
        <f>IFERROR(_xll.qlIndexFixing(ONIndex1M,I495,TRUE,_xll.ohTrigger(RecalcTrigger,Trigger1M)),NA())</f>
        <v>-7.7799276521073324E-4</v>
      </c>
      <c r="O495" s="44">
        <f>IFERROR(_xll.qlIndexFixing(ONIndex3M,I495,TRUE,_xll.ohTrigger(RecalcTrigger,Trigger3M)),NA())</f>
        <v>2.5171654486122463E-4</v>
      </c>
      <c r="P495" s="44">
        <f>IFERROR(_xll.qlIndexFixing(ONIndex6M,I495,TRUE,_xll.ohTrigger(RecalcTrigger,Trigger6M)),NA())</f>
        <v>1.1521438003381235E-3</v>
      </c>
      <c r="Q495" s="183">
        <f>IFERROR(_xll.qlIndexFixing(ONIndex1Y,I495,TRUE,_xll.ohTrigger(RecalcTrigger,Trigger1Y)),NA())</f>
        <v>2.1106523633118712E-3</v>
      </c>
    </row>
    <row r="496" spans="2:17" x14ac:dyDescent="0.2">
      <c r="B496" s="39" t="s">
        <v>17</v>
      </c>
      <c r="D496" s="42">
        <f>_xll.qlCalendarAdvance(Calendar,$D495,B496,"f",FALSE)</f>
        <v>42969</v>
      </c>
      <c r="E496" s="177">
        <f>_xll.qlInterestRateIndexValueDate(IndexON,D496)</f>
        <v>42969</v>
      </c>
      <c r="F496" s="193">
        <f>IFERROR(_xll.qlIndexFixing(IndexON,D496,TRUE,_xll.ohTrigger(RecalcTrigger,TriggerON)),NA())</f>
        <v>-1.4013337666263226E-3</v>
      </c>
      <c r="H496" s="42">
        <f>_xll.qlCalendarAdvance(Calendar,$H495,B496,"f",FALSE)</f>
        <v>42969</v>
      </c>
      <c r="I496" s="177">
        <f>_xll.qlInterestRateIndexValueDate(Index1M,$H496)</f>
        <v>42971</v>
      </c>
      <c r="J496" s="182">
        <f>IFERROR(_xll.qlIndexFixing(Index1M,$H496,TRUE,_xll.ohTrigger(RecalcTrigger,Trigger1M)),NA())</f>
        <v>-7.2580297636890001E-4</v>
      </c>
      <c r="K496" s="44">
        <f>IFERROR(_xll.qlIndexFixing(Index3M,H496,TRUE,_xll.ohTrigger(RecalcTrigger,Trigger3M)),NA())</f>
        <v>4.4743487007882564E-4</v>
      </c>
      <c r="L496" s="44">
        <f>IFERROR(_xll.qlIndexFixing(Index6M,$H496,TRUE,_xll.ohTrigger(RecalcTrigger,Trigger6M)),NA())</f>
        <v>1.7766712076188755E-3</v>
      </c>
      <c r="M496" s="183">
        <f>IFERROR(_xll.qlIndexFixing(Index1Y,$H496,TRUE,_xll.ohTrigger(RecalcTrigger,Trigger1Y)),NA())</f>
        <v>3.7562791243488962E-3</v>
      </c>
      <c r="N496" s="182">
        <f>IFERROR(_xll.qlIndexFixing(ONIndex1M,I496,TRUE,_xll.ohTrigger(RecalcTrigger,Trigger1M)),NA())</f>
        <v>-7.7044323836705786E-4</v>
      </c>
      <c r="O496" s="44">
        <f>IFERROR(_xll.qlIndexFixing(ONIndex3M,I496,TRUE,_xll.ohTrigger(RecalcTrigger,Trigger3M)),NA())</f>
        <v>2.5995992047000982E-4</v>
      </c>
      <c r="P496" s="44">
        <f>IFERROR(_xll.qlIndexFixing(ONIndex6M,I496,TRUE,_xll.ohTrigger(RecalcTrigger,Trigger6M)),NA())</f>
        <v>1.1800243535109445E-3</v>
      </c>
      <c r="Q496" s="183">
        <f>IFERROR(_xll.qlIndexFixing(ONIndex1Y,I496,TRUE,_xll.ohTrigger(RecalcTrigger,Trigger1Y)),NA())</f>
        <v>2.1069482541058449E-3</v>
      </c>
    </row>
    <row r="497" spans="2:17" x14ac:dyDescent="0.2">
      <c r="B497" s="39" t="s">
        <v>17</v>
      </c>
      <c r="D497" s="42">
        <f>_xll.qlCalendarAdvance(Calendar,$D496,B497,"f",FALSE)</f>
        <v>42970</v>
      </c>
      <c r="E497" s="177">
        <f>_xll.qlInterestRateIndexValueDate(IndexON,D497)</f>
        <v>42970</v>
      </c>
      <c r="F497" s="193">
        <f>IFERROR(_xll.qlIndexFixing(IndexON,D497,TRUE,_xll.ohTrigger(RecalcTrigger,TriggerON)),NA())</f>
        <v>-1.3980805563251764E-3</v>
      </c>
      <c r="H497" s="42">
        <f>_xll.qlCalendarAdvance(Calendar,$H496,B497,"f",FALSE)</f>
        <v>42970</v>
      </c>
      <c r="I497" s="177">
        <f>_xll.qlInterestRateIndexValueDate(Index1M,$H497)</f>
        <v>42972</v>
      </c>
      <c r="J497" s="182">
        <f>IFERROR(_xll.qlIndexFixing(Index1M,$H497,TRUE,_xll.ohTrigger(RecalcTrigger,Trigger1M)),NA())</f>
        <v>-7.2387842839658205E-4</v>
      </c>
      <c r="K497" s="44">
        <f>IFERROR(_xll.qlIndexFixing(Index3M,H497,TRUE,_xll.ohTrigger(RecalcTrigger,Trigger3M)),NA())</f>
        <v>4.5696162365028547E-4</v>
      </c>
      <c r="L497" s="44">
        <f>IFERROR(_xll.qlIndexFixing(Index6M,$H497,TRUE,_xll.ohTrigger(RecalcTrigger,Trigger6M)),NA())</f>
        <v>1.7801972151823421E-3</v>
      </c>
      <c r="M497" s="183">
        <f>IFERROR(_xll.qlIndexFixing(Index1Y,$H497,TRUE,_xll.ohTrigger(RecalcTrigger,Trigger1Y)),NA())</f>
        <v>3.7743928226497314E-3</v>
      </c>
      <c r="N497" s="182">
        <f>IFERROR(_xll.qlIndexFixing(ONIndex1M,I497,TRUE,_xll.ohTrigger(RecalcTrigger,Trigger1M)),NA())</f>
        <v>-7.6665127410446843E-4</v>
      </c>
      <c r="O497" s="44">
        <f>IFERROR(_xll.qlIndexFixing(ONIndex3M,I497,TRUE,_xll.ohTrigger(RecalcTrigger,Trigger3M)),NA())</f>
        <v>2.6410475790328292E-4</v>
      </c>
      <c r="P497" s="44">
        <f>IFERROR(_xll.qlIndexFixing(ONIndex6M,I497,TRUE,_xll.ohTrigger(RecalcTrigger,Trigger6M)),NA())</f>
        <v>1.1934999321638884E-3</v>
      </c>
      <c r="Q497" s="183">
        <f>IFERROR(_xll.qlIndexFixing(ONIndex1Y,I497,TRUE,_xll.ohTrigger(RecalcTrigger,Trigger1Y)),NA())</f>
        <v>2.1057416315439781E-3</v>
      </c>
    </row>
    <row r="498" spans="2:17" x14ac:dyDescent="0.2">
      <c r="B498" s="39" t="s">
        <v>17</v>
      </c>
      <c r="D498" s="42">
        <f>_xll.qlCalendarAdvance(Calendar,$D497,B498,"f",FALSE)</f>
        <v>42971</v>
      </c>
      <c r="E498" s="177">
        <f>_xll.qlInterestRateIndexValueDate(IndexON,D498)</f>
        <v>42971</v>
      </c>
      <c r="F498" s="193">
        <f>IFERROR(_xll.qlIndexFixing(IndexON,D498,TRUE,_xll.ohTrigger(RecalcTrigger,TriggerON)),NA())</f>
        <v>-1.3947784981382938E-3</v>
      </c>
      <c r="H498" s="42">
        <f>_xll.qlCalendarAdvance(Calendar,$H497,B498,"f",FALSE)</f>
        <v>42971</v>
      </c>
      <c r="I498" s="177">
        <f>_xll.qlInterestRateIndexValueDate(Index1M,$H498)</f>
        <v>42975</v>
      </c>
      <c r="J498" s="182">
        <f>IFERROR(_xll.qlIndexFixing(Index1M,$H498,TRUE,_xll.ohTrigger(RecalcTrigger,Trigger1M)),NA())</f>
        <v>-7.1212096578275553E-4</v>
      </c>
      <c r="K498" s="44">
        <f>IFERROR(_xll.qlIndexFixing(Index3M,H498,TRUE,_xll.ohTrigger(RecalcTrigger,Trigger3M)),NA())</f>
        <v>4.661692315748698E-4</v>
      </c>
      <c r="L498" s="44">
        <f>IFERROR(_xll.qlIndexFixing(Index6M,$H498,TRUE,_xll.ohTrigger(RecalcTrigger,Trigger6M)),NA())</f>
        <v>1.7965656702390515E-3</v>
      </c>
      <c r="M498" s="183">
        <f>IFERROR(_xll.qlIndexFixing(Index1Y,$H498,TRUE,_xll.ohTrigger(RecalcTrigger,Trigger1Y)),NA())</f>
        <v>3.7925674629507625E-3</v>
      </c>
      <c r="N498" s="182">
        <f>IFERROR(_xll.qlIndexFixing(ONIndex1M,I498,TRUE,_xll.ohTrigger(RecalcTrigger,Trigger1M)),NA())</f>
        <v>-7.6284949577232197E-4</v>
      </c>
      <c r="O498" s="44">
        <f>IFERROR(_xll.qlIndexFixing(ONIndex3M,I498,TRUE,_xll.ohTrigger(RecalcTrigger,Trigger3M)),NA())</f>
        <v>2.6826347071740031E-4</v>
      </c>
      <c r="P498" s="44">
        <f>IFERROR(_xll.qlIndexFixing(ONIndex6M,I498,TRUE,_xll.ohTrigger(RecalcTrigger,Trigger6M)),NA())</f>
        <v>1.2066927757015122E-3</v>
      </c>
      <c r="Q498" s="183">
        <f>IFERROR(_xll.qlIndexFixing(ONIndex1Y,I498,TRUE,_xll.ohTrigger(RecalcTrigger,Trigger1Y)),NA())</f>
        <v>2.1049219213242765E-3</v>
      </c>
    </row>
    <row r="499" spans="2:17" x14ac:dyDescent="0.2">
      <c r="B499" s="39" t="s">
        <v>17</v>
      </c>
      <c r="D499" s="42">
        <f>_xll.qlCalendarAdvance(Calendar,$D498,B499,"f",FALSE)</f>
        <v>42972</v>
      </c>
      <c r="E499" s="177">
        <f>_xll.qlInterestRateIndexValueDate(IndexON,D499)</f>
        <v>42972</v>
      </c>
      <c r="F499" s="193">
        <f>IFERROR(_xll.qlIndexFixing(IndexON,D499,TRUE,_xll.ohTrigger(RecalcTrigger,TriggerON)),NA())</f>
        <v>-1.3880050963388513E-3</v>
      </c>
      <c r="H499" s="42">
        <f>_xll.qlCalendarAdvance(Calendar,$H498,B499,"f",FALSE)</f>
        <v>42972</v>
      </c>
      <c r="I499" s="177">
        <f>_xll.qlInterestRateIndexValueDate(Index1M,$H499)</f>
        <v>42976</v>
      </c>
      <c r="J499" s="182">
        <f>IFERROR(_xll.qlIndexFixing(Index1M,$H499,TRUE,_xll.ohTrigger(RecalcTrigger,Trigger1M)),NA())</f>
        <v>-7.0818221681964277E-4</v>
      </c>
      <c r="K499" s="44">
        <f>IFERROR(_xll.qlIndexFixing(Index3M,H499,TRUE,_xll.ohTrigger(RecalcTrigger,Trigger3M)),NA())</f>
        <v>4.7088295394382351E-4</v>
      </c>
      <c r="L499" s="44">
        <f>IFERROR(_xll.qlIndexFixing(Index6M,$H499,TRUE,_xll.ohTrigger(RecalcTrigger,Trigger6M)),NA())</f>
        <v>1.7999288485838734E-3</v>
      </c>
      <c r="M499" s="183">
        <f>IFERROR(_xll.qlIndexFixing(Index1Y,$H499,TRUE,_xll.ohTrigger(RecalcTrigger,Trigger1Y)),NA())</f>
        <v>3.8016981124661319E-3</v>
      </c>
      <c r="N499" s="182">
        <f>IFERROR(_xll.qlIndexFixing(ONIndex1M,I499,TRUE,_xll.ohTrigger(RecalcTrigger,Trigger1M)),NA())</f>
        <v>-7.5903790476949951E-4</v>
      </c>
      <c r="O499" s="44">
        <f>IFERROR(_xll.qlIndexFixing(ONIndex3M,I499,TRUE,_xll.ohTrigger(RecalcTrigger,Trigger3M)),NA())</f>
        <v>2.7243608425209231E-4</v>
      </c>
      <c r="P499" s="44">
        <f>IFERROR(_xll.qlIndexFixing(ONIndex6M,I499,TRUE,_xll.ohTrigger(RecalcTrigger,Trigger6M)),NA())</f>
        <v>1.2196010105025579E-3</v>
      </c>
      <c r="Q499" s="183">
        <f>IFERROR(_xll.qlIndexFixing(ONIndex1Y,I499,TRUE,_xll.ohTrigger(RecalcTrigger,Trigger1Y)),NA())</f>
        <v>2.1044913672518817E-3</v>
      </c>
    </row>
    <row r="500" spans="2:17" x14ac:dyDescent="0.2">
      <c r="B500" s="39" t="s">
        <v>17</v>
      </c>
      <c r="D500" s="42">
        <f>_xll.qlCalendarAdvance(Calendar,$D499,B500,"f",FALSE)</f>
        <v>42975</v>
      </c>
      <c r="E500" s="177">
        <f>_xll.qlInterestRateIndexValueDate(IndexON,D500)</f>
        <v>42975</v>
      </c>
      <c r="F500" s="193">
        <f>IFERROR(_xll.qlIndexFixing(IndexON,D500,TRUE,_xll.ohTrigger(RecalcTrigger,TriggerON)),NA())</f>
        <v>-1.3810773570765988E-3</v>
      </c>
      <c r="H500" s="42">
        <f>_xll.qlCalendarAdvance(Calendar,$H499,B500,"f",FALSE)</f>
        <v>42975</v>
      </c>
      <c r="I500" s="177">
        <f>_xll.qlInterestRateIndexValueDate(Index1M,$H500)</f>
        <v>42977</v>
      </c>
      <c r="J500" s="182">
        <f>IFERROR(_xll.qlIndexFixing(Index1M,$H500,TRUE,_xll.ohTrigger(RecalcTrigger,Trigger1M)),NA())</f>
        <v>-7.0623475223241527E-4</v>
      </c>
      <c r="K500" s="44">
        <f>IFERROR(_xll.qlIndexFixing(Index3M,H500,TRUE,_xll.ohTrigger(RecalcTrigger,Trigger3M)),NA())</f>
        <v>4.7560867851114281E-4</v>
      </c>
      <c r="L500" s="44">
        <f>IFERROR(_xll.qlIndexFixing(Index6M,$H500,TRUE,_xll.ohTrigger(RecalcTrigger,Trigger6M)),NA())</f>
        <v>1.8032548973067799E-3</v>
      </c>
      <c r="M500" s="183">
        <f>IFERROR(_xll.qlIndexFixing(Index1Y,$H500,TRUE,_xll.ohTrigger(RecalcTrigger,Trigger1Y)),NA())</f>
        <v>3.8108499028088913E-3</v>
      </c>
      <c r="N500" s="182">
        <f>IFERROR(_xll.qlIndexFixing(ONIndex1M,I500,TRUE,_xll.ohTrigger(RecalcTrigger,Trigger1M)),NA())</f>
        <v>-7.5138045188438696E-4</v>
      </c>
      <c r="O500" s="44">
        <f>IFERROR(_xll.qlIndexFixing(ONIndex3M,I500,TRUE,_xll.ohTrigger(RecalcTrigger,Trigger3M)),NA())</f>
        <v>2.8082799339301801E-4</v>
      </c>
      <c r="P500" s="44">
        <f>IFERROR(_xll.qlIndexFixing(ONIndex6M,I500,TRUE,_xll.ohTrigger(RecalcTrigger,Trigger6M)),NA())</f>
        <v>1.2444637185549112E-3</v>
      </c>
      <c r="Q500" s="183">
        <f>IFERROR(_xll.qlIndexFixing(ONIndex1Y,I500,TRUE,_xll.ohTrigger(RecalcTrigger,Trigger1Y)),NA())</f>
        <v>2.1049509719262005E-3</v>
      </c>
    </row>
    <row r="501" spans="2:17" x14ac:dyDescent="0.2">
      <c r="B501" s="39" t="s">
        <v>17</v>
      </c>
      <c r="D501" s="42">
        <f>_xll.qlCalendarAdvance(Calendar,$D500,B501,"f",FALSE)</f>
        <v>42976</v>
      </c>
      <c r="E501" s="177">
        <f>_xll.qlInterestRateIndexValueDate(IndexON,D501)</f>
        <v>42976</v>
      </c>
      <c r="F501" s="193">
        <f>IFERROR(_xll.qlIndexFixing(IndexON,D501,TRUE,_xll.ohTrigger(RecalcTrigger,TriggerON)),NA())</f>
        <v>-1.3775277377980899E-3</v>
      </c>
      <c r="H501" s="42">
        <f>_xll.qlCalendarAdvance(Calendar,$H500,B501,"f",FALSE)</f>
        <v>42976</v>
      </c>
      <c r="I501" s="177">
        <f>_xll.qlInterestRateIndexValueDate(Index1M,$H501)</f>
        <v>42978</v>
      </c>
      <c r="J501" s="182">
        <f>IFERROR(_xll.qlIndexFixing(Index1M,$H501,TRUE,_xll.ohTrigger(RecalcTrigger,Trigger1M)),NA())</f>
        <v>-7.0428401209310756E-4</v>
      </c>
      <c r="K501" s="44">
        <f>IFERROR(_xll.qlIndexFixing(Index3M,H501,TRUE,_xll.ohTrigger(RecalcTrigger,Trigger3M)),NA())</f>
        <v>4.7788684116824011E-4</v>
      </c>
      <c r="L501" s="44">
        <f>IFERROR(_xll.qlIndexFixing(Index6M,$H501,TRUE,_xll.ohTrigger(RecalcTrigger,Trigger6M)),NA())</f>
        <v>1.80654476522864E-3</v>
      </c>
      <c r="M501" s="183">
        <f>IFERROR(_xll.qlIndexFixing(Index1Y,$H501,TRUE,_xll.ohTrigger(RecalcTrigger,Trigger1Y)),NA())</f>
        <v>3.8200216799161137E-3</v>
      </c>
      <c r="N501" s="182">
        <f>IFERROR(_xll.qlIndexFixing(ONIndex1M,I501,TRUE,_xll.ohTrigger(RecalcTrigger,Trigger1M)),NA())</f>
        <v>-7.4369343979086011E-4</v>
      </c>
      <c r="O501" s="44">
        <f>IFERROR(_xll.qlIndexFixing(ONIndex3M,I501,TRUE,_xll.ohTrigger(RecalcTrigger,Trigger3M)),NA())</f>
        <v>2.892660547093584E-4</v>
      </c>
      <c r="P501" s="44">
        <f>IFERROR(_xll.qlIndexFixing(ONIndex6M,I501,TRUE,_xll.ohTrigger(RecalcTrigger,Trigger6M)),NA())</f>
        <v>1.2683503920740691E-3</v>
      </c>
      <c r="Q501" s="183">
        <f>IFERROR(_xll.qlIndexFixing(ONIndex1Y,I501,TRUE,_xll.ohTrigger(RecalcTrigger,Trigger1Y)),NA())</f>
        <v>2.106705584861146E-3</v>
      </c>
    </row>
    <row r="502" spans="2:17" x14ac:dyDescent="0.2">
      <c r="B502" s="39" t="s">
        <v>17</v>
      </c>
      <c r="D502" s="42">
        <f>_xll.qlCalendarAdvance(Calendar,$D501,B502,"f",FALSE)</f>
        <v>42977</v>
      </c>
      <c r="E502" s="177">
        <f>_xll.qlInterestRateIndexValueDate(IndexON,D502)</f>
        <v>42977</v>
      </c>
      <c r="F502" s="193">
        <f>IFERROR(_xll.qlIndexFixing(IndexON,D502,TRUE,_xll.ohTrigger(RecalcTrigger,TriggerON)),NA())</f>
        <v>-1.3739279422964046E-3</v>
      </c>
      <c r="H502" s="42">
        <f>_xll.qlCalendarAdvance(Calendar,$H501,B502,"f",FALSE)</f>
        <v>42977</v>
      </c>
      <c r="I502" s="177">
        <f>_xll.qlInterestRateIndexValueDate(Index1M,$H502)</f>
        <v>42979</v>
      </c>
      <c r="J502" s="182">
        <f>IFERROR(_xll.qlIndexFixing(Index1M,$H502,TRUE,_xll.ohTrigger(RecalcTrigger,Trigger1M)),NA())</f>
        <v>-6.9630720128615979E-4</v>
      </c>
      <c r="K502" s="44">
        <f>IFERROR(_xll.qlIndexFixing(Index3M,H502,TRUE,_xll.ohTrigger(RecalcTrigger,Trigger3M)),NA())</f>
        <v>4.8263074290473204E-4</v>
      </c>
      <c r="L502" s="44">
        <f>IFERROR(_xll.qlIndexFixing(Index6M,$H502,TRUE,_xll.ohTrigger(RecalcTrigger,Trigger6M)),NA())</f>
        <v>1.8128127117436044E-3</v>
      </c>
      <c r="M502" s="183">
        <f>IFERROR(_xll.qlIndexFixing(Index1Y,$H502,TRUE,_xll.ohTrigger(RecalcTrigger,Trigger1Y)),NA())</f>
        <v>3.8381913453126842E-3</v>
      </c>
      <c r="N502" s="182">
        <f>IFERROR(_xll.qlIndexFixing(ONIndex1M,I502,TRUE,_xll.ohTrigger(RecalcTrigger,Trigger1M)),NA())</f>
        <v>-7.3983280525879991E-4</v>
      </c>
      <c r="O502" s="44">
        <f>IFERROR(_xll.qlIndexFixing(ONIndex3M,I502,TRUE,_xll.ohTrigger(RecalcTrigger,Trigger3M)),NA())</f>
        <v>2.9350855386134356E-4</v>
      </c>
      <c r="P502" s="44">
        <f>IFERROR(_xll.qlIndexFixing(ONIndex6M,I502,TRUE,_xll.ohTrigger(RecalcTrigger,Trigger6M)),NA())</f>
        <v>1.2798074803921367E-3</v>
      </c>
      <c r="Q502" s="183">
        <f>IFERROR(_xll.qlIndexFixing(ONIndex1Y,I502,TRUE,_xll.ohTrigger(RecalcTrigger,Trigger1Y)),NA())</f>
        <v>2.1082544660444569E-3</v>
      </c>
    </row>
    <row r="503" spans="2:17" x14ac:dyDescent="0.2">
      <c r="B503" s="39" t="s">
        <v>17</v>
      </c>
      <c r="D503" s="42">
        <f>_xll.qlCalendarAdvance(Calendar,$D502,B503,"f",FALSE)</f>
        <v>42978</v>
      </c>
      <c r="E503" s="177">
        <f>_xll.qlInterestRateIndexValueDate(IndexON,D503)</f>
        <v>42978</v>
      </c>
      <c r="F503" s="193">
        <f>IFERROR(_xll.qlIndexFixing(IndexON,D503,TRUE,_xll.ohTrigger(RecalcTrigger,TriggerON)),NA())</f>
        <v>-1.3702777488289186E-3</v>
      </c>
      <c r="H503" s="42">
        <f>_xll.qlCalendarAdvance(Calendar,$H502,B503,"f",FALSE)</f>
        <v>42978</v>
      </c>
      <c r="I503" s="177">
        <f>_xll.qlInterestRateIndexValueDate(Index1M,$H503)</f>
        <v>42982</v>
      </c>
      <c r="J503" s="182">
        <f>IFERROR(_xll.qlIndexFixing(Index1M,$H503,TRUE,_xll.ohTrigger(RecalcTrigger,Trigger1M)),NA())</f>
        <v>-6.8636956321199705E-4</v>
      </c>
      <c r="K503" s="44">
        <f>IFERROR(_xll.qlIndexFixing(Index3M,H503,TRUE,_xll.ohTrigger(RecalcTrigger,Trigger3M)),NA())</f>
        <v>4.9693391441697353E-4</v>
      </c>
      <c r="L503" s="44">
        <f>IFERROR(_xll.qlIndexFixing(Index6M,$H503,TRUE,_xll.ohTrigger(RecalcTrigger,Trigger6M)),NA())</f>
        <v>1.8344373313798732E-3</v>
      </c>
      <c r="M503" s="183">
        <f>IFERROR(_xll.qlIndexFixing(Index1Y,$H503,TRUE,_xll.ohTrigger(RecalcTrigger,Trigger1Y)),NA())</f>
        <v>3.8568853445969222E-3</v>
      </c>
      <c r="N503" s="182">
        <f>IFERROR(_xll.qlIndexFixing(ONIndex1M,I503,TRUE,_xll.ohTrigger(RecalcTrigger,Trigger1M)),NA())</f>
        <v>-7.3596236588979735E-4</v>
      </c>
      <c r="O503" s="44">
        <f>IFERROR(_xll.qlIndexFixing(ONIndex3M,I503,TRUE,_xll.ohTrigger(RecalcTrigger,Trigger3M)),NA())</f>
        <v>2.9776510633183761E-4</v>
      </c>
      <c r="P503" s="44">
        <f>IFERROR(_xll.qlIndexFixing(ONIndex6M,I503,TRUE,_xll.ohTrigger(RecalcTrigger,Trigger6M)),NA())</f>
        <v>1.2909687187256935E-3</v>
      </c>
      <c r="Q503" s="183">
        <f>IFERROR(_xll.qlIndexFixing(ONIndex1Y,I503,TRUE,_xll.ohTrigger(RecalcTrigger,Trigger1Y)),NA())</f>
        <v>2.1102059654865002E-3</v>
      </c>
    </row>
    <row r="504" spans="2:17" x14ac:dyDescent="0.2">
      <c r="B504" s="39" t="s">
        <v>17</v>
      </c>
      <c r="D504" s="42">
        <f>_xll.qlCalendarAdvance(Calendar,$D503,B504,"f",FALSE)</f>
        <v>42979</v>
      </c>
      <c r="E504" s="177">
        <f>_xll.qlInterestRateIndexValueDate(IndexON,D504)</f>
        <v>42979</v>
      </c>
      <c r="F504" s="193">
        <f>IFERROR(_xll.qlIndexFixing(IndexON,D504,TRUE,_xll.ohTrigger(RecalcTrigger,TriggerON)),NA())</f>
        <v>-1.3628031034063071E-3</v>
      </c>
      <c r="H504" s="42">
        <f>_xll.qlCalendarAdvance(Calendar,$H503,B504,"f",FALSE)</f>
        <v>42979</v>
      </c>
      <c r="I504" s="177">
        <f>_xll.qlInterestRateIndexValueDate(Index1M,$H504)</f>
        <v>42983</v>
      </c>
      <c r="J504" s="182">
        <f>IFERROR(_xll.qlIndexFixing(Index1M,$H504,TRUE,_xll.ohTrigger(RecalcTrigger,Trigger1M)),NA())</f>
        <v>-6.8236715301006612E-4</v>
      </c>
      <c r="K504" s="44">
        <f>IFERROR(_xll.qlIndexFixing(Index3M,H504,TRUE,_xll.ohTrigger(RecalcTrigger,Trigger3M)),NA())</f>
        <v>5.0172537090656789E-4</v>
      </c>
      <c r="L504" s="44">
        <f>IFERROR(_xll.qlIndexFixing(Index6M,$H504,TRUE,_xll.ohTrigger(RecalcTrigger,Trigger6M)),NA())</f>
        <v>1.8375584094533271E-3</v>
      </c>
      <c r="M504" s="183">
        <f>IFERROR(_xll.qlIndexFixing(Index1Y,$H504,TRUE,_xll.ohTrigger(RecalcTrigger,Trigger1Y)),NA())</f>
        <v>3.866139514444227E-3</v>
      </c>
      <c r="N504" s="182">
        <f>IFERROR(_xll.qlIndexFixing(ONIndex1M,I504,TRUE,_xll.ohTrigger(RecalcTrigger,Trigger1M)),NA())</f>
        <v>-7.3208212324260558E-4</v>
      </c>
      <c r="O504" s="44">
        <f>IFERROR(_xll.qlIndexFixing(ONIndex3M,I504,TRUE,_xll.ohTrigger(RecalcTrigger,Trigger3M)),NA())</f>
        <v>3.0203573794018723E-4</v>
      </c>
      <c r="P504" s="44">
        <f>IFERROR(_xll.qlIndexFixing(ONIndex6M,I504,TRUE,_xll.ohTrigger(RecalcTrigger,Trigger6M)),NA())</f>
        <v>1.3018322336133537E-3</v>
      </c>
      <c r="Q504" s="183">
        <f>IFERROR(_xll.qlIndexFixing(ONIndex1Y,I504,TRUE,_xll.ohTrigger(RecalcTrigger,Trigger1Y)),NA())</f>
        <v>2.1125623266726734E-3</v>
      </c>
    </row>
    <row r="505" spans="2:17" x14ac:dyDescent="0.2">
      <c r="B505" s="39" t="s">
        <v>17</v>
      </c>
      <c r="D505" s="42">
        <f>_xll.qlCalendarAdvance(Calendar,$D504,B505,"f",FALSE)</f>
        <v>42982</v>
      </c>
      <c r="E505" s="177">
        <f>_xll.qlInterestRateIndexValueDate(IndexON,D505)</f>
        <v>42982</v>
      </c>
      <c r="F505" s="193">
        <f>IFERROR(_xll.qlIndexFixing(IndexON,D505,TRUE,_xll.ohTrigger(RecalcTrigger,TriggerON)),NA())</f>
        <v>-1.3551685692814175E-3</v>
      </c>
      <c r="H505" s="42">
        <f>_xll.qlCalendarAdvance(Calendar,$H504,B505,"f",FALSE)</f>
        <v>42982</v>
      </c>
      <c r="I505" s="177">
        <f>_xll.qlInterestRateIndexValueDate(Index1M,$H505)</f>
        <v>42984</v>
      </c>
      <c r="J505" s="182">
        <f>IFERROR(_xll.qlIndexFixing(Index1M,$H505,TRUE,_xll.ohTrigger(RecalcTrigger,Trigger1M)),NA())</f>
        <v>-6.7835495457657657E-4</v>
      </c>
      <c r="K505" s="44">
        <f>IFERROR(_xll.qlIndexFixing(Index3M,H505,TRUE,_xll.ohTrigger(RecalcTrigger,Trigger3M)),NA())</f>
        <v>5.0652864848093259E-4</v>
      </c>
      <c r="L505" s="44">
        <f>IFERROR(_xll.qlIndexFixing(Index6M,$H505,TRUE,_xll.ohTrigger(RecalcTrigger,Trigger6M)),NA())</f>
        <v>1.8436715576504808E-3</v>
      </c>
      <c r="M505" s="183">
        <f>IFERROR(_xll.qlIndexFixing(Index1Y,$H505,TRUE,_xll.ohTrigger(RecalcTrigger,Trigger1Y)),NA())</f>
        <v>3.8754066085900946E-3</v>
      </c>
      <c r="N505" s="182">
        <f>IFERROR(_xll.qlIndexFixing(ONIndex1M,I505,TRUE,_xll.ohTrigger(RecalcTrigger,Trigger1M)),NA())</f>
        <v>-7.2428750967468147E-4</v>
      </c>
      <c r="O505" s="44">
        <f>IFERROR(_xll.qlIndexFixing(ONIndex3M,I505,TRUE,_xll.ohTrigger(RecalcTrigger,Trigger3M)),NA())</f>
        <v>3.1062432612749546E-4</v>
      </c>
      <c r="P505" s="44">
        <f>IFERROR(_xll.qlIndexFixing(ONIndex6M,I505,TRUE,_xll.ohTrigger(RecalcTrigger,Trigger6M)),NA())</f>
        <v>1.3225623430557221E-3</v>
      </c>
      <c r="Q505" s="183">
        <f>IFERROR(_xll.qlIndexFixing(ONIndex1Y,I505,TRUE,_xll.ohTrigger(RecalcTrigger,Trigger1Y)),NA())</f>
        <v>2.118648275164503E-3</v>
      </c>
    </row>
    <row r="506" spans="2:17" x14ac:dyDescent="0.2">
      <c r="B506" s="39" t="s">
        <v>17</v>
      </c>
      <c r="D506" s="42">
        <f>_xll.qlCalendarAdvance(Calendar,$D505,B506,"f",FALSE)</f>
        <v>42983</v>
      </c>
      <c r="E506" s="177">
        <f>_xll.qlInterestRateIndexValueDate(IndexON,D506)</f>
        <v>42983</v>
      </c>
      <c r="F506" s="193">
        <f>IFERROR(_xll.qlIndexFixing(IndexON,D506,TRUE,_xll.ohTrigger(RecalcTrigger,TriggerON)),NA())</f>
        <v>-1.3512630659207048E-3</v>
      </c>
      <c r="H506" s="42">
        <f>_xll.qlCalendarAdvance(Calendar,$H505,B506,"f",FALSE)</f>
        <v>42983</v>
      </c>
      <c r="I506" s="177">
        <f>_xll.qlInterestRateIndexValueDate(Index1M,$H506)</f>
        <v>42985</v>
      </c>
      <c r="J506" s="182">
        <f>IFERROR(_xll.qlIndexFixing(Index1M,$H506,TRUE,_xll.ohTrigger(RecalcTrigger,Trigger1M)),NA())</f>
        <v>-6.7024940224799656E-4</v>
      </c>
      <c r="K506" s="44">
        <f>IFERROR(_xll.qlIndexFixing(Index3M,H506,TRUE,_xll.ohTrigger(RecalcTrigger,Trigger3M)),NA())</f>
        <v>5.1134371968774152E-4</v>
      </c>
      <c r="L506" s="44">
        <f>IFERROR(_xll.qlIndexFixing(Index6M,$H506,TRUE,_xll.ohTrigger(RecalcTrigger,Trigger6M)),NA())</f>
        <v>1.8497587298457326E-3</v>
      </c>
      <c r="M506" s="183">
        <f>IFERROR(_xll.qlIndexFixing(Index1Y,$H506,TRUE,_xll.ohTrigger(RecalcTrigger,Trigger1Y)),NA())</f>
        <v>3.8846854269376264E-3</v>
      </c>
      <c r="N506" s="182">
        <f>IFERROR(_xll.qlIndexFixing(ONIndex1M,I506,TRUE,_xll.ohTrigger(RecalcTrigger,Trigger1M)),NA())</f>
        <v>-7.1646314617090923E-4</v>
      </c>
      <c r="O506" s="44">
        <f>IFERROR(_xll.qlIndexFixing(ONIndex3M,I506,TRUE,_xll.ohTrigger(RecalcTrigger,Trigger3M)),NA())</f>
        <v>3.1925956286649182E-4</v>
      </c>
      <c r="P506" s="44">
        <f>IFERROR(_xll.qlIndexFixing(ONIndex6M,I506,TRUE,_xll.ohTrigger(RecalcTrigger,Trigger6M)),NA())</f>
        <v>1.3422715883582015E-3</v>
      </c>
      <c r="Q506" s="183">
        <f>IFERROR(_xll.qlIndexFixing(ONIndex1Y,I506,TRUE,_xll.ohTrigger(RecalcTrigger,Trigger1Y)),NA())</f>
        <v>2.1260812629630976E-3</v>
      </c>
    </row>
    <row r="507" spans="2:17" x14ac:dyDescent="0.2">
      <c r="B507" s="39" t="s">
        <v>17</v>
      </c>
      <c r="D507" s="42">
        <f>_xll.qlCalendarAdvance(Calendar,$D506,B507,"f",FALSE)</f>
        <v>42984</v>
      </c>
      <c r="E507" s="177">
        <f>_xll.qlInterestRateIndexValueDate(IndexON,D507)</f>
        <v>42984</v>
      </c>
      <c r="F507" s="193">
        <f>IFERROR(_xll.qlIndexFixing(IndexON,D507,TRUE,_xll.ohTrigger(RecalcTrigger,TriggerON)),NA())</f>
        <v>-1.3473058362967194E-3</v>
      </c>
      <c r="H507" s="42">
        <f>_xll.qlCalendarAdvance(Calendar,$H506,B507,"f",FALSE)</f>
        <v>42984</v>
      </c>
      <c r="I507" s="177">
        <f>_xll.qlInterestRateIndexValueDate(Index1M,$H507)</f>
        <v>42986</v>
      </c>
      <c r="J507" s="182">
        <f>IFERROR(_xll.qlIndexFixing(Index1M,$H507,TRUE,_xll.ohTrigger(RecalcTrigger,Trigger1M)),NA())</f>
        <v>-6.6825615728500196E-4</v>
      </c>
      <c r="K507" s="44">
        <f>IFERROR(_xll.qlIndexFixing(Index3M,H507,TRUE,_xll.ohTrigger(RecalcTrigger,Trigger3M)),NA())</f>
        <v>5.1617055687087562E-4</v>
      </c>
      <c r="L507" s="44">
        <f>IFERROR(_xll.qlIndexFixing(Index6M,$H507,TRUE,_xll.ohTrigger(RecalcTrigger,Trigger6M)),NA())</f>
        <v>1.8558216113579284E-3</v>
      </c>
      <c r="M507" s="183">
        <f>IFERROR(_xll.qlIndexFixing(Index1Y,$H507,TRUE,_xll.ohTrigger(RecalcTrigger,Trigger1Y)),NA())</f>
        <v>3.9028402689503441E-3</v>
      </c>
      <c r="N507" s="182">
        <f>IFERROR(_xll.qlIndexFixing(ONIndex1M,I507,TRUE,_xll.ohTrigger(RecalcTrigger,Trigger1M)),NA())</f>
        <v>-7.1253390691694563E-4</v>
      </c>
      <c r="O507" s="44">
        <f>IFERROR(_xll.qlIndexFixing(ONIndex3M,I507,TRUE,_xll.ohTrigger(RecalcTrigger,Trigger3M)),NA())</f>
        <v>3.2360097097949847E-4</v>
      </c>
      <c r="P507" s="44">
        <f>IFERROR(_xll.qlIndexFixing(ONIndex6M,I507,TRUE,_xll.ohTrigger(RecalcTrigger,Trigger6M)),NA())</f>
        <v>1.3516183831363549E-3</v>
      </c>
      <c r="Q507" s="183">
        <f>IFERROR(_xll.qlIndexFixing(ONIndex1Y,I507,TRUE,_xll.ohTrigger(RecalcTrigger,Trigger1Y)),NA())</f>
        <v>2.1304955883483245E-3</v>
      </c>
    </row>
    <row r="508" spans="2:17" x14ac:dyDescent="0.2">
      <c r="B508" s="39" t="s">
        <v>17</v>
      </c>
      <c r="D508" s="42">
        <f>_xll.qlCalendarAdvance(Calendar,$D507,B508,"f",FALSE)</f>
        <v>42985</v>
      </c>
      <c r="E508" s="177">
        <f>_xll.qlInterestRateIndexValueDate(IndexON,D508)</f>
        <v>42985</v>
      </c>
      <c r="F508" s="193">
        <f>IFERROR(_xll.qlIndexFixing(IndexON,D508,TRUE,_xll.ohTrigger(RecalcTrigger,TriggerON)),NA())</f>
        <v>-1.3432966592663576E-3</v>
      </c>
      <c r="H508" s="42">
        <f>_xll.qlCalendarAdvance(Calendar,$H507,B508,"f",FALSE)</f>
        <v>42985</v>
      </c>
      <c r="I508" s="177">
        <f>_xll.qlInterestRateIndexValueDate(Index1M,$H508)</f>
        <v>42989</v>
      </c>
      <c r="J508" s="182">
        <f>IFERROR(_xll.qlIndexFixing(Index1M,$H508,TRUE,_xll.ohTrigger(RecalcTrigger,Trigger1M)),NA())</f>
        <v>-6.5814717749423934E-4</v>
      </c>
      <c r="K508" s="44">
        <f>IFERROR(_xll.qlIndexFixing(Index3M,H508,TRUE,_xll.ohTrigger(RecalcTrigger,Trigger3M)),NA())</f>
        <v>5.3072138460831487E-4</v>
      </c>
      <c r="L508" s="44">
        <f>IFERROR(_xll.qlIndexFixing(Index6M,$H508,TRUE,_xll.ohTrigger(RecalcTrigger,Trigger6M)),NA())</f>
        <v>1.8769174629500525E-3</v>
      </c>
      <c r="M508" s="183">
        <f>IFERROR(_xll.qlIndexFixing(Index1Y,$H508,TRUE,_xll.ohTrigger(RecalcTrigger,Trigger1Y)),NA())</f>
        <v>3.9218937101691172E-3</v>
      </c>
      <c r="N508" s="182">
        <f>IFERROR(_xll.qlIndexFixing(ONIndex1M,I508,TRUE,_xll.ohTrigger(RecalcTrigger,Trigger1M)),NA())</f>
        <v>-7.0859487241836661E-4</v>
      </c>
      <c r="O508" s="44">
        <f>IFERROR(_xll.qlIndexFixing(ONIndex3M,I508,TRUE,_xll.ohTrigger(RecalcTrigger,Trigger3M)),NA())</f>
        <v>3.2795661098816709E-4</v>
      </c>
      <c r="P508" s="44">
        <f>IFERROR(_xll.qlIndexFixing(ONIndex6M,I508,TRUE,_xll.ohTrigger(RecalcTrigger,Trigger6M)),NA())</f>
        <v>1.360656213300615E-3</v>
      </c>
      <c r="Q508" s="183">
        <f>IFERROR(_xll.qlIndexFixing(ONIndex1Y,I508,TRUE,_xll.ohTrigger(RecalcTrigger,Trigger1Y)),NA())</f>
        <v>2.1353282377489791E-3</v>
      </c>
    </row>
    <row r="509" spans="2:17" x14ac:dyDescent="0.2">
      <c r="B509" s="39" t="s">
        <v>17</v>
      </c>
      <c r="D509" s="42">
        <f>_xll.qlCalendarAdvance(Calendar,$D508,B509,"f",FALSE)</f>
        <v>42986</v>
      </c>
      <c r="E509" s="177">
        <f>_xll.qlInterestRateIndexValueDate(IndexON,D509)</f>
        <v>42986</v>
      </c>
      <c r="F509" s="193">
        <f>IFERROR(_xll.qlIndexFixing(IndexON,D509,TRUE,_xll.ohTrigger(RecalcTrigger,TriggerON)),NA())</f>
        <v>-1.3350990878580049E-3</v>
      </c>
      <c r="H509" s="42">
        <f>_xll.qlCalendarAdvance(Calendar,$H508,B509,"f",FALSE)</f>
        <v>42986</v>
      </c>
      <c r="I509" s="177">
        <f>_xll.qlInterestRateIndexValueDate(Index1M,$H509)</f>
        <v>42990</v>
      </c>
      <c r="J509" s="182">
        <f>IFERROR(_xll.qlIndexFixing(Index1M,$H509,TRUE,_xll.ohTrigger(RecalcTrigger,Trigger1M)),NA())</f>
        <v>-6.5407627276758973E-4</v>
      </c>
      <c r="K509" s="44">
        <f>IFERROR(_xll.qlIndexFixing(Index3M,H509,TRUE,_xll.ohTrigger(RecalcTrigger,Trigger3M)),NA())</f>
        <v>5.3559500499820805E-4</v>
      </c>
      <c r="L509" s="44">
        <f>IFERROR(_xll.qlIndexFixing(Index6M,$H509,TRUE,_xll.ohTrigger(RecalcTrigger,Trigger6M)),NA())</f>
        <v>1.879864298426569E-3</v>
      </c>
      <c r="M509" s="183">
        <f>IFERROR(_xll.qlIndexFixing(Index1Y,$H509,TRUE,_xll.ohTrigger(RecalcTrigger,Trigger1Y)),NA())</f>
        <v>3.9312129178265187E-3</v>
      </c>
      <c r="N509" s="182">
        <f>IFERROR(_xll.qlIndexFixing(ONIndex1M,I509,TRUE,_xll.ohTrigger(RecalcTrigger,Trigger1M)),NA())</f>
        <v>-7.0464604399411712E-4</v>
      </c>
      <c r="O509" s="44">
        <f>IFERROR(_xll.qlIndexFixing(ONIndex3M,I509,TRUE,_xll.ohTrigger(RecalcTrigger,Trigger3M)),NA())</f>
        <v>3.3232650815229192E-4</v>
      </c>
      <c r="P509" s="44">
        <f>IFERROR(_xll.qlIndexFixing(ONIndex6M,I509,TRUE,_xll.ohTrigger(RecalcTrigger,Trigger6M)),NA())</f>
        <v>1.3693832052297239E-3</v>
      </c>
      <c r="Q509" s="183">
        <f>IFERROR(_xll.qlIndexFixing(ONIndex1Y,I509,TRUE,_xll.ohTrigger(RecalcTrigger,Trigger1Y)),NA())</f>
        <v>2.1405814545705226E-3</v>
      </c>
    </row>
    <row r="510" spans="2:17" x14ac:dyDescent="0.2">
      <c r="B510" s="39" t="s">
        <v>17</v>
      </c>
      <c r="D510" s="42">
        <f>_xll.qlCalendarAdvance(Calendar,$D509,B510,"f",FALSE)</f>
        <v>42989</v>
      </c>
      <c r="E510" s="177">
        <f>_xll.qlInterestRateIndexValueDate(IndexON,D510)</f>
        <v>42989</v>
      </c>
      <c r="F510" s="193">
        <f>IFERROR(_xll.qlIndexFixing(IndexON,D510,TRUE,_xll.ohTrigger(RecalcTrigger,TriggerON)),NA())</f>
        <v>-1.3267360466651112E-3</v>
      </c>
      <c r="H510" s="42">
        <f>_xll.qlCalendarAdvance(Calendar,$H509,B510,"f",FALSE)</f>
        <v>42989</v>
      </c>
      <c r="I510" s="177">
        <f>_xll.qlInterestRateIndexValueDate(Index1M,$H510)</f>
        <v>42991</v>
      </c>
      <c r="J510" s="182">
        <f>IFERROR(_xll.qlIndexFixing(Index1M,$H510,TRUE,_xll.ohTrigger(RecalcTrigger,Trigger1M)),NA())</f>
        <v>-6.4999558749523345E-4</v>
      </c>
      <c r="K510" s="44">
        <f>IFERROR(_xll.qlIndexFixing(Index3M,H510,TRUE,_xll.ohTrigger(RecalcTrigger,Trigger3M)),NA())</f>
        <v>5.4048024999091998E-4</v>
      </c>
      <c r="L510" s="44">
        <f>IFERROR(_xll.qlIndexFixing(Index6M,$H510,TRUE,_xll.ohTrigger(RecalcTrigger,Trigger6M)),NA())</f>
        <v>1.8858313677765825E-3</v>
      </c>
      <c r="M510" s="183">
        <f>IFERROR(_xll.qlIndexFixing(Index1Y,$H510,TRUE,_xll.ohTrigger(RecalcTrigger,Trigger1Y)),NA())</f>
        <v>3.9405365109505949E-3</v>
      </c>
      <c r="N510" s="182">
        <f>IFERROR(_xll.qlIndexFixing(ONIndex1M,I510,TRUE,_xll.ohTrigger(RecalcTrigger,Trigger1M)),NA())</f>
        <v>-6.9671439909324562E-4</v>
      </c>
      <c r="O510" s="44">
        <f>IFERROR(_xll.qlIndexFixing(ONIndex3M,I510,TRUE,_xll.ohTrigger(RecalcTrigger,Trigger3M)),NA())</f>
        <v>3.4111427701155606E-4</v>
      </c>
      <c r="P510" s="44">
        <f>IFERROR(_xll.qlIndexFixing(ONIndex6M,I510,TRUE,_xll.ohTrigger(RecalcTrigger,Trigger6M)),NA())</f>
        <v>1.3857970289965493E-3</v>
      </c>
      <c r="Q510" s="183">
        <f>IFERROR(_xll.qlIndexFixing(ONIndex1Y,I510,TRUE,_xll.ohTrigger(RecalcTrigger,Trigger1Y)),NA())</f>
        <v>2.1525138689604262E-3</v>
      </c>
    </row>
    <row r="511" spans="2:17" x14ac:dyDescent="0.2">
      <c r="B511" s="39" t="s">
        <v>17</v>
      </c>
      <c r="D511" s="42">
        <f>_xll.qlCalendarAdvance(Calendar,$D510,B511,"f",FALSE)</f>
        <v>42990</v>
      </c>
      <c r="E511" s="177">
        <f>_xll.qlInterestRateIndexValueDate(IndexON,D511)</f>
        <v>42990</v>
      </c>
      <c r="F511" s="193">
        <f>IFERROR(_xll.qlIndexFixing(IndexON,D511,TRUE,_xll.ohTrigger(RecalcTrigger,TriggerON)),NA())</f>
        <v>-1.322463810540242E-3</v>
      </c>
      <c r="H511" s="42">
        <f>_xll.qlCalendarAdvance(Calendar,$H510,B511,"f",FALSE)</f>
        <v>42990</v>
      </c>
      <c r="I511" s="177">
        <f>_xll.qlInterestRateIndexValueDate(Index1M,$H511)</f>
        <v>42992</v>
      </c>
      <c r="J511" s="182">
        <f>IFERROR(_xll.qlIndexFixing(Index1M,$H511,TRUE,_xll.ohTrigger(RecalcTrigger,Trigger1M)),NA())</f>
        <v>-6.417532247902924E-4</v>
      </c>
      <c r="K511" s="44">
        <f>IFERROR(_xll.qlIndexFixing(Index3M,H511,TRUE,_xll.ohTrigger(RecalcTrigger,Trigger3M)),NA())</f>
        <v>5.4537709068912667E-4</v>
      </c>
      <c r="L511" s="44">
        <f>IFERROR(_xll.qlIndexFixing(Index6M,$H511,TRUE,_xll.ohTrigger(RecalcTrigger,Trigger6M)),NA())</f>
        <v>1.8917844752390385E-3</v>
      </c>
      <c r="M511" s="183">
        <f>IFERROR(_xll.qlIndexFixing(Index1Y,$H511,TRUE,_xll.ohTrigger(RecalcTrigger,Trigger1Y)),NA())</f>
        <v>3.9498632433890134E-3</v>
      </c>
      <c r="N511" s="182">
        <f>IFERROR(_xll.qlIndexFixing(ONIndex1M,I511,TRUE,_xll.ohTrigger(RecalcTrigger,Trigger1M)),NA())</f>
        <v>-6.8875281781899389E-4</v>
      </c>
      <c r="O511" s="44">
        <f>IFERROR(_xll.qlIndexFixing(ONIndex3M,I511,TRUE,_xll.ohTrigger(RecalcTrigger,Trigger3M)),NA())</f>
        <v>3.4994917795572178E-4</v>
      </c>
      <c r="P511" s="44">
        <f>IFERROR(_xll.qlIndexFixing(ONIndex6M,I511,TRUE,_xll.ohTrigger(RecalcTrigger,Trigger6M)),NA())</f>
        <v>1.4011453213669256E-3</v>
      </c>
      <c r="Q511" s="183">
        <f>IFERROR(_xll.qlIndexFixing(ONIndex1Y,I511,TRUE,_xll.ohTrigger(RecalcTrigger,Trigger1Y)),NA())</f>
        <v>2.1658448719286127E-3</v>
      </c>
    </row>
    <row r="512" spans="2:17" x14ac:dyDescent="0.2">
      <c r="B512" s="39" t="s">
        <v>17</v>
      </c>
      <c r="D512" s="42">
        <f>_xll.qlCalendarAdvance(Calendar,$D511,B512,"f",FALSE)</f>
        <v>42991</v>
      </c>
      <c r="E512" s="177">
        <f>_xll.qlInterestRateIndexValueDate(IndexON,D512)</f>
        <v>42991</v>
      </c>
      <c r="F512" s="193">
        <f>IFERROR(_xll.qlIndexFixing(IndexON,D512,TRUE,_xll.ohTrigger(RecalcTrigger,TriggerON)),NA())</f>
        <v>-1.318138298431748E-3</v>
      </c>
      <c r="H512" s="42">
        <f>_xll.qlCalendarAdvance(Calendar,$H511,B512,"f",FALSE)</f>
        <v>42991</v>
      </c>
      <c r="I512" s="177">
        <f>_xll.qlInterestRateIndexValueDate(Index1M,$H512)</f>
        <v>42993</v>
      </c>
      <c r="J512" s="182">
        <f>IFERROR(_xll.qlIndexFixing(Index1M,$H512,TRUE,_xll.ohTrigger(RecalcTrigger,Trigger1M)),NA())</f>
        <v>-6.3972567633692695E-4</v>
      </c>
      <c r="K512" s="44">
        <f>IFERROR(_xll.qlIndexFixing(Index3M,H512,TRUE,_xll.ohTrigger(RecalcTrigger,Trigger3M)),NA())</f>
        <v>5.5028549799785982E-4</v>
      </c>
      <c r="L512" s="44">
        <f>IFERROR(_xll.qlIndexFixing(Index6M,$H512,TRUE,_xll.ohTrigger(RecalcTrigger,Trigger6M)),NA())</f>
        <v>1.8977253784254518E-3</v>
      </c>
      <c r="M512" s="183">
        <f>IFERROR(_xll.qlIndexFixing(Index1Y,$H512,TRUE,_xll.ohTrigger(RecalcTrigger,Trigger1Y)),NA())</f>
        <v>3.9679321856656473E-3</v>
      </c>
      <c r="N512" s="182">
        <f>IFERROR(_xll.qlIndexFixing(ONIndex1M,I512,TRUE,_xll.ohTrigger(RecalcTrigger,Trigger1M)),NA())</f>
        <v>-6.8475503991027864E-4</v>
      </c>
      <c r="O512" s="44">
        <f>IFERROR(_xll.qlIndexFixing(ONIndex3M,I512,TRUE,_xll.ohTrigger(RecalcTrigger,Trigger3M)),NA())</f>
        <v>3.5439074307141993E-4</v>
      </c>
      <c r="P512" s="44">
        <f>IFERROR(_xll.qlIndexFixing(ONIndex6M,I512,TRUE,_xll.ohTrigger(RecalcTrigger,Trigger6M)),NA())</f>
        <v>1.4082900197198711E-3</v>
      </c>
      <c r="Q512" s="183">
        <f>IFERROR(_xll.qlIndexFixing(ONIndex1Y,I512,TRUE,_xll.ohTrigger(RecalcTrigger,Trigger1Y)),NA())</f>
        <v>2.1732345822123023E-3</v>
      </c>
    </row>
    <row r="513" spans="2:17" x14ac:dyDescent="0.2">
      <c r="B513" s="39" t="s">
        <v>17</v>
      </c>
      <c r="D513" s="42">
        <f>_xll.qlCalendarAdvance(Calendar,$D512,B513,"f",FALSE)</f>
        <v>42992</v>
      </c>
      <c r="E513" s="177">
        <f>_xll.qlInterestRateIndexValueDate(IndexON,D513)</f>
        <v>42992</v>
      </c>
      <c r="F513" s="193">
        <f>IFERROR(_xll.qlIndexFixing(IndexON,D513,TRUE,_xll.ohTrigger(RecalcTrigger,TriggerON)),NA())</f>
        <v>-1.3137592889167493E-3</v>
      </c>
      <c r="H513" s="42">
        <f>_xll.qlCalendarAdvance(Calendar,$H512,B513,"f",FALSE)</f>
        <v>42992</v>
      </c>
      <c r="I513" s="177">
        <f>_xll.qlInterestRateIndexValueDate(Index1M,$H513)</f>
        <v>42996</v>
      </c>
      <c r="J513" s="182">
        <f>IFERROR(_xll.qlIndexFixing(Index1M,$H513,TRUE,_xll.ohTrigger(RecalcTrigger,Trigger1M)),NA())</f>
        <v>-6.2944549107069037E-4</v>
      </c>
      <c r="K513" s="44">
        <f>IFERROR(_xll.qlIndexFixing(Index3M,H513,TRUE,_xll.ohTrigger(RecalcTrigger,Trigger3M)),NA())</f>
        <v>5.6507982551651671E-4</v>
      </c>
      <c r="L513" s="44">
        <f>IFERROR(_xll.qlIndexFixing(Index6M,$H513,TRUE,_xll.ohTrigger(RecalcTrigger,Trigger6M)),NA())</f>
        <v>1.9185513435608145E-3</v>
      </c>
      <c r="M513" s="183">
        <f>IFERROR(_xll.qlIndexFixing(Index1Y,$H513,TRUE,_xll.ohTrigger(RecalcTrigger,Trigger1Y)),NA())</f>
        <v>3.9871764129031772E-3</v>
      </c>
      <c r="N513" s="182">
        <f>IFERROR(_xll.qlIndexFixing(ONIndex1M,I513,TRUE,_xll.ohTrigger(RecalcTrigger,Trigger1M)),NA())</f>
        <v>-6.8074747602953067E-4</v>
      </c>
      <c r="O513" s="44">
        <f>IFERROR(_xll.qlIndexFixing(ONIndex3M,I513,TRUE,_xll.ohTrigger(RecalcTrigger,Trigger3M)),NA())</f>
        <v>3.5884671818031677E-4</v>
      </c>
      <c r="P513" s="44">
        <f>IFERROR(_xll.qlIndexFixing(ONIndex6M,I513,TRUE,_xll.ohTrigger(RecalcTrigger,Trigger6M)),NA())</f>
        <v>1.415112638829541E-3</v>
      </c>
      <c r="Q513" s="183">
        <f>IFERROR(_xll.qlIndexFixing(ONIndex1Y,I513,TRUE,_xll.ohTrigger(RecalcTrigger,Trigger1Y)),NA())</f>
        <v>2.1810583222681146E-3</v>
      </c>
    </row>
    <row r="514" spans="2:17" x14ac:dyDescent="0.2">
      <c r="B514" s="39" t="s">
        <v>17</v>
      </c>
      <c r="D514" s="42">
        <f>_xll.qlCalendarAdvance(Calendar,$D513,B514,"f",FALSE)</f>
        <v>42993</v>
      </c>
      <c r="E514" s="177">
        <f>_xll.qlInterestRateIndexValueDate(IndexON,D514)</f>
        <v>42993</v>
      </c>
      <c r="F514" s="193">
        <f>IFERROR(_xll.qlIndexFixing(IndexON,D514,TRUE,_xll.ohTrigger(RecalcTrigger,TriggerON)),NA())</f>
        <v>-1.3048171089602434E-3</v>
      </c>
      <c r="H514" s="42">
        <f>_xll.qlCalendarAdvance(Calendar,$H513,B514,"f",FALSE)</f>
        <v>42993</v>
      </c>
      <c r="I514" s="177">
        <f>_xll.qlInterestRateIndexValueDate(Index1M,$H514)</f>
        <v>42997</v>
      </c>
      <c r="J514" s="182">
        <f>IFERROR(_xll.qlIndexFixing(Index1M,$H514,TRUE,_xll.ohTrigger(RecalcTrigger,Trigger1M)),NA())</f>
        <v>-6.2530614539246798E-4</v>
      </c>
      <c r="K514" s="44">
        <f>IFERROR(_xll.qlIndexFixing(Index3M,H514,TRUE,_xll.ohTrigger(RecalcTrigger,Trigger3M)),NA())</f>
        <v>5.7003420417066158E-4</v>
      </c>
      <c r="L514" s="44">
        <f>IFERROR(_xll.qlIndexFixing(Index6M,$H514,TRUE,_xll.ohTrigger(RecalcTrigger,Trigger6M)),NA())</f>
        <v>1.9214024621352344E-3</v>
      </c>
      <c r="M514" s="183">
        <f>IFERROR(_xll.qlIndexFixing(Index1Y,$H514,TRUE,_xll.ohTrigger(RecalcTrigger,Trigger1Y)),NA())</f>
        <v>3.9964999192869943E-3</v>
      </c>
      <c r="N514" s="182">
        <f>IFERROR(_xll.qlIndexFixing(ONIndex1M,I514,TRUE,_xll.ohTrigger(RecalcTrigger,Trigger1M)),NA())</f>
        <v>-6.7673012773550312E-4</v>
      </c>
      <c r="O514" s="44">
        <f>IFERROR(_xll.qlIndexFixing(ONIndex3M,I514,TRUE,_xll.ohTrigger(RecalcTrigger,Trigger3M)),NA())</f>
        <v>3.6331656003696366E-4</v>
      </c>
      <c r="P514" s="44">
        <f>IFERROR(_xll.qlIndexFixing(ONIndex6M,I514,TRUE,_xll.ohTrigger(RecalcTrigger,Trigger6M)),NA())</f>
        <v>1.421611305074677E-3</v>
      </c>
      <c r="Q514" s="183">
        <f>IFERROR(_xll.qlIndexFixing(ONIndex1Y,I514,TRUE,_xll.ohTrigger(RecalcTrigger,Trigger1Y)),NA())</f>
        <v>2.1893183357413193E-3</v>
      </c>
    </row>
    <row r="515" spans="2:17" x14ac:dyDescent="0.2">
      <c r="B515" s="39" t="s">
        <v>17</v>
      </c>
      <c r="D515" s="42">
        <f>_xll.qlCalendarAdvance(Calendar,$D514,B515,"f",FALSE)</f>
        <v>42996</v>
      </c>
      <c r="E515" s="177">
        <f>_xll.qlInterestRateIndexValueDate(IndexON,D515)</f>
        <v>42996</v>
      </c>
      <c r="F515" s="193">
        <f>IFERROR(_xll.qlIndexFixing(IndexON,D515,TRUE,_xll.ohTrigger(RecalcTrigger,TriggerON)),NA())</f>
        <v>-1.295703848893659E-3</v>
      </c>
      <c r="H515" s="42">
        <f>_xll.qlCalendarAdvance(Calendar,$H514,B515,"f",FALSE)</f>
        <v>42996</v>
      </c>
      <c r="I515" s="177">
        <f>_xll.qlInterestRateIndexValueDate(Index1M,$H515)</f>
        <v>42998</v>
      </c>
      <c r="J515" s="182">
        <f>IFERROR(_xll.qlIndexFixing(Index1M,$H515,TRUE,_xll.ohTrigger(RecalcTrigger,Trigger1M)),NA())</f>
        <v>-6.2115702677845164E-4</v>
      </c>
      <c r="K515" s="44">
        <f>IFERROR(_xll.qlIndexFixing(Index3M,H515,TRUE,_xll.ohTrigger(RecalcTrigger,Trigger3M)),NA())</f>
        <v>5.7500000085879729E-4</v>
      </c>
      <c r="L515" s="44">
        <f>IFERROR(_xll.qlIndexFixing(Index6M,$H515,TRUE,_xll.ohTrigger(RecalcTrigger,Trigger6M)),NA())</f>
        <v>1.9273090696026755E-3</v>
      </c>
      <c r="M515" s="183">
        <f>IFERROR(_xll.qlIndexFixing(Index1Y,$H515,TRUE,_xll.ohTrigger(RecalcTrigger,Trigger1Y)),NA())</f>
        <v>4.0058189498614989E-3</v>
      </c>
      <c r="N515" s="182">
        <f>IFERROR(_xll.qlIndexFixing(ONIndex1M,I515,TRUE,_xll.ohTrigger(RecalcTrigger,Trigger1M)),NA())</f>
        <v>-6.6866158059841752E-4</v>
      </c>
      <c r="O515" s="44">
        <f>IFERROR(_xll.qlIndexFixing(ONIndex3M,I515,TRUE,_xll.ohTrigger(RecalcTrigger,Trigger3M)),NA())</f>
        <v>3.7229459302068335E-4</v>
      </c>
      <c r="P515" s="44">
        <f>IFERROR(_xll.qlIndexFixing(ONIndex6M,I515,TRUE,_xll.ohTrigger(RecalcTrigger,Trigger6M)),NA())</f>
        <v>1.4335251355035439E-3</v>
      </c>
      <c r="Q515" s="183">
        <f>IFERROR(_xll.qlIndexFixing(ONIndex1Y,I515,TRUE,_xll.ohTrigger(RecalcTrigger,Trigger1Y)),NA())</f>
        <v>2.207317359959049E-3</v>
      </c>
    </row>
    <row r="516" spans="2:17" x14ac:dyDescent="0.2">
      <c r="B516" s="39" t="s">
        <v>17</v>
      </c>
      <c r="D516" s="42">
        <f>_xll.qlCalendarAdvance(Calendar,$D515,B516,"f",FALSE)</f>
        <v>42997</v>
      </c>
      <c r="E516" s="177">
        <f>_xll.qlInterestRateIndexValueDate(IndexON,D516)</f>
        <v>42997</v>
      </c>
      <c r="F516" s="193">
        <f>IFERROR(_xll.qlIndexFixing(IndexON,D516,TRUE,_xll.ohTrigger(RecalcTrigger,TriggerON)),NA())</f>
        <v>-1.2910540314825525E-3</v>
      </c>
      <c r="H516" s="42">
        <f>_xll.qlCalendarAdvance(Calendar,$H515,B516,"f",FALSE)</f>
        <v>42997</v>
      </c>
      <c r="I516" s="177">
        <f>_xll.qlInterestRateIndexValueDate(Index1M,$H516)</f>
        <v>42999</v>
      </c>
      <c r="J516" s="182">
        <f>IFERROR(_xll.qlIndexFixing(Index1M,$H516,TRUE,_xll.ohTrigger(RecalcTrigger,Trigger1M)),NA())</f>
        <v>-6.1277796064101997E-4</v>
      </c>
      <c r="K516" s="44">
        <f>IFERROR(_xll.qlIndexFixing(Index3M,H516,TRUE,_xll.ohTrigger(RecalcTrigger,Trigger3M)),NA())</f>
        <v>5.7997718002694655E-4</v>
      </c>
      <c r="L516" s="44">
        <f>IFERROR(_xll.qlIndexFixing(Index6M,$H516,TRUE,_xll.ohTrigger(RecalcTrigger,Trigger6M)),NA())</f>
        <v>1.933214235353978E-3</v>
      </c>
      <c r="M516" s="183">
        <f>IFERROR(_xll.qlIndexFixing(Index1Y,$H516,TRUE,_xll.ohTrigger(RecalcTrigger,Trigger1Y)),NA())</f>
        <v>4.0151322124014057E-3</v>
      </c>
      <c r="N516" s="182">
        <f>IFERROR(_xll.qlIndexFixing(ONIndex1M,I516,TRUE,_xll.ohTrigger(RecalcTrigger,Trigger1M)),NA())</f>
        <v>-6.6056291468719053E-4</v>
      </c>
      <c r="O516" s="44">
        <f>IFERROR(_xll.qlIndexFixing(ONIndex3M,I516,TRUE,_xll.ohTrigger(RecalcTrigger,Trigger3M)),NA())</f>
        <v>3.813087196391507E-4</v>
      </c>
      <c r="P516" s="44">
        <f>IFERROR(_xll.qlIndexFixing(ONIndex6M,I516,TRUE,_xll.ohTrigger(RecalcTrigger,Trigger6M)),NA())</f>
        <v>1.444385891851141E-3</v>
      </c>
      <c r="Q516" s="183">
        <f>IFERROR(_xll.qlIndexFixing(ONIndex1Y,I516,TRUE,_xll.ohTrigger(RecalcTrigger,Trigger1Y)),NA())</f>
        <v>2.2266934502646052E-3</v>
      </c>
    </row>
    <row r="517" spans="2:17" x14ac:dyDescent="0.2">
      <c r="B517" s="39" t="s">
        <v>17</v>
      </c>
      <c r="D517" s="42">
        <f>_xll.qlCalendarAdvance(Calendar,$D516,B517,"f",FALSE)</f>
        <v>42998</v>
      </c>
      <c r="E517" s="177">
        <f>_xll.qlInterestRateIndexValueDate(IndexON,D517)</f>
        <v>42998</v>
      </c>
      <c r="F517" s="193">
        <f>IFERROR(_xll.qlIndexFixing(IndexON,D517,TRUE,_xll.ohTrigger(RecalcTrigger,TriggerON)),NA())</f>
        <v>-1.2863493881276611E-3</v>
      </c>
      <c r="H517" s="42">
        <f>_xll.qlCalendarAdvance(Calendar,$H516,B517,"f",FALSE)</f>
        <v>42998</v>
      </c>
      <c r="I517" s="177">
        <f>_xll.qlInterestRateIndexValueDate(Index1M,$H517)</f>
        <v>43000</v>
      </c>
      <c r="J517" s="182">
        <f>IFERROR(_xll.qlIndexFixing(Index1M,$H517,TRUE,_xll.ohTrigger(RecalcTrigger,Trigger1M)),NA())</f>
        <v>-6.1071613553641941E-4</v>
      </c>
      <c r="K517" s="44">
        <f>IFERROR(_xll.qlIndexFixing(Index3M,H517,TRUE,_xll.ohTrigger(RecalcTrigger,Trigger3M)),NA())</f>
        <v>5.8496569124072721E-4</v>
      </c>
      <c r="L517" s="44">
        <f>IFERROR(_xll.qlIndexFixing(Index6M,$H517,TRUE,_xll.ohTrigger(RecalcTrigger,Trigger6M)),NA())</f>
        <v>1.939119789296859E-3</v>
      </c>
      <c r="M517" s="183">
        <f>IFERROR(_xll.qlIndexFixing(Index1Y,$H517,TRUE,_xll.ohTrigger(RecalcTrigger,Trigger1Y)),NA())</f>
        <v>4.0330439768137306E-3</v>
      </c>
      <c r="N517" s="182">
        <f>IFERROR(_xll.qlIndexFixing(ONIndex1M,I517,TRUE,_xll.ohTrigger(RecalcTrigger,Trigger1M)),NA())</f>
        <v>-6.5649665715650229E-4</v>
      </c>
      <c r="O517" s="44">
        <f>IFERROR(_xll.qlIndexFixing(ONIndex3M,I517,TRUE,_xll.ohTrigger(RecalcTrigger,Trigger3M)),NA())</f>
        <v>3.8583442441009197E-4</v>
      </c>
      <c r="P517" s="44">
        <f>IFERROR(_xll.qlIndexFixing(ONIndex6M,I517,TRUE,_xll.ohTrigger(RecalcTrigger,Trigger6M)),NA())</f>
        <v>1.4495788348067862E-3</v>
      </c>
      <c r="Q517" s="183">
        <f>IFERROR(_xll.qlIndexFixing(ONIndex1Y,I517,TRUE,_xll.ohTrigger(RecalcTrigger,Trigger1Y)),NA())</f>
        <v>2.2367324053718107E-3</v>
      </c>
    </row>
    <row r="518" spans="2:17" x14ac:dyDescent="0.2">
      <c r="B518" s="39" t="s">
        <v>17</v>
      </c>
      <c r="D518" s="42">
        <f>_xll.qlCalendarAdvance(Calendar,$D517,B518,"f",FALSE)</f>
        <v>42999</v>
      </c>
      <c r="E518" s="177">
        <f>_xll.qlInterestRateIndexValueDate(IndexON,D518)</f>
        <v>42999</v>
      </c>
      <c r="F518" s="193">
        <f>IFERROR(_xll.qlIndexFixing(IndexON,D518,TRUE,_xll.ohTrigger(RecalcTrigger,TriggerON)),NA())</f>
        <v>-1.2815896976459129E-3</v>
      </c>
      <c r="H518" s="42">
        <f>_xll.qlCalendarAdvance(Calendar,$H517,B518,"f",FALSE)</f>
        <v>42999</v>
      </c>
      <c r="I518" s="177">
        <f>_xll.qlInterestRateIndexValueDate(Index1M,$H518)</f>
        <v>43003</v>
      </c>
      <c r="J518" s="182">
        <f>IFERROR(_xll.qlIndexFixing(Index1M,$H518,TRUE,_xll.ohTrigger(RecalcTrigger,Trigger1M)),NA())</f>
        <v>-6.0026487763176206E-4</v>
      </c>
      <c r="K518" s="44">
        <f>IFERROR(_xll.qlIndexFixing(Index3M,H518,TRUE,_xll.ohTrigger(RecalcTrigger,Trigger3M)),NA())</f>
        <v>6.0520745028566896E-4</v>
      </c>
      <c r="L518" s="44">
        <f>IFERROR(_xll.qlIndexFixing(Index6M,$H518,TRUE,_xll.ohTrigger(RecalcTrigger,Trigger6M)),NA())</f>
        <v>1.9599420304492734E-3</v>
      </c>
      <c r="M518" s="183">
        <f>IFERROR(_xll.qlIndexFixing(Index1Y,$H518,TRUE,_xll.ohTrigger(RecalcTrigger,Trigger1Y)),NA())</f>
        <v>4.0523015263892841E-3</v>
      </c>
      <c r="N518" s="182">
        <f>IFERROR(_xll.qlIndexFixing(ONIndex1M,I518,TRUE,_xll.ohTrigger(RecalcTrigger,Trigger1M)),NA())</f>
        <v>-6.5242061641157534E-4</v>
      </c>
      <c r="O518" s="44">
        <f>IFERROR(_xll.qlIndexFixing(ONIndex3M,I518,TRUE,_xll.ohTrigger(RecalcTrigger,Trigger3M)),NA())</f>
        <v>3.9037120831864058E-4</v>
      </c>
      <c r="P518" s="44">
        <f>IFERROR(_xll.qlIndexFixing(ONIndex6M,I518,TRUE,_xll.ohTrigger(RecalcTrigger,Trigger6M)),NA())</f>
        <v>1.4547804357167848E-3</v>
      </c>
      <c r="Q518" s="183">
        <f>IFERROR(_xll.qlIndexFixing(ONIndex1Y,I518,TRUE,_xll.ohTrigger(RecalcTrigger,Trigger1Y)),NA())</f>
        <v>2.246782837218575E-3</v>
      </c>
    </row>
    <row r="519" spans="2:17" x14ac:dyDescent="0.2">
      <c r="B519" s="39" t="s">
        <v>17</v>
      </c>
      <c r="D519" s="42">
        <f>_xll.qlCalendarAdvance(Calendar,$D518,B519,"f",FALSE)</f>
        <v>43000</v>
      </c>
      <c r="E519" s="177">
        <f>_xll.qlInterestRateIndexValueDate(IndexON,D519)</f>
        <v>43000</v>
      </c>
      <c r="F519" s="193">
        <f>IFERROR(_xll.qlIndexFixing(IndexON,D519,TRUE,_xll.ohTrigger(RecalcTrigger,TriggerON)),NA())</f>
        <v>-1.2718812254730594E-3</v>
      </c>
      <c r="H519" s="42">
        <f>_xll.qlCalendarAdvance(Calendar,$H518,B519,"f",FALSE)</f>
        <v>43000</v>
      </c>
      <c r="I519" s="177">
        <f>_xll.qlInterestRateIndexValueDate(Index1M,$H519)</f>
        <v>43004</v>
      </c>
      <c r="J519" s="182">
        <f>IFERROR(_xll.qlIndexFixing(Index1M,$H519,TRUE,_xll.ohTrigger(RecalcTrigger,Trigger1M)),NA())</f>
        <v>-5.9605714417676481E-4</v>
      </c>
      <c r="K519" s="44">
        <f>IFERROR(_xll.qlIndexFixing(Index3M,H519,TRUE,_xll.ohTrigger(RecalcTrigger,Trigger3M)),NA())</f>
        <v>6.0764048853274681E-4</v>
      </c>
      <c r="L519" s="44">
        <f>IFERROR(_xll.qlIndexFixing(Index6M,$H519,TRUE,_xll.ohTrigger(RecalcTrigger,Trigger6M)),NA())</f>
        <v>1.9627825318626786E-3</v>
      </c>
      <c r="M519" s="183">
        <f>IFERROR(_xll.qlIndexFixing(Index1Y,$H519,TRUE,_xll.ohTrigger(RecalcTrigger,Trigger1Y)),NA())</f>
        <v>4.0615666682568127E-3</v>
      </c>
      <c r="N519" s="182">
        <f>IFERROR(_xll.qlIndexFixing(ONIndex1M,I519,TRUE,_xll.ohTrigger(RecalcTrigger,Trigger1M)),NA())</f>
        <v>-6.4833479397119476E-4</v>
      </c>
      <c r="O519" s="44">
        <f>IFERROR(_xll.qlIndexFixing(ONIndex3M,I519,TRUE,_xll.ohTrigger(RecalcTrigger,Trigger3M)),NA())</f>
        <v>3.9491907839916962E-4</v>
      </c>
      <c r="P519" s="44">
        <f>IFERROR(_xll.qlIndexFixing(ONIndex6M,I519,TRUE,_xll.ohTrigger(RecalcTrigger,Trigger6M)),NA())</f>
        <v>1.45999068498881E-3</v>
      </c>
      <c r="Q519" s="183">
        <f>IFERROR(_xll.qlIndexFixing(ONIndex1Y,I519,TRUE,_xll.ohTrigger(RecalcTrigger,Trigger1Y)),NA())</f>
        <v>2.2568446141502108E-3</v>
      </c>
    </row>
    <row r="520" spans="2:17" x14ac:dyDescent="0.2">
      <c r="B520" s="39" t="s">
        <v>17</v>
      </c>
      <c r="D520" s="42">
        <f>_xll.qlCalendarAdvance(Calendar,$D519,B520,"f",FALSE)</f>
        <v>43003</v>
      </c>
      <c r="E520" s="177">
        <f>_xll.qlInterestRateIndexValueDate(IndexON,D520)</f>
        <v>43003</v>
      </c>
      <c r="F520" s="193">
        <f>IFERROR(_xll.qlIndexFixing(IndexON,D520,TRUE,_xll.ohTrigger(RecalcTrigger,TriggerON)),NA())</f>
        <v>-1.2620037168886711E-3</v>
      </c>
      <c r="H520" s="42">
        <f>_xll.qlCalendarAdvance(Calendar,$H519,B520,"f",FALSE)</f>
        <v>43003</v>
      </c>
      <c r="I520" s="177">
        <f>_xll.qlInterestRateIndexValueDate(Index1M,$H520)</f>
        <v>43005</v>
      </c>
      <c r="J520" s="182">
        <f>IFERROR(_xll.qlIndexFixing(Index1M,$H520,TRUE,_xll.ohTrigger(RecalcTrigger,Trigger1M)),NA())</f>
        <v>-5.9183964556774882E-4</v>
      </c>
      <c r="K520" s="44">
        <f>IFERROR(_xll.qlIndexFixing(Index3M,H520,TRUE,_xll.ohTrigger(RecalcTrigger,Trigger3M)),NA())</f>
        <v>6.1007726395119249E-4</v>
      </c>
      <c r="L520" s="44">
        <f>IFERROR(_xll.qlIndexFixing(Index6M,$H520,TRUE,_xll.ohTrigger(RecalcTrigger,Trigger6M)),NA())</f>
        <v>1.9687156299396046E-3</v>
      </c>
      <c r="M520" s="183">
        <f>IFERROR(_xll.qlIndexFixing(Index1Y,$H520,TRUE,_xll.ohTrigger(RecalcTrigger,Trigger1Y)),NA())</f>
        <v>4.0708195797999717E-3</v>
      </c>
      <c r="N520" s="182">
        <f>IFERROR(_xll.qlIndexFixing(ONIndex1M,I520,TRUE,_xll.ohTrigger(RecalcTrigger,Trigger1M)),NA())</f>
        <v>-6.4012941115798583E-4</v>
      </c>
      <c r="O520" s="44">
        <f>IFERROR(_xll.qlIndexFixing(ONIndex3M,I520,TRUE,_xll.ohTrigger(RecalcTrigger,Trigger3M)),NA())</f>
        <v>4.04052259810328E-4</v>
      </c>
      <c r="P520" s="44">
        <f>IFERROR(_xll.qlIndexFixing(ONIndex6M,I520,TRUE,_xll.ohTrigger(RecalcTrigger,Trigger6M)),NA())</f>
        <v>1.4704459679215631E-3</v>
      </c>
      <c r="Q520" s="183">
        <f>IFERROR(_xll.qlIndexFixing(ONIndex1Y,I520,TRUE,_xll.ohTrigger(RecalcTrigger,Trigger1Y)),NA())</f>
        <v>2.2770197286892113E-3</v>
      </c>
    </row>
    <row r="521" spans="2:17" x14ac:dyDescent="0.2">
      <c r="B521" s="39" t="s">
        <v>17</v>
      </c>
      <c r="D521" s="42">
        <f>_xll.qlCalendarAdvance(Calendar,$D520,B521,"f",FALSE)</f>
        <v>43004</v>
      </c>
      <c r="E521" s="177">
        <f>_xll.qlInterestRateIndexValueDate(IndexON,D521)</f>
        <v>43004</v>
      </c>
      <c r="F521" s="193">
        <f>IFERROR(_xll.qlIndexFixing(IndexON,D521,TRUE,_xll.ohTrigger(RecalcTrigger,TriggerON)),NA())</f>
        <v>-1.2570116392973674E-3</v>
      </c>
      <c r="H521" s="42">
        <f>_xll.qlCalendarAdvance(Calendar,$H520,B521,"f",FALSE)</f>
        <v>43004</v>
      </c>
      <c r="I521" s="177">
        <f>_xll.qlInterestRateIndexValueDate(Index1M,$H521)</f>
        <v>43006</v>
      </c>
      <c r="J521" s="182">
        <f>IFERROR(_xll.qlIndexFixing(Index1M,$H521,TRUE,_xll.ohTrigger(RecalcTrigger,Trigger1M)),NA())</f>
        <v>-5.8332398744684322E-4</v>
      </c>
      <c r="K521" s="44">
        <f>IFERROR(_xll.qlIndexFixing(Index3M,H521,TRUE,_xll.ohTrigger(RecalcTrigger,Trigger3M)),NA())</f>
        <v>6.1513320558226705E-4</v>
      </c>
      <c r="L521" s="44">
        <f>IFERROR(_xll.qlIndexFixing(Index6M,$H521,TRUE,_xll.ohTrigger(RecalcTrigger,Trigger6M)),NA())</f>
        <v>1.9746565187688837E-3</v>
      </c>
      <c r="M521" s="183">
        <f>IFERROR(_xll.qlIndexFixing(Index1Y,$H521,TRUE,_xll.ohTrigger(RecalcTrigger,Trigger1Y)),NA())</f>
        <v>4.0800602438454299E-3</v>
      </c>
      <c r="N521" s="182">
        <f>IFERROR(_xll.qlIndexFixing(ONIndex1M,I521,TRUE,_xll.ohTrigger(RecalcTrigger,Trigger1M)),NA())</f>
        <v>-6.3189371171556985E-4</v>
      </c>
      <c r="O521" s="44">
        <f>IFERROR(_xll.qlIndexFixing(ONIndex3M,I521,TRUE,_xll.ohTrigger(RecalcTrigger,Trigger3M)),NA())</f>
        <v>4.1322155553302764E-4</v>
      </c>
      <c r="P521" s="44">
        <f>IFERROR(_xll.qlIndexFixing(ONIndex6M,I521,TRUE,_xll.ohTrigger(RecalcTrigger,Trigger6M)),NA())</f>
        <v>1.4809179681751772E-3</v>
      </c>
      <c r="Q521" s="183">
        <f>IFERROR(_xll.qlIndexFixing(ONIndex1Y,I521,TRUE,_xll.ohTrigger(RecalcTrigger,Trigger1Y)),NA())</f>
        <v>2.2972025389922379E-3</v>
      </c>
    </row>
    <row r="522" spans="2:17" x14ac:dyDescent="0.2">
      <c r="B522" s="39" t="s">
        <v>42</v>
      </c>
      <c r="D522" s="42">
        <f>_xll.qlCalendarAdvance(Calendar,$D521,B522,"f",FALSE)</f>
        <v>43011</v>
      </c>
      <c r="E522" s="177">
        <f>_xll.qlInterestRateIndexValueDate(IndexON,D522)</f>
        <v>43011</v>
      </c>
      <c r="F522" s="193">
        <f>IFERROR(_xll.qlIndexFixing(IndexON,D522,TRUE,_xll.ohTrigger(RecalcTrigger,TriggerON)),NA())</f>
        <v>-1.2217894253918615E-3</v>
      </c>
      <c r="H522" s="42">
        <f>_xll.qlCalendarAdvance(Calendar,$H521,B522,"f",FALSE)</f>
        <v>43011</v>
      </c>
      <c r="I522" s="177">
        <f>_xll.qlInterestRateIndexValueDate(Index1M,$H522)</f>
        <v>43013</v>
      </c>
      <c r="J522" s="182">
        <f>IFERROR(_xll.qlIndexFixing(Index1M,$H522,TRUE,_xll.ohTrigger(RecalcTrigger,Trigger1M)),NA())</f>
        <v>-5.5339171127294362E-4</v>
      </c>
      <c r="K522" s="44">
        <f>IFERROR(_xll.qlIndexFixing(Index3M,H522,TRUE,_xll.ohTrigger(RecalcTrigger,Trigger3M)),NA())</f>
        <v>6.5349250293633221E-4</v>
      </c>
      <c r="L522" s="44">
        <f>IFERROR(_xll.qlIndexFixing(Index6M,$H522,TRUE,_xll.ohTrigger(RecalcTrigger,Trigger6M)),NA())</f>
        <v>2.0195825021894044E-3</v>
      </c>
      <c r="M522" s="183">
        <f>IFERROR(_xll.qlIndexFixing(Index1Y,$H522,TRUE,_xll.ohTrigger(RecalcTrigger,Trigger1Y)),NA())</f>
        <v>4.1444006073146772E-3</v>
      </c>
      <c r="N522" s="182">
        <f>IFERROR(_xll.qlIndexFixing(ONIndex1M,I522,TRUE,_xll.ohTrigger(RecalcTrigger,Trigger1M)),NA())</f>
        <v>-6.0274551901606799E-4</v>
      </c>
      <c r="O522" s="44">
        <f>IFERROR(_xll.qlIndexFixing(ONIndex3M,I522,TRUE,_xll.ohTrigger(RecalcTrigger,Trigger3M)),NA())</f>
        <v>4.4567926541283498E-4</v>
      </c>
      <c r="P522" s="44">
        <f>IFERROR(_xll.qlIndexFixing(ONIndex6M,I522,TRUE,_xll.ohTrigger(RecalcTrigger,Trigger6M)),NA())</f>
        <v>1.5178714054453479E-3</v>
      </c>
      <c r="Q522" s="183">
        <f>IFERROR(_xll.qlIndexFixing(ONIndex1Y,I522,TRUE,_xll.ohTrigger(RecalcTrigger,Trigger1Y)),NA())</f>
        <v>2.3682352691700714E-3</v>
      </c>
    </row>
    <row r="523" spans="2:17" x14ac:dyDescent="0.2">
      <c r="B523" s="39" t="s">
        <v>42</v>
      </c>
      <c r="D523" s="42">
        <f>_xll.qlCalendarAdvance(Calendar,$D522,B523,"f",FALSE)</f>
        <v>43018</v>
      </c>
      <c r="E523" s="177">
        <f>_xll.qlInterestRateIndexValueDate(IndexON,D523)</f>
        <v>43018</v>
      </c>
      <c r="F523" s="193">
        <f>IFERROR(_xll.qlIndexFixing(IndexON,D523,TRUE,_xll.ohTrigger(RecalcTrigger,TriggerON)),NA())</f>
        <v>-1.1860884914627334E-3</v>
      </c>
      <c r="H523" s="42">
        <f>_xll.qlCalendarAdvance(Calendar,$H522,B523,"f",FALSE)</f>
        <v>43018</v>
      </c>
      <c r="I523" s="177">
        <f>_xll.qlInterestRateIndexValueDate(Index1M,$H523)</f>
        <v>43020</v>
      </c>
      <c r="J523" s="182">
        <f>IFERROR(_xll.qlIndexFixing(Index1M,$H523,TRUE,_xll.ohTrigger(RecalcTrigger,Trigger1M)),NA())</f>
        <v>-5.2298157453792293E-4</v>
      </c>
      <c r="K523" s="44">
        <f>IFERROR(_xll.qlIndexFixing(Index3M,H523,TRUE,_xll.ohTrigger(RecalcTrigger,Trigger3M)),NA())</f>
        <v>6.8976883987591643E-4</v>
      </c>
      <c r="L523" s="44">
        <f>IFERROR(_xll.qlIndexFixing(Index6M,$H523,TRUE,_xll.ohTrigger(RecalcTrigger,Trigger6M)),NA())</f>
        <v>2.06179004021712E-3</v>
      </c>
      <c r="M523" s="183">
        <f>IFERROR(_xll.qlIndexFixing(Index1Y,$H523,TRUE,_xll.ohTrigger(RecalcTrigger,Trigger1Y)),NA())</f>
        <v>4.2081349295115264E-3</v>
      </c>
      <c r="N523" s="182">
        <f>IFERROR(_xll.qlIndexFixing(ONIndex1M,I523,TRUE,_xll.ohTrigger(RecalcTrigger,Trigger1M)),NA())</f>
        <v>-5.731187848301289E-4</v>
      </c>
      <c r="O523" s="44">
        <f>IFERROR(_xll.qlIndexFixing(ONIndex3M,I523,TRUE,_xll.ohTrigger(RecalcTrigger,Trigger3M)),NA())</f>
        <v>4.7868416414686976E-4</v>
      </c>
      <c r="P523" s="44">
        <f>IFERROR(_xll.qlIndexFixing(ONIndex6M,I523,TRUE,_xll.ohTrigger(RecalcTrigger,Trigger6M)),NA())</f>
        <v>1.5552428393927897E-3</v>
      </c>
      <c r="Q523" s="183">
        <f>IFERROR(_xll.qlIndexFixing(ONIndex1Y,I523,TRUE,_xll.ohTrigger(RecalcTrigger,Trigger1Y)),NA())</f>
        <v>2.4397464634962063E-3</v>
      </c>
    </row>
    <row r="524" spans="2:17" x14ac:dyDescent="0.2">
      <c r="B524" s="39" t="s">
        <v>42</v>
      </c>
      <c r="D524" s="42">
        <f>_xll.qlCalendarAdvance(Calendar,$D523,B524,"f",FALSE)</f>
        <v>43025</v>
      </c>
      <c r="E524" s="177">
        <f>_xll.qlInterestRateIndexValueDate(IndexON,D524)</f>
        <v>43025</v>
      </c>
      <c r="F524" s="193">
        <f>IFERROR(_xll.qlIndexFixing(IndexON,D524,TRUE,_xll.ohTrigger(RecalcTrigger,TriggerON)),NA())</f>
        <v>-1.1499189258801223E-3</v>
      </c>
      <c r="H524" s="42">
        <f>_xll.qlCalendarAdvance(Calendar,$H523,B524,"f",FALSE)</f>
        <v>43025</v>
      </c>
      <c r="I524" s="177">
        <f>_xll.qlInterestRateIndexValueDate(Index1M,$H524)</f>
        <v>43027</v>
      </c>
      <c r="J524" s="182">
        <f>IFERROR(_xll.qlIndexFixing(Index1M,$H524,TRUE,_xll.ohTrigger(RecalcTrigger,Trigger1M)),NA())</f>
        <v>-4.9209402177244344E-4</v>
      </c>
      <c r="K524" s="44">
        <f>IFERROR(_xll.qlIndexFixing(Index3M,H524,TRUE,_xll.ohTrigger(RecalcTrigger,Trigger3M)),NA())</f>
        <v>7.2657197638642296E-4</v>
      </c>
      <c r="L524" s="44">
        <f>IFERROR(_xll.qlIndexFixing(Index6M,$H524,TRUE,_xll.ohTrigger(RecalcTrigger,Trigger6M)),NA())</f>
        <v>2.1043719278928193E-3</v>
      </c>
      <c r="M524" s="183">
        <f>IFERROR(_xll.qlIndexFixing(Index1Y,$H524,TRUE,_xll.ohTrigger(RecalcTrigger,Trigger1Y)),NA())</f>
        <v>4.2712590381186891E-3</v>
      </c>
      <c r="N524" s="182">
        <f>IFERROR(_xll.qlIndexFixing(ONIndex1M,I524,TRUE,_xll.ohTrigger(RecalcTrigger,Trigger1M)),NA())</f>
        <v>-5.4301395751910064E-4</v>
      </c>
      <c r="O524" s="44">
        <f>IFERROR(_xll.qlIndexFixing(ONIndex3M,I524,TRUE,_xll.ohTrigger(RecalcTrigger,Trigger3M)),NA())</f>
        <v>5.1223856652349298E-4</v>
      </c>
      <c r="P524" s="44">
        <f>IFERROR(_xll.qlIndexFixing(ONIndex6M,I524,TRUE,_xll.ohTrigger(RecalcTrigger,Trigger6M)),NA())</f>
        <v>1.5930289059085112E-3</v>
      </c>
      <c r="Q524" s="183">
        <f>IFERROR(_xll.qlIndexFixing(ONIndex1Y,I524,TRUE,_xll.ohTrigger(RecalcTrigger,Trigger1Y)),NA())</f>
        <v>2.5116909449085512E-3</v>
      </c>
    </row>
    <row r="525" spans="2:17" x14ac:dyDescent="0.2">
      <c r="B525" s="39" t="s">
        <v>42</v>
      </c>
      <c r="D525" s="42">
        <f>_xll.qlCalendarAdvance(Calendar,$D524,B525,"f",FALSE)</f>
        <v>43032</v>
      </c>
      <c r="E525" s="177">
        <f>_xll.qlInterestRateIndexValueDate(IndexON,D525)</f>
        <v>43032</v>
      </c>
      <c r="F525" s="193">
        <f>IFERROR(_xll.qlIndexFixing(IndexON,D525,TRUE,_xll.ohTrigger(RecalcTrigger,TriggerON)),NA())</f>
        <v>-1.1132908167743594E-3</v>
      </c>
      <c r="H525" s="42">
        <f>_xll.qlCalendarAdvance(Calendar,$H524,B525,"f",FALSE)</f>
        <v>43032</v>
      </c>
      <c r="I525" s="177">
        <f>_xll.qlInterestRateIndexValueDate(Index1M,$H525)</f>
        <v>43034</v>
      </c>
      <c r="J525" s="182">
        <f>IFERROR(_xll.qlIndexFixing(Index1M,$H525,TRUE,_xll.ohTrigger(RecalcTrigger,Trigger1M)),NA())</f>
        <v>-4.6072949747344438E-4</v>
      </c>
      <c r="K525" s="44">
        <f>IFERROR(_xll.qlIndexFixing(Index3M,H525,TRUE,_xll.ohTrigger(RecalcTrigger,Trigger3M)),NA())</f>
        <v>7.6389225376531829E-4</v>
      </c>
      <c r="L525" s="44">
        <f>IFERROR(_xll.qlIndexFixing(Index6M,$H525,TRUE,_xll.ohTrigger(RecalcTrigger,Trigger6M)),NA())</f>
        <v>2.1473248213282588E-3</v>
      </c>
      <c r="M525" s="183">
        <f>IFERROR(_xll.qlIndexFixing(Index1Y,$H525,TRUE,_xll.ohTrigger(RecalcTrigger,Trigger1Y)),NA())</f>
        <v>4.333769763487952E-3</v>
      </c>
      <c r="N525" s="182">
        <f>IFERROR(_xll.qlIndexFixing(ONIndex1M,I525,TRUE,_xll.ohTrigger(RecalcTrigger,Trigger1M)),NA())</f>
        <v>-5.1243148524449111E-4</v>
      </c>
      <c r="O525" s="44">
        <f>IFERROR(_xll.qlIndexFixing(ONIndex3M,I525,TRUE,_xll.ohTrigger(RecalcTrigger,Trigger3M)),NA())</f>
        <v>5.4634478749093773E-4</v>
      </c>
      <c r="P525" s="44">
        <f>IFERROR(_xll.qlIndexFixing(ONIndex6M,I525,TRUE,_xll.ohTrigger(RecalcTrigger,Trigger6M)),NA())</f>
        <v>1.6312262407236489E-3</v>
      </c>
      <c r="Q525" s="183">
        <f>IFERROR(_xll.qlIndexFixing(ONIndex1Y,I525,TRUE,_xll.ohTrigger(RecalcTrigger,Trigger1Y)),NA())</f>
        <v>2.5840235361052066E-3</v>
      </c>
    </row>
    <row r="526" spans="2:17" x14ac:dyDescent="0.2">
      <c r="B526" s="39" t="s">
        <v>42</v>
      </c>
      <c r="D526" s="42">
        <f>_xll.qlCalendarAdvance(Calendar,$D525,B526,"f",FALSE)</f>
        <v>43039</v>
      </c>
      <c r="E526" s="177">
        <f>_xll.qlInterestRateIndexValueDate(IndexON,D526)</f>
        <v>43039</v>
      </c>
      <c r="F526" s="193">
        <f>IFERROR(_xll.qlIndexFixing(IndexON,D526,TRUE,_xll.ohTrigger(RecalcTrigger,TriggerON)),NA())</f>
        <v>-1.0762142523157436E-3</v>
      </c>
      <c r="H526" s="42">
        <f>_xll.qlCalendarAdvance(Calendar,$H525,B526,"f",FALSE)</f>
        <v>43039</v>
      </c>
      <c r="I526" s="177">
        <f>_xll.qlInterestRateIndexValueDate(Index1M,$H526)</f>
        <v>43041</v>
      </c>
      <c r="J526" s="182">
        <f>IFERROR(_xll.qlIndexFixing(Index1M,$H526,TRUE,_xll.ohTrigger(RecalcTrigger,Trigger1M)),NA())</f>
        <v>-4.2888844607041898E-4</v>
      </c>
      <c r="K526" s="44">
        <f>IFERROR(_xll.qlIndexFixing(Index3M,H526,TRUE,_xll.ohTrigger(RecalcTrigger,Trigger3M)),NA())</f>
        <v>8.017196498529785E-4</v>
      </c>
      <c r="L526" s="44">
        <f>IFERROR(_xll.qlIndexFixing(Index6M,$H526,TRUE,_xll.ohTrigger(RecalcTrigger,Trigger6M)),NA())</f>
        <v>2.187420052170323E-3</v>
      </c>
      <c r="M526" s="183">
        <f>IFERROR(_xll.qlIndexFixing(Index1Y,$H526,TRUE,_xll.ohTrigger(RecalcTrigger,Trigger1Y)),NA())</f>
        <v>4.3956649389787486E-3</v>
      </c>
      <c r="N526" s="182">
        <f>IFERROR(_xll.qlIndexFixing(ONIndex1M,I526,TRUE,_xll.ohTrigger(RecalcTrigger,Trigger1M)),NA())</f>
        <v>-4.8137181672736062E-4</v>
      </c>
      <c r="O526" s="44">
        <f>IFERROR(_xll.qlIndexFixing(ONIndex3M,I526,TRUE,_xll.ohTrigger(RecalcTrigger,Trigger3M)),NA())</f>
        <v>5.8100514119807656E-4</v>
      </c>
      <c r="P526" s="44">
        <f>IFERROR(_xll.qlIndexFixing(ONIndex6M,I526,TRUE,_xll.ohTrigger(RecalcTrigger,Trigger6M)),NA())</f>
        <v>1.6698314796492753E-3</v>
      </c>
      <c r="Q526" s="183">
        <f>IFERROR(_xll.qlIndexFixing(ONIndex1Y,I526,TRUE,_xll.ohTrigger(RecalcTrigger,Trigger1Y)),NA())</f>
        <v>2.6566990599441453E-3</v>
      </c>
    </row>
    <row r="527" spans="2:17" x14ac:dyDescent="0.2">
      <c r="B527" s="39" t="s">
        <v>42</v>
      </c>
      <c r="D527" s="42">
        <f>_xll.qlCalendarAdvance(Calendar,$D526,B527,"f",FALSE)</f>
        <v>43046</v>
      </c>
      <c r="E527" s="177">
        <f>_xll.qlInterestRateIndexValueDate(IndexON,D527)</f>
        <v>43046</v>
      </c>
      <c r="F527" s="193">
        <f>IFERROR(_xll.qlIndexFixing(IndexON,D527,TRUE,_xll.ohTrigger(RecalcTrigger,TriggerON)),NA())</f>
        <v>-1.0386993205946382E-3</v>
      </c>
      <c r="H527" s="42">
        <f>_xll.qlCalendarAdvance(Calendar,$H526,B527,"f",FALSE)</f>
        <v>43046</v>
      </c>
      <c r="I527" s="177">
        <f>_xll.qlInterestRateIndexValueDate(Index1M,$H527)</f>
        <v>43048</v>
      </c>
      <c r="J527" s="182">
        <f>IFERROR(_xll.qlIndexFixing(Index1M,$H527,TRUE,_xll.ohTrigger(RecalcTrigger,Trigger1M)),NA())</f>
        <v>-3.965713119391534E-4</v>
      </c>
      <c r="K527" s="44">
        <f>IFERROR(_xll.qlIndexFixing(Index3M,H527,TRUE,_xll.ohTrigger(RecalcTrigger,Trigger3M)),NA())</f>
        <v>8.4004377900662305E-4</v>
      </c>
      <c r="L527" s="44">
        <f>IFERROR(_xll.qlIndexFixing(Index6M,$H527,TRUE,_xll.ohTrigger(RecalcTrigger,Trigger6M)),NA())</f>
        <v>2.2310797827340017E-3</v>
      </c>
      <c r="M527" s="183">
        <f>IFERROR(_xll.qlIndexFixing(Index1Y,$H527,TRUE,_xll.ohTrigger(RecalcTrigger,Trigger1Y)),NA())</f>
        <v>4.4569434012871056E-3</v>
      </c>
      <c r="N527" s="182">
        <f>IFERROR(_xll.qlIndexFixing(ONIndex1M,I527,TRUE,_xll.ohTrigger(RecalcTrigger,Trigger1M)),NA())</f>
        <v>-4.4983539980947285E-4</v>
      </c>
      <c r="O527" s="44">
        <f>IFERROR(_xll.qlIndexFixing(ONIndex3M,I527,TRUE,_xll.ohTrigger(RecalcTrigger,Trigger3M)),NA())</f>
        <v>6.1622194283295073E-4</v>
      </c>
      <c r="P527" s="44">
        <f>IFERROR(_xll.qlIndexFixing(ONIndex6M,I527,TRUE,_xll.ohTrigger(RecalcTrigger,Trigger6M)),NA())</f>
        <v>1.7088412583365908E-3</v>
      </c>
      <c r="Q527" s="183">
        <f>IFERROR(_xll.qlIndexFixing(ONIndex1Y,I527,TRUE,_xll.ohTrigger(RecalcTrigger,Trigger1Y)),NA())</f>
        <v>2.7296723390435318E-3</v>
      </c>
    </row>
    <row r="528" spans="2:17" x14ac:dyDescent="0.2">
      <c r="B528" s="39" t="s">
        <v>42</v>
      </c>
      <c r="D528" s="42">
        <f>_xll.qlCalendarAdvance(Calendar,$D527,B528,"f",FALSE)</f>
        <v>43053</v>
      </c>
      <c r="E528" s="177">
        <f>_xll.qlInterestRateIndexValueDate(IndexON,D528)</f>
        <v>43053</v>
      </c>
      <c r="F528" s="193">
        <f>IFERROR(_xll.qlIndexFixing(IndexON,D528,TRUE,_xll.ohTrigger(RecalcTrigger,TriggerON)),NA())</f>
        <v>-1.0007561098612783E-3</v>
      </c>
      <c r="H528" s="42">
        <f>_xll.qlCalendarAdvance(Calendar,$H527,B528,"f",FALSE)</f>
        <v>43053</v>
      </c>
      <c r="I528" s="177">
        <f>_xll.qlInterestRateIndexValueDate(Index1M,$H528)</f>
        <v>43055</v>
      </c>
      <c r="J528" s="182">
        <f>IFERROR(_xll.qlIndexFixing(Index1M,$H528,TRUE,_xll.ohTrigger(RecalcTrigger,Trigger1M)),NA())</f>
        <v>-3.6377853940172677E-4</v>
      </c>
      <c r="K528" s="44">
        <f>IFERROR(_xll.qlIndexFixing(Index3M,H528,TRUE,_xll.ohTrigger(RecalcTrigger,Trigger3M)),NA())</f>
        <v>8.7885389206382209E-4</v>
      </c>
      <c r="L528" s="44">
        <f>IFERROR(_xll.qlIndexFixing(Index6M,$H528,TRUE,_xll.ohTrigger(RecalcTrigger,Trigger6M)),NA())</f>
        <v>2.2751007182041072E-3</v>
      </c>
      <c r="M528" s="183">
        <f>IFERROR(_xll.qlIndexFixing(Index1Y,$H528,TRUE,_xll.ohTrigger(RecalcTrigger,Trigger1Y)),NA())</f>
        <v>4.5176049907662613E-3</v>
      </c>
      <c r="N528" s="182">
        <f>IFERROR(_xll.qlIndexFixing(ONIndex1M,I528,TRUE,_xll.ohTrigger(RecalcTrigger,Trigger1M)),NA())</f>
        <v>-4.17822683091984E-4</v>
      </c>
      <c r="O528" s="44">
        <f>IFERROR(_xll.qlIndexFixing(ONIndex3M,I528,TRUE,_xll.ohTrigger(RecalcTrigger,Trigger3M)),NA())</f>
        <v>6.5199750710398519E-4</v>
      </c>
      <c r="P528" s="44">
        <f>IFERROR(_xll.qlIndexFixing(ONIndex6M,I528,TRUE,_xll.ohTrigger(RecalcTrigger,Trigger6M)),NA())</f>
        <v>1.7482522125966682E-3</v>
      </c>
      <c r="Q528" s="183">
        <f>IFERROR(_xll.qlIndexFixing(ONIndex1Y,I528,TRUE,_xll.ohTrigger(RecalcTrigger,Trigger1Y)),NA())</f>
        <v>2.8028981962613386E-3</v>
      </c>
    </row>
    <row r="529" spans="2:17" x14ac:dyDescent="0.2">
      <c r="B529" s="39" t="s">
        <v>42</v>
      </c>
      <c r="D529" s="42">
        <f>_xll.qlCalendarAdvance(Calendar,$D528,B529,"f",FALSE)</f>
        <v>43060</v>
      </c>
      <c r="E529" s="177">
        <f>_xll.qlInterestRateIndexValueDate(IndexON,D529)</f>
        <v>43060</v>
      </c>
      <c r="F529" s="193">
        <f>IFERROR(_xll.qlIndexFixing(IndexON,D529,TRUE,_xll.ohTrigger(RecalcTrigger,TriggerON)),NA())</f>
        <v>-9.6239470816605888E-4</v>
      </c>
      <c r="H529" s="42">
        <f>_xll.qlCalendarAdvance(Calendar,$H528,B529,"f",FALSE)</f>
        <v>43060</v>
      </c>
      <c r="I529" s="177">
        <f>_xll.qlInterestRateIndexValueDate(Index1M,$H529)</f>
        <v>43062</v>
      </c>
      <c r="J529" s="182">
        <f>IFERROR(_xll.qlIndexFixing(Index1M,$H529,TRUE,_xll.ohTrigger(RecalcTrigger,Trigger1M)),NA())</f>
        <v>-3.2566567610284151E-4</v>
      </c>
      <c r="K529" s="44">
        <f>IFERROR(_xll.qlIndexFixing(Index3M,H529,TRUE,_xll.ohTrigger(RecalcTrigger,Trigger3M)),NA())</f>
        <v>9.1813887631643086E-4</v>
      </c>
      <c r="L529" s="44">
        <f>IFERROR(_xll.qlIndexFixing(Index6M,$H529,TRUE,_xll.ohTrigger(RecalcTrigger,Trigger6M)),NA())</f>
        <v>2.3194795142238043E-3</v>
      </c>
      <c r="M529" s="183">
        <f>IFERROR(_xll.qlIndexFixing(Index1Y,$H529,TRUE,_xll.ohTrigger(RecalcTrigger,Trigger1Y)),NA())</f>
        <v>4.5776505517372123E-3</v>
      </c>
      <c r="N529" s="182">
        <f>IFERROR(_xll.qlIndexFixing(ONIndex1M,I529,TRUE,_xll.ohTrigger(RecalcTrigger,Trigger1M)),NA())</f>
        <v>-3.85334114736402E-4</v>
      </c>
      <c r="O529" s="44">
        <f>IFERROR(_xll.qlIndexFixing(ONIndex3M,I529,TRUE,_xll.ohTrigger(RecalcTrigger,Trigger3M)),NA())</f>
        <v>6.8833414855973274E-4</v>
      </c>
      <c r="P529" s="44">
        <f>IFERROR(_xll.qlIndexFixing(ONIndex6M,I529,TRUE,_xll.ohTrigger(RecalcTrigger,Trigger6M)),NA())</f>
        <v>1.7880609782405799E-3</v>
      </c>
      <c r="Q529" s="183">
        <f>IFERROR(_xll.qlIndexFixing(ONIndex1Y,I529,TRUE,_xll.ohTrigger(RecalcTrigger,Trigger1Y)),NA())</f>
        <v>2.8763314540558582E-3</v>
      </c>
    </row>
    <row r="530" spans="2:17" x14ac:dyDescent="0.2">
      <c r="B530" s="39" t="s">
        <v>42</v>
      </c>
      <c r="D530" s="42">
        <f>_xll.qlCalendarAdvance(Calendar,$D529,B530,"f",FALSE)</f>
        <v>43067</v>
      </c>
      <c r="E530" s="177">
        <f>_xll.qlInterestRateIndexValueDate(IndexON,D530)</f>
        <v>43067</v>
      </c>
      <c r="F530" s="193">
        <f>IFERROR(_xll.qlIndexFixing(IndexON,D530,TRUE,_xll.ohTrigger(RecalcTrigger,TriggerON)),NA())</f>
        <v>-9.2362520383915125E-4</v>
      </c>
      <c r="H530" s="42">
        <f>_xll.qlCalendarAdvance(Calendar,$H529,B530,"f",FALSE)</f>
        <v>43067</v>
      </c>
      <c r="I530" s="177">
        <f>_xll.qlInterestRateIndexValueDate(Index1M,$H530)</f>
        <v>43069</v>
      </c>
      <c r="J530" s="182">
        <f>IFERROR(_xll.qlIndexFixing(Index1M,$H530,TRUE,_xll.ohTrigger(RecalcTrigger,Trigger1M)),NA())</f>
        <v>-3.0411257425828084E-4</v>
      </c>
      <c r="K530" s="44">
        <f>IFERROR(_xll.qlIndexFixing(Index3M,H530,TRUE,_xll.ohTrigger(RecalcTrigger,Trigger3M)),NA())</f>
        <v>9.5204224895084621E-4</v>
      </c>
      <c r="L530" s="44">
        <f>IFERROR(_xll.qlIndexFixing(Index6M,$H530,TRUE,_xll.ohTrigger(RecalcTrigger,Trigger6M)),NA())</f>
        <v>2.3675373327422993E-3</v>
      </c>
      <c r="M530" s="183">
        <f>IFERROR(_xll.qlIndexFixing(Index1Y,$H530,TRUE,_xll.ohTrigger(RecalcTrigger,Trigger1Y)),NA())</f>
        <v>4.6370819327902811E-3</v>
      </c>
      <c r="N530" s="182">
        <f>IFERROR(_xll.qlIndexFixing(ONIndex1M,I530,TRUE,_xll.ohTrigger(RecalcTrigger,Trigger1M)),NA())</f>
        <v>-3.5237014314404291E-4</v>
      </c>
      <c r="O530" s="44">
        <f>IFERROR(_xll.qlIndexFixing(ONIndex3M,I530,TRUE,_xll.ohTrigger(RecalcTrigger,Trigger3M)),NA())</f>
        <v>7.2523418198855438E-4</v>
      </c>
      <c r="P530" s="44">
        <f>IFERROR(_xll.qlIndexFixing(ONIndex6M,I530,TRUE,_xll.ohTrigger(RecalcTrigger,Trigger6M)),NA())</f>
        <v>1.8282641909994624E-3</v>
      </c>
      <c r="Q530" s="183">
        <f>IFERROR(_xll.qlIndexFixing(ONIndex1Y,I530,TRUE,_xll.ohTrigger(RecalcTrigger,Trigger1Y)),NA())</f>
        <v>2.9499269351251911E-3</v>
      </c>
    </row>
    <row r="531" spans="2:17" x14ac:dyDescent="0.2">
      <c r="B531" s="39" t="s">
        <v>42</v>
      </c>
      <c r="D531" s="42">
        <f>_xll.qlCalendarAdvance(Calendar,$D530,B531,"f",FALSE)</f>
        <v>43074</v>
      </c>
      <c r="E531" s="177">
        <f>_xll.qlInterestRateIndexValueDate(IndexON,D531)</f>
        <v>43074</v>
      </c>
      <c r="F531" s="193">
        <f>IFERROR(_xll.qlIndexFixing(IndexON,D531,TRUE,_xll.ohTrigger(RecalcTrigger,TriggerON)),NA())</f>
        <v>-8.8445768481104636E-4</v>
      </c>
      <c r="H531" s="42">
        <f>_xll.qlCalendarAdvance(Calendar,$H530,B531,"f",FALSE)</f>
        <v>43074</v>
      </c>
      <c r="I531" s="177">
        <f>_xll.qlInterestRateIndexValueDate(Index1M,$H531)</f>
        <v>43076</v>
      </c>
      <c r="J531" s="182">
        <f>IFERROR(_xll.qlIndexFixing(Index1M,$H531,TRUE,_xll.ohTrigger(RecalcTrigger,Trigger1M)),NA())</f>
        <v>-2.6255083374018828E-4</v>
      </c>
      <c r="K531" s="44">
        <f>IFERROR(_xll.qlIndexFixing(Index3M,H531,TRUE,_xll.ohTrigger(RecalcTrigger,Trigger3M)),NA())</f>
        <v>9.9218183759841594E-4</v>
      </c>
      <c r="L531" s="44">
        <f>IFERROR(_xll.qlIndexFixing(Index6M,$H531,TRUE,_xll.ohTrigger(RecalcTrigger,Trigger6M)),NA())</f>
        <v>2.4126460340589597E-3</v>
      </c>
      <c r="M531" s="183">
        <f>IFERROR(_xll.qlIndexFixing(Index1Y,$H531,TRUE,_xll.ohTrigger(RecalcTrigger,Trigger1Y)),NA())</f>
        <v>4.6959019870759493E-3</v>
      </c>
      <c r="N531" s="182">
        <f>IFERROR(_xll.qlIndexFixing(ONIndex1M,I531,TRUE,_xll.ohTrigger(RecalcTrigger,Trigger1M)),NA())</f>
        <v>-3.1893121655635071E-4</v>
      </c>
      <c r="O531" s="44">
        <f>IFERROR(_xll.qlIndexFixing(ONIndex3M,I531,TRUE,_xll.ohTrigger(RecalcTrigger,Trigger3M)),NA())</f>
        <v>7.6269992209887505E-4</v>
      </c>
      <c r="P531" s="44">
        <f>IFERROR(_xll.qlIndexFixing(ONIndex6M,I531,TRUE,_xll.ohTrigger(RecalcTrigger,Trigger6M)),NA())</f>
        <v>1.8688584866843883E-3</v>
      </c>
      <c r="Q531" s="183">
        <f>IFERROR(_xll.qlIndexFixing(ONIndex1Y,I531,TRUE,_xll.ohTrigger(RecalcTrigger,Trigger1Y)),NA())</f>
        <v>3.0236394620875018E-3</v>
      </c>
    </row>
    <row r="532" spans="2:17" x14ac:dyDescent="0.2">
      <c r="B532" s="39" t="s">
        <v>42</v>
      </c>
      <c r="D532" s="42">
        <f>_xll.qlCalendarAdvance(Calendar,$D531,B532,"f",FALSE)</f>
        <v>43081</v>
      </c>
      <c r="E532" s="177">
        <f>_xll.qlInterestRateIndexValueDate(IndexON,D532)</f>
        <v>43081</v>
      </c>
      <c r="F532" s="193">
        <f>IFERROR(_xll.qlIndexFixing(IndexON,D532,TRUE,_xll.ohTrigger(RecalcTrigger,TriggerON)),NA())</f>
        <v>-8.4490223933197939E-4</v>
      </c>
      <c r="H532" s="42">
        <f>_xll.qlCalendarAdvance(Calendar,$H531,B532,"f",FALSE)</f>
        <v>43081</v>
      </c>
      <c r="I532" s="177">
        <f>_xll.qlInterestRateIndexValueDate(Index1M,$H532)</f>
        <v>43083</v>
      </c>
      <c r="J532" s="182">
        <f>IFERROR(_xll.qlIndexFixing(Index1M,$H532,TRUE,_xll.ohTrigger(RecalcTrigger,Trigger1M)),NA())</f>
        <v>-2.2785994969229395E-4</v>
      </c>
      <c r="K532" s="44">
        <f>IFERROR(_xll.qlIndexFixing(Index3M,H532,TRUE,_xll.ohTrigger(RecalcTrigger,Trigger3M)),NA())</f>
        <v>1.0327615391778622E-3</v>
      </c>
      <c r="L532" s="44">
        <f>IFERROR(_xll.qlIndexFixing(Index6M,$H532,TRUE,_xll.ohTrigger(RecalcTrigger,Trigger6M)),NA())</f>
        <v>2.4581023312709839E-3</v>
      </c>
      <c r="M532" s="183">
        <f>IFERROR(_xll.qlIndexFixing(Index1Y,$H532,TRUE,_xll.ohTrigger(RecalcTrigger,Trigger1Y)),NA())</f>
        <v>4.7541145725893469E-3</v>
      </c>
      <c r="N532" s="182">
        <f>IFERROR(_xll.qlIndexFixing(ONIndex1M,I532,TRUE,_xll.ohTrigger(RecalcTrigger,Trigger1M)),NA())</f>
        <v>-2.850177832947054E-4</v>
      </c>
      <c r="O532" s="44">
        <f>IFERROR(_xll.qlIndexFixing(ONIndex3M,I532,TRUE,_xll.ohTrigger(RecalcTrigger,Trigger3M)),NA())</f>
        <v>8.007336839188639E-4</v>
      </c>
      <c r="P532" s="44">
        <f>IFERROR(_xll.qlIndexFixing(ONIndex6M,I532,TRUE,_xll.ohTrigger(RecalcTrigger,Trigger6M)),NA())</f>
        <v>1.9098405010264941E-3</v>
      </c>
      <c r="Q532" s="183">
        <f>IFERROR(_xll.qlIndexFixing(ONIndex1Y,I532,TRUE,_xll.ohTrigger(RecalcTrigger,Trigger1Y)),NA())</f>
        <v>3.0974238574810187E-3</v>
      </c>
    </row>
    <row r="533" spans="2:17" x14ac:dyDescent="0.2">
      <c r="B533" s="39" t="s">
        <v>42</v>
      </c>
      <c r="D533" s="42">
        <f>_xll.qlCalendarAdvance(Calendar,$D532,B533,"f",FALSE)</f>
        <v>43088</v>
      </c>
      <c r="E533" s="177">
        <f>_xll.qlInterestRateIndexValueDate(IndexON,D533)</f>
        <v>43088</v>
      </c>
      <c r="F533" s="193">
        <f>IFERROR(_xll.qlIndexFixing(IndexON,D533,TRUE,_xll.ohTrigger(RecalcTrigger,TriggerON)),NA())</f>
        <v>-8.0496895565218551E-4</v>
      </c>
      <c r="H533" s="42">
        <f>_xll.qlCalendarAdvance(Calendar,$H532,B533,"f",FALSE)</f>
        <v>43088</v>
      </c>
      <c r="I533" s="177">
        <f>_xll.qlInterestRateIndexValueDate(Index1M,$H533)</f>
        <v>43090</v>
      </c>
      <c r="J533" s="182">
        <f>IFERROR(_xll.qlIndexFixing(Index1M,$H533,TRUE,_xll.ohTrigger(RecalcTrigger,Trigger1M)),NA())</f>
        <v>-1.9269564802179562E-4</v>
      </c>
      <c r="K533" s="44">
        <f>IFERROR(_xll.qlIndexFixing(Index3M,H533,TRUE,_xll.ohTrigger(RecalcTrigger,Trigger3M)),NA())</f>
        <v>1.0737685666439845E-3</v>
      </c>
      <c r="L533" s="44">
        <f>IFERROR(_xll.qlIndexFixing(Index6M,$H533,TRUE,_xll.ohTrigger(RecalcTrigger,Trigger6M)),NA())</f>
        <v>2.5039028796600229E-3</v>
      </c>
      <c r="M533" s="183">
        <f>IFERROR(_xll.qlIndexFixing(Index1Y,$H533,TRUE,_xll.ohTrigger(RecalcTrigger,Trigger1Y)),NA())</f>
        <v>4.8117245524433453E-3</v>
      </c>
      <c r="N533" s="182">
        <f>IFERROR(_xll.qlIndexFixing(ONIndex1M,I533,TRUE,_xll.ohTrigger(RecalcTrigger,Trigger1M)),NA())</f>
        <v>-2.4071828494509617E-4</v>
      </c>
      <c r="O533" s="44">
        <f>IFERROR(_xll.qlIndexFixing(ONIndex3M,I533,TRUE,_xll.ohTrigger(RecalcTrigger,Trigger3M)),NA())</f>
        <v>8.5039145405474414E-4</v>
      </c>
      <c r="P533" s="44">
        <f>IFERROR(_xll.qlIndexFixing(ONIndex6M,I533,TRUE,_xll.ohTrigger(RecalcTrigger,Trigger6M)),NA())</f>
        <v>1.9630959570715589E-3</v>
      </c>
      <c r="Q533" s="183">
        <f>IFERROR(_xll.qlIndexFixing(ONIndex1Y,I533,TRUE,_xll.ohTrigger(RecalcTrigger,Trigger1Y)),NA())</f>
        <v>3.1923224057006649E-3</v>
      </c>
    </row>
    <row r="534" spans="2:17" x14ac:dyDescent="0.2">
      <c r="B534" s="39" t="s">
        <v>42</v>
      </c>
      <c r="D534" s="42">
        <f>_xll.qlCalendarAdvance(Calendar,$D533,B534,"f",FALSE)</f>
        <v>43096</v>
      </c>
      <c r="E534" s="177">
        <f>_xll.qlInterestRateIndexValueDate(IndexON,D534)</f>
        <v>43096</v>
      </c>
      <c r="F534" s="193">
        <f>IFERROR(_xll.qlIndexFixing(IndexON,D534,TRUE,_xll.ohTrigger(RecalcTrigger,TriggerON)),NA())</f>
        <v>-7.5888119916101004E-4</v>
      </c>
      <c r="H534" s="42">
        <f>_xll.qlCalendarAdvance(Calendar,$H533,B534,"f",FALSE)</f>
        <v>43096</v>
      </c>
      <c r="I534" s="177">
        <f>_xll.qlInterestRateIndexValueDate(Index1M,$H534)</f>
        <v>43098</v>
      </c>
      <c r="J534" s="182">
        <f>IFERROR(_xll.qlIndexFixing(Index1M,$H534,TRUE,_xll.ohTrigger(RecalcTrigger,Trigger1M)),NA())</f>
        <v>-1.4933418445222719E-4</v>
      </c>
      <c r="K534" s="44">
        <f>IFERROR(_xll.qlIndexFixing(Index3M,H534,TRUE,_xll.ohTrigger(RecalcTrigger,Trigger3M)),NA())</f>
        <v>1.1211439610292473E-3</v>
      </c>
      <c r="L534" s="44">
        <f>IFERROR(_xll.qlIndexFixing(Index6M,$H534,TRUE,_xll.ohTrigger(RecalcTrigger,Trigger6M)),NA())</f>
        <v>2.5566636048114733E-3</v>
      </c>
      <c r="M534" s="183">
        <f>IFERROR(_xll.qlIndexFixing(Index1Y,$H534,TRUE,_xll.ohTrigger(RecalcTrigger,Trigger1Y)),NA())</f>
        <v>4.8839538091308612E-3</v>
      </c>
      <c r="N534" s="182">
        <f>IFERROR(_xll.qlIndexFixing(ONIndex1M,I534,TRUE,_xll.ohTrigger(RecalcTrigger,Trigger1M)),NA())</f>
        <v>-2.0572194855628112E-4</v>
      </c>
      <c r="O534" s="44">
        <f>IFERROR(_xll.qlIndexFixing(ONIndex3M,I534,TRUE,_xll.ohTrigger(RecalcTrigger,Trigger3M)),NA())</f>
        <v>8.895069914238718E-4</v>
      </c>
      <c r="P534" s="44">
        <f>IFERROR(_xll.qlIndexFixing(ONIndex6M,I534,TRUE,_xll.ohTrigger(RecalcTrigger,Trigger6M)),NA())</f>
        <v>2.004951552461165E-3</v>
      </c>
      <c r="Q534" s="183">
        <f>IFERROR(_xll.qlIndexFixing(ONIndex1Y,I534,TRUE,_xll.ohTrigger(RecalcTrigger,Trigger1Y)),NA())</f>
        <v>3.2661014255541687E-3</v>
      </c>
    </row>
    <row r="535" spans="2:17" x14ac:dyDescent="0.2">
      <c r="B535" s="39" t="s">
        <v>42</v>
      </c>
      <c r="D535" s="42">
        <f>_xll.qlCalendarAdvance(Calendar,$D534,B535,"f",FALSE)</f>
        <v>43103</v>
      </c>
      <c r="E535" s="177">
        <f>_xll.qlInterestRateIndexValueDate(IndexON,D535)</f>
        <v>43103</v>
      </c>
      <c r="F535" s="193">
        <f>IFERROR(_xll.qlIndexFixing(IndexON,D535,TRUE,_xll.ohTrigger(RecalcTrigger,TriggerON)),NA())</f>
        <v>-7.181722324833828E-4</v>
      </c>
      <c r="H535" s="42">
        <f>_xll.qlCalendarAdvance(Calendar,$H534,B535,"f",FALSE)</f>
        <v>43103</v>
      </c>
      <c r="I535" s="177">
        <f>_xll.qlInterestRateIndexValueDate(Index1M,$H535)</f>
        <v>43105</v>
      </c>
      <c r="J535" s="182">
        <f>IFERROR(_xll.qlIndexFixing(Index1M,$H535,TRUE,_xll.ohTrigger(RecalcTrigger,Trigger1M)),NA())</f>
        <v>-1.1837652795160426E-4</v>
      </c>
      <c r="K535" s="44">
        <f>IFERROR(_xll.qlIndexFixing(Index3M,H535,TRUE,_xll.ohTrigger(RecalcTrigger,Trigger3M)),NA())</f>
        <v>1.1630399967303973E-3</v>
      </c>
      <c r="L535" s="44">
        <f>IFERROR(_xll.qlIndexFixing(Index6M,$H535,TRUE,_xll.ohTrigger(RecalcTrigger,Trigger6M)),NA())</f>
        <v>2.5997439752169986E-3</v>
      </c>
      <c r="M535" s="183">
        <f>IFERROR(_xll.qlIndexFixing(Index1Y,$H535,TRUE,_xll.ohTrigger(RecalcTrigger,Trigger1Y)),NA())</f>
        <v>4.9402255880635175E-3</v>
      </c>
      <c r="N535" s="182">
        <f>IFERROR(_xll.qlIndexFixing(ONIndex1M,I535,TRUE,_xll.ohTrigger(RecalcTrigger,Trigger1M)),NA())</f>
        <v>-1.7534857561951611E-4</v>
      </c>
      <c r="O535" s="44">
        <f>IFERROR(_xll.qlIndexFixing(ONIndex3M,I535,TRUE,_xll.ohTrigger(RecalcTrigger,Trigger3M)),NA())</f>
        <v>9.2337396976560626E-4</v>
      </c>
      <c r="P535" s="44">
        <f>IFERROR(_xll.qlIndexFixing(ONIndex6M,I535,TRUE,_xll.ohTrigger(RecalcTrigger,Trigger6M)),NA())</f>
        <v>2.0411276989396043E-3</v>
      </c>
      <c r="Q535" s="183">
        <f>IFERROR(_xll.qlIndexFixing(ONIndex1Y,I535,TRUE,_xll.ohTrigger(RecalcTrigger,Trigger1Y)),NA())</f>
        <v>3.3292813525243048E-3</v>
      </c>
    </row>
    <row r="536" spans="2:17" x14ac:dyDescent="0.2">
      <c r="B536" s="39" t="s">
        <v>42</v>
      </c>
      <c r="D536" s="42">
        <f>_xll.qlCalendarAdvance(Calendar,$D535,B536,"f",FALSE)</f>
        <v>43110</v>
      </c>
      <c r="E536" s="177">
        <f>_xll.qlInterestRateIndexValueDate(IndexON,D536)</f>
        <v>43110</v>
      </c>
      <c r="F536" s="193">
        <f>IFERROR(_xll.qlIndexFixing(IndexON,D536,TRUE,_xll.ohTrigger(RecalcTrigger,TriggerON)),NA())</f>
        <v>-6.7711713316320754E-4</v>
      </c>
      <c r="H536" s="42">
        <f>_xll.qlCalendarAdvance(Calendar,$H535,B536,"f",FALSE)</f>
        <v>43110</v>
      </c>
      <c r="I536" s="177">
        <f>_xll.qlInterestRateIndexValueDate(Index1M,$H536)</f>
        <v>43112</v>
      </c>
      <c r="J536" s="182">
        <f>IFERROR(_xll.qlIndexFixing(Index1M,$H536,TRUE,_xll.ohTrigger(RecalcTrigger,Trigger1M)),NA())</f>
        <v>-8.1760899606782151E-5</v>
      </c>
      <c r="K536" s="44">
        <f>IFERROR(_xll.qlIndexFixing(Index3M,H536,TRUE,_xll.ohTrigger(RecalcTrigger,Trigger3M)),NA())</f>
        <v>1.2053465301979926E-3</v>
      </c>
      <c r="L536" s="44">
        <f>IFERROR(_xll.qlIndexFixing(Index6M,$H536,TRUE,_xll.ohTrigger(RecalcTrigger,Trigger6M)),NA())</f>
        <v>2.6465816484499173E-3</v>
      </c>
      <c r="M536" s="183">
        <f>IFERROR(_xll.qlIndexFixing(Index1Y,$H536,TRUE,_xll.ohTrigger(RecalcTrigger,Trigger1Y)),NA())</f>
        <v>4.9959217479294306E-3</v>
      </c>
      <c r="N536" s="182">
        <f>IFERROR(_xll.qlIndexFixing(ONIndex1M,I536,TRUE,_xll.ohTrigger(RecalcTrigger,Trigger1M)),NA())</f>
        <v>-1.3947410498538204E-4</v>
      </c>
      <c r="O536" s="44">
        <f>IFERROR(_xll.qlIndexFixing(ONIndex3M,I536,TRUE,_xll.ohTrigger(RecalcTrigger,Trigger3M)),NA())</f>
        <v>9.6327920704020187E-4</v>
      </c>
      <c r="P536" s="44">
        <f>IFERROR(_xll.qlIndexFixing(ONIndex6M,I536,TRUE,_xll.ohTrigger(RecalcTrigger,Trigger6M)),NA())</f>
        <v>2.0836801369128466E-3</v>
      </c>
      <c r="Q536" s="183">
        <f>IFERROR(_xll.qlIndexFixing(ONIndex1Y,I536,TRUE,_xll.ohTrigger(RecalcTrigger,Trigger1Y)),NA())</f>
        <v>3.402882209373459E-3</v>
      </c>
    </row>
    <row r="537" spans="2:17" x14ac:dyDescent="0.2">
      <c r="B537" s="39" t="s">
        <v>42</v>
      </c>
      <c r="D537" s="42">
        <f>_xll.qlCalendarAdvance(Calendar,$D536,B537,"f",FALSE)</f>
        <v>43117</v>
      </c>
      <c r="E537" s="177">
        <f>_xll.qlInterestRateIndexValueDate(IndexON,D537)</f>
        <v>43117</v>
      </c>
      <c r="F537" s="193">
        <f>IFERROR(_xll.qlIndexFixing(IndexON,D537,TRUE,_xll.ohTrigger(RecalcTrigger,TriggerON)),NA())</f>
        <v>-6.357259896505596E-4</v>
      </c>
      <c r="H537" s="42">
        <f>_xll.qlCalendarAdvance(Calendar,$H536,B537,"f",FALSE)</f>
        <v>43117</v>
      </c>
      <c r="I537" s="177">
        <f>_xll.qlInterestRateIndexValueDate(Index1M,$H537)</f>
        <v>43119</v>
      </c>
      <c r="J537" s="182">
        <f>IFERROR(_xll.qlIndexFixing(Index1M,$H537,TRUE,_xll.ohTrigger(RecalcTrigger,Trigger1M)),NA())</f>
        <v>-4.4673664656579331E-5</v>
      </c>
      <c r="K537" s="44">
        <f>IFERROR(_xll.qlIndexFixing(Index3M,H537,TRUE,_xll.ohTrigger(RecalcTrigger,Trigger3M)),NA())</f>
        <v>1.2480611145058162E-3</v>
      </c>
      <c r="L537" s="44">
        <f>IFERROR(_xll.qlIndexFixing(Index6M,$H537,TRUE,_xll.ohTrigger(RecalcTrigger,Trigger6M)),NA())</f>
        <v>2.6937499451389628E-3</v>
      </c>
      <c r="M537" s="183">
        <f>IFERROR(_xll.qlIndexFixing(Index1Y,$H537,TRUE,_xll.ohTrigger(RecalcTrigger,Trigger1Y)),NA())</f>
        <v>5.0510513072801726E-3</v>
      </c>
      <c r="N537" s="182">
        <f>IFERROR(_xll.qlIndexFixing(ONIndex1M,I537,TRUE,_xll.ohTrigger(RecalcTrigger,Trigger1M)),NA())</f>
        <v>-1.0312743315310513E-4</v>
      </c>
      <c r="O537" s="44">
        <f>IFERROR(_xll.qlIndexFixing(ONIndex3M,I537,TRUE,_xll.ohTrigger(RecalcTrigger,Trigger3M)),NA())</f>
        <v>1.0036061544216324E-3</v>
      </c>
      <c r="P537" s="44">
        <f>IFERROR(_xll.qlIndexFixing(ONIndex6M,I537,TRUE,_xll.ohTrigger(RecalcTrigger,Trigger6M)),NA())</f>
        <v>2.126602991703308E-3</v>
      </c>
      <c r="Q537" s="183">
        <f>IFERROR(_xll.qlIndexFixing(ONIndex1Y,I537,TRUE,_xll.ohTrigger(RecalcTrigger,Trigger1Y)),NA())</f>
        <v>3.4763225928280406E-3</v>
      </c>
    </row>
    <row r="538" spans="2:17" x14ac:dyDescent="0.2">
      <c r="B538" s="39" t="s">
        <v>42</v>
      </c>
      <c r="D538" s="42">
        <f>_xll.qlCalendarAdvance(Calendar,$D537,B538,"f",FALSE)</f>
        <v>43124</v>
      </c>
      <c r="E538" s="177">
        <f>_xll.qlInterestRateIndexValueDate(IndexON,D538)</f>
        <v>43124</v>
      </c>
      <c r="F538" s="193">
        <f>IFERROR(_xll.qlIndexFixing(IndexON,D538,TRUE,_xll.ohTrigger(RecalcTrigger,TriggerON)),NA())</f>
        <v>-5.9400888971605781E-4</v>
      </c>
      <c r="H538" s="42">
        <f>_xll.qlCalendarAdvance(Calendar,$H537,B538,"f",FALSE)</f>
        <v>43124</v>
      </c>
      <c r="I538" s="177">
        <f>_xll.qlInterestRateIndexValueDate(Index1M,$H538)</f>
        <v>43126</v>
      </c>
      <c r="J538" s="182">
        <f>IFERROR(_xll.qlIndexFixing(Index1M,$H538,TRUE,_xll.ohTrigger(RecalcTrigger,Trigger1M)),NA())</f>
        <v>-7.1152670194461706E-6</v>
      </c>
      <c r="K538" s="44">
        <f>IFERROR(_xll.qlIndexFixing(Index3M,H538,TRUE,_xll.ohTrigger(RecalcTrigger,Trigger3M)),NA())</f>
        <v>1.2911813027454144E-3</v>
      </c>
      <c r="L538" s="44">
        <f>IFERROR(_xll.qlIndexFixing(Index6M,$H538,TRUE,_xll.ohTrigger(RecalcTrigger,Trigger6M)),NA())</f>
        <v>2.7412455197388576E-3</v>
      </c>
      <c r="M538" s="183">
        <f>IFERROR(_xll.qlIndexFixing(Index1Y,$H538,TRUE,_xll.ohTrigger(RecalcTrigger,Trigger1Y)),NA())</f>
        <v>5.1056242856150885E-3</v>
      </c>
      <c r="N538" s="182">
        <f>IFERROR(_xll.qlIndexFixing(ONIndex1M,I538,TRUE,_xll.ohTrigger(RecalcTrigger,Trigger1M)),NA())</f>
        <v>-6.6309008524001456E-5</v>
      </c>
      <c r="O538" s="44">
        <f>IFERROR(_xll.qlIndexFixing(ONIndex3M,I538,TRUE,_xll.ohTrigger(RecalcTrigger,Trigger3M)),NA())</f>
        <v>1.0443523526770804E-3</v>
      </c>
      <c r="P538" s="44">
        <f>IFERROR(_xll.qlIndexFixing(ONIndex6M,I538,TRUE,_xll.ohTrigger(RecalcTrigger,Trigger6M)),NA())</f>
        <v>2.1698928992819333E-3</v>
      </c>
      <c r="Q538" s="183">
        <f>IFERROR(_xll.qlIndexFixing(ONIndex1Y,I538,TRUE,_xll.ohTrigger(RecalcTrigger,Trigger1Y)),NA())</f>
        <v>3.5495573251065338E-3</v>
      </c>
    </row>
    <row r="539" spans="2:17" x14ac:dyDescent="0.2">
      <c r="B539" s="39" t="s">
        <v>42</v>
      </c>
      <c r="D539" s="42">
        <f>_xll.qlCalendarAdvance(Calendar,$D538,B539,"f",FALSE)</f>
        <v>43131</v>
      </c>
      <c r="E539" s="177">
        <f>_xll.qlInterestRateIndexValueDate(IndexON,D539)</f>
        <v>43131</v>
      </c>
      <c r="F539" s="193">
        <f>IFERROR(_xll.qlIndexFixing(IndexON,D539,TRUE,_xll.ohTrigger(RecalcTrigger,TriggerON)),NA())</f>
        <v>-5.5197592204958568E-4</v>
      </c>
      <c r="H539" s="42">
        <f>_xll.qlCalendarAdvance(Calendar,$H538,B539,"f",FALSE)</f>
        <v>43131</v>
      </c>
      <c r="I539" s="177">
        <f>_xll.qlInterestRateIndexValueDate(Index1M,$H539)</f>
        <v>43133</v>
      </c>
      <c r="J539" s="182">
        <f>IFERROR(_xll.qlIndexFixing(Index1M,$H539,TRUE,_xll.ohTrigger(RecalcTrigger,Trigger1M)),NA())</f>
        <v>2.265436969160563E-5</v>
      </c>
      <c r="K539" s="44">
        <f>IFERROR(_xll.qlIndexFixing(Index3M,H539,TRUE,_xll.ohTrigger(RecalcTrigger,Trigger3M)),NA())</f>
        <v>1.3315191112391839E-3</v>
      </c>
      <c r="L539" s="44">
        <f>IFERROR(_xll.qlIndexFixing(Index6M,$H539,TRUE,_xll.ohTrigger(RecalcTrigger,Trigger6M)),NA())</f>
        <v>2.7890650265448942E-3</v>
      </c>
      <c r="M539" s="183">
        <f>IFERROR(_xll.qlIndexFixing(Index1Y,$H539,TRUE,_xll.ohTrigger(RecalcTrigger,Trigger1Y)),NA())</f>
        <v>5.159651703602588E-3</v>
      </c>
      <c r="N539" s="182">
        <f>IFERROR(_xll.qlIndexFixing(ONIndex1M,I539,TRUE,_xll.ohTrigger(RecalcTrigger,Trigger1M)),NA())</f>
        <v>-2.901927937948301E-5</v>
      </c>
      <c r="O539" s="44">
        <f>IFERROR(_xll.qlIndexFixing(ONIndex3M,I539,TRUE,_xll.ohTrigger(RecalcTrigger,Trigger3M)),NA())</f>
        <v>1.085515343213217E-3</v>
      </c>
      <c r="P539" s="44">
        <f>IFERROR(_xll.qlIndexFixing(ONIndex6M,I539,TRUE,_xll.ohTrigger(RecalcTrigger,Trigger6M)),NA())</f>
        <v>2.2135464951400508E-3</v>
      </c>
      <c r="Q539" s="183">
        <f>IFERROR(_xll.qlIndexFixing(ONIndex1Y,I539,TRUE,_xll.ohTrigger(RecalcTrigger,Trigger1Y)),NA())</f>
        <v>3.6225412286672309E-3</v>
      </c>
    </row>
    <row r="540" spans="2:17" x14ac:dyDescent="0.2">
      <c r="B540" s="39" t="s">
        <v>42</v>
      </c>
      <c r="D540" s="42">
        <f>_xll.qlCalendarAdvance(Calendar,$D539,B540,"f",FALSE)</f>
        <v>43138</v>
      </c>
      <c r="E540" s="177">
        <f>_xll.qlInterestRateIndexValueDate(IndexON,D540)</f>
        <v>43138</v>
      </c>
      <c r="F540" s="193">
        <f>IFERROR(_xll.qlIndexFixing(IndexON,D540,TRUE,_xll.ohTrigger(RecalcTrigger,TriggerON)),NA())</f>
        <v>-5.0963717442176204E-4</v>
      </c>
      <c r="H540" s="42">
        <f>_xll.qlCalendarAdvance(Calendar,$H539,B540,"f",FALSE)</f>
        <v>43138</v>
      </c>
      <c r="I540" s="177">
        <f>_xll.qlInterestRateIndexValueDate(Index1M,$H540)</f>
        <v>43140</v>
      </c>
      <c r="J540" s="182">
        <f>IFERROR(_xll.qlIndexFixing(Index1M,$H540,TRUE,_xll.ohTrigger(RecalcTrigger,Trigger1M)),NA())</f>
        <v>6.105307915512828E-5</v>
      </c>
      <c r="K540" s="44">
        <f>IFERROR(_xll.qlIndexFixing(Index3M,H540,TRUE,_xll.ohTrigger(RecalcTrigger,Trigger3M)),NA())</f>
        <v>1.3754148344527701E-3</v>
      </c>
      <c r="L540" s="44">
        <f>IFERROR(_xll.qlIndexFixing(Index6M,$H540,TRUE,_xll.ohTrigger(RecalcTrigger,Trigger6M)),NA())</f>
        <v>2.837205119688518E-3</v>
      </c>
      <c r="M540" s="183">
        <f>IFERROR(_xll.qlIndexFixing(Index1Y,$H540,TRUE,_xll.ohTrigger(RecalcTrigger,Trigger1Y)),NA())</f>
        <v>5.2131455832944732E-3</v>
      </c>
      <c r="N540" s="182">
        <f>IFERROR(_xll.qlIndexFixing(ONIndex1M,I540,TRUE,_xll.ohTrigger(RecalcTrigger,Trigger1M)),NA())</f>
        <v>8.7413059191021603E-6</v>
      </c>
      <c r="O540" s="44">
        <f>IFERROR(_xll.qlIndexFixing(ONIndex3M,I540,TRUE,_xll.ohTrigger(RecalcTrigger,Trigger3M)),NA())</f>
        <v>1.1270926663975445E-3</v>
      </c>
      <c r="P540" s="44">
        <f>IFERROR(_xll.qlIndexFixing(ONIndex6M,I540,TRUE,_xll.ohTrigger(RecalcTrigger,Trigger6M)),NA())</f>
        <v>2.2575604152486051E-3</v>
      </c>
      <c r="Q540" s="183">
        <f>IFERROR(_xll.qlIndexFixing(ONIndex1Y,I540,TRUE,_xll.ohTrigger(RecalcTrigger,Trigger1Y)),NA())</f>
        <v>3.6952291255687442E-3</v>
      </c>
    </row>
    <row r="541" spans="2:17" x14ac:dyDescent="0.2">
      <c r="B541" s="39" t="s">
        <v>42</v>
      </c>
      <c r="D541" s="42">
        <f>_xll.qlCalendarAdvance(Calendar,$D540,B541,"f",FALSE)</f>
        <v>43145</v>
      </c>
      <c r="E541" s="177">
        <f>_xll.qlInterestRateIndexValueDate(IndexON,D541)</f>
        <v>43145</v>
      </c>
      <c r="F541" s="193">
        <f>IFERROR(_xll.qlIndexFixing(IndexON,D541,TRUE,_xll.ohTrigger(RecalcTrigger,TriggerON)),NA())</f>
        <v>-4.6700273528266223E-4</v>
      </c>
      <c r="H541" s="42">
        <f>_xll.qlCalendarAdvance(Calendar,$H540,B541,"f",FALSE)</f>
        <v>43145</v>
      </c>
      <c r="I541" s="177">
        <f>_xll.qlInterestRateIndexValueDate(Index1M,$H541)</f>
        <v>43147</v>
      </c>
      <c r="J541" s="182">
        <f>IFERROR(_xll.qlIndexFixing(Index1M,$H541,TRUE,_xll.ohTrigger(RecalcTrigger,Trigger1M)),NA())</f>
        <v>9.9921702266644476E-5</v>
      </c>
      <c r="K541" s="44">
        <f>IFERROR(_xll.qlIndexFixing(Index3M,H541,TRUE,_xll.ohTrigger(RecalcTrigger,Trigger3M)),NA())</f>
        <v>1.419708988831271E-3</v>
      </c>
      <c r="L541" s="44">
        <f>IFERROR(_xll.qlIndexFixing(Index6M,$H541,TRUE,_xll.ohTrigger(RecalcTrigger,Trigger6M)),NA())</f>
        <v>2.8856624531311444E-3</v>
      </c>
      <c r="M541" s="183">
        <f>IFERROR(_xll.qlIndexFixing(Index1Y,$H541,TRUE,_xll.ohTrigger(RecalcTrigger,Trigger1Y)),NA())</f>
        <v>5.2661189483332888E-3</v>
      </c>
      <c r="N541" s="182">
        <f>IFERROR(_xll.qlIndexFixing(ONIndex1M,I541,TRUE,_xll.ohTrigger(RecalcTrigger,Trigger1M)),NA())</f>
        <v>4.697229917027812E-5</v>
      </c>
      <c r="O541" s="44">
        <f>IFERROR(_xll.qlIndexFixing(ONIndex3M,I541,TRUE,_xll.ohTrigger(RecalcTrigger,Trigger3M)),NA())</f>
        <v>1.1690818635567979E-3</v>
      </c>
      <c r="P541" s="44">
        <f>IFERROR(_xll.qlIndexFixing(ONIndex6M,I541,TRUE,_xll.ohTrigger(RecalcTrigger,Trigger6M)),NA())</f>
        <v>2.3019312952587967E-3</v>
      </c>
      <c r="Q541" s="183">
        <f>IFERROR(_xll.qlIndexFixing(ONIndex1Y,I541,TRUE,_xll.ohTrigger(RecalcTrigger,Trigger1Y)),NA())</f>
        <v>3.7675758381894298E-3</v>
      </c>
    </row>
    <row r="542" spans="2:17" x14ac:dyDescent="0.2">
      <c r="B542" s="39" t="s">
        <v>42</v>
      </c>
      <c r="D542" s="42">
        <f>_xll.qlCalendarAdvance(Calendar,$D541,B542,"f",FALSE)</f>
        <v>43152</v>
      </c>
      <c r="E542" s="177">
        <f>_xll.qlInterestRateIndexValueDate(IndexON,D542)</f>
        <v>43152</v>
      </c>
      <c r="F542" s="193">
        <f>IFERROR(_xll.qlIndexFixing(IndexON,D542,TRUE,_xll.ohTrigger(RecalcTrigger,TriggerON)),NA())</f>
        <v>-4.2408269268268128E-4</v>
      </c>
      <c r="H542" s="42">
        <f>_xll.qlCalendarAdvance(Calendar,$H541,B542,"f",FALSE)</f>
        <v>43152</v>
      </c>
      <c r="I542" s="177">
        <f>_xll.qlInterestRateIndexValueDate(Index1M,$H542)</f>
        <v>43154</v>
      </c>
      <c r="J542" s="182">
        <f>IFERROR(_xll.qlIndexFixing(Index1M,$H542,TRUE,_xll.ohTrigger(RecalcTrigger,Trigger1M)),NA())</f>
        <v>1.3925979483004572E-4</v>
      </c>
      <c r="K542" s="44">
        <f>IFERROR(_xll.qlIndexFixing(Index3M,H542,TRUE,_xll.ohTrigger(RecalcTrigger,Trigger3M)),NA())</f>
        <v>1.4643991273873547E-3</v>
      </c>
      <c r="L542" s="44">
        <f>IFERROR(_xll.qlIndexFixing(Index6M,$H542,TRUE,_xll.ohTrigger(RecalcTrigger,Trigger6M)),NA())</f>
        <v>2.9344336806597432E-3</v>
      </c>
      <c r="M542" s="183">
        <f>IFERROR(_xll.qlIndexFixing(Index1Y,$H542,TRUE,_xll.ohTrigger(RecalcTrigger,Trigger1Y)),NA())</f>
        <v>5.3185858241540183E-3</v>
      </c>
      <c r="N542" s="182">
        <f>IFERROR(_xll.qlIndexFixing(ONIndex1M,I542,TRUE,_xll.ohTrigger(RecalcTrigger,Trigger1M)),NA())</f>
        <v>8.5673252092632879E-5</v>
      </c>
      <c r="O542" s="44">
        <f>IFERROR(_xll.qlIndexFixing(ONIndex3M,I542,TRUE,_xll.ohTrigger(RecalcTrigger,Trigger3M)),NA())</f>
        <v>1.2114804755380959E-3</v>
      </c>
      <c r="P542" s="44">
        <f>IFERROR(_xll.qlIndexFixing(ONIndex6M,I542,TRUE,_xll.ohTrigger(RecalcTrigger,Trigger6M)),NA())</f>
        <v>2.3466557709017621E-3</v>
      </c>
      <c r="Q542" s="183">
        <f>IFERROR(_xll.qlIndexFixing(ONIndex1Y,I542,TRUE,_xll.ohTrigger(RecalcTrigger,Trigger1Y)),NA())</f>
        <v>3.8395361885878998E-3</v>
      </c>
    </row>
    <row r="543" spans="2:17" x14ac:dyDescent="0.2">
      <c r="B543" s="39" t="s">
        <v>42</v>
      </c>
      <c r="D543" s="42">
        <f>_xll.qlCalendarAdvance(Calendar,$D542,B543,"f",FALSE)</f>
        <v>43159</v>
      </c>
      <c r="E543" s="177">
        <f>_xll.qlInterestRateIndexValueDate(IndexON,D543)</f>
        <v>43159</v>
      </c>
      <c r="F543" s="193">
        <f>IFERROR(_xll.qlIndexFixing(IndexON,D543,TRUE,_xll.ohTrigger(RecalcTrigger,TriggerON)),NA())</f>
        <v>-3.8088713479211833E-4</v>
      </c>
      <c r="H543" s="42">
        <f>_xll.qlCalendarAdvance(Calendar,$H542,B543,"f",FALSE)</f>
        <v>43159</v>
      </c>
      <c r="I543" s="177">
        <f>_xll.qlInterestRateIndexValueDate(Index1M,$H543)</f>
        <v>43161</v>
      </c>
      <c r="J543" s="182">
        <f>IFERROR(_xll.qlIndexFixing(Index1M,$H543,TRUE,_xll.ohTrigger(RecalcTrigger,Trigger1M)),NA())</f>
        <v>1.9062223951815671E-4</v>
      </c>
      <c r="K543" s="44">
        <f>IFERROR(_xll.qlIndexFixing(Index3M,H543,TRUE,_xll.ohTrigger(RecalcTrigger,Trigger3M)),NA())</f>
        <v>1.5259984070974206E-3</v>
      </c>
      <c r="L543" s="44">
        <f>IFERROR(_xll.qlIndexFixing(Index6M,$H543,TRUE,_xll.ohTrigger(RecalcTrigger,Trigger6M)),NA())</f>
        <v>2.9980250225844392E-3</v>
      </c>
      <c r="M543" s="183">
        <f>IFERROR(_xll.qlIndexFixing(Index1Y,$H543,TRUE,_xll.ohTrigger(RecalcTrigger,Trigger1Y)),NA())</f>
        <v>5.3705612381777131E-3</v>
      </c>
      <c r="N543" s="182">
        <f>IFERROR(_xll.qlIndexFixing(ONIndex1M,I543,TRUE,_xll.ohTrigger(RecalcTrigger,Trigger1M)),NA())</f>
        <v>1.2484371640475445E-4</v>
      </c>
      <c r="O543" s="44">
        <f>IFERROR(_xll.qlIndexFixing(ONIndex3M,I543,TRUE,_xll.ohTrigger(RecalcTrigger,Trigger3M)),NA())</f>
        <v>1.2542860435083014E-3</v>
      </c>
      <c r="P543" s="44">
        <f>IFERROR(_xll.qlIndexFixing(ONIndex6M,I543,TRUE,_xll.ohTrigger(RecalcTrigger,Trigger6M)),NA())</f>
        <v>2.39173047806851E-3</v>
      </c>
      <c r="Q543" s="183">
        <f>IFERROR(_xll.qlIndexFixing(ONIndex1Y,I543,TRUE,_xll.ohTrigger(RecalcTrigger,Trigger1Y)),NA())</f>
        <v>3.9110649989826385E-3</v>
      </c>
    </row>
    <row r="544" spans="2:17" x14ac:dyDescent="0.2">
      <c r="B544" s="39" t="s">
        <v>42</v>
      </c>
      <c r="D544" s="42">
        <f>_xll.qlCalendarAdvance(Calendar,$D543,B544,"f",FALSE)</f>
        <v>43166</v>
      </c>
      <c r="E544" s="177">
        <f>_xll.qlInterestRateIndexValueDate(IndexON,D544)</f>
        <v>43166</v>
      </c>
      <c r="F544" s="193">
        <f>IFERROR(_xll.qlIndexFixing(IndexON,D544,TRUE,_xll.ohTrigger(RecalcTrigger,TriggerON)),NA())</f>
        <v>-3.3742615018095279E-4</v>
      </c>
      <c r="H544" s="42">
        <f>_xll.qlCalendarAdvance(Calendar,$H543,B544,"f",FALSE)</f>
        <v>43166</v>
      </c>
      <c r="I544" s="177">
        <f>_xll.qlInterestRateIndexValueDate(Index1M,$H544)</f>
        <v>43168</v>
      </c>
      <c r="J544" s="182">
        <f>IFERROR(_xll.qlIndexFixing(Index1M,$H544,TRUE,_xll.ohTrigger(RecalcTrigger,Trigger1M)),NA())</f>
        <v>2.2810468213382392E-4</v>
      </c>
      <c r="K544" s="44">
        <f>IFERROR(_xll.qlIndexFixing(Index3M,H544,TRUE,_xll.ohTrigger(RecalcTrigger,Trigger3M)),NA())</f>
        <v>1.5716113254053549E-3</v>
      </c>
      <c r="L544" s="44">
        <f>IFERROR(_xll.qlIndexFixing(Index6M,$H544,TRUE,_xll.ohTrigger(RecalcTrigger,Trigger6M)),NA())</f>
        <v>3.0474986310169189E-3</v>
      </c>
      <c r="M544" s="183">
        <f>IFERROR(_xll.qlIndexFixing(Index1Y,$H544,TRUE,_xll.ohTrigger(RecalcTrigger,Trigger1Y)),NA())</f>
        <v>5.4220612200020753E-3</v>
      </c>
      <c r="N544" s="182">
        <f>IFERROR(_xll.qlIndexFixing(ONIndex1M,I544,TRUE,_xll.ohTrigger(RecalcTrigger,Trigger1M)),NA())</f>
        <v>1.6448324382523083E-4</v>
      </c>
      <c r="O544" s="44">
        <f>IFERROR(_xll.qlIndexFixing(ONIndex3M,I544,TRUE,_xll.ohTrigger(RecalcTrigger,Trigger3M)),NA())</f>
        <v>1.297496108234597E-3</v>
      </c>
      <c r="P544" s="44">
        <f>IFERROR(_xll.qlIndexFixing(ONIndex6M,I544,TRUE,_xll.ohTrigger(RecalcTrigger,Trigger6M)),NA())</f>
        <v>2.4371520525701129E-3</v>
      </c>
      <c r="Q544" s="183">
        <f>IFERROR(_xll.qlIndexFixing(ONIndex1Y,I544,TRUE,_xll.ohTrigger(RecalcTrigger,Trigger1Y)),NA())</f>
        <v>3.9821170913523218E-3</v>
      </c>
    </row>
    <row r="545" spans="2:17" x14ac:dyDescent="0.2">
      <c r="B545" s="39" t="s">
        <v>42</v>
      </c>
      <c r="D545" s="42">
        <f>_xll.qlCalendarAdvance(Calendar,$D544,B545,"f",FALSE)</f>
        <v>43173</v>
      </c>
      <c r="E545" s="177">
        <f>_xll.qlInterestRateIndexValueDate(IndexON,D545)</f>
        <v>43173</v>
      </c>
      <c r="F545" s="193">
        <f>IFERROR(_xll.qlIndexFixing(IndexON,D545,TRUE,_xll.ohTrigger(RecalcTrigger,TriggerON)),NA())</f>
        <v>-2.9370982661980349E-4</v>
      </c>
      <c r="H545" s="42">
        <f>_xll.qlCalendarAdvance(Calendar,$H544,B545,"f",FALSE)</f>
        <v>43173</v>
      </c>
      <c r="I545" s="177">
        <f>_xll.qlInterestRateIndexValueDate(Index1M,$H545)</f>
        <v>43175</v>
      </c>
      <c r="J545" s="182">
        <f>IFERROR(_xll.qlIndexFixing(Index1M,$H545,TRUE,_xll.ohTrigger(RecalcTrigger,Trigger1M)),NA())</f>
        <v>2.6894879310720537E-4</v>
      </c>
      <c r="K545" s="44">
        <f>IFERROR(_xll.qlIndexFixing(Index3M,H545,TRUE,_xll.ohTrigger(RecalcTrigger,Trigger3M)),NA())</f>
        <v>1.6176120506249793E-3</v>
      </c>
      <c r="L545" s="44">
        <f>IFERROR(_xll.qlIndexFixing(Index6M,$H545,TRUE,_xll.ohTrigger(RecalcTrigger,Trigger6M)),NA())</f>
        <v>3.0972751749500831E-3</v>
      </c>
      <c r="M545" s="183">
        <f>IFERROR(_xll.qlIndexFixing(Index1Y,$H545,TRUE,_xll.ohTrigger(RecalcTrigger,Trigger1Y)),NA())</f>
        <v>5.4731028015844226E-3</v>
      </c>
      <c r="N545" s="182">
        <f>IFERROR(_xll.qlIndexFixing(ONIndex1M,I545,TRUE,_xll.ohTrigger(RecalcTrigger,Trigger1M)),NA())</f>
        <v>2.0459138591277792E-4</v>
      </c>
      <c r="O545" s="44">
        <f>IFERROR(_xll.qlIndexFixing(ONIndex3M,I545,TRUE,_xll.ohTrigger(RecalcTrigger,Trigger3M)),NA())</f>
        <v>1.3411082106440375E-3</v>
      </c>
      <c r="P545" s="44">
        <f>IFERROR(_xll.qlIndexFixing(ONIndex6M,I545,TRUE,_xll.ohTrigger(RecalcTrigger,Trigger6M)),NA())</f>
        <v>2.4829171299778352E-3</v>
      </c>
      <c r="Q545" s="183">
        <f>IFERROR(_xll.qlIndexFixing(ONIndex1Y,I545,TRUE,_xll.ohTrigger(RecalcTrigger,Trigger1Y)),NA())</f>
        <v>4.052647287835498E-3</v>
      </c>
    </row>
    <row r="546" spans="2:17" x14ac:dyDescent="0.2">
      <c r="B546" s="39" t="s">
        <v>42</v>
      </c>
      <c r="D546" s="42">
        <f>_xll.qlCalendarAdvance(Calendar,$D545,B546,"f",FALSE)</f>
        <v>43180</v>
      </c>
      <c r="E546" s="177">
        <f>_xll.qlInterestRateIndexValueDate(IndexON,D546)</f>
        <v>43180</v>
      </c>
      <c r="F546" s="193">
        <f>IFERROR(_xll.qlIndexFixing(IndexON,D546,TRUE,_xll.ohTrigger(RecalcTrigger,TriggerON)),NA())</f>
        <v>-2.4974825255874578E-4</v>
      </c>
      <c r="H546" s="42">
        <f>_xll.qlCalendarAdvance(Calendar,$H545,B546,"f",FALSE)</f>
        <v>43180</v>
      </c>
      <c r="I546" s="177">
        <f>_xll.qlInterestRateIndexValueDate(Index1M,$H546)</f>
        <v>43182</v>
      </c>
      <c r="J546" s="182">
        <f>IFERROR(_xll.qlIndexFixing(Index1M,$H546,TRUE,_xll.ohTrigger(RecalcTrigger,Trigger1M)),NA())</f>
        <v>3.1026051724683984E-4</v>
      </c>
      <c r="K546" s="44">
        <f>IFERROR(_xll.qlIndexFixing(Index3M,H546,TRUE,_xll.ohTrigger(RecalcTrigger,Trigger3M)),NA())</f>
        <v>1.6639981364714167E-3</v>
      </c>
      <c r="L546" s="44">
        <f>IFERROR(_xll.qlIndexFixing(Index6M,$H546,TRUE,_xll.ohTrigger(RecalcTrigger,Trigger6M)),NA())</f>
        <v>3.1473513077420493E-3</v>
      </c>
      <c r="M546" s="183">
        <f>IFERROR(_xll.qlIndexFixing(Index1Y,$H546,TRUE,_xll.ohTrigger(RecalcTrigger,Trigger1Y)),NA())</f>
        <v>5.5237040174233353E-3</v>
      </c>
      <c r="N546" s="182">
        <f>IFERROR(_xll.qlIndexFixing(ONIndex1M,I546,TRUE,_xll.ohTrigger(RecalcTrigger,Trigger1M)),NA())</f>
        <v>2.4516769462579191E-4</v>
      </c>
      <c r="O546" s="44">
        <f>IFERROR(_xll.qlIndexFixing(ONIndex3M,I546,TRUE,_xll.ohTrigger(RecalcTrigger,Trigger3M)),NA())</f>
        <v>1.3851198919034857E-3</v>
      </c>
      <c r="P546" s="44">
        <f>IFERROR(_xll.qlIndexFixing(ONIndex6M,I546,TRUE,_xll.ohTrigger(RecalcTrigger,Trigger6M)),NA())</f>
        <v>2.5290223461027495E-3</v>
      </c>
      <c r="Q546" s="183">
        <f>IFERROR(_xll.qlIndexFixing(ONIndex1Y,I546,TRUE,_xll.ohTrigger(RecalcTrigger,Trigger1Y)),NA())</f>
        <v>4.122610410490779E-3</v>
      </c>
    </row>
    <row r="547" spans="2:17" x14ac:dyDescent="0.2">
      <c r="B547" s="39" t="s">
        <v>42</v>
      </c>
      <c r="D547" s="42">
        <f>_xll.qlCalendarAdvance(Calendar,$D546,B547,"f",FALSE)</f>
        <v>43187</v>
      </c>
      <c r="E547" s="177">
        <f>_xll.qlInterestRateIndexValueDate(IndexON,D547)</f>
        <v>43187</v>
      </c>
      <c r="F547" s="193">
        <f>IFERROR(_xll.qlIndexFixing(IndexON,D547,TRUE,_xll.ohTrigger(RecalcTrigger,TriggerON)),NA())</f>
        <v>-2.0555151624801482E-4</v>
      </c>
      <c r="H547" s="42">
        <f>_xll.qlCalendarAdvance(Calendar,$H546,B547,"f",FALSE)</f>
        <v>43187</v>
      </c>
      <c r="I547" s="177">
        <f>_xll.qlInterestRateIndexValueDate(Index1M,$H547)</f>
        <v>43193</v>
      </c>
      <c r="J547" s="182">
        <f>IFERROR(_xll.qlIndexFixing(Index1M,$H547,TRUE,_xll.ohTrigger(RecalcTrigger,Trigger1M)),NA())</f>
        <v>3.7307952479093132E-4</v>
      </c>
      <c r="K547" s="44">
        <f>IFERROR(_xll.qlIndexFixing(Index3M,H547,TRUE,_xll.ohTrigger(RecalcTrigger,Trigger3M)),NA())</f>
        <v>1.7273713804159803E-3</v>
      </c>
      <c r="L547" s="44">
        <f>IFERROR(_xll.qlIndexFixing(Index6M,$H547,TRUE,_xll.ohTrigger(RecalcTrigger,Trigger6M)),NA())</f>
        <v>3.2191904185705175E-3</v>
      </c>
      <c r="M547" s="183">
        <f>IFERROR(_xll.qlIndexFixing(Index1Y,$H547,TRUE,_xll.ohTrigger(RecalcTrigger,Trigger1Y)),NA())</f>
        <v>5.5957478904626549E-3</v>
      </c>
      <c r="N547" s="182">
        <f>IFERROR(_xll.qlIndexFixing(ONIndex1M,I547,TRUE,_xll.ohTrigger(RecalcTrigger,Trigger1M)),NA())</f>
        <v>2.9802443105353404E-4</v>
      </c>
      <c r="O547" s="44">
        <f>IFERROR(_xll.qlIndexFixing(ONIndex3M,I547,TRUE,_xll.ohTrigger(RecalcTrigger,Trigger3M)),NA())</f>
        <v>1.4422895177368389E-3</v>
      </c>
      <c r="P547" s="44">
        <f>IFERROR(_xll.qlIndexFixing(ONIndex6M,I547,TRUE,_xll.ohTrigger(RecalcTrigger,Trigger6M)),NA())</f>
        <v>2.5887948627190127E-3</v>
      </c>
      <c r="Q547" s="183">
        <f>IFERROR(_xll.qlIndexFixing(ONIndex1Y,I547,TRUE,_xll.ohTrigger(RecalcTrigger,Trigger1Y)),NA())</f>
        <v>4.2116570391215191E-3</v>
      </c>
    </row>
    <row r="548" spans="2:17" x14ac:dyDescent="0.2">
      <c r="B548" s="39" t="s">
        <v>42</v>
      </c>
      <c r="D548" s="42">
        <f>_xll.qlCalendarAdvance(Calendar,$D547,B548,"f",FALSE)</f>
        <v>43194</v>
      </c>
      <c r="E548" s="177">
        <f>_xll.qlInterestRateIndexValueDate(IndexON,D548)</f>
        <v>43194</v>
      </c>
      <c r="F548" s="193">
        <f>IFERROR(_xll.qlIndexFixing(IndexON,D548,TRUE,_xll.ohTrigger(RecalcTrigger,TriggerON)),NA())</f>
        <v>-1.6112970581794173E-4</v>
      </c>
      <c r="H548" s="42">
        <f>_xll.qlCalendarAdvance(Calendar,$H547,B548,"f",FALSE)</f>
        <v>43194</v>
      </c>
      <c r="I548" s="177">
        <f>_xll.qlInterestRateIndexValueDate(Index1M,$H548)</f>
        <v>43196</v>
      </c>
      <c r="J548" s="182">
        <f>IFERROR(_xll.qlIndexFixing(Index1M,$H548,TRUE,_xll.ohTrigger(RecalcTrigger,Trigger1M)),NA())</f>
        <v>3.9428503121795972E-4</v>
      </c>
      <c r="K548" s="44">
        <f>IFERROR(_xll.qlIndexFixing(Index3M,H548,TRUE,_xll.ohTrigger(RecalcTrigger,Trigger3M)),NA())</f>
        <v>1.7475901418863248E-3</v>
      </c>
      <c r="L548" s="44">
        <f>IFERROR(_xll.qlIndexFixing(Index6M,$H548,TRUE,_xll.ohTrigger(RecalcTrigger,Trigger6M)),NA())</f>
        <v>3.2483854988393569E-3</v>
      </c>
      <c r="M548" s="183">
        <f>IFERROR(_xll.qlIndexFixing(Index1Y,$H548,TRUE,_xll.ohTrigger(RecalcTrigger,Trigger1Y)),NA())</f>
        <v>5.6236625036169934E-3</v>
      </c>
      <c r="N548" s="182">
        <f>IFERROR(_xll.qlIndexFixing(ONIndex1M,I548,TRUE,_xll.ohTrigger(RecalcTrigger,Trigger1M)),NA())</f>
        <v>3.2772301832295625E-4</v>
      </c>
      <c r="O548" s="44">
        <f>IFERROR(_xll.qlIndexFixing(ONIndex3M,I548,TRUE,_xll.ohTrigger(RecalcTrigger,Trigger3M)),NA())</f>
        <v>1.474332154280944E-3</v>
      </c>
      <c r="P548" s="44">
        <f>IFERROR(_xll.qlIndexFixing(ONIndex6M,I548,TRUE,_xll.ohTrigger(RecalcTrigger,Trigger6M)),NA())</f>
        <v>2.6222397377484441E-3</v>
      </c>
      <c r="Q548" s="183">
        <f>IFERROR(_xll.qlIndexFixing(ONIndex1Y,I548,TRUE,_xll.ohTrigger(RecalcTrigger,Trigger1Y)),NA())</f>
        <v>4.2606547221524238E-3</v>
      </c>
    </row>
    <row r="549" spans="2:17" x14ac:dyDescent="0.2">
      <c r="B549" s="39" t="s">
        <v>42</v>
      </c>
      <c r="D549" s="42">
        <f>_xll.qlCalendarAdvance(Calendar,$D548,B549,"f",FALSE)</f>
        <v>43201</v>
      </c>
      <c r="E549" s="177">
        <f>_xll.qlInterestRateIndexValueDate(IndexON,D549)</f>
        <v>43201</v>
      </c>
      <c r="F549" s="193">
        <f>IFERROR(_xll.qlIndexFixing(IndexON,D549,TRUE,_xll.ohTrigger(RecalcTrigger,TriggerON)),NA())</f>
        <v>-1.1649290947879365E-4</v>
      </c>
      <c r="H549" s="42">
        <f>_xll.qlCalendarAdvance(Calendar,$H548,B549,"f",FALSE)</f>
        <v>43201</v>
      </c>
      <c r="I549" s="177">
        <f>_xll.qlInterestRateIndexValueDate(Index1M,$H549)</f>
        <v>43203</v>
      </c>
      <c r="J549" s="182">
        <f>IFERROR(_xll.qlIndexFixing(Index1M,$H549,TRUE,_xll.ohTrigger(RecalcTrigger,Trigger1M)),NA())</f>
        <v>4.3699693427234182E-4</v>
      </c>
      <c r="K549" s="44">
        <f>IFERROR(_xll.qlIndexFixing(Index3M,H549,TRUE,_xll.ohTrigger(RecalcTrigger,Trigger3M)),NA())</f>
        <v>1.795037291851771E-3</v>
      </c>
      <c r="L549" s="44">
        <f>IFERROR(_xll.qlIndexFixing(Index6M,$H549,TRUE,_xll.ohTrigger(RecalcTrigger,Trigger6M)),NA())</f>
        <v>3.2993320405006275E-3</v>
      </c>
      <c r="M549" s="183">
        <f>IFERROR(_xll.qlIndexFixing(Index1Y,$H549,TRUE,_xll.ohTrigger(RecalcTrigger,Trigger1Y)),NA())</f>
        <v>5.6730608572386635E-3</v>
      </c>
      <c r="N549" s="182">
        <f>IFERROR(_xll.qlIndexFixing(ONIndex1M,I549,TRUE,_xll.ohTrigger(RecalcTrigger,Trigger1M)),NA())</f>
        <v>3.6970113690415474E-4</v>
      </c>
      <c r="O549" s="44">
        <f>IFERROR(_xll.qlIndexFixing(ONIndex3M,I549,TRUE,_xll.ohTrigger(RecalcTrigger,Trigger3M)),NA())</f>
        <v>1.5195278174129356E-3</v>
      </c>
      <c r="P549" s="44">
        <f>IFERROR(_xll.qlIndexFixing(ONIndex6M,I549,TRUE,_xll.ohTrigger(RecalcTrigger,Trigger6M)),NA())</f>
        <v>2.6693451846515615E-3</v>
      </c>
      <c r="Q549" s="183">
        <f>IFERROR(_xll.qlIndexFixing(ONIndex1Y,I549,TRUE,_xll.ohTrigger(RecalcTrigger,Trigger1Y)),NA())</f>
        <v>4.3286455551161396E-3</v>
      </c>
    </row>
    <row r="550" spans="2:17" x14ac:dyDescent="0.2">
      <c r="B550" s="39" t="s">
        <v>42</v>
      </c>
      <c r="D550" s="42">
        <f>_xll.qlCalendarAdvance(Calendar,$D549,B550,"f",FALSE)</f>
        <v>43208</v>
      </c>
      <c r="E550" s="177">
        <f>_xll.qlInterestRateIndexValueDate(IndexON,D550)</f>
        <v>43208</v>
      </c>
      <c r="F550" s="193">
        <f>IFERROR(_xll.qlIndexFixing(IndexON,D550,TRUE,_xll.ohTrigger(RecalcTrigger,TriggerON)),NA())</f>
        <v>-7.165121564067789E-5</v>
      </c>
      <c r="H550" s="42">
        <f>_xll.qlCalendarAdvance(Calendar,$H549,B550,"f",FALSE)</f>
        <v>43208</v>
      </c>
      <c r="I550" s="177">
        <f>_xll.qlInterestRateIndexValueDate(Index1M,$H550)</f>
        <v>43210</v>
      </c>
      <c r="J550" s="182">
        <f>IFERROR(_xll.qlIndexFixing(Index1M,$H550,TRUE,_xll.ohTrigger(RecalcTrigger,Trigger1M)),NA())</f>
        <v>4.8017467694134872E-4</v>
      </c>
      <c r="K550" s="44">
        <f>IFERROR(_xll.qlIndexFixing(Index3M,H550,TRUE,_xll.ohTrigger(RecalcTrigger,Trigger3M)),NA())</f>
        <v>1.8428605169522069E-3</v>
      </c>
      <c r="L550" s="44">
        <f>IFERROR(_xll.qlIndexFixing(Index6M,$H550,TRUE,_xll.ohTrigger(RecalcTrigger,Trigger6M)),NA())</f>
        <v>3.3505568097602638E-3</v>
      </c>
      <c r="M550" s="183">
        <f>IFERROR(_xll.qlIndexFixing(Index1Y,$H550,TRUE,_xll.ohTrigger(RecalcTrigger,Trigger1Y)),NA())</f>
        <v>5.7254210390911284E-3</v>
      </c>
      <c r="N550" s="182">
        <f>IFERROR(_xll.qlIndexFixing(ONIndex1M,I550,TRUE,_xll.ohTrigger(RecalcTrigger,Trigger1M)),NA())</f>
        <v>4.1214562882530004E-4</v>
      </c>
      <c r="O550" s="44">
        <f>IFERROR(_xll.qlIndexFixing(ONIndex3M,I550,TRUE,_xll.ohTrigger(RecalcTrigger,Trigger3M)),NA())</f>
        <v>1.56511322318309E-3</v>
      </c>
      <c r="P550" s="44">
        <f>IFERROR(_xll.qlIndexFixing(ONIndex6M,I550,TRUE,_xll.ohTrigger(RecalcTrigger,Trigger6M)),NA())</f>
        <v>2.716777313436225E-3</v>
      </c>
      <c r="Q550" s="183">
        <f>IFERROR(_xll.qlIndexFixing(ONIndex1Y,I550,TRUE,_xll.ohTrigger(RecalcTrigger,Trigger1Y)),NA())</f>
        <v>4.3958886020867283E-3</v>
      </c>
    </row>
    <row r="551" spans="2:17" x14ac:dyDescent="0.2">
      <c r="B551" s="39" t="s">
        <v>42</v>
      </c>
      <c r="D551" s="42">
        <f>_xll.qlCalendarAdvance(Calendar,$D550,B551,"f",FALSE)</f>
        <v>43215</v>
      </c>
      <c r="E551" s="177">
        <f>_xll.qlInterestRateIndexValueDate(IndexON,D551)</f>
        <v>43215</v>
      </c>
      <c r="F551" s="193">
        <f>IFERROR(_xll.qlIndexFixing(IndexON,D551,TRUE,_xll.ohTrigger(RecalcTrigger,TriggerON)),NA())</f>
        <v>-2.6614712234085403E-5</v>
      </c>
      <c r="H551" s="42">
        <f>_xll.qlCalendarAdvance(Calendar,$H550,B551,"f",FALSE)</f>
        <v>43215</v>
      </c>
      <c r="I551" s="177">
        <f>_xll.qlInterestRateIndexValueDate(Index1M,$H551)</f>
        <v>43217</v>
      </c>
      <c r="J551" s="182">
        <f>IFERROR(_xll.qlIndexFixing(Index1M,$H551,TRUE,_xll.ohTrigger(RecalcTrigger,Trigger1M)),NA())</f>
        <v>5.2381781596148999E-4</v>
      </c>
      <c r="K551" s="44">
        <f>IFERROR(_xll.qlIndexFixing(Index3M,H551,TRUE,_xll.ohTrigger(RecalcTrigger,Trigger3M)),NA())</f>
        <v>1.8910573704608549E-3</v>
      </c>
      <c r="L551" s="44">
        <f>IFERROR(_xll.qlIndexFixing(Index6M,$H551,TRUE,_xll.ohTrigger(RecalcTrigger,Trigger6M)),NA())</f>
        <v>3.4020536719397707E-3</v>
      </c>
      <c r="M551" s="183">
        <f>IFERROR(_xll.qlIndexFixing(Index1Y,$H551,TRUE,_xll.ohTrigger(RecalcTrigger,Trigger1Y)),NA())</f>
        <v>5.7708060176550613E-3</v>
      </c>
      <c r="N551" s="182">
        <f>IFERROR(_xll.qlIndexFixing(ONIndex1M,I551,TRUE,_xll.ohTrigger(RecalcTrigger,Trigger1M)),NA())</f>
        <v>4.612241140211637E-4</v>
      </c>
      <c r="O551" s="44">
        <f>IFERROR(_xll.qlIndexFixing(ONIndex3M,I551,TRUE,_xll.ohTrigger(RecalcTrigger,Trigger3M)),NA())</f>
        <v>1.6176849112259362E-3</v>
      </c>
      <c r="P551" s="44">
        <f>IFERROR(_xll.qlIndexFixing(ONIndex6M,I551,TRUE,_xll.ohTrigger(RecalcTrigger,Trigger6M)),NA())</f>
        <v>2.7713811634377805E-3</v>
      </c>
      <c r="Q551" s="183">
        <f>IFERROR(_xll.qlIndexFixing(ONIndex1Y,I551,TRUE,_xll.ohTrigger(RecalcTrigger,Trigger1Y)),NA())</f>
        <v>4.4717641877412007E-3</v>
      </c>
    </row>
    <row r="552" spans="2:17" x14ac:dyDescent="0.2">
      <c r="B552" s="39" t="s">
        <v>42</v>
      </c>
      <c r="D552" s="42">
        <f>_xll.qlCalendarAdvance(Calendar,$D551,B552,"f",FALSE)</f>
        <v>43222</v>
      </c>
      <c r="E552" s="177">
        <f>_xll.qlInterestRateIndexValueDate(IndexON,D552)</f>
        <v>43222</v>
      </c>
      <c r="F552" s="193">
        <f>IFERROR(_xll.qlIndexFixing(IndexON,D552,TRUE,_xll.ohTrigger(RecalcTrigger,TriggerON)),NA())</f>
        <v>1.8606512011132281E-5</v>
      </c>
      <c r="H552" s="42">
        <f>_xll.qlCalendarAdvance(Calendar,$H551,B552,"f",FALSE)</f>
        <v>43222</v>
      </c>
      <c r="I552" s="177">
        <f>_xll.qlInterestRateIndexValueDate(Index1M,$H552)</f>
        <v>43224</v>
      </c>
      <c r="J552" s="182">
        <f>IFERROR(_xll.qlIndexFixing(Index1M,$H552,TRUE,_xll.ohTrigger(RecalcTrigger,Trigger1M)),NA())</f>
        <v>5.6792590811568979E-4</v>
      </c>
      <c r="K552" s="44">
        <f>IFERROR(_xll.qlIndexFixing(Index3M,H552,TRUE,_xll.ohTrigger(RecalcTrigger,Trigger3M)),NA())</f>
        <v>1.9502702321843081E-3</v>
      </c>
      <c r="L552" s="44">
        <f>IFERROR(_xll.qlIndexFixing(Index6M,$H552,TRUE,_xll.ohTrigger(RecalcTrigger,Trigger6M)),NA())</f>
        <v>3.4538164264829724E-3</v>
      </c>
      <c r="M552" s="183">
        <f>IFERROR(_xll.qlIndexFixing(Index1Y,$H552,TRUE,_xll.ohTrigger(RecalcTrigger,Trigger1Y)),NA())</f>
        <v>5.8191999275864379E-3</v>
      </c>
      <c r="N552" s="182">
        <f>IFERROR(_xll.qlIndexFixing(ONIndex1M,I552,TRUE,_xll.ohTrigger(RecalcTrigger,Trigger1M)),NA())</f>
        <v>4.9843193972165523E-4</v>
      </c>
      <c r="O552" s="44">
        <f>IFERROR(_xll.qlIndexFixing(ONIndex3M,I552,TRUE,_xll.ohTrigger(RecalcTrigger,Trigger3M)),NA())</f>
        <v>1.6574434264260418E-3</v>
      </c>
      <c r="P552" s="44">
        <f>IFERROR(_xll.qlIndexFixing(ONIndex6M,I552,TRUE,_xll.ohTrigger(RecalcTrigger,Trigger6M)),NA())</f>
        <v>2.8126081592549923E-3</v>
      </c>
      <c r="Q552" s="183">
        <f>IFERROR(_xll.qlIndexFixing(ONIndex1Y,I552,TRUE,_xll.ohTrigger(RecalcTrigger,Trigger1Y)),NA())</f>
        <v>4.52795062532374E-3</v>
      </c>
    </row>
    <row r="553" spans="2:17" x14ac:dyDescent="0.2">
      <c r="B553" s="39" t="s">
        <v>42</v>
      </c>
      <c r="D553" s="42">
        <f>_xll.qlCalendarAdvance(Calendar,$D552,B553,"f",FALSE)</f>
        <v>43229</v>
      </c>
      <c r="E553" s="177">
        <f>_xll.qlInterestRateIndexValueDate(IndexON,D553)</f>
        <v>43229</v>
      </c>
      <c r="F553" s="193">
        <f>IFERROR(_xll.qlIndexFixing(IndexON,D553,TRUE,_xll.ohTrigger(RecalcTrigger,TriggerON)),NA())</f>
        <v>6.4002369404292381E-5</v>
      </c>
      <c r="H553" s="42">
        <f>_xll.qlCalendarAdvance(Calendar,$H552,B553,"f",FALSE)</f>
        <v>43229</v>
      </c>
      <c r="I553" s="177">
        <f>_xll.qlInterestRateIndexValueDate(Index1M,$H553)</f>
        <v>43231</v>
      </c>
      <c r="J553" s="182">
        <f>IFERROR(_xll.qlIndexFixing(Index1M,$H553,TRUE,_xll.ohTrigger(RecalcTrigger,Trigger1M)),NA())</f>
        <v>6.1249851023586501E-4</v>
      </c>
      <c r="K553" s="44">
        <f>IFERROR(_xll.qlIndexFixing(Index3M,H553,TRUE,_xll.ohTrigger(RecalcTrigger,Trigger3M)),NA())</f>
        <v>1.9992853459418619E-3</v>
      </c>
      <c r="L553" s="44">
        <f>IFERROR(_xll.qlIndexFixing(Index6M,$H553,TRUE,_xll.ohTrigger(RecalcTrigger,Trigger6M)),NA())</f>
        <v>3.5058388069408868E-3</v>
      </c>
      <c r="M553" s="183">
        <f>IFERROR(_xll.qlIndexFixing(Index1Y,$H553,TRUE,_xll.ohTrigger(RecalcTrigger,Trigger1Y)),NA())</f>
        <v>5.8673077988626006E-3</v>
      </c>
      <c r="N553" s="182">
        <f>IFERROR(_xll.qlIndexFixing(ONIndex1M,I553,TRUE,_xll.ohTrigger(RecalcTrigger,Trigger1M)),NA())</f>
        <v>5.4227286221397719E-4</v>
      </c>
      <c r="O553" s="44">
        <f>IFERROR(_xll.qlIndexFixing(ONIndex3M,I553,TRUE,_xll.ohTrigger(RecalcTrigger,Trigger3M)),NA())</f>
        <v>1.7041833057529487E-3</v>
      </c>
      <c r="P553" s="44">
        <f>IFERROR(_xll.qlIndexFixing(ONIndex6M,I553,TRUE,_xll.ohTrigger(RecalcTrigger,Trigger6M)),NA())</f>
        <v>2.8610001479112412E-3</v>
      </c>
      <c r="Q553" s="183">
        <f>IFERROR(_xll.qlIndexFixing(ONIndex1Y,I553,TRUE,_xll.ohTrigger(RecalcTrigger,Trigger1Y)),NA())</f>
        <v>4.5926792452277709E-3</v>
      </c>
    </row>
    <row r="554" spans="2:17" x14ac:dyDescent="0.2">
      <c r="B554" s="39" t="s">
        <v>42</v>
      </c>
      <c r="D554" s="42">
        <f>_xll.qlCalendarAdvance(Calendar,$D553,B554,"f",FALSE)</f>
        <v>43236</v>
      </c>
      <c r="E554" s="177">
        <f>_xll.qlInterestRateIndexValueDate(IndexON,D554)</f>
        <v>43236</v>
      </c>
      <c r="F554" s="193">
        <f>IFERROR(_xll.qlIndexFixing(IndexON,D554,TRUE,_xll.ohTrigger(RecalcTrigger,TriggerON)),NA())</f>
        <v>1.0956277117557534E-4</v>
      </c>
      <c r="H554" s="42">
        <f>_xll.qlCalendarAdvance(Calendar,$H553,B554,"f",FALSE)</f>
        <v>43236</v>
      </c>
      <c r="I554" s="177">
        <f>_xll.qlInterestRateIndexValueDate(Index1M,$H554)</f>
        <v>43238</v>
      </c>
      <c r="J554" s="182">
        <f>IFERROR(_xll.qlIndexFixing(Index1M,$H554,TRUE,_xll.ohTrigger(RecalcTrigger,Trigger1M)),NA())</f>
        <v>6.5753517921066183E-4</v>
      </c>
      <c r="K554" s="44">
        <f>IFERROR(_xll.qlIndexFixing(Index3M,H554,TRUE,_xll.ohTrigger(RecalcTrigger,Trigger3M)),NA())</f>
        <v>2.0486662497580846E-3</v>
      </c>
      <c r="L554" s="44">
        <f>IFERROR(_xll.qlIndexFixing(Index6M,$H554,TRUE,_xll.ohTrigger(RecalcTrigger,Trigger6M)),NA())</f>
        <v>3.5581144809501237E-3</v>
      </c>
      <c r="M554" s="183">
        <f>IFERROR(_xll.qlIndexFixing(Index1Y,$H554,TRUE,_xll.ohTrigger(RecalcTrigger,Trigger1Y)),NA())</f>
        <v>5.9151556924636273E-3</v>
      </c>
      <c r="N554" s="182">
        <f>IFERROR(_xll.qlIndexFixing(ONIndex1M,I554,TRUE,_xll.ohTrigger(RecalcTrigger,Trigger1M)),NA())</f>
        <v>5.8657836492059801E-4</v>
      </c>
      <c r="O554" s="44">
        <f>IFERROR(_xll.qlIndexFixing(ONIndex3M,I554,TRUE,_xll.ohTrigger(RecalcTrigger,Trigger3M)),NA())</f>
        <v>1.7513030914262373E-3</v>
      </c>
      <c r="P554" s="44">
        <f>IFERROR(_xll.qlIndexFixing(ONIndex6M,I554,TRUE,_xll.ohTrigger(RecalcTrigger,Trigger6M)),NA())</f>
        <v>2.9097053613735824E-3</v>
      </c>
      <c r="Q554" s="183">
        <f>IFERROR(_xll.qlIndexFixing(ONIndex1Y,I554,TRUE,_xll.ohTrigger(RecalcTrigger,Trigger1Y)),NA())</f>
        <v>4.6564793665737625E-3</v>
      </c>
    </row>
    <row r="555" spans="2:17" x14ac:dyDescent="0.2">
      <c r="B555" s="39" t="s">
        <v>42</v>
      </c>
      <c r="D555" s="42">
        <f>_xll.qlCalendarAdvance(Calendar,$D554,B555,"f",FALSE)</f>
        <v>43243</v>
      </c>
      <c r="E555" s="177">
        <f>_xll.qlInterestRateIndexValueDate(IndexON,D555)</f>
        <v>43243</v>
      </c>
      <c r="F555" s="193">
        <f>IFERROR(_xll.qlIndexFixing(IndexON,D555,TRUE,_xll.ohTrigger(RecalcTrigger,TriggerON)),NA())</f>
        <v>1.5527762947442625E-4</v>
      </c>
      <c r="H555" s="42">
        <f>_xll.qlCalendarAdvance(Calendar,$H554,B555,"f",FALSE)</f>
        <v>43243</v>
      </c>
      <c r="I555" s="177">
        <f>_xll.qlInterestRateIndexValueDate(Index1M,$H555)</f>
        <v>43245</v>
      </c>
      <c r="J555" s="182">
        <f>IFERROR(_xll.qlIndexFixing(Index1M,$H555,TRUE,_xll.ohTrigger(RecalcTrigger,Trigger1M)),NA())</f>
        <v>7.0303547196998346E-4</v>
      </c>
      <c r="K555" s="44">
        <f>IFERROR(_xll.qlIndexFixing(Index3M,H555,TRUE,_xll.ohTrigger(RecalcTrigger,Trigger3M)),NA())</f>
        <v>2.0984104972400996E-3</v>
      </c>
      <c r="L555" s="44">
        <f>IFERROR(_xll.qlIndexFixing(Index6M,$H555,TRUE,_xll.ohTrigger(RecalcTrigger,Trigger6M)),NA())</f>
        <v>3.6106370502207849E-3</v>
      </c>
      <c r="M555" s="183">
        <f>IFERROR(_xll.qlIndexFixing(Index1Y,$H555,TRUE,_xll.ohTrigger(RecalcTrigger,Trigger1Y)),NA())</f>
        <v>5.962770673440098E-3</v>
      </c>
      <c r="N555" s="182">
        <f>IFERROR(_xll.qlIndexFixing(ONIndex1M,I555,TRUE,_xll.ohTrigger(RecalcTrigger,Trigger1M)),NA())</f>
        <v>6.3134799979991385E-4</v>
      </c>
      <c r="O555" s="44">
        <f>IFERROR(_xll.qlIndexFixing(ONIndex3M,I555,TRUE,_xll.ohTrigger(RecalcTrigger,Trigger3M)),NA())</f>
        <v>1.7988003246127704E-3</v>
      </c>
      <c r="P555" s="44">
        <f>IFERROR(_xll.qlIndexFixing(ONIndex6M,I555,TRUE,_xll.ohTrigger(RecalcTrigger,Trigger6M)),NA())</f>
        <v>2.9587204352932162E-3</v>
      </c>
      <c r="Q555" s="183">
        <f>IFERROR(_xll.qlIndexFixing(ONIndex1Y,I555,TRUE,_xll.ohTrigger(RecalcTrigger,Trigger1Y)),NA())</f>
        <v>4.7193058108607744E-3</v>
      </c>
    </row>
    <row r="556" spans="2:17" x14ac:dyDescent="0.2">
      <c r="B556" s="39" t="s">
        <v>42</v>
      </c>
      <c r="D556" s="42">
        <f>_xll.qlCalendarAdvance(Calendar,$D555,B556,"f",FALSE)</f>
        <v>43250</v>
      </c>
      <c r="E556" s="177">
        <f>_xll.qlInterestRateIndexValueDate(IndexON,D556)</f>
        <v>43250</v>
      </c>
      <c r="F556" s="193">
        <f>IFERROR(_xll.qlIndexFixing(IndexON,D556,TRUE,_xll.ohTrigger(RecalcTrigger,TriggerON)),NA())</f>
        <v>2.0113685581080176E-4</v>
      </c>
      <c r="H556" s="42">
        <f>_xll.qlCalendarAdvance(Calendar,$H555,B556,"f",FALSE)</f>
        <v>43250</v>
      </c>
      <c r="I556" s="177">
        <f>_xll.qlInterestRateIndexValueDate(Index1M,$H556)</f>
        <v>43252</v>
      </c>
      <c r="J556" s="182">
        <f>IFERROR(_xll.qlIndexFixing(Index1M,$H556,TRUE,_xll.ohTrigger(RecalcTrigger,Trigger1M)),NA())</f>
        <v>7.4899894549530462E-4</v>
      </c>
      <c r="K556" s="44">
        <f>IFERROR(_xll.qlIndexFixing(Index3M,H556,TRUE,_xll.ohTrigger(RecalcTrigger,Trigger3M)),NA())</f>
        <v>2.1485156419695211E-3</v>
      </c>
      <c r="L556" s="44">
        <f>IFERROR(_xll.qlIndexFixing(Index6M,$H556,TRUE,_xll.ohTrigger(RecalcTrigger,Trigger6M)),NA())</f>
        <v>3.6634000505165894E-3</v>
      </c>
      <c r="M556" s="183">
        <f>IFERROR(_xll.qlIndexFixing(Index1Y,$H556,TRUE,_xll.ohTrigger(RecalcTrigger,Trigger1Y)),NA())</f>
        <v>6.010180811087785E-3</v>
      </c>
      <c r="N556" s="182">
        <f>IFERROR(_xll.qlIndexFixing(ONIndex1M,I556,TRUE,_xll.ohTrigger(RecalcTrigger,Trigger1M)),NA())</f>
        <v>6.7658131833070456E-4</v>
      </c>
      <c r="O556" s="44">
        <f>IFERROR(_xll.qlIndexFixing(ONIndex3M,I556,TRUE,_xll.ohTrigger(RecalcTrigger,Trigger3M)),NA())</f>
        <v>1.8466725461596667E-3</v>
      </c>
      <c r="P556" s="44">
        <f>IFERROR(_xll.qlIndexFixing(ONIndex6M,I556,TRUE,_xll.ohTrigger(RecalcTrigger,Trigger6M)),NA())</f>
        <v>3.0080420055611512E-3</v>
      </c>
      <c r="Q556" s="183">
        <f>IFERROR(_xll.qlIndexFixing(ONIndex1Y,I556,TRUE,_xll.ohTrigger(RecalcTrigger,Trigger1Y)),NA())</f>
        <v>4.7811134000674826E-3</v>
      </c>
    </row>
    <row r="557" spans="2:17" x14ac:dyDescent="0.2">
      <c r="B557" s="39" t="s">
        <v>42</v>
      </c>
      <c r="D557" s="42">
        <f>_xll.qlCalendarAdvance(Calendar,$D556,B557,"f",FALSE)</f>
        <v>43257</v>
      </c>
      <c r="E557" s="177">
        <f>_xll.qlInterestRateIndexValueDate(IndexON,D557)</f>
        <v>43257</v>
      </c>
      <c r="F557" s="193">
        <f>IFERROR(_xll.qlIndexFixing(IndexON,D557,TRUE,_xll.ohTrigger(RecalcTrigger,TriggerON)),NA())</f>
        <v>2.4713036193446669E-4</v>
      </c>
      <c r="H557" s="42">
        <f>_xll.qlCalendarAdvance(Calendar,$H556,B557,"f",FALSE)</f>
        <v>43257</v>
      </c>
      <c r="I557" s="177">
        <f>_xll.qlInterestRateIndexValueDate(Index1M,$H557)</f>
        <v>43259</v>
      </c>
      <c r="J557" s="182">
        <f>IFERROR(_xll.qlIndexFixing(Index1M,$H557,TRUE,_xll.ohTrigger(RecalcTrigger,Trigger1M)),NA())</f>
        <v>7.9542515680935781E-4</v>
      </c>
      <c r="K557" s="44">
        <f>IFERROR(_xll.qlIndexFixing(Index3M,H557,TRUE,_xll.ohTrigger(RecalcTrigger,Trigger3M)),NA())</f>
        <v>2.1989792375015989E-3</v>
      </c>
      <c r="L557" s="44">
        <f>IFERROR(_xll.qlIndexFixing(Index6M,$H557,TRUE,_xll.ohTrigger(RecalcTrigger,Trigger6M)),NA())</f>
        <v>3.7163969516380213E-3</v>
      </c>
      <c r="M557" s="183">
        <f>IFERROR(_xll.qlIndexFixing(Index1Y,$H557,TRUE,_xll.ohTrigger(RecalcTrigger,Trigger1Y)),NA())</f>
        <v>6.0574151791277743E-3</v>
      </c>
      <c r="N557" s="182">
        <f>IFERROR(_xll.qlIndexFixing(ONIndex1M,I557,TRUE,_xll.ohTrigger(RecalcTrigger,Trigger1M)),NA())</f>
        <v>7.2227787255130238E-4</v>
      </c>
      <c r="O557" s="44">
        <f>IFERROR(_xll.qlIndexFixing(ONIndex3M,I557,TRUE,_xll.ohTrigger(RecalcTrigger,Trigger3M)),NA())</f>
        <v>1.894917297153853E-3</v>
      </c>
      <c r="P557" s="44">
        <f>IFERROR(_xll.qlIndexFixing(ONIndex6M,I557,TRUE,_xll.ohTrigger(RecalcTrigger,Trigger6M)),NA())</f>
        <v>3.057666707908524E-3</v>
      </c>
      <c r="Q557" s="183">
        <f>IFERROR(_xll.qlIndexFixing(ONIndex1Y,I557,TRUE,_xll.ohTrigger(RecalcTrigger,Trigger1Y)),NA())</f>
        <v>4.8418569558528191E-3</v>
      </c>
    </row>
    <row r="558" spans="2:17" x14ac:dyDescent="0.2">
      <c r="B558" s="39" t="s">
        <v>42</v>
      </c>
      <c r="D558" s="42">
        <f>_xll.qlCalendarAdvance(Calendar,$D557,B558,"f",FALSE)</f>
        <v>43264</v>
      </c>
      <c r="E558" s="177">
        <f>_xll.qlInterestRateIndexValueDate(IndexON,D558)</f>
        <v>43264</v>
      </c>
      <c r="F558" s="193">
        <f>IFERROR(_xll.qlIndexFixing(IndexON,D558,TRUE,_xll.ohTrigger(RecalcTrigger,TriggerON)),NA())</f>
        <v>2.9324805959518585E-4</v>
      </c>
      <c r="H558" s="42">
        <f>_xll.qlCalendarAdvance(Calendar,$H557,B558,"f",FALSE)</f>
        <v>43264</v>
      </c>
      <c r="I558" s="177">
        <f>_xll.qlInterestRateIndexValueDate(Index1M,$H558)</f>
        <v>43266</v>
      </c>
      <c r="J558" s="182">
        <f>IFERROR(_xll.qlIndexFixing(Index1M,$H558,TRUE,_xll.ohTrigger(RecalcTrigger,Trigger1M)),NA())</f>
        <v>8.4231366299676103E-4</v>
      </c>
      <c r="K558" s="44">
        <f>IFERROR(_xll.qlIndexFixing(Index3M,H558,TRUE,_xll.ohTrigger(RecalcTrigger,Trigger3M)),NA())</f>
        <v>2.2497988373652235E-3</v>
      </c>
      <c r="L558" s="44">
        <f>IFERROR(_xll.qlIndexFixing(Index6M,$H558,TRUE,_xll.ohTrigger(RecalcTrigger,Trigger6M)),NA())</f>
        <v>3.7696211574080696E-3</v>
      </c>
      <c r="M558" s="183">
        <f>IFERROR(_xll.qlIndexFixing(Index1Y,$H558,TRUE,_xll.ohTrigger(RecalcTrigger,Trigger1Y)),NA())</f>
        <v>6.1045038558889949E-3</v>
      </c>
      <c r="N558" s="182">
        <f>IFERROR(_xll.qlIndexFixing(ONIndex1M,I558,TRUE,_xll.ohTrigger(RecalcTrigger,Trigger1M)),NA())</f>
        <v>7.6843721386055108E-4</v>
      </c>
      <c r="O558" s="44">
        <f>IFERROR(_xll.qlIndexFixing(ONIndex3M,I558,TRUE,_xll.ohTrigger(RecalcTrigger,Trigger3M)),NA())</f>
        <v>1.9435321184424481E-3</v>
      </c>
      <c r="P558" s="44">
        <f>IFERROR(_xll.qlIndexFixing(ONIndex6M,I558,TRUE,_xll.ohTrigger(RecalcTrigger,Trigger6M)),NA())</f>
        <v>3.1075911780664711E-3</v>
      </c>
      <c r="Q558" s="183">
        <f>IFERROR(_xll.qlIndexFixing(ONIndex1Y,I558,TRUE,_xll.ohTrigger(RecalcTrigger,Trigger1Y)),NA())</f>
        <v>4.9014912998757154E-3</v>
      </c>
    </row>
    <row r="559" spans="2:17" x14ac:dyDescent="0.2">
      <c r="B559" s="39" t="s">
        <v>42</v>
      </c>
      <c r="D559" s="42">
        <f>_xll.qlCalendarAdvance(Calendar,$D558,B559,"f",FALSE)</f>
        <v>43271</v>
      </c>
      <c r="E559" s="177">
        <f>_xll.qlInterestRateIndexValueDate(IndexON,D559)</f>
        <v>43271</v>
      </c>
      <c r="F559" s="193">
        <f>IFERROR(_xll.qlIndexFixing(IndexON,D559,TRUE,_xll.ohTrigger(RecalcTrigger,TriggerON)),NA())</f>
        <v>3.39479860462788E-4</v>
      </c>
      <c r="H559" s="42">
        <f>_xll.qlCalendarAdvance(Calendar,$H558,B559,"f",FALSE)</f>
        <v>43271</v>
      </c>
      <c r="I559" s="177">
        <f>_xll.qlInterestRateIndexValueDate(Index1M,$H559)</f>
        <v>43273</v>
      </c>
      <c r="J559" s="182">
        <f>IFERROR(_xll.qlIndexFixing(Index1M,$H559,TRUE,_xll.ohTrigger(RecalcTrigger,Trigger1M)),NA())</f>
        <v>8.8966402118338987E-4</v>
      </c>
      <c r="K559" s="44">
        <f>IFERROR(_xll.qlIndexFixing(Index3M,H559,TRUE,_xll.ohTrigger(RecalcTrigger,Trigger3M)),NA())</f>
        <v>2.3009719950569684E-3</v>
      </c>
      <c r="L559" s="44">
        <f>IFERROR(_xll.qlIndexFixing(Index6M,$H559,TRUE,_xll.ohTrigger(RecalcTrigger,Trigger6M)),NA())</f>
        <v>3.823066005651059E-3</v>
      </c>
      <c r="M559" s="183">
        <f>IFERROR(_xll.qlIndexFixing(Index1Y,$H559,TRUE,_xll.ohTrigger(RecalcTrigger,Trigger1Y)),NA())</f>
        <v>6.151477924499018E-3</v>
      </c>
      <c r="N559" s="182">
        <f>IFERROR(_xll.qlIndexFixing(ONIndex1M,I559,TRUE,_xll.ohTrigger(RecalcTrigger,Trigger1M)),NA())</f>
        <v>8.1505889421684685E-4</v>
      </c>
      <c r="O559" s="44">
        <f>IFERROR(_xll.qlIndexFixing(ONIndex3M,I559,TRUE,_xll.ohTrigger(RecalcTrigger,Trigger3M)),NA())</f>
        <v>1.9925145508725706E-3</v>
      </c>
      <c r="P559" s="44">
        <f>IFERROR(_xll.qlIndexFixing(ONIndex6M,I559,TRUE,_xll.ohTrigger(RecalcTrigger,Trigger6M)),NA())</f>
        <v>3.1578120516861929E-3</v>
      </c>
      <c r="Q559" s="183">
        <f>IFERROR(_xll.qlIndexFixing(ONIndex1Y,I559,TRUE,_xll.ohTrigger(RecalcTrigger,Trigger1Y)),NA())</f>
        <v>4.9599712538750396E-3</v>
      </c>
    </row>
    <row r="560" spans="2:17" x14ac:dyDescent="0.2">
      <c r="B560" s="39" t="s">
        <v>42</v>
      </c>
      <c r="D560" s="42">
        <f>_xll.qlCalendarAdvance(Calendar,$D559,B560,"f",FALSE)</f>
        <v>43278</v>
      </c>
      <c r="E560" s="177">
        <f>_xll.qlInterestRateIndexValueDate(IndexON,D560)</f>
        <v>43278</v>
      </c>
      <c r="F560" s="193">
        <f>IFERROR(_xll.qlIndexFixing(IndexON,D560,TRUE,_xll.ohTrigger(RecalcTrigger,TriggerON)),NA())</f>
        <v>3.8581567628703795E-4</v>
      </c>
      <c r="H560" s="42">
        <f>_xll.qlCalendarAdvance(Calendar,$H559,B560,"f",FALSE)</f>
        <v>43278</v>
      </c>
      <c r="I560" s="177">
        <f>_xll.qlInterestRateIndexValueDate(Index1M,$H560)</f>
        <v>43280</v>
      </c>
      <c r="J560" s="182">
        <f>IFERROR(_xll.qlIndexFixing(Index1M,$H560,TRUE,_xll.ohTrigger(RecalcTrigger,Trigger1M)),NA())</f>
        <v>9.4093447093879234E-4</v>
      </c>
      <c r="K560" s="44">
        <f>IFERROR(_xll.qlIndexFixing(Index3M,H560,TRUE,_xll.ohTrigger(RecalcTrigger,Trigger3M)),NA())</f>
        <v>2.3412382013316651E-3</v>
      </c>
      <c r="L560" s="44">
        <f>IFERROR(_xll.qlIndexFixing(Index6M,$H560,TRUE,_xll.ohTrigger(RecalcTrigger,Trigger6M)),NA())</f>
        <v>3.8767247681805493E-3</v>
      </c>
      <c r="M560" s="183">
        <f>IFERROR(_xll.qlIndexFixing(Index1Y,$H560,TRUE,_xll.ohTrigger(RecalcTrigger,Trigger1Y)),NA())</f>
        <v>6.1879973642120865E-3</v>
      </c>
      <c r="N560" s="182">
        <f>IFERROR(_xll.qlIndexFixing(ONIndex1M,I560,TRUE,_xll.ohTrigger(RecalcTrigger,Trigger1M)),NA())</f>
        <v>8.6214246525884164E-4</v>
      </c>
      <c r="O560" s="44">
        <f>IFERROR(_xll.qlIndexFixing(ONIndex3M,I560,TRUE,_xll.ohTrigger(RecalcTrigger,Trigger3M)),NA())</f>
        <v>2.0418621356110833E-3</v>
      </c>
      <c r="P560" s="44">
        <f>IFERROR(_xll.qlIndexFixing(ONIndex6M,I560,TRUE,_xll.ohTrigger(RecalcTrigger,Trigger6M)),NA())</f>
        <v>3.2083259646586981E-3</v>
      </c>
      <c r="Q560" s="183">
        <f>IFERROR(_xll.qlIndexFixing(ONIndex1Y,I560,TRUE,_xll.ohTrigger(RecalcTrigger,Trigger1Y)),NA())</f>
        <v>5.0172516394297872E-3</v>
      </c>
    </row>
    <row r="561" spans="2:17" x14ac:dyDescent="0.2">
      <c r="B561" s="39" t="s">
        <v>42</v>
      </c>
      <c r="D561" s="42">
        <f>_xll.qlCalendarAdvance(Calendar,$D560,B561,"f",FALSE)</f>
        <v>43285</v>
      </c>
      <c r="E561" s="177">
        <f>_xll.qlInterestRateIndexValueDate(IndexON,D561)</f>
        <v>43285</v>
      </c>
      <c r="F561" s="193">
        <f>IFERROR(_xll.qlIndexFixing(IndexON,D561,TRUE,_xll.ohTrigger(RecalcTrigger,TriggerON)),NA())</f>
        <v>4.3224541905750868E-4</v>
      </c>
      <c r="H561" s="42">
        <f>_xll.qlCalendarAdvance(Calendar,$H560,B561,"f",FALSE)</f>
        <v>43285</v>
      </c>
      <c r="I561" s="177">
        <f>_xll.qlInterestRateIndexValueDate(Index1M,$H561)</f>
        <v>43287</v>
      </c>
      <c r="J561" s="182">
        <f>IFERROR(_xll.qlIndexFixing(Index1M,$H561,TRUE,_xll.ohTrigger(RecalcTrigger,Trigger1M)),NA())</f>
        <v>9.8574852227958465E-4</v>
      </c>
      <c r="K561" s="44">
        <f>IFERROR(_xll.qlIndexFixing(Index3M,H561,TRUE,_xll.ohTrigger(RecalcTrigger,Trigger3M)),NA())</f>
        <v>2.4043520134223941E-3</v>
      </c>
      <c r="L561" s="44">
        <f>IFERROR(_xll.qlIndexFixing(Index6M,$H561,TRUE,_xll.ohTrigger(RecalcTrigger,Trigger6M)),NA())</f>
        <v>3.9305906507803232E-3</v>
      </c>
      <c r="M561" s="183">
        <f>IFERROR(_xll.qlIndexFixing(Index1Y,$H561,TRUE,_xll.ohTrigger(RecalcTrigger,Trigger1Y)),NA())</f>
        <v>6.2452115949621209E-3</v>
      </c>
      <c r="N561" s="182">
        <f>IFERROR(_xll.qlIndexFixing(ONIndex1M,I561,TRUE,_xll.ohTrigger(RecalcTrigger,Trigger1M)),NA())</f>
        <v>9.0968747886499557E-4</v>
      </c>
      <c r="O561" s="44">
        <f>IFERROR(_xll.qlIndexFixing(ONIndex3M,I561,TRUE,_xll.ohTrigger(RecalcTrigger,Trigger3M)),NA())</f>
        <v>2.0915724135850411E-3</v>
      </c>
      <c r="P561" s="44">
        <f>IFERROR(_xll.qlIndexFixing(ONIndex6M,I561,TRUE,_xll.ohTrigger(RecalcTrigger,Trigger6M)),NA())</f>
        <v>3.2591295527950592E-3</v>
      </c>
      <c r="Q561" s="183">
        <f>IFERROR(_xll.qlIndexFixing(ONIndex1Y,I561,TRUE,_xll.ohTrigger(RecalcTrigger,Trigger1Y)),NA())</f>
        <v>5.0732872782788263E-3</v>
      </c>
    </row>
    <row r="562" spans="2:17" x14ac:dyDescent="0.2">
      <c r="B562" s="39" t="s">
        <v>42</v>
      </c>
      <c r="D562" s="42">
        <f>_xll.qlCalendarAdvance(Calendar,$D561,B562,"f",FALSE)</f>
        <v>43292</v>
      </c>
      <c r="E562" s="177">
        <f>_xll.qlInterestRateIndexValueDate(IndexON,D562)</f>
        <v>43292</v>
      </c>
      <c r="F562" s="193">
        <f>IFERROR(_xll.qlIndexFixing(IndexON,D562,TRUE,_xll.ohTrigger(RecalcTrigger,TriggerON)),NA())</f>
        <v>4.7875899980454051E-4</v>
      </c>
      <c r="H562" s="42">
        <f>_xll.qlCalendarAdvance(Calendar,$H561,B562,"f",FALSE)</f>
        <v>43292</v>
      </c>
      <c r="I562" s="177">
        <f>_xll.qlInterestRateIndexValueDate(Index1M,$H562)</f>
        <v>43294</v>
      </c>
      <c r="J562" s="182">
        <f>IFERROR(_xll.qlIndexFixing(Index1M,$H562,TRUE,_xll.ohTrigger(RecalcTrigger,Trigger1M)),NA())</f>
        <v>1.03448177968071E-3</v>
      </c>
      <c r="K562" s="44">
        <f>IFERROR(_xll.qlIndexFixing(Index3M,H562,TRUE,_xll.ohTrigger(RecalcTrigger,Trigger3M)),NA())</f>
        <v>2.4565299859318729E-3</v>
      </c>
      <c r="L562" s="44">
        <f>IFERROR(_xll.qlIndexFixing(Index6M,$H562,TRUE,_xll.ohTrigger(RecalcTrigger,Trigger6M)),NA())</f>
        <v>3.9846567931888328E-3</v>
      </c>
      <c r="M562" s="183">
        <f>IFERROR(_xll.qlIndexFixing(Index1Y,$H562,TRUE,_xll.ohTrigger(RecalcTrigger,Trigger1Y)),NA())</f>
        <v>6.2920383888829153E-3</v>
      </c>
      <c r="N562" s="182">
        <f>IFERROR(_xll.qlIndexFixing(ONIndex1M,I562,TRUE,_xll.ohTrigger(RecalcTrigger,Trigger1M)),NA())</f>
        <v>9.5769348667396059E-4</v>
      </c>
      <c r="O562" s="44">
        <f>IFERROR(_xll.qlIndexFixing(ONIndex3M,I562,TRUE,_xll.ohTrigger(RecalcTrigger,Trigger3M)),NA())</f>
        <v>2.1416429256415626E-3</v>
      </c>
      <c r="P562" s="44">
        <f>IFERROR(_xll.qlIndexFixing(ONIndex6M,I562,TRUE,_xll.ohTrigger(RecalcTrigger,Trigger6M)),NA())</f>
        <v>3.3102194515866046E-3</v>
      </c>
      <c r="Q562" s="183">
        <f>IFERROR(_xll.qlIndexFixing(ONIndex1Y,I562,TRUE,_xll.ohTrigger(RecalcTrigger,Trigger1Y)),NA())</f>
        <v>5.1280329920011525E-3</v>
      </c>
    </row>
    <row r="563" spans="2:17" x14ac:dyDescent="0.2">
      <c r="B563" s="39" t="s">
        <v>42</v>
      </c>
      <c r="D563" s="42">
        <f>_xll.qlCalendarAdvance(Calendar,$D562,B563,"f",FALSE)</f>
        <v>43299</v>
      </c>
      <c r="E563" s="177">
        <f>_xll.qlInterestRateIndexValueDate(IndexON,D563)</f>
        <v>43299</v>
      </c>
      <c r="F563" s="193">
        <f>IFERROR(_xll.qlIndexFixing(IndexON,D563,TRUE,_xll.ohTrigger(RecalcTrigger,TriggerON)),NA())</f>
        <v>5.2534633091738669E-4</v>
      </c>
      <c r="H563" s="42">
        <f>_xll.qlCalendarAdvance(Calendar,$H562,B563,"f",FALSE)</f>
        <v>43299</v>
      </c>
      <c r="I563" s="177">
        <f>_xll.qlInterestRateIndexValueDate(Index1M,$H563)</f>
        <v>43301</v>
      </c>
      <c r="J563" s="182">
        <f>IFERROR(_xll.qlIndexFixing(Index1M,$H563,TRUE,_xll.ohTrigger(RecalcTrigger,Trigger1M)),NA())</f>
        <v>1.0836751180512863E-3</v>
      </c>
      <c r="K563" s="44">
        <f>IFERROR(_xll.qlIndexFixing(Index3M,H563,TRUE,_xll.ohTrigger(RecalcTrigger,Trigger3M)),NA())</f>
        <v>2.5090120605457014E-3</v>
      </c>
      <c r="L563" s="44">
        <f>IFERROR(_xll.qlIndexFixing(Index6M,$H563,TRUE,_xll.ohTrigger(RecalcTrigger,Trigger6M)),NA())</f>
        <v>4.0389162690827795E-3</v>
      </c>
      <c r="M563" s="183">
        <f>IFERROR(_xll.qlIndexFixing(Index1Y,$H563,TRUE,_xll.ohTrigger(RecalcTrigger,Trigger1Y)),NA())</f>
        <v>6.3388849592300915E-3</v>
      </c>
      <c r="N563" s="182">
        <f>IFERROR(_xll.qlIndexFixing(ONIndex1M,I563,TRUE,_xll.ohTrigger(RecalcTrigger,Trigger1M)),NA())</f>
        <v>1.0061600403243887E-3</v>
      </c>
      <c r="O563" s="44">
        <f>IFERROR(_xll.qlIndexFixing(ONIndex3M,I563,TRUE,_xll.ohTrigger(RecalcTrigger,Trigger3M)),NA())</f>
        <v>2.1920712128675746E-3</v>
      </c>
      <c r="P563" s="44">
        <f>IFERROR(_xll.qlIndexFixing(ONIndex6M,I563,TRUE,_xll.ohTrigger(RecalcTrigger,Trigger6M)),NA())</f>
        <v>3.3615922969243428E-3</v>
      </c>
      <c r="Q563" s="183">
        <f>IFERROR(_xll.qlIndexFixing(ONIndex1Y,I563,TRUE,_xll.ohTrigger(RecalcTrigger,Trigger1Y)),NA())</f>
        <v>5.1814436022556976E-3</v>
      </c>
    </row>
    <row r="564" spans="2:17" x14ac:dyDescent="0.2">
      <c r="B564" s="39" t="s">
        <v>42</v>
      </c>
      <c r="D564" s="42">
        <f>_xll.qlCalendarAdvance(Calendar,$D563,B564,"f",FALSE)</f>
        <v>43306</v>
      </c>
      <c r="E564" s="177">
        <f>_xll.qlInterestRateIndexValueDate(IndexON,D564)</f>
        <v>43306</v>
      </c>
      <c r="F564" s="193">
        <f>IFERROR(_xll.qlIndexFixing(IndexON,D564,TRUE,_xll.ohTrigger(RecalcTrigger,TriggerON)),NA())</f>
        <v>5.7199732374613177E-4</v>
      </c>
      <c r="H564" s="42">
        <f>_xll.qlCalendarAdvance(Calendar,$H563,B564,"f",FALSE)</f>
        <v>43306</v>
      </c>
      <c r="I564" s="177">
        <f>_xll.qlInterestRateIndexValueDate(Index1M,$H564)</f>
        <v>43308</v>
      </c>
      <c r="J564" s="182">
        <f>IFERROR(_xll.qlIndexFixing(Index1M,$H564,TRUE,_xll.ohTrigger(RecalcTrigger,Trigger1M)),NA())</f>
        <v>1.1333280947621548E-3</v>
      </c>
      <c r="K564" s="44">
        <f>IFERROR(_xll.qlIndexFixing(Index3M,H564,TRUE,_xll.ohTrigger(RecalcTrigger,Trigger3M)),NA())</f>
        <v>2.5617819247865528E-3</v>
      </c>
      <c r="L564" s="44">
        <f>IFERROR(_xll.qlIndexFixing(Index6M,$H564,TRUE,_xll.ohTrigger(RecalcTrigger,Trigger6M)),NA())</f>
        <v>4.0933620860606947E-3</v>
      </c>
      <c r="M564" s="183">
        <f>IFERROR(_xll.qlIndexFixing(Index1Y,$H564,TRUE,_xll.ohTrigger(RecalcTrigger,Trigger1Y)),NA())</f>
        <v>6.3857874162706876E-3</v>
      </c>
      <c r="N564" s="182">
        <f>IFERROR(_xll.qlIndexFixing(ONIndex1M,I564,TRUE,_xll.ohTrigger(RecalcTrigger,Trigger1M)),NA())</f>
        <v>1.055086691854612E-3</v>
      </c>
      <c r="O564" s="44">
        <f>IFERROR(_xll.qlIndexFixing(ONIndex3M,I564,TRUE,_xll.ohTrigger(RecalcTrigger,Trigger3M)),NA())</f>
        <v>2.2428548162700679E-3</v>
      </c>
      <c r="P564" s="44">
        <f>IFERROR(_xll.qlIndexFixing(ONIndex6M,I564,TRUE,_xll.ohTrigger(RecalcTrigger,Trigger6M)),NA())</f>
        <v>3.4132447245394104E-3</v>
      </c>
      <c r="Q564" s="183">
        <f>IFERROR(_xll.qlIndexFixing(ONIndex1Y,I564,TRUE,_xll.ohTrigger(RecalcTrigger,Trigger1Y)),NA())</f>
        <v>5.2334739306214573E-3</v>
      </c>
    </row>
    <row r="565" spans="2:17" x14ac:dyDescent="0.2">
      <c r="B565" s="39" t="s">
        <v>42</v>
      </c>
      <c r="D565" s="42">
        <f>_xll.qlCalendarAdvance(Calendar,$D564,B565,"f",FALSE)</f>
        <v>43313</v>
      </c>
      <c r="E565" s="177">
        <f>_xll.qlInterestRateIndexValueDate(IndexON,D565)</f>
        <v>43313</v>
      </c>
      <c r="F565" s="193">
        <f>IFERROR(_xll.qlIndexFixing(IndexON,D565,TRUE,_xll.ohTrigger(RecalcTrigger,TriggerON)),NA())</f>
        <v>6.1870188996060449E-4</v>
      </c>
      <c r="H565" s="42">
        <f>_xll.qlCalendarAdvance(Calendar,$H564,B565,"f",FALSE)</f>
        <v>43313</v>
      </c>
      <c r="I565" s="177">
        <f>_xll.qlInterestRateIndexValueDate(Index1M,$H565)</f>
        <v>43315</v>
      </c>
      <c r="J565" s="182">
        <f>IFERROR(_xll.qlIndexFixing(Index1M,$H565,TRUE,_xll.ohTrigger(RecalcTrigger,Trigger1M)),NA())</f>
        <v>1.1834402672150992E-3</v>
      </c>
      <c r="K565" s="44">
        <f>IFERROR(_xll.qlIndexFixing(Index3M,H565,TRUE,_xll.ohTrigger(RecalcTrigger,Trigger3M)),NA())</f>
        <v>2.6148229402157149E-3</v>
      </c>
      <c r="L565" s="44">
        <f>IFERROR(_xll.qlIndexFixing(Index6M,$H565,TRUE,_xll.ohTrigger(RecalcTrigger,Trigger6M)),NA())</f>
        <v>4.1479871856286814E-3</v>
      </c>
      <c r="M565" s="183">
        <f>IFERROR(_xll.qlIndexFixing(Index1Y,$H565,TRUE,_xll.ohTrigger(RecalcTrigger,Trigger1Y)),NA())</f>
        <v>6.4327828764033776E-3</v>
      </c>
      <c r="N565" s="182">
        <f>IFERROR(_xll.qlIndexFixing(ONIndex1M,I565,TRUE,_xll.ohTrigger(RecalcTrigger,Trigger1M)),NA())</f>
        <v>1.1044729926634744E-3</v>
      </c>
      <c r="O565" s="44">
        <f>IFERROR(_xll.qlIndexFixing(ONIndex3M,I565,TRUE,_xll.ohTrigger(RecalcTrigger,Trigger3M)),NA())</f>
        <v>2.2939912766162252E-3</v>
      </c>
      <c r="P565" s="44">
        <f>IFERROR(_xll.qlIndexFixing(ONIndex6M,I565,TRUE,_xll.ohTrigger(RecalcTrigger,Trigger6M)),NA())</f>
        <v>3.4651733701629439E-3</v>
      </c>
      <c r="Q565" s="183">
        <f>IFERROR(_xll.qlIndexFixing(ONIndex1Y,I565,TRUE,_xll.ohTrigger(RecalcTrigger,Trigger1Y)),NA())</f>
        <v>5.2840787986774274E-3</v>
      </c>
    </row>
    <row r="566" spans="2:17" x14ac:dyDescent="0.2">
      <c r="B566" s="39" t="s">
        <v>42</v>
      </c>
      <c r="D566" s="42">
        <f>_xll.qlCalendarAdvance(Calendar,$D565,B566,"f",FALSE)</f>
        <v>43320</v>
      </c>
      <c r="E566" s="177">
        <f>_xll.qlInterestRateIndexValueDate(IndexON,D566)</f>
        <v>43320</v>
      </c>
      <c r="F566" s="193">
        <f>IFERROR(_xll.qlIndexFixing(IndexON,D566,TRUE,_xll.ohTrigger(RecalcTrigger,TriggerON)),NA())</f>
        <v>6.6544994131056967E-4</v>
      </c>
      <c r="H566" s="42">
        <f>_xll.qlCalendarAdvance(Calendar,$H565,B566,"f",FALSE)</f>
        <v>43320</v>
      </c>
      <c r="I566" s="177">
        <f>_xll.qlInterestRateIndexValueDate(Index1M,$H566)</f>
        <v>43322</v>
      </c>
      <c r="J566" s="182">
        <f>IFERROR(_xll.qlIndexFixing(Index1M,$H566,TRUE,_xll.ohTrigger(RecalcTrigger,Trigger1M)),NA())</f>
        <v>1.2340111928737893E-3</v>
      </c>
      <c r="K566" s="44">
        <f>IFERROR(_xll.qlIndexFixing(Index3M,H566,TRUE,_xll.ohTrigger(RecalcTrigger,Trigger3M)),NA())</f>
        <v>2.6681181424024767E-3</v>
      </c>
      <c r="L566" s="44">
        <f>IFERROR(_xll.qlIndexFixing(Index6M,$H566,TRUE,_xll.ohTrigger(RecalcTrigger,Trigger6M)),NA())</f>
        <v>4.2027844431822645E-3</v>
      </c>
      <c r="M566" s="183">
        <f>IFERROR(_xll.qlIndexFixing(Index1Y,$H566,TRUE,_xll.ohTrigger(RecalcTrigger,Trigger1Y)),NA())</f>
        <v>6.4799094624250712E-3</v>
      </c>
      <c r="N566" s="182">
        <f>IFERROR(_xll.qlIndexFixing(ONIndex1M,I566,TRUE,_xll.ohTrigger(RecalcTrigger,Trigger1M)),NA())</f>
        <v>1.1543184947893081E-3</v>
      </c>
      <c r="O566" s="44">
        <f>IFERROR(_xll.qlIndexFixing(ONIndex3M,I566,TRUE,_xll.ohTrigger(RecalcTrigger,Trigger3M)),NA())</f>
        <v>2.3454781349929732E-3</v>
      </c>
      <c r="P566" s="44">
        <f>IFERROR(_xll.qlIndexFixing(ONIndex6M,I566,TRUE,_xll.ohTrigger(RecalcTrigger,Trigger6M)),NA())</f>
        <v>3.5173748695260798E-3</v>
      </c>
      <c r="Q566" s="183">
        <f>IFERROR(_xll.qlIndexFixing(ONIndex1Y,I566,TRUE,_xll.ohTrigger(RecalcTrigger,Trigger1Y)),NA())</f>
        <v>5.3332130280825396E-3</v>
      </c>
    </row>
    <row r="567" spans="2:17" x14ac:dyDescent="0.2">
      <c r="B567" s="39" t="s">
        <v>42</v>
      </c>
      <c r="D567" s="42">
        <f>_xll.qlCalendarAdvance(Calendar,$D566,B567,"f",FALSE)</f>
        <v>43327</v>
      </c>
      <c r="E567" s="177">
        <f>_xll.qlInterestRateIndexValueDate(IndexON,D567)</f>
        <v>43327</v>
      </c>
      <c r="F567" s="193">
        <f>IFERROR(_xll.qlIndexFixing(IndexON,D567,TRUE,_xll.ohTrigger(RecalcTrigger,TriggerON)),NA())</f>
        <v>7.1223138962572818E-4</v>
      </c>
      <c r="H567" s="42">
        <f>_xll.qlCalendarAdvance(Calendar,$H566,B567,"f",FALSE)</f>
        <v>43327</v>
      </c>
      <c r="I567" s="177">
        <f>_xll.qlInterestRateIndexValueDate(Index1M,$H567)</f>
        <v>43329</v>
      </c>
      <c r="J567" s="182">
        <f>IFERROR(_xll.qlIndexFixing(Index1M,$H567,TRUE,_xll.ohTrigger(RecalcTrigger,Trigger1M)),NA())</f>
        <v>1.2850404292328382E-3</v>
      </c>
      <c r="K567" s="44">
        <f>IFERROR(_xll.qlIndexFixing(Index3M,H567,TRUE,_xll.ohTrigger(RecalcTrigger,Trigger3M)),NA())</f>
        <v>2.7216502408875611E-3</v>
      </c>
      <c r="L567" s="44">
        <f>IFERROR(_xll.qlIndexFixing(Index6M,$H567,TRUE,_xll.ohTrigger(RecalcTrigger,Trigger6M)),NA())</f>
        <v>4.2577466679925681E-3</v>
      </c>
      <c r="M567" s="183">
        <f>IFERROR(_xll.qlIndexFixing(Index1Y,$H567,TRUE,_xll.ohTrigger(RecalcTrigger,Trigger1Y)),NA())</f>
        <v>6.5272063038116657E-3</v>
      </c>
      <c r="N567" s="182">
        <f>IFERROR(_xll.qlIndexFixing(ONIndex1M,I567,TRUE,_xll.ohTrigger(RecalcTrigger,Trigger1M)),NA())</f>
        <v>1.2046227497908291E-3</v>
      </c>
      <c r="O567" s="44">
        <f>IFERROR(_xll.qlIndexFixing(ONIndex3M,I567,TRUE,_xll.ohTrigger(RecalcTrigger,Trigger3M)),NA())</f>
        <v>2.3973129324073028E-3</v>
      </c>
      <c r="P567" s="44">
        <f>IFERROR(_xll.qlIndexFixing(ONIndex6M,I567,TRUE,_xll.ohTrigger(RecalcTrigger,Trigger6M)),NA())</f>
        <v>3.5698458584398907E-3</v>
      </c>
      <c r="Q567" s="183">
        <f>IFERROR(_xll.qlIndexFixing(ONIndex1Y,I567,TRUE,_xll.ohTrigger(RecalcTrigger,Trigger1Y)),NA())</f>
        <v>5.3808314403358537E-3</v>
      </c>
    </row>
    <row r="568" spans="2:17" x14ac:dyDescent="0.2">
      <c r="B568" s="39" t="s">
        <v>42</v>
      </c>
      <c r="D568" s="42">
        <f>_xll.qlCalendarAdvance(Calendar,$D567,B568,"f",FALSE)</f>
        <v>43334</v>
      </c>
      <c r="E568" s="177">
        <f>_xll.qlInterestRateIndexValueDate(IndexON,D568)</f>
        <v>43334</v>
      </c>
      <c r="F568" s="193">
        <f>IFERROR(_xll.qlIndexFixing(IndexON,D568,TRUE,_xll.ohTrigger(RecalcTrigger,TriggerON)),NA())</f>
        <v>7.590361461762285E-4</v>
      </c>
      <c r="H568" s="42">
        <f>_xll.qlCalendarAdvance(Calendar,$H567,B568,"f",FALSE)</f>
        <v>43334</v>
      </c>
      <c r="I568" s="177">
        <f>_xll.qlInterestRateIndexValueDate(Index1M,$H568)</f>
        <v>43336</v>
      </c>
      <c r="J568" s="182">
        <f>IFERROR(_xll.qlIndexFixing(Index1M,$H568,TRUE,_xll.ohTrigger(RecalcTrigger,Trigger1M)),NA())</f>
        <v>1.3365275338435871E-3</v>
      </c>
      <c r="K568" s="44">
        <f>IFERROR(_xll.qlIndexFixing(Index3M,H568,TRUE,_xll.ohTrigger(RecalcTrigger,Trigger3M)),NA())</f>
        <v>2.7754016191542125E-3</v>
      </c>
      <c r="L568" s="44">
        <f>IFERROR(_xll.qlIndexFixing(Index6M,$H568,TRUE,_xll.ohTrigger(RecalcTrigger,Trigger6M)),NA())</f>
        <v>4.3128666031898915E-3</v>
      </c>
      <c r="M568" s="183">
        <f>IFERROR(_xll.qlIndexFixing(Index1Y,$H568,TRUE,_xll.ohTrigger(RecalcTrigger,Trigger1Y)),NA())</f>
        <v>6.5747135370160152E-3</v>
      </c>
      <c r="N568" s="182">
        <f>IFERROR(_xll.qlIndexFixing(ONIndex1M,I568,TRUE,_xll.ohTrigger(RecalcTrigger,Trigger1M)),NA())</f>
        <v>1.2553853094665612E-3</v>
      </c>
      <c r="O568" s="44">
        <f>IFERROR(_xll.qlIndexFixing(ONIndex3M,I568,TRUE,_xll.ohTrigger(RecalcTrigger,Trigger3M)),NA())</f>
        <v>2.4494932097862687E-3</v>
      </c>
      <c r="P568" s="44">
        <f>IFERROR(_xll.qlIndexFixing(ONIndex6M,I568,TRUE,_xll.ohTrigger(RecalcTrigger,Trigger6M)),NA())</f>
        <v>3.6225829724756409E-3</v>
      </c>
      <c r="Q568" s="183">
        <f>IFERROR(_xll.qlIndexFixing(ONIndex1Y,I568,TRUE,_xll.ohTrigger(RecalcTrigger,Trigger1Y)),NA())</f>
        <v>5.4268888570963014E-3</v>
      </c>
    </row>
    <row r="569" spans="2:17" x14ac:dyDescent="0.2">
      <c r="B569" s="39" t="s">
        <v>42</v>
      </c>
      <c r="D569" s="42">
        <f>_xll.qlCalendarAdvance(Calendar,$D568,B569,"f",FALSE)</f>
        <v>43341</v>
      </c>
      <c r="E569" s="177">
        <f>_xll.qlInterestRateIndexValueDate(IndexON,D569)</f>
        <v>43341</v>
      </c>
      <c r="F569" s="193">
        <f>IFERROR(_xll.qlIndexFixing(IndexON,D569,TRUE,_xll.ohTrigger(RecalcTrigger,TriggerON)),NA())</f>
        <v>8.058541229516436E-4</v>
      </c>
      <c r="H569" s="42">
        <f>_xll.qlCalendarAdvance(Calendar,$H568,B569,"f",FALSE)</f>
        <v>43341</v>
      </c>
      <c r="I569" s="177">
        <f>_xll.qlInterestRateIndexValueDate(Index1M,$H569)</f>
        <v>43343</v>
      </c>
      <c r="J569" s="182">
        <f>IFERROR(_xll.qlIndexFixing(Index1M,$H569,TRUE,_xll.ohTrigger(RecalcTrigger,Trigger1M)),NA())</f>
        <v>1.3772241421466142E-3</v>
      </c>
      <c r="K569" s="44">
        <f>IFERROR(_xll.qlIndexFixing(Index3M,H569,TRUE,_xll.ohTrigger(RecalcTrigger,Trigger3M)),NA())</f>
        <v>2.8176630964007808E-3</v>
      </c>
      <c r="L569" s="44">
        <f>IFERROR(_xll.qlIndexFixing(Index6M,$H569,TRUE,_xll.ohTrigger(RecalcTrigger,Trigger6M)),NA())</f>
        <v>4.3520537492209759E-3</v>
      </c>
      <c r="M569" s="183">
        <f>IFERROR(_xll.qlIndexFixing(Index1Y,$H569,TRUE,_xll.ohTrigger(RecalcTrigger,Trigger1Y)),NA())</f>
        <v>6.6113024318888419E-3</v>
      </c>
      <c r="N569" s="182">
        <f>IFERROR(_xll.qlIndexFixing(ONIndex1M,I569,TRUE,_xll.ohTrigger(RecalcTrigger,Trigger1M)),NA())</f>
        <v>1.3066057257749009E-3</v>
      </c>
      <c r="O569" s="44">
        <f>IFERROR(_xll.qlIndexFixing(ONIndex3M,I569,TRUE,_xll.ohTrigger(RecalcTrigger,Trigger3M)),NA())</f>
        <v>2.5020165080569257E-3</v>
      </c>
      <c r="P569" s="44">
        <f>IFERROR(_xll.qlIndexFixing(ONIndex6M,I569,TRUE,_xll.ohTrigger(RecalcTrigger,Trigger6M)),NA())</f>
        <v>3.6755828476042751E-3</v>
      </c>
      <c r="Q569" s="183">
        <f>IFERROR(_xll.qlIndexFixing(ONIndex1Y,I569,TRUE,_xll.ohTrigger(RecalcTrigger,Trigger1Y)),NA())</f>
        <v>5.4713400998629425E-3</v>
      </c>
    </row>
    <row r="570" spans="2:17" x14ac:dyDescent="0.2">
      <c r="B570" s="39" t="s">
        <v>42</v>
      </c>
      <c r="D570" s="42">
        <f>_xll.qlCalendarAdvance(Calendar,$D569,B570,"f",FALSE)</f>
        <v>43348</v>
      </c>
      <c r="E570" s="177">
        <f>_xll.qlInterestRateIndexValueDate(IndexON,D570)</f>
        <v>43348</v>
      </c>
      <c r="F570" s="193">
        <f>IFERROR(_xll.qlIndexFixing(IndexON,D570,TRUE,_xll.ohTrigger(RecalcTrigger,TriggerON)),NA())</f>
        <v>8.5267523170173831E-4</v>
      </c>
      <c r="H570" s="42">
        <f>_xll.qlCalendarAdvance(Calendar,$H569,B570,"f",FALSE)</f>
        <v>43348</v>
      </c>
      <c r="I570" s="177">
        <f>_xll.qlInterestRateIndexValueDate(Index1M,$H570)</f>
        <v>43350</v>
      </c>
      <c r="J570" s="182">
        <f>IFERROR(_xll.qlIndexFixing(Index1M,$H570,TRUE,_xll.ohTrigger(RecalcTrigger,Trigger1M)),NA())</f>
        <v>1.4408031180290055E-3</v>
      </c>
      <c r="K570" s="44">
        <f>IFERROR(_xll.qlIndexFixing(Index3M,H570,TRUE,_xll.ohTrigger(RecalcTrigger,Trigger3M)),NA())</f>
        <v>2.8717693288648305E-3</v>
      </c>
      <c r="L570" s="44">
        <f>IFERROR(_xll.qlIndexFixing(Index6M,$H570,TRUE,_xll.ohTrigger(RecalcTrigger,Trigger6M)),NA())</f>
        <v>4.4074325409178758E-3</v>
      </c>
      <c r="M570" s="183">
        <f>IFERROR(_xll.qlIndexFixing(Index1Y,$H570,TRUE,_xll.ohTrigger(RecalcTrigger,Trigger1Y)),NA())</f>
        <v>6.6705247614982921E-3</v>
      </c>
      <c r="N570" s="182">
        <f>IFERROR(_xll.qlIndexFixing(ONIndex1M,I570,TRUE,_xll.ohTrigger(RecalcTrigger,Trigger1M)),NA())</f>
        <v>1.3582835501946278E-3</v>
      </c>
      <c r="O570" s="44">
        <f>IFERROR(_xll.qlIndexFixing(ONIndex3M,I570,TRUE,_xll.ohTrigger(RecalcTrigger,Trigger3M)),NA())</f>
        <v>2.5548803680663923E-3</v>
      </c>
      <c r="P570" s="44">
        <f>IFERROR(_xll.qlIndexFixing(ONIndex6M,I570,TRUE,_xll.ohTrigger(RecalcTrigger,Trigger6M)),NA())</f>
        <v>3.7288421193970578E-3</v>
      </c>
      <c r="Q570" s="183">
        <f>IFERROR(_xll.qlIndexFixing(ONIndex1Y,I570,TRUE,_xll.ohTrigger(RecalcTrigger,Trigger1Y)),NA())</f>
        <v>5.5141399902947086E-3</v>
      </c>
    </row>
    <row r="571" spans="2:17" x14ac:dyDescent="0.2">
      <c r="B571" s="39" t="s">
        <v>42</v>
      </c>
      <c r="D571" s="42">
        <f>_xll.qlCalendarAdvance(Calendar,$D570,B571,"f",FALSE)</f>
        <v>43355</v>
      </c>
      <c r="E571" s="177">
        <f>_xll.qlInterestRateIndexValueDate(IndexON,D571)</f>
        <v>43355</v>
      </c>
      <c r="F571" s="193">
        <f>IFERROR(_xll.qlIndexFixing(IndexON,D571,TRUE,_xll.ohTrigger(RecalcTrigger,TriggerON)),NA())</f>
        <v>8.9948938377659715E-4</v>
      </c>
      <c r="H571" s="42">
        <f>_xll.qlCalendarAdvance(Calendar,$H570,B571,"f",FALSE)</f>
        <v>43355</v>
      </c>
      <c r="I571" s="177">
        <f>_xll.qlInterestRateIndexValueDate(Index1M,$H571)</f>
        <v>43357</v>
      </c>
      <c r="J571" s="182">
        <f>IFERROR(_xll.qlIndexFixing(Index1M,$H571,TRUE,_xll.ohTrigger(RecalcTrigger,Trigger1M)),NA())</f>
        <v>1.4934923293713307E-3</v>
      </c>
      <c r="K571" s="44">
        <f>IFERROR(_xll.qlIndexFixing(Index3M,H571,TRUE,_xll.ohTrigger(RecalcTrigger,Trigger3M)),NA())</f>
        <v>2.9260424546175201E-3</v>
      </c>
      <c r="L571" s="44">
        <f>IFERROR(_xll.qlIndexFixing(Index6M,$H571,TRUE,_xll.ohTrigger(RecalcTrigger,Trigger6M)),NA())</f>
        <v>4.4629484217764553E-3</v>
      </c>
      <c r="M571" s="183">
        <f>IFERROR(_xll.qlIndexFixing(Index1Y,$H571,TRUE,_xll.ohTrigger(RecalcTrigger,Trigger1Y)),NA())</f>
        <v>6.7189140635219354E-3</v>
      </c>
      <c r="N571" s="182">
        <f>IFERROR(_xll.qlIndexFixing(ONIndex1M,I571,TRUE,_xll.ohTrigger(RecalcTrigger,Trigger1M)),NA())</f>
        <v>1.4104183346042021E-3</v>
      </c>
      <c r="O571" s="44">
        <f>IFERROR(_xll.qlIndexFixing(ONIndex3M,I571,TRUE,_xll.ohTrigger(RecalcTrigger,Trigger3M)),NA())</f>
        <v>2.6080823310614676E-3</v>
      </c>
      <c r="P571" s="44">
        <f>IFERROR(_xll.qlIndexFixing(ONIndex6M,I571,TRUE,_xll.ohTrigger(RecalcTrigger,Trigger6M)),NA())</f>
        <v>3.7823574235051893E-3</v>
      </c>
      <c r="Q571" s="183">
        <f>IFERROR(_xll.qlIndexFixing(ONIndex1Y,I571,TRUE,_xll.ohTrigger(RecalcTrigger,Trigger1Y)),NA())</f>
        <v>5.5552433498107234E-3</v>
      </c>
    </row>
    <row r="572" spans="2:17" x14ac:dyDescent="0.2">
      <c r="B572" s="39" t="s">
        <v>42</v>
      </c>
      <c r="D572" s="42">
        <f>_xll.qlCalendarAdvance(Calendar,$D571,B572,"f",FALSE)</f>
        <v>43362</v>
      </c>
      <c r="E572" s="177">
        <f>_xll.qlInterestRateIndexValueDate(IndexON,D572)</f>
        <v>43362</v>
      </c>
      <c r="F572" s="193">
        <f>IFERROR(_xll.qlIndexFixing(IndexON,D572,TRUE,_xll.ohTrigger(RecalcTrigger,TriggerON)),NA())</f>
        <v>9.4628649100592099E-4</v>
      </c>
      <c r="H572" s="42">
        <f>_xll.qlCalendarAdvance(Calendar,$H571,B572,"f",FALSE)</f>
        <v>43362</v>
      </c>
      <c r="I572" s="177">
        <f>_xll.qlInterestRateIndexValueDate(Index1M,$H572)</f>
        <v>43364</v>
      </c>
      <c r="J572" s="182">
        <f>IFERROR(_xll.qlIndexFixing(Index1M,$H572,TRUE,_xll.ohTrigger(RecalcTrigger,Trigger1M)),NA())</f>
        <v>1.5464749909068335E-3</v>
      </c>
      <c r="K572" s="44">
        <f>IFERROR(_xll.qlIndexFixing(Index3M,H572,TRUE,_xll.ohTrigger(RecalcTrigger,Trigger3M)),NA())</f>
        <v>2.9804631540667689E-3</v>
      </c>
      <c r="L572" s="44">
        <f>IFERROR(_xll.qlIndexFixing(Index6M,$H572,TRUE,_xll.ohTrigger(RecalcTrigger,Trigger6M)),NA())</f>
        <v>4.5185938167666096E-3</v>
      </c>
      <c r="M572" s="183">
        <f>IFERROR(_xll.qlIndexFixing(Index1Y,$H572,TRUE,_xll.ohTrigger(RecalcTrigger,Trigger1Y)),NA())</f>
        <v>6.7676843795940102E-3</v>
      </c>
      <c r="N572" s="182">
        <f>IFERROR(_xll.qlIndexFixing(ONIndex1M,I572,TRUE,_xll.ohTrigger(RecalcTrigger,Trigger1M)),NA())</f>
        <v>1.4630041188112841E-3</v>
      </c>
      <c r="O572" s="44">
        <f>IFERROR(_xll.qlIndexFixing(ONIndex3M,I572,TRUE,_xll.ohTrigger(RecalcTrigger,Trigger3M)),NA())</f>
        <v>2.6616158635484055E-3</v>
      </c>
      <c r="P572" s="44">
        <f>IFERROR(_xll.qlIndexFixing(ONIndex6M,I572,TRUE,_xll.ohTrigger(RecalcTrigger,Trigger6M)),NA())</f>
        <v>3.8361237862272191E-3</v>
      </c>
      <c r="Q572" s="183">
        <f>IFERROR(_xll.qlIndexFixing(ONIndex1Y,I572,TRUE,_xll.ohTrigger(RecalcTrigger,Trigger1Y)),NA())</f>
        <v>5.5946536036710626E-3</v>
      </c>
    </row>
    <row r="573" spans="2:17" x14ac:dyDescent="0.2">
      <c r="B573" s="39" t="s">
        <v>42</v>
      </c>
      <c r="D573" s="42">
        <f>_xll.qlCalendarAdvance(Calendar,$D572,B573,"f",FALSE)</f>
        <v>43369</v>
      </c>
      <c r="E573" s="177">
        <f>_xll.qlInterestRateIndexValueDate(IndexON,D573)</f>
        <v>43369</v>
      </c>
      <c r="F573" s="193">
        <f>IFERROR(_xll.qlIndexFixing(IndexON,D573,TRUE,_xll.ohTrigger(RecalcTrigger,TriggerON)),NA())</f>
        <v>9.9307398264691926E-4</v>
      </c>
      <c r="H573" s="42">
        <f>_xll.qlCalendarAdvance(Calendar,$H572,B573,"f",FALSE)</f>
        <v>43369</v>
      </c>
      <c r="I573" s="177">
        <f>_xll.qlInterestRateIndexValueDate(Index1M,$H573)</f>
        <v>43371</v>
      </c>
      <c r="J573" s="182">
        <f>IFERROR(_xll.qlIndexFixing(Index1M,$H573,TRUE,_xll.ohTrigger(RecalcTrigger,Trigger1M)),NA())</f>
        <v>1.6073452182550278E-3</v>
      </c>
      <c r="K573" s="44">
        <f>IFERROR(_xll.qlIndexFixing(Index3M,H573,TRUE,_xll.ohTrigger(RecalcTrigger,Trigger3M)),NA())</f>
        <v>3.0468086979144261E-3</v>
      </c>
      <c r="L573" s="44">
        <f>IFERROR(_xll.qlIndexFixing(Index6M,$H573,TRUE,_xll.ohTrigger(RecalcTrigger,Trigger6M)),NA())</f>
        <v>4.5784132370178549E-3</v>
      </c>
      <c r="M573" s="183">
        <f>IFERROR(_xll.qlIndexFixing(Index1Y,$H573,TRUE,_xll.ohTrigger(RecalcTrigger,Trigger1Y)),NA())</f>
        <v>6.8168783731779054E-3</v>
      </c>
      <c r="N573" s="182">
        <f>IFERROR(_xll.qlIndexFixing(ONIndex1M,I573,TRUE,_xll.ohTrigger(RecalcTrigger,Trigger1M)),NA())</f>
        <v>1.5158846864959941E-3</v>
      </c>
      <c r="O573" s="44">
        <f>IFERROR(_xll.qlIndexFixing(ONIndex3M,I573,TRUE,_xll.ohTrigger(RecalcTrigger,Trigger3M)),NA())</f>
        <v>2.7153633693544066E-3</v>
      </c>
      <c r="P573" s="44">
        <f>IFERROR(_xll.qlIndexFixing(ONIndex6M,I573,TRUE,_xll.ohTrigger(RecalcTrigger,Trigger6M)),NA())</f>
        <v>3.8900923514439967E-3</v>
      </c>
      <c r="Q573" s="183">
        <f>IFERROR(_xll.qlIndexFixing(ONIndex1Y,I573,TRUE,_xll.ohTrigger(RecalcTrigger,Trigger1Y)),NA())</f>
        <v>5.633699118332558E-3</v>
      </c>
    </row>
    <row r="574" spans="2:17" x14ac:dyDescent="0.2">
      <c r="B574" s="39" t="s">
        <v>42</v>
      </c>
      <c r="D574" s="42">
        <f>_xll.qlCalendarAdvance(Calendar,$D573,B574,"f",FALSE)</f>
        <v>43376</v>
      </c>
      <c r="E574" s="177">
        <f>_xll.qlInterestRateIndexValueDate(IndexON,D574)</f>
        <v>43376</v>
      </c>
      <c r="F574" s="193">
        <f>IFERROR(_xll.qlIndexFixing(IndexON,D574,TRUE,_xll.ohTrigger(RecalcTrigger,TriggerON)),NA())</f>
        <v>1.0400411770206119E-3</v>
      </c>
      <c r="H574" s="42">
        <f>_xll.qlCalendarAdvance(Calendar,$H573,B574,"f",FALSE)</f>
        <v>43376</v>
      </c>
      <c r="I574" s="177">
        <f>_xll.qlInterestRateIndexValueDate(Index1M,$H574)</f>
        <v>43378</v>
      </c>
      <c r="J574" s="182">
        <f>IFERROR(_xll.qlIndexFixing(Index1M,$H574,TRUE,_xll.ohTrigger(RecalcTrigger,Trigger1M)),NA())</f>
        <v>1.6531242579218993E-3</v>
      </c>
      <c r="K574" s="44">
        <f>IFERROR(_xll.qlIndexFixing(Index3M,H574,TRUE,_xll.ohTrigger(RecalcTrigger,Trigger3M)),NA())</f>
        <v>3.1014954615893554E-3</v>
      </c>
      <c r="L574" s="44">
        <f>IFERROR(_xll.qlIndexFixing(Index6M,$H574,TRUE,_xll.ohTrigger(RecalcTrigger,Trigger6M)),NA())</f>
        <v>4.6343035001606961E-3</v>
      </c>
      <c r="M574" s="183">
        <f>IFERROR(_xll.qlIndexFixing(Index1Y,$H574,TRUE,_xll.ohTrigger(RecalcTrigger,Trigger1Y)),NA())</f>
        <v>6.8665110049898831E-3</v>
      </c>
      <c r="N574" s="182">
        <f>IFERROR(_xll.qlIndexFixing(ONIndex1M,I574,TRUE,_xll.ohTrigger(RecalcTrigger,Trigger1M)),NA())</f>
        <v>1.5689826525999706E-3</v>
      </c>
      <c r="O574" s="44">
        <f>IFERROR(_xll.qlIndexFixing(ONIndex3M,I574,TRUE,_xll.ohTrigger(RecalcTrigger,Trigger3M)),NA())</f>
        <v>2.7692655210564965E-3</v>
      </c>
      <c r="P574" s="44">
        <f>IFERROR(_xll.qlIndexFixing(ONIndex6M,I574,TRUE,_xll.ohTrigger(RecalcTrigger,Trigger6M)),NA())</f>
        <v>3.9442372860598596E-3</v>
      </c>
      <c r="Q574" s="183">
        <f>IFERROR(_xll.qlIndexFixing(ONIndex1Y,I574,TRUE,_xll.ohTrigger(RecalcTrigger,Trigger1Y)),NA())</f>
        <v>5.6730131358140312E-3</v>
      </c>
    </row>
    <row r="575" spans="2:17" x14ac:dyDescent="0.2">
      <c r="B575" s="39" t="s">
        <v>42</v>
      </c>
      <c r="D575" s="42">
        <f>_xll.qlCalendarAdvance(Calendar,$D574,B575,"f",FALSE)</f>
        <v>43383</v>
      </c>
      <c r="E575" s="177">
        <f>_xll.qlInterestRateIndexValueDate(IndexON,D575)</f>
        <v>43383</v>
      </c>
      <c r="F575" s="193">
        <f>IFERROR(_xll.qlIndexFixing(IndexON,D575,TRUE,_xll.ohTrigger(RecalcTrigger,TriggerON)),NA())</f>
        <v>1.0872406340034502E-3</v>
      </c>
      <c r="H575" s="42">
        <f>_xll.qlCalendarAdvance(Calendar,$H574,B575,"f",FALSE)</f>
        <v>43383</v>
      </c>
      <c r="I575" s="177">
        <f>_xll.qlInterestRateIndexValueDate(Index1M,$H575)</f>
        <v>43385</v>
      </c>
      <c r="J575" s="182">
        <f>IFERROR(_xll.qlIndexFixing(Index1M,$H575,TRUE,_xll.ohTrigger(RecalcTrigger,Trigger1M)),NA())</f>
        <v>1.7067544076520755E-3</v>
      </c>
      <c r="K575" s="44">
        <f>IFERROR(_xll.qlIndexFixing(Index3M,H575,TRUE,_xll.ohTrigger(RecalcTrigger,Trigger3M)),NA())</f>
        <v>3.1562894872440087E-3</v>
      </c>
      <c r="L575" s="44">
        <f>IFERROR(_xll.qlIndexFixing(Index6M,$H575,TRUE,_xll.ohTrigger(RecalcTrigger,Trigger6M)),NA())</f>
        <v>4.6903039914110572E-3</v>
      </c>
      <c r="M575" s="183">
        <f>IFERROR(_xll.qlIndexFixing(Index1Y,$H575,TRUE,_xll.ohTrigger(RecalcTrigger,Trigger1Y)),NA())</f>
        <v>6.9165772014918424E-3</v>
      </c>
      <c r="N575" s="182">
        <f>IFERROR(_xll.qlIndexFixing(ONIndex1M,I575,TRUE,_xll.ohTrigger(RecalcTrigger,Trigger1M)),NA())</f>
        <v>1.6222916660435516E-3</v>
      </c>
      <c r="O575" s="44">
        <f>IFERROR(_xll.qlIndexFixing(ONIndex3M,I575,TRUE,_xll.ohTrigger(RecalcTrigger,Trigger3M)),NA())</f>
        <v>2.8233154964318885E-3</v>
      </c>
      <c r="P575" s="44">
        <f>IFERROR(_xll.qlIndexFixing(ONIndex6M,I575,TRUE,_xll.ohTrigger(RecalcTrigger,Trigger6M)),NA())</f>
        <v>3.9985535017450502E-3</v>
      </c>
      <c r="Q575" s="183">
        <f>IFERROR(_xll.qlIndexFixing(ONIndex1Y,I575,TRUE,_xll.ohTrigger(RecalcTrigger,Trigger1Y)),NA())</f>
        <v>5.7126025279785608E-3</v>
      </c>
    </row>
    <row r="576" spans="2:17" x14ac:dyDescent="0.2">
      <c r="B576" s="39" t="s">
        <v>42</v>
      </c>
      <c r="D576" s="42">
        <f>_xll.qlCalendarAdvance(Calendar,$D575,B576,"f",FALSE)</f>
        <v>43390</v>
      </c>
      <c r="E576" s="177">
        <f>_xll.qlInterestRateIndexValueDate(IndexON,D576)</f>
        <v>43390</v>
      </c>
      <c r="F576" s="193">
        <f>IFERROR(_xll.qlIndexFixing(IndexON,D576,TRUE,_xll.ohTrigger(RecalcTrigger,TriggerON)),NA())</f>
        <v>1.134669156153123E-3</v>
      </c>
      <c r="H576" s="42">
        <f>_xll.qlCalendarAdvance(Calendar,$H575,B576,"f",FALSE)</f>
        <v>43390</v>
      </c>
      <c r="I576" s="177">
        <f>_xll.qlInterestRateIndexValueDate(Index1M,$H576)</f>
        <v>43392</v>
      </c>
      <c r="J576" s="182">
        <f>IFERROR(_xll.qlIndexFixing(Index1M,$H576,TRUE,_xll.ohTrigger(RecalcTrigger,Trigger1M)),NA())</f>
        <v>1.7605795415968324E-3</v>
      </c>
      <c r="K576" s="44">
        <f>IFERROR(_xll.qlIndexFixing(Index3M,H576,TRUE,_xll.ohTrigger(RecalcTrigger,Trigger3M)),NA())</f>
        <v>3.2111839515594543E-3</v>
      </c>
      <c r="L576" s="44">
        <f>IFERROR(_xll.qlIndexFixing(Index6M,$H576,TRUE,_xll.ohTrigger(RecalcTrigger,Trigger6M)),NA())</f>
        <v>4.7627057235691359E-3</v>
      </c>
      <c r="M576" s="183">
        <f>IFERROR(_xll.qlIndexFixing(Index1Y,$H576,TRUE,_xll.ohTrigger(RecalcTrigger,Trigger1Y)),NA())</f>
        <v>6.9670711357500796E-3</v>
      </c>
      <c r="N576" s="182">
        <f>IFERROR(_xll.qlIndexFixing(ONIndex1M,I576,TRUE,_xll.ohTrigger(RecalcTrigger,Trigger1M)),NA())</f>
        <v>1.6758053756671387E-3</v>
      </c>
      <c r="O576" s="44">
        <f>IFERROR(_xll.qlIndexFixing(ONIndex3M,I576,TRUE,_xll.ohTrigger(RecalcTrigger,Trigger3M)),NA())</f>
        <v>2.8775064731778599E-3</v>
      </c>
      <c r="P576" s="44">
        <f>IFERROR(_xll.qlIndexFixing(ONIndex6M,I576,TRUE,_xll.ohTrigger(RecalcTrigger,Trigger6M)),NA())</f>
        <v>4.0530359103296831E-3</v>
      </c>
      <c r="Q576" s="183">
        <f>IFERROR(_xll.qlIndexFixing(ONIndex1Y,I576,TRUE,_xll.ohTrigger(RecalcTrigger,Trigger1Y)),NA())</f>
        <v>5.7524741665293533E-3</v>
      </c>
    </row>
    <row r="577" spans="2:17" x14ac:dyDescent="0.2">
      <c r="B577" s="39" t="s">
        <v>42</v>
      </c>
      <c r="D577" s="42">
        <f>_xll.qlCalendarAdvance(Calendar,$D576,B577,"f",FALSE)</f>
        <v>43397</v>
      </c>
      <c r="E577" s="177">
        <f>_xll.qlInterestRateIndexValueDate(IndexON,D577)</f>
        <v>43397</v>
      </c>
      <c r="F577" s="193">
        <f>IFERROR(_xll.qlIndexFixing(IndexON,D577,TRUE,_xll.ohTrigger(RecalcTrigger,TriggerON)),NA())</f>
        <v>1.1823235461871917E-3</v>
      </c>
      <c r="H577" s="42">
        <f>_xll.qlCalendarAdvance(Calendar,$H576,B577,"f",FALSE)</f>
        <v>43397</v>
      </c>
      <c r="I577" s="177">
        <f>_xll.qlInterestRateIndexValueDate(Index1M,$H577)</f>
        <v>43399</v>
      </c>
      <c r="J577" s="182">
        <f>IFERROR(_xll.qlIndexFixing(Index1M,$H577,TRUE,_xll.ohTrigger(RecalcTrigger,Trigger1M)),NA())</f>
        <v>1.8145933103345365E-3</v>
      </c>
      <c r="K577" s="44">
        <f>IFERROR(_xll.qlIndexFixing(Index3M,H577,TRUE,_xll.ohTrigger(RecalcTrigger,Trigger3M)),NA())</f>
        <v>3.2661720308281364E-3</v>
      </c>
      <c r="L577" s="44">
        <f>IFERROR(_xll.qlIndexFixing(Index6M,$H577,TRUE,_xll.ohTrigger(RecalcTrigger,Trigger6M)),NA())</f>
        <v>4.8026152930606188E-3</v>
      </c>
      <c r="M577" s="183">
        <f>IFERROR(_xll.qlIndexFixing(Index1Y,$H577,TRUE,_xll.ohTrigger(RecalcTrigger,Trigger1Y)),NA())</f>
        <v>7.017986745229487E-3</v>
      </c>
      <c r="N577" s="182">
        <f>IFERROR(_xll.qlIndexFixing(ONIndex1M,I577,TRUE,_xll.ohTrigger(RecalcTrigger,Trigger1M)),NA())</f>
        <v>1.7295174304710059E-3</v>
      </c>
      <c r="O577" s="44">
        <f>IFERROR(_xll.qlIndexFixing(ONIndex3M,I577,TRUE,_xll.ohTrigger(RecalcTrigger,Trigger3M)),NA())</f>
        <v>2.9318316292314961E-3</v>
      </c>
      <c r="P577" s="44">
        <f>IFERROR(_xll.qlIndexFixing(ONIndex6M,I577,TRUE,_xll.ohTrigger(RecalcTrigger,Trigger6M)),NA())</f>
        <v>4.1076794238037451E-3</v>
      </c>
      <c r="Q577" s="183">
        <f>IFERROR(_xll.qlIndexFixing(ONIndex1Y,I577,TRUE,_xll.ohTrigger(RecalcTrigger,Trigger1Y)),NA())</f>
        <v>5.792634923169615E-3</v>
      </c>
    </row>
    <row r="578" spans="2:17" x14ac:dyDescent="0.2">
      <c r="B578" s="39" t="s">
        <v>42</v>
      </c>
      <c r="D578" s="42">
        <f>_xll.qlCalendarAdvance(Calendar,$D577,B578,"f",FALSE)</f>
        <v>43404</v>
      </c>
      <c r="E578" s="177">
        <f>_xll.qlInterestRateIndexValueDate(IndexON,D578)</f>
        <v>43404</v>
      </c>
      <c r="F578" s="193">
        <f>IFERROR(_xll.qlIndexFixing(IndexON,D578,TRUE,_xll.ohTrigger(RecalcTrigger,TriggerON)),NA())</f>
        <v>1.2302006065834092E-3</v>
      </c>
      <c r="H578" s="42">
        <f>_xll.qlCalendarAdvance(Calendar,$H577,B578,"f",FALSE)</f>
        <v>43404</v>
      </c>
      <c r="I578" s="177">
        <f>_xll.qlInterestRateIndexValueDate(Index1M,$H578)</f>
        <v>43406</v>
      </c>
      <c r="J578" s="182">
        <f>IFERROR(_xll.qlIndexFixing(Index1M,$H578,TRUE,_xll.ohTrigger(RecalcTrigger,Trigger1M)),NA())</f>
        <v>1.868789364350725E-3</v>
      </c>
      <c r="K578" s="44">
        <f>IFERROR(_xll.qlIndexFixing(Index3M,H578,TRUE,_xll.ohTrigger(RecalcTrigger,Trigger3M)),NA())</f>
        <v>3.3212469009623767E-3</v>
      </c>
      <c r="L578" s="44">
        <f>IFERROR(_xll.qlIndexFixing(Index6M,$H578,TRUE,_xll.ohTrigger(RecalcTrigger,Trigger6M)),NA())</f>
        <v>4.8548313413533687E-3</v>
      </c>
      <c r="M578" s="183">
        <f>IFERROR(_xll.qlIndexFixing(Index1Y,$H578,TRUE,_xll.ohTrigger(RecalcTrigger,Trigger1Y)),NA())</f>
        <v>7.0693177317059973E-3</v>
      </c>
      <c r="N578" s="182">
        <f>IFERROR(_xll.qlIndexFixing(ONIndex1M,I578,TRUE,_xll.ohTrigger(RecalcTrigger,Trigger1M)),NA())</f>
        <v>1.7834214794554271E-3</v>
      </c>
      <c r="O578" s="44">
        <f>IFERROR(_xll.qlIndexFixing(ONIndex3M,I578,TRUE,_xll.ohTrigger(RecalcTrigger,Trigger3M)),NA())</f>
        <v>2.9862841424499464E-3</v>
      </c>
      <c r="P578" s="44">
        <f>IFERROR(_xll.qlIndexFixing(ONIndex6M,I578,TRUE,_xll.ohTrigger(RecalcTrigger,Trigger6M)),NA())</f>
        <v>4.1624789537575424E-3</v>
      </c>
      <c r="Q578" s="183">
        <f>IFERROR(_xll.qlIndexFixing(ONIndex1Y,I578,TRUE,_xll.ohTrigger(RecalcTrigger,Trigger1Y)),NA())</f>
        <v>5.8330916696025525E-3</v>
      </c>
    </row>
    <row r="579" spans="2:17" x14ac:dyDescent="0.2">
      <c r="B579" s="39" t="s">
        <v>42</v>
      </c>
      <c r="D579" s="42">
        <f>_xll.qlCalendarAdvance(Calendar,$D578,B579,"f",FALSE)</f>
        <v>43411</v>
      </c>
      <c r="E579" s="177">
        <f>_xll.qlInterestRateIndexValueDate(IndexON,D579)</f>
        <v>43411</v>
      </c>
      <c r="F579" s="193">
        <f>IFERROR(_xll.qlIndexFixing(IndexON,D579,TRUE,_xll.ohTrigger(RecalcTrigger,TriggerON)),NA())</f>
        <v>1.2782971400593368E-3</v>
      </c>
      <c r="H579" s="42">
        <f>_xll.qlCalendarAdvance(Calendar,$H578,B579,"f",FALSE)</f>
        <v>43411</v>
      </c>
      <c r="I579" s="177">
        <f>_xll.qlInterestRateIndexValueDate(Index1M,$H579)</f>
        <v>43413</v>
      </c>
      <c r="J579" s="182">
        <f>IFERROR(_xll.qlIndexFixing(Index1M,$H579,TRUE,_xll.ohTrigger(RecalcTrigger,Trigger1M)),NA())</f>
        <v>1.9231613540020064E-3</v>
      </c>
      <c r="K579" s="44">
        <f>IFERROR(_xll.qlIndexFixing(Index3M,H579,TRUE,_xll.ohTrigger(RecalcTrigger,Trigger3M)),NA())</f>
        <v>3.3764017374867221E-3</v>
      </c>
      <c r="L579" s="44">
        <f>IFERROR(_xll.qlIndexFixing(Index6M,$H579,TRUE,_xll.ohTrigger(RecalcTrigger,Trigger6M)),NA())</f>
        <v>4.9112163880544518E-3</v>
      </c>
      <c r="M579" s="183">
        <f>IFERROR(_xll.qlIndexFixing(Index1Y,$H579,TRUE,_xll.ohTrigger(RecalcTrigger,Trigger1Y)),NA())</f>
        <v>7.1210575611805483E-3</v>
      </c>
      <c r="N579" s="182">
        <f>IFERROR(_xll.qlIndexFixing(ONIndex1M,I579,TRUE,_xll.ohTrigger(RecalcTrigger,Trigger1M)),NA())</f>
        <v>1.8375111714608039E-3</v>
      </c>
      <c r="O579" s="44">
        <f>IFERROR(_xll.qlIndexFixing(ONIndex3M,I579,TRUE,_xll.ohTrigger(RecalcTrigger,Trigger3M)),NA())</f>
        <v>3.0408571906104243E-3</v>
      </c>
      <c r="P579" s="44">
        <f>IFERROR(_xll.qlIndexFixing(ONIndex6M,I579,TRUE,_xll.ohTrigger(RecalcTrigger,Trigger6M)),NA())</f>
        <v>4.2174294120211897E-3</v>
      </c>
      <c r="Q579" s="183">
        <f>IFERROR(_xll.qlIndexFixing(ONIndex1Y,I579,TRUE,_xll.ohTrigger(RecalcTrigger,Trigger1Y)),NA())</f>
        <v>5.8738512776113083E-3</v>
      </c>
    </row>
    <row r="580" spans="2:17" x14ac:dyDescent="0.2">
      <c r="B580" s="39" t="s">
        <v>42</v>
      </c>
      <c r="D580" s="42">
        <f>_xll.qlCalendarAdvance(Calendar,$D579,B580,"f",FALSE)</f>
        <v>43418</v>
      </c>
      <c r="E580" s="177">
        <f>_xll.qlInterestRateIndexValueDate(IndexON,D580)</f>
        <v>43418</v>
      </c>
      <c r="F580" s="193">
        <f>IFERROR(_xll.qlIndexFixing(IndexON,D580,TRUE,_xll.ohTrigger(RecalcTrigger,TriggerON)),NA())</f>
        <v>1.3266099492525996E-3</v>
      </c>
      <c r="H580" s="42">
        <f>_xll.qlCalendarAdvance(Calendar,$H579,B580,"f",FALSE)</f>
        <v>43418</v>
      </c>
      <c r="I580" s="177">
        <f>_xll.qlInterestRateIndexValueDate(Index1M,$H580)</f>
        <v>43420</v>
      </c>
      <c r="J580" s="182">
        <f>IFERROR(_xll.qlIndexFixing(Index1M,$H580,TRUE,_xll.ohTrigger(RecalcTrigger,Trigger1M)),NA())</f>
        <v>1.9777029295521597E-3</v>
      </c>
      <c r="K580" s="44">
        <f>IFERROR(_xll.qlIndexFixing(Index3M,H580,TRUE,_xll.ohTrigger(RecalcTrigger,Trigger3M)),NA())</f>
        <v>3.4316297155379451E-3</v>
      </c>
      <c r="L580" s="44">
        <f>IFERROR(_xll.qlIndexFixing(Index6M,$H580,TRUE,_xll.ohTrigger(RecalcTrigger,Trigger6M)),NA())</f>
        <v>4.9676865554103685E-3</v>
      </c>
      <c r="M580" s="183">
        <f>IFERROR(_xll.qlIndexFixing(Index1Y,$H580,TRUE,_xll.ohTrigger(RecalcTrigger,Trigger1Y)),NA())</f>
        <v>7.1731994637902119E-3</v>
      </c>
      <c r="N580" s="182">
        <f>IFERROR(_xll.qlIndexFixing(ONIndex1M,I580,TRUE,_xll.ohTrigger(RecalcTrigger,Trigger1M)),NA())</f>
        <v>1.8917801553275382E-3</v>
      </c>
      <c r="O580" s="44">
        <f>IFERROR(_xll.qlIndexFixing(ONIndex3M,I580,TRUE,_xll.ohTrigger(RecalcTrigger,Trigger3M)),NA())</f>
        <v>3.0955439514102068E-3</v>
      </c>
      <c r="P580" s="44">
        <f>IFERROR(_xll.qlIndexFixing(ONIndex6M,I580,TRUE,_xll.ohTrigger(RecalcTrigger,Trigger6M)),NA())</f>
        <v>4.2725257105846737E-3</v>
      </c>
      <c r="Q580" s="183">
        <f>IFERROR(_xll.qlIndexFixing(ONIndex1Y,I580,TRUE,_xll.ohTrigger(RecalcTrigger,Trigger1Y)),NA())</f>
        <v>5.9149206188990888E-3</v>
      </c>
    </row>
    <row r="581" spans="2:17" x14ac:dyDescent="0.2">
      <c r="B581" s="39" t="s">
        <v>42</v>
      </c>
      <c r="D581" s="42">
        <f>_xll.qlCalendarAdvance(Calendar,$D580,B581,"f",FALSE)</f>
        <v>43425</v>
      </c>
      <c r="E581" s="177">
        <f>_xll.qlInterestRateIndexValueDate(IndexON,D581)</f>
        <v>43425</v>
      </c>
      <c r="F581" s="193">
        <f>IFERROR(_xll.qlIndexFixing(IndexON,D581,TRUE,_xll.ohTrigger(RecalcTrigger,TriggerON)),NA())</f>
        <v>1.3751358365610145E-3</v>
      </c>
      <c r="H581" s="42">
        <f>_xll.qlCalendarAdvance(Calendar,$H580,B581,"f",FALSE)</f>
        <v>43425</v>
      </c>
      <c r="I581" s="177">
        <f>_xll.qlInterestRateIndexValueDate(Index1M,$H581)</f>
        <v>43427</v>
      </c>
      <c r="J581" s="182">
        <f>IFERROR(_xll.qlIndexFixing(Index1M,$H581,TRUE,_xll.ohTrigger(RecalcTrigger,Trigger1M)),NA())</f>
        <v>2.0324077411515069E-3</v>
      </c>
      <c r="K581" s="44">
        <f>IFERROR(_xll.qlIndexFixing(Index3M,H581,TRUE,_xll.ohTrigger(RecalcTrigger,Trigger3M)),NA())</f>
        <v>3.486924009864193E-3</v>
      </c>
      <c r="L581" s="44">
        <f>IFERROR(_xll.qlIndexFixing(Index6M,$H581,TRUE,_xll.ohTrigger(RecalcTrigger,Trigger6M)),NA())</f>
        <v>5.0242367495152698E-3</v>
      </c>
      <c r="M581" s="183">
        <f>IFERROR(_xll.qlIndexFixing(Index1Y,$H581,TRUE,_xll.ohTrigger(RecalcTrigger,Trigger1Y)),NA())</f>
        <v>7.2257364337182444E-3</v>
      </c>
      <c r="N581" s="182">
        <f>IFERROR(_xll.qlIndexFixing(ONIndex1M,I581,TRUE,_xll.ohTrigger(RecalcTrigger,Trigger1M)),NA())</f>
        <v>1.9462220802157759E-3</v>
      </c>
      <c r="O581" s="44">
        <f>IFERROR(_xll.qlIndexFixing(ONIndex3M,I581,TRUE,_xll.ohTrigger(RecalcTrigger,Trigger3M)),NA())</f>
        <v>3.1503376029462515E-3</v>
      </c>
      <c r="P581" s="44">
        <f>IFERROR(_xll.qlIndexFixing(ONIndex6M,I581,TRUE,_xll.ohTrigger(RecalcTrigger,Trigger6M)),NA())</f>
        <v>4.3277627612781089E-3</v>
      </c>
      <c r="Q581" s="183">
        <f>IFERROR(_xll.qlIndexFixing(ONIndex1Y,I581,TRUE,_xll.ohTrigger(RecalcTrigger,Trigger1Y)),NA())</f>
        <v>5.9563065653289726E-3</v>
      </c>
    </row>
    <row r="582" spans="2:17" x14ac:dyDescent="0.2">
      <c r="B582" s="39" t="s">
        <v>42</v>
      </c>
      <c r="D582" s="42">
        <f>_xll.qlCalendarAdvance(Calendar,$D581,B582,"f",FALSE)</f>
        <v>43432</v>
      </c>
      <c r="E582" s="177">
        <f>_xll.qlInterestRateIndexValueDate(IndexON,D582)</f>
        <v>43432</v>
      </c>
      <c r="F582" s="193">
        <f>IFERROR(_xll.qlIndexFixing(IndexON,D582,TRUE,_xll.ohTrigger(RecalcTrigger,TriggerON)),NA())</f>
        <v>1.4238716047820787E-3</v>
      </c>
      <c r="H582" s="42">
        <f>_xll.qlCalendarAdvance(Calendar,$H581,B582,"f",FALSE)</f>
        <v>43432</v>
      </c>
      <c r="I582" s="177">
        <f>_xll.qlInterestRateIndexValueDate(Index1M,$H582)</f>
        <v>43434</v>
      </c>
      <c r="J582" s="182">
        <f>IFERROR(_xll.qlIndexFixing(Index1M,$H582,TRUE,_xll.ohTrigger(RecalcTrigger,Trigger1M)),NA())</f>
        <v>2.0872694388214407E-3</v>
      </c>
      <c r="K582" s="44">
        <f>IFERROR(_xll.qlIndexFixing(Index3M,H582,TRUE,_xll.ohTrigger(RecalcTrigger,Trigger3M)),NA())</f>
        <v>3.5263540100078927E-3</v>
      </c>
      <c r="L582" s="44">
        <f>IFERROR(_xll.qlIndexFixing(Index6M,$H582,TRUE,_xll.ohTrigger(RecalcTrigger,Trigger6M)),NA())</f>
        <v>5.0849660894128259E-3</v>
      </c>
      <c r="M582" s="183">
        <f>IFERROR(_xll.qlIndexFixing(Index1Y,$H582,TRUE,_xll.ohTrigger(RecalcTrigger,Trigger1Y)),NA())</f>
        <v>7.266232551766766E-3</v>
      </c>
      <c r="N582" s="182">
        <f>IFERROR(_xll.qlIndexFixing(ONIndex1M,I582,TRUE,_xll.ohTrigger(RecalcTrigger,Trigger1M)),NA())</f>
        <v>2.0008305947261107E-3</v>
      </c>
      <c r="O582" s="44">
        <f>IFERROR(_xll.qlIndexFixing(ONIndex3M,I582,TRUE,_xll.ohTrigger(RecalcTrigger,Trigger3M)),NA())</f>
        <v>3.2052313227559637E-3</v>
      </c>
      <c r="P582" s="44">
        <f>IFERROR(_xll.qlIndexFixing(ONIndex6M,I582,TRUE,_xll.ohTrigger(RecalcTrigger,Trigger6M)),NA())</f>
        <v>4.3831354756118657E-3</v>
      </c>
      <c r="Q582" s="183">
        <f>IFERROR(_xll.qlIndexFixing(ONIndex1Y,I582,TRUE,_xll.ohTrigger(RecalcTrigger,Trigger1Y)),NA())</f>
        <v>5.9980159885242301E-3</v>
      </c>
    </row>
    <row r="583" spans="2:17" x14ac:dyDescent="0.2">
      <c r="B583" s="39" t="s">
        <v>42</v>
      </c>
      <c r="D583" s="42">
        <f>_xll.qlCalendarAdvance(Calendar,$D582,B583,"f",FALSE)</f>
        <v>43439</v>
      </c>
      <c r="E583" s="177">
        <f>_xll.qlInterestRateIndexValueDate(IndexON,D583)</f>
        <v>43439</v>
      </c>
      <c r="F583" s="193">
        <f>IFERROR(_xll.qlIndexFixing(IndexON,D583,TRUE,_xll.ohTrigger(RecalcTrigger,TriggerON)),NA())</f>
        <v>1.4728140564734815E-3</v>
      </c>
      <c r="H583" s="42">
        <f>_xll.qlCalendarAdvance(Calendar,$H582,B583,"f",FALSE)</f>
        <v>43439</v>
      </c>
      <c r="I583" s="177">
        <f>_xll.qlInterestRateIndexValueDate(Index1M,$H583)</f>
        <v>43441</v>
      </c>
      <c r="J583" s="182">
        <f>IFERROR(_xll.qlIndexFixing(Index1M,$H583,TRUE,_xll.ohTrigger(RecalcTrigger,Trigger1M)),NA())</f>
        <v>2.1422816724827884E-3</v>
      </c>
      <c r="K583" s="44">
        <f>IFERROR(_xll.qlIndexFixing(Index3M,H583,TRUE,_xll.ohTrigger(RecalcTrigger,Trigger3M)),NA())</f>
        <v>3.5817481957050035E-3</v>
      </c>
      <c r="L583" s="44">
        <f>IFERROR(_xll.qlIndexFixing(Index6M,$H583,TRUE,_xll.ohTrigger(RecalcTrigger,Trigger6M)),NA())</f>
        <v>5.1416650766486346E-3</v>
      </c>
      <c r="M583" s="183">
        <f>IFERROR(_xll.qlIndexFixing(Index1Y,$H583,TRUE,_xll.ohTrigger(RecalcTrigger,Trigger1Y)),NA())</f>
        <v>7.3319663719542726E-3</v>
      </c>
      <c r="N583" s="182">
        <f>IFERROR(_xll.qlIndexFixing(ONIndex1M,I583,TRUE,_xll.ohTrigger(RecalcTrigger,Trigger1M)),NA())</f>
        <v>2.0555993480986245E-3</v>
      </c>
      <c r="O583" s="44">
        <f>IFERROR(_xll.qlIndexFixing(ONIndex3M,I583,TRUE,_xll.ohTrigger(RecalcTrigger,Trigger3M)),NA())</f>
        <v>3.2602182888563647E-3</v>
      </c>
      <c r="P583" s="44">
        <f>IFERROR(_xll.qlIndexFixing(ONIndex6M,I583,TRUE,_xll.ohTrigger(RecalcTrigger,Trigger6M)),NA())</f>
        <v>4.4386387656558668E-3</v>
      </c>
      <c r="Q583" s="183">
        <f>IFERROR(_xll.qlIndexFixing(ONIndex1Y,I583,TRUE,_xll.ohTrigger(RecalcTrigger,Trigger1Y)),NA())</f>
        <v>6.0400557601880678E-3</v>
      </c>
    </row>
    <row r="584" spans="2:17" x14ac:dyDescent="0.2">
      <c r="B584" s="39" t="s">
        <v>42</v>
      </c>
      <c r="D584" s="42">
        <f>_xll.qlCalendarAdvance(Calendar,$D583,B584,"f",FALSE)</f>
        <v>43446</v>
      </c>
      <c r="E584" s="177">
        <f>_xll.qlInterestRateIndexValueDate(IndexON,D584)</f>
        <v>43446</v>
      </c>
      <c r="F584" s="193">
        <f>IFERROR(_xll.qlIndexFixing(IndexON,D584,TRUE,_xll.ohTrigger(RecalcTrigger,TriggerON)),NA())</f>
        <v>1.5219599941129758E-3</v>
      </c>
      <c r="H584" s="42">
        <f>_xll.qlCalendarAdvance(Calendar,$H583,B584,"f",FALSE)</f>
        <v>43446</v>
      </c>
      <c r="I584" s="177">
        <f>_xll.qlInterestRateIndexValueDate(Index1M,$H584)</f>
        <v>43448</v>
      </c>
      <c r="J584" s="182">
        <f>IFERROR(_xll.qlIndexFixing(Index1M,$H584,TRUE,_xll.ohTrigger(RecalcTrigger,Trigger1M)),NA())</f>
        <v>2.1974380919454993E-3</v>
      </c>
      <c r="K584" s="44">
        <f>IFERROR(_xll.qlIndexFixing(Index3M,H584,TRUE,_xll.ohTrigger(RecalcTrigger,Trigger3M)),NA())</f>
        <v>3.6371901341505364E-3</v>
      </c>
      <c r="L584" s="44">
        <f>IFERROR(_xll.qlIndexFixing(Index6M,$H584,TRUE,_xll.ohTrigger(RecalcTrigger,Trigger6M)),NA())</f>
        <v>5.1984284512471375E-3</v>
      </c>
      <c r="M584" s="183">
        <f>IFERROR(_xll.qlIndexFixing(Index1Y,$H584,TRUE,_xll.ohTrigger(RecalcTrigger,Trigger1Y)),NA())</f>
        <v>7.3856441480444303E-3</v>
      </c>
      <c r="N584" s="182">
        <f>IFERROR(_xll.qlIndexFixing(ONIndex1M,I584,TRUE,_xll.ohTrigger(RecalcTrigger,Trigger1M)),NA())</f>
        <v>2.1105219889339111E-3</v>
      </c>
      <c r="O584" s="44">
        <f>IFERROR(_xll.qlIndexFixing(ONIndex3M,I584,TRUE,_xll.ohTrigger(RecalcTrigger,Trigger3M)),NA())</f>
        <v>3.3152916788647957E-3</v>
      </c>
      <c r="P584" s="44">
        <f>IFERROR(_xll.qlIndexFixing(ONIndex6M,I584,TRUE,_xll.ohTrigger(RecalcTrigger,Trigger6M)),NA())</f>
        <v>4.4942675431602908E-3</v>
      </c>
      <c r="Q584" s="183">
        <f>IFERROR(_xll.qlIndexFixing(ONIndex1Y,I584,TRUE,_xll.ohTrigger(RecalcTrigger,Trigger1Y)),NA())</f>
        <v>6.0824327522635002E-3</v>
      </c>
    </row>
    <row r="585" spans="2:17" x14ac:dyDescent="0.2">
      <c r="B585" s="39" t="s">
        <v>42</v>
      </c>
      <c r="D585" s="42">
        <f>_xll.qlCalendarAdvance(Calendar,$D584,B585,"f",FALSE)</f>
        <v>43453</v>
      </c>
      <c r="E585" s="177">
        <f>_xll.qlInterestRateIndexValueDate(IndexON,D585)</f>
        <v>43453</v>
      </c>
      <c r="F585" s="193">
        <f>IFERROR(_xll.qlIndexFixing(IndexON,D585,TRUE,_xll.ohTrigger(RecalcTrigger,TriggerON)),NA())</f>
        <v>1.5713062205779948E-3</v>
      </c>
      <c r="H585" s="42">
        <f>_xll.qlCalendarAdvance(Calendar,$H584,B585,"f",FALSE)</f>
        <v>43453</v>
      </c>
      <c r="I585" s="177">
        <f>_xll.qlInterestRateIndexValueDate(Index1M,$H585)</f>
        <v>43455</v>
      </c>
      <c r="J585" s="182">
        <f>IFERROR(_xll.qlIndexFixing(Index1M,$H585,TRUE,_xll.ohTrigger(RecalcTrigger,Trigger1M)),NA())</f>
        <v>2.2527323468957499E-3</v>
      </c>
      <c r="K585" s="44">
        <f>IFERROR(_xll.qlIndexFixing(Index3M,H585,TRUE,_xll.ohTrigger(RecalcTrigger,Trigger3M)),NA())</f>
        <v>3.6926729988291385E-3</v>
      </c>
      <c r="L585" s="44">
        <f>IFERROR(_xll.qlIndexFixing(Index6M,$H585,TRUE,_xll.ohTrigger(RecalcTrigger,Trigger6M)),NA())</f>
        <v>5.2552511169319666E-3</v>
      </c>
      <c r="M585" s="183">
        <f>IFERROR(_xll.qlIndexFixing(Index1Y,$H585,TRUE,_xll.ohTrigger(RecalcTrigger,Trigger1Y)),NA())</f>
        <v>7.4396866068327967E-3</v>
      </c>
      <c r="N585" s="182">
        <f>IFERROR(_xll.qlIndexFixing(ONIndex1M,I585,TRUE,_xll.ohTrigger(RecalcTrigger,Trigger1M)),NA())</f>
        <v>2.1813527124603382E-3</v>
      </c>
      <c r="O585" s="44">
        <f>IFERROR(_xll.qlIndexFixing(ONIndex3M,I585,TRUE,_xll.ohTrigger(RecalcTrigger,Trigger3M)),NA())</f>
        <v>3.3862163342934792E-3</v>
      </c>
      <c r="P585" s="44">
        <f>IFERROR(_xll.qlIndexFixing(ONIndex6M,I585,TRUE,_xll.ohTrigger(RecalcTrigger,Trigger6M)),NA())</f>
        <v>4.5659664581254589E-3</v>
      </c>
      <c r="Q585" s="183">
        <f>IFERROR(_xll.qlIndexFixing(ONIndex1Y,I585,TRUE,_xll.ohTrigger(RecalcTrigger,Trigger1Y)),NA())</f>
        <v>6.1374240226808041E-3</v>
      </c>
    </row>
    <row r="586" spans="2:17" x14ac:dyDescent="0.2">
      <c r="B586" s="39" t="s">
        <v>42</v>
      </c>
      <c r="D586" s="42">
        <f>_xll.qlCalendarAdvance(Calendar,$D585,B586,"f",FALSE)</f>
        <v>43461</v>
      </c>
      <c r="E586" s="177">
        <f>_xll.qlInterestRateIndexValueDate(IndexON,D586)</f>
        <v>43461</v>
      </c>
      <c r="F586" s="193">
        <f>IFERROR(_xll.qlIndexFixing(IndexON,D586,TRUE,_xll.ohTrigger(RecalcTrigger,TriggerON)),NA())</f>
        <v>1.6279430577181841E-3</v>
      </c>
      <c r="H586" s="42">
        <f>_xll.qlCalendarAdvance(Calendar,$H585,B586,"f",FALSE)</f>
        <v>43461</v>
      </c>
      <c r="I586" s="177">
        <f>_xll.qlInterestRateIndexValueDate(Index1M,$H586)</f>
        <v>43465</v>
      </c>
      <c r="J586" s="182">
        <f>IFERROR(_xll.qlIndexFixing(Index1M,$H586,TRUE,_xll.ohTrigger(RecalcTrigger,Trigger1M)),NA())</f>
        <v>2.3319506522641534E-3</v>
      </c>
      <c r="K586" s="44">
        <f>IFERROR(_xll.qlIndexFixing(Index3M,H586,TRUE,_xll.ohTrigger(RecalcTrigger,Trigger3M)),NA())</f>
        <v>3.7640104850721438E-3</v>
      </c>
      <c r="L586" s="44">
        <f>IFERROR(_xll.qlIndexFixing(Index6M,$H586,TRUE,_xll.ohTrigger(RecalcTrigger,Trigger6M)),NA())</f>
        <v>5.3241617235846748E-3</v>
      </c>
      <c r="M586" s="183">
        <f>IFERROR(_xll.qlIndexFixing(Index1Y,$H586,TRUE,_xll.ohTrigger(RecalcTrigger,Trigger1Y)),NA())</f>
        <v>7.5090207201747488E-3</v>
      </c>
      <c r="N586" s="182">
        <f>IFERROR(_xll.qlIndexFixing(ONIndex1M,I586,TRUE,_xll.ohTrigger(RecalcTrigger,Trigger1M)),NA())</f>
        <v>2.236603247327551E-3</v>
      </c>
      <c r="O586" s="44">
        <f>IFERROR(_xll.qlIndexFixing(ONIndex3M,I586,TRUE,_xll.ohTrigger(RecalcTrigger,Trigger3M)),NA())</f>
        <v>3.4414616467781656E-3</v>
      </c>
      <c r="P586" s="44">
        <f>IFERROR(_xll.qlIndexFixing(ONIndex6M,I586,TRUE,_xll.ohTrigger(RecalcTrigger,Trigger6M)),NA())</f>
        <v>4.6218629573147041E-3</v>
      </c>
      <c r="Q586" s="183">
        <f>IFERROR(_xll.qlIndexFixing(ONIndex1Y,I586,TRUE,_xll.ohTrigger(RecalcTrigger,Trigger1Y)),NA())</f>
        <v>6.1805976082673908E-3</v>
      </c>
    </row>
    <row r="587" spans="2:17" x14ac:dyDescent="0.2">
      <c r="B587" s="39" t="s">
        <v>42</v>
      </c>
      <c r="D587" s="42">
        <f>_xll.qlCalendarAdvance(Calendar,$D586,B587,"f",FALSE)</f>
        <v>43468</v>
      </c>
      <c r="E587" s="177">
        <f>_xll.qlInterestRateIndexValueDate(IndexON,D587)</f>
        <v>43468</v>
      </c>
      <c r="F587" s="193">
        <f>IFERROR(_xll.qlIndexFixing(IndexON,D587,TRUE,_xll.ohTrigger(RecalcTrigger,TriggerON)),NA())</f>
        <v>1.6777077073193425E-3</v>
      </c>
      <c r="H587" s="42">
        <f>_xll.qlCalendarAdvance(Calendar,$H586,B587,"f",FALSE)</f>
        <v>43468</v>
      </c>
      <c r="I587" s="177">
        <f>_xll.qlInterestRateIndexValueDate(Index1M,$H587)</f>
        <v>43472</v>
      </c>
      <c r="J587" s="182">
        <f>IFERROR(_xll.qlIndexFixing(Index1M,$H587,TRUE,_xll.ohTrigger(RecalcTrigger,Trigger1M)),NA())</f>
        <v>2.3875532117962677E-3</v>
      </c>
      <c r="K587" s="44">
        <f>IFERROR(_xll.qlIndexFixing(Index3M,H587,TRUE,_xll.ohTrigger(RecalcTrigger,Trigger3M)),NA())</f>
        <v>3.8315372960742752E-3</v>
      </c>
      <c r="L587" s="44">
        <f>IFERROR(_xll.qlIndexFixing(Index6M,$H587,TRUE,_xll.ohTrigger(RecalcTrigger,Trigger6M)),NA())</f>
        <v>5.3934645384344677E-3</v>
      </c>
      <c r="M587" s="183">
        <f>IFERROR(_xll.qlIndexFixing(Index1Y,$H587,TRUE,_xll.ohTrigger(RecalcTrigger,Trigger1Y)),NA())</f>
        <v>7.5638760562435625E-3</v>
      </c>
      <c r="N587" s="182">
        <f>IFERROR(_xll.qlIndexFixing(ONIndex1M,I587,TRUE,_xll.ohTrigger(RecalcTrigger,Trigger1M)),NA())</f>
        <v>2.2840669622858911E-3</v>
      </c>
      <c r="O587" s="44">
        <f>IFERROR(_xll.qlIndexFixing(ONIndex3M,I587,TRUE,_xll.ohTrigger(RecalcTrigger,Trigger3M)),NA())</f>
        <v>3.4888659755605289E-3</v>
      </c>
      <c r="P587" s="44">
        <f>IFERROR(_xll.qlIndexFixing(ONIndex6M,I587,TRUE,_xll.ohTrigger(RecalcTrigger,Trigger6M)),NA())</f>
        <v>4.6698610064499491E-3</v>
      </c>
      <c r="Q587" s="183">
        <f>IFERROR(_xll.qlIndexFixing(ONIndex1Y,I587,TRUE,_xll.ohTrigger(RecalcTrigger,Trigger1Y)),NA())</f>
        <v>6.2178896489228919E-3</v>
      </c>
    </row>
    <row r="588" spans="2:17" x14ac:dyDescent="0.2">
      <c r="B588" s="39" t="s">
        <v>42</v>
      </c>
      <c r="D588" s="42">
        <f>_xll.qlCalendarAdvance(Calendar,$D587,B588,"f",FALSE)</f>
        <v>43475</v>
      </c>
      <c r="E588" s="177">
        <f>_xll.qlInterestRateIndexValueDate(IndexON,D588)</f>
        <v>43475</v>
      </c>
      <c r="F588" s="193">
        <f>IFERROR(_xll.qlIndexFixing(IndexON,D588,TRUE,_xll.ohTrigger(RecalcTrigger,TriggerON)),NA())</f>
        <v>1.7276625966644588E-3</v>
      </c>
      <c r="H588" s="42">
        <f>_xll.qlCalendarAdvance(Calendar,$H587,B588,"f",FALSE)</f>
        <v>43475</v>
      </c>
      <c r="I588" s="177">
        <f>_xll.qlInterestRateIndexValueDate(Index1M,$H588)</f>
        <v>43479</v>
      </c>
      <c r="J588" s="182">
        <f>IFERROR(_xll.qlIndexFixing(Index1M,$H588,TRUE,_xll.ohTrigger(RecalcTrigger,Trigger1M)),NA())</f>
        <v>2.4432718334405617E-3</v>
      </c>
      <c r="K588" s="44">
        <f>IFERROR(_xll.qlIndexFixing(Index3M,H588,TRUE,_xll.ohTrigger(RecalcTrigger,Trigger3M)),NA())</f>
        <v>3.8871091827763007E-3</v>
      </c>
      <c r="L588" s="44">
        <f>IFERROR(_xll.qlIndexFixing(Index6M,$H588,TRUE,_xll.ohTrigger(RecalcTrigger,Trigger6M)),NA())</f>
        <v>5.4504517897707777E-3</v>
      </c>
      <c r="M588" s="183">
        <f>IFERROR(_xll.qlIndexFixing(Index1Y,$H588,TRUE,_xll.ohTrigger(RecalcTrigger,Trigger1Y)),NA())</f>
        <v>7.6190693625060157E-3</v>
      </c>
      <c r="N588" s="182">
        <f>IFERROR(_xll.qlIndexFixing(ONIndex1M,I588,TRUE,_xll.ohTrigger(RecalcTrigger,Trigger1M)),NA())</f>
        <v>2.3395594787078977E-3</v>
      </c>
      <c r="O588" s="44">
        <f>IFERROR(_xll.qlIndexFixing(ONIndex3M,I588,TRUE,_xll.ohTrigger(RecalcTrigger,Trigger3M)),NA())</f>
        <v>3.5442247304207086E-3</v>
      </c>
      <c r="P588" s="44">
        <f>IFERROR(_xll.qlIndexFixing(ONIndex6M,I588,TRUE,_xll.ohTrigger(RecalcTrigger,Trigger6M)),NA())</f>
        <v>4.7259554554557326E-3</v>
      </c>
      <c r="Q588" s="183">
        <f>IFERROR(_xll.qlIndexFixing(ONIndex1Y,I588,TRUE,_xll.ohTrigger(RecalcTrigger,Trigger1Y)),NA())</f>
        <v>6.2617369018713731E-3</v>
      </c>
    </row>
    <row r="589" spans="2:17" x14ac:dyDescent="0.2">
      <c r="B589" s="39" t="s">
        <v>42</v>
      </c>
      <c r="D589" s="42">
        <f>_xll.qlCalendarAdvance(Calendar,$D588,B589,"f",FALSE)</f>
        <v>43482</v>
      </c>
      <c r="E589" s="177">
        <f>_xll.qlInterestRateIndexValueDate(IndexON,D589)</f>
        <v>43482</v>
      </c>
      <c r="F589" s="193">
        <f>IFERROR(_xll.qlIndexFixing(IndexON,D589,TRUE,_xll.ohTrigger(RecalcTrigger,TriggerON)),NA())</f>
        <v>1.777804528231286E-3</v>
      </c>
      <c r="H589" s="42">
        <f>_xll.qlCalendarAdvance(Calendar,$H588,B589,"f",FALSE)</f>
        <v>43482</v>
      </c>
      <c r="I589" s="177">
        <f>_xll.qlInterestRateIndexValueDate(Index1M,$H589)</f>
        <v>43486</v>
      </c>
      <c r="J589" s="182">
        <f>IFERROR(_xll.qlIndexFixing(Index1M,$H589,TRUE,_xll.ohTrigger(RecalcTrigger,Trigger1M)),NA())</f>
        <v>2.4991001663623377E-3</v>
      </c>
      <c r="K589" s="44">
        <f>IFERROR(_xll.qlIndexFixing(Index3M,H589,TRUE,_xll.ohTrigger(RecalcTrigger,Trigger3M)),NA())</f>
        <v>3.9466835959241038E-3</v>
      </c>
      <c r="L589" s="44">
        <f>IFERROR(_xll.qlIndexFixing(Index6M,$H589,TRUE,_xll.ohTrigger(RecalcTrigger,Trigger6M)),NA())</f>
        <v>5.5074757559843805E-3</v>
      </c>
      <c r="M589" s="183">
        <f>IFERROR(_xll.qlIndexFixing(Index1Y,$H589,TRUE,_xll.ohTrigger(RecalcTrigger,Trigger1Y)),NA())</f>
        <v>7.6745916212291381E-3</v>
      </c>
      <c r="N589" s="182">
        <f>IFERROR(_xll.qlIndexFixing(ONIndex1M,I589,TRUE,_xll.ohTrigger(RecalcTrigger,Trigger1M)),NA())</f>
        <v>2.3951732200000464E-3</v>
      </c>
      <c r="O589" s="44">
        <f>IFERROR(_xll.qlIndexFixing(ONIndex3M,I589,TRUE,_xll.ohTrigger(RecalcTrigger,Trigger3M)),NA())</f>
        <v>3.5996348234945685E-3</v>
      </c>
      <c r="P589" s="44">
        <f>IFERROR(_xll.qlIndexFixing(ONIndex6M,I589,TRUE,_xll.ohTrigger(RecalcTrigger,Trigger6M)),NA())</f>
        <v>4.7821492239741303E-3</v>
      </c>
      <c r="Q589" s="183">
        <f>IFERROR(_xll.qlIndexFixing(ONIndex1Y,I589,TRUE,_xll.ohTrigger(RecalcTrigger,Trigger1Y)),NA())</f>
        <v>6.3059567158418872E-3</v>
      </c>
    </row>
    <row r="590" spans="2:17" x14ac:dyDescent="0.2">
      <c r="B590" s="39" t="s">
        <v>42</v>
      </c>
      <c r="D590" s="42">
        <f>_xll.qlCalendarAdvance(Calendar,$D589,B590,"f",FALSE)</f>
        <v>43489</v>
      </c>
      <c r="E590" s="177">
        <f>_xll.qlInterestRateIndexValueDate(IndexON,D590)</f>
        <v>43489</v>
      </c>
      <c r="F590" s="193">
        <f>IFERROR(_xll.qlIndexFixing(IndexON,D590,TRUE,_xll.ohTrigger(RecalcTrigger,TriggerON)),NA())</f>
        <v>1.8281303045775132E-3</v>
      </c>
      <c r="H590" s="42">
        <f>_xll.qlCalendarAdvance(Calendar,$H589,B590,"f",FALSE)</f>
        <v>43489</v>
      </c>
      <c r="I590" s="177">
        <f>_xll.qlInterestRateIndexValueDate(Index1M,$H590)</f>
        <v>43493</v>
      </c>
      <c r="J590" s="182">
        <f>IFERROR(_xll.qlIndexFixing(Index1M,$H590,TRUE,_xll.ohTrigger(RecalcTrigger,Trigger1M)),NA())</f>
        <v>2.5550318596160196E-3</v>
      </c>
      <c r="K590" s="44">
        <f>IFERROR(_xll.qlIndexFixing(Index3M,H590,TRUE,_xll.ohTrigger(RecalcTrigger,Trigger3M)),NA())</f>
        <v>3.9982767601975701E-3</v>
      </c>
      <c r="L590" s="44">
        <f>IFERROR(_xll.qlIndexFixing(Index6M,$H590,TRUE,_xll.ohTrigger(RecalcTrigger,Trigger6M)),NA())</f>
        <v>5.5645313376409943E-3</v>
      </c>
      <c r="M590" s="183">
        <f>IFERROR(_xll.qlIndexFixing(Index1Y,$H590,TRUE,_xll.ohTrigger(RecalcTrigger,Trigger1Y)),NA())</f>
        <v>7.7304335765789106E-3</v>
      </c>
      <c r="N590" s="182">
        <f>IFERROR(_xll.qlIndexFixing(ONIndex1M,I590,TRUE,_xll.ohTrigger(RecalcTrigger,Trigger1M)),NA())</f>
        <v>2.4509018350027389E-3</v>
      </c>
      <c r="O590" s="44">
        <f>IFERROR(_xll.qlIndexFixing(ONIndex3M,I590,TRUE,_xll.ohTrigger(RecalcTrigger,Trigger3M)),NA())</f>
        <v>3.6550894328790662E-3</v>
      </c>
      <c r="P590" s="44">
        <f>IFERROR(_xll.qlIndexFixing(ONIndex6M,I590,TRUE,_xll.ohTrigger(RecalcTrigger,Trigger6M)),NA())</f>
        <v>4.8384372238352569E-3</v>
      </c>
      <c r="Q590" s="183">
        <f>IFERROR(_xll.qlIndexFixing(ONIndex1Y,I590,TRUE,_xll.ohTrigger(RecalcTrigger,Trigger1Y)),NA())</f>
        <v>6.3505559623777685E-3</v>
      </c>
    </row>
    <row r="591" spans="2:17" x14ac:dyDescent="0.2">
      <c r="B591" s="39" t="s">
        <v>42</v>
      </c>
      <c r="D591" s="42">
        <f>_xll.qlCalendarAdvance(Calendar,$D590,B591,"f",FALSE)</f>
        <v>43496</v>
      </c>
      <c r="E591" s="177">
        <f>_xll.qlInterestRateIndexValueDate(IndexON,D591)</f>
        <v>43496</v>
      </c>
      <c r="F591" s="193">
        <f>IFERROR(_xll.qlIndexFixing(IndexON,D591,TRUE,_xll.ohTrigger(RecalcTrigger,TriggerON)),NA())</f>
        <v>1.8786367285006378E-3</v>
      </c>
      <c r="H591" s="42">
        <f>_xll.qlCalendarAdvance(Calendar,$H590,B591,"f",FALSE)</f>
        <v>43496</v>
      </c>
      <c r="I591" s="177">
        <f>_xll.qlInterestRateIndexValueDate(Index1M,$H591)</f>
        <v>43500</v>
      </c>
      <c r="J591" s="182">
        <f>IFERROR(_xll.qlIndexFixing(Index1M,$H591,TRUE,_xll.ohTrigger(RecalcTrigger,Trigger1M)),NA())</f>
        <v>2.5990046107431703E-3</v>
      </c>
      <c r="K591" s="44">
        <f>IFERROR(_xll.qlIndexFixing(Index3M,H591,TRUE,_xll.ohTrigger(RecalcTrigger,Trigger3M)),NA())</f>
        <v>4.0538587932018554E-3</v>
      </c>
      <c r="L591" s="44">
        <f>IFERROR(_xll.qlIndexFixing(Index6M,$H591,TRUE,_xll.ohTrigger(RecalcTrigger,Trigger6M)),NA())</f>
        <v>5.6216134347177975E-3</v>
      </c>
      <c r="M591" s="183">
        <f>IFERROR(_xll.qlIndexFixing(Index1Y,$H591,TRUE,_xll.ohTrigger(RecalcTrigger,Trigger1Y)),NA())</f>
        <v>7.7865857345250054E-3</v>
      </c>
      <c r="N591" s="182">
        <f>IFERROR(_xll.qlIndexFixing(ONIndex1M,I591,TRUE,_xll.ohTrigger(RecalcTrigger,Trigger1M)),NA())</f>
        <v>2.5067389724764411E-3</v>
      </c>
      <c r="O591" s="44">
        <f>IFERROR(_xll.qlIndexFixing(ONIndex3M,I591,TRUE,_xll.ohTrigger(RecalcTrigger,Trigger3M)),NA())</f>
        <v>3.7105817358717985E-3</v>
      </c>
      <c r="P591" s="44">
        <f>IFERROR(_xll.qlIndexFixing(ONIndex6M,I591,TRUE,_xll.ohTrigger(RecalcTrigger,Trigger6M)),NA())</f>
        <v>4.8948143667892907E-3</v>
      </c>
      <c r="Q591" s="183">
        <f>IFERROR(_xll.qlIndexFixing(ONIndex1Y,I591,TRUE,_xll.ohTrigger(RecalcTrigger,Trigger1Y)),NA())</f>
        <v>6.3955415133420956E-3</v>
      </c>
    </row>
    <row r="592" spans="2:17" x14ac:dyDescent="0.2">
      <c r="B592" s="39" t="s">
        <v>42</v>
      </c>
      <c r="D592" s="42">
        <f>_xll.qlCalendarAdvance(Calendar,$D591,B592,"f",FALSE)</f>
        <v>43503</v>
      </c>
      <c r="E592" s="177">
        <f>_xll.qlInterestRateIndexValueDate(IndexON,D592)</f>
        <v>43503</v>
      </c>
      <c r="F592" s="193">
        <f>IFERROR(_xll.qlIndexFixing(IndexON,D592,TRUE,_xll.ohTrigger(RecalcTrigger,TriggerON)),NA())</f>
        <v>1.9293206024784126E-3</v>
      </c>
      <c r="H592" s="42">
        <f>_xll.qlCalendarAdvance(Calendar,$H591,B592,"f",FALSE)</f>
        <v>43503</v>
      </c>
      <c r="I592" s="177">
        <f>_xll.qlInterestRateIndexValueDate(Index1M,$H592)</f>
        <v>43507</v>
      </c>
      <c r="J592" s="182">
        <f>IFERROR(_xll.qlIndexFixing(Index1M,$H592,TRUE,_xll.ohTrigger(RecalcTrigger,Trigger1M)),NA())</f>
        <v>2.655104807302815E-3</v>
      </c>
      <c r="K592" s="44">
        <f>IFERROR(_xll.qlIndexFixing(Index3M,H592,TRUE,_xll.ohTrigger(RecalcTrigger,Trigger3M)),NA())</f>
        <v>4.1094305499524463E-3</v>
      </c>
      <c r="L592" s="44">
        <f>IFERROR(_xll.qlIndexFixing(Index6M,$H592,TRUE,_xll.ohTrigger(RecalcTrigger,Trigger6M)),NA())</f>
        <v>5.6787169466073796E-3</v>
      </c>
      <c r="M592" s="183">
        <f>IFERROR(_xll.qlIndexFixing(Index1Y,$H592,TRUE,_xll.ohTrigger(RecalcTrigger,Trigger1Y)),NA())</f>
        <v>7.8430383627439825E-3</v>
      </c>
      <c r="N592" s="182">
        <f>IFERROR(_xll.qlIndexFixing(ONIndex1M,I592,TRUE,_xll.ohTrigger(RecalcTrigger,Trigger1M)),NA())</f>
        <v>2.5626782813414906E-3</v>
      </c>
      <c r="O592" s="44">
        <f>IFERROR(_xll.qlIndexFixing(ONIndex3M,I592,TRUE,_xll.ohTrigger(RecalcTrigger,Trigger3M)),NA())</f>
        <v>3.7661049106496591E-3</v>
      </c>
      <c r="P592" s="44">
        <f>IFERROR(_xll.qlIndexFixing(ONIndex6M,I592,TRUE,_xll.ohTrigger(RecalcTrigger,Trigger6M)),NA())</f>
        <v>4.9512755645064743E-3</v>
      </c>
      <c r="Q592" s="183">
        <f>IFERROR(_xll.qlIndexFixing(ONIndex1Y,I592,TRUE,_xll.ohTrigger(RecalcTrigger,Trigger1Y)),NA())</f>
        <v>6.4409202405979471E-3</v>
      </c>
    </row>
    <row r="593" spans="2:17" x14ac:dyDescent="0.2">
      <c r="B593" s="39" t="s">
        <v>42</v>
      </c>
      <c r="D593" s="42">
        <f>_xll.qlCalendarAdvance(Calendar,$D592,B593,"f",FALSE)</f>
        <v>43510</v>
      </c>
      <c r="E593" s="177">
        <f>_xll.qlInterestRateIndexValueDate(IndexON,D593)</f>
        <v>43510</v>
      </c>
      <c r="F593" s="193">
        <f>IFERROR(_xll.qlIndexFixing(IndexON,D593,TRUE,_xll.ohTrigger(RecalcTrigger,TriggerON)),NA())</f>
        <v>1.9801787289885908E-3</v>
      </c>
      <c r="H593" s="42">
        <f>_xll.qlCalendarAdvance(Calendar,$H592,B593,"f",FALSE)</f>
        <v>43510</v>
      </c>
      <c r="I593" s="177">
        <f>_xll.qlInterestRateIndexValueDate(Index1M,$H593)</f>
        <v>43514</v>
      </c>
      <c r="J593" s="182">
        <f>IFERROR(_xll.qlIndexFixing(Index1M,$H593,TRUE,_xll.ohTrigger(RecalcTrigger,Trigger1M)),NA())</f>
        <v>2.7112906434807143E-3</v>
      </c>
      <c r="K593" s="44">
        <f>IFERROR(_xll.qlIndexFixing(Index3M,H593,TRUE,_xll.ohTrigger(RecalcTrigger,Trigger3M)),NA())</f>
        <v>4.1649852006326307E-3</v>
      </c>
      <c r="L593" s="44">
        <f>IFERROR(_xll.qlIndexFixing(Index6M,$H593,TRUE,_xll.ohTrigger(RecalcTrigger,Trigger6M)),NA())</f>
        <v>5.7358367721151117E-3</v>
      </c>
      <c r="M593" s="183">
        <f>IFERROR(_xll.qlIndexFixing(Index1Y,$H593,TRUE,_xll.ohTrigger(RecalcTrigger,Trigger1Y)),NA())</f>
        <v>7.8997814905224905E-3</v>
      </c>
      <c r="N593" s="182">
        <f>IFERROR(_xll.qlIndexFixing(ONIndex1M,I593,TRUE,_xll.ohTrigger(RecalcTrigger,Trigger1M)),NA())</f>
        <v>2.6187134105182253E-3</v>
      </c>
      <c r="O593" s="44">
        <f>IFERROR(_xll.qlIndexFixing(ONIndex3M,I593,TRUE,_xll.ohTrigger(RecalcTrigger,Trigger3M)),NA())</f>
        <v>3.8216521348299892E-3</v>
      </c>
      <c r="P593" s="44">
        <f>IFERROR(_xll.qlIndexFixing(ONIndex6M,I593,TRUE,_xll.ohTrigger(RecalcTrigger,Trigger6M)),NA())</f>
        <v>5.0078157289767944E-3</v>
      </c>
      <c r="Q593" s="183">
        <f>IFERROR(_xll.qlIndexFixing(ONIndex1Y,I593,TRUE,_xll.ohTrigger(RecalcTrigger,Trigger1Y)),NA())</f>
        <v>6.4866990158485294E-3</v>
      </c>
    </row>
    <row r="594" spans="2:17" x14ac:dyDescent="0.2">
      <c r="B594" s="39" t="s">
        <v>42</v>
      </c>
      <c r="D594" s="42">
        <f>_xll.qlCalendarAdvance(Calendar,$D593,B594,"f",FALSE)</f>
        <v>43517</v>
      </c>
      <c r="E594" s="177">
        <f>_xll.qlInterestRateIndexValueDate(IndexON,D594)</f>
        <v>43517</v>
      </c>
      <c r="F594" s="193">
        <f>IFERROR(_xll.qlIndexFixing(IndexON,D594,TRUE,_xll.ohTrigger(RecalcTrigger,TriggerON)),NA())</f>
        <v>2.0312079109086056E-3</v>
      </c>
      <c r="H594" s="42">
        <f>_xll.qlCalendarAdvance(Calendar,$H593,B594,"f",FALSE)</f>
        <v>43517</v>
      </c>
      <c r="I594" s="177">
        <f>_xll.qlInterestRateIndexValueDate(Index1M,$H594)</f>
        <v>43521</v>
      </c>
      <c r="J594" s="182">
        <f>IFERROR(_xll.qlIndexFixing(Index1M,$H594,TRUE,_xll.ohTrigger(RecalcTrigger,Trigger1M)),NA())</f>
        <v>2.7675557679088642E-3</v>
      </c>
      <c r="K594" s="44">
        <f>IFERROR(_xll.qlIndexFixing(Index3M,H594,TRUE,_xll.ohTrigger(RecalcTrigger,Trigger3M)),NA())</f>
        <v>4.2205159150435854E-3</v>
      </c>
      <c r="L594" s="44">
        <f>IFERROR(_xll.qlIndexFixing(Index6M,$H594,TRUE,_xll.ohTrigger(RecalcTrigger,Trigger6M)),NA())</f>
        <v>5.7929678094586984E-3</v>
      </c>
      <c r="M594" s="183">
        <f>IFERROR(_xll.qlIndexFixing(Index1Y,$H594,TRUE,_xll.ohTrigger(RecalcTrigger,Trigger1Y)),NA())</f>
        <v>7.9568049086598102E-3</v>
      </c>
      <c r="N594" s="182">
        <f>IFERROR(_xll.qlIndexFixing(ONIndex1M,I594,TRUE,_xll.ohTrigger(RecalcTrigger,Trigger1M)),NA())</f>
        <v>2.6748380088470469E-3</v>
      </c>
      <c r="O594" s="44">
        <f>IFERROR(_xll.qlIndexFixing(ONIndex3M,I594,TRUE,_xll.ohTrigger(RecalcTrigger,Trigger3M)),NA())</f>
        <v>3.877216586110066E-3</v>
      </c>
      <c r="P594" s="44">
        <f>IFERROR(_xll.qlIndexFixing(ONIndex6M,I594,TRUE,_xll.ohTrigger(RecalcTrigger,Trigger6M)),NA())</f>
        <v>5.0644297717106213E-3</v>
      </c>
      <c r="Q594" s="183">
        <f>IFERROR(_xll.qlIndexFixing(ONIndex1Y,I594,TRUE,_xll.ohTrigger(RecalcTrigger,Trigger1Y)),NA())</f>
        <v>6.532884710956921E-3</v>
      </c>
    </row>
    <row r="595" spans="2:17" x14ac:dyDescent="0.2">
      <c r="B595" s="39" t="s">
        <v>42</v>
      </c>
      <c r="D595" s="42">
        <f>_xll.qlCalendarAdvance(Calendar,$D594,B595,"f",FALSE)</f>
        <v>43524</v>
      </c>
      <c r="E595" s="177">
        <f>_xll.qlInterestRateIndexValueDate(IndexON,D595)</f>
        <v>43524</v>
      </c>
      <c r="F595" s="193">
        <f>IFERROR(_xll.qlIndexFixing(IndexON,D595,TRUE,_xll.ohTrigger(RecalcTrigger,TriggerON)),NA())</f>
        <v>2.082404950476402E-3</v>
      </c>
      <c r="H595" s="42">
        <f>_xll.qlCalendarAdvance(Calendar,$H594,B595,"f",FALSE)</f>
        <v>43524</v>
      </c>
      <c r="I595" s="177">
        <f>_xll.qlInterestRateIndexValueDate(Index1M,$H595)</f>
        <v>43528</v>
      </c>
      <c r="J595" s="182">
        <f>IFERROR(_xll.qlIndexFixing(Index1M,$H595,TRUE,_xll.ohTrigger(RecalcTrigger,Trigger1M)),NA())</f>
        <v>2.8360184392688609E-3</v>
      </c>
      <c r="K595" s="44">
        <f>IFERROR(_xll.qlIndexFixing(Index3M,H595,TRUE,_xll.ohTrigger(RecalcTrigger,Trigger3M)),NA())</f>
        <v>4.2799981720681689E-3</v>
      </c>
      <c r="L595" s="44">
        <f>IFERROR(_xll.qlIndexFixing(Index6M,$H595,TRUE,_xll.ohTrigger(RecalcTrigger,Trigger6M)),NA())</f>
        <v>5.8583619938131241E-3</v>
      </c>
      <c r="M595" s="183">
        <f>IFERROR(_xll.qlIndexFixing(Index1Y,$H595,TRUE,_xll.ohTrigger(RecalcTrigger,Trigger1Y)),NA())</f>
        <v>8.0184716243127379E-3</v>
      </c>
      <c r="N595" s="182">
        <f>IFERROR(_xll.qlIndexFixing(ONIndex1M,I595,TRUE,_xll.ohTrigger(RecalcTrigger,Trigger1M)),NA())</f>
        <v>2.7310457250884212E-3</v>
      </c>
      <c r="O595" s="44">
        <f>IFERROR(_xll.qlIndexFixing(ONIndex3M,I595,TRUE,_xll.ohTrigger(RecalcTrigger,Trigger3M)),NA())</f>
        <v>3.9327914423470389E-3</v>
      </c>
      <c r="P595" s="44">
        <f>IFERROR(_xll.qlIndexFixing(ONIndex6M,I595,TRUE,_xll.ohTrigger(RecalcTrigger,Trigger6M)),NA())</f>
        <v>5.1211126046979416E-3</v>
      </c>
      <c r="Q595" s="183">
        <f>IFERROR(_xll.qlIndexFixing(ONIndex1Y,I595,TRUE,_xll.ohTrigger(RecalcTrigger,Trigger1Y)),NA())</f>
        <v>6.5794841977062646E-3</v>
      </c>
    </row>
    <row r="596" spans="2:17" x14ac:dyDescent="0.2">
      <c r="B596" s="39" t="s">
        <v>42</v>
      </c>
      <c r="D596" s="42">
        <f>_xll.qlCalendarAdvance(Calendar,$D595,B596,"f",FALSE)</f>
        <v>43531</v>
      </c>
      <c r="E596" s="177">
        <f>_xll.qlInterestRateIndexValueDate(IndexON,D596)</f>
        <v>43531</v>
      </c>
      <c r="F596" s="193">
        <f>IFERROR(_xll.qlIndexFixing(IndexON,D596,TRUE,_xll.ohTrigger(RecalcTrigger,TriggerON)),NA())</f>
        <v>2.133766650489477E-3</v>
      </c>
      <c r="H596" s="42">
        <f>_xll.qlCalendarAdvance(Calendar,$H595,B596,"f",FALSE)</f>
        <v>43531</v>
      </c>
      <c r="I596" s="177">
        <f>_xll.qlInterestRateIndexValueDate(Index1M,$H596)</f>
        <v>43535</v>
      </c>
      <c r="J596" s="182">
        <f>IFERROR(_xll.qlIndexFixing(Index1M,$H596,TRUE,_xll.ohTrigger(RecalcTrigger,Trigger1M)),NA())</f>
        <v>2.8924369178700577E-3</v>
      </c>
      <c r="K596" s="44">
        <f>IFERROR(_xll.qlIndexFixing(Index3M,H596,TRUE,_xll.ohTrigger(RecalcTrigger,Trigger3M)),NA())</f>
        <v>4.3354571752388712E-3</v>
      </c>
      <c r="L596" s="44">
        <f>IFERROR(_xll.qlIndexFixing(Index6M,$H596,TRUE,_xll.ohTrigger(RecalcTrigger,Trigger6M)),NA())</f>
        <v>5.9154985635043065E-3</v>
      </c>
      <c r="M596" s="183">
        <f>IFERROR(_xll.qlIndexFixing(Index1Y,$H596,TRUE,_xll.ohTrigger(RecalcTrigger,Trigger1Y)),NA())</f>
        <v>8.0760330686716932E-3</v>
      </c>
      <c r="N596" s="182">
        <f>IFERROR(_xll.qlIndexFixing(ONIndex1M,I596,TRUE,_xll.ohTrigger(RecalcTrigger,Trigger1M)),NA())</f>
        <v>2.7873302082426221E-3</v>
      </c>
      <c r="O596" s="44">
        <f>IFERROR(_xll.qlIndexFixing(ONIndex3M,I596,TRUE,_xll.ohTrigger(RecalcTrigger,Trigger3M)),NA())</f>
        <v>3.9883698812381851E-3</v>
      </c>
      <c r="P596" s="44">
        <f>IFERROR(_xll.qlIndexFixing(ONIndex6M,I596,TRUE,_xll.ohTrigger(RecalcTrigger,Trigger6M)),NA())</f>
        <v>5.1778591395290618E-3</v>
      </c>
      <c r="Q596" s="183">
        <f>IFERROR(_xll.qlIndexFixing(ONIndex1Y,I596,TRUE,_xll.ohTrigger(RecalcTrigger,Trigger1Y)),NA())</f>
        <v>6.6265043479596386E-3</v>
      </c>
    </row>
    <row r="597" spans="2:17" x14ac:dyDescent="0.2">
      <c r="B597" s="39" t="s">
        <v>42</v>
      </c>
      <c r="D597" s="42">
        <f>_xll.qlCalendarAdvance(Calendar,$D596,B597,"f",FALSE)</f>
        <v>43538</v>
      </c>
      <c r="E597" s="177">
        <f>_xll.qlInterestRateIndexValueDate(IndexON,D597)</f>
        <v>43538</v>
      </c>
      <c r="F597" s="193">
        <f>IFERROR(_xll.qlIndexFixing(IndexON,D597,TRUE,_xll.ohTrigger(RecalcTrigger,TriggerON)),NA())</f>
        <v>2.1852898134255838E-3</v>
      </c>
      <c r="H597" s="42">
        <f>_xll.qlCalendarAdvance(Calendar,$H596,B597,"f",FALSE)</f>
        <v>43538</v>
      </c>
      <c r="I597" s="177">
        <f>_xll.qlInterestRateIndexValueDate(Index1M,$H597)</f>
        <v>43542</v>
      </c>
      <c r="J597" s="182">
        <f>IFERROR(_xll.qlIndexFixing(Index1M,$H597,TRUE,_xll.ohTrigger(RecalcTrigger,Trigger1M)),NA())</f>
        <v>2.9489142967907152E-3</v>
      </c>
      <c r="K597" s="44">
        <f>IFERROR(_xll.qlIndexFixing(Index3M,H597,TRUE,_xll.ohTrigger(RecalcTrigger,Trigger3M)),NA())</f>
        <v>4.3908712692375396E-3</v>
      </c>
      <c r="L597" s="44">
        <f>IFERROR(_xll.qlIndexFixing(Index6M,$H597,TRUE,_xll.ohTrigger(RecalcTrigger,Trigger6M)),NA())</f>
        <v>5.9726303247735662E-3</v>
      </c>
      <c r="M597" s="183">
        <f>IFERROR(_xll.qlIndexFixing(Index1Y,$H597,TRUE,_xll.ohTrigger(RecalcTrigger,Trigger1Y)),NA())</f>
        <v>8.1338416816176679E-3</v>
      </c>
      <c r="N597" s="182">
        <f>IFERROR(_xll.qlIndexFixing(ONIndex1M,I597,TRUE,_xll.ohTrigger(RecalcTrigger,Trigger1M)),NA())</f>
        <v>2.8436851071500513E-3</v>
      </c>
      <c r="O597" s="44">
        <f>IFERROR(_xll.qlIndexFixing(ONIndex3M,I597,TRUE,_xll.ohTrigger(RecalcTrigger,Trigger3M)),NA())</f>
        <v>4.043945080560718E-3</v>
      </c>
      <c r="P597" s="44">
        <f>IFERROR(_xll.qlIndexFixing(ONIndex6M,I597,TRUE,_xll.ohTrigger(RecalcTrigger,Trigger6M)),NA())</f>
        <v>5.2346642881140326E-3</v>
      </c>
      <c r="Q597" s="183">
        <f>IFERROR(_xll.qlIndexFixing(ONIndex1Y,I597,TRUE,_xll.ohTrigger(RecalcTrigger,Trigger1Y)),NA())</f>
        <v>6.6739520335001856E-3</v>
      </c>
    </row>
    <row r="598" spans="2:17" x14ac:dyDescent="0.2">
      <c r="B598" s="39" t="s">
        <v>42</v>
      </c>
      <c r="D598" s="42">
        <f>_xll.qlCalendarAdvance(Calendar,$D597,B598,"f",FALSE)</f>
        <v>43545</v>
      </c>
      <c r="E598" s="177">
        <f>_xll.qlInterestRateIndexValueDate(IndexON,D598)</f>
        <v>43545</v>
      </c>
      <c r="F598" s="193">
        <f>IFERROR(_xll.qlIndexFixing(IndexON,D598,TRUE,_xll.ohTrigger(RecalcTrigger,TriggerON)),NA())</f>
        <v>2.2369712418424115E-3</v>
      </c>
      <c r="H598" s="42">
        <f>_xll.qlCalendarAdvance(Calendar,$H597,B598,"f",FALSE)</f>
        <v>43545</v>
      </c>
      <c r="I598" s="177">
        <f>_xll.qlInterestRateIndexValueDate(Index1M,$H598)</f>
        <v>43549</v>
      </c>
      <c r="J598" s="182">
        <f>IFERROR(_xll.qlIndexFixing(Index1M,$H598,TRUE,_xll.ohTrigger(RecalcTrigger,Trigger1M)),NA())</f>
        <v>3.0054442241131316E-3</v>
      </c>
      <c r="K598" s="44">
        <f>IFERROR(_xll.qlIndexFixing(Index3M,H598,TRUE,_xll.ohTrigger(RecalcTrigger,Trigger3M)),NA())</f>
        <v>4.4462336222030113E-3</v>
      </c>
      <c r="L598" s="44">
        <f>IFERROR(_xll.qlIndexFixing(Index6M,$H598,TRUE,_xll.ohTrigger(RecalcTrigger,Trigger6M)),NA())</f>
        <v>6.0297521760843209E-3</v>
      </c>
      <c r="M598" s="183">
        <f>IFERROR(_xll.qlIndexFixing(Index1Y,$H598,TRUE,_xll.ohTrigger(RecalcTrigger,Trigger1Y)),NA())</f>
        <v>8.1918863145248131E-3</v>
      </c>
      <c r="N598" s="182">
        <f>IFERROR(_xll.qlIndexFixing(ONIndex1M,I598,TRUE,_xll.ohTrigger(RecalcTrigger,Trigger1M)),NA())</f>
        <v>2.9001040706511105E-3</v>
      </c>
      <c r="O598" s="44">
        <f>IFERROR(_xll.qlIndexFixing(ONIndex3M,I598,TRUE,_xll.ohTrigger(RecalcTrigger,Trigger3M)),NA())</f>
        <v>4.0995102180119147E-3</v>
      </c>
      <c r="P598" s="44">
        <f>IFERROR(_xll.qlIndexFixing(ONIndex6M,I598,TRUE,_xll.ohTrigger(RecalcTrigger,Trigger6M)),NA())</f>
        <v>5.2915229621230964E-3</v>
      </c>
      <c r="Q598" s="183">
        <f>IFERROR(_xll.qlIndexFixing(ONIndex1Y,I598,TRUE,_xll.ohTrigger(RecalcTrigger,Trigger1Y)),NA())</f>
        <v>6.7218341260311121E-3</v>
      </c>
    </row>
    <row r="599" spans="2:17" x14ac:dyDescent="0.2">
      <c r="B599" s="39" t="s">
        <v>42</v>
      </c>
      <c r="D599" s="42">
        <f>_xll.qlCalendarAdvance(Calendar,$D598,B599,"f",FALSE)</f>
        <v>43552</v>
      </c>
      <c r="E599" s="177">
        <f>_xll.qlInterestRateIndexValueDate(IndexON,D599)</f>
        <v>43552</v>
      </c>
      <c r="F599" s="193">
        <f>IFERROR(_xll.qlIndexFixing(IndexON,D599,TRUE,_xll.ohTrigger(RecalcTrigger,TriggerON)),NA())</f>
        <v>2.2888077385374572E-3</v>
      </c>
      <c r="H599" s="42">
        <f>_xll.qlCalendarAdvance(Calendar,$H598,B599,"f",FALSE)</f>
        <v>43552</v>
      </c>
      <c r="I599" s="177">
        <f>_xll.qlInterestRateIndexValueDate(Index1M,$H599)</f>
        <v>43556</v>
      </c>
      <c r="J599" s="182">
        <f>IFERROR(_xll.qlIndexFixing(Index1M,$H599,TRUE,_xll.ohTrigger(RecalcTrigger,Trigger1M)),NA())</f>
        <v>3.0620203477958337E-3</v>
      </c>
      <c r="K599" s="44">
        <f>IFERROR(_xll.qlIndexFixing(Index3M,H599,TRUE,_xll.ohTrigger(RecalcTrigger,Trigger3M)),NA())</f>
        <v>4.4975713593136931E-3</v>
      </c>
      <c r="L599" s="44">
        <f>IFERROR(_xll.qlIndexFixing(Index6M,$H599,TRUE,_xll.ohTrigger(RecalcTrigger,Trigger6M)),NA())</f>
        <v>6.0827368896720913E-3</v>
      </c>
      <c r="M599" s="183">
        <f>IFERROR(_xll.qlIndexFixing(Index1Y,$H599,TRUE,_xll.ohTrigger(RecalcTrigger,Trigger1Y)),NA())</f>
        <v>8.2501555804329017E-3</v>
      </c>
      <c r="N599" s="182">
        <f>IFERROR(_xll.qlIndexFixing(ONIndex1M,I599,TRUE,_xll.ohTrigger(RecalcTrigger,Trigger1M)),NA())</f>
        <v>2.9565807474263295E-3</v>
      </c>
      <c r="O599" s="44">
        <f>IFERROR(_xll.qlIndexFixing(ONIndex3M,I599,TRUE,_xll.ohTrigger(RecalcTrigger,Trigger3M)),NA())</f>
        <v>4.1550584713689886E-3</v>
      </c>
      <c r="P599" s="44">
        <f>IFERROR(_xll.qlIndexFixing(ONIndex6M,I599,TRUE,_xll.ohTrigger(RecalcTrigger,Trigger6M)),NA())</f>
        <v>5.3484300733863677E-3</v>
      </c>
      <c r="Q599" s="183">
        <f>IFERROR(_xll.qlIndexFixing(ONIndex1Y,I599,TRUE,_xll.ohTrigger(RecalcTrigger,Trigger1Y)),NA())</f>
        <v>6.7701574976553047E-3</v>
      </c>
    </row>
    <row r="600" spans="2:17" x14ac:dyDescent="0.2">
      <c r="B600" s="39" t="s">
        <v>42</v>
      </c>
      <c r="D600" s="42">
        <f>_xll.qlCalendarAdvance(Calendar,$D599,B600,"f",FALSE)</f>
        <v>43559</v>
      </c>
      <c r="E600" s="177">
        <f>_xll.qlInterestRateIndexValueDate(IndexON,D600)</f>
        <v>43559</v>
      </c>
      <c r="F600" s="193">
        <f>IFERROR(_xll.qlIndexFixing(IndexON,D600,TRUE,_xll.ohTrigger(RecalcTrigger,TriggerON)),NA())</f>
        <v>2.340796105908538E-3</v>
      </c>
      <c r="H600" s="42">
        <f>_xll.qlCalendarAdvance(Calendar,$H599,B600,"f",FALSE)</f>
        <v>43559</v>
      </c>
      <c r="I600" s="177">
        <f>_xll.qlInterestRateIndexValueDate(Index1M,$H600)</f>
        <v>43563</v>
      </c>
      <c r="J600" s="182">
        <f>IFERROR(_xll.qlIndexFixing(Index1M,$H600,TRUE,_xll.ohTrigger(RecalcTrigger,Trigger1M)),NA())</f>
        <v>3.1145759136617102E-3</v>
      </c>
      <c r="K600" s="44">
        <f>IFERROR(_xll.qlIndexFixing(Index3M,H600,TRUE,_xll.ohTrigger(RecalcTrigger,Trigger3M)),NA())</f>
        <v>4.5528150005295417E-3</v>
      </c>
      <c r="L600" s="44">
        <f>IFERROR(_xll.qlIndexFixing(Index6M,$H600,TRUE,_xll.ohTrigger(RecalcTrigger,Trigger6M)),NA())</f>
        <v>6.1398327935313452E-3</v>
      </c>
      <c r="M600" s="183">
        <f>IFERROR(_xll.qlIndexFixing(Index1Y,$H600,TRUE,_xll.ohTrigger(RecalcTrigger,Trigger1Y)),NA())</f>
        <v>8.3086378539514467E-3</v>
      </c>
      <c r="N600" s="182">
        <f>IFERROR(_xll.qlIndexFixing(ONIndex1M,I600,TRUE,_xll.ohTrigger(RecalcTrigger,Trigger1M)),NA())</f>
        <v>3.0131087866358541E-3</v>
      </c>
      <c r="O600" s="44">
        <f>IFERROR(_xll.qlIndexFixing(ONIndex3M,I600,TRUE,_xll.ohTrigger(RecalcTrigger,Trigger3M)),NA())</f>
        <v>4.2105830182492809E-3</v>
      </c>
      <c r="P600" s="44">
        <f>IFERROR(_xll.qlIndexFixing(ONIndex6M,I600,TRUE,_xll.ohTrigger(RecalcTrigger,Trigger6M)),NA())</f>
        <v>5.405380533574089E-3</v>
      </c>
      <c r="Q600" s="183">
        <f>IFERROR(_xll.qlIndexFixing(ONIndex1Y,I600,TRUE,_xll.ohTrigger(RecalcTrigger,Trigger1Y)),NA())</f>
        <v>6.818929019996034E-3</v>
      </c>
    </row>
    <row r="601" spans="2:17" x14ac:dyDescent="0.2">
      <c r="B601" s="39" t="s">
        <v>42</v>
      </c>
      <c r="D601" s="42">
        <f>_xll.qlCalendarAdvance(Calendar,$D600,B601,"f",FALSE)</f>
        <v>43566</v>
      </c>
      <c r="E601" s="177">
        <f>_xll.qlInterestRateIndexValueDate(IndexON,D601)</f>
        <v>43566</v>
      </c>
      <c r="F601" s="193">
        <f>IFERROR(_xll.qlIndexFixing(IndexON,D601,TRUE,_xll.ohTrigger(RecalcTrigger,TriggerON)),NA())</f>
        <v>2.392933146513343E-3</v>
      </c>
      <c r="H601" s="42">
        <f>_xll.qlCalendarAdvance(Calendar,$H600,B601,"f",FALSE)</f>
        <v>43566</v>
      </c>
      <c r="I601" s="177">
        <f>_xll.qlInterestRateIndexValueDate(Index1M,$H601)</f>
        <v>43570</v>
      </c>
      <c r="J601" s="182">
        <f>IFERROR(_xll.qlIndexFixing(Index1M,$H601,TRUE,_xll.ohTrigger(RecalcTrigger,Trigger1M)),NA())</f>
        <v>3.1712230268805541E-3</v>
      </c>
      <c r="K601" s="44">
        <f>IFERROR(_xll.qlIndexFixing(Index3M,H601,TRUE,_xll.ohTrigger(RecalcTrigger,Trigger3M)),NA())</f>
        <v>4.6079868833984339E-3</v>
      </c>
      <c r="L601" s="44">
        <f>IFERROR(_xll.qlIndexFixing(Index6M,$H601,TRUE,_xll.ohTrigger(RecalcTrigger,Trigger6M)),NA())</f>
        <v>6.1969158784001407E-3</v>
      </c>
      <c r="M601" s="183">
        <f>IFERROR(_xll.qlIndexFixing(Index1Y,$H601,TRUE,_xll.ohTrigger(RecalcTrigger,Trigger1Y)),NA())</f>
        <v>8.3673212711655714E-3</v>
      </c>
      <c r="N601" s="182">
        <f>IFERROR(_xll.qlIndexFixing(ONIndex1M,I601,TRUE,_xll.ohTrigger(RecalcTrigger,Trigger1M)),NA())</f>
        <v>3.0696818368802781E-3</v>
      </c>
      <c r="O601" s="44">
        <f>IFERROR(_xll.qlIndexFixing(ONIndex3M,I601,TRUE,_xll.ohTrigger(RecalcTrigger,Trigger3M)),NA())</f>
        <v>4.266077036509941E-3</v>
      </c>
      <c r="P601" s="44">
        <f>IFERROR(_xll.qlIndexFixing(ONIndex6M,I601,TRUE,_xll.ohTrigger(RecalcTrigger,Trigger6M)),NA())</f>
        <v>5.4623692544364388E-3</v>
      </c>
      <c r="Q601" s="183">
        <f>IFERROR(_xll.qlIndexFixing(ONIndex1Y,I601,TRUE,_xll.ohTrigger(RecalcTrigger,Trigger1Y)),NA())</f>
        <v>6.8681555649163784E-3</v>
      </c>
    </row>
    <row r="602" spans="2:17" x14ac:dyDescent="0.2">
      <c r="B602" s="39" t="s">
        <v>42</v>
      </c>
      <c r="D602" s="42">
        <f>_xll.qlCalendarAdvance(Calendar,$D601,B602,"f",FALSE)</f>
        <v>43573</v>
      </c>
      <c r="E602" s="177">
        <f>_xll.qlInterestRateIndexValueDate(IndexON,D602)</f>
        <v>43573</v>
      </c>
      <c r="F602" s="193">
        <f>IFERROR(_xll.qlIndexFixing(IndexON,D602,TRUE,_xll.ohTrigger(RecalcTrigger,TriggerON)),NA())</f>
        <v>2.4602163074920469E-3</v>
      </c>
      <c r="H602" s="42">
        <f>_xll.qlCalendarAdvance(Calendar,$H601,B602,"f",FALSE)</f>
        <v>43573</v>
      </c>
      <c r="I602" s="177">
        <f>_xll.qlInterestRateIndexValueDate(Index1M,$H602)</f>
        <v>43579</v>
      </c>
      <c r="J602" s="182">
        <f>IFERROR(_xll.qlIndexFixing(Index1M,$H602,TRUE,_xll.ohTrigger(RecalcTrigger,Trigger1M)),NA())</f>
        <v>3.2440946723397701E-3</v>
      </c>
      <c r="K602" s="44">
        <f>IFERROR(_xll.qlIndexFixing(Index3M,H602,TRUE,_xll.ohTrigger(RecalcTrigger,Trigger3M)),NA())</f>
        <v>4.6788057235593603E-3</v>
      </c>
      <c r="L602" s="44">
        <f>IFERROR(_xll.qlIndexFixing(Index6M,$H602,TRUE,_xll.ohTrigger(RecalcTrigger,Trigger6M)),NA())</f>
        <v>6.2702913419317328E-3</v>
      </c>
      <c r="M602" s="183">
        <f>IFERROR(_xll.qlIndexFixing(Index1Y,$H602,TRUE,_xll.ohTrigger(RecalcTrigger,Trigger1Y)),NA())</f>
        <v>8.4430474326923285E-3</v>
      </c>
      <c r="N602" s="182">
        <f>IFERROR(_xll.qlIndexFixing(ONIndex1M,I602,TRUE,_xll.ohTrigger(RecalcTrigger,Trigger1M)),NA())</f>
        <v>3.1505937429887609E-3</v>
      </c>
      <c r="O602" s="44">
        <f>IFERROR(_xll.qlIndexFixing(ONIndex3M,I602,TRUE,_xll.ohTrigger(RecalcTrigger,Trigger3M)),NA())</f>
        <v>4.345339850821972E-3</v>
      </c>
      <c r="P602" s="44">
        <f>IFERROR(_xll.qlIndexFixing(ONIndex6M,I602,TRUE,_xll.ohTrigger(RecalcTrigger,Trigger6M)),NA())</f>
        <v>5.5439235451437696E-3</v>
      </c>
      <c r="Q602" s="183">
        <f>IFERROR(_xll.qlIndexFixing(ONIndex1Y,I602,TRUE,_xll.ohTrigger(RecalcTrigger,Trigger1Y)),NA())</f>
        <v>6.9394191189608989E-3</v>
      </c>
    </row>
    <row r="603" spans="2:17" x14ac:dyDescent="0.2">
      <c r="B603" s="39" t="s">
        <v>42</v>
      </c>
      <c r="D603" s="42">
        <f>_xll.qlCalendarAdvance(Calendar,$D602,B603,"f",FALSE)</f>
        <v>43580</v>
      </c>
      <c r="E603" s="177">
        <f>_xll.qlInterestRateIndexValueDate(IndexON,D603)</f>
        <v>43580</v>
      </c>
      <c r="F603" s="193">
        <f>IFERROR(_xll.qlIndexFixing(IndexON,D603,TRUE,_xll.ohTrigger(RecalcTrigger,TriggerON)),NA())</f>
        <v>2.4976404578946898E-3</v>
      </c>
      <c r="H603" s="42">
        <f>_xll.qlCalendarAdvance(Calendar,$H602,B603,"f",FALSE)</f>
        <v>43580</v>
      </c>
      <c r="I603" s="177">
        <f>_xll.qlInterestRateIndexValueDate(Index1M,$H603)</f>
        <v>43584</v>
      </c>
      <c r="J603" s="182">
        <f>IFERROR(_xll.qlIndexFixing(Index1M,$H603,TRUE,_xll.ohTrigger(RecalcTrigger,Trigger1M)),NA())</f>
        <v>3.2845936531087361E-3</v>
      </c>
      <c r="K603" s="44">
        <f>IFERROR(_xll.qlIndexFixing(Index3M,H603,TRUE,_xll.ohTrigger(RecalcTrigger,Trigger3M)),NA())</f>
        <v>4.718088040759752E-3</v>
      </c>
      <c r="L603" s="44">
        <f>IFERROR(_xll.qlIndexFixing(Index6M,$H603,TRUE,_xll.ohTrigger(RecalcTrigger,Trigger6M)),NA())</f>
        <v>6.3110480513926389E-3</v>
      </c>
      <c r="M603" s="183">
        <f>IFERROR(_xll.qlIndexFixing(Index1Y,$H603,TRUE,_xll.ohTrigger(RecalcTrigger,Trigger1Y)),NA())</f>
        <v>8.4852428878318936E-3</v>
      </c>
      <c r="N603" s="182">
        <f>IFERROR(_xll.qlIndexFixing(ONIndex1M,I603,TRUE,_xll.ohTrigger(RecalcTrigger,Trigger1M)),NA())</f>
        <v>3.191031835729774E-3</v>
      </c>
      <c r="O603" s="44">
        <f>IFERROR(_xll.qlIndexFixing(ONIndex3M,I603,TRUE,_xll.ohTrigger(RecalcTrigger,Trigger3M)),NA())</f>
        <v>4.3848582648831069E-3</v>
      </c>
      <c r="P603" s="44">
        <f>IFERROR(_xll.qlIndexFixing(ONIndex6M,I603,TRUE,_xll.ohTrigger(RecalcTrigger,Trigger6M)),NA())</f>
        <v>5.584593117946568E-3</v>
      </c>
      <c r="Q603" s="183">
        <f>IFERROR(_xll.qlIndexFixing(ONIndex1Y,I603,TRUE,_xll.ohTrigger(RecalcTrigger,Trigger1Y)),NA())</f>
        <v>6.9752051924787395E-3</v>
      </c>
    </row>
    <row r="604" spans="2:17" x14ac:dyDescent="0.2">
      <c r="B604" s="39" t="s">
        <v>42</v>
      </c>
      <c r="D604" s="42">
        <f>_xll.qlCalendarAdvance(Calendar,$D603,B604,"f",FALSE)</f>
        <v>43587</v>
      </c>
      <c r="E604" s="177">
        <f>_xll.qlInterestRateIndexValueDate(IndexON,D604)</f>
        <v>43587</v>
      </c>
      <c r="F604" s="193">
        <f>IFERROR(_xll.qlIndexFixing(IndexON,D604,TRUE,_xll.ohTrigger(RecalcTrigger,TriggerON)),NA())</f>
        <v>2.5502043337066738E-3</v>
      </c>
      <c r="H604" s="42">
        <f>_xll.qlCalendarAdvance(Calendar,$H603,B604,"f",FALSE)</f>
        <v>43587</v>
      </c>
      <c r="I604" s="177">
        <f>_xll.qlInterestRateIndexValueDate(Index1M,$H604)</f>
        <v>43591</v>
      </c>
      <c r="J604" s="182">
        <f>IFERROR(_xll.qlIndexFixing(Index1M,$H604,TRUE,_xll.ohTrigger(RecalcTrigger,Trigger1M)),NA())</f>
        <v>3.3453715815908473E-3</v>
      </c>
      <c r="K604" s="44">
        <f>IFERROR(_xll.qlIndexFixing(Index3M,H604,TRUE,_xll.ohTrigger(RecalcTrigger,Trigger3M)),NA())</f>
        <v>4.776938545944207E-3</v>
      </c>
      <c r="L604" s="44">
        <f>IFERROR(_xll.qlIndexFixing(Index6M,$H604,TRUE,_xll.ohTrigger(RecalcTrigger,Trigger6M)),NA())</f>
        <v>6.372222923627718E-3</v>
      </c>
      <c r="M604" s="183">
        <f>IFERROR(_xll.qlIndexFixing(Index1Y,$H604,TRUE,_xll.ohTrigger(RecalcTrigger,Trigger1Y)),NA())</f>
        <v>8.5444561659847509E-3</v>
      </c>
      <c r="N604" s="182">
        <f>IFERROR(_xll.qlIndexFixing(ONIndex1M,I604,TRUE,_xll.ohTrigger(RecalcTrigger,Trigger1M)),NA())</f>
        <v>3.2396075425467075E-3</v>
      </c>
      <c r="O604" s="44">
        <f>IFERROR(_xll.qlIndexFixing(ONIndex3M,I604,TRUE,_xll.ohTrigger(RecalcTrigger,Trigger3M)),NA())</f>
        <v>4.432307696626836E-3</v>
      </c>
      <c r="P604" s="44">
        <f>IFERROR(_xll.qlIndexFixing(ONIndex6M,I604,TRUE,_xll.ohTrigger(RecalcTrigger,Trigger6M)),NA())</f>
        <v>5.6335140987329169E-3</v>
      </c>
      <c r="Q604" s="183">
        <f>IFERROR(_xll.qlIndexFixing(ONIndex1Y,I604,TRUE,_xll.ohTrigger(RecalcTrigger,Trigger1Y)),NA())</f>
        <v>7.0186340539457603E-3</v>
      </c>
    </row>
    <row r="605" spans="2:17" x14ac:dyDescent="0.2">
      <c r="B605" s="39" t="s">
        <v>42</v>
      </c>
      <c r="D605" s="42">
        <f>_xll.qlCalendarAdvance(Calendar,$D604,B605,"f",FALSE)</f>
        <v>43594</v>
      </c>
      <c r="E605" s="177">
        <f>_xll.qlInterestRateIndexValueDate(IndexON,D605)</f>
        <v>43594</v>
      </c>
      <c r="F605" s="193">
        <f>IFERROR(_xll.qlIndexFixing(IndexON,D605,TRUE,_xll.ohTrigger(RecalcTrigger,TriggerON)),NA())</f>
        <v>2.6029040932229464E-3</v>
      </c>
      <c r="H605" s="42">
        <f>_xll.qlCalendarAdvance(Calendar,$H604,B605,"f",FALSE)</f>
        <v>43594</v>
      </c>
      <c r="I605" s="177">
        <f>_xll.qlInterestRateIndexValueDate(Index1M,$H605)</f>
        <v>43598</v>
      </c>
      <c r="J605" s="182">
        <f>IFERROR(_xll.qlIndexFixing(Index1M,$H605,TRUE,_xll.ohTrigger(RecalcTrigger,Trigger1M)),NA())</f>
        <v>3.4020914836872403E-3</v>
      </c>
      <c r="K605" s="44">
        <f>IFERROR(_xll.qlIndexFixing(Index3M,H605,TRUE,_xll.ohTrigger(RecalcTrigger,Trigger3M)),NA())</f>
        <v>4.8317473874955842E-3</v>
      </c>
      <c r="L605" s="44">
        <f>IFERROR(_xll.qlIndexFixing(Index6M,$H605,TRUE,_xll.ohTrigger(RecalcTrigger,Trigger6M)),NA())</f>
        <v>6.4292678795379908E-3</v>
      </c>
      <c r="M605" s="183">
        <f>IFERROR(_xll.qlIndexFixing(Index1Y,$H605,TRUE,_xll.ohTrigger(RecalcTrigger,Trigger1Y)),NA())</f>
        <v>8.6038207450501707E-3</v>
      </c>
      <c r="N605" s="182">
        <f>IFERROR(_xll.qlIndexFixing(ONIndex1M,I605,TRUE,_xll.ohTrigger(RecalcTrigger,Trigger1M)),NA())</f>
        <v>3.2962971254146822E-3</v>
      </c>
      <c r="O605" s="44">
        <f>IFERROR(_xll.qlIndexFixing(ONIndex3M,I605,TRUE,_xll.ohTrigger(RecalcTrigger,Trigger3M)),NA())</f>
        <v>4.4876113775416115E-3</v>
      </c>
      <c r="P605" s="44">
        <f>IFERROR(_xll.qlIndexFixing(ONIndex6M,I605,TRUE,_xll.ohTrigger(RecalcTrigger,Trigger6M)),NA())</f>
        <v>5.6906049798755021E-3</v>
      </c>
      <c r="Q605" s="183">
        <f>IFERROR(_xll.qlIndexFixing(ONIndex1Y,I605,TRUE,_xll.ohTrigger(RecalcTrigger,Trigger1Y)),NA())</f>
        <v>7.0697494079752232E-3</v>
      </c>
    </row>
    <row r="606" spans="2:17" x14ac:dyDescent="0.2">
      <c r="B606" s="39" t="s">
        <v>42</v>
      </c>
      <c r="D606" s="42">
        <f>_xll.qlCalendarAdvance(Calendar,$D605,B606,"f",FALSE)</f>
        <v>43601</v>
      </c>
      <c r="E606" s="177">
        <f>_xll.qlInterestRateIndexValueDate(IndexON,D606)</f>
        <v>43601</v>
      </c>
      <c r="F606" s="193">
        <f>IFERROR(_xll.qlIndexFixing(IndexON,D606,TRUE,_xll.ohTrigger(RecalcTrigger,TriggerON)),NA())</f>
        <v>2.6557365387613885E-3</v>
      </c>
      <c r="H606" s="42">
        <f>_xll.qlCalendarAdvance(Calendar,$H605,B606,"f",FALSE)</f>
        <v>43601</v>
      </c>
      <c r="I606" s="177">
        <f>_xll.qlInterestRateIndexValueDate(Index1M,$H606)</f>
        <v>43605</v>
      </c>
      <c r="J606" s="182">
        <f>IFERROR(_xll.qlIndexFixing(Index1M,$H606,TRUE,_xll.ohTrigger(RecalcTrigger,Trigger1M)),NA())</f>
        <v>3.458813114398304E-3</v>
      </c>
      <c r="K606" s="44">
        <f>IFERROR(_xll.qlIndexFixing(Index3M,H606,TRUE,_xll.ohTrigger(RecalcTrigger,Trigger3M)),NA())</f>
        <v>4.8864498194058628E-3</v>
      </c>
      <c r="L606" s="44">
        <f>IFERROR(_xll.qlIndexFixing(Index6M,$H606,TRUE,_xll.ohTrigger(RecalcTrigger,Trigger6M)),NA())</f>
        <v>6.4863069417236243E-3</v>
      </c>
      <c r="M606" s="183">
        <f>IFERROR(_xll.qlIndexFixing(Index1Y,$H606,TRUE,_xll.ohTrigger(RecalcTrigger,Trigger1Y)),NA())</f>
        <v>8.6633235670900369E-3</v>
      </c>
      <c r="N606" s="182">
        <f>IFERROR(_xll.qlIndexFixing(ONIndex1M,I606,TRUE,_xll.ohTrigger(RecalcTrigger,Trigger1M)),NA())</f>
        <v>3.3529999636794372E-3</v>
      </c>
      <c r="O606" s="44">
        <f>IFERROR(_xll.qlIndexFixing(ONIndex3M,I606,TRUE,_xll.ohTrigger(RecalcTrigger,Trigger3M)),NA())</f>
        <v>4.5428504183231411E-3</v>
      </c>
      <c r="P606" s="44">
        <f>IFERROR(_xll.qlIndexFixing(ONIndex6M,I606,TRUE,_xll.ohTrigger(RecalcTrigger,Trigger6M)),NA())</f>
        <v>5.7477086803636723E-3</v>
      </c>
      <c r="Q606" s="183">
        <f>IFERROR(_xll.qlIndexFixing(ONIndex1Y,I606,TRUE,_xll.ohTrigger(RecalcTrigger,Trigger1Y)),NA())</f>
        <v>7.121354143739822E-3</v>
      </c>
    </row>
    <row r="607" spans="2:17" x14ac:dyDescent="0.2">
      <c r="B607" s="39" t="s">
        <v>42</v>
      </c>
      <c r="D607" s="42">
        <f>_xll.qlCalendarAdvance(Calendar,$D606,B607,"f",FALSE)</f>
        <v>43608</v>
      </c>
      <c r="E607" s="177">
        <f>_xll.qlInterestRateIndexValueDate(IndexON,D607)</f>
        <v>43608</v>
      </c>
      <c r="F607" s="193">
        <f>IFERROR(_xll.qlIndexFixing(IndexON,D607,TRUE,_xll.ohTrigger(RecalcTrigger,TriggerON)),NA())</f>
        <v>2.7086984731194974E-3</v>
      </c>
      <c r="H607" s="42">
        <f>_xll.qlCalendarAdvance(Calendar,$H606,B607,"f",FALSE)</f>
        <v>43608</v>
      </c>
      <c r="I607" s="177">
        <f>_xll.qlInterestRateIndexValueDate(Index1M,$H607)</f>
        <v>43612</v>
      </c>
      <c r="J607" s="182">
        <f>IFERROR(_xll.qlIndexFixing(Index1M,$H607,TRUE,_xll.ohTrigger(RecalcTrigger,Trigger1M)),NA())</f>
        <v>3.515530120700125E-3</v>
      </c>
      <c r="K607" s="44">
        <f>IFERROR(_xll.qlIndexFixing(Index3M,H607,TRUE,_xll.ohTrigger(RecalcTrigger,Trigger3M)),NA())</f>
        <v>4.9410390064044329E-3</v>
      </c>
      <c r="L607" s="44">
        <f>IFERROR(_xll.qlIndexFixing(Index6M,$H607,TRUE,_xll.ohTrigger(RecalcTrigger,Trigger6M)),NA())</f>
        <v>6.5433417433669048E-3</v>
      </c>
      <c r="M607" s="183">
        <f>IFERROR(_xll.qlIndexFixing(Index1Y,$H607,TRUE,_xll.ohTrigger(RecalcTrigger,Trigger1Y)),NA())</f>
        <v>8.7229513350890533E-3</v>
      </c>
      <c r="N607" s="182">
        <f>IFERROR(_xll.qlIndexFixing(ONIndex1M,I607,TRUE,_xll.ohTrigger(RecalcTrigger,Trigger1M)),NA())</f>
        <v>3.409709705941566E-3</v>
      </c>
      <c r="O607" s="44">
        <f>IFERROR(_xll.qlIndexFixing(ONIndex3M,I607,TRUE,_xll.ohTrigger(RecalcTrigger,Trigger3M)),NA())</f>
        <v>4.5980179967486379E-3</v>
      </c>
      <c r="P607" s="44">
        <f>IFERROR(_xll.qlIndexFixing(ONIndex6M,I607,TRUE,_xll.ohTrigger(RecalcTrigger,Trigger6M)),NA())</f>
        <v>5.8048201120275422E-3</v>
      </c>
      <c r="Q607" s="183">
        <f>IFERROR(_xll.qlIndexFixing(ONIndex1Y,I607,TRUE,_xll.ohTrigger(RecalcTrigger,Trigger1Y)),NA())</f>
        <v>7.1734551334223795E-3</v>
      </c>
    </row>
    <row r="608" spans="2:17" x14ac:dyDescent="0.2">
      <c r="B608" s="39" t="s">
        <v>42</v>
      </c>
      <c r="D608" s="42">
        <f>_xll.qlCalendarAdvance(Calendar,$D607,B608,"f",FALSE)</f>
        <v>43615</v>
      </c>
      <c r="E608" s="177">
        <f>_xll.qlInterestRateIndexValueDate(IndexON,D608)</f>
        <v>43615</v>
      </c>
      <c r="F608" s="193">
        <f>IFERROR(_xll.qlIndexFixing(IndexON,D608,TRUE,_xll.ohTrigger(RecalcTrigger,TriggerON)),NA())</f>
        <v>2.761786698615154E-3</v>
      </c>
      <c r="H608" s="42">
        <f>_xll.qlCalendarAdvance(Calendar,$H607,B608,"f",FALSE)</f>
        <v>43615</v>
      </c>
      <c r="I608" s="177">
        <f>_xll.qlInterestRateIndexValueDate(Index1M,$H608)</f>
        <v>43619</v>
      </c>
      <c r="J608" s="182">
        <f>IFERROR(_xll.qlIndexFixing(Index1M,$H608,TRUE,_xll.ohTrigger(RecalcTrigger,Trigger1M)),NA())</f>
        <v>3.5681694266811448E-3</v>
      </c>
      <c r="K608" s="44">
        <f>IFERROR(_xll.qlIndexFixing(Index3M,H608,TRUE,_xll.ohTrigger(RecalcTrigger,Trigger3M)),NA())</f>
        <v>4.9955081128470686E-3</v>
      </c>
      <c r="L608" s="44">
        <f>IFERROR(_xll.qlIndexFixing(Index6M,$H608,TRUE,_xll.ohTrigger(RecalcTrigger,Trigger6M)),NA())</f>
        <v>6.5962441122619049E-3</v>
      </c>
      <c r="M608" s="183">
        <f>IFERROR(_xll.qlIndexFixing(Index1Y,$H608,TRUE,_xll.ohTrigger(RecalcTrigger,Trigger1Y)),NA())</f>
        <v>8.7826905128652131E-3</v>
      </c>
      <c r="N608" s="182">
        <f>IFERROR(_xll.qlIndexFixing(ONIndex1M,I608,TRUE,_xll.ohTrigger(RecalcTrigger,Trigger1M)),NA())</f>
        <v>3.4664200010414703E-3</v>
      </c>
      <c r="O608" s="44">
        <f>IFERROR(_xll.qlIndexFixing(ONIndex3M,I608,TRUE,_xll.ohTrigger(RecalcTrigger,Trigger3M)),NA())</f>
        <v>4.6531072905153792E-3</v>
      </c>
      <c r="P608" s="44">
        <f>IFERROR(_xll.qlIndexFixing(ONIndex6M,I608,TRUE,_xll.ohTrigger(RecalcTrigger,Trigger6M)),NA())</f>
        <v>5.8619341865373542E-3</v>
      </c>
      <c r="Q608" s="183">
        <f>IFERROR(_xll.qlIndexFixing(ONIndex1Y,I608,TRUE,_xll.ohTrigger(RecalcTrigger,Trigger1Y)),NA())</f>
        <v>7.2260592487261022E-3</v>
      </c>
    </row>
    <row r="609" spans="2:17" x14ac:dyDescent="0.2">
      <c r="B609" s="39" t="s">
        <v>42</v>
      </c>
      <c r="D609" s="42">
        <f>_xll.qlCalendarAdvance(Calendar,$D608,B609,"f",FALSE)</f>
        <v>43622</v>
      </c>
      <c r="E609" s="177">
        <f>_xll.qlInterestRateIndexValueDate(IndexON,D609)</f>
        <v>43622</v>
      </c>
      <c r="F609" s="193">
        <f>IFERROR(_xll.qlIndexFixing(IndexON,D609,TRUE,_xll.ohTrigger(RecalcTrigger,TriggerON)),NA())</f>
        <v>2.8149980179659195E-3</v>
      </c>
      <c r="H609" s="42">
        <f>_xll.qlCalendarAdvance(Calendar,$H608,B609,"f",FALSE)</f>
        <v>43622</v>
      </c>
      <c r="I609" s="177">
        <f>_xll.qlInterestRateIndexValueDate(Index1M,$H609)</f>
        <v>43626</v>
      </c>
      <c r="J609" s="182">
        <f>IFERROR(_xll.qlIndexFixing(Index1M,$H609,TRUE,_xll.ohTrigger(RecalcTrigger,Trigger1M)),NA())</f>
        <v>3.6248593364689441E-3</v>
      </c>
      <c r="K609" s="44">
        <f>IFERROR(_xll.qlIndexFixing(Index3M,H609,TRUE,_xll.ohTrigger(RecalcTrigger,Trigger3M)),NA())</f>
        <v>5.0498503027202775E-3</v>
      </c>
      <c r="L609" s="44">
        <f>IFERROR(_xll.qlIndexFixing(Index6M,$H609,TRUE,_xll.ohTrigger(RecalcTrigger,Trigger6M)),NA())</f>
        <v>6.6532732926629246E-3</v>
      </c>
      <c r="M609" s="183">
        <f>IFERROR(_xll.qlIndexFixing(Index1Y,$H609,TRUE,_xll.ohTrigger(RecalcTrigger,Trigger1Y)),NA())</f>
        <v>8.8425273249832948E-3</v>
      </c>
      <c r="N609" s="182">
        <f>IFERROR(_xll.qlIndexFixing(ONIndex1M,I609,TRUE,_xll.ohTrigger(RecalcTrigger,Trigger1M)),NA())</f>
        <v>3.523124497899488E-3</v>
      </c>
      <c r="O609" s="44">
        <f>IFERROR(_xll.qlIndexFixing(ONIndex3M,I609,TRUE,_xll.ohTrigger(RecalcTrigger,Trigger3M)),NA())</f>
        <v>4.7081114773206423E-3</v>
      </c>
      <c r="P609" s="44">
        <f>IFERROR(_xll.qlIndexFixing(ONIndex6M,I609,TRUE,_xll.ohTrigger(RecalcTrigger,Trigger6M)),NA())</f>
        <v>5.9190458156432868E-3</v>
      </c>
      <c r="Q609" s="183">
        <f>IFERROR(_xll.qlIndexFixing(ONIndex1Y,I609,TRUE,_xll.ohTrigger(RecalcTrigger,Trigger1Y)),NA())</f>
        <v>7.2791733615140686E-3</v>
      </c>
    </row>
    <row r="610" spans="2:17" x14ac:dyDescent="0.2">
      <c r="B610" s="39" t="s">
        <v>42</v>
      </c>
      <c r="D610" s="42">
        <f>_xll.qlCalendarAdvance(Calendar,$D609,B610,"f",FALSE)</f>
        <v>43629</v>
      </c>
      <c r="E610" s="177">
        <f>_xll.qlInterestRateIndexValueDate(IndexON,D610)</f>
        <v>43629</v>
      </c>
      <c r="F610" s="193">
        <f>IFERROR(_xll.qlIndexFixing(IndexON,D610,TRUE,_xll.ohTrigger(RecalcTrigger,TriggerON)),NA())</f>
        <v>2.8683292336495469E-3</v>
      </c>
      <c r="H610" s="42">
        <f>_xll.qlCalendarAdvance(Calendar,$H609,B610,"f",FALSE)</f>
        <v>43629</v>
      </c>
      <c r="I610" s="177">
        <f>_xll.qlInterestRateIndexValueDate(Index1M,$H610)</f>
        <v>43633</v>
      </c>
      <c r="J610" s="182">
        <f>IFERROR(_xll.qlIndexFixing(Index1M,$H610,TRUE,_xll.ohTrigger(RecalcTrigger,Trigger1M)),NA())</f>
        <v>3.6815260071421108E-3</v>
      </c>
      <c r="K610" s="44">
        <f>IFERROR(_xll.qlIndexFixing(Index3M,H610,TRUE,_xll.ohTrigger(RecalcTrigger,Trigger3M)),NA())</f>
        <v>5.1040587396447689E-3</v>
      </c>
      <c r="L610" s="44">
        <f>IFERROR(_xll.qlIndexFixing(Index6M,$H610,TRUE,_xll.ohTrigger(RecalcTrigger,Trigger6M)),NA())</f>
        <v>6.7103035174674161E-3</v>
      </c>
      <c r="M610" s="183">
        <f>IFERROR(_xll.qlIndexFixing(Index1Y,$H610,TRUE,_xll.ohTrigger(RecalcTrigger,Trigger1Y)),NA())</f>
        <v>8.9024477566696965E-3</v>
      </c>
      <c r="N610" s="182">
        <f>IFERROR(_xll.qlIndexFixing(ONIndex1M,I610,TRUE,_xll.ohTrigger(RecalcTrigger,Trigger1M)),NA())</f>
        <v>3.5798168451961487E-3</v>
      </c>
      <c r="O610" s="44">
        <f>IFERROR(_xll.qlIndexFixing(ONIndex3M,I610,TRUE,_xll.ohTrigger(RecalcTrigger,Trigger3M)),NA())</f>
        <v>4.7630237347817683E-3</v>
      </c>
      <c r="P610" s="44">
        <f>IFERROR(_xll.qlIndexFixing(ONIndex6M,I610,TRUE,_xll.ohTrigger(RecalcTrigger,Trigger6M)),NA())</f>
        <v>5.9761499110155825E-3</v>
      </c>
      <c r="Q610" s="183">
        <f>IFERROR(_xll.qlIndexFixing(ONIndex1Y,I610,TRUE,_xll.ohTrigger(RecalcTrigger,Trigger1Y)),NA())</f>
        <v>7.3328043438092294E-3</v>
      </c>
    </row>
    <row r="611" spans="2:17" x14ac:dyDescent="0.2">
      <c r="B611" s="39" t="s">
        <v>42</v>
      </c>
      <c r="D611" s="42">
        <f>_xll.qlCalendarAdvance(Calendar,$D610,B611,"f",FALSE)</f>
        <v>43636</v>
      </c>
      <c r="E611" s="177">
        <f>_xll.qlInterestRateIndexValueDate(IndexON,D611)</f>
        <v>43636</v>
      </c>
      <c r="F611" s="193">
        <f>IFERROR(_xll.qlIndexFixing(IndexON,D611,TRUE,_xll.ohTrigger(RecalcTrigger,TriggerON)),NA())</f>
        <v>2.9217771483036614E-3</v>
      </c>
      <c r="H611" s="42">
        <f>_xll.qlCalendarAdvance(Calendar,$H610,B611,"f",FALSE)</f>
        <v>43636</v>
      </c>
      <c r="I611" s="177">
        <f>_xll.qlInterestRateIndexValueDate(Index1M,$H611)</f>
        <v>43640</v>
      </c>
      <c r="J611" s="182">
        <f>IFERROR(_xll.qlIndexFixing(Index1M,$H611,TRUE,_xll.ohTrigger(RecalcTrigger,Trigger1M)),NA())</f>
        <v>3.738163085268198E-3</v>
      </c>
      <c r="K611" s="44">
        <f>IFERROR(_xll.qlIndexFixing(Index3M,H611,TRUE,_xll.ohTrigger(RecalcTrigger,Trigger3M)),NA())</f>
        <v>5.1581265868754613E-3</v>
      </c>
      <c r="L611" s="44">
        <f>IFERROR(_xll.qlIndexFixing(Index6M,$H611,TRUE,_xll.ohTrigger(RecalcTrigger,Trigger6M)),NA())</f>
        <v>6.7673368943795527E-3</v>
      </c>
      <c r="M611" s="183">
        <f>IFERROR(_xll.qlIndexFixing(Index1Y,$H611,TRUE,_xll.ohTrigger(RecalcTrigger,Trigger1Y)),NA())</f>
        <v>8.9624375537276854E-3</v>
      </c>
      <c r="N611" s="182">
        <f>IFERROR(_xll.qlIndexFixing(ONIndex1M,I611,TRUE,_xll.ohTrigger(RecalcTrigger,Trigger1M)),NA())</f>
        <v>3.6364906917718542E-3</v>
      </c>
      <c r="O611" s="44">
        <f>IFERROR(_xll.qlIndexFixing(ONIndex3M,I611,TRUE,_xll.ohTrigger(RecalcTrigger,Trigger3M)),NA())</f>
        <v>4.8178372407559067E-3</v>
      </c>
      <c r="P611" s="44">
        <f>IFERROR(_xll.qlIndexFixing(ONIndex6M,I611,TRUE,_xll.ohTrigger(RecalcTrigger,Trigger6M)),NA())</f>
        <v>6.0332413843244836E-3</v>
      </c>
      <c r="Q611" s="183">
        <f>IFERROR(_xll.qlIndexFixing(ONIndex1Y,I611,TRUE,_xll.ohTrigger(RecalcTrigger,Trigger1Y)),NA())</f>
        <v>7.3869590674746632E-3</v>
      </c>
    </row>
    <row r="612" spans="2:17" x14ac:dyDescent="0.2">
      <c r="B612" s="39" t="s">
        <v>42</v>
      </c>
      <c r="D612" s="42">
        <f>_xll.qlCalendarAdvance(Calendar,$D611,B612,"f",FALSE)</f>
        <v>43643</v>
      </c>
      <c r="E612" s="177">
        <f>_xll.qlInterestRateIndexValueDate(IndexON,D612)</f>
        <v>43643</v>
      </c>
      <c r="F612" s="193">
        <f>IFERROR(_xll.qlIndexFixing(IndexON,D612,TRUE,_xll.ohTrigger(RecalcTrigger,TriggerON)),NA())</f>
        <v>2.975338564406016E-3</v>
      </c>
      <c r="H612" s="42">
        <f>_xll.qlCalendarAdvance(Calendar,$H611,B612,"f",FALSE)</f>
        <v>43643</v>
      </c>
      <c r="I612" s="177">
        <f>_xll.qlInterestRateIndexValueDate(Index1M,$H612)</f>
        <v>43647</v>
      </c>
      <c r="J612" s="182">
        <f>IFERROR(_xll.qlIndexFixing(Index1M,$H612,TRUE,_xll.ohTrigger(RecalcTrigger,Trigger1M)),NA())</f>
        <v>3.7988234213039915E-3</v>
      </c>
      <c r="K612" s="44">
        <f>IFERROR(_xll.qlIndexFixing(Index3M,H612,TRUE,_xll.ohTrigger(RecalcTrigger,Trigger3M)),NA())</f>
        <v>5.2120522251537134E-3</v>
      </c>
      <c r="L612" s="44">
        <f>IFERROR(_xll.qlIndexFixing(Index6M,$H612,TRUE,_xll.ohTrigger(RecalcTrigger,Trigger6M)),NA())</f>
        <v>6.8326586070001959E-3</v>
      </c>
      <c r="M612" s="183">
        <f>IFERROR(_xll.qlIndexFixing(Index1Y,$H612,TRUE,_xll.ohTrigger(RecalcTrigger,Trigger1Y)),NA())</f>
        <v>9.0224822224561612E-3</v>
      </c>
      <c r="N612" s="182">
        <f>IFERROR(_xll.qlIndexFixing(ONIndex1M,I612,TRUE,_xll.ohTrigger(RecalcTrigger,Trigger1M)),NA())</f>
        <v>3.6931396864670063E-3</v>
      </c>
      <c r="O612" s="44">
        <f>IFERROR(_xll.qlIndexFixing(ONIndex3M,I612,TRUE,_xll.ohTrigger(RecalcTrigger,Trigger3M)),NA())</f>
        <v>4.8725451727005265E-3</v>
      </c>
      <c r="P612" s="44">
        <f>IFERROR(_xll.qlIndexFixing(ONIndex6M,I612,TRUE,_xll.ohTrigger(RecalcTrigger,Trigger6M)),NA())</f>
        <v>6.0903151474001049E-3</v>
      </c>
      <c r="Q612" s="183">
        <f>IFERROR(_xll.qlIndexFixing(ONIndex1Y,I612,TRUE,_xll.ohTrigger(RecalcTrigger,Trigger1Y)),NA())</f>
        <v>7.4416444042935126E-3</v>
      </c>
    </row>
    <row r="613" spans="2:17" x14ac:dyDescent="0.2">
      <c r="B613" s="39" t="s">
        <v>42</v>
      </c>
      <c r="D613" s="42">
        <f>_xll.qlCalendarAdvance(Calendar,$D612,B613,"f",FALSE)</f>
        <v>43650</v>
      </c>
      <c r="E613" s="177">
        <f>_xll.qlInterestRateIndexValueDate(IndexON,D613)</f>
        <v>43650</v>
      </c>
      <c r="F613" s="193">
        <f>IFERROR(_xll.qlIndexFixing(IndexON,D613,TRUE,_xll.ohTrigger(RecalcTrigger,TriggerON)),NA())</f>
        <v>3.0290102846741718E-3</v>
      </c>
      <c r="H613" s="42">
        <f>_xll.qlCalendarAdvance(Calendar,$H612,B613,"f",FALSE)</f>
        <v>43650</v>
      </c>
      <c r="I613" s="177">
        <f>_xll.qlInterestRateIndexValueDate(Index1M,$H613)</f>
        <v>43654</v>
      </c>
      <c r="J613" s="182">
        <f>IFERROR(_xll.qlIndexFixing(Index1M,$H613,TRUE,_xll.ohTrigger(RecalcTrigger,Trigger1M)),NA())</f>
        <v>3.8553792605622306E-3</v>
      </c>
      <c r="K613" s="44">
        <f>IFERROR(_xll.qlIndexFixing(Index3M,H613,TRUE,_xll.ohTrigger(RecalcTrigger,Trigger3M)),NA())</f>
        <v>5.2658551058730645E-3</v>
      </c>
      <c r="L613" s="44">
        <f>IFERROR(_xll.qlIndexFixing(Index6M,$H613,TRUE,_xll.ohTrigger(RecalcTrigger,Trigger6M)),NA())</f>
        <v>6.8855667606263545E-3</v>
      </c>
      <c r="M613" s="183">
        <f>IFERROR(_xll.qlIndexFixing(Index1Y,$H613,TRUE,_xll.ohTrigger(RecalcTrigger,Trigger1Y)),NA())</f>
        <v>9.0825670295677455E-3</v>
      </c>
      <c r="N613" s="182">
        <f>IFERROR(_xll.qlIndexFixing(ONIndex1M,I613,TRUE,_xll.ohTrigger(RecalcTrigger,Trigger1M)),NA())</f>
        <v>3.7497574778821985E-3</v>
      </c>
      <c r="O613" s="44">
        <f>IFERROR(_xll.qlIndexFixing(ONIndex3M,I613,TRUE,_xll.ohTrigger(RecalcTrigger,Trigger3M)),NA())</f>
        <v>4.927140708472777E-3</v>
      </c>
      <c r="P613" s="44">
        <f>IFERROR(_xll.qlIndexFixing(ONIndex6M,I613,TRUE,_xll.ohTrigger(RecalcTrigger,Trigger6M)),NA())</f>
        <v>6.1473661119926248E-3</v>
      </c>
      <c r="Q613" s="183">
        <f>IFERROR(_xll.qlIndexFixing(ONIndex1Y,I613,TRUE,_xll.ohTrigger(RecalcTrigger,Trigger1Y)),NA())</f>
        <v>7.4968672262887281E-3</v>
      </c>
    </row>
    <row r="614" spans="2:17" x14ac:dyDescent="0.2">
      <c r="B614" s="39" t="s">
        <v>42</v>
      </c>
      <c r="D614" s="42">
        <f>_xll.qlCalendarAdvance(Calendar,$D613,B614,"f",FALSE)</f>
        <v>43657</v>
      </c>
      <c r="E614" s="177">
        <f>_xll.qlInterestRateIndexValueDate(IndexON,D614)</f>
        <v>43657</v>
      </c>
      <c r="F614" s="193">
        <f>IFERROR(_xll.qlIndexFixing(IndexON,D614,TRUE,_xll.ohTrigger(RecalcTrigger,TriggerON)),NA())</f>
        <v>3.0827891115059458E-3</v>
      </c>
      <c r="H614" s="42">
        <f>_xll.qlCalendarAdvance(Calendar,$H613,B614,"f",FALSE)</f>
        <v>43657</v>
      </c>
      <c r="I614" s="177">
        <f>_xll.qlInterestRateIndexValueDate(Index1M,$H614)</f>
        <v>43661</v>
      </c>
      <c r="J614" s="182">
        <f>IFERROR(_xll.qlIndexFixing(Index1M,$H614,TRUE,_xll.ohTrigger(RecalcTrigger,Trigger1M)),NA())</f>
        <v>3.9118860007266469E-3</v>
      </c>
      <c r="K614" s="44">
        <f>IFERROR(_xll.qlIndexFixing(Index3M,H614,TRUE,_xll.ohTrigger(RecalcTrigger,Trigger3M)),NA())</f>
        <v>5.3195604468891456E-3</v>
      </c>
      <c r="L614" s="44">
        <f>IFERROR(_xll.qlIndexFixing(Index6M,$H614,TRUE,_xll.ohTrigger(RecalcTrigger,Trigger6M)),NA())</f>
        <v>6.942626948647417E-3</v>
      </c>
      <c r="M614" s="183">
        <f>IFERROR(_xll.qlIndexFixing(Index1Y,$H614,TRUE,_xll.ohTrigger(RecalcTrigger,Trigger1Y)),NA())</f>
        <v>9.1426770021125654E-3</v>
      </c>
      <c r="N614" s="182">
        <f>IFERROR(_xll.qlIndexFixing(ONIndex1M,I614,TRUE,_xll.ohTrigger(RecalcTrigger,Trigger1M)),NA())</f>
        <v>3.8063377150976407E-3</v>
      </c>
      <c r="O614" s="44">
        <f>IFERROR(_xll.qlIndexFixing(ONIndex3M,I614,TRUE,_xll.ohTrigger(RecalcTrigger,Trigger3M)),NA())</f>
        <v>4.9816170257699355E-3</v>
      </c>
      <c r="P614" s="44">
        <f>IFERROR(_xll.qlIndexFixing(ONIndex6M,I614,TRUE,_xll.ohTrigger(RecalcTrigger,Trigger6M)),NA())</f>
        <v>6.2043891896923498E-3</v>
      </c>
      <c r="Q614" s="183">
        <f>IFERROR(_xll.qlIndexFixing(ONIndex1Y,I614,TRUE,_xll.ohTrigger(RecalcTrigger,Trigger1Y)),NA())</f>
        <v>7.5526344054033245E-3</v>
      </c>
    </row>
    <row r="615" spans="2:17" x14ac:dyDescent="0.2">
      <c r="B615" s="39" t="s">
        <v>42</v>
      </c>
      <c r="D615" s="42">
        <f>_xll.qlCalendarAdvance(Calendar,$D614,B615,"f",FALSE)</f>
        <v>43664</v>
      </c>
      <c r="E615" s="177">
        <f>_xll.qlInterestRateIndexValueDate(IndexON,D615)</f>
        <v>43664</v>
      </c>
      <c r="F615" s="193">
        <f>IFERROR(_xll.qlIndexFixing(IndexON,D615,TRUE,_xll.ohTrigger(RecalcTrigger,TriggerON)),NA())</f>
        <v>3.1366718474590272E-3</v>
      </c>
      <c r="H615" s="42">
        <f>_xll.qlCalendarAdvance(Calendar,$H614,B615,"f",FALSE)</f>
        <v>43664</v>
      </c>
      <c r="I615" s="177">
        <f>_xll.qlInterestRateIndexValueDate(Index1M,$H615)</f>
        <v>43668</v>
      </c>
      <c r="J615" s="182">
        <f>IFERROR(_xll.qlIndexFixing(Index1M,$H615,TRUE,_xll.ohTrigger(RecalcTrigger,Trigger1M)),NA())</f>
        <v>3.9683372877754152E-3</v>
      </c>
      <c r="K615" s="44">
        <f>IFERROR(_xll.qlIndexFixing(Index3M,H615,TRUE,_xll.ohTrigger(RecalcTrigger,Trigger3M)),NA())</f>
        <v>5.3731940646144409E-3</v>
      </c>
      <c r="L615" s="44">
        <f>IFERROR(_xll.qlIndexFixing(Index6M,$H615,TRUE,_xll.ohTrigger(RecalcTrigger,Trigger6M)),NA())</f>
        <v>6.9997000053902206E-3</v>
      </c>
      <c r="M615" s="183">
        <f>IFERROR(_xll.qlIndexFixing(Index1Y,$H615,TRUE,_xll.ohTrigger(RecalcTrigger,Trigger1Y)),NA())</f>
        <v>9.2027969273996216E-3</v>
      </c>
      <c r="N615" s="182">
        <f>IFERROR(_xll.qlIndexFixing(ONIndex1M,I615,TRUE,_xll.ohTrigger(RecalcTrigger,Trigger1M)),NA())</f>
        <v>3.8628740467139266E-3</v>
      </c>
      <c r="O615" s="44">
        <f>IFERROR(_xll.qlIndexFixing(ONIndex3M,I615,TRUE,_xll.ohTrigger(RecalcTrigger,Trigger3M)),NA())</f>
        <v>5.0359673020494711E-3</v>
      </c>
      <c r="P615" s="44">
        <f>IFERROR(_xll.qlIndexFixing(ONIndex6M,I615,TRUE,_xll.ohTrigger(RecalcTrigger,Trigger6M)),NA())</f>
        <v>6.2613792922494582E-3</v>
      </c>
      <c r="Q615" s="183">
        <f>IFERROR(_xll.qlIndexFixing(ONIndex1Y,I615,TRUE,_xll.ohTrigger(RecalcTrigger,Trigger1Y)),NA())</f>
        <v>7.6089528135003803E-3</v>
      </c>
    </row>
    <row r="616" spans="2:17" x14ac:dyDescent="0.2">
      <c r="B616" s="39" t="s">
        <v>42</v>
      </c>
      <c r="D616" s="42">
        <f>_xll.qlCalendarAdvance(Calendar,$D615,B616,"f",FALSE)</f>
        <v>43671</v>
      </c>
      <c r="E616" s="177">
        <f>_xll.qlInterestRateIndexValueDate(IndexON,D616)</f>
        <v>43671</v>
      </c>
      <c r="F616" s="193">
        <f>IFERROR(_xll.qlIndexFixing(IndexON,D616,TRUE,_xll.ohTrigger(RecalcTrigger,TriggerON)),NA())</f>
        <v>3.190655295171041E-3</v>
      </c>
      <c r="H616" s="42">
        <f>_xll.qlCalendarAdvance(Calendar,$H615,B616,"f",FALSE)</f>
        <v>43671</v>
      </c>
      <c r="I616" s="177">
        <f>_xll.qlInterestRateIndexValueDate(Index1M,$H616)</f>
        <v>43675</v>
      </c>
      <c r="J616" s="182">
        <f>IFERROR(_xll.qlIndexFixing(Index1M,$H616,TRUE,_xll.ohTrigger(RecalcTrigger,Trigger1M)),NA())</f>
        <v>4.0247267675758329E-3</v>
      </c>
      <c r="K616" s="44">
        <f>IFERROR(_xll.qlIndexFixing(Index3M,H616,TRUE,_xll.ohTrigger(RecalcTrigger,Trigger3M)),NA())</f>
        <v>5.4267823740504432E-3</v>
      </c>
      <c r="L616" s="44">
        <f>IFERROR(_xll.qlIndexFixing(Index6M,$H616,TRUE,_xll.ohTrigger(RecalcTrigger,Trigger6M)),NA())</f>
        <v>7.0567885802328718E-3</v>
      </c>
      <c r="M616" s="183">
        <f>IFERROR(_xll.qlIndexFixing(Index1Y,$H616,TRUE,_xll.ohTrigger(RecalcTrigger,Trigger1Y)),NA())</f>
        <v>9.2629113529238468E-3</v>
      </c>
      <c r="N616" s="182">
        <f>IFERROR(_xll.qlIndexFixing(ONIndex1M,I616,TRUE,_xll.ohTrigger(RecalcTrigger,Trigger1M)),NA())</f>
        <v>3.9193601214915219E-3</v>
      </c>
      <c r="O616" s="44">
        <f>IFERROR(_xll.qlIndexFixing(ONIndex3M,I616,TRUE,_xll.ohTrigger(RecalcTrigger,Trigger3M)),NA())</f>
        <v>5.0901847151685331E-3</v>
      </c>
      <c r="P616" s="44">
        <f>IFERROR(_xll.qlIndexFixing(ONIndex6M,I616,TRUE,_xll.ohTrigger(RecalcTrigger,Trigger6M)),NA())</f>
        <v>6.3183313313341927E-3</v>
      </c>
      <c r="Q616" s="183">
        <f>IFERROR(_xll.qlIndexFixing(ONIndex1Y,I616,TRUE,_xll.ohTrigger(RecalcTrigger,Trigger1Y)),NA())</f>
        <v>7.6658293225229102E-3</v>
      </c>
    </row>
    <row r="617" spans="2:17" x14ac:dyDescent="0.2">
      <c r="B617" s="39" t="s">
        <v>42</v>
      </c>
      <c r="D617" s="42">
        <f>_xll.qlCalendarAdvance(Calendar,$D616,B617,"f",FALSE)</f>
        <v>43678</v>
      </c>
      <c r="E617" s="177">
        <f>_xll.qlInterestRateIndexValueDate(IndexON,D617)</f>
        <v>43678</v>
      </c>
      <c r="F617" s="193">
        <f>IFERROR(_xll.qlIndexFixing(IndexON,D617,TRUE,_xll.ohTrigger(RecalcTrigger,TriggerON)),NA())</f>
        <v>3.2447362571197402E-3</v>
      </c>
      <c r="H617" s="42">
        <f>_xll.qlCalendarAdvance(Calendar,$H616,B617,"f",FALSE)</f>
        <v>43678</v>
      </c>
      <c r="I617" s="177">
        <f>_xll.qlInterestRateIndexValueDate(Index1M,$H617)</f>
        <v>43682</v>
      </c>
      <c r="J617" s="182">
        <f>IFERROR(_xll.qlIndexFixing(Index1M,$H617,TRUE,_xll.ohTrigger(RecalcTrigger,Trigger1M)),NA())</f>
        <v>4.0810480858533725E-3</v>
      </c>
      <c r="K617" s="44">
        <f>IFERROR(_xll.qlIndexFixing(Index3M,H617,TRUE,_xll.ohTrigger(RecalcTrigger,Trigger3M)),NA())</f>
        <v>5.4803523888215305E-3</v>
      </c>
      <c r="L617" s="44">
        <f>IFERROR(_xll.qlIndexFixing(Index6M,$H617,TRUE,_xll.ohTrigger(RecalcTrigger,Trigger6M)),NA())</f>
        <v>7.1138954355483112E-3</v>
      </c>
      <c r="M617" s="183">
        <f>IFERROR(_xll.qlIndexFixing(Index1Y,$H617,TRUE,_xll.ohTrigger(RecalcTrigger,Trigger1Y)),NA())</f>
        <v>9.323004586294684E-3</v>
      </c>
      <c r="N617" s="182">
        <f>IFERROR(_xll.qlIndexFixing(ONIndex1M,I617,TRUE,_xll.ohTrigger(RecalcTrigger,Trigger1M)),NA())</f>
        <v>3.9757895883507643E-3</v>
      </c>
      <c r="O617" s="44">
        <f>IFERROR(_xll.qlIndexFixing(ONIndex3M,I617,TRUE,_xll.ohTrigger(RecalcTrigger,Trigger3M)),NA())</f>
        <v>5.1442624427444628E-3</v>
      </c>
      <c r="P617" s="44">
        <f>IFERROR(_xll.qlIndexFixing(ONIndex6M,I617,TRUE,_xll.ohTrigger(RecalcTrigger,Trigger6M)),NA())</f>
        <v>6.3752402186167956E-3</v>
      </c>
      <c r="Q617" s="183">
        <f>IFERROR(_xll.qlIndexFixing(ONIndex1Y,I617,TRUE,_xll.ohTrigger(RecalcTrigger,Trigger1Y)),NA())</f>
        <v>7.7232708044938647E-3</v>
      </c>
    </row>
    <row r="618" spans="2:17" x14ac:dyDescent="0.2">
      <c r="B618" s="39" t="s">
        <v>42</v>
      </c>
      <c r="D618" s="42">
        <f>_xll.qlCalendarAdvance(Calendar,$D617,B618,"f",FALSE)</f>
        <v>43685</v>
      </c>
      <c r="E618" s="177">
        <f>_xll.qlInterestRateIndexValueDate(IndexON,D618)</f>
        <v>43685</v>
      </c>
      <c r="F618" s="193">
        <f>IFERROR(_xll.qlIndexFixing(IndexON,D618,TRUE,_xll.ohTrigger(RecalcTrigger,TriggerON)),NA())</f>
        <v>3.298911535782878E-3</v>
      </c>
      <c r="H618" s="42">
        <f>_xll.qlCalendarAdvance(Calendar,$H617,B618,"f",FALSE)</f>
        <v>43685</v>
      </c>
      <c r="I618" s="177">
        <f>_xll.qlInterestRateIndexValueDate(Index1M,$H618)</f>
        <v>43689</v>
      </c>
      <c r="J618" s="182">
        <f>IFERROR(_xll.qlIndexFixing(Index1M,$H618,TRUE,_xll.ohTrigger(RecalcTrigger,Trigger1M)),NA())</f>
        <v>4.1372948882226288E-3</v>
      </c>
      <c r="K618" s="44">
        <f>IFERROR(_xll.qlIndexFixing(Index3M,H618,TRUE,_xll.ohTrigger(RecalcTrigger,Trigger3M)),NA())</f>
        <v>5.5339317212210271E-3</v>
      </c>
      <c r="L618" s="44">
        <f>IFERROR(_xll.qlIndexFixing(Index6M,$H618,TRUE,_xll.ohTrigger(RecalcTrigger,Trigger6M)),NA())</f>
        <v>7.1710234467186442E-3</v>
      </c>
      <c r="M618" s="183">
        <f>IFERROR(_xll.qlIndexFixing(Index1Y,$H618,TRUE,_xll.ohTrigger(RecalcTrigger,Trigger1Y)),NA())</f>
        <v>9.3830606951657639E-3</v>
      </c>
      <c r="N618" s="182">
        <f>IFERROR(_xll.qlIndexFixing(ONIndex1M,I618,TRUE,_xll.ohTrigger(RecalcTrigger,Trigger1M)),NA())</f>
        <v>4.0321560959721836E-3</v>
      </c>
      <c r="O618" s="44">
        <f>IFERROR(_xll.qlIndexFixing(ONIndex3M,I618,TRUE,_xll.ohTrigger(RecalcTrigger,Trigger3M)),NA())</f>
        <v>5.1981936623946012E-3</v>
      </c>
      <c r="P618" s="44">
        <f>IFERROR(_xll.qlIndexFixing(ONIndex6M,I618,TRUE,_xll.ohTrigger(RecalcTrigger,Trigger6M)),NA())</f>
        <v>6.4321008659273815E-3</v>
      </c>
      <c r="Q618" s="183">
        <f>IFERROR(_xll.qlIndexFixing(ONIndex1Y,I618,TRUE,_xll.ohTrigger(RecalcTrigger,Trigger1Y)),NA())</f>
        <v>7.7812841311963865E-3</v>
      </c>
    </row>
    <row r="619" spans="2:17" x14ac:dyDescent="0.2">
      <c r="B619" s="39" t="s">
        <v>42</v>
      </c>
      <c r="D619" s="42">
        <f>_xll.qlCalendarAdvance(Calendar,$D618,B619,"f",FALSE)</f>
        <v>43692</v>
      </c>
      <c r="E619" s="177">
        <f>_xll.qlInterestRateIndexValueDate(IndexON,D619)</f>
        <v>43692</v>
      </c>
      <c r="F619" s="193">
        <f>IFERROR(_xll.qlIndexFixing(IndexON,D619,TRUE,_xll.ohTrigger(RecalcTrigger,TriggerON)),NA())</f>
        <v>3.3531779337980794E-3</v>
      </c>
      <c r="H619" s="42">
        <f>_xll.qlCalendarAdvance(Calendar,$H618,B619,"f",FALSE)</f>
        <v>43692</v>
      </c>
      <c r="I619" s="177">
        <f>_xll.qlInterestRateIndexValueDate(Index1M,$H619)</f>
        <v>43696</v>
      </c>
      <c r="J619" s="182">
        <f>IFERROR(_xll.qlIndexFixing(Index1M,$H619,TRUE,_xll.ohTrigger(RecalcTrigger,Trigger1M)),NA())</f>
        <v>4.1934608201770057E-3</v>
      </c>
      <c r="K619" s="44">
        <f>IFERROR(_xll.qlIndexFixing(Index3M,H619,TRUE,_xll.ohTrigger(RecalcTrigger,Trigger3M)),NA())</f>
        <v>5.5875485822450789E-3</v>
      </c>
      <c r="L619" s="44">
        <f>IFERROR(_xll.qlIndexFixing(Index6M,$H619,TRUE,_xll.ohTrigger(RecalcTrigger,Trigger6M)),NA())</f>
        <v>7.2281756021525222E-3</v>
      </c>
      <c r="M619" s="183">
        <f>IFERROR(_xll.qlIndexFixing(Index1Y,$H619,TRUE,_xll.ohTrigger(RecalcTrigger,Trigger1Y)),NA())</f>
        <v>9.4430635071682846E-3</v>
      </c>
      <c r="N619" s="182">
        <f>IFERROR(_xll.qlIndexFixing(ONIndex1M,I619,TRUE,_xll.ohTrigger(RecalcTrigger,Trigger1M)),NA())</f>
        <v>4.0884532930363093E-3</v>
      </c>
      <c r="O619" s="44">
        <f>IFERROR(_xll.qlIndexFixing(ONIndex3M,I619,TRUE,_xll.ohTrigger(RecalcTrigger,Trigger3M)),NA())</f>
        <v>5.2519715518162258E-3</v>
      </c>
      <c r="P619" s="44">
        <f>IFERROR(_xll.qlIndexFixing(ONIndex6M,I619,TRUE,_xll.ohTrigger(RecalcTrigger,Trigger6M)),NA())</f>
        <v>6.4889081847763208E-3</v>
      </c>
      <c r="Q619" s="183">
        <f>IFERROR(_xll.qlIndexFixing(ONIndex1Y,I619,TRUE,_xll.ohTrigger(RecalcTrigger,Trigger1Y)),NA())</f>
        <v>7.8398761746534262E-3</v>
      </c>
    </row>
    <row r="620" spans="2:17" x14ac:dyDescent="0.2">
      <c r="B620" s="39" t="s">
        <v>42</v>
      </c>
      <c r="D620" s="42">
        <f>_xll.qlCalendarAdvance(Calendar,$D619,B620,"f",FALSE)</f>
        <v>43699</v>
      </c>
      <c r="E620" s="177">
        <f>_xll.qlInterestRateIndexValueDate(IndexON,D620)</f>
        <v>43699</v>
      </c>
      <c r="F620" s="193">
        <f>IFERROR(_xll.qlIndexFixing(IndexON,D620,TRUE,_xll.ohTrigger(RecalcTrigger,TriggerON)),NA())</f>
        <v>3.4075322537230335E-3</v>
      </c>
      <c r="H620" s="42">
        <f>_xll.qlCalendarAdvance(Calendar,$H619,B620,"f",FALSE)</f>
        <v>43699</v>
      </c>
      <c r="I620" s="177">
        <f>_xll.qlInterestRateIndexValueDate(Index1M,$H620)</f>
        <v>43703</v>
      </c>
      <c r="J620" s="182">
        <f>IFERROR(_xll.qlIndexFixing(Index1M,$H620,TRUE,_xll.ohTrigger(RecalcTrigger,Trigger1M)),NA())</f>
        <v>4.2495397677194497E-3</v>
      </c>
      <c r="K620" s="44">
        <f>IFERROR(_xll.qlIndexFixing(Index3M,H620,TRUE,_xll.ohTrigger(RecalcTrigger,Trigger3M)),NA())</f>
        <v>5.6412317816404486E-3</v>
      </c>
      <c r="L620" s="44">
        <f>IFERROR(_xll.qlIndexFixing(Index6M,$H620,TRUE,_xll.ohTrigger(RecalcTrigger,Trigger6M)),NA())</f>
        <v>7.2853550033016501E-3</v>
      </c>
      <c r="M620" s="183">
        <f>IFERROR(_xll.qlIndexFixing(Index1Y,$H620,TRUE,_xll.ohTrigger(RecalcTrigger,Trigger1Y)),NA())</f>
        <v>9.502996609847247E-3</v>
      </c>
      <c r="N620" s="182">
        <f>IFERROR(_xll.qlIndexFixing(ONIndex1M,I620,TRUE,_xll.ohTrigger(RecalcTrigger,Trigger1M)),NA())</f>
        <v>4.1446748284634793E-3</v>
      </c>
      <c r="O620" s="44">
        <f>IFERROR(_xll.qlIndexFixing(ONIndex3M,I620,TRUE,_xll.ohTrigger(RecalcTrigger,Trigger3M)),NA())</f>
        <v>5.3055892886266776E-3</v>
      </c>
      <c r="P620" s="44">
        <f>IFERROR(_xll.qlIndexFixing(ONIndex6M,I620,TRUE,_xll.ohTrigger(RecalcTrigger,Trigger6M)),NA())</f>
        <v>6.5456570869937281E-3</v>
      </c>
      <c r="Q620" s="183">
        <f>IFERROR(_xll.qlIndexFixing(ONIndex1Y,I620,TRUE,_xll.ohTrigger(RecalcTrigger,Trigger1Y)),NA())</f>
        <v>7.8990538069678706E-3</v>
      </c>
    </row>
    <row r="621" spans="2:17" x14ac:dyDescent="0.2">
      <c r="B621" s="39" t="s">
        <v>42</v>
      </c>
      <c r="D621" s="42">
        <f>_xll.qlCalendarAdvance(Calendar,$D620,B621,"f",FALSE)</f>
        <v>43706</v>
      </c>
      <c r="E621" s="177">
        <f>_xll.qlInterestRateIndexValueDate(IndexON,D621)</f>
        <v>43706</v>
      </c>
      <c r="F621" s="193">
        <f>IFERROR(_xll.qlIndexFixing(IndexON,D621,TRUE,_xll.ohTrigger(RecalcTrigger,TriggerON)),NA())</f>
        <v>3.4619712980354933E-3</v>
      </c>
      <c r="H621" s="42">
        <f>_xll.qlCalendarAdvance(Calendar,$H620,B621,"f",FALSE)</f>
        <v>43706</v>
      </c>
      <c r="I621" s="177">
        <f>_xll.qlInterestRateIndexValueDate(Index1M,$H621)</f>
        <v>43710</v>
      </c>
      <c r="J621" s="182">
        <f>IFERROR(_xll.qlIndexFixing(Index1M,$H621,TRUE,_xll.ohTrigger(RecalcTrigger,Trigger1M)),NA())</f>
        <v>4.3015244130453212E-3</v>
      </c>
      <c r="K621" s="44">
        <f>IFERROR(_xll.qlIndexFixing(Index3M,H621,TRUE,_xll.ohTrigger(RecalcTrigger,Trigger3M)),NA())</f>
        <v>5.6910956555602009E-3</v>
      </c>
      <c r="L621" s="44">
        <f>IFERROR(_xll.qlIndexFixing(Index6M,$H621,TRUE,_xll.ohTrigger(RecalcTrigger,Trigger6M)),NA())</f>
        <v>7.3342133879178732E-3</v>
      </c>
      <c r="M621" s="183">
        <f>IFERROR(_xll.qlIndexFixing(Index1Y,$H621,TRUE,_xll.ohTrigger(RecalcTrigger,Trigger1Y)),NA())</f>
        <v>9.5628433506009473E-3</v>
      </c>
      <c r="N621" s="182">
        <f>IFERROR(_xll.qlIndexFixing(ONIndex1M,I621,TRUE,_xll.ohTrigger(RecalcTrigger,Trigger1M)),NA())</f>
        <v>4.2008143510141593E-3</v>
      </c>
      <c r="O621" s="44">
        <f>IFERROR(_xll.qlIndexFixing(ONIndex3M,I621,TRUE,_xll.ohTrigger(RecalcTrigger,Trigger3M)),NA())</f>
        <v>5.3590400505232338E-3</v>
      </c>
      <c r="P621" s="44">
        <f>IFERROR(_xll.qlIndexFixing(ONIndex6M,I621,TRUE,_xll.ohTrigger(RecalcTrigger,Trigger6M)),NA())</f>
        <v>6.6023424841699097E-3</v>
      </c>
      <c r="Q621" s="183">
        <f>IFERROR(_xll.qlIndexFixing(ONIndex1Y,I621,TRUE,_xll.ohTrigger(RecalcTrigger,Trigger1Y)),NA())</f>
        <v>7.9588238999228622E-3</v>
      </c>
    </row>
    <row r="622" spans="2:17" x14ac:dyDescent="0.2">
      <c r="B622" s="39" t="s">
        <v>42</v>
      </c>
      <c r="D622" s="42">
        <f>_xll.qlCalendarAdvance(Calendar,$D621,B622,"f",FALSE)</f>
        <v>43713</v>
      </c>
      <c r="E622" s="177">
        <f>_xll.qlInterestRateIndexValueDate(IndexON,D622)</f>
        <v>43713</v>
      </c>
      <c r="F622" s="193">
        <f>IFERROR(_xll.qlIndexFixing(IndexON,D622,TRUE,_xll.ohTrigger(RecalcTrigger,TriggerON)),NA())</f>
        <v>3.5164918692132119E-3</v>
      </c>
      <c r="H622" s="42">
        <f>_xll.qlCalendarAdvance(Calendar,$H621,B622,"f",FALSE)</f>
        <v>43713</v>
      </c>
      <c r="I622" s="177">
        <f>_xll.qlInterestRateIndexValueDate(Index1M,$H622)</f>
        <v>43717</v>
      </c>
      <c r="J622" s="182">
        <f>IFERROR(_xll.qlIndexFixing(Index1M,$H622,TRUE,_xll.ohTrigger(RecalcTrigger,Trigger1M)),NA())</f>
        <v>4.3575064662570995E-3</v>
      </c>
      <c r="K622" s="44">
        <f>IFERROR(_xll.qlIndexFixing(Index3M,H622,TRUE,_xll.ohTrigger(RecalcTrigger,Trigger3M)),NA())</f>
        <v>5.7449847338289662E-3</v>
      </c>
      <c r="L622" s="44">
        <f>IFERROR(_xll.qlIndexFixing(Index6M,$H622,TRUE,_xll.ohTrigger(RecalcTrigger,Trigger6M)),NA())</f>
        <v>7.3914490039131333E-3</v>
      </c>
      <c r="M622" s="183">
        <f>IFERROR(_xll.qlIndexFixing(Index1Y,$H622,TRUE,_xll.ohTrigger(RecalcTrigger,Trigger1Y)),NA())</f>
        <v>9.6225868366211428E-3</v>
      </c>
      <c r="N622" s="182">
        <f>IFERROR(_xll.qlIndexFixing(ONIndex1M,I622,TRUE,_xll.ohTrigger(RecalcTrigger,Trigger1M)),NA())</f>
        <v>4.2568655092889429E-3</v>
      </c>
      <c r="O622" s="44">
        <f>IFERROR(_xll.qlIndexFixing(ONIndex3M,I622,TRUE,_xll.ohTrigger(RecalcTrigger,Trigger3M)),NA())</f>
        <v>5.4123170151232358E-3</v>
      </c>
      <c r="P622" s="44">
        <f>IFERROR(_xll.qlIndexFixing(ONIndex6M,I622,TRUE,_xll.ohTrigger(RecalcTrigger,Trigger6M)),NA())</f>
        <v>6.6589592880550441E-3</v>
      </c>
      <c r="Q622" s="183">
        <f>IFERROR(_xll.qlIndexFixing(ONIndex1Y,I622,TRUE,_xll.ohTrigger(RecalcTrigger,Trigger1Y)),NA())</f>
        <v>8.0191933256212877E-3</v>
      </c>
    </row>
    <row r="623" spans="2:17" x14ac:dyDescent="0.2">
      <c r="B623" s="39" t="s">
        <v>42</v>
      </c>
      <c r="D623" s="42">
        <f>_xll.qlCalendarAdvance(Calendar,$D622,B623,"f",FALSE)</f>
        <v>43720</v>
      </c>
      <c r="E623" s="177">
        <f>_xll.qlInterestRateIndexValueDate(IndexON,D623)</f>
        <v>43720</v>
      </c>
      <c r="F623" s="193">
        <f>IFERROR(_xll.qlIndexFixing(IndexON,D623,TRUE,_xll.ohTrigger(RecalcTrigger,TriggerON)),NA())</f>
        <v>3.5710907700536865E-3</v>
      </c>
      <c r="H623" s="42">
        <f>_xll.qlCalendarAdvance(Calendar,$H622,B623,"f",FALSE)</f>
        <v>43720</v>
      </c>
      <c r="I623" s="177">
        <f>_xll.qlInterestRateIndexValueDate(Index1M,$H623)</f>
        <v>43724</v>
      </c>
      <c r="J623" s="182">
        <f>IFERROR(_xll.qlIndexFixing(Index1M,$H623,TRUE,_xll.ohTrigger(RecalcTrigger,Trigger1M)),NA())</f>
        <v>4.4135224742225532E-3</v>
      </c>
      <c r="K623" s="44">
        <f>IFERROR(_xll.qlIndexFixing(Index3M,H623,TRUE,_xll.ohTrigger(RecalcTrigger,Trigger3M)),NA())</f>
        <v>5.7990293706931869E-3</v>
      </c>
      <c r="L623" s="44">
        <f>IFERROR(_xll.qlIndexFixing(Index6M,$H623,TRUE,_xll.ohTrigger(RecalcTrigger,Trigger6M)),NA())</f>
        <v>7.4487219991610527E-3</v>
      </c>
      <c r="M623" s="183">
        <f>IFERROR(_xll.qlIndexFixing(Index1Y,$H623,TRUE,_xll.ohTrigger(RecalcTrigger,Trigger1Y)),NA())</f>
        <v>9.6822099348397514E-3</v>
      </c>
      <c r="N623" s="182">
        <f>IFERROR(_xll.qlIndexFixing(ONIndex1M,I623,TRUE,_xll.ohTrigger(RecalcTrigger,Trigger1M)),NA())</f>
        <v>4.3128219521282318E-3</v>
      </c>
      <c r="O623" s="44">
        <f>IFERROR(_xll.qlIndexFixing(ONIndex3M,I623,TRUE,_xll.ohTrigger(RecalcTrigger,Trigger3M)),NA())</f>
        <v>5.4654133600440247E-3</v>
      </c>
      <c r="P623" s="44">
        <f>IFERROR(_xll.qlIndexFixing(ONIndex6M,I623,TRUE,_xll.ohTrigger(RecalcTrigger,Trigger6M)),NA())</f>
        <v>6.7155024103193739E-3</v>
      </c>
      <c r="Q623" s="183">
        <f>IFERROR(_xll.qlIndexFixing(ONIndex1Y,I623,TRUE,_xll.ohTrigger(RecalcTrigger,Trigger1Y)),NA())</f>
        <v>8.0801689558462897E-3</v>
      </c>
    </row>
    <row r="624" spans="2:17" x14ac:dyDescent="0.2">
      <c r="B624" s="39" t="s">
        <v>42</v>
      </c>
      <c r="D624" s="42">
        <f>_xll.qlCalendarAdvance(Calendar,$D623,B624,"f",FALSE)</f>
        <v>43727</v>
      </c>
      <c r="E624" s="177">
        <f>_xll.qlInterestRateIndexValueDate(IndexON,D624)</f>
        <v>43727</v>
      </c>
      <c r="F624" s="193">
        <f>IFERROR(_xll.qlIndexFixing(IndexON,D624,TRUE,_xll.ohTrigger(RecalcTrigger,TriggerON)),NA())</f>
        <v>3.6257648027948619E-3</v>
      </c>
      <c r="H624" s="42">
        <f>_xll.qlCalendarAdvance(Calendar,$H623,B624,"f",FALSE)</f>
        <v>43727</v>
      </c>
      <c r="I624" s="177">
        <f>_xll.qlInterestRateIndexValueDate(Index1M,$H624)</f>
        <v>43731</v>
      </c>
      <c r="J624" s="182">
        <f>IFERROR(_xll.qlIndexFixing(Index1M,$H624,TRUE,_xll.ohTrigger(RecalcTrigger,Trigger1M)),NA())</f>
        <v>4.4696331990410343E-3</v>
      </c>
      <c r="K624" s="44">
        <f>IFERROR(_xll.qlIndexFixing(Index3M,H624,TRUE,_xll.ohTrigger(RecalcTrigger,Trigger3M)),NA())</f>
        <v>5.8532611023831924E-3</v>
      </c>
      <c r="L624" s="44">
        <f>IFERROR(_xll.qlIndexFixing(Index6M,$H624,TRUE,_xll.ohTrigger(RecalcTrigger,Trigger6M)),NA())</f>
        <v>7.5060359898573275E-3</v>
      </c>
      <c r="M624" s="183">
        <f>IFERROR(_xll.qlIndexFixing(Index1Y,$H624,TRUE,_xll.ohTrigger(RecalcTrigger,Trigger1Y)),NA())</f>
        <v>9.7416952718760077E-3</v>
      </c>
      <c r="N624" s="182">
        <f>IFERROR(_xll.qlIndexFixing(ONIndex1M,I624,TRUE,_xll.ohTrigger(RecalcTrigger,Trigger1M)),NA())</f>
        <v>4.3686838538725681E-3</v>
      </c>
      <c r="O624" s="44">
        <f>IFERROR(_xll.qlIndexFixing(ONIndex3M,I624,TRUE,_xll.ohTrigger(RecalcTrigger,Trigger3M)),NA())</f>
        <v>5.5183320144625014E-3</v>
      </c>
      <c r="P624" s="44">
        <f>IFERROR(_xll.qlIndexFixing(ONIndex6M,I624,TRUE,_xll.ohTrigger(RecalcTrigger,Trigger6M)),NA())</f>
        <v>6.7719704344959553E-3</v>
      </c>
      <c r="Q624" s="183">
        <f>IFERROR(_xll.qlIndexFixing(ONIndex1Y,I624,TRUE,_xll.ohTrigger(RecalcTrigger,Trigger1Y)),NA())</f>
        <v>8.1417424450336284E-3</v>
      </c>
    </row>
    <row r="625" spans="2:17" x14ac:dyDescent="0.2">
      <c r="B625" s="39" t="s">
        <v>42</v>
      </c>
      <c r="D625" s="42">
        <f>_xll.qlCalendarAdvance(Calendar,$D624,B625,"f",FALSE)</f>
        <v>43734</v>
      </c>
      <c r="E625" s="177">
        <f>_xll.qlInterestRateIndexValueDate(IndexON,D625)</f>
        <v>43734</v>
      </c>
      <c r="F625" s="193">
        <f>IFERROR(_xll.qlIndexFixing(IndexON,D625,TRUE,_xll.ohTrigger(RecalcTrigger,TriggerON)),NA())</f>
        <v>3.6805245037285772E-3</v>
      </c>
      <c r="H625" s="42">
        <f>_xll.qlCalendarAdvance(Calendar,$H624,B625,"f",FALSE)</f>
        <v>43734</v>
      </c>
      <c r="I625" s="177">
        <f>_xll.qlInterestRateIndexValueDate(Index1M,$H625)</f>
        <v>43738</v>
      </c>
      <c r="J625" s="182">
        <f>IFERROR(_xll.qlIndexFixing(Index1M,$H625,TRUE,_xll.ohTrigger(RecalcTrigger,Trigger1M)),NA())</f>
        <v>4.5299558446046835E-3</v>
      </c>
      <c r="K625" s="44">
        <f>IFERROR(_xll.qlIndexFixing(Index3M,H625,TRUE,_xll.ohTrigger(RecalcTrigger,Trigger3M)),NA())</f>
        <v>5.9116898292267744E-3</v>
      </c>
      <c r="L625" s="44">
        <f>IFERROR(_xll.qlIndexFixing(Index6M,$H625,TRUE,_xll.ohTrigger(RecalcTrigger,Trigger6M)),NA())</f>
        <v>7.5675851254969617E-3</v>
      </c>
      <c r="M625" s="183">
        <f>IFERROR(_xll.qlIndexFixing(Index1Y,$H625,TRUE,_xll.ohTrigger(RecalcTrigger,Trigger1Y)),NA())</f>
        <v>9.8010273096356022E-3</v>
      </c>
      <c r="N625" s="182">
        <f>IFERROR(_xll.qlIndexFixing(ONIndex1M,I625,TRUE,_xll.ohTrigger(RecalcTrigger,Trigger1M)),NA())</f>
        <v>4.4246288525062738E-3</v>
      </c>
      <c r="O625" s="44">
        <f>IFERROR(_xll.qlIndexFixing(ONIndex3M,I625,TRUE,_xll.ohTrigger(RecalcTrigger,Trigger3M)),NA())</f>
        <v>5.5713411029412185E-3</v>
      </c>
      <c r="P625" s="44">
        <f>IFERROR(_xll.qlIndexFixing(ONIndex6M,I625,TRUE,_xll.ohTrigger(RecalcTrigger,Trigger6M)),NA())</f>
        <v>6.8284618039182732E-3</v>
      </c>
      <c r="Q625" s="183">
        <f>IFERROR(_xll.qlIndexFixing(ONIndex1Y,I625,TRUE,_xll.ohTrigger(RecalcTrigger,Trigger1Y)),NA())</f>
        <v>8.2034915955464527E-3</v>
      </c>
    </row>
    <row r="626" spans="2:17" x14ac:dyDescent="0.2">
      <c r="B626" s="39" t="s">
        <v>42</v>
      </c>
      <c r="D626" s="42">
        <f>_xll.qlCalendarAdvance(Calendar,$D625,B626,"f",FALSE)</f>
        <v>43741</v>
      </c>
      <c r="E626" s="177">
        <f>_xll.qlInterestRateIndexValueDate(IndexON,D626)</f>
        <v>43741</v>
      </c>
      <c r="F626" s="193">
        <f>IFERROR(_xll.qlIndexFixing(IndexON,D626,TRUE,_xll.ohTrigger(RecalcTrigger,TriggerON)),NA())</f>
        <v>3.7355225965285399E-3</v>
      </c>
      <c r="H626" s="42">
        <f>_xll.qlCalendarAdvance(Calendar,$H625,B626,"f",FALSE)</f>
        <v>43741</v>
      </c>
      <c r="I626" s="177">
        <f>_xll.qlInterestRateIndexValueDate(Index1M,$H626)</f>
        <v>43745</v>
      </c>
      <c r="J626" s="182">
        <f>IFERROR(_xll.qlIndexFixing(Index1M,$H626,TRUE,_xll.ohTrigger(RecalcTrigger,Trigger1M)),NA())</f>
        <v>4.5863934943711805E-3</v>
      </c>
      <c r="K626" s="44">
        <f>IFERROR(_xll.qlIndexFixing(Index3M,H626,TRUE,_xll.ohTrigger(RecalcTrigger,Trigger3M)),NA())</f>
        <v>5.9663793188732715E-3</v>
      </c>
      <c r="L626" s="44">
        <f>IFERROR(_xll.qlIndexFixing(Index6M,$H626,TRUE,_xll.ohTrigger(RecalcTrigger,Trigger6M)),NA())</f>
        <v>7.6249901992926439E-3</v>
      </c>
      <c r="M626" s="183">
        <f>IFERROR(_xll.qlIndexFixing(Index1Y,$H626,TRUE,_xll.ohTrigger(RecalcTrigger,Trigger1Y)),NA())</f>
        <v>9.8602031735281342E-3</v>
      </c>
      <c r="N626" s="182">
        <f>IFERROR(_xll.qlIndexFixing(ONIndex1M,I626,TRUE,_xll.ohTrigger(RecalcTrigger,Trigger1M)),NA())</f>
        <v>4.4807401220570142E-3</v>
      </c>
      <c r="O626" s="44">
        <f>IFERROR(_xll.qlIndexFixing(ONIndex3M,I626,TRUE,_xll.ohTrigger(RecalcTrigger,Trigger3M)),NA())</f>
        <v>5.6245675862420796E-3</v>
      </c>
      <c r="P626" s="44">
        <f>IFERROR(_xll.qlIndexFixing(ONIndex6M,I626,TRUE,_xll.ohTrigger(RecalcTrigger,Trigger6M)),NA())</f>
        <v>6.885021806439795E-3</v>
      </c>
      <c r="Q626" s="183">
        <f>IFERROR(_xll.qlIndexFixing(ONIndex1Y,I626,TRUE,_xll.ohTrigger(RecalcTrigger,Trigger1Y)),NA())</f>
        <v>8.2652145033712543E-3</v>
      </c>
    </row>
    <row r="627" spans="2:17" x14ac:dyDescent="0.2">
      <c r="B627" s="39" t="s">
        <v>42</v>
      </c>
      <c r="D627" s="42">
        <f>_xll.qlCalendarAdvance(Calendar,$D626,B627,"f",FALSE)</f>
        <v>43748</v>
      </c>
      <c r="E627" s="177">
        <f>_xll.qlInterestRateIndexValueDate(IndexON,D627)</f>
        <v>43748</v>
      </c>
      <c r="F627" s="193">
        <f>IFERROR(_xll.qlIndexFixing(IndexON,D627,TRUE,_xll.ohTrigger(RecalcTrigger,TriggerON)),NA())</f>
        <v>3.7908037487444091E-3</v>
      </c>
      <c r="H627" s="42">
        <f>_xll.qlCalendarAdvance(Calendar,$H626,B627,"f",FALSE)</f>
        <v>43748</v>
      </c>
      <c r="I627" s="177">
        <f>_xll.qlInterestRateIndexValueDate(Index1M,$H627)</f>
        <v>43752</v>
      </c>
      <c r="J627" s="182">
        <f>IFERROR(_xll.qlIndexFixing(Index1M,$H627,TRUE,_xll.ohTrigger(RecalcTrigger,Trigger1M)),NA())</f>
        <v>4.6429945827886785E-3</v>
      </c>
      <c r="K627" s="44">
        <f>IFERROR(_xll.qlIndexFixing(Index3M,H627,TRUE,_xll.ohTrigger(RecalcTrigger,Trigger3M)),NA())</f>
        <v>6.0212946270844841E-3</v>
      </c>
      <c r="L627" s="44">
        <f>IFERROR(_xll.qlIndexFixing(Index6M,$H627,TRUE,_xll.ohTrigger(RecalcTrigger,Trigger6M)),NA())</f>
        <v>7.6824364118288279E-3</v>
      </c>
      <c r="M627" s="183">
        <f>IFERROR(_xll.qlIndexFixing(Index1Y,$H627,TRUE,_xll.ohTrigger(RecalcTrigger,Trigger1Y)),NA())</f>
        <v>9.9192249402950076E-3</v>
      </c>
      <c r="N627" s="182">
        <f>IFERROR(_xll.qlIndexFixing(ONIndex1M,I627,TRUE,_xll.ohTrigger(RecalcTrigger,Trigger1M)),NA())</f>
        <v>4.5370165562097498E-3</v>
      </c>
      <c r="O627" s="44">
        <f>IFERROR(_xll.qlIndexFixing(ONIndex3M,I627,TRUE,_xll.ohTrigger(RecalcTrigger,Trigger3M)),NA())</f>
        <v>5.6780124799526988E-3</v>
      </c>
      <c r="P627" s="44">
        <f>IFERROR(_xll.qlIndexFixing(ONIndex6M,I627,TRUE,_xll.ohTrigger(RecalcTrigger,Trigger6M)),NA())</f>
        <v>6.9416483050499522E-3</v>
      </c>
      <c r="Q627" s="183">
        <f>IFERROR(_xll.qlIndexFixing(ONIndex1Y,I627,TRUE,_xll.ohTrigger(RecalcTrigger,Trigger1Y)),NA())</f>
        <v>8.3269058089552317E-3</v>
      </c>
    </row>
    <row r="628" spans="2:17" x14ac:dyDescent="0.2">
      <c r="B628" s="39" t="s">
        <v>42</v>
      </c>
      <c r="D628" s="42">
        <f>_xll.qlCalendarAdvance(Calendar,$D627,B628,"f",FALSE)</f>
        <v>43755</v>
      </c>
      <c r="E628" s="177">
        <f>_xll.qlInterestRateIndexValueDate(IndexON,D628)</f>
        <v>43755</v>
      </c>
      <c r="F628" s="193">
        <f>IFERROR(_xll.qlIndexFixing(IndexON,D628,TRUE,_xll.ohTrigger(RecalcTrigger,TriggerON)),NA())</f>
        <v>3.8463688206480384E-3</v>
      </c>
      <c r="H628" s="42">
        <f>_xll.qlCalendarAdvance(Calendar,$H627,B628,"f",FALSE)</f>
        <v>43755</v>
      </c>
      <c r="I628" s="177">
        <f>_xll.qlInterestRateIndexValueDate(Index1M,$H628)</f>
        <v>43759</v>
      </c>
      <c r="J628" s="182">
        <f>IFERROR(_xll.qlIndexFixing(Index1M,$H628,TRUE,_xll.ohTrigger(RecalcTrigger,Trigger1M)),NA())</f>
        <v>4.6997580055018586E-3</v>
      </c>
      <c r="K628" s="44">
        <f>IFERROR(_xll.qlIndexFixing(Index3M,H628,TRUE,_xll.ohTrigger(RecalcTrigger,Trigger3M)),NA())</f>
        <v>6.0764367803879732E-3</v>
      </c>
      <c r="L628" s="44">
        <f>IFERROR(_xll.qlIndexFixing(Index6M,$H628,TRUE,_xll.ohTrigger(RecalcTrigger,Trigger6M)),NA())</f>
        <v>7.7399216212638358E-3</v>
      </c>
      <c r="M628" s="183">
        <f>IFERROR(_xll.qlIndexFixing(Index1Y,$H628,TRUE,_xll.ohTrigger(RecalcTrigger,Trigger1Y)),NA())</f>
        <v>9.9780948098479455E-3</v>
      </c>
      <c r="N628" s="182">
        <f>IFERROR(_xll.qlIndexFixing(ONIndex1M,I628,TRUE,_xll.ohTrigger(RecalcTrigger,Trigger1M)),NA())</f>
        <v>4.5934570488093129E-3</v>
      </c>
      <c r="O628" s="44">
        <f>IFERROR(_xll.qlIndexFixing(ONIndex3M,I628,TRUE,_xll.ohTrigger(RecalcTrigger,Trigger3M)),NA())</f>
        <v>5.7316767996606899E-3</v>
      </c>
      <c r="P628" s="44">
        <f>IFERROR(_xll.qlIndexFixing(ONIndex6M,I628,TRUE,_xll.ohTrigger(RecalcTrigger,Trigger6M)),NA())</f>
        <v>6.9983391628980485E-3</v>
      </c>
      <c r="Q628" s="183">
        <f>IFERROR(_xll.qlIndexFixing(ONIndex1Y,I628,TRUE,_xll.ohTrigger(RecalcTrigger,Trigger1Y)),NA())</f>
        <v>8.3885601525857112E-3</v>
      </c>
    </row>
    <row r="629" spans="2:17" x14ac:dyDescent="0.2">
      <c r="B629" s="39" t="s">
        <v>42</v>
      </c>
      <c r="D629" s="42">
        <f>_xll.qlCalendarAdvance(Calendar,$D628,B629,"f",FALSE)</f>
        <v>43762</v>
      </c>
      <c r="E629" s="177">
        <f>_xll.qlInterestRateIndexValueDate(IndexON,D629)</f>
        <v>43762</v>
      </c>
      <c r="F629" s="193">
        <f>IFERROR(_xll.qlIndexFixing(IndexON,D629,TRUE,_xll.ohTrigger(RecalcTrigger,TriggerON)),NA())</f>
        <v>3.9022186725112817E-3</v>
      </c>
      <c r="H629" s="42">
        <f>_xll.qlCalendarAdvance(Calendar,$H628,B629,"f",FALSE)</f>
        <v>43762</v>
      </c>
      <c r="I629" s="177">
        <f>_xll.qlInterestRateIndexValueDate(Index1M,$H629)</f>
        <v>43766</v>
      </c>
      <c r="J629" s="182">
        <f>IFERROR(_xll.qlIndexFixing(Index1M,$H629,TRUE,_xll.ohTrigger(RecalcTrigger,Trigger1M)),NA())</f>
        <v>4.7566826581321988E-3</v>
      </c>
      <c r="K629" s="44">
        <f>IFERROR(_xll.qlIndexFixing(Index3M,H629,TRUE,_xll.ohTrigger(RecalcTrigger,Trigger3M)),NA())</f>
        <v>6.1318068054068723E-3</v>
      </c>
      <c r="L629" s="44">
        <f>IFERROR(_xll.qlIndexFixing(Index6M,$H629,TRUE,_xll.ohTrigger(RecalcTrigger,Trigger6M)),NA())</f>
        <v>7.7974436855096328E-3</v>
      </c>
      <c r="M629" s="183">
        <f>IFERROR(_xll.qlIndexFixing(Index1Y,$H629,TRUE,_xll.ohTrigger(RecalcTrigger,Trigger1Y)),NA())</f>
        <v>1.0036815095734558E-2</v>
      </c>
      <c r="N629" s="182">
        <f>IFERROR(_xll.qlIndexFixing(ONIndex1M,I629,TRUE,_xll.ohTrigger(RecalcTrigger,Trigger1M)),NA())</f>
        <v>4.6500604936206003E-3</v>
      </c>
      <c r="O629" s="44">
        <f>IFERROR(_xll.qlIndexFixing(ONIndex3M,I629,TRUE,_xll.ohTrigger(RecalcTrigger,Trigger3M)),NA())</f>
        <v>5.7855615610336031E-3</v>
      </c>
      <c r="P629" s="44">
        <f>IFERROR(_xll.qlIndexFixing(ONIndex6M,I629,TRUE,_xll.ohTrigger(RecalcTrigger,Trigger6M)),NA())</f>
        <v>7.0550922430534513E-3</v>
      </c>
      <c r="Q629" s="183">
        <f>IFERROR(_xll.qlIndexFixing(ONIndex1Y,I629,TRUE,_xll.ohTrigger(RecalcTrigger,Trigger1Y)),NA())</f>
        <v>8.4501721747898273E-3</v>
      </c>
    </row>
    <row r="630" spans="2:17" x14ac:dyDescent="0.2">
      <c r="B630" s="39" t="s">
        <v>42</v>
      </c>
      <c r="D630" s="42">
        <f>_xll.qlCalendarAdvance(Calendar,$D629,B630,"f",FALSE)</f>
        <v>43769</v>
      </c>
      <c r="E630" s="177">
        <f>_xll.qlInterestRateIndexValueDate(IndexON,D630)</f>
        <v>43769</v>
      </c>
      <c r="F630" s="193">
        <f>IFERROR(_xll.qlIndexFixing(IndexON,D630,TRUE,_xll.ohTrigger(RecalcTrigger,TriggerON)),NA())</f>
        <v>3.9583541646859288E-3</v>
      </c>
      <c r="H630" s="42">
        <f>_xll.qlCalendarAdvance(Calendar,$H629,B630,"f",FALSE)</f>
        <v>43769</v>
      </c>
      <c r="I630" s="177">
        <f>_xll.qlInterestRateIndexValueDate(Index1M,$H630)</f>
        <v>43773</v>
      </c>
      <c r="J630" s="182">
        <f>IFERROR(_xll.qlIndexFixing(Index1M,$H630,TRUE,_xll.ohTrigger(RecalcTrigger,Trigger1M)),NA())</f>
        <v>4.8096443027718649E-3</v>
      </c>
      <c r="K630" s="44">
        <f>IFERROR(_xll.qlIndexFixing(Index3M,H630,TRUE,_xll.ohTrigger(RecalcTrigger,Trigger3M)),NA())</f>
        <v>6.1874057288624981E-3</v>
      </c>
      <c r="L630" s="44">
        <f>IFERROR(_xll.qlIndexFixing(Index6M,$H630,TRUE,_xll.ohTrigger(RecalcTrigger,Trigger6M)),NA())</f>
        <v>7.8507930311908659E-3</v>
      </c>
      <c r="M630" s="183">
        <f>IFERROR(_xll.qlIndexFixing(Index1Y,$H630,TRUE,_xll.ohTrigger(RecalcTrigger,Trigger1Y)),NA())</f>
        <v>1.0095388225167371E-2</v>
      </c>
      <c r="N630" s="182">
        <f>IFERROR(_xll.qlIndexFixing(ONIndex1M,I630,TRUE,_xll.ohTrigger(RecalcTrigger,Trigger1M)),NA())</f>
        <v>4.7068257843285721E-3</v>
      </c>
      <c r="O630" s="44">
        <f>IFERROR(_xll.qlIndexFixing(ONIndex3M,I630,TRUE,_xll.ohTrigger(RecalcTrigger,Trigger3M)),NA())</f>
        <v>5.8396677795791163E-3</v>
      </c>
      <c r="P630" s="44">
        <f>IFERROR(_xll.qlIndexFixing(ONIndex6M,I630,TRUE,_xll.ohTrigger(RecalcTrigger,Trigger6M)),NA())</f>
        <v>7.1119054084256561E-3</v>
      </c>
      <c r="Q630" s="183">
        <f>IFERROR(_xll.qlIndexFixing(ONIndex1Y,I630,TRUE,_xll.ohTrigger(RecalcTrigger,Trigger1Y)),NA())</f>
        <v>8.5117365158549063E-3</v>
      </c>
    </row>
    <row r="631" spans="2:17" x14ac:dyDescent="0.2">
      <c r="B631" s="39" t="s">
        <v>42</v>
      </c>
      <c r="D631" s="42">
        <f>_xll.qlCalendarAdvance(Calendar,$D630,B631,"f",FALSE)</f>
        <v>43776</v>
      </c>
      <c r="E631" s="177">
        <f>_xll.qlInterestRateIndexValueDate(IndexON,D631)</f>
        <v>43776</v>
      </c>
      <c r="F631" s="193">
        <f>IFERROR(_xll.qlIndexFixing(IndexON,D631,TRUE,_xll.ohTrigger(RecalcTrigger,TriggerON)),NA())</f>
        <v>4.0147761572839613E-3</v>
      </c>
      <c r="H631" s="42">
        <f>_xll.qlCalendarAdvance(Calendar,$H630,B631,"f",FALSE)</f>
        <v>43776</v>
      </c>
      <c r="I631" s="177">
        <f>_xll.qlInterestRateIndexValueDate(Index1M,$H631)</f>
        <v>43780</v>
      </c>
      <c r="J631" s="182">
        <f>IFERROR(_xll.qlIndexFixing(Index1M,$H631,TRUE,_xll.ohTrigger(RecalcTrigger,Trigger1M)),NA())</f>
        <v>4.8668760683678869E-3</v>
      </c>
      <c r="K631" s="44">
        <f>IFERROR(_xll.qlIndexFixing(Index3M,H631,TRUE,_xll.ohTrigger(RecalcTrigger,Trigger3M)),NA())</f>
        <v>6.2432345775743497E-3</v>
      </c>
      <c r="L631" s="44">
        <f>IFERROR(_xll.qlIndexFixing(Index6M,$H631,TRUE,_xll.ohTrigger(RecalcTrigger,Trigger6M)),NA())</f>
        <v>7.9083795301250932E-3</v>
      </c>
      <c r="M631" s="183">
        <f>IFERROR(_xll.qlIndexFixing(Index1Y,$H631,TRUE,_xll.ohTrigger(RecalcTrigger,Trigger1Y)),NA())</f>
        <v>1.0153816739053542E-2</v>
      </c>
      <c r="N631" s="182">
        <f>IFERROR(_xll.qlIndexFixing(ONIndex1M,I631,TRUE,_xll.ohTrigger(RecalcTrigger,Trigger1M)),NA())</f>
        <v>4.763751814698125E-3</v>
      </c>
      <c r="O631" s="44">
        <f>IFERROR(_xll.qlIndexFixing(ONIndex3M,I631,TRUE,_xll.ohTrigger(RecalcTrigger,Trigger3M)),NA())</f>
        <v>5.8939964709647796E-3</v>
      </c>
      <c r="P631" s="44">
        <f>IFERROR(_xll.qlIndexFixing(ONIndex6M,I631,TRUE,_xll.ohTrigger(RecalcTrigger,Trigger6M)),NA())</f>
        <v>7.1687765223238387E-3</v>
      </c>
      <c r="Q631" s="183">
        <f>IFERROR(_xll.qlIndexFixing(ONIndex1Y,I631,TRUE,_xll.ohTrigger(RecalcTrigger,Trigger1Y)),NA())</f>
        <v>8.5732478160682746E-3</v>
      </c>
    </row>
    <row r="632" spans="2:17" x14ac:dyDescent="0.2">
      <c r="B632" s="39" t="s">
        <v>42</v>
      </c>
      <c r="D632" s="42">
        <f>_xll.qlCalendarAdvance(Calendar,$D631,B632,"f",FALSE)</f>
        <v>43783</v>
      </c>
      <c r="E632" s="177">
        <f>_xll.qlInterestRateIndexValueDate(IndexON,D632)</f>
        <v>43783</v>
      </c>
      <c r="F632" s="193">
        <f>IFERROR(_xll.qlIndexFixing(IndexON,D632,TRUE,_xll.ohTrigger(RecalcTrigger,TriggerON)),NA())</f>
        <v>4.0714855109769132E-3</v>
      </c>
      <c r="H632" s="42">
        <f>_xll.qlCalendarAdvance(Calendar,$H631,B632,"f",FALSE)</f>
        <v>43783</v>
      </c>
      <c r="I632" s="177">
        <f>_xll.qlInterestRateIndexValueDate(Index1M,$H632)</f>
        <v>43787</v>
      </c>
      <c r="J632" s="182">
        <f>IFERROR(_xll.qlIndexFixing(Index1M,$H632,TRUE,_xll.ohTrigger(RecalcTrigger,Trigger1M)),NA())</f>
        <v>4.9242658183041854E-3</v>
      </c>
      <c r="K632" s="44">
        <f>IFERROR(_xll.qlIndexFixing(Index3M,H632,TRUE,_xll.ohTrigger(RecalcTrigger,Trigger3M)),NA())</f>
        <v>6.2992943784583701E-3</v>
      </c>
      <c r="L632" s="44">
        <f>IFERROR(_xll.qlIndexFixing(Index6M,$H632,TRUE,_xll.ohTrigger(RecalcTrigger,Trigger6M)),NA())</f>
        <v>7.9659965993726344E-3</v>
      </c>
      <c r="M632" s="183">
        <f>IFERROR(_xll.qlIndexFixing(Index1Y,$H632,TRUE,_xll.ohTrigger(RecalcTrigger,Trigger1Y)),NA())</f>
        <v>1.0212103292024122E-2</v>
      </c>
      <c r="N632" s="182">
        <f>IFERROR(_xll.qlIndexFixing(ONIndex1M,I632,TRUE,_xll.ohTrigger(RecalcTrigger,Trigger1M)),NA())</f>
        <v>4.8208374786540276E-3</v>
      </c>
      <c r="O632" s="44">
        <f>IFERROR(_xll.qlIndexFixing(ONIndex3M,I632,TRUE,_xll.ohTrigger(RecalcTrigger,Trigger3M)),NA())</f>
        <v>5.948548650698271E-3</v>
      </c>
      <c r="P632" s="44">
        <f>IFERROR(_xll.qlIndexFixing(ONIndex6M,I632,TRUE,_xll.ohTrigger(RecalcTrigger,Trigger6M)),NA())</f>
        <v>7.2257034475775583E-3</v>
      </c>
      <c r="Q632" s="183">
        <f>IFERROR(_xll.qlIndexFixing(ONIndex1Y,I632,TRUE,_xll.ohTrigger(RecalcTrigger,Trigger1Y)),NA())</f>
        <v>8.6347007159570666E-3</v>
      </c>
    </row>
    <row r="633" spans="2:17" x14ac:dyDescent="0.2">
      <c r="B633" s="39" t="s">
        <v>42</v>
      </c>
      <c r="D633" s="42">
        <f>_xll.qlCalendarAdvance(Calendar,$D632,B633,"f",FALSE)</f>
        <v>43790</v>
      </c>
      <c r="E633" s="177">
        <f>_xll.qlInterestRateIndexValueDate(IndexON,D633)</f>
        <v>43790</v>
      </c>
      <c r="F633" s="193">
        <f>IFERROR(_xll.qlIndexFixing(IndexON,D633,TRUE,_xll.ohTrigger(RecalcTrigger,TriggerON)),NA())</f>
        <v>4.1284830857968302E-3</v>
      </c>
      <c r="H633" s="42">
        <f>_xll.qlCalendarAdvance(Calendar,$H632,B633,"f",FALSE)</f>
        <v>43790</v>
      </c>
      <c r="I633" s="177">
        <f>_xll.qlInterestRateIndexValueDate(Index1M,$H633)</f>
        <v>43794</v>
      </c>
      <c r="J633" s="182">
        <f>IFERROR(_xll.qlIndexFixing(Index1M,$H633,TRUE,_xll.ohTrigger(RecalcTrigger,Trigger1M)),NA())</f>
        <v>4.9901316764969228E-3</v>
      </c>
      <c r="K633" s="44">
        <f>IFERROR(_xll.qlIndexFixing(Index3M,H633,TRUE,_xll.ohTrigger(RecalcTrigger,Trigger3M)),NA())</f>
        <v>6.3555861585312921E-3</v>
      </c>
      <c r="L633" s="44">
        <f>IFERROR(_xll.qlIndexFixing(Index6M,$H633,TRUE,_xll.ohTrigger(RecalcTrigger,Trigger6M)),NA())</f>
        <v>8.0236420959035586E-3</v>
      </c>
      <c r="M633" s="183">
        <f>IFERROR(_xll.qlIndexFixing(Index1Y,$H633,TRUE,_xll.ohTrigger(RecalcTrigger,Trigger1Y)),NA())</f>
        <v>1.0270250652464851E-2</v>
      </c>
      <c r="N633" s="182">
        <f>IFERROR(_xll.qlIndexFixing(ONIndex1M,I633,TRUE,_xll.ohTrigger(RecalcTrigger,Trigger1M)),NA())</f>
        <v>4.8780816698013041E-3</v>
      </c>
      <c r="O633" s="44">
        <f>IFERROR(_xll.qlIndexFixing(ONIndex3M,I633,TRUE,_xll.ohTrigger(RecalcTrigger,Trigger3M)),NA())</f>
        <v>6.0033253345270765E-3</v>
      </c>
      <c r="P633" s="44">
        <f>IFERROR(_xll.qlIndexFixing(ONIndex6M,I633,TRUE,_xll.ohTrigger(RecalcTrigger,Trigger6M)),NA())</f>
        <v>7.2826840474160548E-3</v>
      </c>
      <c r="Q633" s="183">
        <f>IFERROR(_xll.qlIndexFixing(ONIndex1Y,I633,TRUE,_xll.ohTrigger(RecalcTrigger,Trigger1Y)),NA())</f>
        <v>8.6960898558885447E-3</v>
      </c>
    </row>
    <row r="634" spans="2:17" x14ac:dyDescent="0.2">
      <c r="B634" s="39" t="s">
        <v>42</v>
      </c>
      <c r="D634" s="42">
        <f>_xll.qlCalendarAdvance(Calendar,$D633,B634,"f",FALSE)</f>
        <v>43797</v>
      </c>
      <c r="E634" s="177">
        <f>_xll.qlInterestRateIndexValueDate(IndexON,D634)</f>
        <v>43797</v>
      </c>
      <c r="F634" s="193">
        <f>IFERROR(_xll.qlIndexFixing(IndexON,D634,TRUE,_xll.ohTrigger(RecalcTrigger,TriggerON)),NA())</f>
        <v>4.185769742015566E-3</v>
      </c>
      <c r="H634" s="42">
        <f>_xll.qlCalendarAdvance(Calendar,$H633,B634,"f",FALSE)</f>
        <v>43797</v>
      </c>
      <c r="I634" s="177">
        <f>_xll.qlInterestRateIndexValueDate(Index1M,$H634)</f>
        <v>43801</v>
      </c>
      <c r="J634" s="182">
        <f>IFERROR(_xll.qlIndexFixing(Index1M,$H634,TRUE,_xll.ohTrigger(RecalcTrigger,Trigger1M)),NA())</f>
        <v>5.0436857158594941E-3</v>
      </c>
      <c r="K634" s="44">
        <f>IFERROR(_xll.qlIndexFixing(Index3M,H634,TRUE,_xll.ohTrigger(RecalcTrigger,Trigger3M)),NA())</f>
        <v>6.4079724309780081E-3</v>
      </c>
      <c r="L634" s="44">
        <f>IFERROR(_xll.qlIndexFixing(Index6M,$H634,TRUE,_xll.ohTrigger(RecalcTrigger,Trigger6M)),NA())</f>
        <v>8.085531838440253E-3</v>
      </c>
      <c r="M634" s="183">
        <f>IFERROR(_xll.qlIndexFixing(Index1Y,$H634,TRUE,_xll.ohTrigger(RecalcTrigger,Trigger1Y)),NA())</f>
        <v>1.0328261702543456E-2</v>
      </c>
      <c r="N634" s="182">
        <f>IFERROR(_xll.qlIndexFixing(ONIndex1M,I634,TRUE,_xll.ohTrigger(RecalcTrigger,Trigger1M)),NA())</f>
        <v>4.9354832819048511E-3</v>
      </c>
      <c r="O634" s="44">
        <f>IFERROR(_xll.qlIndexFixing(ONIndex3M,I634,TRUE,_xll.ohTrigger(RecalcTrigger,Trigger3M)),NA())</f>
        <v>6.0583275378789381E-3</v>
      </c>
      <c r="P634" s="44">
        <f>IFERROR(_xll.qlIndexFixing(ONIndex6M,I634,TRUE,_xll.ohTrigger(RecalcTrigger,Trigger6M)),NA())</f>
        <v>7.3397161848287595E-3</v>
      </c>
      <c r="Q634" s="183">
        <f>IFERROR(_xll.qlIndexFixing(ONIndex1Y,I634,TRUE,_xll.ohTrigger(RecalcTrigger,Trigger1Y)),NA())</f>
        <v>8.7574098760700991E-3</v>
      </c>
    </row>
    <row r="635" spans="2:17" x14ac:dyDescent="0.2">
      <c r="B635" s="39" t="s">
        <v>42</v>
      </c>
      <c r="D635" s="42">
        <f>_xll.qlCalendarAdvance(Calendar,$D634,B635,"f",FALSE)</f>
        <v>43804</v>
      </c>
      <c r="E635" s="177">
        <f>_xll.qlInterestRateIndexValueDate(IndexON,D635)</f>
        <v>43804</v>
      </c>
      <c r="F635" s="193">
        <f>IFERROR(_xll.qlIndexFixing(IndexON,D635,TRUE,_xll.ohTrigger(RecalcTrigger,TriggerON)),NA())</f>
        <v>4.2433463399849103E-3</v>
      </c>
      <c r="H635" s="42">
        <f>_xll.qlCalendarAdvance(Calendar,$H634,B635,"f",FALSE)</f>
        <v>43804</v>
      </c>
      <c r="I635" s="177">
        <f>_xll.qlInterestRateIndexValueDate(Index1M,$H635)</f>
        <v>43808</v>
      </c>
      <c r="J635" s="182">
        <f>IFERROR(_xll.qlIndexFixing(Index1M,$H635,TRUE,_xll.ohTrigger(RecalcTrigger,Trigger1M)),NA())</f>
        <v>5.1015545552702069E-3</v>
      </c>
      <c r="K635" s="44">
        <f>IFERROR(_xll.qlIndexFixing(Index3M,H635,TRUE,_xll.ohTrigger(RecalcTrigger,Trigger3M)),NA())</f>
        <v>6.4647133276800441E-3</v>
      </c>
      <c r="L635" s="44">
        <f>IFERROR(_xll.qlIndexFixing(Index6M,$H635,TRUE,_xll.ohTrigger(RecalcTrigger,Trigger6M)),NA())</f>
        <v>8.1432300337926887E-3</v>
      </c>
      <c r="M635" s="183">
        <f>IFERROR(_xll.qlIndexFixing(Index1Y,$H635,TRUE,_xll.ohTrigger(RecalcTrigger,Trigger1Y)),NA())</f>
        <v>1.0386139438240233E-2</v>
      </c>
      <c r="N635" s="182">
        <f>IFERROR(_xll.qlIndexFixing(ONIndex1M,I635,TRUE,_xll.ohTrigger(RecalcTrigger,Trigger1M)),NA())</f>
        <v>4.9930412088095011E-3</v>
      </c>
      <c r="O635" s="44">
        <f>IFERROR(_xll.qlIndexFixing(ONIndex3M,I635,TRUE,_xll.ohTrigger(RecalcTrigger,Trigger3M)),NA())</f>
        <v>6.1135562765013418E-3</v>
      </c>
      <c r="P635" s="44">
        <f>IFERROR(_xll.qlIndexFixing(ONIndex6M,I635,TRUE,_xll.ohTrigger(RecalcTrigger,Trigger6M)),NA())</f>
        <v>7.3967977228051041E-3</v>
      </c>
      <c r="Q635" s="183">
        <f>IFERROR(_xll.qlIndexFixing(ONIndex1Y,I635,TRUE,_xll.ohTrigger(RecalcTrigger,Trigger1Y)),NA())</f>
        <v>8.8186554169489284E-3</v>
      </c>
    </row>
    <row r="636" spans="2:17" x14ac:dyDescent="0.2">
      <c r="B636" s="39" t="s">
        <v>42</v>
      </c>
      <c r="D636" s="42">
        <f>_xll.qlCalendarAdvance(Calendar,$D635,B636,"f",FALSE)</f>
        <v>43811</v>
      </c>
      <c r="E636" s="177">
        <f>_xll.qlInterestRateIndexValueDate(IndexON,D636)</f>
        <v>43811</v>
      </c>
      <c r="F636" s="193">
        <f>IFERROR(_xll.qlIndexFixing(IndexON,D636,TRUE,_xll.ohTrigger(RecalcTrigger,TriggerON)),NA())</f>
        <v>4.3012137398967809E-3</v>
      </c>
      <c r="H636" s="42">
        <f>_xll.qlCalendarAdvance(Calendar,$H635,B636,"f",FALSE)</f>
        <v>43811</v>
      </c>
      <c r="I636" s="177">
        <f>_xll.qlInterestRateIndexValueDate(Index1M,$H636)</f>
        <v>43815</v>
      </c>
      <c r="J636" s="182">
        <f>IFERROR(_xll.qlIndexFixing(Index1M,$H636,TRUE,_xll.ohTrigger(RecalcTrigger,Trigger1M)),NA())</f>
        <v>5.1595768935461519E-3</v>
      </c>
      <c r="K636" s="44">
        <f>IFERROR(_xll.qlIndexFixing(Index3M,H636,TRUE,_xll.ohTrigger(RecalcTrigger,Trigger3M)),NA())</f>
        <v>6.5216891986463014E-3</v>
      </c>
      <c r="L636" s="44">
        <f>IFERROR(_xll.qlIndexFixing(Index6M,$H636,TRUE,_xll.ohTrigger(RecalcTrigger,Trigger6M)),NA())</f>
        <v>8.2009500823786649E-3</v>
      </c>
      <c r="M636" s="183">
        <f>IFERROR(_xll.qlIndexFixing(Index1Y,$H636,TRUE,_xll.ohTrigger(RecalcTrigger,Trigger1Y)),NA())</f>
        <v>1.0443886969376433E-2</v>
      </c>
      <c r="N636" s="182">
        <f>IFERROR(_xll.qlIndexFixing(ONIndex1M,I636,TRUE,_xll.ohTrigger(RecalcTrigger,Trigger1M)),NA())</f>
        <v>5.0507543442002145E-3</v>
      </c>
      <c r="O636" s="44">
        <f>IFERROR(_xll.qlIndexFixing(ONIndex3M,I636,TRUE,_xll.ohTrigger(RecalcTrigger,Trigger3M)),NA())</f>
        <v>6.1690125659019657E-3</v>
      </c>
      <c r="P636" s="44">
        <f>IFERROR(_xll.qlIndexFixing(ONIndex6M,I636,TRUE,_xll.ohTrigger(RecalcTrigger,Trigger6M)),NA())</f>
        <v>7.453926524494392E-3</v>
      </c>
      <c r="Q636" s="183">
        <f>IFERROR(_xll.qlIndexFixing(ONIndex1Y,I636,TRUE,_xll.ohTrigger(RecalcTrigger,Trigger1Y)),NA())</f>
        <v>8.8798211188922949E-3</v>
      </c>
    </row>
    <row r="637" spans="2:17" x14ac:dyDescent="0.2">
      <c r="B637" s="39" t="s">
        <v>42</v>
      </c>
      <c r="D637" s="42">
        <f>_xll.qlCalendarAdvance(Calendar,$D636,B637,"f",FALSE)</f>
        <v>43818</v>
      </c>
      <c r="E637" s="177">
        <f>_xll.qlInterestRateIndexValueDate(IndexON,D637)</f>
        <v>43818</v>
      </c>
      <c r="F637" s="193">
        <f>IFERROR(_xll.qlIndexFixing(IndexON,D637,TRUE,_xll.ohTrigger(RecalcTrigger,TriggerON)),NA())</f>
        <v>4.3593728021829037E-3</v>
      </c>
      <c r="H637" s="42">
        <f>_xll.qlCalendarAdvance(Calendar,$H636,B637,"f",FALSE)</f>
        <v>43818</v>
      </c>
      <c r="I637" s="177">
        <f>_xll.qlInterestRateIndexValueDate(Index1M,$H637)</f>
        <v>43822</v>
      </c>
      <c r="J637" s="182">
        <f>IFERROR(_xll.qlIndexFixing(Index1M,$H637,TRUE,_xll.ohTrigger(RecalcTrigger,Trigger1M)),NA())</f>
        <v>5.2177516261850323E-3</v>
      </c>
      <c r="K637" s="44">
        <f>IFERROR(_xll.qlIndexFixing(Index3M,H637,TRUE,_xll.ohTrigger(RecalcTrigger,Trigger3M)),NA())</f>
        <v>6.5789010711570194E-3</v>
      </c>
      <c r="L637" s="44">
        <f>IFERROR(_xll.qlIndexFixing(Index6M,$H637,TRUE,_xll.ohTrigger(RecalcTrigger,Trigger6M)),NA())</f>
        <v>8.2586898401196037E-3</v>
      </c>
      <c r="M637" s="183">
        <f>IFERROR(_xll.qlIndexFixing(Index1Y,$H637,TRUE,_xll.ohTrigger(RecalcTrigger,Trigger1Y)),NA())</f>
        <v>1.0501507519642661E-2</v>
      </c>
      <c r="N637" s="182">
        <f>IFERROR(_xll.qlIndexFixing(ONIndex1M,I637,TRUE,_xll.ohTrigger(RecalcTrigger,Trigger1M)),NA())</f>
        <v>5.13354296586499E-3</v>
      </c>
      <c r="O637" s="44">
        <f>IFERROR(_xll.qlIndexFixing(ONIndex3M,I637,TRUE,_xll.ohTrigger(RecalcTrigger,Trigger3M)),NA())</f>
        <v>6.2487426056989648E-3</v>
      </c>
      <c r="P637" s="44">
        <f>IFERROR(_xll.qlIndexFixing(ONIndex6M,I637,TRUE,_xll.ohTrigger(RecalcTrigger,Trigger6M)),NA())</f>
        <v>7.5357748745652486E-3</v>
      </c>
      <c r="Q637" s="183">
        <f>IFERROR(_xll.qlIndexFixing(ONIndex1Y,I637,TRUE,_xll.ohTrigger(RecalcTrigger,Trigger1Y)),NA())</f>
        <v>8.9672742971380615E-3</v>
      </c>
    </row>
    <row r="638" spans="2:17" x14ac:dyDescent="0.2">
      <c r="B638" s="39" t="s">
        <v>42</v>
      </c>
      <c r="D638" s="42">
        <f>_xll.qlCalendarAdvance(Calendar,$D637,B638,"f",FALSE)</f>
        <v>43826</v>
      </c>
      <c r="E638" s="177">
        <f>_xll.qlInterestRateIndexValueDate(IndexON,D638)</f>
        <v>43826</v>
      </c>
      <c r="F638" s="193">
        <f>IFERROR(_xll.qlIndexFixing(IndexON,D638,TRUE,_xll.ohTrigger(RecalcTrigger,TriggerON)),NA())</f>
        <v>4.4346353132329597E-3</v>
      </c>
      <c r="H638" s="42">
        <f>_xll.qlCalendarAdvance(Calendar,$H637,B638,"f",FALSE)</f>
        <v>43826</v>
      </c>
      <c r="I638" s="177">
        <f>_xll.qlInterestRateIndexValueDate(Index1M,$H638)</f>
        <v>43830</v>
      </c>
      <c r="J638" s="182">
        <f>IFERROR(_xll.qlIndexFixing(Index1M,$H638,TRUE,_xll.ohTrigger(RecalcTrigger,Trigger1M)),NA())</f>
        <v>5.2844222233906111E-3</v>
      </c>
      <c r="K638" s="44">
        <f>IFERROR(_xll.qlIndexFixing(Index3M,H638,TRUE,_xll.ohTrigger(RecalcTrigger,Trigger3M)),NA())</f>
        <v>6.6445763677233866E-3</v>
      </c>
      <c r="L638" s="44">
        <f>IFERROR(_xll.qlIndexFixing(Index6M,$H638,TRUE,_xll.ohTrigger(RecalcTrigger,Trigger6M)),NA())</f>
        <v>8.3204730675936703E-3</v>
      </c>
      <c r="M638" s="183">
        <f>IFERROR(_xll.qlIndexFixing(Index1Y,$H638,TRUE,_xll.ohTrigger(RecalcTrigger,Trigger1Y)),NA())</f>
        <v>1.0567208376984572E-2</v>
      </c>
      <c r="N638" s="182">
        <f>IFERROR(_xll.qlIndexFixing(ONIndex1M,I638,TRUE,_xll.ohTrigger(RecalcTrigger,Trigger1M)),NA())</f>
        <v>5.1916300890830769E-3</v>
      </c>
      <c r="O638" s="44">
        <f>IFERROR(_xll.qlIndexFixing(ONIndex3M,I638,TRUE,_xll.ohTrigger(RecalcTrigger,Trigger3M)),NA())</f>
        <v>6.304757706789843E-3</v>
      </c>
      <c r="P638" s="44">
        <f>IFERROR(_xll.qlIndexFixing(ONIndex6M,I638,TRUE,_xll.ohTrigger(RecalcTrigger,Trigger6M)),NA())</f>
        <v>7.5930119534017848E-3</v>
      </c>
      <c r="Q638" s="183">
        <f>IFERROR(_xll.qlIndexFixing(ONIndex1Y,I638,TRUE,_xll.ohTrigger(RecalcTrigger,Trigger1Y)),NA())</f>
        <v>9.0282268010621891E-3</v>
      </c>
    </row>
    <row r="639" spans="2:17" x14ac:dyDescent="0.2">
      <c r="B639" s="39" t="s">
        <v>42</v>
      </c>
      <c r="D639" s="42">
        <f>_xll.qlCalendarAdvance(Calendar,$D638,B639,"f",FALSE)</f>
        <v>43833</v>
      </c>
      <c r="E639" s="177">
        <f>_xll.qlInterestRateIndexValueDate(IndexON,D639)</f>
        <v>43833</v>
      </c>
      <c r="F639" s="193">
        <f>IFERROR(_xll.qlIndexFixing(IndexON,D639,TRUE,_xll.ohTrigger(RecalcTrigger,TriggerON)),NA())</f>
        <v>4.4934657277462264E-3</v>
      </c>
      <c r="H639" s="42">
        <f>_xll.qlCalendarAdvance(Calendar,$H638,B639,"f",FALSE)</f>
        <v>43833</v>
      </c>
      <c r="I639" s="177">
        <f>_xll.qlInterestRateIndexValueDate(Index1M,$H639)</f>
        <v>43837</v>
      </c>
      <c r="J639" s="182">
        <f>IFERROR(_xll.qlIndexFixing(Index1M,$H639,TRUE,_xll.ohTrigger(RecalcTrigger,Trigger1M)),NA())</f>
        <v>5.342919796080957E-3</v>
      </c>
      <c r="K639" s="44">
        <f>IFERROR(_xll.qlIndexFixing(Index3M,H639,TRUE,_xll.ohTrigger(RecalcTrigger,Trigger3M)),NA())</f>
        <v>6.7022974175085142E-3</v>
      </c>
      <c r="L639" s="44">
        <f>IFERROR(_xll.qlIndexFixing(Index6M,$H639,TRUE,_xll.ohTrigger(RecalcTrigger,Trigger6M)),NA())</f>
        <v>8.3782461586164904E-3</v>
      </c>
      <c r="M639" s="183">
        <f>IFERROR(_xll.qlIndexFixing(Index1Y,$H639,TRUE,_xll.ohTrigger(RecalcTrigger,Trigger1Y)),NA())</f>
        <v>1.0624568210353548E-2</v>
      </c>
      <c r="N639" s="182">
        <f>IFERROR(_xll.qlIndexFixing(ONIndex1M,I639,TRUE,_xll.ohTrigger(RecalcTrigger,Trigger1M)),NA())</f>
        <v>5.2331365771163263E-3</v>
      </c>
      <c r="O639" s="44">
        <f>IFERROR(_xll.qlIndexFixing(ONIndex3M,I639,TRUE,_xll.ohTrigger(RecalcTrigger,Trigger3M)),NA())</f>
        <v>6.3447964977925153E-3</v>
      </c>
      <c r="P639" s="44">
        <f>IFERROR(_xll.qlIndexFixing(ONIndex6M,I639,TRUE,_xll.ohTrigger(RecalcTrigger,Trigger6M)),NA())</f>
        <v>7.633758033858129E-3</v>
      </c>
      <c r="Q639" s="183">
        <f>IFERROR(_xll.qlIndexFixing(ONIndex1Y,I639,TRUE,_xll.ohTrigger(RecalcTrigger,Trigger1Y)),NA())</f>
        <v>9.071476598778716E-3</v>
      </c>
    </row>
    <row r="640" spans="2:17" x14ac:dyDescent="0.2">
      <c r="B640" s="39" t="s">
        <v>42</v>
      </c>
      <c r="D640" s="42">
        <f>_xll.qlCalendarAdvance(Calendar,$D639,B640,"f",FALSE)</f>
        <v>43840</v>
      </c>
      <c r="E640" s="177">
        <f>_xll.qlInterestRateIndexValueDate(IndexON,D640)</f>
        <v>43840</v>
      </c>
      <c r="F640" s="193">
        <f>IFERROR(_xll.qlIndexFixing(IndexON,D640,TRUE,_xll.ohTrigger(RecalcTrigger,TriggerON)),NA())</f>
        <v>4.5525906580312636E-3</v>
      </c>
      <c r="H640" s="42">
        <f>_xll.qlCalendarAdvance(Calendar,$H639,B640,"f",FALSE)</f>
        <v>43840</v>
      </c>
      <c r="I640" s="177">
        <f>_xll.qlInterestRateIndexValueDate(Index1M,$H640)</f>
        <v>43844</v>
      </c>
      <c r="J640" s="182">
        <f>IFERROR(_xll.qlIndexFixing(Index1M,$H640,TRUE,_xll.ohTrigger(RecalcTrigger,Trigger1M)),NA())</f>
        <v>5.4015662917484795E-3</v>
      </c>
      <c r="K640" s="44">
        <f>IFERROR(_xll.qlIndexFixing(Index3M,H640,TRUE,_xll.ohTrigger(RecalcTrigger,Trigger3M)),NA())</f>
        <v>6.7602576980932087E-3</v>
      </c>
      <c r="L640" s="44">
        <f>IFERROR(_xll.qlIndexFixing(Index6M,$H640,TRUE,_xll.ohTrigger(RecalcTrigger,Trigger6M)),NA())</f>
        <v>8.4360323623370523E-3</v>
      </c>
      <c r="M640" s="183">
        <f>IFERROR(_xll.qlIndexFixing(Index1Y,$H640,TRUE,_xll.ohTrigger(RecalcTrigger,Trigger1Y)),NA())</f>
        <v>1.0681811936086451E-2</v>
      </c>
      <c r="N640" s="182">
        <f>IFERROR(_xll.qlIndexFixing(ONIndex1M,I640,TRUE,_xll.ohTrigger(RecalcTrigger,Trigger1M)),NA())</f>
        <v>5.2914809343818092E-3</v>
      </c>
      <c r="O640" s="44">
        <f>IFERROR(_xll.qlIndexFixing(ONIndex3M,I640,TRUE,_xll.ohTrigger(RecalcTrigger,Trigger3M)),NA())</f>
        <v>6.4012063168483735E-3</v>
      </c>
      <c r="P640" s="44">
        <f>IFERROR(_xll.qlIndexFixing(ONIndex6M,I640,TRUE,_xll.ohTrigger(RecalcTrigger,Trigger6M)),NA())</f>
        <v>7.691059877048545E-3</v>
      </c>
      <c r="Q640" s="183">
        <f>IFERROR(_xll.qlIndexFixing(ONIndex1Y,I640,TRUE,_xll.ohTrigger(RecalcTrigger,Trigger1Y)),NA())</f>
        <v>9.1322544426564178E-3</v>
      </c>
    </row>
    <row r="641" spans="2:17" x14ac:dyDescent="0.2">
      <c r="B641" s="39" t="s">
        <v>42</v>
      </c>
      <c r="D641" s="42">
        <f>_xll.qlCalendarAdvance(Calendar,$D640,B641,"f",FALSE)</f>
        <v>43847</v>
      </c>
      <c r="E641" s="177">
        <f>_xll.qlInterestRateIndexValueDate(IndexON,D641)</f>
        <v>43847</v>
      </c>
      <c r="F641" s="193">
        <f>IFERROR(_xll.qlIndexFixing(IndexON,D641,TRUE,_xll.ohTrigger(RecalcTrigger,TriggerON)),NA())</f>
        <v>4.6120109647063146E-3</v>
      </c>
      <c r="H641" s="42">
        <f>_xll.qlCalendarAdvance(Calendar,$H640,B641,"f",FALSE)</f>
        <v>43847</v>
      </c>
      <c r="I641" s="177">
        <f>_xll.qlInterestRateIndexValueDate(Index1M,$H641)</f>
        <v>43851</v>
      </c>
      <c r="J641" s="182">
        <f>IFERROR(_xll.qlIndexFixing(Index1M,$H641,TRUE,_xll.ohTrigger(RecalcTrigger,Trigger1M)),NA())</f>
        <v>5.4603606058238382E-3</v>
      </c>
      <c r="K641" s="44">
        <f>IFERROR(_xll.qlIndexFixing(Index3M,H641,TRUE,_xll.ohTrigger(RecalcTrigger,Trigger3M)),NA())</f>
        <v>6.8184582371775904E-3</v>
      </c>
      <c r="L641" s="44">
        <f>IFERROR(_xll.qlIndexFixing(Index6M,$H641,TRUE,_xll.ohTrigger(RecalcTrigger,Trigger6M)),NA())</f>
        <v>8.4938295337011107E-3</v>
      </c>
      <c r="M641" s="183">
        <f>IFERROR(_xll.qlIndexFixing(Index1Y,$H641,TRUE,_xll.ohTrigger(RecalcTrigger,Trigger1Y)),NA())</f>
        <v>1.0738943249924261E-2</v>
      </c>
      <c r="N641" s="182">
        <f>IFERROR(_xll.qlIndexFixing(ONIndex1M,I641,TRUE,_xll.ohTrigger(RecalcTrigger,Trigger1M)),NA())</f>
        <v>5.3499748108443157E-3</v>
      </c>
      <c r="O641" s="44">
        <f>IFERROR(_xll.qlIndexFixing(ONIndex3M,I641,TRUE,_xll.ohTrigger(RecalcTrigger,Trigger3M)),NA())</f>
        <v>6.4578489099442749E-3</v>
      </c>
      <c r="P641" s="44">
        <f>IFERROR(_xll.qlIndexFixing(ONIndex6M,I641,TRUE,_xll.ohTrigger(RecalcTrigger,Trigger6M)),NA())</f>
        <v>7.7483979939430014E-3</v>
      </c>
      <c r="Q641" s="183">
        <f>IFERROR(_xll.qlIndexFixing(ONIndex1Y,I641,TRUE,_xll.ohTrigger(RecalcTrigger,Trigger1Y)),NA())</f>
        <v>9.1929248836475352E-3</v>
      </c>
    </row>
    <row r="642" spans="2:17" x14ac:dyDescent="0.2">
      <c r="B642" s="39" t="s">
        <v>42</v>
      </c>
      <c r="D642" s="42">
        <f>_xll.qlCalendarAdvance(Calendar,$D641,B642,"f",FALSE)</f>
        <v>43854</v>
      </c>
      <c r="E642" s="177">
        <f>_xll.qlInterestRateIndexValueDate(IndexON,D642)</f>
        <v>43854</v>
      </c>
      <c r="F642" s="193">
        <f>IFERROR(_xll.qlIndexFixing(IndexON,D642,TRUE,_xll.ohTrigger(RecalcTrigger,TriggerON)),NA())</f>
        <v>4.6717275083096865E-3</v>
      </c>
      <c r="H642" s="42">
        <f>_xll.qlCalendarAdvance(Calendar,$H641,B642,"f",FALSE)</f>
        <v>43854</v>
      </c>
      <c r="I642" s="177">
        <f>_xll.qlInterestRateIndexValueDate(Index1M,$H642)</f>
        <v>43858</v>
      </c>
      <c r="J642" s="182">
        <f>IFERROR(_xll.qlIndexFixing(Index1M,$H642,TRUE,_xll.ohTrigger(RecalcTrigger,Trigger1M)),NA())</f>
        <v>5.5193016337273804E-3</v>
      </c>
      <c r="K642" s="44">
        <f>IFERROR(_xll.qlIndexFixing(Index3M,H642,TRUE,_xll.ohTrigger(RecalcTrigger,Trigger3M)),NA())</f>
        <v>6.8769000625698304E-3</v>
      </c>
      <c r="L642" s="44">
        <f>IFERROR(_xll.qlIndexFixing(Index6M,$H642,TRUE,_xll.ohTrigger(RecalcTrigger,Trigger6M)),NA())</f>
        <v>8.5516355274018758E-3</v>
      </c>
      <c r="M642" s="183">
        <f>IFERROR(_xll.qlIndexFixing(Index1Y,$H642,TRUE,_xll.ohTrigger(RecalcTrigger,Trigger1Y)),NA())</f>
        <v>1.0795965961624078E-2</v>
      </c>
      <c r="N642" s="182">
        <f>IFERROR(_xll.qlIndexFixing(ONIndex1M,I642,TRUE,_xll.ohTrigger(RecalcTrigger,Trigger1M)),NA())</f>
        <v>5.4086171004286143E-3</v>
      </c>
      <c r="O642" s="44">
        <f>IFERROR(_xll.qlIndexFixing(ONIndex3M,I642,TRUE,_xll.ohTrigger(RecalcTrigger,Trigger3M)),NA())</f>
        <v>6.5147252924280252E-3</v>
      </c>
      <c r="P642" s="44">
        <f>IFERROR(_xll.qlIndexFixing(ONIndex6M,I642,TRUE,_xll.ohTrigger(RecalcTrigger,Trigger6M)),NA())</f>
        <v>7.8057702475309299E-3</v>
      </c>
      <c r="Q642" s="183">
        <f>IFERROR(_xll.qlIndexFixing(ONIndex1Y,I642,TRUE,_xll.ohTrigger(RecalcTrigger,Trigger1Y)),NA())</f>
        <v>9.2534825620393946E-3</v>
      </c>
    </row>
    <row r="643" spans="2:17" x14ac:dyDescent="0.2">
      <c r="B643" s="39" t="s">
        <v>42</v>
      </c>
      <c r="D643" s="42">
        <f>_xll.qlCalendarAdvance(Calendar,$D642,B643,"f",FALSE)</f>
        <v>43861</v>
      </c>
      <c r="E643" s="177">
        <f>_xll.qlInterestRateIndexValueDate(IndexON,D643)</f>
        <v>43861</v>
      </c>
      <c r="F643" s="193">
        <f>IFERROR(_xll.qlIndexFixing(IndexON,D643,TRUE,_xll.ohTrigger(RecalcTrigger,TriggerON)),NA())</f>
        <v>4.7317411495395589E-3</v>
      </c>
      <c r="H643" s="42">
        <f>_xll.qlCalendarAdvance(Calendar,$H642,B643,"f",FALSE)</f>
        <v>43861</v>
      </c>
      <c r="I643" s="177">
        <f>_xll.qlInterestRateIndexValueDate(Index1M,$H643)</f>
        <v>43865</v>
      </c>
      <c r="J643" s="182">
        <f>IFERROR(_xll.qlIndexFixing(Index1M,$H643,TRUE,_xll.ohTrigger(RecalcTrigger,Trigger1M)),NA())</f>
        <v>5.5698375557041591E-3</v>
      </c>
      <c r="K643" s="44">
        <f>IFERROR(_xll.qlIndexFixing(Index3M,H643,TRUE,_xll.ohTrigger(RecalcTrigger,Trigger3M)),NA())</f>
        <v>6.9312804245962312E-3</v>
      </c>
      <c r="L643" s="44">
        <f>IFERROR(_xll.qlIndexFixing(Index6M,$H643,TRUE,_xll.ohTrigger(RecalcTrigger,Trigger6M)),NA())</f>
        <v>8.6094481978848461E-3</v>
      </c>
      <c r="M643" s="183">
        <f>IFERROR(_xll.qlIndexFixing(Index1Y,$H643,TRUE,_xll.ohTrigger(RecalcTrigger,Trigger1Y)),NA())</f>
        <v>1.0852883994987076E-2</v>
      </c>
      <c r="N643" s="182">
        <f>IFERROR(_xll.qlIndexFixing(ONIndex1M,I643,TRUE,_xll.ohTrigger(RecalcTrigger,Trigger1M)),NA())</f>
        <v>5.4674066968196655E-3</v>
      </c>
      <c r="O643" s="44">
        <f>IFERROR(_xll.qlIndexFixing(ONIndex3M,I643,TRUE,_xll.ohTrigger(RecalcTrigger,Trigger3M)),NA())</f>
        <v>6.5718364801270468E-3</v>
      </c>
      <c r="P643" s="44">
        <f>IFERROR(_xll.qlIndexFixing(ONIndex6M,I643,TRUE,_xll.ohTrigger(RecalcTrigger,Trigger6M)),NA())</f>
        <v>7.8631745008017617E-3</v>
      </c>
      <c r="Q643" s="183">
        <f>IFERROR(_xll.qlIndexFixing(ONIndex1Y,I643,TRUE,_xll.ohTrigger(RecalcTrigger,Trigger1Y)),NA())</f>
        <v>9.3139221182791943E-3</v>
      </c>
    </row>
    <row r="644" spans="2:17" x14ac:dyDescent="0.2">
      <c r="B644" s="39" t="s">
        <v>42</v>
      </c>
      <c r="D644" s="42">
        <f>_xll.qlCalendarAdvance(Calendar,$D643,B644,"f",FALSE)</f>
        <v>43868</v>
      </c>
      <c r="E644" s="177">
        <f>_xll.qlInterestRateIndexValueDate(IndexON,D644)</f>
        <v>43868</v>
      </c>
      <c r="F644" s="193">
        <f>IFERROR(_xll.qlIndexFixing(IndexON,D644,TRUE,_xll.ohTrigger(RecalcTrigger,TriggerON)),NA())</f>
        <v>4.7920527490408205E-3</v>
      </c>
      <c r="H644" s="42">
        <f>_xll.qlCalendarAdvance(Calendar,$H643,B644,"f",FALSE)</f>
        <v>43868</v>
      </c>
      <c r="I644" s="177">
        <f>_xll.qlInterestRateIndexValueDate(Index1M,$H644)</f>
        <v>43872</v>
      </c>
      <c r="J644" s="182">
        <f>IFERROR(_xll.qlIndexFixing(Index1M,$H644,TRUE,_xll.ohTrigger(RecalcTrigger,Trigger1M)),NA())</f>
        <v>5.6290463929441438E-3</v>
      </c>
      <c r="K644" s="44">
        <f>IFERROR(_xll.qlIndexFixing(Index3M,H644,TRUE,_xll.ohTrigger(RecalcTrigger,Trigger3M)),NA())</f>
        <v>6.9901891955810314E-3</v>
      </c>
      <c r="L644" s="44">
        <f>IFERROR(_xll.qlIndexFixing(Index6M,$H644,TRUE,_xll.ohTrigger(RecalcTrigger,Trigger6M)),NA())</f>
        <v>8.6672653993456073E-3</v>
      </c>
      <c r="M644" s="183">
        <f>IFERROR(_xll.qlIndexFixing(Index1Y,$H644,TRUE,_xll.ohTrigger(RecalcTrigger,Trigger1Y)),NA())</f>
        <v>1.0909701387887554E-2</v>
      </c>
      <c r="N644" s="182">
        <f>IFERROR(_xll.qlIndexFixing(ONIndex1M,I644,TRUE,_xll.ohTrigger(RecalcTrigger,Trigger1M)),NA())</f>
        <v>5.5263424937823658E-3</v>
      </c>
      <c r="O644" s="44">
        <f>IFERROR(_xll.qlIndexFixing(ONIndex3M,I644,TRUE,_xll.ohTrigger(RecalcTrigger,Trigger3M)),NA())</f>
        <v>6.6291834885490175E-3</v>
      </c>
      <c r="P644" s="44">
        <f>IFERROR(_xll.qlIndexFixing(ONIndex6M,I644,TRUE,_xll.ohTrigger(RecalcTrigger,Trigger6M)),NA())</f>
        <v>7.9206086168248646E-3</v>
      </c>
      <c r="Q644" s="183">
        <f>IFERROR(_xll.qlIndexFixing(ONIndex1Y,I644,TRUE,_xll.ohTrigger(RecalcTrigger,Trigger1Y)),NA())</f>
        <v>9.3742381925743246E-3</v>
      </c>
    </row>
    <row r="645" spans="2:17" x14ac:dyDescent="0.2">
      <c r="B645" s="39" t="s">
        <v>42</v>
      </c>
      <c r="D645" s="42">
        <f>_xll.qlCalendarAdvance(Calendar,$D644,B645,"f",FALSE)</f>
        <v>43875</v>
      </c>
      <c r="E645" s="177">
        <f>_xll.qlInterestRateIndexValueDate(IndexON,D645)</f>
        <v>43875</v>
      </c>
      <c r="F645" s="193">
        <f>IFERROR(_xll.qlIndexFixing(IndexON,D645,TRUE,_xll.ohTrigger(RecalcTrigger,TriggerON)),NA())</f>
        <v>4.8526631674050691E-3</v>
      </c>
      <c r="H645" s="42">
        <f>_xll.qlCalendarAdvance(Calendar,$H644,B645,"f",FALSE)</f>
        <v>43875</v>
      </c>
      <c r="I645" s="177">
        <f>_xll.qlInterestRateIndexValueDate(Index1M,$H645)</f>
        <v>43879</v>
      </c>
      <c r="J645" s="182">
        <f>IFERROR(_xll.qlIndexFixing(Index1M,$H645,TRUE,_xll.ohTrigger(RecalcTrigger,Trigger1M)),NA())</f>
        <v>5.6883987639620949E-3</v>
      </c>
      <c r="K645" s="44">
        <f>IFERROR(_xll.qlIndexFixing(Index3M,H645,TRUE,_xll.ohTrigger(RecalcTrigger,Trigger3M)),NA())</f>
        <v>7.049342249063173E-3</v>
      </c>
      <c r="L645" s="44">
        <f>IFERROR(_xll.qlIndexFixing(Index6M,$H645,TRUE,_xll.ohTrigger(RecalcTrigger,Trigger6M)),NA())</f>
        <v>8.7250849857289561E-3</v>
      </c>
      <c r="M645" s="183">
        <f>IFERROR(_xll.qlIndexFixing(Index1Y,$H645,TRUE,_xll.ohTrigger(RecalcTrigger,Trigger1Y)),NA())</f>
        <v>1.0966422292300231E-2</v>
      </c>
      <c r="N645" s="182">
        <f>IFERROR(_xll.qlIndexFixing(ONIndex1M,I645,TRUE,_xll.ohTrigger(RecalcTrigger,Trigger1M)),NA())</f>
        <v>5.5854233849217394E-3</v>
      </c>
      <c r="O645" s="44">
        <f>IFERROR(_xll.qlIndexFixing(ONIndex3M,I645,TRUE,_xll.ohTrigger(RecalcTrigger,Trigger3M)),NA())</f>
        <v>6.6867673332815514E-3</v>
      </c>
      <c r="P645" s="44">
        <f>IFERROR(_xll.qlIndexFixing(ONIndex6M,I645,TRUE,_xll.ohTrigger(RecalcTrigger,Trigger6M)),NA())</f>
        <v>7.9780704586696061E-3</v>
      </c>
      <c r="Q645" s="183">
        <f>IFERROR(_xll.qlIndexFixing(ONIndex1Y,I645,TRUE,_xll.ohTrigger(RecalcTrigger,Trigger1Y)),NA())</f>
        <v>9.4344254252920479E-3</v>
      </c>
    </row>
    <row r="646" spans="2:17" x14ac:dyDescent="0.2">
      <c r="B646" s="39" t="s">
        <v>42</v>
      </c>
      <c r="D646" s="42">
        <f>_xll.qlCalendarAdvance(Calendar,$D645,B646,"f",FALSE)</f>
        <v>43882</v>
      </c>
      <c r="E646" s="177">
        <f>_xll.qlInterestRateIndexValueDate(IndexON,D646)</f>
        <v>43882</v>
      </c>
      <c r="F646" s="193">
        <f>IFERROR(_xll.qlIndexFixing(IndexON,D646,TRUE,_xll.ohTrigger(RecalcTrigger,TriggerON)),NA())</f>
        <v>4.9135732653038389E-3</v>
      </c>
      <c r="H646" s="42">
        <f>_xll.qlCalendarAdvance(Calendar,$H645,B646,"f",FALSE)</f>
        <v>43882</v>
      </c>
      <c r="I646" s="177">
        <f>_xll.qlInterestRateIndexValueDate(Index1M,$H646)</f>
        <v>43886</v>
      </c>
      <c r="J646" s="182">
        <f>IFERROR(_xll.qlIndexFixing(Index1M,$H646,TRUE,_xll.ohTrigger(RecalcTrigger,Trigger1M)),NA())</f>
        <v>5.7478935640031042E-3</v>
      </c>
      <c r="K646" s="44">
        <f>IFERROR(_xll.qlIndexFixing(Index3M,H646,TRUE,_xll.ohTrigger(RecalcTrigger,Trigger3M)),NA())</f>
        <v>7.1087406131207231E-3</v>
      </c>
      <c r="L646" s="44">
        <f>IFERROR(_xll.qlIndexFixing(Index6M,$H646,TRUE,_xll.ohTrigger(RecalcTrigger,Trigger6M)),NA())</f>
        <v>8.7829048107311014E-3</v>
      </c>
      <c r="M646" s="183">
        <f>IFERROR(_xll.qlIndexFixing(Index1Y,$H646,TRUE,_xll.ohTrigger(RecalcTrigger,Trigger1Y)),NA())</f>
        <v>1.102305097432908E-2</v>
      </c>
      <c r="N646" s="182">
        <f>IFERROR(_xll.qlIndexFixing(ONIndex1M,I646,TRUE,_xll.ohTrigger(RecalcTrigger,Trigger1M)),NA())</f>
        <v>5.6446482642424911E-3</v>
      </c>
      <c r="O646" s="44">
        <f>IFERROR(_xll.qlIndexFixing(ONIndex3M,I646,TRUE,_xll.ohTrigger(RecalcTrigger,Trigger3M)),NA())</f>
        <v>6.7445890299921984E-3</v>
      </c>
      <c r="P646" s="44">
        <f>IFERROR(_xll.qlIndexFixing(ONIndex6M,I646,TRUE,_xll.ohTrigger(RecalcTrigger,Trigger6M)),NA())</f>
        <v>8.0355578894053536E-3</v>
      </c>
      <c r="Q646" s="183">
        <f>IFERROR(_xll.qlIndexFixing(ONIndex1Y,I646,TRUE,_xll.ohTrigger(RecalcTrigger,Trigger1Y)),NA())</f>
        <v>9.4944784567196905E-3</v>
      </c>
    </row>
    <row r="647" spans="2:17" x14ac:dyDescent="0.2">
      <c r="B647" s="39" t="s">
        <v>42</v>
      </c>
      <c r="D647" s="42">
        <f>_xll.qlCalendarAdvance(Calendar,$D646,B647,"f",FALSE)</f>
        <v>43889</v>
      </c>
      <c r="E647" s="177">
        <f>_xll.qlInterestRateIndexValueDate(IndexON,D647)</f>
        <v>43889</v>
      </c>
      <c r="F647" s="193">
        <f>IFERROR(_xll.qlIndexFixing(IndexON,D647,TRUE,_xll.ohTrigger(RecalcTrigger,TriggerON)),NA())</f>
        <v>4.9747839033553731E-3</v>
      </c>
      <c r="H647" s="42">
        <f>_xll.qlCalendarAdvance(Calendar,$H646,B647,"f",FALSE)</f>
        <v>43889</v>
      </c>
      <c r="I647" s="177">
        <f>_xll.qlInterestRateIndexValueDate(Index1M,$H647)</f>
        <v>43893</v>
      </c>
      <c r="J647" s="182">
        <f>IFERROR(_xll.qlIndexFixing(Index1M,$H647,TRUE,_xll.ohTrigger(RecalcTrigger,Trigger1M)),NA())</f>
        <v>5.8161688190442569E-3</v>
      </c>
      <c r="K647" s="44">
        <f>IFERROR(_xll.qlIndexFixing(Index3M,H647,TRUE,_xll.ohTrigger(RecalcTrigger,Trigger3M)),NA())</f>
        <v>7.1771454901851644E-3</v>
      </c>
      <c r="L647" s="44">
        <f>IFERROR(_xll.qlIndexFixing(Index6M,$H647,TRUE,_xll.ohTrigger(RecalcTrigger,Trigger6M)),NA())</f>
        <v>8.8491955795482104E-3</v>
      </c>
      <c r="M647" s="183">
        <f>IFERROR(_xll.qlIndexFixing(Index1Y,$H647,TRUE,_xll.ohTrigger(RecalcTrigger,Trigger1Y)),NA())</f>
        <v>1.1075453422862308E-2</v>
      </c>
      <c r="N647" s="182">
        <f>IFERROR(_xll.qlIndexFixing(ONIndex1M,I647,TRUE,_xll.ohTrigger(RecalcTrigger,Trigger1M)),NA())</f>
        <v>5.7040160252697092E-3</v>
      </c>
      <c r="O647" s="44">
        <f>IFERROR(_xll.qlIndexFixing(ONIndex3M,I647,TRUE,_xll.ohTrigger(RecalcTrigger,Trigger3M)),NA())</f>
        <v>6.8026495942685727E-3</v>
      </c>
      <c r="P647" s="44">
        <f>IFERROR(_xll.qlIndexFixing(ONIndex6M,I647,TRUE,_xll.ohTrigger(RecalcTrigger,Trigger6M)),NA())</f>
        <v>8.0930687719416028E-3</v>
      </c>
      <c r="Q647" s="183">
        <f>IFERROR(_xll.qlIndexFixing(ONIndex1Y,I647,TRUE,_xll.ohTrigger(RecalcTrigger,Trigger1Y)),NA())</f>
        <v>9.5543919272245148E-3</v>
      </c>
    </row>
    <row r="648" spans="2:17" x14ac:dyDescent="0.2">
      <c r="B648" s="39" t="s">
        <v>42</v>
      </c>
      <c r="D648" s="42">
        <f>_xll.qlCalendarAdvance(Calendar,$D647,B648,"f",FALSE)</f>
        <v>43896</v>
      </c>
      <c r="E648" s="177">
        <f>_xll.qlInterestRateIndexValueDate(IndexON,D648)</f>
        <v>43896</v>
      </c>
      <c r="F648" s="193">
        <f>IFERROR(_xll.qlIndexFixing(IndexON,D648,TRUE,_xll.ohTrigger(RecalcTrigger,TriggerON)),NA())</f>
        <v>5.0362959422045606E-3</v>
      </c>
      <c r="H648" s="42">
        <f>_xll.qlCalendarAdvance(Calendar,$H647,B648,"f",FALSE)</f>
        <v>43896</v>
      </c>
      <c r="I648" s="177">
        <f>_xll.qlInterestRateIndexValueDate(Index1M,$H648)</f>
        <v>43900</v>
      </c>
      <c r="J648" s="182">
        <f>IFERROR(_xll.qlIndexFixing(Index1M,$H648,TRUE,_xll.ohTrigger(RecalcTrigger,Trigger1M)),NA())</f>
        <v>5.8933016521679959E-3</v>
      </c>
      <c r="K648" s="44">
        <f>IFERROR(_xll.qlIndexFixing(Index3M,H648,TRUE,_xll.ohTrigger(RecalcTrigger,Trigger3M)),NA())</f>
        <v>7.2370756954878842E-3</v>
      </c>
      <c r="L648" s="44">
        <f>IFERROR(_xll.qlIndexFixing(Index6M,$H648,TRUE,_xll.ohTrigger(RecalcTrigger,Trigger6M)),NA())</f>
        <v>8.9070101961931936E-3</v>
      </c>
      <c r="M648" s="183">
        <f>IFERROR(_xll.qlIndexFixing(Index1Y,$H648,TRUE,_xll.ohTrigger(RecalcTrigger,Trigger1Y)),NA())</f>
        <v>1.1131909986475322E-2</v>
      </c>
      <c r="N648" s="182">
        <f>IFERROR(_xll.qlIndexFixing(ONIndex1M,I648,TRUE,_xll.ohTrigger(RecalcTrigger,Trigger1M)),NA())</f>
        <v>5.7635255619281622E-3</v>
      </c>
      <c r="O648" s="44">
        <f>IFERROR(_xll.qlIndexFixing(ONIndex3M,I648,TRUE,_xll.ohTrigger(RecalcTrigger,Trigger3M)),NA())</f>
        <v>6.8609500416982883E-3</v>
      </c>
      <c r="P648" s="44">
        <f>IFERROR(_xll.qlIndexFixing(ONIndex6M,I648,TRUE,_xll.ohTrigger(RecalcTrigger,Trigger6M)),NA())</f>
        <v>8.1506009694276571E-3</v>
      </c>
      <c r="Q648" s="183">
        <f>IFERROR(_xll.qlIndexFixing(ONIndex1Y,I648,TRUE,_xll.ohTrigger(RecalcTrigger,Trigger1Y)),NA())</f>
        <v>9.6141604770938471E-3</v>
      </c>
    </row>
    <row r="649" spans="2:17" x14ac:dyDescent="0.2">
      <c r="B649" s="39" t="s">
        <v>42</v>
      </c>
      <c r="D649" s="42">
        <f>_xll.qlCalendarAdvance(Calendar,$D648,B649,"f",FALSE)</f>
        <v>43903</v>
      </c>
      <c r="E649" s="177">
        <f>_xll.qlInterestRateIndexValueDate(IndexON,D649)</f>
        <v>43903</v>
      </c>
      <c r="F649" s="193">
        <f>IFERROR(_xll.qlIndexFixing(IndexON,D649,TRUE,_xll.ohTrigger(RecalcTrigger,TriggerON)),NA())</f>
        <v>5.0981102425495806E-3</v>
      </c>
      <c r="H649" s="42">
        <f>_xll.qlCalendarAdvance(Calendar,$H648,B649,"f",FALSE)</f>
        <v>43903</v>
      </c>
      <c r="I649" s="177">
        <f>_xll.qlInterestRateIndexValueDate(Index1M,$H649)</f>
        <v>43907</v>
      </c>
      <c r="J649" s="182">
        <f>IFERROR(_xll.qlIndexFixing(Index1M,$H649,TRUE,_xll.ohTrigger(RecalcTrigger,Trigger1M)),NA())</f>
        <v>5.9359040276258006E-3</v>
      </c>
      <c r="K649" s="44">
        <f>IFERROR(_xll.qlIndexFixing(Index3M,H649,TRUE,_xll.ohTrigger(RecalcTrigger,Trigger3M)),NA())</f>
        <v>7.29725447315069E-3</v>
      </c>
      <c r="L649" s="44">
        <f>IFERROR(_xll.qlIndexFixing(Index6M,$H649,TRUE,_xll.ohTrigger(RecalcTrigger,Trigger6M)),NA())</f>
        <v>8.9648183223865214E-3</v>
      </c>
      <c r="M649" s="183">
        <f>IFERROR(_xll.qlIndexFixing(Index1Y,$H649,TRUE,_xll.ohTrigger(RecalcTrigger,Trigger1Y)),NA())</f>
        <v>1.1188287321542421E-2</v>
      </c>
      <c r="N649" s="182">
        <f>IFERROR(_xll.qlIndexFixing(ONIndex1M,I649,TRUE,_xll.ohTrigger(RecalcTrigger,Trigger1M)),NA())</f>
        <v>5.8231757679028107E-3</v>
      </c>
      <c r="O649" s="44">
        <f>IFERROR(_xll.qlIndexFixing(ONIndex3M,I649,TRUE,_xll.ohTrigger(RecalcTrigger,Trigger3M)),NA())</f>
        <v>6.9194913880288311E-3</v>
      </c>
      <c r="P649" s="44">
        <f>IFERROR(_xll.qlIndexFixing(ONIndex6M,I649,TRUE,_xll.ohTrigger(RecalcTrigger,Trigger6M)),NA())</f>
        <v>8.2081523448529481E-3</v>
      </c>
      <c r="Q649" s="183">
        <f>IFERROR(_xll.qlIndexFixing(ONIndex1Y,I649,TRUE,_xll.ohTrigger(RecalcTrigger,Trigger1Y)),NA())</f>
        <v>9.6737787466949499E-3</v>
      </c>
    </row>
    <row r="650" spans="2:17" x14ac:dyDescent="0.2">
      <c r="B650" s="39" t="s">
        <v>42</v>
      </c>
      <c r="D650" s="42">
        <f>_xll.qlCalendarAdvance(Calendar,$D649,B650,"f",FALSE)</f>
        <v>43910</v>
      </c>
      <c r="E650" s="177">
        <f>_xll.qlInterestRateIndexValueDate(IndexON,D650)</f>
        <v>43910</v>
      </c>
      <c r="F650" s="193">
        <f>IFERROR(_xll.qlIndexFixing(IndexON,D650,TRUE,_xll.ohTrigger(RecalcTrigger,TriggerON)),NA())</f>
        <v>5.1602276649553858E-3</v>
      </c>
      <c r="H650" s="42">
        <f>_xll.qlCalendarAdvance(Calendar,$H649,B650,"f",FALSE)</f>
        <v>43910</v>
      </c>
      <c r="I650" s="177">
        <f>_xll.qlInterestRateIndexValueDate(Index1M,$H650)</f>
        <v>43914</v>
      </c>
      <c r="J650" s="182">
        <f>IFERROR(_xll.qlIndexFixing(Index1M,$H650,TRUE,_xll.ohTrigger(RecalcTrigger,Trigger1M)),NA())</f>
        <v>5.9959789990877482E-3</v>
      </c>
      <c r="K650" s="44">
        <f>IFERROR(_xll.qlIndexFixing(Index3M,H650,TRUE,_xll.ohTrigger(RecalcTrigger,Trigger3M)),NA())</f>
        <v>7.3576828519810568E-3</v>
      </c>
      <c r="L650" s="44">
        <f>IFERROR(_xll.qlIndexFixing(Index6M,$H650,TRUE,_xll.ohTrigger(RecalcTrigger,Trigger6M)),NA())</f>
        <v>9.0226178106738077E-3</v>
      </c>
      <c r="M650" s="183">
        <f>IFERROR(_xll.qlIndexFixing(Index1Y,$H650,TRUE,_xll.ohTrigger(RecalcTrigger,Trigger1Y)),NA())</f>
        <v>1.1244590162371237E-2</v>
      </c>
      <c r="N650" s="182">
        <f>IFERROR(_xll.qlIndexFixing(ONIndex1M,I650,TRUE,_xll.ohTrigger(RecalcTrigger,Trigger1M)),NA())</f>
        <v>5.882965536958551E-3</v>
      </c>
      <c r="O650" s="44">
        <f>IFERROR(_xll.qlIndexFixing(ONIndex3M,I650,TRUE,_xll.ohTrigger(RecalcTrigger,Trigger3M)),NA())</f>
        <v>6.9782746486080072E-3</v>
      </c>
      <c r="P650" s="44">
        <f>IFERROR(_xll.qlIndexFixing(ONIndex6M,I650,TRUE,_xll.ohTrigger(RecalcTrigger,Trigger6M)),NA())</f>
        <v>8.2657207613667794E-3</v>
      </c>
      <c r="Q650" s="183">
        <f>IFERROR(_xll.qlIndexFixing(ONIndex1Y,I650,TRUE,_xll.ohTrigger(RecalcTrigger,Trigger1Y)),NA())</f>
        <v>9.7332413761552772E-3</v>
      </c>
    </row>
    <row r="651" spans="2:17" x14ac:dyDescent="0.2">
      <c r="B651" s="39" t="s">
        <v>42</v>
      </c>
      <c r="D651" s="42">
        <f>_xll.qlCalendarAdvance(Calendar,$D650,B651,"f",FALSE)</f>
        <v>43917</v>
      </c>
      <c r="E651" s="177">
        <f>_xll.qlInterestRateIndexValueDate(IndexON,D651)</f>
        <v>43917</v>
      </c>
      <c r="F651" s="193">
        <f>IFERROR(_xll.qlIndexFixing(IndexON,D651,TRUE,_xll.ohTrigger(RecalcTrigger,TriggerON)),NA())</f>
        <v>5.2226490701734463E-3</v>
      </c>
      <c r="H651" s="42">
        <f>_xll.qlCalendarAdvance(Calendar,$H650,B651,"f",FALSE)</f>
        <v>43917</v>
      </c>
      <c r="I651" s="177">
        <f>_xll.qlInterestRateIndexValueDate(Index1M,$H651)</f>
        <v>43921</v>
      </c>
      <c r="J651" s="182">
        <f>IFERROR(_xll.qlIndexFixing(Index1M,$H651,TRUE,_xll.ohTrigger(RecalcTrigger,Trigger1M)),NA())</f>
        <v>6.0518275070107208E-3</v>
      </c>
      <c r="K651" s="44">
        <f>IFERROR(_xll.qlIndexFixing(Index3M,H651,TRUE,_xll.ohTrigger(RecalcTrigger,Trigger3M)),NA())</f>
        <v>7.413904014680864E-3</v>
      </c>
      <c r="L651" s="44">
        <f>IFERROR(_xll.qlIndexFixing(Index6M,$H651,TRUE,_xll.ohTrigger(RecalcTrigger,Trigger6M)),NA())</f>
        <v>9.0761698001760628E-3</v>
      </c>
      <c r="M651" s="183">
        <f>IFERROR(_xll.qlIndexFixing(Index1Y,$H651,TRUE,_xll.ohTrigger(RecalcTrigger,Trigger1Y)),NA())</f>
        <v>1.13008233578458E-2</v>
      </c>
      <c r="N651" s="182">
        <f>IFERROR(_xll.qlIndexFixing(ONIndex1M,I651,TRUE,_xll.ohTrigger(RecalcTrigger,Trigger1M)),NA())</f>
        <v>5.9428937627803435E-3</v>
      </c>
      <c r="O651" s="44">
        <f>IFERROR(_xll.qlIndexFixing(ONIndex3M,I651,TRUE,_xll.ohTrigger(RecalcTrigger,Trigger3M)),NA())</f>
        <v>7.0373008393431746E-3</v>
      </c>
      <c r="P651" s="44">
        <f>IFERROR(_xll.qlIndexFixing(ONIndex6M,I651,TRUE,_xll.ohTrigger(RecalcTrigger,Trigger6M)),NA())</f>
        <v>8.3233040818786463E-3</v>
      </c>
      <c r="Q651" s="183">
        <f>IFERROR(_xll.qlIndexFixing(ONIndex1Y,I651,TRUE,_xll.ohTrigger(RecalcTrigger,Trigger1Y)),NA())</f>
        <v>9.7925430059220275E-3</v>
      </c>
    </row>
    <row r="652" spans="2:17" x14ac:dyDescent="0.2">
      <c r="B652" s="39" t="s">
        <v>42</v>
      </c>
      <c r="D652" s="42">
        <f>_xll.qlCalendarAdvance(Calendar,$D651,B652,"f",FALSE)</f>
        <v>43924</v>
      </c>
      <c r="E652" s="177">
        <f>_xll.qlInterestRateIndexValueDate(IndexON,D652)</f>
        <v>43924</v>
      </c>
      <c r="F652" s="193">
        <f>IFERROR(_xll.qlIndexFixing(IndexON,D652,TRUE,_xll.ohTrigger(RecalcTrigger,TriggerON)),NA())</f>
        <v>5.2853753188220054E-3</v>
      </c>
      <c r="H652" s="42">
        <f>_xll.qlCalendarAdvance(Calendar,$H651,B652,"f",FALSE)</f>
        <v>43924</v>
      </c>
      <c r="I652" s="177">
        <f>_xll.qlInterestRateIndexValueDate(Index1M,$H652)</f>
        <v>43928</v>
      </c>
      <c r="J652" s="182">
        <f>IFERROR(_xll.qlIndexFixing(Index1M,$H652,TRUE,_xll.ohTrigger(RecalcTrigger,Trigger1M)),NA())</f>
        <v>6.1121643017205685E-3</v>
      </c>
      <c r="K652" s="44">
        <f>IFERROR(_xll.qlIndexFixing(Index3M,H652,TRUE,_xll.ohTrigger(RecalcTrigger,Trigger3M)),NA())</f>
        <v>7.4748152556014281E-3</v>
      </c>
      <c r="L652" s="44">
        <f>IFERROR(_xll.qlIndexFixing(Index6M,$H652,TRUE,_xll.ohTrigger(RecalcTrigger,Trigger6M)),NA())</f>
        <v>9.1339491573288398E-3</v>
      </c>
      <c r="M652" s="183">
        <f>IFERROR(_xll.qlIndexFixing(Index1Y,$H652,TRUE,_xll.ohTrigger(RecalcTrigger,Trigger1Y)),NA())</f>
        <v>1.1356991871455457E-2</v>
      </c>
      <c r="N652" s="182">
        <f>IFERROR(_xll.qlIndexFixing(ONIndex1M,I652,TRUE,_xll.ohTrigger(RecalcTrigger,Trigger1M)),NA())</f>
        <v>6.0203501281179683E-3</v>
      </c>
      <c r="O652" s="44">
        <f>IFERROR(_xll.qlIndexFixing(ONIndex3M,I652,TRUE,_xll.ohTrigger(RecalcTrigger,Trigger3M)),NA())</f>
        <v>7.1138363852600861E-3</v>
      </c>
      <c r="P652" s="44">
        <f>IFERROR(_xll.qlIndexFixing(ONIndex6M,I652,TRUE,_xll.ohTrigger(RecalcTrigger,Trigger6M)),NA())</f>
        <v>8.3977502072229981E-3</v>
      </c>
      <c r="Q652" s="183">
        <f>IFERROR(_xll.qlIndexFixing(ONIndex1Y,I652,TRUE,_xll.ohTrigger(RecalcTrigger,Trigger1Y)),NA())</f>
        <v>9.8690802857319682E-3</v>
      </c>
    </row>
    <row r="653" spans="2:17" x14ac:dyDescent="0.2">
      <c r="B653" s="39" t="s">
        <v>42</v>
      </c>
      <c r="D653" s="42">
        <f>_xll.qlCalendarAdvance(Calendar,$D652,B653,"f",FALSE)</f>
        <v>43935</v>
      </c>
      <c r="E653" s="177">
        <f>_xll.qlInterestRateIndexValueDate(IndexON,D653)</f>
        <v>43935</v>
      </c>
      <c r="F653" s="193">
        <f>IFERROR(_xll.qlIndexFixing(IndexON,D653,TRUE,_xll.ohTrigger(RecalcTrigger,TriggerON)),NA())</f>
        <v>5.3754324089538841E-3</v>
      </c>
      <c r="H653" s="42">
        <f>_xll.qlCalendarAdvance(Calendar,$H652,B653,"f",FALSE)</f>
        <v>43935</v>
      </c>
      <c r="I653" s="177">
        <f>_xll.qlInterestRateIndexValueDate(Index1M,$H653)</f>
        <v>43937</v>
      </c>
      <c r="J653" s="182">
        <f>IFERROR(_xll.qlIndexFixing(Index1M,$H653,TRUE,_xll.ohTrigger(RecalcTrigger,Trigger1M)),NA())</f>
        <v>6.1987136981631052E-3</v>
      </c>
      <c r="K653" s="44">
        <f>IFERROR(_xll.qlIndexFixing(Index3M,H653,TRUE,_xll.ohTrigger(RecalcTrigger,Trigger3M)),NA())</f>
        <v>7.5535010183403412E-3</v>
      </c>
      <c r="L653" s="44">
        <f>IFERROR(_xll.qlIndexFixing(Index6M,$H653,TRUE,_xll.ohTrigger(RecalcTrigger,Trigger6M)),NA())</f>
        <v>9.2082248123848132E-3</v>
      </c>
      <c r="M653" s="183">
        <f>IFERROR(_xll.qlIndexFixing(Index1Y,$H653,TRUE,_xll.ohTrigger(RecalcTrigger,Trigger1Y)),NA())</f>
        <v>1.1429121674623333E-2</v>
      </c>
      <c r="N653" s="182">
        <f>IFERROR(_xll.qlIndexFixing(ONIndex1M,I653,TRUE,_xll.ohTrigger(RecalcTrigger,Trigger1M)),NA())</f>
        <v>6.0976229456866093E-3</v>
      </c>
      <c r="O653" s="44">
        <f>IFERROR(_xll.qlIndexFixing(ONIndex3M,I653,TRUE,_xll.ohTrigger(RecalcTrigger,Trigger3M)),NA())</f>
        <v>7.1902050739769408E-3</v>
      </c>
      <c r="P653" s="44">
        <f>IFERROR(_xll.qlIndexFixing(ONIndex6M,I653,TRUE,_xll.ohTrigger(RecalcTrigger,Trigger6M)),NA())</f>
        <v>8.4714289616805161E-3</v>
      </c>
      <c r="Q653" s="183">
        <f>IFERROR(_xll.qlIndexFixing(ONIndex1Y,I653,TRUE,_xll.ohTrigger(RecalcTrigger,Trigger1Y)),NA())</f>
        <v>9.944256124390094E-3</v>
      </c>
    </row>
    <row r="654" spans="2:17" x14ac:dyDescent="0.2">
      <c r="B654" s="39" t="s">
        <v>42</v>
      </c>
      <c r="D654" s="42">
        <f>_xll.qlCalendarAdvance(Calendar,$D653,B654,"f",FALSE)</f>
        <v>43942</v>
      </c>
      <c r="E654" s="177">
        <f>_xll.qlInterestRateIndexValueDate(IndexON,D654)</f>
        <v>43942</v>
      </c>
      <c r="F654" s="193">
        <f>IFERROR(_xll.qlIndexFixing(IndexON,D654,TRUE,_xll.ohTrigger(RecalcTrigger,TriggerON)),NA())</f>
        <v>5.4389006624866454E-3</v>
      </c>
      <c r="H654" s="42">
        <f>_xll.qlCalendarAdvance(Calendar,$H653,B654,"f",FALSE)</f>
        <v>43942</v>
      </c>
      <c r="I654" s="177">
        <f>_xll.qlInterestRateIndexValueDate(Index1M,$H654)</f>
        <v>43944</v>
      </c>
      <c r="J654" s="182">
        <f>IFERROR(_xll.qlIndexFixing(Index1M,$H654,TRUE,_xll.ohTrigger(RecalcTrigger,Trigger1M)),NA())</f>
        <v>6.2593775139363483E-3</v>
      </c>
      <c r="K654" s="44">
        <f>IFERROR(_xll.qlIndexFixing(Index3M,H654,TRUE,_xll.ohTrigger(RecalcTrigger,Trigger3M)),NA())</f>
        <v>7.6149911409305378E-3</v>
      </c>
      <c r="L654" s="44">
        <f>IFERROR(_xll.qlIndexFixing(Index6M,$H654,TRUE,_xll.ohTrigger(RecalcTrigger,Trigger6M)),NA())</f>
        <v>9.2659872054593612E-3</v>
      </c>
      <c r="M654" s="183">
        <f>IFERROR(_xll.qlIndexFixing(Index1Y,$H654,TRUE,_xll.ohTrigger(RecalcTrigger,Trigger1Y)),NA())</f>
        <v>1.1485161597372512E-2</v>
      </c>
      <c r="N654" s="182">
        <f>IFERROR(_xll.qlIndexFixing(ONIndex1M,I654,TRUE,_xll.ohTrigger(RecalcTrigger,Trigger1M)),NA())</f>
        <v>6.1580366296620781E-3</v>
      </c>
      <c r="O654" s="44">
        <f>IFERROR(_xll.qlIndexFixing(ONIndex3M,I654,TRUE,_xll.ohTrigger(RecalcTrigger,Trigger3M)),NA())</f>
        <v>7.250107162706243E-3</v>
      </c>
      <c r="P654" s="44">
        <f>IFERROR(_xll.qlIndexFixing(ONIndex6M,I654,TRUE,_xll.ohTrigger(RecalcTrigger,Trigger6M)),NA())</f>
        <v>8.5290480661281975E-3</v>
      </c>
      <c r="Q654" s="183">
        <f>IFERROR(_xll.qlIndexFixing(ONIndex1Y,I654,TRUE,_xll.ohTrigger(RecalcTrigger,Trigger1Y)),NA())</f>
        <v>1.0002939002546896E-2</v>
      </c>
    </row>
    <row r="655" spans="2:17" x14ac:dyDescent="0.2">
      <c r="B655" s="39" t="s">
        <v>42</v>
      </c>
      <c r="D655" s="42">
        <f>_xll.qlCalendarAdvance(Calendar,$D654,B655,"f",FALSE)</f>
        <v>43949</v>
      </c>
      <c r="E655" s="177">
        <f>_xll.qlInterestRateIndexValueDate(IndexON,D655)</f>
        <v>43949</v>
      </c>
      <c r="F655" s="193">
        <f>IFERROR(_xll.qlIndexFixing(IndexON,D655,TRUE,_xll.ohTrigger(RecalcTrigger,TriggerON)),NA())</f>
        <v>5.502676678474927E-3</v>
      </c>
      <c r="H655" s="42">
        <f>_xll.qlCalendarAdvance(Calendar,$H654,B655,"f",FALSE)</f>
        <v>43949</v>
      </c>
      <c r="I655" s="177">
        <f>_xll.qlInterestRateIndexValueDate(Index1M,$H655)</f>
        <v>43951</v>
      </c>
      <c r="J655" s="182">
        <f>IFERROR(_xll.qlIndexFixing(Index1M,$H655,TRUE,_xll.ohTrigger(RecalcTrigger,Trigger1M)),NA())</f>
        <v>6.3069485125528523E-3</v>
      </c>
      <c r="K655" s="44">
        <f>IFERROR(_xll.qlIndexFixing(Index3M,H655,TRUE,_xll.ohTrigger(RecalcTrigger,Trigger3M)),NA())</f>
        <v>7.6812779484318663E-3</v>
      </c>
      <c r="L655" s="44">
        <f>IFERROR(_xll.qlIndexFixing(Index6M,$H655,TRUE,_xll.ohTrigger(RecalcTrigger,Trigger6M)),NA())</f>
        <v>9.3237446577508244E-3</v>
      </c>
      <c r="M655" s="183">
        <f>IFERROR(_xll.qlIndexFixing(Index1Y,$H655,TRUE,_xll.ohTrigger(RecalcTrigger,Trigger1Y)),NA())</f>
        <v>1.1541153954132624E-2</v>
      </c>
      <c r="N655" s="182">
        <f>IFERROR(_xll.qlIndexFixing(ONIndex1M,I655,TRUE,_xll.ohTrigger(RecalcTrigger,Trigger1M)),NA())</f>
        <v>6.2272441218791386E-3</v>
      </c>
      <c r="O655" s="44">
        <f>IFERROR(_xll.qlIndexFixing(ONIndex3M,I655,TRUE,_xll.ohTrigger(RecalcTrigger,Trigger3M)),NA())</f>
        <v>7.3188699023685189E-3</v>
      </c>
      <c r="P655" s="44">
        <f>IFERROR(_xll.qlIndexFixing(ONIndex6M,I655,TRUE,_xll.ohTrigger(RecalcTrigger,Trigger6M)),NA())</f>
        <v>8.5949046344069302E-3</v>
      </c>
      <c r="Q655" s="183">
        <f>IFERROR(_xll.qlIndexFixing(ONIndex1Y,I655,TRUE,_xll.ohTrigger(RecalcTrigger,Trigger1Y)),NA())</f>
        <v>1.0069777692089943E-2</v>
      </c>
    </row>
    <row r="656" spans="2:17" x14ac:dyDescent="0.2">
      <c r="B656" s="39" t="s">
        <v>42</v>
      </c>
      <c r="D656" s="42">
        <f>_xll.qlCalendarAdvance(Calendar,$D655,B656,"f",FALSE)</f>
        <v>43956</v>
      </c>
      <c r="E656" s="177">
        <f>_xll.qlInterestRateIndexValueDate(IndexON,D656)</f>
        <v>43956</v>
      </c>
      <c r="F656" s="193">
        <f>IFERROR(_xll.qlIndexFixing(IndexON,D656,TRUE,_xll.ohTrigger(RecalcTrigger,TriggerON)),NA())</f>
        <v>5.5667613172705188E-3</v>
      </c>
      <c r="H656" s="42">
        <f>_xll.qlCalendarAdvance(Calendar,$H655,B656,"f",FALSE)</f>
        <v>43956</v>
      </c>
      <c r="I656" s="177">
        <f>_xll.qlInterestRateIndexValueDate(Index1M,$H656)</f>
        <v>43958</v>
      </c>
      <c r="J656" s="182">
        <f>IFERROR(_xll.qlIndexFixing(Index1M,$H656,TRUE,_xll.ohTrigger(RecalcTrigger,Trigger1M)),NA())</f>
        <v>6.3810999525099055E-3</v>
      </c>
      <c r="K656" s="44">
        <f>IFERROR(_xll.qlIndexFixing(Index3M,H656,TRUE,_xll.ohTrigger(RecalcTrigger,Trigger3M)),NA())</f>
        <v>7.743298813504238E-3</v>
      </c>
      <c r="L656" s="44">
        <f>IFERROR(_xll.qlIndexFixing(Index6M,$H656,TRUE,_xll.ohTrigger(RecalcTrigger,Trigger6M)),NA())</f>
        <v>9.3942301182410801E-3</v>
      </c>
      <c r="M656" s="183">
        <f>IFERROR(_xll.qlIndexFixing(Index1Y,$H656,TRUE,_xll.ohTrigger(RecalcTrigger,Trigger1Y)),NA())</f>
        <v>1.15971041998837E-2</v>
      </c>
      <c r="N656" s="182">
        <f>IFERROR(_xll.qlIndexFixing(ONIndex1M,I656,TRUE,_xll.ohTrigger(RecalcTrigger,Trigger1M)),NA())</f>
        <v>6.27926309029192E-3</v>
      </c>
      <c r="O656" s="44">
        <f>IFERROR(_xll.qlIndexFixing(ONIndex3M,I656,TRUE,_xll.ohTrigger(RecalcTrigger,Trigger3M)),NA())</f>
        <v>7.3706550744390142E-3</v>
      </c>
      <c r="P656" s="44">
        <f>IFERROR(_xll.qlIndexFixing(ONIndex6M,I656,TRUE,_xll.ohTrigger(RecalcTrigger,Trigger6M)),NA())</f>
        <v>8.6442995430502378E-3</v>
      </c>
      <c r="Q656" s="183">
        <f>IFERROR(_xll.qlIndexFixing(ONIndex1Y,I656,TRUE,_xll.ohTrigger(RecalcTrigger,Trigger1Y)),NA())</f>
        <v>1.0119742895344785E-2</v>
      </c>
    </row>
    <row r="657" spans="2:17" x14ac:dyDescent="0.2">
      <c r="B657" s="39" t="s">
        <v>42</v>
      </c>
      <c r="D657" s="42">
        <f>_xll.qlCalendarAdvance(Calendar,$D656,B657,"f",FALSE)</f>
        <v>43963</v>
      </c>
      <c r="E657" s="177">
        <f>_xll.qlInterestRateIndexValueDate(IndexON,D657)</f>
        <v>43963</v>
      </c>
      <c r="F657" s="193">
        <f>IFERROR(_xll.qlIndexFixing(IndexON,D657,TRUE,_xll.ohTrigger(RecalcTrigger,TriggerON)),NA())</f>
        <v>5.6311554393051466E-3</v>
      </c>
      <c r="H657" s="42">
        <f>_xll.qlCalendarAdvance(Calendar,$H656,B657,"f",FALSE)</f>
        <v>43963</v>
      </c>
      <c r="I657" s="177">
        <f>_xll.qlInterestRateIndexValueDate(Index1M,$H657)</f>
        <v>43965</v>
      </c>
      <c r="J657" s="182">
        <f>IFERROR(_xll.qlIndexFixing(Index1M,$H657,TRUE,_xll.ohTrigger(RecalcTrigger,Trigger1M)),NA())</f>
        <v>6.4421563657127145E-3</v>
      </c>
      <c r="K657" s="44">
        <f>IFERROR(_xll.qlIndexFixing(Index3M,H657,TRUE,_xll.ohTrigger(RecalcTrigger,Trigger3M)),NA())</f>
        <v>7.805576778709967E-3</v>
      </c>
      <c r="L657" s="44">
        <f>IFERROR(_xll.qlIndexFixing(Index6M,$H657,TRUE,_xll.ohTrigger(RecalcTrigger,Trigger6M)),NA())</f>
        <v>9.4519888788467989E-3</v>
      </c>
      <c r="M657" s="183">
        <f>IFERROR(_xll.qlIndexFixing(Index1Y,$H657,TRUE,_xll.ohTrigger(RecalcTrigger,Trigger1Y)),NA())</f>
        <v>1.1653017904363287E-2</v>
      </c>
      <c r="N657" s="182">
        <f>IFERROR(_xll.qlIndexFixing(ONIndex1M,I657,TRUE,_xll.ohTrigger(RecalcTrigger,Trigger1M)),NA())</f>
        <v>6.3400736545560221E-3</v>
      </c>
      <c r="O657" s="44">
        <f>IFERROR(_xll.qlIndexFixing(ONIndex3M,I657,TRUE,_xll.ohTrigger(RecalcTrigger,Trigger3M)),NA())</f>
        <v>7.4313029286177112E-3</v>
      </c>
      <c r="P657" s="44">
        <f>IFERROR(_xll.qlIndexFixing(ONIndex6M,I657,TRUE,_xll.ohTrigger(RecalcTrigger,Trigger6M)),NA())</f>
        <v>8.7019276416633318E-3</v>
      </c>
      <c r="Q657" s="183">
        <f>IFERROR(_xll.qlIndexFixing(ONIndex1Y,I657,TRUE,_xll.ohTrigger(RecalcTrigger,Trigger1Y)),NA())</f>
        <v>1.0177853190560526E-2</v>
      </c>
    </row>
    <row r="658" spans="2:17" x14ac:dyDescent="0.2">
      <c r="B658" s="39" t="s">
        <v>42</v>
      </c>
      <c r="D658" s="42">
        <f>_xll.qlCalendarAdvance(Calendar,$D657,B658,"f",FALSE)</f>
        <v>43970</v>
      </c>
      <c r="E658" s="177">
        <f>_xll.qlInterestRateIndexValueDate(IndexON,D658)</f>
        <v>43970</v>
      </c>
      <c r="F658" s="193">
        <f>IFERROR(_xll.qlIndexFixing(IndexON,D658,TRUE,_xll.ohTrigger(RecalcTrigger,TriggerON)),NA())</f>
        <v>5.6958599049306002E-3</v>
      </c>
      <c r="H658" s="42">
        <f>_xll.qlCalendarAdvance(Calendar,$H657,B658,"f",FALSE)</f>
        <v>43970</v>
      </c>
      <c r="I658" s="177">
        <f>_xll.qlInterestRateIndexValueDate(Index1M,$H658)</f>
        <v>43972</v>
      </c>
      <c r="J658" s="182">
        <f>IFERROR(_xll.qlIndexFixing(Index1M,$H658,TRUE,_xll.ohTrigger(RecalcTrigger,Trigger1M)),NA())</f>
        <v>6.5033414350912366E-3</v>
      </c>
      <c r="K658" s="44">
        <f>IFERROR(_xll.qlIndexFixing(Index3M,H658,TRUE,_xll.ohTrigger(RecalcTrigger,Trigger3M)),NA())</f>
        <v>7.868112873792299E-3</v>
      </c>
      <c r="L658" s="44">
        <f>IFERROR(_xll.qlIndexFixing(Index6M,$H658,TRUE,_xll.ohTrigger(RecalcTrigger,Trigger6M)),NA())</f>
        <v>9.5097483996478636E-3</v>
      </c>
      <c r="M658" s="183">
        <f>IFERROR(_xll.qlIndexFixing(Index1Y,$H658,TRUE,_xll.ohTrigger(RecalcTrigger,Trigger1Y)),NA())</f>
        <v>1.1708900752097334E-2</v>
      </c>
      <c r="N658" s="182">
        <f>IFERROR(_xll.qlIndexFixing(ONIndex1M,I658,TRUE,_xll.ohTrigger(RecalcTrigger,Trigger1M)),NA())</f>
        <v>6.401014299726171E-3</v>
      </c>
      <c r="O658" s="44">
        <f>IFERROR(_xll.qlIndexFixing(ONIndex3M,I658,TRUE,_xll.ohTrigger(RecalcTrigger,Trigger3M)),NA())</f>
        <v>7.4922014025613493E-3</v>
      </c>
      <c r="P658" s="44">
        <f>IFERROR(_xll.qlIndexFixing(ONIndex6M,I658,TRUE,_xll.ohTrigger(RecalcTrigger,Trigger6M)),NA())</f>
        <v>8.7595544643370715E-3</v>
      </c>
      <c r="Q658" s="183">
        <f>IFERROR(_xll.qlIndexFixing(ONIndex1Y,I658,TRUE,_xll.ohTrigger(RecalcTrigger,Trigger1Y)),NA())</f>
        <v>1.0235761905423857E-2</v>
      </c>
    </row>
    <row r="659" spans="2:17" x14ac:dyDescent="0.2">
      <c r="B659" s="39" t="s">
        <v>42</v>
      </c>
      <c r="D659" s="42">
        <f>_xll.qlCalendarAdvance(Calendar,$D658,B659,"f",FALSE)</f>
        <v>43977</v>
      </c>
      <c r="E659" s="177">
        <f>_xll.qlInterestRateIndexValueDate(IndexON,D659)</f>
        <v>43977</v>
      </c>
      <c r="F659" s="193">
        <f>IFERROR(_xll.qlIndexFixing(IndexON,D659,TRUE,_xll.ohTrigger(RecalcTrigger,TriggerON)),NA())</f>
        <v>5.7608755742588613E-3</v>
      </c>
      <c r="H659" s="42">
        <f>_xll.qlCalendarAdvance(Calendar,$H658,B659,"f",FALSE)</f>
        <v>43977</v>
      </c>
      <c r="I659" s="177">
        <f>_xll.qlInterestRateIndexValueDate(Index1M,$H659)</f>
        <v>43979</v>
      </c>
      <c r="J659" s="182">
        <f>IFERROR(_xll.qlIndexFixing(Index1M,$H659,TRUE,_xll.ohTrigger(RecalcTrigger,Trigger1M)),NA())</f>
        <v>6.5646540557942612E-3</v>
      </c>
      <c r="K659" s="44">
        <f>IFERROR(_xll.qlIndexFixing(Index3M,H659,TRUE,_xll.ohTrigger(RecalcTrigger,Trigger3M)),NA())</f>
        <v>7.930908128608305E-3</v>
      </c>
      <c r="L659" s="44">
        <f>IFERROR(_xll.qlIndexFixing(Index6M,$H659,TRUE,_xll.ohTrigger(RecalcTrigger,Trigger6M)),NA())</f>
        <v>9.5675103881970834E-3</v>
      </c>
      <c r="M659" s="183">
        <f>IFERROR(_xll.qlIndexFixing(Index1Y,$H659,TRUE,_xll.ohTrigger(RecalcTrigger,Trigger1Y)),NA())</f>
        <v>1.176475854242909E-2</v>
      </c>
      <c r="N659" s="182">
        <f>IFERROR(_xll.qlIndexFixing(ONIndex1M,I659,TRUE,_xll.ohTrigger(RecalcTrigger,Trigger1M)),NA())</f>
        <v>6.462083919567263E-3</v>
      </c>
      <c r="O659" s="44">
        <f>IFERROR(_xll.qlIndexFixing(ONIndex3M,I659,TRUE,_xll.ohTrigger(RecalcTrigger,Trigger3M)),NA())</f>
        <v>7.5533515118575423E-3</v>
      </c>
      <c r="P659" s="44">
        <f>IFERROR(_xll.qlIndexFixing(ONIndex6M,I659,TRUE,_xll.ohTrigger(RecalcTrigger,Trigger6M)),NA())</f>
        <v>8.8171778741408247E-3</v>
      </c>
      <c r="Q659" s="183">
        <f>IFERROR(_xll.qlIndexFixing(ONIndex1Y,I659,TRUE,_xll.ohTrigger(RecalcTrigger,Trigger1Y)),NA())</f>
        <v>1.0293463680142168E-2</v>
      </c>
    </row>
    <row r="660" spans="2:17" x14ac:dyDescent="0.2">
      <c r="B660" s="39" t="s">
        <v>42</v>
      </c>
      <c r="D660" s="42">
        <f>_xll.qlCalendarAdvance(Calendar,$D659,B660,"f",FALSE)</f>
        <v>43984</v>
      </c>
      <c r="E660" s="177">
        <f>_xll.qlInterestRateIndexValueDate(IndexON,D660)</f>
        <v>43984</v>
      </c>
      <c r="F660" s="193">
        <f>IFERROR(_xll.qlIndexFixing(IndexON,D660,TRUE,_xll.ohTrigger(RecalcTrigger,TriggerON)),NA())</f>
        <v>5.8262033078015918E-3</v>
      </c>
      <c r="H660" s="42">
        <f>_xll.qlCalendarAdvance(Calendar,$H659,B660,"f",FALSE)</f>
        <v>43984</v>
      </c>
      <c r="I660" s="177">
        <f>_xll.qlInterestRateIndexValueDate(Index1M,$H660)</f>
        <v>43986</v>
      </c>
      <c r="J660" s="182">
        <f>IFERROR(_xll.qlIndexFixing(Index1M,$H660,TRUE,_xll.ohTrigger(RecalcTrigger,Trigger1M)),NA())</f>
        <v>6.6260931229530917E-3</v>
      </c>
      <c r="K660" s="44">
        <f>IFERROR(_xll.qlIndexFixing(Index3M,H660,TRUE,_xll.ohTrigger(RecalcTrigger,Trigger3M)),NA())</f>
        <v>7.9939635731288757E-3</v>
      </c>
      <c r="L660" s="44">
        <f>IFERROR(_xll.qlIndexFixing(Index6M,$H660,TRUE,_xll.ohTrigger(RecalcTrigger,Trigger6M)),NA())</f>
        <v>9.61251522067837E-3</v>
      </c>
      <c r="M660" s="183">
        <f>IFERROR(_xll.qlIndexFixing(Index1Y,$H660,TRUE,_xll.ohTrigger(RecalcTrigger,Trigger1Y)),NA())</f>
        <v>1.1820597189550213E-2</v>
      </c>
      <c r="N660" s="182">
        <f>IFERROR(_xll.qlIndexFixing(ONIndex1M,I660,TRUE,_xll.ohTrigger(RecalcTrigger,Trigger1M)),NA())</f>
        <v>6.5232814079241308E-3</v>
      </c>
      <c r="O660" s="44">
        <f>IFERROR(_xll.qlIndexFixing(ONIndex3M,I660,TRUE,_xll.ohTrigger(RecalcTrigger,Trigger3M)),NA())</f>
        <v>7.6147542722537764E-3</v>
      </c>
      <c r="P660" s="44">
        <f>IFERROR(_xll.qlIndexFixing(ONIndex6M,I660,TRUE,_xll.ohTrigger(RecalcTrigger,Trigger6M)),NA())</f>
        <v>8.8747957339840866E-3</v>
      </c>
      <c r="Q660" s="183">
        <f>IFERROR(_xll.qlIndexFixing(ONIndex1Y,I660,TRUE,_xll.ohTrigger(RecalcTrigger,Trigger1Y)),NA())</f>
        <v>1.0350953155002784E-2</v>
      </c>
    </row>
    <row r="661" spans="2:17" x14ac:dyDescent="0.2">
      <c r="B661" s="39" t="s">
        <v>42</v>
      </c>
      <c r="D661" s="42">
        <f>_xll.qlCalendarAdvance(Calendar,$D660,B661,"f",FALSE)</f>
        <v>43991</v>
      </c>
      <c r="E661" s="177">
        <f>_xll.qlInterestRateIndexValueDate(IndexON,D661)</f>
        <v>43991</v>
      </c>
      <c r="F661" s="193">
        <f>IFERROR(_xll.qlIndexFixing(IndexON,D661,TRUE,_xll.ohTrigger(RecalcTrigger,TriggerON)),NA())</f>
        <v>5.8918439659105815E-3</v>
      </c>
      <c r="H661" s="42">
        <f>_xll.qlCalendarAdvance(Calendar,$H660,B661,"f",FALSE)</f>
        <v>43991</v>
      </c>
      <c r="I661" s="177">
        <f>_xll.qlInterestRateIndexValueDate(Index1M,$H661)</f>
        <v>43993</v>
      </c>
      <c r="J661" s="182">
        <f>IFERROR(_xll.qlIndexFixing(Index1M,$H661,TRUE,_xll.ohTrigger(RecalcTrigger,Trigger1M)),NA())</f>
        <v>6.6876575316765496E-3</v>
      </c>
      <c r="K661" s="44">
        <f>IFERROR(_xll.qlIndexFixing(Index3M,H661,TRUE,_xll.ohTrigger(RecalcTrigger,Trigger3M)),NA())</f>
        <v>8.0572802374465433E-3</v>
      </c>
      <c r="L661" s="44">
        <f>IFERROR(_xll.qlIndexFixing(Index6M,$H661,TRUE,_xll.ohTrigger(RecalcTrigger,Trigger6M)),NA())</f>
        <v>9.6702782270249726E-3</v>
      </c>
      <c r="M661" s="183">
        <f>IFERROR(_xll.qlIndexFixing(Index1Y,$H661,TRUE,_xll.ohTrigger(RecalcTrigger,Trigger1Y)),NA())</f>
        <v>1.187642272253033E-2</v>
      </c>
      <c r="N661" s="182">
        <f>IFERROR(_xll.qlIndexFixing(ONIndex1M,I661,TRUE,_xll.ohTrigger(RecalcTrigger,Trigger1M)),NA())</f>
        <v>6.5846056583218626E-3</v>
      </c>
      <c r="O661" s="44">
        <f>IFERROR(_xll.qlIndexFixing(ONIndex3M,I661,TRUE,_xll.ohTrigger(RecalcTrigger,Trigger3M)),NA())</f>
        <v>7.6764106991777936E-3</v>
      </c>
      <c r="P661" s="44">
        <f>IFERROR(_xll.qlIndexFixing(ONIndex6M,I661,TRUE,_xll.ohTrigger(RecalcTrigger,Trigger6M)),NA())</f>
        <v>8.932405907016161E-3</v>
      </c>
      <c r="Q661" s="183">
        <f>IFERROR(_xll.qlIndexFixing(ONIndex1Y,I661,TRUE,_xll.ohTrigger(RecalcTrigger,Trigger1Y)),NA())</f>
        <v>1.040822497037297E-2</v>
      </c>
    </row>
    <row r="662" spans="2:17" x14ac:dyDescent="0.2">
      <c r="B662" s="39" t="s">
        <v>42</v>
      </c>
      <c r="D662" s="42">
        <f>_xll.qlCalendarAdvance(Calendar,$D661,B662,"f",FALSE)</f>
        <v>43998</v>
      </c>
      <c r="E662" s="177">
        <f>_xll.qlInterestRateIndexValueDate(IndexON,D662)</f>
        <v>43998</v>
      </c>
      <c r="F662" s="193">
        <f>IFERROR(_xll.qlIndexFixing(IndexON,D662,TRUE,_xll.ohTrigger(RecalcTrigger,TriggerON)),NA())</f>
        <v>5.9577984088576841E-3</v>
      </c>
      <c r="H662" s="42">
        <f>_xll.qlCalendarAdvance(Calendar,$H661,B662,"f",FALSE)</f>
        <v>43998</v>
      </c>
      <c r="I662" s="177">
        <f>_xll.qlInterestRateIndexValueDate(Index1M,$H662)</f>
        <v>44000</v>
      </c>
      <c r="J662" s="182">
        <f>IFERROR(_xll.qlIndexFixing(Index1M,$H662,TRUE,_xll.ohTrigger(RecalcTrigger,Trigger1M)),NA())</f>
        <v>6.7493461770584684E-3</v>
      </c>
      <c r="K662" s="44">
        <f>IFERROR(_xll.qlIndexFixing(Index3M,H662,TRUE,_xll.ohTrigger(RecalcTrigger,Trigger3M)),NA())</f>
        <v>8.1208591517685329E-3</v>
      </c>
      <c r="L662" s="44">
        <f>IFERROR(_xll.qlIndexFixing(Index6M,$H662,TRUE,_xll.ohTrigger(RecalcTrigger,Trigger6M)),NA())</f>
        <v>9.7280485261194028E-3</v>
      </c>
      <c r="M662" s="183">
        <f>IFERROR(_xll.qlIndexFixing(Index1Y,$H662,TRUE,_xll.ohTrigger(RecalcTrigger,Trigger1Y)),NA())</f>
        <v>1.1932241285348137E-2</v>
      </c>
      <c r="N662" s="182">
        <f>IFERROR(_xll.qlIndexFixing(ONIndex1M,I662,TRUE,_xll.ohTrigger(RecalcTrigger,Trigger1M)),NA())</f>
        <v>6.6460555646852271E-3</v>
      </c>
      <c r="O662" s="44">
        <f>IFERROR(_xll.qlIndexFixing(ONIndex3M,I662,TRUE,_xll.ohTrigger(RecalcTrigger,Trigger3M)),NA())</f>
        <v>7.7383218083770799E-3</v>
      </c>
      <c r="P662" s="44">
        <f>IFERROR(_xll.qlIndexFixing(ONIndex6M,I662,TRUE,_xll.ohTrigger(RecalcTrigger,Trigger6M)),NA())</f>
        <v>8.9900062562264793E-3</v>
      </c>
      <c r="Q662" s="183">
        <f>IFERROR(_xll.qlIndexFixing(ONIndex1Y,I662,TRUE,_xll.ohTrigger(RecalcTrigger,Trigger1Y)),NA())</f>
        <v>1.0465273766380179E-2</v>
      </c>
    </row>
    <row r="663" spans="2:17" x14ac:dyDescent="0.2">
      <c r="B663" s="39" t="s">
        <v>42</v>
      </c>
      <c r="D663" s="42">
        <f>_xll.qlCalendarAdvance(Calendar,$D662,B663,"f",FALSE)</f>
        <v>44005</v>
      </c>
      <c r="E663" s="177">
        <f>_xll.qlInterestRateIndexValueDate(IndexON,D663)</f>
        <v>44005</v>
      </c>
      <c r="F663" s="193">
        <f>IFERROR(_xll.qlIndexFixing(IndexON,D663,TRUE,_xll.ohTrigger(RecalcTrigger,TriggerON)),NA())</f>
        <v>6.0240674969946895E-3</v>
      </c>
      <c r="H663" s="42">
        <f>_xll.qlCalendarAdvance(Calendar,$H662,B663,"f",FALSE)</f>
        <v>44005</v>
      </c>
      <c r="I663" s="177">
        <f>_xll.qlInterestRateIndexValueDate(Index1M,$H663)</f>
        <v>44007</v>
      </c>
      <c r="J663" s="182">
        <f>IFERROR(_xll.qlIndexFixing(Index1M,$H663,TRUE,_xll.ohTrigger(RecalcTrigger,Trigger1M)),NA())</f>
        <v>6.8111579541627054E-3</v>
      </c>
      <c r="K663" s="44">
        <f>IFERROR(_xll.qlIndexFixing(Index3M,H663,TRUE,_xll.ohTrigger(RecalcTrigger,Trigger3M)),NA())</f>
        <v>8.1847013352352675E-3</v>
      </c>
      <c r="L663" s="44">
        <f>IFERROR(_xll.qlIndexFixing(Index6M,$H663,TRUE,_xll.ohTrigger(RecalcTrigger,Trigger6M)),NA())</f>
        <v>9.7986190184714654E-3</v>
      </c>
      <c r="M663" s="183">
        <f>IFERROR(_xll.qlIndexFixing(Index1Y,$H663,TRUE,_xll.ohTrigger(RecalcTrigger,Trigger1Y)),NA())</f>
        <v>1.1988059136923152E-2</v>
      </c>
      <c r="N663" s="182">
        <f>IFERROR(_xll.qlIndexFixing(ONIndex1M,I663,TRUE,_xll.ohTrigger(RecalcTrigger,Trigger1M)),NA())</f>
        <v>6.7076300207791206E-3</v>
      </c>
      <c r="O663" s="44">
        <f>IFERROR(_xll.qlIndexFixing(ONIndex3M,I663,TRUE,_xll.ohTrigger(RecalcTrigger,Trigger3M)),NA())</f>
        <v>7.8004886155191855E-3</v>
      </c>
      <c r="P663" s="44">
        <f>IFERROR(_xll.qlIndexFixing(ONIndex6M,I663,TRUE,_xll.ohTrigger(RecalcTrigger,Trigger6M)),NA())</f>
        <v>9.047594644604473E-3</v>
      </c>
      <c r="Q663" s="183">
        <f>IFERROR(_xll.qlIndexFixing(ONIndex1Y,I663,TRUE,_xll.ohTrigger(RecalcTrigger,Trigger1Y)),NA())</f>
        <v>1.0522094183311737E-2</v>
      </c>
    </row>
    <row r="664" spans="2:17" x14ac:dyDescent="0.2">
      <c r="B664" s="39" t="s">
        <v>42</v>
      </c>
      <c r="D664" s="42">
        <f>_xll.qlCalendarAdvance(Calendar,$D663,B664,"f",FALSE)</f>
        <v>44012</v>
      </c>
      <c r="E664" s="177">
        <f>_xll.qlInterestRateIndexValueDate(IndexON,D664)</f>
        <v>44012</v>
      </c>
      <c r="F664" s="193">
        <f>IFERROR(_xll.qlIndexFixing(IndexON,D664,TRUE,_xll.ohTrigger(RecalcTrigger,TriggerON)),NA())</f>
        <v>6.0906520905934514E-3</v>
      </c>
      <c r="H664" s="42">
        <f>_xll.qlCalendarAdvance(Calendar,$H663,B664,"f",FALSE)</f>
        <v>44012</v>
      </c>
      <c r="I664" s="177">
        <f>_xll.qlInterestRateIndexValueDate(Index1M,$H664)</f>
        <v>44014</v>
      </c>
      <c r="J664" s="182">
        <f>IFERROR(_xll.qlIndexFixing(Index1M,$H664,TRUE,_xll.ohTrigger(RecalcTrigger,Trigger1M)),NA())</f>
        <v>6.8730917580456241E-3</v>
      </c>
      <c r="K664" s="44">
        <f>IFERROR(_xll.qlIndexFixing(Index3M,H664,TRUE,_xll.ohTrigger(RecalcTrigger,Trigger3M)),NA())</f>
        <v>8.2488021020211064E-3</v>
      </c>
      <c r="L664" s="44">
        <f>IFERROR(_xll.qlIndexFixing(Index6M,$H664,TRUE,_xll.ohTrigger(RecalcTrigger,Trigger6M)),NA())</f>
        <v>9.8564208067020865E-3</v>
      </c>
      <c r="M664" s="183">
        <f>IFERROR(_xll.qlIndexFixing(Index1Y,$H664,TRUE,_xll.ohTrigger(RecalcTrigger,Trigger1Y)),NA())</f>
        <v>1.2043882651146382E-2</v>
      </c>
      <c r="N664" s="182">
        <f>IFERROR(_xll.qlIndexFixing(ONIndex1M,I664,TRUE,_xll.ohTrigger(RecalcTrigger,Trigger1M)),NA())</f>
        <v>6.7693279202085677E-3</v>
      </c>
      <c r="O664" s="44">
        <f>IFERROR(_xll.qlIndexFixing(ONIndex3M,I664,TRUE,_xll.ohTrigger(RecalcTrigger,Trigger3M)),NA())</f>
        <v>7.8629121361917242E-3</v>
      </c>
      <c r="P664" s="44">
        <f>IFERROR(_xll.qlIndexFixing(ONIndex6M,I664,TRUE,_xll.ohTrigger(RecalcTrigger,Trigger6M)),NA())</f>
        <v>9.1051689351395737E-3</v>
      </c>
      <c r="Q664" s="183">
        <f>IFERROR(_xll.qlIndexFixing(ONIndex1Y,I664,TRUE,_xll.ohTrigger(RecalcTrigger,Trigger1Y)),NA())</f>
        <v>1.057868086145497E-2</v>
      </c>
    </row>
    <row r="665" spans="2:17" x14ac:dyDescent="0.2">
      <c r="B665" s="39" t="s">
        <v>42</v>
      </c>
      <c r="D665" s="42">
        <f>_xll.qlCalendarAdvance(Calendar,$D664,B665,"f",FALSE)</f>
        <v>44019</v>
      </c>
      <c r="E665" s="177">
        <f>_xll.qlInterestRateIndexValueDate(IndexON,D665)</f>
        <v>44019</v>
      </c>
      <c r="F665" s="193">
        <f>IFERROR(_xll.qlIndexFixing(IndexON,D665,TRUE,_xll.ohTrigger(RecalcTrigger,TriggerON)),NA())</f>
        <v>6.1575530501656317E-3</v>
      </c>
      <c r="H665" s="42">
        <f>_xll.qlCalendarAdvance(Calendar,$H664,B665,"f",FALSE)</f>
        <v>44019</v>
      </c>
      <c r="I665" s="177">
        <f>_xll.qlInterestRateIndexValueDate(Index1M,$H665)</f>
        <v>44021</v>
      </c>
      <c r="J665" s="182">
        <f>IFERROR(_xll.qlIndexFixing(Index1M,$H665,TRUE,_xll.ohTrigger(RecalcTrigger,Trigger1M)),NA())</f>
        <v>6.9351464837336119E-3</v>
      </c>
      <c r="K665" s="44">
        <f>IFERROR(_xll.qlIndexFixing(Index3M,H665,TRUE,_xll.ohTrigger(RecalcTrigger,Trigger3M)),NA())</f>
        <v>8.3131416516917158E-3</v>
      </c>
      <c r="L665" s="44">
        <f>IFERROR(_xll.qlIndexFixing(Index6M,$H665,TRUE,_xll.ohTrigger(RecalcTrigger,Trigger6M)),NA())</f>
        <v>9.9142364166979451E-3</v>
      </c>
      <c r="M665" s="183">
        <f>IFERROR(_xll.qlIndexFixing(Index1Y,$H665,TRUE,_xll.ohTrigger(RecalcTrigger,Trigger1Y)),NA())</f>
        <v>1.2099718316912506E-2</v>
      </c>
      <c r="N665" s="182">
        <f>IFERROR(_xll.qlIndexFixing(ONIndex1M,I665,TRUE,_xll.ohTrigger(RecalcTrigger,Trigger1M)),NA())</f>
        <v>6.8311481567384646E-3</v>
      </c>
      <c r="O665" s="44">
        <f>IFERROR(_xll.qlIndexFixing(ONIndex3M,I665,TRUE,_xll.ohTrigger(RecalcTrigger,Trigger3M)),NA())</f>
        <v>7.9255933859823102E-3</v>
      </c>
      <c r="P665" s="44">
        <f>IFERROR(_xll.qlIndexFixing(ONIndex6M,I665,TRUE,_xll.ohTrigger(RecalcTrigger,Trigger6M)),NA())</f>
        <v>9.1627269909011488E-3</v>
      </c>
      <c r="Q665" s="183">
        <f>IFERROR(_xll.qlIndexFixing(ONIndex1Y,I665,TRUE,_xll.ohTrigger(RecalcTrigger,Trigger1Y)),NA())</f>
        <v>1.0635028441097205E-2</v>
      </c>
    </row>
    <row r="666" spans="2:17" x14ac:dyDescent="0.2">
      <c r="B666" s="39" t="s">
        <v>42</v>
      </c>
      <c r="D666" s="42">
        <f>_xll.qlCalendarAdvance(Calendar,$D665,B666,"f",FALSE)</f>
        <v>44026</v>
      </c>
      <c r="E666" s="177">
        <f>_xll.qlInterestRateIndexValueDate(IndexON,D666)</f>
        <v>44026</v>
      </c>
      <c r="F666" s="193">
        <f>IFERROR(_xll.qlIndexFixing(IndexON,D666,TRUE,_xll.ohTrigger(RecalcTrigger,TriggerON)),NA())</f>
        <v>6.2247712359031482E-3</v>
      </c>
      <c r="H666" s="42">
        <f>_xll.qlCalendarAdvance(Calendar,$H665,B666,"f",FALSE)</f>
        <v>44026</v>
      </c>
      <c r="I666" s="177">
        <f>_xll.qlInterestRateIndexValueDate(Index1M,$H666)</f>
        <v>44028</v>
      </c>
      <c r="J666" s="182">
        <f>IFERROR(_xll.qlIndexFixing(Index1M,$H666,TRUE,_xll.ohTrigger(RecalcTrigger,Trigger1M)),NA())</f>
        <v>6.9973210262405661E-3</v>
      </c>
      <c r="K666" s="44">
        <f>IFERROR(_xll.qlIndexFixing(Index3M,H666,TRUE,_xll.ohTrigger(RecalcTrigger,Trigger3M)),NA())</f>
        <v>8.377697422609319E-3</v>
      </c>
      <c r="L666" s="44">
        <f>IFERROR(_xll.qlIndexFixing(Index6M,$H666,TRUE,_xll.ohTrigger(RecalcTrigger,Trigger6M)),NA())</f>
        <v>9.9720679256512235E-3</v>
      </c>
      <c r="M666" s="183">
        <f>IFERROR(_xll.qlIndexFixing(Index1Y,$H666,TRUE,_xll.ohTrigger(RecalcTrigger,Trigger1Y)),NA())</f>
        <v>1.2155572738152516E-2</v>
      </c>
      <c r="N666" s="182">
        <f>IFERROR(_xll.qlIndexFixing(ONIndex1M,I666,TRUE,_xll.ohTrigger(RecalcTrigger,Trigger1M)),NA())</f>
        <v>6.8930896242935802E-3</v>
      </c>
      <c r="O666" s="44">
        <f>IFERROR(_xll.qlIndexFixing(ONIndex3M,I666,TRUE,_xll.ohTrigger(RecalcTrigger,Trigger3M)),NA())</f>
        <v>7.9885333805584935E-3</v>
      </c>
      <c r="P666" s="44">
        <f>IFERROR(_xll.qlIndexFixing(ONIndex6M,I666,TRUE,_xll.ohTrigger(RecalcTrigger,Trigger6M)),NA())</f>
        <v>9.2202666747986939E-3</v>
      </c>
      <c r="Q666" s="183">
        <f>IFERROR(_xll.qlIndexFixing(ONIndex1Y,I666,TRUE,_xll.ohTrigger(RecalcTrigger,Trigger1Y)),NA())</f>
        <v>1.0691131562365896E-2</v>
      </c>
    </row>
    <row r="667" spans="2:17" x14ac:dyDescent="0.2">
      <c r="B667" s="39" t="s">
        <v>42</v>
      </c>
      <c r="D667" s="42">
        <f>_xll.qlCalendarAdvance(Calendar,$D666,B667,"f",FALSE)</f>
        <v>44033</v>
      </c>
      <c r="E667" s="177">
        <f>_xll.qlInterestRateIndexValueDate(IndexON,D667)</f>
        <v>44033</v>
      </c>
      <c r="F667" s="193">
        <f>IFERROR(_xll.qlIndexFixing(IndexON,D667,TRUE,_xll.ohTrigger(RecalcTrigger,TriggerON)),NA())</f>
        <v>6.2923075081577906E-3</v>
      </c>
      <c r="H667" s="42">
        <f>_xll.qlCalendarAdvance(Calendar,$H666,B667,"f",FALSE)</f>
        <v>44033</v>
      </c>
      <c r="I667" s="177">
        <f>_xll.qlInterestRateIndexValueDate(Index1M,$H667)</f>
        <v>44035</v>
      </c>
      <c r="J667" s="182">
        <f>IFERROR(_xll.qlIndexFixing(Index1M,$H667,TRUE,_xll.ohTrigger(RecalcTrigger,Trigger1M)),NA())</f>
        <v>7.0596142805454121E-3</v>
      </c>
      <c r="K667" s="44">
        <f>IFERROR(_xll.qlIndexFixing(Index3M,H667,TRUE,_xll.ohTrigger(RecalcTrigger,Trigger3M)),NA())</f>
        <v>8.442446499010714E-3</v>
      </c>
      <c r="L667" s="44">
        <f>IFERROR(_xll.qlIndexFixing(Index6M,$H667,TRUE,_xll.ohTrigger(RecalcTrigger,Trigger6M)),NA())</f>
        <v>1.0029917463592697E-2</v>
      </c>
      <c r="M667" s="183">
        <f>IFERROR(_xll.qlIndexFixing(Index1Y,$H667,TRUE,_xll.ohTrigger(RecalcTrigger,Trigger1Y)),NA())</f>
        <v>1.2211452633865907E-2</v>
      </c>
      <c r="N667" s="182">
        <f>IFERROR(_xll.qlIndexFixing(ONIndex1M,I667,TRUE,_xll.ohTrigger(RecalcTrigger,Trigger1M)),NA())</f>
        <v>6.9551512163990026E-3</v>
      </c>
      <c r="O667" s="44">
        <f>IFERROR(_xll.qlIndexFixing(ONIndex3M,I667,TRUE,_xll.ohTrigger(RecalcTrigger,Trigger3M)),NA())</f>
        <v>8.0517331355878241E-3</v>
      </c>
      <c r="P667" s="44">
        <f>IFERROR(_xll.qlIndexFixing(ONIndex6M,I667,TRUE,_xll.ohTrigger(RecalcTrigger,Trigger6M)),NA())</f>
        <v>9.2777858499815125E-3</v>
      </c>
      <c r="Q667" s="183">
        <f>IFERROR(_xll.qlIndexFixing(ONIndex1Y,I667,TRUE,_xll.ohTrigger(RecalcTrigger,Trigger1Y)),NA())</f>
        <v>1.0746984865708242E-2</v>
      </c>
    </row>
    <row r="668" spans="2:17" x14ac:dyDescent="0.2">
      <c r="B668" s="39" t="s">
        <v>42</v>
      </c>
      <c r="D668" s="42">
        <f>_xll.qlCalendarAdvance(Calendar,$D667,B668,"f",FALSE)</f>
        <v>44040</v>
      </c>
      <c r="E668" s="177">
        <f>_xll.qlInterestRateIndexValueDate(IndexON,D668)</f>
        <v>44040</v>
      </c>
      <c r="F668" s="193">
        <f>IFERROR(_xll.qlIndexFixing(IndexON,D668,TRUE,_xll.ohTrigger(RecalcTrigger,TriggerON)),NA())</f>
        <v>6.3601627273612849E-3</v>
      </c>
      <c r="H668" s="42">
        <f>_xll.qlCalendarAdvance(Calendar,$H667,B668,"f",FALSE)</f>
        <v>44040</v>
      </c>
      <c r="I668" s="177">
        <f>_xll.qlInterestRateIndexValueDate(Index1M,$H668)</f>
        <v>44042</v>
      </c>
      <c r="J668" s="182">
        <f>IFERROR(_xll.qlIndexFixing(Index1M,$H668,TRUE,_xll.ohTrigger(RecalcTrigger,Trigger1M)),NA())</f>
        <v>7.1220251416245772E-3</v>
      </c>
      <c r="K668" s="44">
        <f>IFERROR(_xll.qlIndexFixing(Index3M,H668,TRUE,_xll.ohTrigger(RecalcTrigger,Trigger3M)),NA())</f>
        <v>8.5073656109716563E-3</v>
      </c>
      <c r="L668" s="44">
        <f>IFERROR(_xll.qlIndexFixing(Index6M,$H668,TRUE,_xll.ohTrigger(RecalcTrigger,Trigger6M)),NA())</f>
        <v>1.0074937111481773E-2</v>
      </c>
      <c r="M668" s="183">
        <f>IFERROR(_xll.qlIndexFixing(Index1Y,$H668,TRUE,_xll.ohTrigger(RecalcTrigger,Trigger1Y)),NA())</f>
        <v>1.226736483815462E-2</v>
      </c>
      <c r="N668" s="182">
        <f>IFERROR(_xll.qlIndexFixing(ONIndex1M,I668,TRUE,_xll.ohTrigger(RecalcTrigger,Trigger1M)),NA())</f>
        <v>7.0173318268995644E-3</v>
      </c>
      <c r="O668" s="44">
        <f>IFERROR(_xll.qlIndexFixing(ONIndex3M,I668,TRUE,_xll.ohTrigger(RecalcTrigger,Trigger3M)),NA())</f>
        <v>8.1151936667378521E-3</v>
      </c>
      <c r="P668" s="44">
        <f>IFERROR(_xll.qlIndexFixing(ONIndex6M,I668,TRUE,_xll.ohTrigger(RecalcTrigger,Trigger6M)),NA())</f>
        <v>9.3352823793591E-3</v>
      </c>
      <c r="Q668" s="183">
        <f>IFERROR(_xll.qlIndexFixing(ONIndex1Y,I668,TRUE,_xll.ohTrigger(RecalcTrigger,Trigger1Y)),NA())</f>
        <v>1.0802582991171761E-2</v>
      </c>
    </row>
    <row r="669" spans="2:17" x14ac:dyDescent="0.2">
      <c r="B669" s="39" t="s">
        <v>42</v>
      </c>
      <c r="D669" s="42">
        <f>_xll.qlCalendarAdvance(Calendar,$D668,B669,"f",FALSE)</f>
        <v>44047</v>
      </c>
      <c r="E669" s="177">
        <f>_xll.qlInterestRateIndexValueDate(IndexON,D669)</f>
        <v>44047</v>
      </c>
      <c r="F669" s="193">
        <f>IFERROR(_xll.qlIndexFixing(IndexON,D669,TRUE,_xll.ohTrigger(RecalcTrigger,TriggerON)),NA())</f>
        <v>6.4283377538654207E-3</v>
      </c>
      <c r="H669" s="42">
        <f>_xll.qlCalendarAdvance(Calendar,$H668,B669,"f",FALSE)</f>
        <v>44047</v>
      </c>
      <c r="I669" s="177">
        <f>_xll.qlInterestRateIndexValueDate(Index1M,$H669)</f>
        <v>44049</v>
      </c>
      <c r="J669" s="182">
        <f>IFERROR(_xll.qlIndexFixing(Index1M,$H669,TRUE,_xll.ohTrigger(RecalcTrigger,Trigger1M)),NA())</f>
        <v>7.1845525044220149E-3</v>
      </c>
      <c r="K669" s="44">
        <f>IFERROR(_xll.qlIndexFixing(Index3M,H669,TRUE,_xll.ohTrigger(RecalcTrigger,Trigger3M)),NA())</f>
        <v>8.572431134361666E-3</v>
      </c>
      <c r="L669" s="44">
        <f>IFERROR(_xll.qlIndexFixing(Index6M,$H669,TRUE,_xll.ohTrigger(RecalcTrigger,Trigger6M)),NA())</f>
        <v>1.0145679410797985E-2</v>
      </c>
      <c r="M669" s="183">
        <f>IFERROR(_xll.qlIndexFixing(Index1Y,$H669,TRUE,_xll.ohTrigger(RecalcTrigger,Trigger1Y)),NA())</f>
        <v>1.2323316300256333E-2</v>
      </c>
      <c r="N669" s="182">
        <f>IFERROR(_xll.qlIndexFixing(ONIndex1M,I669,TRUE,_xll.ohTrigger(RecalcTrigger,Trigger1M)),NA())</f>
        <v>7.079630349560162E-3</v>
      </c>
      <c r="O669" s="44">
        <f>IFERROR(_xll.qlIndexFixing(ONIndex3M,I669,TRUE,_xll.ohTrigger(RecalcTrigger,Trigger3M)),NA())</f>
        <v>8.1789159895961916E-3</v>
      </c>
      <c r="P669" s="44">
        <f>IFERROR(_xll.qlIndexFixing(ONIndex6M,I669,TRUE,_xll.ohTrigger(RecalcTrigger,Trigger6M)),NA())</f>
        <v>9.392754126000824E-3</v>
      </c>
      <c r="Q669" s="183">
        <f>IFERROR(_xll.qlIndexFixing(ONIndex1Y,I669,TRUE,_xll.ohTrigger(RecalcTrigger,Trigger1Y)),NA())</f>
        <v>1.085792057920365E-2</v>
      </c>
    </row>
    <row r="670" spans="2:17" x14ac:dyDescent="0.2">
      <c r="B670" s="39" t="s">
        <v>42</v>
      </c>
      <c r="D670" s="42">
        <f>_xll.qlCalendarAdvance(Calendar,$D669,B670,"f",FALSE)</f>
        <v>44054</v>
      </c>
      <c r="E670" s="177">
        <f>_xll.qlInterestRateIndexValueDate(IndexON,D670)</f>
        <v>44054</v>
      </c>
      <c r="F670" s="193">
        <f>IFERROR(_xll.qlIndexFixing(IndexON,D670,TRUE,_xll.ohTrigger(RecalcTrigger,TriggerON)),NA())</f>
        <v>6.4968334478621159E-3</v>
      </c>
      <c r="H670" s="42">
        <f>_xll.qlCalendarAdvance(Calendar,$H669,B670,"f",FALSE)</f>
        <v>44054</v>
      </c>
      <c r="I670" s="177">
        <f>_xll.qlInterestRateIndexValueDate(Index1M,$H670)</f>
        <v>44056</v>
      </c>
      <c r="J670" s="182">
        <f>IFERROR(_xll.qlIndexFixing(Index1M,$H670,TRUE,_xll.ohTrigger(RecalcTrigger,Trigger1M)),NA())</f>
        <v>7.2471952638616943E-3</v>
      </c>
      <c r="K670" s="44">
        <f>IFERROR(_xll.qlIndexFixing(Index3M,H670,TRUE,_xll.ohTrigger(RecalcTrigger,Trigger3M)),NA())</f>
        <v>8.6376190908101502E-3</v>
      </c>
      <c r="L670" s="44">
        <f>IFERROR(_xll.qlIndexFixing(Index6M,$H670,TRUE,_xll.ohTrigger(RecalcTrigger,Trigger6M)),NA())</f>
        <v>1.0203596344382074E-2</v>
      </c>
      <c r="M670" s="183">
        <f>IFERROR(_xll.qlIndexFixing(Index1Y,$H670,TRUE,_xll.ohTrigger(RecalcTrigger,Trigger1Y)),NA())</f>
        <v>1.2379314084578626E-2</v>
      </c>
      <c r="N670" s="182">
        <f>IFERROR(_xll.qlIndexFixing(ONIndex1M,I670,TRUE,_xll.ohTrigger(RecalcTrigger,Trigger1M)),NA())</f>
        <v>7.142045678065756E-3</v>
      </c>
      <c r="O670" s="44">
        <f>IFERROR(_xll.qlIndexFixing(ONIndex3M,I670,TRUE,_xll.ohTrigger(RecalcTrigger,Trigger3M)),NA())</f>
        <v>8.2429011197504565E-3</v>
      </c>
      <c r="P670" s="44">
        <f>IFERROR(_xll.qlIndexFixing(ONIndex6M,I670,TRUE,_xll.ohTrigger(RecalcTrigger,Trigger6M)),NA())</f>
        <v>9.4501989528961161E-3</v>
      </c>
      <c r="Q670" s="183">
        <f>IFERROR(_xll.qlIndexFixing(ONIndex1Y,I670,TRUE,_xll.ohTrigger(RecalcTrigger,Trigger1Y)),NA())</f>
        <v>1.0912992269851429E-2</v>
      </c>
    </row>
    <row r="671" spans="2:17" x14ac:dyDescent="0.2">
      <c r="B671" s="39" t="s">
        <v>42</v>
      </c>
      <c r="D671" s="42">
        <f>_xll.qlCalendarAdvance(Calendar,$D670,B671,"f",FALSE)</f>
        <v>44061</v>
      </c>
      <c r="E671" s="177">
        <f>_xll.qlInterestRateIndexValueDate(IndexON,D671)</f>
        <v>44061</v>
      </c>
      <c r="F671" s="193">
        <f>IFERROR(_xll.qlIndexFixing(IndexON,D671,TRUE,_xll.ohTrigger(RecalcTrigger,TriggerON)),NA())</f>
        <v>6.5656506698630324E-3</v>
      </c>
      <c r="H671" s="42">
        <f>_xll.qlCalendarAdvance(Calendar,$H670,B671,"f",FALSE)</f>
        <v>44061</v>
      </c>
      <c r="I671" s="177">
        <f>_xll.qlInterestRateIndexValueDate(Index1M,$H671)</f>
        <v>44063</v>
      </c>
      <c r="J671" s="182">
        <f>IFERROR(_xll.qlIndexFixing(Index1M,$H671,TRUE,_xll.ohTrigger(RecalcTrigger,Trigger1M)),NA())</f>
        <v>7.3099523148550949E-3</v>
      </c>
      <c r="K671" s="44">
        <f>IFERROR(_xll.qlIndexFixing(Index3M,H671,TRUE,_xll.ohTrigger(RecalcTrigger,Trigger3M)),NA())</f>
        <v>8.702905147668168E-3</v>
      </c>
      <c r="L671" s="44">
        <f>IFERROR(_xll.qlIndexFixing(Index6M,$H671,TRUE,_xll.ohTrigger(RecalcTrigger,Trigger6M)),NA())</f>
        <v>1.0261540355612523E-2</v>
      </c>
      <c r="M671" s="183">
        <f>IFERROR(_xll.qlIndexFixing(Index1Y,$H671,TRUE,_xll.ohTrigger(RecalcTrigger,Trigger1Y)),NA())</f>
        <v>1.2435365370734896E-2</v>
      </c>
      <c r="N671" s="182">
        <f>IFERROR(_xll.qlIndexFixing(ONIndex1M,I671,TRUE,_xll.ohTrigger(RecalcTrigger,Trigger1M)),NA())</f>
        <v>7.2045767061812427E-3</v>
      </c>
      <c r="O671" s="44">
        <f>IFERROR(_xll.qlIndexFixing(ONIndex3M,I671,TRUE,_xll.ohTrigger(RecalcTrigger,Trigger3M)),NA())</f>
        <v>8.3071500729481329E-3</v>
      </c>
      <c r="P671" s="44">
        <f>IFERROR(_xll.qlIndexFixing(ONIndex6M,I671,TRUE,_xll.ohTrigger(RecalcTrigger,Trigger6M)),NA())</f>
        <v>9.5076147230344077E-3</v>
      </c>
      <c r="Q671" s="183">
        <f>IFERROR(_xll.qlIndexFixing(ONIndex1Y,I671,TRUE,_xll.ohTrigger(RecalcTrigger,Trigger1Y)),NA())</f>
        <v>1.096779270348236E-2</v>
      </c>
    </row>
    <row r="672" spans="2:17" x14ac:dyDescent="0.2">
      <c r="B672" s="39" t="s">
        <v>42</v>
      </c>
      <c r="D672" s="42">
        <f>_xll.qlCalendarAdvance(Calendar,$D671,B672,"f",FALSE)</f>
        <v>44068</v>
      </c>
      <c r="E672" s="177">
        <f>_xll.qlInterestRateIndexValueDate(IndexON,D672)</f>
        <v>44068</v>
      </c>
      <c r="F672" s="193">
        <f>IFERROR(_xll.qlIndexFixing(IndexON,D672,TRUE,_xll.ohTrigger(RecalcTrigger,TriggerON)),NA())</f>
        <v>6.6347902801400238E-3</v>
      </c>
      <c r="H672" s="42">
        <f>_xll.qlCalendarAdvance(Calendar,$H671,B672,"f",FALSE)</f>
        <v>44068</v>
      </c>
      <c r="I672" s="177">
        <f>_xll.qlInterestRateIndexValueDate(Index1M,$H672)</f>
        <v>44070</v>
      </c>
      <c r="J672" s="182">
        <f>IFERROR(_xll.qlIndexFixing(Index1M,$H672,TRUE,_xll.ohTrigger(RecalcTrigger,Trigger1M)),NA())</f>
        <v>7.3728219089458369E-3</v>
      </c>
      <c r="K672" s="44">
        <f>IFERROR(_xll.qlIndexFixing(Index3M,H672,TRUE,_xll.ohTrigger(RecalcTrigger,Trigger3M)),NA())</f>
        <v>8.7682646179693367E-3</v>
      </c>
      <c r="L672" s="44">
        <f>IFERROR(_xll.qlIndexFixing(Index6M,$H672,TRUE,_xll.ohTrigger(RecalcTrigger,Trigger6M)),NA())</f>
        <v>1.0306610885660527E-2</v>
      </c>
      <c r="M672" s="183">
        <f>IFERROR(_xll.qlIndexFixing(Index1Y,$H672,TRUE,_xll.ohTrigger(RecalcTrigger,Trigger1Y)),NA())</f>
        <v>1.2491477453578084E-2</v>
      </c>
      <c r="N672" s="182">
        <f>IFERROR(_xll.qlIndexFixing(ONIndex1M,I672,TRUE,_xll.ohTrigger(RecalcTrigger,Trigger1M)),NA())</f>
        <v>7.2672223275915826E-3</v>
      </c>
      <c r="O672" s="44">
        <f>IFERROR(_xll.qlIndexFixing(ONIndex3M,I672,TRUE,_xll.ohTrigger(RecalcTrigger,Trigger3M)),NA())</f>
        <v>8.3716638647768349E-3</v>
      </c>
      <c r="P672" s="44">
        <f>IFERROR(_xll.qlIndexFixing(ONIndex6M,I672,TRUE,_xll.ohTrigger(RecalcTrigger,Trigger6M)),NA())</f>
        <v>9.5649992994051303E-3</v>
      </c>
      <c r="Q672" s="183">
        <f>IFERROR(_xll.qlIndexFixing(ONIndex1Y,I672,TRUE,_xll.ohTrigger(RecalcTrigger,Trigger1Y)),NA())</f>
        <v>1.1022316520303832E-2</v>
      </c>
    </row>
    <row r="673" spans="2:17" x14ac:dyDescent="0.2">
      <c r="B673" s="39" t="s">
        <v>42</v>
      </c>
      <c r="D673" s="42">
        <f>_xll.qlCalendarAdvance(Calendar,$D672,B673,"f",FALSE)</f>
        <v>44075</v>
      </c>
      <c r="E673" s="177">
        <f>_xll.qlInterestRateIndexValueDate(IndexON,D673)</f>
        <v>44075</v>
      </c>
      <c r="F673" s="193">
        <f>IFERROR(_xll.qlIndexFixing(IndexON,D673,TRUE,_xll.ohTrigger(RecalcTrigger,TriggerON)),NA())</f>
        <v>6.7042531390448801E-3</v>
      </c>
      <c r="H673" s="42">
        <f>_xll.qlCalendarAdvance(Calendar,$H672,B673,"f",FALSE)</f>
        <v>44075</v>
      </c>
      <c r="I673" s="177">
        <f>_xll.qlInterestRateIndexValueDate(Index1M,$H673)</f>
        <v>44077</v>
      </c>
      <c r="J673" s="182">
        <f>IFERROR(_xll.qlIndexFixing(Index1M,$H673,TRUE,_xll.ohTrigger(RecalcTrigger,Trigger1M)),NA())</f>
        <v>7.4357914404898917E-3</v>
      </c>
      <c r="K673" s="44">
        <f>IFERROR(_xll.qlIndexFixing(Index3M,H673,TRUE,_xll.ohTrigger(RecalcTrigger,Trigger3M)),NA())</f>
        <v>8.8288919375032141E-3</v>
      </c>
      <c r="L673" s="44">
        <f>IFERROR(_xll.qlIndexFixing(Index6M,$H673,TRUE,_xll.ohTrigger(RecalcTrigger,Trigger6M)),NA())</f>
        <v>1.0355994252306797E-2</v>
      </c>
      <c r="M673" s="183">
        <f>IFERROR(_xll.qlIndexFixing(Index1Y,$H673,TRUE,_xll.ohTrigger(RecalcTrigger,Trigger1Y)),NA())</f>
        <v>1.2547657743238343E-2</v>
      </c>
      <c r="N673" s="182">
        <f>IFERROR(_xll.qlIndexFixing(ONIndex1M,I673,TRUE,_xll.ohTrigger(RecalcTrigger,Trigger1M)),NA())</f>
        <v>7.3299814360616722E-3</v>
      </c>
      <c r="O673" s="44">
        <f>IFERROR(_xll.qlIndexFixing(ONIndex3M,I673,TRUE,_xll.ohTrigger(RecalcTrigger,Trigger3M)),NA())</f>
        <v>8.4364435109041125E-3</v>
      </c>
      <c r="P673" s="44">
        <f>IFERROR(_xll.qlIndexFixing(ONIndex6M,I673,TRUE,_xll.ohTrigger(RecalcTrigger,Trigger6M)),NA())</f>
        <v>9.6223505449977154E-3</v>
      </c>
      <c r="Q673" s="183">
        <f>IFERROR(_xll.qlIndexFixing(ONIndex1Y,I673,TRUE,_xll.ohTrigger(RecalcTrigger,Trigger1Y)),NA())</f>
        <v>1.10765583604433E-2</v>
      </c>
    </row>
    <row r="674" spans="2:17" x14ac:dyDescent="0.2">
      <c r="B674" s="39" t="s">
        <v>42</v>
      </c>
      <c r="D674" s="42">
        <f>_xll.qlCalendarAdvance(Calendar,$D673,B674,"f",FALSE)</f>
        <v>44082</v>
      </c>
      <c r="E674" s="177">
        <f>_xll.qlInterestRateIndexValueDate(IndexON,D674)</f>
        <v>44082</v>
      </c>
      <c r="F674" s="193">
        <f>IFERROR(_xll.qlIndexFixing(IndexON,D674,TRUE,_xll.ohTrigger(RecalcTrigger,TriggerON)),NA())</f>
        <v>6.774040106929391E-3</v>
      </c>
      <c r="H674" s="42">
        <f>_xll.qlCalendarAdvance(Calendar,$H673,B674,"f",FALSE)</f>
        <v>44082</v>
      </c>
      <c r="I674" s="177">
        <f>_xll.qlInterestRateIndexValueDate(Index1M,$H674)</f>
        <v>44084</v>
      </c>
      <c r="J674" s="182">
        <f>IFERROR(_xll.qlIndexFixing(Index1M,$H674,TRUE,_xll.ohTrigger(RecalcTrigger,Trigger1M)),NA())</f>
        <v>7.498839093375842E-3</v>
      </c>
      <c r="K674" s="44">
        <f>IFERROR(_xll.qlIndexFixing(Index3M,H674,TRUE,_xll.ohTrigger(RecalcTrigger,Trigger3M)),NA())</f>
        <v>8.894324215112534E-3</v>
      </c>
      <c r="L674" s="44">
        <f>IFERROR(_xll.qlIndexFixing(Index6M,$H674,TRUE,_xll.ohTrigger(RecalcTrigger,Trigger6M)),NA())</f>
        <v>1.0414011394960631E-2</v>
      </c>
      <c r="M674" s="183">
        <f>IFERROR(_xll.qlIndexFixing(Index1Y,$H674,TRUE,_xll.ohTrigger(RecalcTrigger,Trigger1Y)),NA())</f>
        <v>1.2603913765158516E-2</v>
      </c>
      <c r="N674" s="182">
        <f>IFERROR(_xll.qlIndexFixing(ONIndex1M,I674,TRUE,_xll.ohTrigger(RecalcTrigger,Trigger1M)),NA())</f>
        <v>7.392852925436344E-3</v>
      </c>
      <c r="O674" s="44">
        <f>IFERROR(_xll.qlIndexFixing(ONIndex3M,I674,TRUE,_xll.ohTrigger(RecalcTrigger,Trigger3M)),NA())</f>
        <v>8.5014900269975158E-3</v>
      </c>
      <c r="P674" s="44">
        <f>IFERROR(_xll.qlIndexFixing(ONIndex6M,I674,TRUE,_xll.ohTrigger(RecalcTrigger,Trigger6M)),NA())</f>
        <v>9.6796663228815305E-3</v>
      </c>
      <c r="Q674" s="183">
        <f>IFERROR(_xll.qlIndexFixing(ONIndex1Y,I674,TRUE,_xll.ohTrigger(RecalcTrigger,Trigger1Y)),NA())</f>
        <v>1.1130512864347963E-2</v>
      </c>
    </row>
    <row r="675" spans="2:17" x14ac:dyDescent="0.2">
      <c r="B675" s="39" t="s">
        <v>42</v>
      </c>
      <c r="D675" s="42">
        <f>_xll.qlCalendarAdvance(Calendar,$D674,B675,"f",FALSE)</f>
        <v>44089</v>
      </c>
      <c r="E675" s="177">
        <f>_xll.qlInterestRateIndexValueDate(IndexON,D675)</f>
        <v>44089</v>
      </c>
      <c r="F675" s="193">
        <f>IFERROR(_xll.qlIndexFixing(IndexON,D675,TRUE,_xll.ohTrigger(RecalcTrigger,TriggerON)),NA())</f>
        <v>6.8441520442252823E-3</v>
      </c>
      <c r="H675" s="42">
        <f>_xll.qlCalendarAdvance(Calendar,$H674,B675,"f",FALSE)</f>
        <v>44089</v>
      </c>
      <c r="I675" s="177">
        <f>_xll.qlInterestRateIndexValueDate(Index1M,$H675)</f>
        <v>44091</v>
      </c>
      <c r="J675" s="182">
        <f>IFERROR(_xll.qlIndexFixing(Index1M,$H675,TRUE,_xll.ohTrigger(RecalcTrigger,Trigger1M)),NA())</f>
        <v>7.5619424642869859E-3</v>
      </c>
      <c r="K675" s="44">
        <f>IFERROR(_xll.qlIndexFixing(Index3M,H675,TRUE,_xll.ohTrigger(RecalcTrigger,Trigger3M)),NA())</f>
        <v>8.9597544634993503E-3</v>
      </c>
      <c r="L675" s="44">
        <f>IFERROR(_xll.qlIndexFixing(Index6M,$H675,TRUE,_xll.ohTrigger(RecalcTrigger,Trigger6M)),NA())</f>
        <v>1.0472065538400546E-2</v>
      </c>
      <c r="M675" s="183">
        <f>IFERROR(_xll.qlIndexFixing(Index1Y,$H675,TRUE,_xll.ohTrigger(RecalcTrigger,Trigger1Y)),NA())</f>
        <v>1.2660253160132246E-2</v>
      </c>
      <c r="N675" s="182">
        <f>IFERROR(_xll.qlIndexFixing(ONIndex1M,I675,TRUE,_xll.ohTrigger(RecalcTrigger,Trigger1M)),NA())</f>
        <v>7.4558356892406863E-3</v>
      </c>
      <c r="O675" s="44">
        <f>IFERROR(_xll.qlIndexFixing(ONIndex3M,I675,TRUE,_xll.ohTrigger(RecalcTrigger,Trigger3M)),NA())</f>
        <v>8.5668044286446587E-3</v>
      </c>
      <c r="P675" s="44">
        <f>IFERROR(_xll.qlIndexFixing(ONIndex6M,I675,TRUE,_xll.ohTrigger(RecalcTrigger,Trigger6M)),NA())</f>
        <v>9.7369444959660711E-3</v>
      </c>
      <c r="Q675" s="183">
        <f>IFERROR(_xll.qlIndexFixing(ONIndex1Y,I675,TRUE,_xll.ohTrigger(RecalcTrigger,Trigger1Y)),NA())</f>
        <v>1.1184174672145275E-2</v>
      </c>
    </row>
    <row r="676" spans="2:17" x14ac:dyDescent="0.2">
      <c r="B676" s="39" t="s">
        <v>42</v>
      </c>
      <c r="D676" s="42">
        <f>_xll.qlCalendarAdvance(Calendar,$D675,B676,"f",FALSE)</f>
        <v>44096</v>
      </c>
      <c r="E676" s="177">
        <f>_xll.qlInterestRateIndexValueDate(IndexON,D676)</f>
        <v>44096</v>
      </c>
      <c r="F676" s="193">
        <f>IFERROR(_xll.qlIndexFixing(IndexON,D676,TRUE,_xll.ohTrigger(RecalcTrigger,TriggerON)),NA())</f>
        <v>6.914589811204408E-3</v>
      </c>
      <c r="H676" s="42">
        <f>_xll.qlCalendarAdvance(Calendar,$H675,B676,"f",FALSE)</f>
        <v>44096</v>
      </c>
      <c r="I676" s="177">
        <f>_xll.qlInterestRateIndexValueDate(Index1M,$H676)</f>
        <v>44098</v>
      </c>
      <c r="J676" s="182">
        <f>IFERROR(_xll.qlIndexFixing(Index1M,$H676,TRUE,_xll.ohTrigger(RecalcTrigger,Trigger1M)),NA())</f>
        <v>7.6250788330350927E-3</v>
      </c>
      <c r="K676" s="44">
        <f>IFERROR(_xll.qlIndexFixing(Index3M,H676,TRUE,_xll.ohTrigger(RecalcTrigger,Trigger3M)),NA())</f>
        <v>9.0251563317290413E-3</v>
      </c>
      <c r="L676" s="44">
        <f>IFERROR(_xll.qlIndexFixing(Index6M,$H676,TRUE,_xll.ohTrigger(RecalcTrigger,Trigger6M)),NA())</f>
        <v>1.0530159380693285E-2</v>
      </c>
      <c r="M676" s="183">
        <f>IFERROR(_xll.qlIndexFixing(Index1Y,$H676,TRUE,_xll.ohTrigger(RecalcTrigger,Trigger1Y)),NA())</f>
        <v>1.2716683684342518E-2</v>
      </c>
      <c r="N676" s="182">
        <f>IFERROR(_xll.qlIndexFixing(ONIndex1M,I676,TRUE,_xll.ohTrigger(RecalcTrigger,Trigger1M)),NA())</f>
        <v>7.5189089903826556E-3</v>
      </c>
      <c r="O676" s="44">
        <f>IFERROR(_xll.qlIndexFixing(ONIndex3M,I676,TRUE,_xll.ohTrigger(RecalcTrigger,Trigger3M)),NA())</f>
        <v>8.6323249059283569E-3</v>
      </c>
      <c r="P676" s="44">
        <f>IFERROR(_xll.qlIndexFixing(ONIndex6M,I676,TRUE,_xll.ohTrigger(RecalcTrigger,Trigger6M)),NA())</f>
        <v>9.7942018110153128E-3</v>
      </c>
      <c r="Q676" s="183">
        <f>IFERROR(_xll.qlIndexFixing(ONIndex1Y,I676,TRUE,_xll.ohTrigger(RecalcTrigger,Trigger1Y)),NA())</f>
        <v>1.1237617894392926E-2</v>
      </c>
    </row>
    <row r="677" spans="2:17" x14ac:dyDescent="0.2">
      <c r="B677" s="39" t="s">
        <v>42</v>
      </c>
      <c r="D677" s="42">
        <f>_xll.qlCalendarAdvance(Calendar,$D676,B677,"f",FALSE)</f>
        <v>44103</v>
      </c>
      <c r="E677" s="177">
        <f>_xll.qlInterestRateIndexValueDate(IndexON,D677)</f>
        <v>44103</v>
      </c>
      <c r="F677" s="193">
        <f>IFERROR(_xll.qlIndexFixing(IndexON,D677,TRUE,_xll.ohTrigger(RecalcTrigger,TriggerON)),NA())</f>
        <v>6.9852262318370606E-3</v>
      </c>
      <c r="H677" s="42">
        <f>_xll.qlCalendarAdvance(Calendar,$H676,B677,"f",FALSE)</f>
        <v>44103</v>
      </c>
      <c r="I677" s="177">
        <f>_xll.qlInterestRateIndexValueDate(Index1M,$H677)</f>
        <v>44105</v>
      </c>
      <c r="J677" s="182">
        <f>IFERROR(_xll.qlIndexFixing(Index1M,$H677,TRUE,_xll.ohTrigger(RecalcTrigger,Trigger1M)),NA())</f>
        <v>7.6882286161703006E-3</v>
      </c>
      <c r="K677" s="44">
        <f>IFERROR(_xll.qlIndexFixing(Index3M,H677,TRUE,_xll.ohTrigger(RecalcTrigger,Trigger3M)),NA())</f>
        <v>9.1095901861646521E-3</v>
      </c>
      <c r="L677" s="44">
        <f>IFERROR(_xll.qlIndexFixing(Index6M,$H677,TRUE,_xll.ohTrigger(RecalcTrigger,Trigger6M)),NA())</f>
        <v>1.0592617131182654E-2</v>
      </c>
      <c r="M677" s="183">
        <f>IFERROR(_xll.qlIndexFixing(Index1Y,$H677,TRUE,_xll.ohTrigger(RecalcTrigger,Trigger1Y)),NA())</f>
        <v>1.2773210987469504E-2</v>
      </c>
      <c r="N677" s="182">
        <f>IFERROR(_xll.qlIndexFixing(ONIndex1M,I677,TRUE,_xll.ohTrigger(RecalcTrigger,Trigger1M)),NA())</f>
        <v>7.5820022039962964E-3</v>
      </c>
      <c r="O677" s="44">
        <f>IFERROR(_xll.qlIndexFixing(ONIndex3M,I677,TRUE,_xll.ohTrigger(RecalcTrigger,Trigger3M)),NA())</f>
        <v>8.6978299944018289E-3</v>
      </c>
      <c r="P677" s="44">
        <f>IFERROR(_xll.qlIndexFixing(ONIndex6M,I677,TRUE,_xll.ohTrigger(RecalcTrigger,Trigger6M)),NA())</f>
        <v>9.8515030022472416E-3</v>
      </c>
      <c r="Q677" s="183">
        <f>IFERROR(_xll.qlIndexFixing(ONIndex1Y,I677,TRUE,_xll.ohTrigger(RecalcTrigger,Trigger1Y)),NA())</f>
        <v>1.1291118594582983E-2</v>
      </c>
    </row>
    <row r="678" spans="2:17" x14ac:dyDescent="0.2">
      <c r="B678" s="39" t="s">
        <v>42</v>
      </c>
      <c r="D678" s="42">
        <f>_xll.qlCalendarAdvance(Calendar,$D677,B678,"f",FALSE)</f>
        <v>44110</v>
      </c>
      <c r="E678" s="177">
        <f>_xll.qlInterestRateIndexValueDate(IndexON,D678)</f>
        <v>44110</v>
      </c>
      <c r="F678" s="193">
        <f>IFERROR(_xll.qlIndexFixing(IndexON,D678,TRUE,_xll.ohTrigger(RecalcTrigger,TriggerON)),NA())</f>
        <v>7.0557830496653651E-3</v>
      </c>
      <c r="H678" s="42">
        <f>_xll.qlCalendarAdvance(Calendar,$H677,B678,"f",FALSE)</f>
        <v>44110</v>
      </c>
      <c r="I678" s="177">
        <f>_xll.qlInterestRateIndexValueDate(Index1M,$H678)</f>
        <v>44112</v>
      </c>
      <c r="J678" s="182">
        <f>IFERROR(_xll.qlIndexFixing(Index1M,$H678,TRUE,_xll.ohTrigger(RecalcTrigger,Trigger1M)),NA())</f>
        <v>7.7513858333763674E-3</v>
      </c>
      <c r="K678" s="44">
        <f>IFERROR(_xll.qlIndexFixing(Index3M,H678,TRUE,_xll.ohTrigger(RecalcTrigger,Trigger3M)),NA())</f>
        <v>9.160566923198183E-3</v>
      </c>
      <c r="L678" s="44">
        <f>IFERROR(_xll.qlIndexFixing(Index6M,$H678,TRUE,_xll.ohTrigger(RecalcTrigger,Trigger6M)),NA())</f>
        <v>1.0650798964935248E-2</v>
      </c>
      <c r="M678" s="183">
        <f>IFERROR(_xll.qlIndexFixing(Index1Y,$H678,TRUE,_xll.ohTrigger(RecalcTrigger,Trigger1Y)),NA())</f>
        <v>1.282983188306331E-2</v>
      </c>
      <c r="N678" s="182">
        <f>IFERROR(_xll.qlIndexFixing(ONIndex1M,I678,TRUE,_xll.ohTrigger(RecalcTrigger,Trigger1M)),NA())</f>
        <v>7.6451066957883285E-3</v>
      </c>
      <c r="O678" s="44">
        <f>IFERROR(_xll.qlIndexFixing(ONIndex3M,I678,TRUE,_xll.ohTrigger(RecalcTrigger,Trigger3M)),NA())</f>
        <v>8.7632966170048121E-3</v>
      </c>
      <c r="P678" s="44">
        <f>IFERROR(_xll.qlIndexFixing(ONIndex6M,I678,TRUE,_xll.ohTrigger(RecalcTrigger,Trigger6M)),NA())</f>
        <v>9.9088531743785069E-3</v>
      </c>
      <c r="Q678" s="183">
        <f>IFERROR(_xll.qlIndexFixing(ONIndex1Y,I678,TRUE,_xll.ohTrigger(RecalcTrigger,Trigger1Y)),NA())</f>
        <v>1.1344701888864606E-2</v>
      </c>
    </row>
    <row r="679" spans="2:17" x14ac:dyDescent="0.2">
      <c r="B679" s="39" t="s">
        <v>42</v>
      </c>
      <c r="D679" s="42">
        <f>_xll.qlCalendarAdvance(Calendar,$D678,B679,"f",FALSE)</f>
        <v>44117</v>
      </c>
      <c r="E679" s="177">
        <f>_xll.qlInterestRateIndexValueDate(IndexON,D679)</f>
        <v>44117</v>
      </c>
      <c r="F679" s="193">
        <f>IFERROR(_xll.qlIndexFixing(IndexON,D679,TRUE,_xll.ohTrigger(RecalcTrigger,TriggerON)),NA())</f>
        <v>7.1262450198439353E-3</v>
      </c>
      <c r="H679" s="42">
        <f>_xll.qlCalendarAdvance(Calendar,$H678,B679,"f",FALSE)</f>
        <v>44117</v>
      </c>
      <c r="I679" s="177">
        <f>_xll.qlInterestRateIndexValueDate(Index1M,$H679)</f>
        <v>44119</v>
      </c>
      <c r="J679" s="182">
        <f>IFERROR(_xll.qlIndexFixing(Index1M,$H679,TRUE,_xll.ohTrigger(RecalcTrigger,Trigger1M)),NA())</f>
        <v>7.8145479314631339E-3</v>
      </c>
      <c r="K679" s="44">
        <f>IFERROR(_xll.qlIndexFixing(Index3M,H679,TRUE,_xll.ohTrigger(RecalcTrigger,Trigger3M)),NA())</f>
        <v>9.2257931248962421E-3</v>
      </c>
      <c r="L679" s="44">
        <f>IFERROR(_xll.qlIndexFixing(Index6M,$H679,TRUE,_xll.ohTrigger(RecalcTrigger,Trigger6M)),NA())</f>
        <v>1.070902170827872E-2</v>
      </c>
      <c r="M679" s="183">
        <f>IFERROR(_xll.qlIndexFixing(Index1Y,$H679,TRUE,_xll.ohTrigger(RecalcTrigger,Trigger1Y)),NA())</f>
        <v>1.2886540902542728E-2</v>
      </c>
      <c r="N679" s="182">
        <f>IFERROR(_xll.qlIndexFixing(ONIndex1M,I679,TRUE,_xll.ohTrigger(RecalcTrigger,Trigger1M)),NA())</f>
        <v>7.7082199139599794E-3</v>
      </c>
      <c r="O679" s="44">
        <f>IFERROR(_xll.qlIndexFixing(ONIndex3M,I679,TRUE,_xll.ohTrigger(RecalcTrigger,Trigger3M)),NA())</f>
        <v>8.8287211637450014E-3</v>
      </c>
      <c r="P679" s="44">
        <f>IFERROR(_xll.qlIndexFixing(ONIndex6M,I679,TRUE,_xll.ohTrigger(RecalcTrigger,Trigger6M)),NA())</f>
        <v>9.9662515806464569E-3</v>
      </c>
      <c r="Q679" s="183">
        <f>IFERROR(_xll.qlIndexFixing(ONIndex1Y,I679,TRUE,_xll.ohTrigger(RecalcTrigger,Trigger1Y)),NA())</f>
        <v>1.1398368268364933E-2</v>
      </c>
    </row>
    <row r="680" spans="2:17" x14ac:dyDescent="0.2">
      <c r="B680" s="39" t="s">
        <v>42</v>
      </c>
      <c r="D680" s="42">
        <f>_xll.qlCalendarAdvance(Calendar,$D679,B680,"f",FALSE)</f>
        <v>44124</v>
      </c>
      <c r="E680" s="177">
        <f>_xll.qlInterestRateIndexValueDate(IndexON,D680)</f>
        <v>44124</v>
      </c>
      <c r="F680" s="193">
        <f>IFERROR(_xll.qlIndexFixing(IndexON,D680,TRUE,_xll.ohTrigger(RecalcTrigger,TriggerON)),NA())</f>
        <v>7.1966066951301144E-3</v>
      </c>
      <c r="H680" s="42">
        <f>_xll.qlCalendarAdvance(Calendar,$H679,B680,"f",FALSE)</f>
        <v>44124</v>
      </c>
      <c r="I680" s="177">
        <f>_xll.qlInterestRateIndexValueDate(Index1M,$H680)</f>
        <v>44126</v>
      </c>
      <c r="J680" s="182">
        <f>IFERROR(_xll.qlIndexFixing(Index1M,$H680,TRUE,_xll.ohTrigger(RecalcTrigger,Trigger1M)),NA())</f>
        <v>7.8777123571979746E-3</v>
      </c>
      <c r="K680" s="44">
        <f>IFERROR(_xll.qlIndexFixing(Index3M,H680,TRUE,_xll.ohTrigger(RecalcTrigger,Trigger3M)),NA())</f>
        <v>9.2909531552841321E-3</v>
      </c>
      <c r="L680" s="44">
        <f>IFERROR(_xll.qlIndexFixing(Index6M,$H680,TRUE,_xll.ohTrigger(RecalcTrigger,Trigger6M)),NA())</f>
        <v>1.0767284613909316E-2</v>
      </c>
      <c r="M680" s="183">
        <f>IFERROR(_xll.qlIndexFixing(Index1Y,$H680,TRUE,_xll.ohTrigger(RecalcTrigger,Trigger1Y)),NA())</f>
        <v>1.294333250113041E-2</v>
      </c>
      <c r="N680" s="182">
        <f>IFERROR(_xll.qlIndexFixing(ONIndex1M,I680,TRUE,_xll.ohTrigger(RecalcTrigger,Trigger1M)),NA())</f>
        <v>7.7713393071121573E-3</v>
      </c>
      <c r="O680" s="44">
        <f>IFERROR(_xll.qlIndexFixing(ONIndex3M,I680,TRUE,_xll.ohTrigger(RecalcTrigger,Trigger3M)),NA())</f>
        <v>8.8941000247899638E-3</v>
      </c>
      <c r="P680" s="44">
        <f>IFERROR(_xll.qlIndexFixing(ONIndex6M,I680,TRUE,_xll.ohTrigger(RecalcTrigger,Trigger6M)),NA())</f>
        <v>1.0023697474368376E-2</v>
      </c>
      <c r="Q680" s="183">
        <f>IFERROR(_xll.qlIndexFixing(ONIndex1Y,I680,TRUE,_xll.ohTrigger(RecalcTrigger,Trigger1Y)),NA())</f>
        <v>1.1452118224291041E-2</v>
      </c>
    </row>
    <row r="681" spans="2:17" x14ac:dyDescent="0.2">
      <c r="B681" s="39" t="s">
        <v>42</v>
      </c>
      <c r="D681" s="42">
        <f>_xll.qlCalendarAdvance(Calendar,$D680,B681,"f",FALSE)</f>
        <v>44131</v>
      </c>
      <c r="E681" s="177">
        <f>_xll.qlInterestRateIndexValueDate(IndexON,D681)</f>
        <v>44131</v>
      </c>
      <c r="F681" s="193">
        <f>IFERROR(_xll.qlIndexFixing(IndexON,D681,TRUE,_xll.ohTrigger(RecalcTrigger,TriggerON)),NA())</f>
        <v>7.2668626286009896E-3</v>
      </c>
      <c r="H681" s="42">
        <f>_xll.qlCalendarAdvance(Calendar,$H680,B681,"f",FALSE)</f>
        <v>44131</v>
      </c>
      <c r="I681" s="177">
        <f>_xll.qlInterestRateIndexValueDate(Index1M,$H681)</f>
        <v>44133</v>
      </c>
      <c r="J681" s="182">
        <f>IFERROR(_xll.qlIndexFixing(Index1M,$H681,TRUE,_xll.ohTrigger(RecalcTrigger,Trigger1M)),NA())</f>
        <v>7.9408765572858142E-3</v>
      </c>
      <c r="K681" s="44">
        <f>IFERROR(_xll.qlIndexFixing(Index3M,H681,TRUE,_xll.ohTrigger(RecalcTrigger,Trigger3M)),NA())</f>
        <v>9.3560433927075692E-3</v>
      </c>
      <c r="L681" s="44">
        <f>IFERROR(_xll.qlIndexFixing(Index6M,$H681,TRUE,_xll.ohTrigger(RecalcTrigger,Trigger6M)),NA())</f>
        <v>1.0825586934438509E-2</v>
      </c>
      <c r="M681" s="183">
        <f>IFERROR(_xll.qlIndexFixing(Index1Y,$H681,TRUE,_xll.ohTrigger(RecalcTrigger,Trigger1Y)),NA())</f>
        <v>1.3000201057828552E-2</v>
      </c>
      <c r="N681" s="182">
        <f>IFERROR(_xll.qlIndexFixing(ONIndex1M,I681,TRUE,_xll.ohTrigger(RecalcTrigger,Trigger1M)),NA())</f>
        <v>7.8344623235260258E-3</v>
      </c>
      <c r="O681" s="44">
        <f>IFERROR(_xll.qlIndexFixing(ONIndex3M,I681,TRUE,_xll.ohTrigger(RecalcTrigger,Trigger3M)),NA())</f>
        <v>8.9594295904671384E-3</v>
      </c>
      <c r="P681" s="44">
        <f>IFERROR(_xll.qlIndexFixing(ONIndex6M,I681,TRUE,_xll.ohTrigger(RecalcTrigger,Trigger6M)),NA())</f>
        <v>1.0081190108781612E-2</v>
      </c>
      <c r="Q681" s="183">
        <f>IFERROR(_xll.qlIndexFixing(ONIndex1Y,I681,TRUE,_xll.ohTrigger(RecalcTrigger,Trigger1Y)),NA())</f>
        <v>1.150595224753026E-2</v>
      </c>
    </row>
    <row r="682" spans="2:17" x14ac:dyDescent="0.2">
      <c r="B682" s="39" t="s">
        <v>42</v>
      </c>
      <c r="D682" s="42">
        <f>_xll.qlCalendarAdvance(Calendar,$D681,B682,"f",FALSE)</f>
        <v>44138</v>
      </c>
      <c r="E682" s="177">
        <f>_xll.qlInterestRateIndexValueDate(IndexON,D682)</f>
        <v>44138</v>
      </c>
      <c r="F682" s="193">
        <f>IFERROR(_xll.qlIndexFixing(IndexON,D682,TRUE,_xll.ohTrigger(RecalcTrigger,TriggerON)),NA())</f>
        <v>7.337007373013904E-3</v>
      </c>
      <c r="H682" s="42">
        <f>_xll.qlCalendarAdvance(Calendar,$H681,B682,"f",FALSE)</f>
        <v>44138</v>
      </c>
      <c r="I682" s="177">
        <f>_xll.qlInterestRateIndexValueDate(Index1M,$H682)</f>
        <v>44140</v>
      </c>
      <c r="J682" s="182">
        <f>IFERROR(_xll.qlIndexFixing(Index1M,$H682,TRUE,_xll.ohTrigger(RecalcTrigger,Trigger1M)),NA())</f>
        <v>8.0040379783691273E-3</v>
      </c>
      <c r="K682" s="44">
        <f>IFERROR(_xll.qlIndexFixing(Index3M,H682,TRUE,_xll.ohTrigger(RecalcTrigger,Trigger3M)),NA())</f>
        <v>9.4210602152733358E-3</v>
      </c>
      <c r="L682" s="44">
        <f>IFERROR(_xll.qlIndexFixing(Index6M,$H682,TRUE,_xll.ohTrigger(RecalcTrigger,Trigger6M)),NA())</f>
        <v>1.0879584150725513E-2</v>
      </c>
      <c r="M682" s="183">
        <f>IFERROR(_xll.qlIndexFixing(Index1Y,$H682,TRUE,_xll.ohTrigger(RecalcTrigger,Trigger1Y)),NA())</f>
        <v>1.3057140875391299E-2</v>
      </c>
      <c r="N682" s="182">
        <f>IFERROR(_xll.qlIndexFixing(ONIndex1M,I682,TRUE,_xll.ohTrigger(RecalcTrigger,Trigger1M)),NA())</f>
        <v>7.8975864116426209E-3</v>
      </c>
      <c r="O682" s="44">
        <f>IFERROR(_xll.qlIndexFixing(ONIndex3M,I682,TRUE,_xll.ohTrigger(RecalcTrigger,Trigger3M)),NA())</f>
        <v>9.0247062507842202E-3</v>
      </c>
      <c r="P682" s="44">
        <f>IFERROR(_xll.qlIndexFixing(ONIndex6M,I682,TRUE,_xll.ohTrigger(RecalcTrigger,Trigger6M)),NA())</f>
        <v>1.0138728737123515E-2</v>
      </c>
      <c r="Q682" s="183">
        <f>IFERROR(_xll.qlIndexFixing(ONIndex1Y,I682,TRUE,_xll.ohTrigger(RecalcTrigger,Trigger1Y)),NA())</f>
        <v>1.1559870829209729E-2</v>
      </c>
    </row>
    <row r="683" spans="2:17" x14ac:dyDescent="0.2">
      <c r="B683" s="39" t="s">
        <v>42</v>
      </c>
      <c r="D683" s="42">
        <f>_xll.qlCalendarAdvance(Calendar,$D682,B683,"f",FALSE)</f>
        <v>44145</v>
      </c>
      <c r="E683" s="177">
        <f>_xll.qlInterestRateIndexValueDate(IndexON,D683)</f>
        <v>44145</v>
      </c>
      <c r="F683" s="193">
        <f>IFERROR(_xll.qlIndexFixing(IndexON,D683,TRUE,_xll.ohTrigger(RecalcTrigger,TriggerON)),NA())</f>
        <v>7.4070354812860728E-3</v>
      </c>
      <c r="H683" s="42">
        <f>_xll.qlCalendarAdvance(Calendar,$H682,B683,"f",FALSE)</f>
        <v>44145</v>
      </c>
      <c r="I683" s="177">
        <f>_xll.qlInterestRateIndexValueDate(Index1M,$H683)</f>
        <v>44147</v>
      </c>
      <c r="J683" s="182">
        <f>IFERROR(_xll.qlIndexFixing(Index1M,$H683,TRUE,_xll.ohTrigger(RecalcTrigger,Trigger1M)),NA())</f>
        <v>8.0671940670404285E-3</v>
      </c>
      <c r="K683" s="44">
        <f>IFERROR(_xll.qlIndexFixing(Index3M,H683,TRUE,_xll.ohTrigger(RecalcTrigger,Trigger3M)),NA())</f>
        <v>9.4860000008510099E-3</v>
      </c>
      <c r="L683" s="44">
        <f>IFERROR(_xll.qlIndexFixing(Index6M,$H683,TRUE,_xll.ohTrigger(RecalcTrigger,Trigger6M)),NA())</f>
        <v>1.0937958842143864E-2</v>
      </c>
      <c r="M683" s="183">
        <f>IFERROR(_xll.qlIndexFixing(Index1Y,$H683,TRUE,_xll.ohTrigger(RecalcTrigger,Trigger1Y)),NA())</f>
        <v>1.3114146180300225E-2</v>
      </c>
      <c r="N683" s="182">
        <f>IFERROR(_xll.qlIndexFixing(ONIndex1M,I683,TRUE,_xll.ohTrigger(RecalcTrigger,Trigger1M)),NA())</f>
        <v>7.9607090199029784E-3</v>
      </c>
      <c r="O683" s="44">
        <f>IFERROR(_xll.qlIndexFixing(ONIndex3M,I683,TRUE,_xll.ohTrigger(RecalcTrigger,Trigger3M)),NA())</f>
        <v>9.0899263962285204E-3</v>
      </c>
      <c r="P683" s="44">
        <f>IFERROR(_xll.qlIndexFixing(ONIndex6M,I683,TRUE,_xll.ohTrigger(RecalcTrigger,Trigger6M)),NA())</f>
        <v>1.0196312612711367E-2</v>
      </c>
      <c r="Q683" s="183">
        <f>IFERROR(_xll.qlIndexFixing(ONIndex1Y,I683,TRUE,_xll.ohTrigger(RecalcTrigger,Trigger1Y)),NA())</f>
        <v>1.1613874460616458E-2</v>
      </c>
    </row>
    <row r="684" spans="2:17" x14ac:dyDescent="0.2">
      <c r="B684" s="39" t="s">
        <v>42</v>
      </c>
      <c r="D684" s="42">
        <f>_xll.qlCalendarAdvance(Calendar,$D683,B684,"f",FALSE)</f>
        <v>44152</v>
      </c>
      <c r="E684" s="177">
        <f>_xll.qlInterestRateIndexValueDate(IndexON,D684)</f>
        <v>44152</v>
      </c>
      <c r="F684" s="193">
        <f>IFERROR(_xll.qlIndexFixing(IndexON,D684,TRUE,_xll.ohTrigger(RecalcTrigger,TriggerON)),NA())</f>
        <v>7.4769415063347111E-3</v>
      </c>
      <c r="H684" s="42">
        <f>_xll.qlCalendarAdvance(Calendar,$H683,B684,"f",FALSE)</f>
        <v>44152</v>
      </c>
      <c r="I684" s="177">
        <f>_xll.qlInterestRateIndexValueDate(Index1M,$H684)</f>
        <v>44154</v>
      </c>
      <c r="J684" s="182">
        <f>IFERROR(_xll.qlIndexFixing(Index1M,$H684,TRUE,_xll.ohTrigger(RecalcTrigger,Trigger1M)),NA())</f>
        <v>8.1303422698347783E-3</v>
      </c>
      <c r="K684" s="44">
        <f>IFERROR(_xll.qlIndexFixing(Index3M,H684,TRUE,_xll.ohTrigger(RecalcTrigger,Trigger3M)),NA())</f>
        <v>9.5508591270764432E-3</v>
      </c>
      <c r="L684" s="44">
        <f>IFERROR(_xll.qlIndexFixing(Index6M,$H684,TRUE,_xll.ohTrigger(RecalcTrigger,Trigger6M)),NA())</f>
        <v>1.0996370748651127E-2</v>
      </c>
      <c r="M684" s="183">
        <f>IFERROR(_xll.qlIndexFixing(Index1Y,$H684,TRUE,_xll.ohTrigger(RecalcTrigger,Trigger1Y)),NA())</f>
        <v>1.3171211122738474E-2</v>
      </c>
      <c r="N684" s="182">
        <f>IFERROR(_xll.qlIndexFixing(ONIndex1M,I684,TRUE,_xll.ohTrigger(RecalcTrigger,Trigger1M)),NA())</f>
        <v>8.0238275967481343E-3</v>
      </c>
      <c r="O684" s="44">
        <f>IFERROR(_xll.qlIndexFixing(ONIndex3M,I684,TRUE,_xll.ohTrigger(RecalcTrigger,Trigger3M)),NA())</f>
        <v>9.1550864165679258E-3</v>
      </c>
      <c r="P684" s="44">
        <f>IFERROR(_xll.qlIndexFixing(ONIndex6M,I684,TRUE,_xll.ohTrigger(RecalcTrigger,Trigger6M)),NA())</f>
        <v>1.0253940988782517E-2</v>
      </c>
      <c r="Q684" s="183">
        <f>IFERROR(_xll.qlIndexFixing(ONIndex1Y,I684,TRUE,_xll.ohTrigger(RecalcTrigger,Trigger1Y)),NA())</f>
        <v>1.1667963632557843E-2</v>
      </c>
    </row>
    <row r="685" spans="2:17" x14ac:dyDescent="0.2">
      <c r="B685" s="39" t="s">
        <v>42</v>
      </c>
      <c r="D685" s="42">
        <f>_xll.qlCalendarAdvance(Calendar,$D684,B685,"f",FALSE)</f>
        <v>44159</v>
      </c>
      <c r="E685" s="177">
        <f>_xll.qlInterestRateIndexValueDate(IndexON,D685)</f>
        <v>44159</v>
      </c>
      <c r="F685" s="193">
        <f>IFERROR(_xll.qlIndexFixing(IndexON,D685,TRUE,_xll.ohTrigger(RecalcTrigger,TriggerON)),NA())</f>
        <v>7.5467200010770341E-3</v>
      </c>
      <c r="H685" s="42">
        <f>_xll.qlCalendarAdvance(Calendar,$H684,B685,"f",FALSE)</f>
        <v>44159</v>
      </c>
      <c r="I685" s="177">
        <f>_xll.qlInterestRateIndexValueDate(Index1M,$H685)</f>
        <v>44161</v>
      </c>
      <c r="J685" s="182">
        <f>IFERROR(_xll.qlIndexFixing(Index1M,$H685,TRUE,_xll.ohTrigger(RecalcTrigger,Trigger1M)),NA())</f>
        <v>8.193480033227285E-3</v>
      </c>
      <c r="K685" s="44">
        <f>IFERROR(_xll.qlIndexFixing(Index3M,H685,TRUE,_xll.ohTrigger(RecalcTrigger,Trigger3M)),NA())</f>
        <v>9.6156339713534978E-3</v>
      </c>
      <c r="L685" s="44">
        <f>IFERROR(_xll.qlIndexFixing(Index6M,$H685,TRUE,_xll.ohTrigger(RecalcTrigger,Trigger6M)),NA())</f>
        <v>1.1054819122524975E-2</v>
      </c>
      <c r="M685" s="183">
        <f>IFERROR(_xll.qlIndexFixing(Index1Y,$H685,TRUE,_xll.ohTrigger(RecalcTrigger,Trigger1Y)),NA())</f>
        <v>1.3228329776566034E-2</v>
      </c>
      <c r="N685" s="182">
        <f>IFERROR(_xll.qlIndexFixing(ONIndex1M,I685,TRUE,_xll.ohTrigger(RecalcTrigger,Trigger1M)),NA())</f>
        <v>8.0869395904592523E-3</v>
      </c>
      <c r="O685" s="44">
        <f>IFERROR(_xll.qlIndexFixing(ONIndex3M,I685,TRUE,_xll.ohTrigger(RecalcTrigger,Trigger3M)),NA())</f>
        <v>9.2201827023696836E-3</v>
      </c>
      <c r="P685" s="44">
        <f>IFERROR(_xll.qlIndexFixing(ONIndex6M,I685,TRUE,_xll.ohTrigger(RecalcTrigger,Trigger6M)),NA())</f>
        <v>1.0311613118734186E-2</v>
      </c>
      <c r="Q685" s="183">
        <f>IFERROR(_xll.qlIndexFixing(ONIndex1Y,I685,TRUE,_xll.ohTrigger(RecalcTrigger,Trigger1Y)),NA())</f>
        <v>1.1722138836320894E-2</v>
      </c>
    </row>
    <row r="686" spans="2:17" x14ac:dyDescent="0.2">
      <c r="B686" s="39" t="s">
        <v>42</v>
      </c>
      <c r="D686" s="42">
        <f>_xll.qlCalendarAdvance(Calendar,$D685,B686,"f",FALSE)</f>
        <v>44166</v>
      </c>
      <c r="E686" s="177">
        <f>_xll.qlInterestRateIndexValueDate(IndexON,D686)</f>
        <v>44166</v>
      </c>
      <c r="F686" s="193">
        <f>IFERROR(_xll.qlIndexFixing(IndexON,D686,TRUE,_xll.ohTrigger(RecalcTrigger,TriggerON)),NA())</f>
        <v>7.6163655183503209E-3</v>
      </c>
      <c r="H686" s="42">
        <f>_xll.qlCalendarAdvance(Calendar,$H685,B686,"f",FALSE)</f>
        <v>44166</v>
      </c>
      <c r="I686" s="177">
        <f>_xll.qlInterestRateIndexValueDate(Index1M,$H686)</f>
        <v>44168</v>
      </c>
      <c r="J686" s="182">
        <f>IFERROR(_xll.qlIndexFixing(Index1M,$H686,TRUE,_xll.ohTrigger(RecalcTrigger,Trigger1M)),NA())</f>
        <v>8.2566048036331052E-3</v>
      </c>
      <c r="K686" s="44">
        <f>IFERROR(_xll.qlIndexFixing(Index3M,H686,TRUE,_xll.ohTrigger(RecalcTrigger,Trigger3M)),NA())</f>
        <v>9.6708543500367838E-3</v>
      </c>
      <c r="L686" s="44">
        <f>IFERROR(_xll.qlIndexFixing(Index6M,$H686,TRUE,_xll.ohTrigger(RecalcTrigger,Trigger6M)),NA())</f>
        <v>1.1117663595938248E-2</v>
      </c>
      <c r="M686" s="183">
        <f>IFERROR(_xll.qlIndexFixing(Index1Y,$H686,TRUE,_xll.ohTrigger(RecalcTrigger,Trigger1Y)),NA())</f>
        <v>1.328549613929475E-2</v>
      </c>
      <c r="N686" s="182">
        <f>IFERROR(_xll.qlIndexFixing(ONIndex1M,I686,TRUE,_xll.ohTrigger(RecalcTrigger,Trigger1M)),NA())</f>
        <v>8.1500424497171764E-3</v>
      </c>
      <c r="O686" s="44">
        <f>IFERROR(_xll.qlIndexFixing(ONIndex3M,I686,TRUE,_xll.ohTrigger(RecalcTrigger,Trigger3M)),NA())</f>
        <v>9.2852116437214249E-3</v>
      </c>
      <c r="P686" s="44">
        <f>IFERROR(_xll.qlIndexFixing(ONIndex6M,I686,TRUE,_xll.ohTrigger(RecalcTrigger,Trigger6M)),NA())</f>
        <v>1.036932825564385E-2</v>
      </c>
      <c r="Q686" s="183">
        <f>IFERROR(_xll.qlIndexFixing(ONIndex1Y,I686,TRUE,_xll.ohTrigger(RecalcTrigger,Trigger1Y)),NA())</f>
        <v>1.177640056287288E-2</v>
      </c>
    </row>
    <row r="687" spans="2:17" x14ac:dyDescent="0.2">
      <c r="B687" s="39" t="s">
        <v>42</v>
      </c>
      <c r="D687" s="42">
        <f>_xll.qlCalendarAdvance(Calendar,$D686,B687,"f",FALSE)</f>
        <v>44173</v>
      </c>
      <c r="E687" s="177">
        <f>_xll.qlInterestRateIndexValueDate(IndexON,D687)</f>
        <v>44173</v>
      </c>
      <c r="F687" s="193">
        <f>IFERROR(_xll.qlIndexFixing(IndexON,D687,TRUE,_xll.ohTrigger(RecalcTrigger,TriggerON)),NA())</f>
        <v>7.6858726110717868E-3</v>
      </c>
      <c r="H687" s="42">
        <f>_xll.qlCalendarAdvance(Calendar,$H686,B687,"f",FALSE)</f>
        <v>44173</v>
      </c>
      <c r="I687" s="177">
        <f>_xll.qlInterestRateIndexValueDate(Index1M,$H687)</f>
        <v>44175</v>
      </c>
      <c r="J687" s="182">
        <f>IFERROR(_xll.qlIndexFixing(Index1M,$H687,TRUE,_xll.ohTrigger(RecalcTrigger,Trigger1M)),NA())</f>
        <v>8.3197140274149373E-3</v>
      </c>
      <c r="K687" s="44">
        <f>IFERROR(_xll.qlIndexFixing(Index3M,H687,TRUE,_xll.ohTrigger(RecalcTrigger,Trigger3M)),NA())</f>
        <v>9.7354607008792726E-3</v>
      </c>
      <c r="L687" s="44">
        <f>IFERROR(_xll.qlIndexFixing(Index6M,$H687,TRUE,_xll.ohTrigger(RecalcTrigger,Trigger6M)),NA())</f>
        <v>1.1176186705880128E-2</v>
      </c>
      <c r="M687" s="183">
        <f>IFERROR(_xll.qlIndexFixing(Index1Y,$H687,TRUE,_xll.ohTrigger(RecalcTrigger,Trigger1Y)),NA())</f>
        <v>1.3342704132064252E-2</v>
      </c>
      <c r="N687" s="182">
        <f>IFERROR(_xll.qlIndexFixing(ONIndex1M,I687,TRUE,_xll.ohTrigger(RecalcTrigger,Trigger1M)),NA())</f>
        <v>8.2131336226431984E-3</v>
      </c>
      <c r="O687" s="44">
        <f>IFERROR(_xll.qlIndexFixing(ONIndex3M,I687,TRUE,_xll.ohTrigger(RecalcTrigger,Trigger3M)),NA())</f>
        <v>9.3501696305509086E-3</v>
      </c>
      <c r="P687" s="44">
        <f>IFERROR(_xll.qlIndexFixing(ONIndex6M,I687,TRUE,_xll.ohTrigger(RecalcTrigger,Trigger6M)),NA())</f>
        <v>1.042708565290873E-2</v>
      </c>
      <c r="Q687" s="183">
        <f>IFERROR(_xll.qlIndexFixing(ONIndex1Y,I687,TRUE,_xll.ohTrigger(RecalcTrigger,Trigger1Y)),NA())</f>
        <v>1.1830749303340937E-2</v>
      </c>
    </row>
    <row r="688" spans="2:17" x14ac:dyDescent="0.2">
      <c r="B688" s="39" t="s">
        <v>42</v>
      </c>
      <c r="D688" s="42">
        <f>_xll.qlCalendarAdvance(Calendar,$D687,B688,"f",FALSE)</f>
        <v>44180</v>
      </c>
      <c r="E688" s="177">
        <f>_xll.qlInterestRateIndexValueDate(IndexON,D688)</f>
        <v>44180</v>
      </c>
      <c r="F688" s="193">
        <f>IFERROR(_xll.qlIndexFixing(IndexON,D688,TRUE,_xll.ohTrigger(RecalcTrigger,TriggerON)),NA())</f>
        <v>7.7552358320787107E-3</v>
      </c>
      <c r="H688" s="42">
        <f>_xll.qlCalendarAdvance(Calendar,$H687,B688,"f",FALSE)</f>
        <v>44180</v>
      </c>
      <c r="I688" s="177">
        <f>_xll.qlInterestRateIndexValueDate(Index1M,$H688)</f>
        <v>44182</v>
      </c>
      <c r="J688" s="182">
        <f>IFERROR(_xll.qlIndexFixing(Index1M,$H688,TRUE,_xll.ohTrigger(RecalcTrigger,Trigger1M)),NA())</f>
        <v>8.3828051508730295E-3</v>
      </c>
      <c r="K688" s="44">
        <f>IFERROR(_xll.qlIndexFixing(Index3M,H688,TRUE,_xll.ohTrigger(RecalcTrigger,Trigger3M)),NA())</f>
        <v>9.7999724002537647E-3</v>
      </c>
      <c r="L688" s="44">
        <f>IFERROR(_xll.qlIndexFixing(Index6M,$H688,TRUE,_xll.ohTrigger(RecalcTrigger,Trigger6M)),NA())</f>
        <v>1.1234743996590553E-2</v>
      </c>
      <c r="M688" s="183">
        <f>IFERROR(_xll.qlIndexFixing(Index1Y,$H688,TRUE,_xll.ohTrigger(RecalcTrigger,Trigger1Y)),NA())</f>
        <v>1.3399947599616975E-2</v>
      </c>
      <c r="N688" s="182">
        <f>IFERROR(_xll.qlIndexFixing(ONIndex1M,I688,TRUE,_xll.ohTrigger(RecalcTrigger,Trigger1M)),NA())</f>
        <v>8.276210557678354E-3</v>
      </c>
      <c r="O688" s="44">
        <f>IFERROR(_xll.qlIndexFixing(ONIndex3M,I688,TRUE,_xll.ohTrigger(RecalcTrigger,Trigger3M)),NA())</f>
        <v>9.4150530534253818E-3</v>
      </c>
      <c r="P688" s="44">
        <f>IFERROR(_xll.qlIndexFixing(ONIndex6M,I688,TRUE,_xll.ohTrigger(RecalcTrigger,Trigger6M)),NA())</f>
        <v>1.0484884563686236E-2</v>
      </c>
      <c r="Q688" s="183">
        <f>IFERROR(_xll.qlIndexFixing(ONIndex1Y,I688,TRUE,_xll.ohTrigger(RecalcTrigger,Trigger1Y)),NA())</f>
        <v>1.1885185548852206E-2</v>
      </c>
    </row>
    <row r="689" spans="2:17" x14ac:dyDescent="0.2">
      <c r="B689" s="39" t="s">
        <v>42</v>
      </c>
      <c r="D689" s="42">
        <f>_xll.qlCalendarAdvance(Calendar,$D688,B689,"f",FALSE)</f>
        <v>44187</v>
      </c>
      <c r="E689" s="177">
        <f>_xll.qlInterestRateIndexValueDate(IndexON,D689)</f>
        <v>44187</v>
      </c>
      <c r="F689" s="193">
        <f>IFERROR(_xll.qlIndexFixing(IndexON,D689,TRUE,_xll.ohTrigger(RecalcTrigger,TriggerON)),NA())</f>
        <v>7.8244497342083719E-3</v>
      </c>
      <c r="H689" s="42">
        <f>_xll.qlCalendarAdvance(Calendar,$H688,B689,"f",FALSE)</f>
        <v>44187</v>
      </c>
      <c r="I689" s="177">
        <f>_xll.qlInterestRateIndexValueDate(Index1M,$H689)</f>
        <v>44189</v>
      </c>
      <c r="J689" s="182">
        <f>IFERROR(_xll.qlIndexFixing(Index1M,$H689,TRUE,_xll.ohTrigger(RecalcTrigger,Trigger1M)),NA())</f>
        <v>8.4458756202601681E-3</v>
      </c>
      <c r="K689" s="44">
        <f>IFERROR(_xll.qlIndexFixing(Index3M,H689,TRUE,_xll.ohTrigger(RecalcTrigger,Trigger3M)),NA())</f>
        <v>9.8643858249651828E-3</v>
      </c>
      <c r="L689" s="44">
        <f>IFERROR(_xll.qlIndexFixing(Index6M,$H689,TRUE,_xll.ohTrigger(RecalcTrigger,Trigger6M)),NA())</f>
        <v>1.1293334719991001E-2</v>
      </c>
      <c r="M689" s="183">
        <f>IFERROR(_xll.qlIndexFixing(Index1Y,$H689,TRUE,_xll.ohTrigger(RecalcTrigger,Trigger1Y)),NA())</f>
        <v>1.3457220310275827E-2</v>
      </c>
      <c r="N689" s="182">
        <f>IFERROR(_xll.qlIndexFixing(ONIndex1M,I689,TRUE,_xll.ohTrigger(RecalcTrigger,Trigger1M)),NA())</f>
        <v>8.348277776271118E-3</v>
      </c>
      <c r="O689" s="44">
        <f>IFERROR(_xll.qlIndexFixing(ONIndex3M,I689,TRUE,_xll.ohTrigger(RecalcTrigger,Trigger3M)),NA())</f>
        <v>9.4891096027982513E-3</v>
      </c>
      <c r="P689" s="44">
        <f>IFERROR(_xll.qlIndexFixing(ONIndex6M,I689,TRUE,_xll.ohTrigger(RecalcTrigger,Trigger6M)),NA())</f>
        <v>1.0550990336781751E-2</v>
      </c>
      <c r="Q689" s="183">
        <f>IFERROR(_xll.qlIndexFixing(ONIndex1Y,I689,TRUE,_xll.ohTrigger(RecalcTrigger,Trigger1Y)),NA())</f>
        <v>1.1947506179827982E-2</v>
      </c>
    </row>
    <row r="690" spans="2:17" x14ac:dyDescent="0.2">
      <c r="B690" s="39" t="s">
        <v>42</v>
      </c>
      <c r="D690" s="42">
        <f>_xll.qlCalendarAdvance(Calendar,$D689,B690,"f",FALSE)</f>
        <v>44194</v>
      </c>
      <c r="E690" s="177">
        <f>_xll.qlInterestRateIndexValueDate(IndexON,D690)</f>
        <v>44194</v>
      </c>
      <c r="F690" s="193">
        <f>IFERROR(_xll.qlIndexFixing(IndexON,D690,TRUE,_xll.ohTrigger(RecalcTrigger,TriggerON)),NA())</f>
        <v>7.8935088704579215E-3</v>
      </c>
      <c r="H690" s="42">
        <f>_xll.qlCalendarAdvance(Calendar,$H689,B690,"f",FALSE)</f>
        <v>44194</v>
      </c>
      <c r="I690" s="177">
        <f>_xll.qlInterestRateIndexValueDate(Index1M,$H690)</f>
        <v>44196</v>
      </c>
      <c r="J690" s="182">
        <f>IFERROR(_xll.qlIndexFixing(Index1M,$H690,TRUE,_xll.ohTrigger(RecalcTrigger,Trigger1M)),NA())</f>
        <v>8.4951181801101536E-3</v>
      </c>
      <c r="K690" s="44">
        <f>IFERROR(_xll.qlIndexFixing(Index3M,H690,TRUE,_xll.ohTrigger(RecalcTrigger,Trigger3M)),NA())</f>
        <v>9.9286973515910759E-3</v>
      </c>
      <c r="L690" s="44">
        <f>IFERROR(_xll.qlIndexFixing(Index6M,$H690,TRUE,_xll.ohTrigger(RecalcTrigger,Trigger6M)),NA())</f>
        <v>1.1347581826151264E-2</v>
      </c>
      <c r="M690" s="183">
        <f>IFERROR(_xll.qlIndexFixing(Index1Y,$H690,TRUE,_xll.ohTrigger(RecalcTrigger,Trigger1Y)),NA())</f>
        <v>1.3514515955918561E-2</v>
      </c>
      <c r="N690" s="182">
        <f>IFERROR(_xll.qlIndexFixing(ONIndex1M,I690,TRUE,_xll.ohTrigger(RecalcTrigger,Trigger1M)),NA())</f>
        <v>8.4113156097043174E-3</v>
      </c>
      <c r="O690" s="44">
        <f>IFERROR(_xll.qlIndexFixing(ONIndex3M,I690,TRUE,_xll.ohTrigger(RecalcTrigger,Trigger3M)),NA())</f>
        <v>9.5538210897672116E-3</v>
      </c>
      <c r="P690" s="44">
        <f>IFERROR(_xll.qlIndexFixing(ONIndex6M,I690,TRUE,_xll.ohTrigger(RecalcTrigger,Trigger6M)),NA())</f>
        <v>1.0608875690731878E-2</v>
      </c>
      <c r="Q690" s="183">
        <f>IFERROR(_xll.qlIndexFixing(ONIndex1Y,I690,TRUE,_xll.ohTrigger(RecalcTrigger,Trigger1Y)),NA())</f>
        <v>1.200213158978336E-2</v>
      </c>
    </row>
    <row r="691" spans="2:17" x14ac:dyDescent="0.2">
      <c r="B691" s="39" t="s">
        <v>42</v>
      </c>
      <c r="D691" s="42">
        <f>_xll.qlCalendarAdvance(Calendar,$D690,B691,"f",FALSE)</f>
        <v>44201</v>
      </c>
      <c r="E691" s="177">
        <f>_xll.qlInterestRateIndexValueDate(IndexON,D691)</f>
        <v>44201</v>
      </c>
      <c r="F691" s="193">
        <f>IFERROR(_xll.qlIndexFixing(IndexON,D691,TRUE,_xll.ohTrigger(RecalcTrigger,TriggerON)),NA())</f>
        <v>7.9624077935847026E-3</v>
      </c>
      <c r="H691" s="42">
        <f>_xll.qlCalendarAdvance(Calendar,$H690,B691,"f",FALSE)</f>
        <v>44201</v>
      </c>
      <c r="I691" s="177">
        <f>_xll.qlInterestRateIndexValueDate(Index1M,$H691)</f>
        <v>44203</v>
      </c>
      <c r="J691" s="182">
        <f>IFERROR(_xll.qlIndexFixing(Index1M,$H691,TRUE,_xll.ohTrigger(RecalcTrigger,Trigger1M)),NA())</f>
        <v>8.5719443815079899E-3</v>
      </c>
      <c r="K691" s="44">
        <f>IFERROR(_xll.qlIndexFixing(Index3M,H691,TRUE,_xll.ohTrigger(RecalcTrigger,Trigger3M)),NA())</f>
        <v>9.9929033564869485E-3</v>
      </c>
      <c r="L691" s="44">
        <f>IFERROR(_xll.qlIndexFixing(Index6M,$H691,TRUE,_xll.ohTrigger(RecalcTrigger,Trigger6M)),NA())</f>
        <v>1.1406233297271537E-2</v>
      </c>
      <c r="M691" s="183">
        <f>IFERROR(_xll.qlIndexFixing(Index1Y,$H691,TRUE,_xll.ohTrigger(RecalcTrigger,Trigger1Y)),NA())</f>
        <v>1.3571828151956542E-2</v>
      </c>
      <c r="N691" s="182">
        <f>IFERROR(_xll.qlIndexFixing(ONIndex1M,I691,TRUE,_xll.ohTrigger(RecalcTrigger,Trigger1M)),NA())</f>
        <v>8.4653304201687263E-3</v>
      </c>
      <c r="O691" s="44">
        <f>IFERROR(_xll.qlIndexFixing(ONIndex3M,I691,TRUE,_xll.ohTrigger(RecalcTrigger,Trigger3M)),NA())</f>
        <v>9.6092198384756244E-3</v>
      </c>
      <c r="P691" s="44">
        <f>IFERROR(_xll.qlIndexFixing(ONIndex6M,I691,TRUE,_xll.ohTrigger(RecalcTrigger,Trigger6M)),NA())</f>
        <v>1.0658522910187429E-2</v>
      </c>
      <c r="Q691" s="183">
        <f>IFERROR(_xll.qlIndexFixing(ONIndex1Y,I691,TRUE,_xll.ohTrigger(RecalcTrigger,Trigger1Y)),NA())</f>
        <v>1.2049024226357119E-2</v>
      </c>
    </row>
    <row r="692" spans="2:17" x14ac:dyDescent="0.2">
      <c r="B692" s="39" t="s">
        <v>42</v>
      </c>
      <c r="D692" s="42">
        <f>_xll.qlCalendarAdvance(Calendar,$D691,B692,"f",FALSE)</f>
        <v>44208</v>
      </c>
      <c r="E692" s="177">
        <f>_xll.qlInterestRateIndexValueDate(IndexON,D692)</f>
        <v>44208</v>
      </c>
      <c r="F692" s="193">
        <f>IFERROR(_xll.qlIndexFixing(IndexON,D692,TRUE,_xll.ohTrigger(RecalcTrigger,TriggerON)),NA())</f>
        <v>8.0311410564259944E-3</v>
      </c>
      <c r="H692" s="42">
        <f>_xll.qlCalendarAdvance(Calendar,$H691,B692,"f",FALSE)</f>
        <v>44208</v>
      </c>
      <c r="I692" s="177">
        <f>_xll.qlInterestRateIndexValueDate(Index1M,$H692)</f>
        <v>44210</v>
      </c>
      <c r="J692" s="182">
        <f>IFERROR(_xll.qlIndexFixing(Index1M,$H692,TRUE,_xll.ohTrigger(RecalcTrigger,Trigger1M)),NA())</f>
        <v>8.6349375655794813E-3</v>
      </c>
      <c r="K692" s="44">
        <f>IFERROR(_xll.qlIndexFixing(Index3M,H692,TRUE,_xll.ohTrigger(RecalcTrigger,Trigger3M)),NA())</f>
        <v>1.0057000215783596E-2</v>
      </c>
      <c r="L692" s="44">
        <f>IFERROR(_xll.qlIndexFixing(Index6M,$H692,TRUE,_xll.ohTrigger(RecalcTrigger,Trigger6M)),NA())</f>
        <v>1.1464915999301823E-2</v>
      </c>
      <c r="M692" s="183">
        <f>IFERROR(_xll.qlIndexFixing(Index1Y,$H692,TRUE,_xll.ohTrigger(RecalcTrigger,Trigger1Y)),NA())</f>
        <v>1.3629150437310647E-2</v>
      </c>
      <c r="N692" s="182">
        <f>IFERROR(_xll.qlIndexFixing(ONIndex1M,I692,TRUE,_xll.ohTrigger(RecalcTrigger,Trigger1M)),NA())</f>
        <v>8.5283248879708395E-3</v>
      </c>
      <c r="O692" s="44">
        <f>IFERROR(_xll.qlIndexFixing(ONIndex3M,I692,TRUE,_xll.ohTrigger(RecalcTrigger,Trigger3M)),NA())</f>
        <v>9.6737689063264298E-3</v>
      </c>
      <c r="P692" s="44">
        <f>IFERROR(_xll.qlIndexFixing(ONIndex6M,I692,TRUE,_xll.ohTrigger(RecalcTrigger,Trigger6M)),NA())</f>
        <v>1.0716480407948481E-2</v>
      </c>
      <c r="Q692" s="183">
        <f>IFERROR(_xll.qlIndexFixing(ONIndex1Y,I692,TRUE,_xll.ohTrigger(RecalcTrigger,Trigger1Y)),NA())</f>
        <v>1.2103815402753071E-2</v>
      </c>
    </row>
    <row r="693" spans="2:17" x14ac:dyDescent="0.2">
      <c r="B693" s="39" t="s">
        <v>42</v>
      </c>
      <c r="D693" s="42">
        <f>_xll.qlCalendarAdvance(Calendar,$D692,B693,"f",FALSE)</f>
        <v>44215</v>
      </c>
      <c r="E693" s="177">
        <f>_xll.qlInterestRateIndexValueDate(IndexON,D693)</f>
        <v>44215</v>
      </c>
      <c r="F693" s="193">
        <f>IFERROR(_xll.qlIndexFixing(IndexON,D693,TRUE,_xll.ohTrigger(RecalcTrigger,TriggerON)),NA())</f>
        <v>8.099703211978948E-3</v>
      </c>
      <c r="H693" s="42">
        <f>_xll.qlCalendarAdvance(Calendar,$H692,B693,"f",FALSE)</f>
        <v>44215</v>
      </c>
      <c r="I693" s="177">
        <f>_xll.qlInterestRateIndexValueDate(Index1M,$H693)</f>
        <v>44217</v>
      </c>
      <c r="J693" s="182">
        <f>IFERROR(_xll.qlIndexFixing(Index1M,$H693,TRUE,_xll.ohTrigger(RecalcTrigger,Trigger1M)),NA())</f>
        <v>8.697899879989146E-3</v>
      </c>
      <c r="K693" s="44">
        <f>IFERROR(_xll.qlIndexFixing(Index3M,H693,TRUE,_xll.ohTrigger(RecalcTrigger,Trigger3M)),NA())</f>
        <v>1.0120984305387992E-2</v>
      </c>
      <c r="L693" s="44">
        <f>IFERROR(_xll.qlIndexFixing(Index6M,$H693,TRUE,_xll.ohTrigger(RecalcTrigger,Trigger6M)),NA())</f>
        <v>1.1523629183831284E-2</v>
      </c>
      <c r="M693" s="183">
        <f>IFERROR(_xll.qlIndexFixing(Index1Y,$H693,TRUE,_xll.ohTrigger(RecalcTrigger,Trigger1Y)),NA())</f>
        <v>1.3686476274390458E-2</v>
      </c>
      <c r="N693" s="182">
        <f>IFERROR(_xll.qlIndexFixing(ONIndex1M,I693,TRUE,_xll.ohTrigger(RecalcTrigger,Trigger1M)),NA())</f>
        <v>8.5912923600073299E-3</v>
      </c>
      <c r="O693" s="44">
        <f>IFERROR(_xll.qlIndexFixing(ONIndex3M,I693,TRUE,_xll.ohTrigger(RecalcTrigger,Trigger3M)),NA())</f>
        <v>9.7382253609001879E-3</v>
      </c>
      <c r="P693" s="44">
        <f>IFERROR(_xll.qlIndexFixing(ONIndex6M,I693,TRUE,_xll.ohTrigger(RecalcTrigger,Trigger6M)),NA())</f>
        <v>1.077447568564871E-2</v>
      </c>
      <c r="Q693" s="183">
        <f>IFERROR(_xll.qlIndexFixing(ONIndex1Y,I693,TRUE,_xll.ohTrigger(RecalcTrigger,Trigger1Y)),NA())</f>
        <v>1.2158696539668057E-2</v>
      </c>
    </row>
    <row r="694" spans="2:17" x14ac:dyDescent="0.2">
      <c r="B694" s="39" t="s">
        <v>42</v>
      </c>
      <c r="D694" s="42">
        <f>_xll.qlCalendarAdvance(Calendar,$D693,B694,"f",FALSE)</f>
        <v>44222</v>
      </c>
      <c r="E694" s="177">
        <f>_xll.qlInterestRateIndexValueDate(IndexON,D694)</f>
        <v>44222</v>
      </c>
      <c r="F694" s="193">
        <f>IFERROR(_xll.qlIndexFixing(IndexON,D694,TRUE,_xll.ohTrigger(RecalcTrigger,TriggerON)),NA())</f>
        <v>8.1680888130009066E-3</v>
      </c>
      <c r="H694" s="42">
        <f>_xll.qlCalendarAdvance(Calendar,$H693,B694,"f",FALSE)</f>
        <v>44222</v>
      </c>
      <c r="I694" s="177">
        <f>_xll.qlInterestRateIndexValueDate(Index1M,$H694)</f>
        <v>44224</v>
      </c>
      <c r="J694" s="182">
        <f>IFERROR(_xll.qlIndexFixing(Index1M,$H694,TRUE,_xll.ohTrigger(RecalcTrigger,Trigger1M)),NA())</f>
        <v>8.7470337911960318E-3</v>
      </c>
      <c r="K694" s="44">
        <f>IFERROR(_xll.qlIndexFixing(Index3M,H694,TRUE,_xll.ohTrigger(RecalcTrigger,Trigger3M)),NA())</f>
        <v>1.0184852000986844E-2</v>
      </c>
      <c r="L694" s="44">
        <f>IFERROR(_xll.qlIndexFixing(Index6M,$H694,TRUE,_xll.ohTrigger(RecalcTrigger,Trigger6M)),NA())</f>
        <v>1.1582372102362525E-2</v>
      </c>
      <c r="M694" s="183">
        <f>IFERROR(_xll.qlIndexFixing(Index1Y,$H694,TRUE,_xll.ohTrigger(RecalcTrigger,Trigger1Y)),NA())</f>
        <v>1.374379904907084E-2</v>
      </c>
      <c r="N694" s="182">
        <f>IFERROR(_xll.qlIndexFixing(ONIndex1M,I694,TRUE,_xll.ohTrigger(RecalcTrigger,Trigger1M)),NA())</f>
        <v>8.6542302846392971E-3</v>
      </c>
      <c r="O694" s="44">
        <f>IFERROR(_xll.qlIndexFixing(ONIndex3M,I694,TRUE,_xll.ohTrigger(RecalcTrigger,Trigger3M)),NA())</f>
        <v>9.8025855922845295E-3</v>
      </c>
      <c r="P694" s="44">
        <f>IFERROR(_xll.qlIndexFixing(ONIndex6M,I694,TRUE,_xll.ohTrigger(RecalcTrigger,Trigger6M)),NA())</f>
        <v>1.0832507996445528E-2</v>
      </c>
      <c r="Q694" s="183">
        <f>IFERROR(_xll.qlIndexFixing(ONIndex1Y,I694,TRUE,_xll.ohTrigger(RecalcTrigger,Trigger1Y)),NA())</f>
        <v>1.221366812814928E-2</v>
      </c>
    </row>
    <row r="695" spans="2:17" x14ac:dyDescent="0.2">
      <c r="B695" s="39" t="s">
        <v>42</v>
      </c>
      <c r="D695" s="42">
        <f>_xll.qlCalendarAdvance(Calendar,$D694,B695,"f",FALSE)</f>
        <v>44229</v>
      </c>
      <c r="E695" s="177">
        <f>_xll.qlInterestRateIndexValueDate(IndexON,D695)</f>
        <v>44229</v>
      </c>
      <c r="F695" s="193">
        <f>IFERROR(_xll.qlIndexFixing(IndexON,D695,TRUE,_xll.ohTrigger(RecalcTrigger,TriggerON)),NA())</f>
        <v>8.2362924122492132E-3</v>
      </c>
      <c r="H695" s="42">
        <f>_xll.qlCalendarAdvance(Calendar,$H694,B695,"f",FALSE)</f>
        <v>44229</v>
      </c>
      <c r="I695" s="177">
        <f>_xll.qlInterestRateIndexValueDate(Index1M,$H695)</f>
        <v>44231</v>
      </c>
      <c r="J695" s="182">
        <f>IFERROR(_xll.qlIndexFixing(Index1M,$H695,TRUE,_xll.ohTrigger(RecalcTrigger,Trigger1M)),NA())</f>
        <v>8.8053332268835296E-3</v>
      </c>
      <c r="K695" s="44">
        <f>IFERROR(_xll.qlIndexFixing(Index3M,H695,TRUE,_xll.ohTrigger(RecalcTrigger,Trigger3M)),NA())</f>
        <v>1.0243923638774145E-2</v>
      </c>
      <c r="L695" s="44">
        <f>IFERROR(_xll.qlIndexFixing(Index6M,$H695,TRUE,_xll.ohTrigger(RecalcTrigger,Trigger6M)),NA())</f>
        <v>1.1641144006310706E-2</v>
      </c>
      <c r="M695" s="183">
        <f>IFERROR(_xll.qlIndexFixing(Index1Y,$H695,TRUE,_xll.ohTrigger(RecalcTrigger,Trigger1Y)),NA())</f>
        <v>1.380111207067025E-2</v>
      </c>
      <c r="N695" s="182">
        <f>IFERROR(_xll.qlIndexFixing(ONIndex1M,I695,TRUE,_xll.ohTrigger(RecalcTrigger,Trigger1M)),NA())</f>
        <v>8.7171361103077771E-3</v>
      </c>
      <c r="O695" s="44">
        <f>IFERROR(_xll.qlIndexFixing(ONIndex3M,I695,TRUE,_xll.ohTrigger(RecalcTrigger,Trigger3M)),NA())</f>
        <v>9.8668459907269579E-3</v>
      </c>
      <c r="P695" s="44">
        <f>IFERROR(_xll.qlIndexFixing(ONIndex6M,I695,TRUE,_xll.ohTrigger(RecalcTrigger,Trigger6M)),NA())</f>
        <v>1.089057659365622E-2</v>
      </c>
      <c r="Q695" s="183">
        <f>IFERROR(_xll.qlIndexFixing(ONIndex1Y,I695,TRUE,_xll.ohTrigger(RecalcTrigger,Trigger1Y)),NA())</f>
        <v>1.2268730659243943E-2</v>
      </c>
    </row>
    <row r="696" spans="2:17" x14ac:dyDescent="0.2">
      <c r="B696" s="39" t="s">
        <v>42</v>
      </c>
      <c r="D696" s="42">
        <f>_xll.qlCalendarAdvance(Calendar,$D695,B696,"f",FALSE)</f>
        <v>44236</v>
      </c>
      <c r="E696" s="177">
        <f>_xll.qlInterestRateIndexValueDate(IndexON,D696)</f>
        <v>44236</v>
      </c>
      <c r="F696" s="193">
        <f>IFERROR(_xll.qlIndexFixing(IndexON,D696,TRUE,_xll.ohTrigger(RecalcTrigger,TriggerON)),NA())</f>
        <v>8.304308562800955E-3</v>
      </c>
      <c r="H696" s="42">
        <f>_xll.qlCalendarAdvance(Calendar,$H695,B696,"f",FALSE)</f>
        <v>44236</v>
      </c>
      <c r="I696" s="177">
        <f>_xll.qlInterestRateIndexValueDate(Index1M,$H696)</f>
        <v>44238</v>
      </c>
      <c r="J696" s="182">
        <f>IFERROR(_xll.qlIndexFixing(Index1M,$H696,TRUE,_xll.ohTrigger(RecalcTrigger,Trigger1M)),NA())</f>
        <v>8.8681932286245012E-3</v>
      </c>
      <c r="K696" s="44">
        <f>IFERROR(_xll.qlIndexFixing(Index3M,H696,TRUE,_xll.ohTrigger(RecalcTrigger,Trigger3M)),NA())</f>
        <v>1.0307555361559423E-2</v>
      </c>
      <c r="L696" s="44">
        <f>IFERROR(_xll.qlIndexFixing(Index6M,$H696,TRUE,_xll.ohTrigger(RecalcTrigger,Trigger6M)),NA())</f>
        <v>1.1699944147003986E-2</v>
      </c>
      <c r="M696" s="183">
        <f>IFERROR(_xll.qlIndexFixing(Index1Y,$H696,TRUE,_xll.ohTrigger(RecalcTrigger,Trigger1Y)),NA())</f>
        <v>1.3858408571931683E-2</v>
      </c>
      <c r="N696" s="182">
        <f>IFERROR(_xll.qlIndexFixing(ONIndex1M,I696,TRUE,_xll.ohTrigger(RecalcTrigger,Trigger1M)),NA())</f>
        <v>8.7800072852139976E-3</v>
      </c>
      <c r="O696" s="44">
        <f>IFERROR(_xll.qlIndexFixing(ONIndex3M,I696,TRUE,_xll.ohTrigger(RecalcTrigger,Trigger3M)),NA())</f>
        <v>9.9310029462351679E-3</v>
      </c>
      <c r="P696" s="44">
        <f>IFERROR(_xll.qlIndexFixing(ONIndex6M,I696,TRUE,_xll.ohTrigger(RecalcTrigger,Trigger6M)),NA())</f>
        <v>1.094868073059807E-2</v>
      </c>
      <c r="Q696" s="183">
        <f>IFERROR(_xll.qlIndexFixing(ONIndex1Y,I696,TRUE,_xll.ohTrigger(RecalcTrigger,Trigger1Y)),NA())</f>
        <v>1.2323884623999248E-2</v>
      </c>
    </row>
    <row r="697" spans="2:17" x14ac:dyDescent="0.2">
      <c r="B697" s="39" t="s">
        <v>42</v>
      </c>
      <c r="D697" s="42">
        <f>_xll.qlCalendarAdvance(Calendar,$D696,B697,"f",FALSE)</f>
        <v>44243</v>
      </c>
      <c r="E697" s="177">
        <f>_xll.qlInterestRateIndexValueDate(IndexON,D697)</f>
        <v>44243</v>
      </c>
      <c r="F697" s="193">
        <f>IFERROR(_xll.qlIndexFixing(IndexON,D697,TRUE,_xll.ohTrigger(RecalcTrigger,TriggerON)),NA())</f>
        <v>8.372131817253603E-3</v>
      </c>
      <c r="H697" s="42">
        <f>_xll.qlCalendarAdvance(Calendar,$H696,B697,"f",FALSE)</f>
        <v>44243</v>
      </c>
      <c r="I697" s="177">
        <f>_xll.qlInterestRateIndexValueDate(Index1M,$H697)</f>
        <v>44245</v>
      </c>
      <c r="J697" s="182">
        <f>IFERROR(_xll.qlIndexFixing(Index1M,$H697,TRUE,_xll.ohTrigger(RecalcTrigger,Trigger1M)),NA())</f>
        <v>8.9310128341219784E-3</v>
      </c>
      <c r="K697" s="44">
        <f>IFERROR(_xll.qlIndexFixing(Index3M,H697,TRUE,_xll.ohTrigger(RecalcTrigger,Trigger3M)),NA())</f>
        <v>1.0371060067465888E-2</v>
      </c>
      <c r="L697" s="44">
        <f>IFERROR(_xll.qlIndexFixing(Index6M,$H697,TRUE,_xll.ohTrigger(RecalcTrigger,Trigger6M)),NA())</f>
        <v>1.1758771775684398E-2</v>
      </c>
      <c r="M697" s="183">
        <f>IFERROR(_xll.qlIndexFixing(Index1Y,$H697,TRUE,_xll.ohTrigger(RecalcTrigger,Trigger1Y)),NA())</f>
        <v>1.3915681708999908E-2</v>
      </c>
      <c r="N697" s="182">
        <f>IFERROR(_xll.qlIndexFixing(ONIndex1M,I697,TRUE,_xll.ohTrigger(RecalcTrigger,Trigger1M)),NA())</f>
        <v>8.8428412578789306E-3</v>
      </c>
      <c r="O697" s="44">
        <f>IFERROR(_xll.qlIndexFixing(ONIndex3M,I697,TRUE,_xll.ohTrigger(RecalcTrigger,Trigger3M)),NA())</f>
        <v>9.9950528490566626E-3</v>
      </c>
      <c r="P697" s="44">
        <f>IFERROR(_xll.qlIndexFixing(ONIndex6M,I697,TRUE,_xll.ohTrigger(RecalcTrigger,Trigger6M)),NA())</f>
        <v>1.1006819660508427E-2</v>
      </c>
      <c r="Q697" s="183">
        <f>IFERROR(_xll.qlIndexFixing(ONIndex1Y,I697,TRUE,_xll.ohTrigger(RecalcTrigger,Trigger1Y)),NA())</f>
        <v>1.2379130513622272E-2</v>
      </c>
    </row>
    <row r="698" spans="2:17" x14ac:dyDescent="0.2">
      <c r="B698" s="39" t="s">
        <v>42</v>
      </c>
      <c r="D698" s="42">
        <f>_xll.qlCalendarAdvance(Calendar,$D697,B698,"f",FALSE)</f>
        <v>44250</v>
      </c>
      <c r="E698" s="177">
        <f>_xll.qlInterestRateIndexValueDate(IndexON,D698)</f>
        <v>44250</v>
      </c>
      <c r="F698" s="193">
        <f>IFERROR(_xll.qlIndexFixing(IndexON,D698,TRUE,_xll.ohTrigger(RecalcTrigger,TriggerON)),NA())</f>
        <v>8.4397567286842445E-3</v>
      </c>
      <c r="H698" s="42">
        <f>_xll.qlCalendarAdvance(Calendar,$H697,B698,"f",FALSE)</f>
        <v>44250</v>
      </c>
      <c r="I698" s="177">
        <f>_xll.qlInterestRateIndexValueDate(Index1M,$H698)</f>
        <v>44252</v>
      </c>
      <c r="J698" s="182">
        <f>IFERROR(_xll.qlIndexFixing(Index1M,$H698,TRUE,_xll.ohTrigger(RecalcTrigger,Trigger1M)),NA())</f>
        <v>8.9937894894731585E-3</v>
      </c>
      <c r="K698" s="44">
        <f>IFERROR(_xll.qlIndexFixing(Index3M,H698,TRUE,_xll.ohTrigger(RecalcTrigger,Trigger3M)),NA())</f>
        <v>1.043443413149122E-2</v>
      </c>
      <c r="L698" s="44">
        <f>IFERROR(_xll.qlIndexFixing(Index6M,$H698,TRUE,_xll.ohTrigger(RecalcTrigger,Trigger6M)),NA())</f>
        <v>1.1817626143505658E-2</v>
      </c>
      <c r="M698" s="183">
        <f>IFERROR(_xll.qlIndexFixing(Index1Y,$H698,TRUE,_xll.ohTrigger(RecalcTrigger,Trigger1Y)),NA())</f>
        <v>1.3972924561402179E-2</v>
      </c>
      <c r="N698" s="182">
        <f>IFERROR(_xll.qlIndexFixing(ONIndex1M,I698,TRUE,_xll.ohTrigger(RecalcTrigger,Trigger1M)),NA())</f>
        <v>8.9056354768235479E-3</v>
      </c>
      <c r="O698" s="44">
        <f>IFERROR(_xll.qlIndexFixing(ONIndex3M,I698,TRUE,_xll.ohTrigger(RecalcTrigger,Trigger3M)),NA())</f>
        <v>1.0058992089359009E-2</v>
      </c>
      <c r="P698" s="44">
        <f>IFERROR(_xll.qlIndexFixing(ONIndex6M,I698,TRUE,_xll.ohTrigger(RecalcTrigger,Trigger6M)),NA())</f>
        <v>1.1064992636624638E-2</v>
      </c>
      <c r="Q698" s="183">
        <f>IFERROR(_xll.qlIndexFixing(ONIndex1Y,I698,TRUE,_xll.ohTrigger(RecalcTrigger,Trigger1Y)),NA())</f>
        <v>1.2434468819160216E-2</v>
      </c>
    </row>
    <row r="699" spans="2:17" x14ac:dyDescent="0.2">
      <c r="B699" s="39" t="s">
        <v>42</v>
      </c>
      <c r="D699" s="42">
        <f>_xll.qlCalendarAdvance(Calendar,$D698,B699,"f",FALSE)</f>
        <v>44257</v>
      </c>
      <c r="E699" s="177">
        <f>_xll.qlInterestRateIndexValueDate(IndexON,D699)</f>
        <v>44257</v>
      </c>
      <c r="F699" s="193">
        <f>IFERROR(_xll.qlIndexFixing(IndexON,D699,TRUE,_xll.ohTrigger(RecalcTrigger,TriggerON)),NA())</f>
        <v>8.5071778496104145E-3</v>
      </c>
      <c r="H699" s="42">
        <f>_xll.qlCalendarAdvance(Calendar,$H698,B699,"f",FALSE)</f>
        <v>44257</v>
      </c>
      <c r="I699" s="177">
        <f>_xll.qlInterestRateIndexValueDate(Index1M,$H699)</f>
        <v>44259</v>
      </c>
      <c r="J699" s="182">
        <f>IFERROR(_xll.qlIndexFixing(Index1M,$H699,TRUE,_xll.ohTrigger(RecalcTrigger,Trigger1M)),NA())</f>
        <v>9.0794726244942062E-3</v>
      </c>
      <c r="K699" s="44">
        <f>IFERROR(_xll.qlIndexFixing(Index3M,H699,TRUE,_xll.ohTrigger(RecalcTrigger,Trigger3M)),NA())</f>
        <v>1.0511602980216778E-2</v>
      </c>
      <c r="L699" s="44">
        <f>IFERROR(_xll.qlIndexFixing(Index6M,$H699,TRUE,_xll.ohTrigger(RecalcTrigger,Trigger6M)),NA())</f>
        <v>1.1898558721590003E-2</v>
      </c>
      <c r="M699" s="183">
        <f>IFERROR(_xll.qlIndexFixing(Index1Y,$H699,TRUE,_xll.ohTrigger(RecalcTrigger,Trigger1Y)),NA())</f>
        <v>1.4030130132029413E-2</v>
      </c>
      <c r="N699" s="182">
        <f>IFERROR(_xll.qlIndexFixing(ONIndex1M,I699,TRUE,_xll.ohTrigger(RecalcTrigger,Trigger1M)),NA())</f>
        <v>8.9683873901691413E-3</v>
      </c>
      <c r="O699" s="44">
        <f>IFERROR(_xll.qlIndexFixing(ONIndex3M,I699,TRUE,_xll.ohTrigger(RecalcTrigger,Trigger3M)),NA())</f>
        <v>1.0122817057309774E-2</v>
      </c>
      <c r="P699" s="44">
        <f>IFERROR(_xll.qlIndexFixing(ONIndex6M,I699,TRUE,_xll.ohTrigger(RecalcTrigger,Trigger6M)),NA())</f>
        <v>1.1123198912184051E-2</v>
      </c>
      <c r="Q699" s="183">
        <f>IFERROR(_xll.qlIndexFixing(ONIndex1Y,I699,TRUE,_xll.ohTrigger(RecalcTrigger,Trigger1Y)),NA())</f>
        <v>1.248990003174022E-2</v>
      </c>
    </row>
    <row r="700" spans="2:17" x14ac:dyDescent="0.2">
      <c r="B700" s="39" t="s">
        <v>42</v>
      </c>
      <c r="D700" s="42">
        <f>_xll.qlCalendarAdvance(Calendar,$D699,B700,"f",FALSE)</f>
        <v>44264</v>
      </c>
      <c r="E700" s="177">
        <f>_xll.qlInterestRateIndexValueDate(IndexON,D700)</f>
        <v>44264</v>
      </c>
      <c r="F700" s="193">
        <f>IFERROR(_xll.qlIndexFixing(IndexON,D700,TRUE,_xll.ohTrigger(RecalcTrigger,TriggerON)),NA())</f>
        <v>8.5743897331891361E-3</v>
      </c>
      <c r="H700" s="42">
        <f>_xll.qlCalendarAdvance(Calendar,$H699,B700,"f",FALSE)</f>
        <v>44264</v>
      </c>
      <c r="I700" s="177">
        <f>_xll.qlInterestRateIndexValueDate(Index1M,$H700)</f>
        <v>44266</v>
      </c>
      <c r="J700" s="182">
        <f>IFERROR(_xll.qlIndexFixing(Index1M,$H700,TRUE,_xll.ohTrigger(RecalcTrigger,Trigger1M)),NA())</f>
        <v>9.1375571840399128E-3</v>
      </c>
      <c r="K700" s="44">
        <f>IFERROR(_xll.qlIndexFixing(Index3M,H700,TRUE,_xll.ohTrigger(RecalcTrigger,Trigger3M)),NA())</f>
        <v>1.0574678726554097E-2</v>
      </c>
      <c r="L700" s="44">
        <f>IFERROR(_xll.qlIndexFixing(Index6M,$H700,TRUE,_xll.ohTrigger(RecalcTrigger,Trigger6M)),NA())</f>
        <v>1.1957481713691447E-2</v>
      </c>
      <c r="M700" s="183">
        <f>IFERROR(_xll.qlIndexFixing(Index1Y,$H700,TRUE,_xll.ohTrigger(RecalcTrigger,Trigger1Y)),NA())</f>
        <v>1.4087291347115161E-2</v>
      </c>
      <c r="N700" s="182">
        <f>IFERROR(_xll.qlIndexFixing(ONIndex1M,I700,TRUE,_xll.ohTrigger(RecalcTrigger,Trigger1M)),NA())</f>
        <v>9.0310944464366827E-3</v>
      </c>
      <c r="O700" s="44">
        <f>IFERROR(_xll.qlIndexFixing(ONIndex3M,I700,TRUE,_xll.ohTrigger(RecalcTrigger,Trigger3M)),NA())</f>
        <v>1.0186524142916653E-2</v>
      </c>
      <c r="P700" s="44">
        <f>IFERROR(_xll.qlIndexFixing(ONIndex6M,I700,TRUE,_xll.ohTrigger(RecalcTrigger,Trigger6M)),NA())</f>
        <v>1.1181437740503952E-2</v>
      </c>
      <c r="Q700" s="183">
        <f>IFERROR(_xll.qlIndexFixing(ONIndex1Y,I700,TRUE,_xll.ohTrigger(RecalcTrigger,Trigger1Y)),NA())</f>
        <v>1.254542464232955E-2</v>
      </c>
    </row>
    <row r="701" spans="2:17" x14ac:dyDescent="0.2">
      <c r="B701" s="39" t="s">
        <v>42</v>
      </c>
      <c r="D701" s="42">
        <f>_xll.qlCalendarAdvance(Calendar,$D700,B701,"f",FALSE)</f>
        <v>44271</v>
      </c>
      <c r="E701" s="177">
        <f>_xll.qlInterestRateIndexValueDate(IndexON,D701)</f>
        <v>44271</v>
      </c>
      <c r="F701" s="193">
        <f>IFERROR(_xll.qlIndexFixing(IndexON,D701,TRUE,_xll.ohTrigger(RecalcTrigger,TriggerON)),NA())</f>
        <v>8.6413869320978165E-3</v>
      </c>
      <c r="H701" s="42">
        <f>_xll.qlCalendarAdvance(Calendar,$H700,B701,"f",FALSE)</f>
        <v>44271</v>
      </c>
      <c r="I701" s="177">
        <f>_xll.qlInterestRateIndexValueDate(Index1M,$H701)</f>
        <v>44273</v>
      </c>
      <c r="J701" s="182">
        <f>IFERROR(_xll.qlIndexFixing(Index1M,$H701,TRUE,_xll.ohTrigger(RecalcTrigger,Trigger1M)),NA())</f>
        <v>9.2001805910324475E-3</v>
      </c>
      <c r="K701" s="44">
        <f>IFERROR(_xll.qlIndexFixing(Index3M,H701,TRUE,_xll.ohTrigger(RecalcTrigger,Trigger3M)),NA())</f>
        <v>1.0637612198194176E-2</v>
      </c>
      <c r="L701" s="44">
        <f>IFERROR(_xll.qlIndexFixing(Index6M,$H701,TRUE,_xll.ohTrigger(RecalcTrigger,Trigger6M)),NA())</f>
        <v>1.2016428982199151E-2</v>
      </c>
      <c r="M701" s="183">
        <f>IFERROR(_xll.qlIndexFixing(Index1Y,$H701,TRUE,_xll.ohTrigger(RecalcTrigger,Trigger1Y)),NA())</f>
        <v>1.4144401056218527E-2</v>
      </c>
      <c r="N701" s="182">
        <f>IFERROR(_xll.qlIndexFixing(ONIndex1M,I701,TRUE,_xll.ohTrigger(RecalcTrigger,Trigger1M)),NA())</f>
        <v>9.0937540939872719E-3</v>
      </c>
      <c r="O701" s="44">
        <f>IFERROR(_xll.qlIndexFixing(ONIndex3M,I701,TRUE,_xll.ohTrigger(RecalcTrigger,Trigger3M)),NA())</f>
        <v>1.0250109736507085E-2</v>
      </c>
      <c r="P701" s="44">
        <f>IFERROR(_xll.qlIndexFixing(ONIndex6M,I701,TRUE,_xll.ohTrigger(RecalcTrigger,Trigger6M)),NA())</f>
        <v>1.1239708374741753E-2</v>
      </c>
      <c r="Q701" s="183">
        <f>IFERROR(_xll.qlIndexFixing(ONIndex1Y,I701,TRUE,_xll.ohTrigger(RecalcTrigger,Trigger1Y)),NA())</f>
        <v>1.2601043142135282E-2</v>
      </c>
    </row>
    <row r="702" spans="2:17" x14ac:dyDescent="0.2">
      <c r="B702" s="39" t="s">
        <v>42</v>
      </c>
      <c r="D702" s="42">
        <f>_xll.qlCalendarAdvance(Calendar,$D701,B702,"f",FALSE)</f>
        <v>44278</v>
      </c>
      <c r="E702" s="177">
        <f>_xll.qlInterestRateIndexValueDate(IndexON,D702)</f>
        <v>44278</v>
      </c>
      <c r="F702" s="193">
        <f>IFERROR(_xll.qlIndexFixing(IndexON,D702,TRUE,_xll.ohTrigger(RecalcTrigger,TriggerON)),NA())</f>
        <v>8.7081639990937987E-3</v>
      </c>
      <c r="H702" s="42">
        <f>_xll.qlCalendarAdvance(Calendar,$H701,B702,"f",FALSE)</f>
        <v>44278</v>
      </c>
      <c r="I702" s="177">
        <f>_xll.qlInterestRateIndexValueDate(Index1M,$H702)</f>
        <v>44280</v>
      </c>
      <c r="J702" s="182">
        <f>IFERROR(_xll.qlIndexFixing(Index1M,$H702,TRUE,_xll.ohTrigger(RecalcTrigger,Trigger1M)),NA())</f>
        <v>9.2627501399819567E-3</v>
      </c>
      <c r="K702" s="44">
        <f>IFERROR(_xll.qlIndexFixing(Index3M,H702,TRUE,_xll.ohTrigger(RecalcTrigger,Trigger3M)),NA())</f>
        <v>1.0700399768695258E-2</v>
      </c>
      <c r="L702" s="44">
        <f>IFERROR(_xll.qlIndexFixing(Index6M,$H702,TRUE,_xll.ohTrigger(RecalcTrigger,Trigger6M)),NA())</f>
        <v>1.2075399686560543E-2</v>
      </c>
      <c r="M702" s="183">
        <f>IFERROR(_xll.qlIndexFixing(Index1Y,$H702,TRUE,_xll.ohTrigger(RecalcTrigger,Trigger1Y)),NA())</f>
        <v>1.4201452032206205E-2</v>
      </c>
      <c r="N702" s="182">
        <f>IFERROR(_xll.qlIndexFixing(ONIndex1M,I702,TRUE,_xll.ohTrigger(RecalcTrigger,Trigger1M)),NA())</f>
        <v>9.1563637812619447E-3</v>
      </c>
      <c r="O702" s="44">
        <f>IFERROR(_xll.qlIndexFixing(ONIndex3M,I702,TRUE,_xll.ohTrigger(RecalcTrigger,Trigger3M)),NA())</f>
        <v>1.0313570228088764E-2</v>
      </c>
      <c r="P702" s="44">
        <f>IFERROR(_xll.qlIndexFixing(ONIndex6M,I702,TRUE,_xll.ohTrigger(RecalcTrigger,Trigger6M)),NA())</f>
        <v>1.1298010068294673E-2</v>
      </c>
      <c r="Q702" s="183">
        <f>IFERROR(_xll.qlIndexFixing(ONIndex1Y,I702,TRUE,_xll.ohTrigger(RecalcTrigger,Trigger1Y)),NA())</f>
        <v>1.2656756022204618E-2</v>
      </c>
    </row>
    <row r="703" spans="2:17" x14ac:dyDescent="0.2">
      <c r="B703" s="39" t="s">
        <v>42</v>
      </c>
      <c r="D703" s="42">
        <f>_xll.qlCalendarAdvance(Calendar,$D702,B703,"f",FALSE)</f>
        <v>44285</v>
      </c>
      <c r="E703" s="177">
        <f>_xll.qlInterestRateIndexValueDate(IndexON,D703)</f>
        <v>44285</v>
      </c>
      <c r="F703" s="193">
        <f>IFERROR(_xll.qlIndexFixing(IndexON,D703,TRUE,_xll.ohTrigger(RecalcTrigger,TriggerON)),NA())</f>
        <v>8.7747154870942978E-3</v>
      </c>
      <c r="H703" s="42">
        <f>_xll.qlCalendarAdvance(Calendar,$H702,B703,"f",FALSE)</f>
        <v>44285</v>
      </c>
      <c r="I703" s="177">
        <f>_xll.qlInterestRateIndexValueDate(Index1M,$H703)</f>
        <v>44287</v>
      </c>
      <c r="J703" s="182">
        <f>IFERROR(_xll.qlIndexFixing(Index1M,$H703,TRUE,_xll.ohTrigger(RecalcTrigger,Trigger1M)),NA())</f>
        <v>9.3252632763418664E-3</v>
      </c>
      <c r="K703" s="44">
        <f>IFERROR(_xll.qlIndexFixing(Index3M,H703,TRUE,_xll.ohTrigger(RecalcTrigger,Trigger3M)),NA())</f>
        <v>1.0758432037914423E-2</v>
      </c>
      <c r="L703" s="44">
        <f>IFERROR(_xll.qlIndexFixing(Index6M,$H703,TRUE,_xll.ohTrigger(RecalcTrigger,Trigger6M)),NA())</f>
        <v>1.212111866612558E-2</v>
      </c>
      <c r="M703" s="183">
        <f>IFERROR(_xll.qlIndexFixing(Index1Y,$H703,TRUE,_xll.ohTrigger(RecalcTrigger,Trigger1Y)),NA())</f>
        <v>1.4258436971234092E-2</v>
      </c>
      <c r="N703" s="182">
        <f>IFERROR(_xll.qlIndexFixing(ONIndex1M,I703,TRUE,_xll.ohTrigger(RecalcTrigger,Trigger1M)),NA())</f>
        <v>9.2367844330798476E-3</v>
      </c>
      <c r="O703" s="44">
        <f>IFERROR(_xll.qlIndexFixing(ONIndex3M,I703,TRUE,_xll.ohTrigger(RecalcTrigger,Trigger3M)),NA())</f>
        <v>1.0394972655927148E-2</v>
      </c>
      <c r="P703" s="44">
        <f>IFERROR(_xll.qlIndexFixing(ONIndex6M,I703,TRUE,_xll.ohTrigger(RecalcTrigger,Trigger6M)),NA())</f>
        <v>1.1373013824940159E-2</v>
      </c>
      <c r="Q703" s="183">
        <f>IFERROR(_xll.qlIndexFixing(ONIndex1Y,I703,TRUE,_xll.ohTrigger(RecalcTrigger,Trigger1Y)),NA())</f>
        <v>1.2728526339573776E-2</v>
      </c>
    </row>
    <row r="704" spans="2:17" x14ac:dyDescent="0.2">
      <c r="B704" s="39" t="s">
        <v>42</v>
      </c>
      <c r="D704" s="42">
        <f>_xll.qlCalendarAdvance(Calendar,$D703,B704,"f",FALSE)</f>
        <v>44292</v>
      </c>
      <c r="E704" s="177">
        <f>_xll.qlInterestRateIndexValueDate(IndexON,D704)</f>
        <v>44292</v>
      </c>
      <c r="F704" s="193">
        <f>IFERROR(_xll.qlIndexFixing(IndexON,D704,TRUE,_xll.ohTrigger(RecalcTrigger,TriggerON)),NA())</f>
        <v>8.8410359489365931E-3</v>
      </c>
      <c r="H704" s="42">
        <f>_xll.qlCalendarAdvance(Calendar,$H703,B704,"f",FALSE)</f>
        <v>44292</v>
      </c>
      <c r="I704" s="177">
        <f>_xll.qlInterestRateIndexValueDate(Index1M,$H704)</f>
        <v>44294</v>
      </c>
      <c r="J704" s="182">
        <f>IFERROR(_xll.qlIndexFixing(Index1M,$H704,TRUE,_xll.ohTrigger(RecalcTrigger,Trigger1M)),NA())</f>
        <v>9.387717445510646E-3</v>
      </c>
      <c r="K704" s="44">
        <f>IFERROR(_xll.qlIndexFixing(Index3M,H704,TRUE,_xll.ohTrigger(RecalcTrigger,Trigger3M)),NA())</f>
        <v>1.082092667897566E-2</v>
      </c>
      <c r="L704" s="44">
        <f>IFERROR(_xll.qlIndexFixing(Index6M,$H704,TRUE,_xll.ohTrigger(RecalcTrigger,Trigger6M)),NA())</f>
        <v>1.2180116067612167E-2</v>
      </c>
      <c r="M704" s="183">
        <f>IFERROR(_xll.qlIndexFixing(Index1Y,$H704,TRUE,_xll.ohTrigger(RecalcTrigger,Trigger1Y)),NA())</f>
        <v>1.4315348492731516E-2</v>
      </c>
      <c r="N704" s="182">
        <f>IFERROR(_xll.qlIndexFixing(ONIndex1M,I704,TRUE,_xll.ohTrigger(RecalcTrigger,Trigger1M)),NA())</f>
        <v>9.2814230682680687E-3</v>
      </c>
      <c r="O704" s="44">
        <f>IFERROR(_xll.qlIndexFixing(ONIndex3M,I704,TRUE,_xll.ohTrigger(RecalcTrigger,Trigger3M)),NA())</f>
        <v>1.0440101465896134E-2</v>
      </c>
      <c r="P704" s="44">
        <f>IFERROR(_xll.qlIndexFixing(ONIndex6M,I704,TRUE,_xll.ohTrigger(RecalcTrigger,Trigger6M)),NA())</f>
        <v>1.141470364621533E-2</v>
      </c>
      <c r="Q704" s="183">
        <f>IFERROR(_xll.qlIndexFixing(ONIndex1Y,I704,TRUE,_xll.ohTrigger(RecalcTrigger,Trigger1Y)),NA())</f>
        <v>1.276846688764266E-2</v>
      </c>
    </row>
    <row r="705" spans="2:17" x14ac:dyDescent="0.2">
      <c r="B705" s="39" t="s">
        <v>42</v>
      </c>
      <c r="D705" s="42">
        <f>_xll.qlCalendarAdvance(Calendar,$D704,B705,"f",FALSE)</f>
        <v>44299</v>
      </c>
      <c r="E705" s="177">
        <f>_xll.qlInterestRateIndexValueDate(IndexON,D705)</f>
        <v>44299</v>
      </c>
      <c r="F705" s="193">
        <f>IFERROR(_xll.qlIndexFixing(IndexON,D705,TRUE,_xll.ohTrigger(RecalcTrigger,TriggerON)),NA())</f>
        <v>8.9071199372980914E-3</v>
      </c>
      <c r="H705" s="42">
        <f>_xll.qlCalendarAdvance(Calendar,$H704,B705,"f",FALSE)</f>
        <v>44299</v>
      </c>
      <c r="I705" s="177">
        <f>_xll.qlInterestRateIndexValueDate(Index1M,$H705)</f>
        <v>44301</v>
      </c>
      <c r="J705" s="182">
        <f>IFERROR(_xll.qlIndexFixing(Index1M,$H705,TRUE,_xll.ohTrigger(RecalcTrigger,Trigger1M)),NA())</f>
        <v>9.4501100928293114E-3</v>
      </c>
      <c r="K705" s="44">
        <f>IFERROR(_xll.qlIndexFixing(Index3M,H705,TRUE,_xll.ohTrigger(RecalcTrigger,Trigger3M)),NA())</f>
        <v>1.0883264791293526E-2</v>
      </c>
      <c r="L705" s="44">
        <f>IFERROR(_xll.qlIndexFixing(Index6M,$H705,TRUE,_xll.ohTrigger(RecalcTrigger,Trigger6M)),NA())</f>
        <v>1.2239120568624529E-2</v>
      </c>
      <c r="M705" s="183">
        <f>IFERROR(_xll.qlIndexFixing(Index1Y,$H705,TRUE,_xll.ohTrigger(RecalcTrigger,Trigger1Y)),NA())</f>
        <v>1.4389303367006764E-2</v>
      </c>
      <c r="N705" s="182">
        <f>IFERROR(_xll.qlIndexFixing(ONIndex1M,I705,TRUE,_xll.ohTrigger(RecalcTrigger,Trigger1M)),NA())</f>
        <v>9.3438675648016556E-3</v>
      </c>
      <c r="O705" s="44">
        <f>IFERROR(_xll.qlIndexFixing(ONIndex3M,I705,TRUE,_xll.ohTrigger(RecalcTrigger,Trigger3M)),NA())</f>
        <v>1.0503164992377023E-2</v>
      </c>
      <c r="P705" s="44">
        <f>IFERROR(_xll.qlIndexFixing(ONIndex6M,I705,TRUE,_xll.ohTrigger(RecalcTrigger,Trigger6M)),NA())</f>
        <v>1.1473094037057763E-2</v>
      </c>
      <c r="Q705" s="183">
        <f>IFERROR(_xll.qlIndexFixing(ONIndex1Y,I705,TRUE,_xll.ohTrigger(RecalcTrigger,Trigger1Y)),NA())</f>
        <v>1.2824465855105771E-2</v>
      </c>
    </row>
    <row r="706" spans="2:17" x14ac:dyDescent="0.2">
      <c r="B706" s="39" t="s">
        <v>42</v>
      </c>
      <c r="D706" s="42">
        <f>_xll.qlCalendarAdvance(Calendar,$D705,B706,"f",FALSE)</f>
        <v>44306</v>
      </c>
      <c r="E706" s="177">
        <f>_xll.qlInterestRateIndexValueDate(IndexON,D706)</f>
        <v>44306</v>
      </c>
      <c r="F706" s="193">
        <f>IFERROR(_xll.qlIndexFixing(IndexON,D706,TRUE,_xll.ohTrigger(RecalcTrigger,TriggerON)),NA())</f>
        <v>8.9729620050960079E-3</v>
      </c>
      <c r="H706" s="42">
        <f>_xll.qlCalendarAdvance(Calendar,$H705,B706,"f",FALSE)</f>
        <v>44306</v>
      </c>
      <c r="I706" s="177">
        <f>_xll.qlInterestRateIndexValueDate(Index1M,$H706)</f>
        <v>44308</v>
      </c>
      <c r="J706" s="182">
        <f>IFERROR(_xll.qlIndexFixing(Index1M,$H706,TRUE,_xll.ohTrigger(RecalcTrigger,Trigger1M)),NA())</f>
        <v>9.512438663583922E-3</v>
      </c>
      <c r="K706" s="44">
        <f>IFERROR(_xll.qlIndexFixing(Index3M,H706,TRUE,_xll.ohTrigger(RecalcTrigger,Trigger3M)),NA())</f>
        <v>1.0945442747778179E-2</v>
      </c>
      <c r="L706" s="44">
        <f>IFERROR(_xll.qlIndexFixing(Index6M,$H706,TRUE,_xll.ohTrigger(RecalcTrigger,Trigger6M)),NA())</f>
        <v>1.2298124132392729E-2</v>
      </c>
      <c r="M706" s="183">
        <f>IFERROR(_xll.qlIndexFixing(Index1Y,$H706,TRUE,_xll.ohTrigger(RecalcTrigger,Trigger1Y)),NA())</f>
        <v>1.4428921377116915E-2</v>
      </c>
      <c r="N706" s="182">
        <f>IFERROR(_xll.qlIndexFixing(ONIndex1M,I706,TRUE,_xll.ohTrigger(RecalcTrigger,Trigger1M)),NA())</f>
        <v>9.4062518945037255E-3</v>
      </c>
      <c r="O706" s="44">
        <f>IFERROR(_xll.qlIndexFixing(ONIndex3M,I706,TRUE,_xll.ohTrigger(RecalcTrigger,Trigger3M)),NA())</f>
        <v>1.0566088977439492E-2</v>
      </c>
      <c r="P706" s="44">
        <f>IFERROR(_xll.qlIndexFixing(ONIndex6M,I706,TRUE,_xll.ohTrigger(RecalcTrigger,Trigger6M)),NA())</f>
        <v>1.1531512500244645E-2</v>
      </c>
      <c r="Q706" s="183">
        <f>IFERROR(_xll.qlIndexFixing(ONIndex1Y,I706,TRUE,_xll.ohTrigger(RecalcTrigger,Trigger1Y)),NA())</f>
        <v>1.2880561167261106E-2</v>
      </c>
    </row>
    <row r="707" spans="2:17" x14ac:dyDescent="0.2">
      <c r="B707" s="39" t="s">
        <v>42</v>
      </c>
      <c r="D707" s="42">
        <f>_xll.qlCalendarAdvance(Calendar,$D706,B707,"f",FALSE)</f>
        <v>44313</v>
      </c>
      <c r="E707" s="177">
        <f>_xll.qlInterestRateIndexValueDate(IndexON,D707)</f>
        <v>44313</v>
      </c>
      <c r="F707" s="193">
        <f>IFERROR(_xll.qlIndexFixing(IndexON,D707,TRUE,_xll.ohTrigger(RecalcTrigger,TriggerON)),NA())</f>
        <v>9.0385567051676219E-3</v>
      </c>
      <c r="H707" s="42">
        <f>_xll.qlCalendarAdvance(Calendar,$H706,B707,"f",FALSE)</f>
        <v>44313</v>
      </c>
      <c r="I707" s="177">
        <f>_xll.qlInterestRateIndexValueDate(Index1M,$H707)</f>
        <v>44315</v>
      </c>
      <c r="J707" s="182">
        <f>IFERROR(_xll.qlIndexFixing(Index1M,$H707,TRUE,_xll.ohTrigger(RecalcTrigger,Trigger1M)),NA())</f>
        <v>9.5747006030055815E-3</v>
      </c>
      <c r="K707" s="44">
        <f>IFERROR(_xll.qlIndexFixing(Index3M,H707,TRUE,_xll.ohTrigger(RecalcTrigger,Trigger3M)),NA())</f>
        <v>1.1007456921133356E-2</v>
      </c>
      <c r="L707" s="44">
        <f>IFERROR(_xll.qlIndexFixing(Index6M,$H707,TRUE,_xll.ohTrigger(RecalcTrigger,Trigger6M)),NA())</f>
        <v>1.2357118630998322E-2</v>
      </c>
      <c r="M707" s="183">
        <f>IFERROR(_xll.qlIndexFixing(Index1Y,$H707,TRUE,_xll.ohTrigger(RecalcTrigger,Trigger1Y)),NA())</f>
        <v>1.4485567595084396E-2</v>
      </c>
      <c r="N707" s="182">
        <f>IFERROR(_xll.qlIndexFixing(ONIndex1M,I707,TRUE,_xll.ohTrigger(RecalcTrigger,Trigger1M)),NA())</f>
        <v>9.4685735058153142E-3</v>
      </c>
      <c r="O707" s="44">
        <f>IFERROR(_xll.qlIndexFixing(ONIndex3M,I707,TRUE,_xll.ohTrigger(RecalcTrigger,Trigger3M)),NA())</f>
        <v>1.0628869811251107E-2</v>
      </c>
      <c r="P707" s="44">
        <f>IFERROR(_xll.qlIndexFixing(ONIndex6M,I707,TRUE,_xll.ohTrigger(RecalcTrigger,Trigger6M)),NA())</f>
        <v>1.1589958288933389E-2</v>
      </c>
      <c r="Q707" s="183">
        <f>IFERROR(_xll.qlIndexFixing(ONIndex1Y,I707,TRUE,_xll.ohTrigger(RecalcTrigger,Trigger1Y)),NA())</f>
        <v>1.2936753315155869E-2</v>
      </c>
    </row>
    <row r="708" spans="2:17" x14ac:dyDescent="0.2">
      <c r="B708" s="39" t="s">
        <v>42</v>
      </c>
      <c r="D708" s="42">
        <f>_xll.qlCalendarAdvance(Calendar,$D707,B708,"f",FALSE)</f>
        <v>44320</v>
      </c>
      <c r="E708" s="177">
        <f>_xll.qlInterestRateIndexValueDate(IndexON,D708)</f>
        <v>44320</v>
      </c>
      <c r="F708" s="193">
        <f>IFERROR(_xll.qlIndexFixing(IndexON,D708,TRUE,_xll.ohTrigger(RecalcTrigger,TriggerON)),NA())</f>
        <v>9.1038985901104041E-3</v>
      </c>
      <c r="H708" s="42">
        <f>_xll.qlCalendarAdvance(Calendar,$H707,B708,"f",FALSE)</f>
        <v>44320</v>
      </c>
      <c r="I708" s="177">
        <f>_xll.qlInterestRateIndexValueDate(Index1M,$H708)</f>
        <v>44322</v>
      </c>
      <c r="J708" s="182">
        <f>IFERROR(_xll.qlIndexFixing(Index1M,$H708,TRUE,_xll.ohTrigger(RecalcTrigger,Trigger1M)),NA())</f>
        <v>9.6368933562679393E-3</v>
      </c>
      <c r="K708" s="44">
        <f>IFERROR(_xll.qlIndexFixing(Index3M,H708,TRUE,_xll.ohTrigger(RecalcTrigger,Trigger3M)),NA())</f>
        <v>1.1073858160072178E-2</v>
      </c>
      <c r="L708" s="44">
        <f>IFERROR(_xll.qlIndexFixing(Index6M,$H708,TRUE,_xll.ohTrigger(RecalcTrigger,Trigger6M)),NA())</f>
        <v>1.2429362699115151E-2</v>
      </c>
      <c r="M708" s="183">
        <f>IFERROR(_xll.qlIndexFixing(Index1Y,$H708,TRUE,_xll.ohTrigger(RecalcTrigger,Trigger1Y)),NA())</f>
        <v>1.4542110105650418E-2</v>
      </c>
      <c r="N708" s="182">
        <f>IFERROR(_xll.qlIndexFixing(ONIndex1M,I708,TRUE,_xll.ohTrigger(RecalcTrigger,Trigger1M)),NA())</f>
        <v>9.5308298469376496E-3</v>
      </c>
      <c r="O708" s="44">
        <f>IFERROR(_xll.qlIndexFixing(ONIndex3M,I708,TRUE,_xll.ohTrigger(RecalcTrigger,Trigger3M)),NA())</f>
        <v>1.06915038838995E-2</v>
      </c>
      <c r="P708" s="44">
        <f>IFERROR(_xll.qlIndexFixing(ONIndex6M,I708,TRUE,_xll.ohTrigger(RecalcTrigger,Trigger6M)),NA())</f>
        <v>1.1648430656441278E-2</v>
      </c>
      <c r="Q708" s="183">
        <f>IFERROR(_xll.qlIndexFixing(ONIndex1Y,I708,TRUE,_xll.ohTrigger(RecalcTrigger,Trigger1Y)),NA())</f>
        <v>1.2993042789837261E-2</v>
      </c>
    </row>
    <row r="709" spans="2:17" x14ac:dyDescent="0.2">
      <c r="B709" s="39" t="s">
        <v>42</v>
      </c>
      <c r="D709" s="42">
        <f>_xll.qlCalendarAdvance(Calendar,$D708,B709,"f",FALSE)</f>
        <v>44327</v>
      </c>
      <c r="E709" s="177">
        <f>_xll.qlInterestRateIndexValueDate(IndexON,D709)</f>
        <v>44327</v>
      </c>
      <c r="F709" s="193">
        <f>IFERROR(_xll.qlIndexFixing(IndexON,D709,TRUE,_xll.ohTrigger(RecalcTrigger,TriggerON)),NA())</f>
        <v>9.168982213001442E-3</v>
      </c>
      <c r="H709" s="42">
        <f>_xll.qlCalendarAdvance(Calendar,$H708,B709,"f",FALSE)</f>
        <v>44327</v>
      </c>
      <c r="I709" s="177">
        <f>_xll.qlInterestRateIndexValueDate(Index1M,$H709)</f>
        <v>44329</v>
      </c>
      <c r="J709" s="182">
        <f>IFERROR(_xll.qlIndexFixing(Index1M,$H709,TRUE,_xll.ohTrigger(RecalcTrigger,Trigger1M)),NA())</f>
        <v>9.699014368494685E-3</v>
      </c>
      <c r="K709" s="44">
        <f>IFERROR(_xll.qlIndexFixing(Index3M,H709,TRUE,_xll.ohTrigger(RecalcTrigger,Trigger3M)),NA())</f>
        <v>1.1135522864304599E-2</v>
      </c>
      <c r="L709" s="44">
        <f>IFERROR(_xll.qlIndexFixing(Index6M,$H709,TRUE,_xll.ohTrigger(RecalcTrigger,Trigger6M)),NA())</f>
        <v>1.248830518395563E-2</v>
      </c>
      <c r="M709" s="183">
        <f>IFERROR(_xll.qlIndexFixing(Index1Y,$H709,TRUE,_xll.ohTrigger(RecalcTrigger,Trigger1Y)),NA())</f>
        <v>1.4598541144377556E-2</v>
      </c>
      <c r="N709" s="182">
        <f>IFERROR(_xll.qlIndexFixing(ONIndex1M,I709,TRUE,_xll.ohTrigger(RecalcTrigger,Trigger1M)),NA())</f>
        <v>9.5930183664716395E-3</v>
      </c>
      <c r="O709" s="44">
        <f>IFERROR(_xll.qlIndexFixing(ONIndex3M,I709,TRUE,_xll.ohTrigger(RecalcTrigger,Trigger3M)),NA())</f>
        <v>1.0753987585392366E-2</v>
      </c>
      <c r="P709" s="44">
        <f>IFERROR(_xll.qlIndexFixing(ONIndex6M,I709,TRUE,_xll.ohTrigger(RecalcTrigger,Trigger6M)),NA())</f>
        <v>1.1706928856005661E-2</v>
      </c>
      <c r="Q709" s="183">
        <f>IFERROR(_xll.qlIndexFixing(ONIndex1Y,I709,TRUE,_xll.ohTrigger(RecalcTrigger,Trigger1Y)),NA())</f>
        <v>1.3049430082512359E-2</v>
      </c>
    </row>
    <row r="710" spans="2:17" x14ac:dyDescent="0.2">
      <c r="B710" s="39" t="s">
        <v>42</v>
      </c>
      <c r="D710" s="42">
        <f>_xll.qlCalendarAdvance(Calendar,$D709,B710,"f",FALSE)</f>
        <v>44334</v>
      </c>
      <c r="E710" s="177">
        <f>_xll.qlInterestRateIndexValueDate(IndexON,D710)</f>
        <v>44334</v>
      </c>
      <c r="F710" s="193">
        <f>IFERROR(_xll.qlIndexFixing(IndexON,D710,TRUE,_xll.ohTrigger(RecalcTrigger,TriggerON)),NA())</f>
        <v>9.2338021265181425E-3</v>
      </c>
      <c r="H710" s="42">
        <f>_xll.qlCalendarAdvance(Calendar,$H709,B710,"f",FALSE)</f>
        <v>44334</v>
      </c>
      <c r="I710" s="177">
        <f>_xll.qlInterestRateIndexValueDate(Index1M,$H710)</f>
        <v>44336</v>
      </c>
      <c r="J710" s="182">
        <f>IFERROR(_xll.qlIndexFixing(Index1M,$H710,TRUE,_xll.ohTrigger(RecalcTrigger,Trigger1M)),NA())</f>
        <v>9.761061084749556E-3</v>
      </c>
      <c r="K710" s="44">
        <f>IFERROR(_xll.qlIndexFixing(Index3M,H710,TRUE,_xll.ohTrigger(RecalcTrigger,Trigger3M)),NA())</f>
        <v>1.1197012648220529E-2</v>
      </c>
      <c r="L710" s="44">
        <f>IFERROR(_xll.qlIndexFixing(Index6M,$H710,TRUE,_xll.ohTrigger(RecalcTrigger,Trigger6M)),NA())</f>
        <v>1.2547211116786517E-2</v>
      </c>
      <c r="M710" s="183">
        <f>IFERROR(_xll.qlIndexFixing(Index1Y,$H710,TRUE,_xll.ohTrigger(RecalcTrigger,Trigger1Y)),NA())</f>
        <v>1.4654852870013781E-2</v>
      </c>
      <c r="N710" s="182">
        <f>IFERROR(_xll.qlIndexFixing(ONIndex1M,I710,TRUE,_xll.ohTrigger(RecalcTrigger,Trigger1M)),NA())</f>
        <v>9.6551365126185118E-3</v>
      </c>
      <c r="O710" s="44">
        <f>IFERROR(_xll.qlIndexFixing(ONIndex3M,I710,TRUE,_xll.ohTrigger(RecalcTrigger,Trigger3M)),NA())</f>
        <v>1.0816317305977208E-2</v>
      </c>
      <c r="P710" s="44">
        <f>IFERROR(_xll.qlIndexFixing(ONIndex6M,I710,TRUE,_xll.ohTrigger(RecalcTrigger,Trigger6M)),NA())</f>
        <v>1.1765452140863886E-2</v>
      </c>
      <c r="Q710" s="183">
        <f>IFERROR(_xll.qlIndexFixing(ONIndex1Y,I710,TRUE,_xll.ohTrigger(RecalcTrigger,Trigger1Y)),NA())</f>
        <v>1.3105915684228364E-2</v>
      </c>
    </row>
    <row r="711" spans="2:17" x14ac:dyDescent="0.2">
      <c r="B711" s="39" t="s">
        <v>42</v>
      </c>
      <c r="D711" s="42">
        <f>_xll.qlCalendarAdvance(Calendar,$D710,B711,"f",FALSE)</f>
        <v>44341</v>
      </c>
      <c r="E711" s="177">
        <f>_xll.qlInterestRateIndexValueDate(IndexON,D711)</f>
        <v>44341</v>
      </c>
      <c r="F711" s="193">
        <f>IFERROR(_xll.qlIndexFixing(IndexON,D711,TRUE,_xll.ohTrigger(RecalcTrigger,TriggerON)),NA())</f>
        <v>9.2983528833379125E-3</v>
      </c>
      <c r="H711" s="42">
        <f>_xll.qlCalendarAdvance(Calendar,$H710,B711,"f",FALSE)</f>
        <v>44341</v>
      </c>
      <c r="I711" s="177">
        <f>_xll.qlInterestRateIndexValueDate(Index1M,$H711)</f>
        <v>44343</v>
      </c>
      <c r="J711" s="182">
        <f>IFERROR(_xll.qlIndexFixing(Index1M,$H711,TRUE,_xll.ohTrigger(RecalcTrigger,Trigger1M)),NA())</f>
        <v>9.8230309500438318E-3</v>
      </c>
      <c r="K711" s="44">
        <f>IFERROR(_xll.qlIndexFixing(Index3M,H711,TRUE,_xll.ohTrigger(RecalcTrigger,Trigger3M)),NA())</f>
        <v>1.125832388349276E-2</v>
      </c>
      <c r="L711" s="44">
        <f>IFERROR(_xll.qlIndexFixing(Index6M,$H711,TRUE,_xll.ohTrigger(RecalcTrigger,Trigger6M)),NA())</f>
        <v>1.2606072090519026E-2</v>
      </c>
      <c r="M711" s="183">
        <f>IFERROR(_xll.qlIndexFixing(Index1Y,$H711,TRUE,_xll.ohTrigger(RecalcTrigger,Trigger1Y)),NA())</f>
        <v>1.4711037364480406E-2</v>
      </c>
      <c r="N711" s="182">
        <f>IFERROR(_xll.qlIndexFixing(ONIndex1M,I711,TRUE,_xll.ohTrigger(RecalcTrigger,Trigger1M)),NA())</f>
        <v>9.7171817337393662E-3</v>
      </c>
      <c r="O711" s="44">
        <f>IFERROR(_xll.qlIndexFixing(ONIndex3M,I711,TRUE,_xll.ohTrigger(RecalcTrigger,Trigger3M)),NA())</f>
        <v>1.0878489435821592E-2</v>
      </c>
      <c r="P711" s="44">
        <f>IFERROR(_xll.qlIndexFixing(ONIndex6M,I711,TRUE,_xll.ohTrigger(RecalcTrigger,Trigger6M)),NA())</f>
        <v>1.1823999764413173E-2</v>
      </c>
      <c r="Q711" s="183">
        <f>IFERROR(_xll.qlIndexFixing(ONIndex1Y,I711,TRUE,_xll.ohTrigger(RecalcTrigger,Trigger1Y)),NA())</f>
        <v>1.3162500086112416E-2</v>
      </c>
    </row>
    <row r="712" spans="2:17" x14ac:dyDescent="0.2">
      <c r="B712" s="39" t="s">
        <v>42</v>
      </c>
      <c r="D712" s="42">
        <f>_xll.qlCalendarAdvance(Calendar,$D711,B712,"f",FALSE)</f>
        <v>44348</v>
      </c>
      <c r="E712" s="177">
        <f>_xll.qlInterestRateIndexValueDate(IndexON,D712)</f>
        <v>44348</v>
      </c>
      <c r="F712" s="193">
        <f>IFERROR(_xll.qlIndexFixing(IndexON,D712,TRUE,_xll.ohTrigger(RecalcTrigger,TriggerON)),NA())</f>
        <v>9.3626290363779674E-3</v>
      </c>
      <c r="H712" s="42">
        <f>_xll.qlCalendarAdvance(Calendar,$H711,B712,"f",FALSE)</f>
        <v>44348</v>
      </c>
      <c r="I712" s="177">
        <f>_xll.qlInterestRateIndexValueDate(Index1M,$H712)</f>
        <v>44350</v>
      </c>
      <c r="J712" s="182">
        <f>IFERROR(_xll.qlIndexFixing(Index1M,$H712,TRUE,_xll.ohTrigger(RecalcTrigger,Trigger1M)),NA())</f>
        <v>9.8849214093313376E-3</v>
      </c>
      <c r="K712" s="44">
        <f>IFERROR(_xll.qlIndexFixing(Index3M,H712,TRUE,_xll.ohTrigger(RecalcTrigger,Trigger3M)),NA())</f>
        <v>1.1319452941585564E-2</v>
      </c>
      <c r="L712" s="44">
        <f>IFERROR(_xll.qlIndexFixing(Index6M,$H712,TRUE,_xll.ohTrigger(RecalcTrigger,Trigger6M)),NA())</f>
        <v>1.2651664287373259E-2</v>
      </c>
      <c r="M712" s="183">
        <f>IFERROR(_xll.qlIndexFixing(Index1Y,$H712,TRUE,_xll.ohTrigger(RecalcTrigger,Trigger1Y)),NA())</f>
        <v>1.4767086632860483E-2</v>
      </c>
      <c r="N712" s="182">
        <f>IFERROR(_xll.qlIndexFixing(ONIndex1M,I712,TRUE,_xll.ohTrigger(RecalcTrigger,Trigger1M)),NA())</f>
        <v>9.7791514783551747E-3</v>
      </c>
      <c r="O712" s="44">
        <f>IFERROR(_xll.qlIndexFixing(ONIndex3M,I712,TRUE,_xll.ohTrigger(RecalcTrigger,Trigger3M)),NA())</f>
        <v>1.0940500364933214E-2</v>
      </c>
      <c r="P712" s="44">
        <f>IFERROR(_xll.qlIndexFixing(ONIndex6M,I712,TRUE,_xll.ohTrigger(RecalcTrigger,Trigger6M)),NA())</f>
        <v>1.1882570979731E-2</v>
      </c>
      <c r="Q712" s="183">
        <f>IFERROR(_xll.qlIndexFixing(ONIndex1Y,I712,TRUE,_xll.ohTrigger(RecalcTrigger,Trigger1Y)),NA())</f>
        <v>1.3219183779211718E-2</v>
      </c>
    </row>
    <row r="713" spans="2:17" x14ac:dyDescent="0.2">
      <c r="B713" s="39" t="s">
        <v>42</v>
      </c>
      <c r="D713" s="42">
        <f>_xll.qlCalendarAdvance(Calendar,$D712,B713,"f",FALSE)</f>
        <v>44355</v>
      </c>
      <c r="E713" s="177">
        <f>_xll.qlInterestRateIndexValueDate(IndexON,D713)</f>
        <v>44355</v>
      </c>
      <c r="F713" s="193">
        <f>IFERROR(_xll.qlIndexFixing(IndexON,D713,TRUE,_xll.ohTrigger(RecalcTrigger,TriggerON)),NA())</f>
        <v>9.4266251383956501E-3</v>
      </c>
      <c r="H713" s="42">
        <f>_xll.qlCalendarAdvance(Calendar,$H712,B713,"f",FALSE)</f>
        <v>44355</v>
      </c>
      <c r="I713" s="177">
        <f>_xll.qlInterestRateIndexValueDate(Index1M,$H713)</f>
        <v>44357</v>
      </c>
      <c r="J713" s="182">
        <f>IFERROR(_xll.qlIndexFixing(Index1M,$H713,TRUE,_xll.ohTrigger(RecalcTrigger,Trigger1M)),NA())</f>
        <v>9.9467299075159388E-3</v>
      </c>
      <c r="K713" s="44">
        <f>IFERROR(_xll.qlIndexFixing(Index3M,H713,TRUE,_xll.ohTrigger(RecalcTrigger,Trigger3M)),NA())</f>
        <v>1.1380396193767711E-2</v>
      </c>
      <c r="L713" s="44">
        <f>IFERROR(_xll.qlIndexFixing(Index6M,$H713,TRUE,_xll.ohTrigger(RecalcTrigger,Trigger6M)),NA())</f>
        <v>1.2710428602750744E-2</v>
      </c>
      <c r="M713" s="183">
        <f>IFERROR(_xll.qlIndexFixing(Index1Y,$H713,TRUE,_xll.ohTrigger(RecalcTrigger,Trigger1Y)),NA())</f>
        <v>1.4822992603387633E-2</v>
      </c>
      <c r="N713" s="182">
        <f>IFERROR(_xll.qlIndexFixing(ONIndex1M,I713,TRUE,_xll.ohTrigger(RecalcTrigger,Trigger1M)),NA())</f>
        <v>9.841043194587229E-3</v>
      </c>
      <c r="O713" s="44">
        <f>IFERROR(_xll.qlIndexFixing(ONIndex3M,I713,TRUE,_xll.ohTrigger(RecalcTrigger,Trigger3M)),NA())</f>
        <v>1.1002346483479641E-2</v>
      </c>
      <c r="P713" s="44">
        <f>IFERROR(_xll.qlIndexFixing(ONIndex6M,I713,TRUE,_xll.ohTrigger(RecalcTrigger,Trigger6M)),NA())</f>
        <v>1.1941165040054713E-2</v>
      </c>
      <c r="Q713" s="183">
        <f>IFERROR(_xll.qlIndexFixing(ONIndex1Y,I713,TRUE,_xll.ohTrigger(RecalcTrigger,Trigger1Y)),NA())</f>
        <v>1.3275967254573473E-2</v>
      </c>
    </row>
    <row r="714" spans="2:17" x14ac:dyDescent="0.2">
      <c r="B714" s="39" t="s">
        <v>42</v>
      </c>
      <c r="D714" s="42">
        <f>_xll.qlCalendarAdvance(Calendar,$D713,B714,"f",FALSE)</f>
        <v>44362</v>
      </c>
      <c r="E714" s="177">
        <f>_xll.qlInterestRateIndexValueDate(IndexON,D714)</f>
        <v>44362</v>
      </c>
      <c r="F714" s="193">
        <f>IFERROR(_xll.qlIndexFixing(IndexON,D714,TRUE,_xll.ohTrigger(RecalcTrigger,TriggerON)),NA())</f>
        <v>9.4903357421483037E-3</v>
      </c>
      <c r="H714" s="42">
        <f>_xll.qlCalendarAdvance(Calendar,$H713,B714,"f",FALSE)</f>
        <v>44362</v>
      </c>
      <c r="I714" s="177">
        <f>_xll.qlInterestRateIndexValueDate(Index1M,$H714)</f>
        <v>44364</v>
      </c>
      <c r="J714" s="182">
        <f>IFERROR(_xll.qlIndexFixing(Index1M,$H714,TRUE,_xll.ohTrigger(RecalcTrigger,Trigger1M)),NA())</f>
        <v>1.0008453889441549E-2</v>
      </c>
      <c r="K714" s="44">
        <f>IFERROR(_xll.qlIndexFixing(Index3M,H714,TRUE,_xll.ohTrigger(RecalcTrigger,Trigger3M)),NA())</f>
        <v>1.1441150011107262E-2</v>
      </c>
      <c r="L714" s="44">
        <f>IFERROR(_xll.qlIndexFixing(Index6M,$H714,TRUE,_xll.ohTrigger(RecalcTrigger,Trigger6M)),NA())</f>
        <v>1.27691244042993E-2</v>
      </c>
      <c r="M714" s="183">
        <f>IFERROR(_xll.qlIndexFixing(Index1Y,$H714,TRUE,_xll.ohTrigger(RecalcTrigger,Trigger1Y)),NA())</f>
        <v>1.4878747127438165E-2</v>
      </c>
      <c r="N714" s="182">
        <f>IFERROR(_xll.qlIndexFixing(ONIndex1M,I714,TRUE,_xll.ohTrigger(RecalcTrigger,Trigger1M)),NA())</f>
        <v>9.9028543309565009E-3</v>
      </c>
      <c r="O714" s="44">
        <f>IFERROR(_xll.qlIndexFixing(ONIndex3M,I714,TRUE,_xll.ohTrigger(RecalcTrigger,Trigger3M)),NA())</f>
        <v>1.1064024181468568E-2</v>
      </c>
      <c r="P714" s="44">
        <f>IFERROR(_xll.qlIndexFixing(ONIndex6M,I714,TRUE,_xll.ohTrigger(RecalcTrigger,Trigger6M)),NA())</f>
        <v>1.1999781198781534E-2</v>
      </c>
      <c r="Q714" s="183">
        <f>IFERROR(_xll.qlIndexFixing(ONIndex1Y,I714,TRUE,_xll.ohTrigger(RecalcTrigger,Trigger1Y)),NA())</f>
        <v>1.3332851003404755E-2</v>
      </c>
    </row>
    <row r="715" spans="2:17" x14ac:dyDescent="0.2">
      <c r="B715" s="39" t="s">
        <v>42</v>
      </c>
      <c r="D715" s="42">
        <f>_xll.qlCalendarAdvance(Calendar,$D714,B715,"f",FALSE)</f>
        <v>44369</v>
      </c>
      <c r="E715" s="177">
        <f>_xll.qlInterestRateIndexValueDate(IndexON,D715)</f>
        <v>44369</v>
      </c>
      <c r="F715" s="193">
        <f>IFERROR(_xll.qlIndexFixing(IndexON,D715,TRUE,_xll.ohTrigger(RecalcTrigger,TriggerON)),NA())</f>
        <v>9.5537554003932712E-3</v>
      </c>
      <c r="H715" s="42">
        <f>_xll.qlCalendarAdvance(Calendar,$H714,B715,"f",FALSE)</f>
        <v>44369</v>
      </c>
      <c r="I715" s="177">
        <f>_xll.qlInterestRateIndexValueDate(Index1M,$H715)</f>
        <v>44371</v>
      </c>
      <c r="J715" s="182">
        <f>IFERROR(_xll.qlIndexFixing(Index1M,$H715,TRUE,_xll.ohTrigger(RecalcTrigger,Trigger1M)),NA())</f>
        <v>1.0070090799902121E-2</v>
      </c>
      <c r="K715" s="44">
        <f>IFERROR(_xll.qlIndexFixing(Index3M,H715,TRUE,_xll.ohTrigger(RecalcTrigger,Trigger3M)),NA())</f>
        <v>1.1501710764474178E-2</v>
      </c>
      <c r="L715" s="44">
        <f>IFERROR(_xll.qlIndexFixing(Index6M,$H715,TRUE,_xll.ohTrigger(RecalcTrigger,Trigger6M)),NA())</f>
        <v>1.2827742834463368E-2</v>
      </c>
      <c r="M715" s="183">
        <f>IFERROR(_xll.qlIndexFixing(Index1Y,$H715,TRUE,_xll.ohTrigger(RecalcTrigger,Trigger1Y)),NA())</f>
        <v>1.49343419795199E-2</v>
      </c>
      <c r="N715" s="182">
        <f>IFERROR(_xll.qlIndexFixing(ONIndex1M,I715,TRUE,_xll.ohTrigger(RecalcTrigger,Trigger1M)),NA())</f>
        <v>9.9645823358240904E-3</v>
      </c>
      <c r="O715" s="44">
        <f>IFERROR(_xll.qlIndexFixing(ONIndex3M,I715,TRUE,_xll.ohTrigger(RecalcTrigger,Trigger3M)),NA())</f>
        <v>1.1125529849227433E-2</v>
      </c>
      <c r="P715" s="44">
        <f>IFERROR(_xll.qlIndexFixing(ONIndex6M,I715,TRUE,_xll.ohTrigger(RecalcTrigger,Trigger6M)),NA())</f>
        <v>1.2058418709068874E-2</v>
      </c>
      <c r="Q715" s="183">
        <f>IFERROR(_xll.qlIndexFixing(ONIndex1Y,I715,TRUE,_xll.ohTrigger(RecalcTrigger,Trigger1Y)),NA())</f>
        <v>1.3389835516752768E-2</v>
      </c>
    </row>
    <row r="716" spans="2:17" x14ac:dyDescent="0.2">
      <c r="B716" s="39" t="s">
        <v>42</v>
      </c>
      <c r="D716" s="42">
        <f>_xll.qlCalendarAdvance(Calendar,$D715,B716,"f",FALSE)</f>
        <v>44376</v>
      </c>
      <c r="E716" s="177">
        <f>_xll.qlInterestRateIndexValueDate(IndexON,D716)</f>
        <v>44376</v>
      </c>
      <c r="F716" s="193">
        <f>IFERROR(_xll.qlIndexFixing(IndexON,D716,TRUE,_xll.ohTrigger(RecalcTrigger,TriggerON)),NA())</f>
        <v>9.6168786659678318E-3</v>
      </c>
      <c r="H716" s="42">
        <f>_xll.qlCalendarAdvance(Calendar,$H715,B716,"f",FALSE)</f>
        <v>44376</v>
      </c>
      <c r="I716" s="177">
        <f>_xll.qlInterestRateIndexValueDate(Index1M,$H716)</f>
        <v>44378</v>
      </c>
      <c r="J716" s="182">
        <f>IFERROR(_xll.qlIndexFixing(Index1M,$H716,TRUE,_xll.ohTrigger(RecalcTrigger,Trigger1M)),NA())</f>
        <v>1.0131638083636652E-2</v>
      </c>
      <c r="K716" s="44">
        <f>IFERROR(_xll.qlIndexFixing(Index3M,H716,TRUE,_xll.ohTrigger(RecalcTrigger,Trigger3M)),NA())</f>
        <v>1.1562075403045389E-2</v>
      </c>
      <c r="L716" s="44">
        <f>IFERROR(_xll.qlIndexFixing(Index6M,$H716,TRUE,_xll.ohTrigger(RecalcTrigger,Trigger6M)),NA())</f>
        <v>1.289940203996567E-2</v>
      </c>
      <c r="M716" s="183">
        <f>IFERROR(_xll.qlIndexFixing(Index1Y,$H716,TRUE,_xll.ohTrigger(RecalcTrigger,Trigger1Y)),NA())</f>
        <v>1.4989768857264727E-2</v>
      </c>
      <c r="N716" s="182">
        <f>IFERROR(_xll.qlIndexFixing(ONIndex1M,I716,TRUE,_xll.ohTrigger(RecalcTrigger,Trigger1M)),NA())</f>
        <v>1.0026224657471161E-2</v>
      </c>
      <c r="O716" s="44">
        <f>IFERROR(_xll.qlIndexFixing(ONIndex3M,I716,TRUE,_xll.ohTrigger(RecalcTrigger,Trigger3M)),NA())</f>
        <v>1.1186859876683997E-2</v>
      </c>
      <c r="P716" s="44">
        <f>IFERROR(_xll.qlIndexFixing(ONIndex6M,I716,TRUE,_xll.ohTrigger(RecalcTrigger,Trigger6M)),NA())</f>
        <v>1.2117076824154083E-2</v>
      </c>
      <c r="Q716" s="183">
        <f>IFERROR(_xll.qlIndexFixing(ONIndex1Y,I716,TRUE,_xll.ohTrigger(RecalcTrigger,Trigger1Y)),NA())</f>
        <v>1.3446921285744651E-2</v>
      </c>
    </row>
    <row r="717" spans="2:17" x14ac:dyDescent="0.2">
      <c r="B717" s="39" t="s">
        <v>42</v>
      </c>
      <c r="D717" s="42">
        <f>_xll.qlCalendarAdvance(Calendar,$D716,B717,"f",FALSE)</f>
        <v>44383</v>
      </c>
      <c r="E717" s="177">
        <f>_xll.qlInterestRateIndexValueDate(IndexON,D717)</f>
        <v>44383</v>
      </c>
      <c r="F717" s="193">
        <f>IFERROR(_xll.qlIndexFixing(IndexON,D717,TRUE,_xll.ohTrigger(RecalcTrigger,TriggerON)),NA())</f>
        <v>9.6797000916293285E-3</v>
      </c>
      <c r="H717" s="42">
        <f>_xll.qlCalendarAdvance(Calendar,$H716,B717,"f",FALSE)</f>
        <v>44383</v>
      </c>
      <c r="I717" s="177">
        <f>_xll.qlInterestRateIndexValueDate(Index1M,$H717)</f>
        <v>44385</v>
      </c>
      <c r="J717" s="182">
        <f>IFERROR(_xll.qlIndexFixing(Index1M,$H717,TRUE,_xll.ohTrigger(RecalcTrigger,Trigger1M)),NA())</f>
        <v>1.0193093185334179E-2</v>
      </c>
      <c r="K717" s="44">
        <f>IFERROR(_xll.qlIndexFixing(Index3M,H717,TRUE,_xll.ohTrigger(RecalcTrigger,Trigger3M)),NA())</f>
        <v>1.1622243204609903E-2</v>
      </c>
      <c r="L717" s="44">
        <f>IFERROR(_xll.qlIndexFixing(Index6M,$H717,TRUE,_xll.ohTrigger(RecalcTrigger,Trigger6M)),NA())</f>
        <v>1.2957811682261438E-2</v>
      </c>
      <c r="M717" s="183">
        <f>IFERROR(_xll.qlIndexFixing(Index1Y,$H717,TRUE,_xll.ohTrigger(RecalcTrigger,Trigger1Y)),NA())</f>
        <v>1.5045019381422041E-2</v>
      </c>
      <c r="N717" s="182">
        <f>IFERROR(_xll.qlIndexFixing(ONIndex1M,I717,TRUE,_xll.ohTrigger(RecalcTrigger,Trigger1M)),NA())</f>
        <v>1.0087778744338749E-2</v>
      </c>
      <c r="O717" s="44">
        <f>IFERROR(_xll.qlIndexFixing(ONIndex3M,I717,TRUE,_xll.ohTrigger(RecalcTrigger,Trigger3M)),NA())</f>
        <v>1.1248010654005824E-2</v>
      </c>
      <c r="P717" s="44">
        <f>IFERROR(_xll.qlIndexFixing(ONIndex6M,I717,TRUE,_xll.ohTrigger(RecalcTrigger,Trigger6M)),NA())</f>
        <v>1.2175754797434379E-2</v>
      </c>
      <c r="Q717" s="183">
        <f>IFERROR(_xll.qlIndexFixing(ONIndex1Y,I717,TRUE,_xll.ohTrigger(RecalcTrigger,Trigger1Y)),NA())</f>
        <v>1.3504108801427606E-2</v>
      </c>
    </row>
    <row r="718" spans="2:17" x14ac:dyDescent="0.2">
      <c r="B718" s="39" t="s">
        <v>42</v>
      </c>
      <c r="D718" s="42">
        <f>_xll.qlCalendarAdvance(Calendar,$D717,B718,"f",FALSE)</f>
        <v>44390</v>
      </c>
      <c r="E718" s="177">
        <f>_xll.qlInterestRateIndexValueDate(IndexON,D718)</f>
        <v>44390</v>
      </c>
      <c r="F718" s="193">
        <f>IFERROR(_xll.qlIndexFixing(IndexON,D718,TRUE,_xll.ohTrigger(RecalcTrigger,TriggerON)),NA())</f>
        <v>9.7422142300551684E-3</v>
      </c>
      <c r="H718" s="42">
        <f>_xll.qlCalendarAdvance(Calendar,$H717,B718,"f",FALSE)</f>
        <v>44390</v>
      </c>
      <c r="I718" s="177">
        <f>_xll.qlInterestRateIndexValueDate(Index1M,$H718)</f>
        <v>44392</v>
      </c>
      <c r="J718" s="182">
        <f>IFERROR(_xll.qlIndexFixing(Index1M,$H718,TRUE,_xll.ohTrigger(RecalcTrigger,Trigger1M)),NA())</f>
        <v>1.0254453549616294E-2</v>
      </c>
      <c r="K718" s="44">
        <f>IFERROR(_xll.qlIndexFixing(Index3M,H718,TRUE,_xll.ohTrigger(RecalcTrigger,Trigger3M)),NA())</f>
        <v>1.1682214065978093E-2</v>
      </c>
      <c r="L718" s="44">
        <f>IFERROR(_xll.qlIndexFixing(Index6M,$H718,TRUE,_xll.ohTrigger(RecalcTrigger,Trigger6M)),NA())</f>
        <v>1.3016115001625242E-2</v>
      </c>
      <c r="M718" s="183">
        <f>IFERROR(_xll.qlIndexFixing(Index1Y,$H718,TRUE,_xll.ohTrigger(RecalcTrigger,Trigger1Y)),NA())</f>
        <v>1.5100085095851725E-2</v>
      </c>
      <c r="N718" s="182">
        <f>IFERROR(_xll.qlIndexFixing(ONIndex1M,I718,TRUE,_xll.ohTrigger(RecalcTrigger,Trigger1M)),NA())</f>
        <v>1.0149242044708018E-2</v>
      </c>
      <c r="O718" s="44">
        <f>IFERROR(_xll.qlIndexFixing(ONIndex3M,I718,TRUE,_xll.ohTrigger(RecalcTrigger,Trigger3M)),NA())</f>
        <v>1.1308978571360484E-2</v>
      </c>
      <c r="P718" s="44">
        <f>IFERROR(_xll.qlIndexFixing(ONIndex6M,I718,TRUE,_xll.ohTrigger(RecalcTrigger,Trigger6M)),NA())</f>
        <v>1.2234451881987241E-2</v>
      </c>
      <c r="Q718" s="183">
        <f>IFERROR(_xll.qlIndexFixing(ONIndex1Y,I718,TRUE,_xll.ohTrigger(RecalcTrigger,Trigger1Y)),NA())</f>
        <v>1.3561398554928772E-2</v>
      </c>
    </row>
    <row r="719" spans="2:17" x14ac:dyDescent="0.2">
      <c r="B719" s="39" t="s">
        <v>42</v>
      </c>
      <c r="D719" s="42">
        <f>_xll.qlCalendarAdvance(Calendar,$D718,B719,"f",FALSE)</f>
        <v>44397</v>
      </c>
      <c r="E719" s="177">
        <f>_xll.qlInterestRateIndexValueDate(IndexON,D719)</f>
        <v>44397</v>
      </c>
      <c r="F719" s="193">
        <f>IFERROR(_xll.qlIndexFixing(IndexON,D719,TRUE,_xll.ohTrigger(RecalcTrigger,TriggerON)),NA())</f>
        <v>9.8044156341625666E-3</v>
      </c>
      <c r="H719" s="42">
        <f>_xll.qlCalendarAdvance(Calendar,$H718,B719,"f",FALSE)</f>
        <v>44397</v>
      </c>
      <c r="I719" s="177">
        <f>_xll.qlInterestRateIndexValueDate(Index1M,$H719)</f>
        <v>44399</v>
      </c>
      <c r="J719" s="182">
        <f>IFERROR(_xll.qlIndexFixing(Index1M,$H719,TRUE,_xll.ohTrigger(RecalcTrigger,Trigger1M)),NA())</f>
        <v>1.0315716621072113E-2</v>
      </c>
      <c r="K719" s="44">
        <f>IFERROR(_xll.qlIndexFixing(Index3M,H719,TRUE,_xll.ohTrigger(RecalcTrigger,Trigger3M)),NA())</f>
        <v>1.1741987928181477E-2</v>
      </c>
      <c r="L719" s="44">
        <f>IFERROR(_xll.qlIndexFixing(Index6M,$H719,TRUE,_xll.ohTrigger(RecalcTrigger,Trigger6M)),NA())</f>
        <v>1.3074302872500857E-2</v>
      </c>
      <c r="M719" s="183">
        <f>IFERROR(_xll.qlIndexFixing(Index1Y,$H719,TRUE,_xll.ohTrigger(RecalcTrigger,Trigger1Y)),NA())</f>
        <v>1.5154957467518456E-2</v>
      </c>
      <c r="N719" s="182">
        <f>IFERROR(_xll.qlIndexFixing(ONIndex1M,I719,TRUE,_xll.ohTrigger(RecalcTrigger,Trigger1M)),NA())</f>
        <v>1.0210612006940067E-2</v>
      </c>
      <c r="O719" s="44">
        <f>IFERROR(_xll.qlIndexFixing(ONIndex3M,I719,TRUE,_xll.ohTrigger(RecalcTrigger,Trigger3M)),NA())</f>
        <v>1.1369760018675734E-2</v>
      </c>
      <c r="P719" s="44">
        <f>IFERROR(_xll.qlIndexFixing(ONIndex6M,I719,TRUE,_xll.ohTrigger(RecalcTrigger,Trigger6M)),NA())</f>
        <v>1.2293167331209887E-2</v>
      </c>
      <c r="Q719" s="183">
        <f>IFERROR(_xll.qlIndexFixing(ONIndex1Y,I719,TRUE,_xll.ohTrigger(RecalcTrigger,Trigger1Y)),NA())</f>
        <v>1.3618791037375289E-2</v>
      </c>
    </row>
    <row r="720" spans="2:17" x14ac:dyDescent="0.2">
      <c r="B720" s="39" t="s">
        <v>42</v>
      </c>
      <c r="D720" s="42">
        <f>_xll.qlCalendarAdvance(Calendar,$D719,B720,"f",FALSE)</f>
        <v>44404</v>
      </c>
      <c r="E720" s="177">
        <f>_xll.qlInterestRateIndexValueDate(IndexON,D720)</f>
        <v>44404</v>
      </c>
      <c r="F720" s="193">
        <f>IFERROR(_xll.qlIndexFixing(IndexON,D720,TRUE,_xll.ohTrigger(RecalcTrigger,TriggerON)),NA())</f>
        <v>9.86629885662893E-3</v>
      </c>
      <c r="H720" s="42">
        <f>_xll.qlCalendarAdvance(Calendar,$H719,B720,"f",FALSE)</f>
        <v>44404</v>
      </c>
      <c r="I720" s="177">
        <f>_xll.qlInterestRateIndexValueDate(Index1M,$H720)</f>
        <v>44406</v>
      </c>
      <c r="J720" s="182">
        <f>IFERROR(_xll.qlIndexFixing(Index1M,$H720,TRUE,_xll.ohTrigger(RecalcTrigger,Trigger1M)),NA())</f>
        <v>1.037687984422081E-2</v>
      </c>
      <c r="K720" s="44">
        <f>IFERROR(_xll.qlIndexFixing(Index3M,H720,TRUE,_xll.ohTrigger(RecalcTrigger,Trigger3M)),NA())</f>
        <v>1.1801564776474456E-2</v>
      </c>
      <c r="L720" s="44">
        <f>IFERROR(_xll.qlIndexFixing(Index6M,$H720,TRUE,_xll.ohTrigger(RecalcTrigger,Trigger6M)),NA())</f>
        <v>1.313236607948436E-2</v>
      </c>
      <c r="M720" s="183">
        <f>IFERROR(_xll.qlIndexFixing(Index1Y,$H720,TRUE,_xll.ohTrigger(RecalcTrigger,Trigger1Y)),NA())</f>
        <v>1.5209627886487337E-2</v>
      </c>
      <c r="N720" s="182">
        <f>IFERROR(_xll.qlIndexFixing(ONIndex1M,I720,TRUE,_xll.ohTrigger(RecalcTrigger,Trigger1M)),NA())</f>
        <v>1.0271886079475934E-2</v>
      </c>
      <c r="O720" s="44">
        <f>IFERROR(_xll.qlIndexFixing(ONIndex3M,I720,TRUE,_xll.ohTrigger(RecalcTrigger,Trigger3M)),NA())</f>
        <v>1.1430351386119142E-2</v>
      </c>
      <c r="P720" s="44">
        <f>IFERROR(_xll.qlIndexFixing(ONIndex6M,I720,TRUE,_xll.ohTrigger(RecalcTrigger,Trigger6M)),NA())</f>
        <v>1.2351900398179794E-2</v>
      </c>
      <c r="Q720" s="183">
        <f>IFERROR(_xll.qlIndexFixing(ONIndex1Y,I720,TRUE,_xll.ohTrigger(RecalcTrigger,Trigger1Y)),NA())</f>
        <v>1.3676286739814358E-2</v>
      </c>
    </row>
    <row r="721" spans="2:17" x14ac:dyDescent="0.2">
      <c r="B721" s="39" t="s">
        <v>42</v>
      </c>
      <c r="D721" s="42">
        <f>_xll.qlCalendarAdvance(Calendar,$D720,B721,"f",FALSE)</f>
        <v>44411</v>
      </c>
      <c r="E721" s="177">
        <f>_xll.qlInterestRateIndexValueDate(IndexON,D721)</f>
        <v>44411</v>
      </c>
      <c r="F721" s="193">
        <f>IFERROR(_xll.qlIndexFixing(IndexON,D721,TRUE,_xll.ohTrigger(RecalcTrigger,TriggerON)),NA())</f>
        <v>9.9278584502116018E-3</v>
      </c>
      <c r="H721" s="42">
        <f>_xll.qlCalendarAdvance(Calendar,$H720,B721,"f",FALSE)</f>
        <v>44411</v>
      </c>
      <c r="I721" s="177">
        <f>_xll.qlInterestRateIndexValueDate(Index1M,$H721)</f>
        <v>44413</v>
      </c>
      <c r="J721" s="182">
        <f>IFERROR(_xll.qlIndexFixing(Index1M,$H721,TRUE,_xll.ohTrigger(RecalcTrigger,Trigger1M)),NA())</f>
        <v>1.0437940663536593E-2</v>
      </c>
      <c r="K721" s="44">
        <f>IFERROR(_xll.qlIndexFixing(Index3M,H721,TRUE,_xll.ohTrigger(RecalcTrigger,Trigger3M)),NA())</f>
        <v>1.1860944640347357E-2</v>
      </c>
      <c r="L721" s="44">
        <f>IFERROR(_xll.qlIndexFixing(Index6M,$H721,TRUE,_xll.ohTrigger(RecalcTrigger,Trigger6M)),NA())</f>
        <v>1.3190295317312523E-2</v>
      </c>
      <c r="M721" s="183">
        <f>IFERROR(_xll.qlIndexFixing(Index1Y,$H721,TRUE,_xll.ohTrigger(RecalcTrigger,Trigger1Y)),NA())</f>
        <v>1.5264087665920596E-2</v>
      </c>
      <c r="N721" s="182">
        <f>IFERROR(_xll.qlIndexFixing(ONIndex1M,I721,TRUE,_xll.ohTrigger(RecalcTrigger,Trigger1M)),NA())</f>
        <v>1.0333061710516844E-2</v>
      </c>
      <c r="O721" s="44">
        <f>IFERROR(_xll.qlIndexFixing(ONIndex3M,I721,TRUE,_xll.ohTrigger(RecalcTrigger,Trigger3M)),NA())</f>
        <v>1.149074906393821E-2</v>
      </c>
      <c r="P721" s="44">
        <f>IFERROR(_xll.qlIndexFixing(ONIndex6M,I721,TRUE,_xll.ohTrigger(RecalcTrigger,Trigger6M)),NA())</f>
        <v>1.2410650336374118E-2</v>
      </c>
      <c r="Q721" s="183">
        <f>IFERROR(_xll.qlIndexFixing(ONIndex1Y,I721,TRUE,_xll.ohTrigger(RecalcTrigger,Trigger1Y)),NA())</f>
        <v>1.373388615337312E-2</v>
      </c>
    </row>
    <row r="722" spans="2:17" x14ac:dyDescent="0.2">
      <c r="B722" s="39" t="s">
        <v>42</v>
      </c>
      <c r="D722" s="42">
        <f>_xll.qlCalendarAdvance(Calendar,$D721,B722,"f",FALSE)</f>
        <v>44418</v>
      </c>
      <c r="E722" s="177">
        <f>_xll.qlInterestRateIndexValueDate(IndexON,D722)</f>
        <v>44418</v>
      </c>
      <c r="F722" s="193">
        <f>IFERROR(_xll.qlIndexFixing(IndexON,D722,TRUE,_xll.ohTrigger(RecalcTrigger,TriggerON)),NA())</f>
        <v>9.9890889676679251E-3</v>
      </c>
      <c r="H722" s="42">
        <f>_xll.qlCalendarAdvance(Calendar,$H721,B722,"f",FALSE)</f>
        <v>44418</v>
      </c>
      <c r="I722" s="177">
        <f>_xll.qlInterestRateIndexValueDate(Index1M,$H722)</f>
        <v>44420</v>
      </c>
      <c r="J722" s="182">
        <f>IFERROR(_xll.qlIndexFixing(Index1M,$H722,TRUE,_xll.ohTrigger(RecalcTrigger,Trigger1M)),NA())</f>
        <v>1.0498896523438717E-2</v>
      </c>
      <c r="K722" s="44">
        <f>IFERROR(_xll.qlIndexFixing(Index3M,H722,TRUE,_xll.ohTrigger(RecalcTrigger,Trigger3M)),NA())</f>
        <v>1.1920127593515994E-2</v>
      </c>
      <c r="L722" s="44">
        <f>IFERROR(_xll.qlIndexFixing(Index6M,$H722,TRUE,_xll.ohTrigger(RecalcTrigger,Trigger6M)),NA())</f>
        <v>1.324808119085895E-2</v>
      </c>
      <c r="M722" s="183">
        <f>IFERROR(_xll.qlIndexFixing(Index1Y,$H722,TRUE,_xll.ohTrigger(RecalcTrigger,Trigger1Y)),NA())</f>
        <v>1.5318328042074747E-2</v>
      </c>
      <c r="N722" s="182">
        <f>IFERROR(_xll.qlIndexFixing(ONIndex1M,I722,TRUE,_xll.ohTrigger(RecalcTrigger,Trigger1M)),NA())</f>
        <v>1.0394136348503835E-2</v>
      </c>
      <c r="O722" s="44">
        <f>IFERROR(_xll.qlIndexFixing(ONIndex3M,I722,TRUE,_xll.ohTrigger(RecalcTrigger,Trigger3M)),NA())</f>
        <v>1.1550949442060698E-2</v>
      </c>
      <c r="P722" s="44">
        <f>IFERROR(_xll.qlIndexFixing(ONIndex6M,I722,TRUE,_xll.ohTrigger(RecalcTrigger,Trigger6M)),NA())</f>
        <v>1.2469416398790401E-2</v>
      </c>
      <c r="Q722" s="183">
        <f>IFERROR(_xll.qlIndexFixing(ONIndex1Y,I722,TRUE,_xll.ohTrigger(RecalcTrigger,Trigger1Y)),NA())</f>
        <v>1.3791589769178714E-2</v>
      </c>
    </row>
    <row r="723" spans="2:17" x14ac:dyDescent="0.2">
      <c r="B723" s="39" t="s">
        <v>42</v>
      </c>
      <c r="D723" s="42">
        <f>_xll.qlCalendarAdvance(Calendar,$D722,B723,"f",FALSE)</f>
        <v>44425</v>
      </c>
      <c r="E723" s="177">
        <f>_xll.qlInterestRateIndexValueDate(IndexON,D723)</f>
        <v>44425</v>
      </c>
      <c r="F723" s="193">
        <f>IFERROR(_xll.qlIndexFixing(IndexON,D723,TRUE,_xll.ohTrigger(RecalcTrigger,TriggerON)),NA())</f>
        <v>1.0049984961835179E-2</v>
      </c>
      <c r="H723" s="42">
        <f>_xll.qlCalendarAdvance(Calendar,$H722,B723,"f",FALSE)</f>
        <v>44425</v>
      </c>
      <c r="I723" s="177">
        <f>_xll.qlInterestRateIndexValueDate(Index1M,$H723)</f>
        <v>44427</v>
      </c>
      <c r="J723" s="182">
        <f>IFERROR(_xll.qlIndexFixing(Index1M,$H723,TRUE,_xll.ohTrigger(RecalcTrigger,Trigger1M)),NA())</f>
        <v>1.0559744868293974E-2</v>
      </c>
      <c r="K723" s="44">
        <f>IFERROR(_xll.qlIndexFixing(Index3M,H723,TRUE,_xll.ohTrigger(RecalcTrigger,Trigger3M)),NA())</f>
        <v>1.1979113753937315E-2</v>
      </c>
      <c r="L723" s="44">
        <f>IFERROR(_xll.qlIndexFixing(Index6M,$H723,TRUE,_xll.ohTrigger(RecalcTrigger,Trigger6M)),NA())</f>
        <v>1.3305714215125908E-2</v>
      </c>
      <c r="M723" s="183">
        <f>IFERROR(_xll.qlIndexFixing(Index1Y,$H723,TRUE,_xll.ohTrigger(RecalcTrigger,Trigger1Y)),NA())</f>
        <v>1.5372340174298404E-2</v>
      </c>
      <c r="N723" s="182">
        <f>IFERROR(_xll.qlIndexFixing(ONIndex1M,I723,TRUE,_xll.ohTrigger(RecalcTrigger,Trigger1M)),NA())</f>
        <v>1.045510744171807E-2</v>
      </c>
      <c r="O723" s="44">
        <f>IFERROR(_xll.qlIndexFixing(ONIndex3M,I723,TRUE,_xll.ohTrigger(RecalcTrigger,Trigger3M)),NA())</f>
        <v>1.1610948910574237E-2</v>
      </c>
      <c r="P723" s="44">
        <f>IFERROR(_xll.qlIndexFixing(ONIndex6M,I723,TRUE,_xll.ohTrigger(RecalcTrigger,Trigger6M)),NA())</f>
        <v>1.2528197838905797E-2</v>
      </c>
      <c r="Q723" s="183">
        <f>IFERROR(_xll.qlIndexFixing(ONIndex1Y,I723,TRUE,_xll.ohTrigger(RecalcTrigger,Trigger1Y)),NA())</f>
        <v>1.3849398078278341E-2</v>
      </c>
    </row>
    <row r="724" spans="2:17" x14ac:dyDescent="0.2">
      <c r="B724" s="39" t="s">
        <v>42</v>
      </c>
      <c r="D724" s="42">
        <f>_xll.qlCalendarAdvance(Calendar,$D723,B724,"f",FALSE)</f>
        <v>44432</v>
      </c>
      <c r="E724" s="177">
        <f>_xll.qlInterestRateIndexValueDate(IndexON,D724)</f>
        <v>44432</v>
      </c>
      <c r="F724" s="193">
        <f>IFERROR(_xll.qlIndexFixing(IndexON,D724,TRUE,_xll.ohTrigger(RecalcTrigger,TriggerON)),NA())</f>
        <v>1.0110540985310834E-2</v>
      </c>
      <c r="H724" s="42">
        <f>_xll.qlCalendarAdvance(Calendar,$H723,B724,"f",FALSE)</f>
        <v>44432</v>
      </c>
      <c r="I724" s="177">
        <f>_xll.qlInterestRateIndexValueDate(Index1M,$H724)</f>
        <v>44434</v>
      </c>
      <c r="J724" s="182">
        <f>IFERROR(_xll.qlIndexFixing(Index1M,$H724,TRUE,_xll.ohTrigger(RecalcTrigger,Trigger1M)),NA())</f>
        <v>1.0620482959732835E-2</v>
      </c>
      <c r="K724" s="44">
        <f>IFERROR(_xll.qlIndexFixing(Index3M,H724,TRUE,_xll.ohTrigger(RecalcTrigger,Trigger3M)),NA())</f>
        <v>1.2037903283804188E-2</v>
      </c>
      <c r="L724" s="44">
        <f>IFERROR(_xll.qlIndexFixing(Index6M,$H724,TRUE,_xll.ohTrigger(RecalcTrigger,Trigger6M)),NA())</f>
        <v>1.3363184815237879E-2</v>
      </c>
      <c r="M724" s="183">
        <f>IFERROR(_xll.qlIndexFixing(Index1Y,$H724,TRUE,_xll.ohTrigger(RecalcTrigger,Trigger1Y)),NA())</f>
        <v>1.5426115145032053E-2</v>
      </c>
      <c r="N724" s="182">
        <f>IFERROR(_xll.qlIndexFixing(ONIndex1M,I724,TRUE,_xll.ohTrigger(RecalcTrigger,Trigger1M)),NA())</f>
        <v>1.0515972438600585E-2</v>
      </c>
      <c r="O724" s="44">
        <f>IFERROR(_xll.qlIndexFixing(ONIndex3M,I724,TRUE,_xll.ohTrigger(RecalcTrigger,Trigger3M)),NA())</f>
        <v>1.1670743859646393E-2</v>
      </c>
      <c r="P724" s="44">
        <f>IFERROR(_xll.qlIndexFixing(ONIndex6M,I724,TRUE,_xll.ohTrigger(RecalcTrigger,Trigger6M)),NA())</f>
        <v>1.2586993909797783E-2</v>
      </c>
      <c r="Q724" s="183">
        <f>IFERROR(_xll.qlIndexFixing(ONIndex1Y,I724,TRUE,_xll.ohTrigger(RecalcTrigger,Trigger1Y)),NA())</f>
        <v>1.3907311571799141E-2</v>
      </c>
    </row>
    <row r="725" spans="2:17" x14ac:dyDescent="0.2">
      <c r="B725" s="39" t="s">
        <v>42</v>
      </c>
      <c r="D725" s="42">
        <f>_xll.qlCalendarAdvance(Calendar,$D724,B725,"f",FALSE)</f>
        <v>44439</v>
      </c>
      <c r="E725" s="177">
        <f>_xll.qlInterestRateIndexValueDate(IndexON,D725)</f>
        <v>44439</v>
      </c>
      <c r="F725" s="193">
        <f>IFERROR(_xll.qlIndexFixing(IndexON,D725,TRUE,_xll.ohTrigger(RecalcTrigger,TriggerON)),NA())</f>
        <v>1.017075159093217E-2</v>
      </c>
      <c r="H725" s="42">
        <f>_xll.qlCalendarAdvance(Calendar,$H724,B725,"f",FALSE)</f>
        <v>44439</v>
      </c>
      <c r="I725" s="177">
        <f>_xll.qlInterestRateIndexValueDate(Index1M,$H725)</f>
        <v>44441</v>
      </c>
      <c r="J725" s="182">
        <f>IFERROR(_xll.qlIndexFixing(Index1M,$H725,TRUE,_xll.ohTrigger(RecalcTrigger,Trigger1M)),NA())</f>
        <v>1.0681102002340903E-2</v>
      </c>
      <c r="K725" s="44">
        <f>IFERROR(_xll.qlIndexFixing(Index3M,H725,TRUE,_xll.ohTrigger(RecalcTrigger,Trigger3M)),NA())</f>
        <v>1.2092144805729782E-2</v>
      </c>
      <c r="L725" s="44">
        <f>IFERROR(_xll.qlIndexFixing(Index6M,$H725,TRUE,_xll.ohTrigger(RecalcTrigger,Trigger6M)),NA())</f>
        <v>1.339910136641026E-2</v>
      </c>
      <c r="M725" s="183">
        <f>IFERROR(_xll.qlIndexFixing(Index1Y,$H725,TRUE,_xll.ohTrigger(RecalcTrigger,Trigger1Y)),NA())</f>
        <v>1.5479643959809589E-2</v>
      </c>
      <c r="N725" s="182">
        <f>IFERROR(_xll.qlIndexFixing(ONIndex1M,I725,TRUE,_xll.ohTrigger(RecalcTrigger,Trigger1M)),NA())</f>
        <v>1.0576728787352607E-2</v>
      </c>
      <c r="O725" s="44">
        <f>IFERROR(_xll.qlIndexFixing(ONIndex3M,I725,TRUE,_xll.ohTrigger(RecalcTrigger,Trigger3M)),NA())</f>
        <v>1.1730330679364798E-2</v>
      </c>
      <c r="P725" s="44">
        <f>IFERROR(_xll.qlIndexFixing(ONIndex6M,I725,TRUE,_xll.ohTrigger(RecalcTrigger,Trigger6M)),NA())</f>
        <v>1.2645803864863581E-2</v>
      </c>
      <c r="Q725" s="183">
        <f>IFERROR(_xll.qlIndexFixing(ONIndex1Y,I725,TRUE,_xll.ohTrigger(RecalcTrigger,Trigger1Y)),NA())</f>
        <v>1.3965330740868254E-2</v>
      </c>
    </row>
    <row r="726" spans="2:17" x14ac:dyDescent="0.2">
      <c r="B726" s="39" t="s">
        <v>42</v>
      </c>
      <c r="D726" s="42">
        <f>_xll.qlCalendarAdvance(Calendar,$D725,B726,"f",FALSE)</f>
        <v>44446</v>
      </c>
      <c r="E726" s="177">
        <f>_xll.qlInterestRateIndexValueDate(IndexON,D726)</f>
        <v>44446</v>
      </c>
      <c r="F726" s="193">
        <f>IFERROR(_xll.qlIndexFixing(IndexON,D726,TRUE,_xll.ohTrigger(RecalcTrigger,TriggerON)),NA())</f>
        <v>1.0230611331456529E-2</v>
      </c>
      <c r="H726" s="42">
        <f>_xll.qlCalendarAdvance(Calendar,$H725,B726,"f",FALSE)</f>
        <v>44446</v>
      </c>
      <c r="I726" s="177">
        <f>_xll.qlInterestRateIndexValueDate(Index1M,$H726)</f>
        <v>44448</v>
      </c>
      <c r="J726" s="182">
        <f>IFERROR(_xll.qlIndexFixing(Index1M,$H726,TRUE,_xll.ohTrigger(RecalcTrigger,Trigger1M)),NA())</f>
        <v>1.0741585801155307E-2</v>
      </c>
      <c r="K726" s="44">
        <f>IFERROR(_xll.qlIndexFixing(Index3M,H726,TRUE,_xll.ohTrigger(RecalcTrigger,Trigger3M)),NA())</f>
        <v>1.2150553733213448E-2</v>
      </c>
      <c r="L726" s="44">
        <f>IFERROR(_xll.qlIndexFixing(Index6M,$H726,TRUE,_xll.ohTrigger(RecalcTrigger,Trigger6M)),NA())</f>
        <v>1.3456284543943929E-2</v>
      </c>
      <c r="M726" s="183">
        <f>IFERROR(_xll.qlIndexFixing(Index1Y,$H726,TRUE,_xll.ohTrigger(RecalcTrigger,Trigger1Y)),NA())</f>
        <v>1.5532917547257226E-2</v>
      </c>
      <c r="N726" s="182">
        <f>IFERROR(_xll.qlIndexFixing(ONIndex1M,I726,TRUE,_xll.ohTrigger(RecalcTrigger,Trigger1M)),NA())</f>
        <v>1.0637373936575045E-2</v>
      </c>
      <c r="O726" s="44">
        <f>IFERROR(_xll.qlIndexFixing(ONIndex3M,I726,TRUE,_xll.ohTrigger(RecalcTrigger,Trigger3M)),NA())</f>
        <v>1.1789705759817082E-2</v>
      </c>
      <c r="P726" s="44">
        <f>IFERROR(_xll.qlIndexFixing(ONIndex6M,I726,TRUE,_xll.ohTrigger(RecalcTrigger,Trigger6M)),NA())</f>
        <v>1.2704626957260601E-2</v>
      </c>
      <c r="Q726" s="183">
        <f>IFERROR(_xll.qlIndexFixing(ONIndex1Y,I726,TRUE,_xll.ohTrigger(RecalcTrigger,Trigger1Y)),NA())</f>
        <v>1.4023456076532881E-2</v>
      </c>
    </row>
    <row r="727" spans="2:17" x14ac:dyDescent="0.2">
      <c r="B727" s="39" t="s">
        <v>42</v>
      </c>
      <c r="D727" s="42">
        <f>_xll.qlCalendarAdvance(Calendar,$D726,B727,"f",FALSE)</f>
        <v>44453</v>
      </c>
      <c r="E727" s="177">
        <f>_xll.qlInterestRateIndexValueDate(IndexON,D727)</f>
        <v>44453</v>
      </c>
      <c r="F727" s="193">
        <f>IFERROR(_xll.qlIndexFixing(IndexON,D727,TRUE,_xll.ohTrigger(RecalcTrigger,TriggerON)),NA())</f>
        <v>1.029011475956132E-2</v>
      </c>
      <c r="H727" s="42">
        <f>_xll.qlCalendarAdvance(Calendar,$H726,B727,"f",FALSE)</f>
        <v>44453</v>
      </c>
      <c r="I727" s="177">
        <f>_xll.qlInterestRateIndexValueDate(Index1M,$H727)</f>
        <v>44455</v>
      </c>
      <c r="J727" s="182">
        <f>IFERROR(_xll.qlIndexFixing(Index1M,$H727,TRUE,_xll.ohTrigger(RecalcTrigger,Trigger1M)),NA())</f>
        <v>1.0801917551575835E-2</v>
      </c>
      <c r="K727" s="44">
        <f>IFERROR(_xll.qlIndexFixing(Index3M,H727,TRUE,_xll.ohTrigger(RecalcTrigger,Trigger3M)),NA())</f>
        <v>1.2208766916804812E-2</v>
      </c>
      <c r="L727" s="44">
        <f>IFERROR(_xll.qlIndexFixing(Index6M,$H727,TRUE,_xll.ohTrigger(RecalcTrigger,Trigger6M)),NA())</f>
        <v>1.3513277547257356E-2</v>
      </c>
      <c r="M727" s="183">
        <f>IFERROR(_xll.qlIndexFixing(Index1Y,$H727,TRUE,_xll.ohTrigger(RecalcTrigger,Trigger1Y)),NA())</f>
        <v>1.5585926759098742E-2</v>
      </c>
      <c r="N727" s="182">
        <f>IFERROR(_xll.qlIndexFixing(ONIndex1M,I727,TRUE,_xll.ohTrigger(RecalcTrigger,Trigger1M)),NA())</f>
        <v>1.0697905334229318E-2</v>
      </c>
      <c r="O727" s="44">
        <f>IFERROR(_xll.qlIndexFixing(ONIndex3M,I727,TRUE,_xll.ohTrigger(RecalcTrigger,Trigger3M)),NA())</f>
        <v>1.184886549101094E-2</v>
      </c>
      <c r="P727" s="44">
        <f>IFERROR(_xll.qlIndexFixing(ONIndex6M,I727,TRUE,_xll.ohTrigger(RecalcTrigger,Trigger6M)),NA())</f>
        <v>1.2763462440306128E-2</v>
      </c>
      <c r="Q727" s="183">
        <f>IFERROR(_xll.qlIndexFixing(ONIndex1Y,I727,TRUE,_xll.ohTrigger(RecalcTrigger,Trigger1Y)),NA())</f>
        <v>1.4081688070000098E-2</v>
      </c>
    </row>
    <row r="728" spans="2:17" x14ac:dyDescent="0.2">
      <c r="B728" s="39" t="s">
        <v>42</v>
      </c>
      <c r="D728" s="42">
        <f>_xll.qlCalendarAdvance(Calendar,$D727,B728,"f",FALSE)</f>
        <v>44460</v>
      </c>
      <c r="E728" s="177">
        <f>_xll.qlInterestRateIndexValueDate(IndexON,D728)</f>
        <v>44460</v>
      </c>
      <c r="F728" s="193">
        <f>IFERROR(_xll.qlIndexFixing(IndexON,D728,TRUE,_xll.ohTrigger(RecalcTrigger,TriggerON)),NA())</f>
        <v>1.0349256428003883E-2</v>
      </c>
      <c r="H728" s="42">
        <f>_xll.qlCalendarAdvance(Calendar,$H727,B728,"f",FALSE)</f>
        <v>44460</v>
      </c>
      <c r="I728" s="177">
        <f>_xll.qlInterestRateIndexValueDate(Index1M,$H728)</f>
        <v>44462</v>
      </c>
      <c r="J728" s="182">
        <f>IFERROR(_xll.qlIndexFixing(Index1M,$H728,TRUE,_xll.ohTrigger(RecalcTrigger,Trigger1M)),NA())</f>
        <v>1.0862080271019647E-2</v>
      </c>
      <c r="K728" s="44">
        <f>IFERROR(_xll.qlIndexFixing(Index3M,H728,TRUE,_xll.ohTrigger(RecalcTrigger,Trigger3M)),NA())</f>
        <v>1.2266784733001823E-2</v>
      </c>
      <c r="L728" s="44">
        <f>IFERROR(_xll.qlIndexFixing(Index6M,$H728,TRUE,_xll.ohTrigger(RecalcTrigger,Trigger6M)),NA())</f>
        <v>1.3570070256473013E-2</v>
      </c>
      <c r="M728" s="183">
        <f>IFERROR(_xll.qlIndexFixing(Index1Y,$H728,TRUE,_xll.ohTrigger(RecalcTrigger,Trigger1Y)),NA())</f>
        <v>1.5638662370157461E-2</v>
      </c>
      <c r="N728" s="182">
        <f>IFERROR(_xll.qlIndexFixing(ONIndex1M,I728,TRUE,_xll.ohTrigger(RecalcTrigger,Trigger1M)),NA())</f>
        <v>1.0758312418923666E-2</v>
      </c>
      <c r="O728" s="44">
        <f>IFERROR(_xll.qlIndexFixing(ONIndex3M,I728,TRUE,_xll.ohTrigger(RecalcTrigger,Trigger3M)),NA())</f>
        <v>1.1907811981659577E-2</v>
      </c>
      <c r="P728" s="44">
        <f>IFERROR(_xll.qlIndexFixing(ONIndex6M,I728,TRUE,_xll.ohTrigger(RecalcTrigger,Trigger6M)),NA())</f>
        <v>1.282228643134431E-2</v>
      </c>
      <c r="Q728" s="183">
        <f>IFERROR(_xll.qlIndexFixing(ONIndex1Y,I728,TRUE,_xll.ohTrigger(RecalcTrigger,Trigger1Y)),NA())</f>
        <v>1.4139989111034978E-2</v>
      </c>
    </row>
    <row r="729" spans="2:17" x14ac:dyDescent="0.2">
      <c r="B729" s="39" t="s">
        <v>42</v>
      </c>
      <c r="D729" s="42">
        <f>_xll.qlCalendarAdvance(Calendar,$D728,B729,"f",FALSE)</f>
        <v>44467</v>
      </c>
      <c r="E729" s="177">
        <f>_xll.qlInterestRateIndexValueDate(IndexON,D729)</f>
        <v>44467</v>
      </c>
      <c r="F729" s="193">
        <f>IFERROR(_xll.qlIndexFixing(IndexON,D729,TRUE,_xll.ohTrigger(RecalcTrigger,TriggerON)),NA())</f>
        <v>1.0408080939185993E-2</v>
      </c>
      <c r="H729" s="42">
        <f>_xll.qlCalendarAdvance(Calendar,$H728,B729,"f",FALSE)</f>
        <v>44467</v>
      </c>
      <c r="I729" s="177">
        <f>_xll.qlInterestRateIndexValueDate(Index1M,$H729)</f>
        <v>44469</v>
      </c>
      <c r="J729" s="182">
        <f>IFERROR(_xll.qlIndexFixing(Index1M,$H729,TRUE,_xll.ohTrigger(RecalcTrigger,Trigger1M)),NA())</f>
        <v>1.0908755877822526E-2</v>
      </c>
      <c r="K729" s="44">
        <f>IFERROR(_xll.qlIndexFixing(Index3M,H729,TRUE,_xll.ohTrigger(RecalcTrigger,Trigger3M)),NA())</f>
        <v>1.2328909884546936E-2</v>
      </c>
      <c r="L729" s="44">
        <f>IFERROR(_xll.qlIndexFixing(Index6M,$H729,TRUE,_xll.ohTrigger(RecalcTrigger,Trigger6M)),NA())</f>
        <v>1.3630877320969896E-2</v>
      </c>
      <c r="M729" s="183">
        <f>IFERROR(_xll.qlIndexFixing(Index1Y,$H729,TRUE,_xll.ohTrigger(RecalcTrigger,Trigger1Y)),NA())</f>
        <v>1.5691115766144268E-2</v>
      </c>
      <c r="N729" s="182">
        <f>IFERROR(_xll.qlIndexFixing(ONIndex1M,I729,TRUE,_xll.ohTrigger(RecalcTrigger,Trigger1M)),NA())</f>
        <v>1.0818544708239841E-2</v>
      </c>
      <c r="O729" s="44">
        <f>IFERROR(_xll.qlIndexFixing(ONIndex3M,I729,TRUE,_xll.ohTrigger(RecalcTrigger,Trigger3M)),NA())</f>
        <v>1.1966575840158811E-2</v>
      </c>
      <c r="P729" s="44">
        <f>IFERROR(_xll.qlIndexFixing(ONIndex6M,I729,TRUE,_xll.ohTrigger(RecalcTrigger,Trigger6M)),NA())</f>
        <v>1.2880959744352438E-2</v>
      </c>
      <c r="Q729" s="183">
        <f>IFERROR(_xll.qlIndexFixing(ONIndex1Y,I729,TRUE,_xll.ohTrigger(RecalcTrigger,Trigger1Y)),NA())</f>
        <v>1.4198131701856909E-2</v>
      </c>
    </row>
    <row r="730" spans="2:17" x14ac:dyDescent="0.2">
      <c r="B730" s="39" t="s">
        <v>42</v>
      </c>
      <c r="D730" s="42">
        <f>_xll.qlCalendarAdvance(Calendar,$D729,B730,"f",FALSE)</f>
        <v>44474</v>
      </c>
      <c r="E730" s="177">
        <f>_xll.qlInterestRateIndexValueDate(IndexON,D730)</f>
        <v>44474</v>
      </c>
      <c r="F730" s="193">
        <f>IFERROR(_xll.qlIndexFixing(IndexON,D730,TRUE,_xll.ohTrigger(RecalcTrigger,TriggerON)),NA())</f>
        <v>1.0466759806790904E-2</v>
      </c>
      <c r="H730" s="42">
        <f>_xll.qlCalendarAdvance(Calendar,$H729,B730,"f",FALSE)</f>
        <v>44474</v>
      </c>
      <c r="I730" s="177">
        <f>_xll.qlInterestRateIndexValueDate(Index1M,$H730)</f>
        <v>44476</v>
      </c>
      <c r="J730" s="182">
        <f>IFERROR(_xll.qlIndexFixing(Index1M,$H730,TRUE,_xll.ohTrigger(RecalcTrigger,Trigger1M)),NA())</f>
        <v>1.0981844730079682E-2</v>
      </c>
      <c r="K730" s="44">
        <f>IFERROR(_xll.qlIndexFixing(Index3M,H730,TRUE,_xll.ohTrigger(RecalcTrigger,Trigger3M)),NA())</f>
        <v>1.2386522162833242E-2</v>
      </c>
      <c r="L730" s="44">
        <f>IFERROR(_xll.qlIndexFixing(Index6M,$H730,TRUE,_xll.ohTrigger(RecalcTrigger,Trigger6M)),NA())</f>
        <v>1.3687231348791264E-2</v>
      </c>
      <c r="M730" s="183">
        <f>IFERROR(_xll.qlIndexFixing(Index1Y,$H730,TRUE,_xll.ohTrigger(RecalcTrigger,Trigger1Y)),NA())</f>
        <v>1.5743283251122668E-2</v>
      </c>
      <c r="N730" s="182">
        <f>IFERROR(_xll.qlIndexFixing(ONIndex1M,I730,TRUE,_xll.ohTrigger(RecalcTrigger,Trigger1M)),NA())</f>
        <v>1.087859086364773E-2</v>
      </c>
      <c r="O730" s="44">
        <f>IFERROR(_xll.qlIndexFixing(ONIndex3M,I730,TRUE,_xll.ohTrigger(RecalcTrigger,Trigger3M)),NA())</f>
        <v>1.2025159729738277E-2</v>
      </c>
      <c r="P730" s="44">
        <f>IFERROR(_xll.qlIndexFixing(ONIndex6M,I730,TRUE,_xll.ohTrigger(RecalcTrigger,Trigger6M)),NA())</f>
        <v>1.2939456253269199E-2</v>
      </c>
      <c r="Q730" s="183">
        <f>IFERROR(_xll.qlIndexFixing(ONIndex1Y,I730,TRUE,_xll.ohTrigger(RecalcTrigger,Trigger1Y)),NA())</f>
        <v>1.4256074537346564E-2</v>
      </c>
    </row>
    <row r="731" spans="2:17" x14ac:dyDescent="0.2">
      <c r="B731" s="39" t="s">
        <v>42</v>
      </c>
      <c r="D731" s="42">
        <f>_xll.qlCalendarAdvance(Calendar,$D730,B731,"f",FALSE)</f>
        <v>44481</v>
      </c>
      <c r="E731" s="177">
        <f>_xll.qlInterestRateIndexValueDate(IndexON,D731)</f>
        <v>44481</v>
      </c>
      <c r="F731" s="193">
        <f>IFERROR(_xll.qlIndexFixing(IndexON,D731,TRUE,_xll.ohTrigger(RecalcTrigger,TriggerON)),NA())</f>
        <v>1.0525306175903637E-2</v>
      </c>
      <c r="H731" s="42">
        <f>_xll.qlCalendarAdvance(Calendar,$H730,B731,"f",FALSE)</f>
        <v>44481</v>
      </c>
      <c r="I731" s="177">
        <f>_xll.qlInterestRateIndexValueDate(Index1M,$H731)</f>
        <v>44483</v>
      </c>
      <c r="J731" s="182">
        <f>IFERROR(_xll.qlIndexFixing(Index1M,$H731,TRUE,_xll.ohTrigger(RecalcTrigger,Trigger1M)),NA())</f>
        <v>1.1041436298064866E-2</v>
      </c>
      <c r="K731" s="44">
        <f>IFERROR(_xll.qlIndexFixing(Index3M,H731,TRUE,_xll.ohTrigger(RecalcTrigger,Trigger3M)),NA())</f>
        <v>1.2443933677792715E-2</v>
      </c>
      <c r="L731" s="44">
        <f>IFERROR(_xll.qlIndexFixing(Index6M,$H731,TRUE,_xll.ohTrigger(RecalcTrigger,Trigger6M)),NA())</f>
        <v>1.3743367376893259E-2</v>
      </c>
      <c r="M731" s="183">
        <f>IFERROR(_xll.qlIndexFixing(Index1Y,$H731,TRUE,_xll.ohTrigger(RecalcTrigger,Trigger1Y)),NA())</f>
        <v>1.5795163547644604E-2</v>
      </c>
      <c r="N731" s="182">
        <f>IFERROR(_xll.qlIndexFixing(ONIndex1M,I731,TRUE,_xll.ohTrigger(RecalcTrigger,Trigger1M)),NA())</f>
        <v>1.0938447522157446E-2</v>
      </c>
      <c r="O731" s="44">
        <f>IFERROR(_xll.qlIndexFixing(ONIndex3M,I731,TRUE,_xll.ohTrigger(RecalcTrigger,Trigger3M)),NA())</f>
        <v>1.2083560619702283E-2</v>
      </c>
      <c r="P731" s="44">
        <f>IFERROR(_xll.qlIndexFixing(ONIndex6M,I731,TRUE,_xll.ohTrigger(RecalcTrigger,Trigger6M)),NA())</f>
        <v>1.2997772867846535E-2</v>
      </c>
      <c r="Q731" s="183">
        <f>IFERROR(_xll.qlIndexFixing(ONIndex1Y,I731,TRUE,_xll.ohTrigger(RecalcTrigger,Trigger1Y)),NA())</f>
        <v>1.4313814249558021E-2</v>
      </c>
    </row>
    <row r="732" spans="2:17" x14ac:dyDescent="0.2">
      <c r="B732" s="39" t="s">
        <v>42</v>
      </c>
      <c r="D732" s="42">
        <f>_xll.qlCalendarAdvance(Calendar,$D731,B732,"f",FALSE)</f>
        <v>44488</v>
      </c>
      <c r="E732" s="177">
        <f>_xll.qlInterestRateIndexValueDate(IndexON,D732)</f>
        <v>44488</v>
      </c>
      <c r="F732" s="193">
        <f>IFERROR(_xll.qlIndexFixing(IndexON,D732,TRUE,_xll.ohTrigger(RecalcTrigger,TriggerON)),NA())</f>
        <v>1.0583717669465642E-2</v>
      </c>
      <c r="H732" s="42">
        <f>_xll.qlCalendarAdvance(Calendar,$H731,B732,"f",FALSE)</f>
        <v>44488</v>
      </c>
      <c r="I732" s="177">
        <f>_xll.qlInterestRateIndexValueDate(Index1M,$H732)</f>
        <v>44490</v>
      </c>
      <c r="J732" s="182">
        <f>IFERROR(_xll.qlIndexFixing(Index1M,$H732,TRUE,_xll.ohTrigger(RecalcTrigger,Trigger1M)),NA())</f>
        <v>1.1100829597208706E-2</v>
      </c>
      <c r="K732" s="44">
        <f>IFERROR(_xll.qlIndexFixing(Index3M,H732,TRUE,_xll.ohTrigger(RecalcTrigger,Trigger3M)),NA())</f>
        <v>1.2501141380377386E-2</v>
      </c>
      <c r="L732" s="44">
        <f>IFERROR(_xll.qlIndexFixing(Index6M,$H732,TRUE,_xll.ohTrigger(RecalcTrigger,Trigger6M)),NA())</f>
        <v>1.3799282275342641E-2</v>
      </c>
      <c r="M732" s="183">
        <f>IFERROR(_xll.qlIndexFixing(Index1Y,$H732,TRUE,_xll.ohTrigger(RecalcTrigger,Trigger1Y)),NA())</f>
        <v>1.5846755433897283E-2</v>
      </c>
      <c r="N732" s="182">
        <f>IFERROR(_xll.qlIndexFixing(ONIndex1M,I732,TRUE,_xll.ohTrigger(RecalcTrigger,Trigger1M)),NA())</f>
        <v>1.0998111320938975E-2</v>
      </c>
      <c r="O732" s="44">
        <f>IFERROR(_xll.qlIndexFixing(ONIndex3M,I732,TRUE,_xll.ohTrigger(RecalcTrigger,Trigger3M)),NA())</f>
        <v>1.2141775479275196E-2</v>
      </c>
      <c r="P732" s="44">
        <f>IFERROR(_xll.qlIndexFixing(ONIndex6M,I732,TRUE,_xll.ohTrigger(RecalcTrigger,Trigger6M)),NA())</f>
        <v>1.305590649823607E-2</v>
      </c>
      <c r="Q732" s="183">
        <f>IFERROR(_xll.qlIndexFixing(ONIndex1Y,I732,TRUE,_xll.ohTrigger(RecalcTrigger,Trigger1Y)),NA())</f>
        <v>1.4371347470465423E-2</v>
      </c>
    </row>
    <row r="733" spans="2:17" x14ac:dyDescent="0.2">
      <c r="B733" s="39" t="s">
        <v>42</v>
      </c>
      <c r="D733" s="42">
        <f>_xll.qlCalendarAdvance(Calendar,$D732,B733,"f",FALSE)</f>
        <v>44495</v>
      </c>
      <c r="E733" s="177">
        <f>_xll.qlInterestRateIndexValueDate(IndexON,D733)</f>
        <v>44495</v>
      </c>
      <c r="F733" s="193">
        <f>IFERROR(_xll.qlIndexFixing(IndexON,D733,TRUE,_xll.ohTrigger(RecalcTrigger,TriggerON)),NA())</f>
        <v>1.0641991910258497E-2</v>
      </c>
      <c r="H733" s="42">
        <f>_xll.qlCalendarAdvance(Calendar,$H732,B733,"f",FALSE)</f>
        <v>44495</v>
      </c>
      <c r="I733" s="177">
        <f>_xll.qlInterestRateIndexValueDate(Index1M,$H733)</f>
        <v>44497</v>
      </c>
      <c r="J733" s="182">
        <f>IFERROR(_xll.qlIndexFixing(Index1M,$H733,TRUE,_xll.ohTrigger(RecalcTrigger,Trigger1M)),NA())</f>
        <v>1.1160021258258823E-2</v>
      </c>
      <c r="K733" s="44">
        <f>IFERROR(_xll.qlIndexFixing(Index3M,H733,TRUE,_xll.ohTrigger(RecalcTrigger,Trigger3M)),NA())</f>
        <v>1.2558142221390706E-2</v>
      </c>
      <c r="L733" s="44">
        <f>IFERROR(_xll.qlIndexFixing(Index6M,$H733,TRUE,_xll.ohTrigger(RecalcTrigger,Trigger6M)),NA())</f>
        <v>1.3854972913929476E-2</v>
      </c>
      <c r="M733" s="183">
        <f>IFERROR(_xll.qlIndexFixing(Index1Y,$H733,TRUE,_xll.ohTrigger(RecalcTrigger,Trigger1Y)),NA())</f>
        <v>1.5898057712093631E-2</v>
      </c>
      <c r="N733" s="182">
        <f>IFERROR(_xll.qlIndexFixing(ONIndex1M,I733,TRUE,_xll.ohTrigger(RecalcTrigger,Trigger1M)),NA())</f>
        <v>1.1057578896922493E-2</v>
      </c>
      <c r="O733" s="44">
        <f>IFERROR(_xll.qlIndexFixing(ONIndex3M,I733,TRUE,_xll.ohTrigger(RecalcTrigger,Trigger3M)),NA())</f>
        <v>1.2199801277681388E-2</v>
      </c>
      <c r="P733" s="44">
        <f>IFERROR(_xll.qlIndexFixing(ONIndex6M,I733,TRUE,_xll.ohTrigger(RecalcTrigger,Trigger6M)),NA())</f>
        <v>1.311385405426968E-2</v>
      </c>
      <c r="Q733" s="183">
        <f>IFERROR(_xll.qlIndexFixing(ONIndex1Y,I733,TRUE,_xll.ohTrigger(RecalcTrigger,Trigger1Y)),NA())</f>
        <v>1.4428670832202783E-2</v>
      </c>
    </row>
    <row r="734" spans="2:17" x14ac:dyDescent="0.2">
      <c r="B734" s="39" t="s">
        <v>42</v>
      </c>
      <c r="D734" s="42">
        <f>_xll.qlCalendarAdvance(Calendar,$D733,B734,"f",FALSE)</f>
        <v>44502</v>
      </c>
      <c r="E734" s="177">
        <f>_xll.qlInterestRateIndexValueDate(IndexON,D734)</f>
        <v>44502</v>
      </c>
      <c r="F734" s="193">
        <f>IFERROR(_xll.qlIndexFixing(IndexON,D734,TRUE,_xll.ohTrigger(RecalcTrigger,TriggerON)),NA())</f>
        <v>1.070012652106378E-2</v>
      </c>
      <c r="H734" s="42">
        <f>_xll.qlCalendarAdvance(Calendar,$H733,B734,"f",FALSE)</f>
        <v>44502</v>
      </c>
      <c r="I734" s="177">
        <f>_xll.qlInterestRateIndexValueDate(Index1M,$H734)</f>
        <v>44504</v>
      </c>
      <c r="J734" s="182">
        <f>IFERROR(_xll.qlIndexFixing(Index1M,$H734,TRUE,_xll.ohTrigger(RecalcTrigger,Trigger1M)),NA())</f>
        <v>1.1219007911910384E-2</v>
      </c>
      <c r="K734" s="44">
        <f>IFERROR(_xll.qlIndexFixing(Index3M,H734,TRUE,_xll.ohTrigger(RecalcTrigger,Trigger3M)),NA())</f>
        <v>1.2614933151493632E-2</v>
      </c>
      <c r="L734" s="44">
        <f>IFERROR(_xll.qlIndexFixing(Index6M,$H734,TRUE,_xll.ohTrigger(RecalcTrigger,Trigger6M)),NA())</f>
        <v>1.3906285701425299E-2</v>
      </c>
      <c r="M734" s="183">
        <f>IFERROR(_xll.qlIndexFixing(Index1Y,$H734,TRUE,_xll.ohTrigger(RecalcTrigger,Trigger1Y)),NA())</f>
        <v>1.5949069208482141E-2</v>
      </c>
      <c r="N734" s="182">
        <f>IFERROR(_xll.qlIndexFixing(ONIndex1M,I734,TRUE,_xll.ohTrigger(RecalcTrigger,Trigger1M)),NA())</f>
        <v>1.1116846887118115E-2</v>
      </c>
      <c r="O734" s="44">
        <f>IFERROR(_xll.qlIndexFixing(ONIndex3M,I734,TRUE,_xll.ohTrigger(RecalcTrigger,Trigger3M)),NA())</f>
        <v>1.2257634984305099E-2</v>
      </c>
      <c r="P734" s="44">
        <f>IFERROR(_xll.qlIndexFixing(ONIndex6M,I734,TRUE,_xll.ohTrigger(RecalcTrigger,Trigger6M)),NA())</f>
        <v>1.3171612445859182E-2</v>
      </c>
      <c r="Q734" s="183">
        <f>IFERROR(_xll.qlIndexFixing(ONIndex1Y,I734,TRUE,_xll.ohTrigger(RecalcTrigger,Trigger1Y)),NA())</f>
        <v>1.448578096682418E-2</v>
      </c>
    </row>
    <row r="735" spans="2:17" x14ac:dyDescent="0.2">
      <c r="B735" s="39" t="s">
        <v>42</v>
      </c>
      <c r="D735" s="42">
        <f>_xll.qlCalendarAdvance(Calendar,$D734,B735,"f",FALSE)</f>
        <v>44509</v>
      </c>
      <c r="E735" s="177">
        <f>_xll.qlInterestRateIndexValueDate(IndexON,D735)</f>
        <v>44509</v>
      </c>
      <c r="F735" s="193">
        <f>IFERROR(_xll.qlIndexFixing(IndexON,D735,TRUE,_xll.ohTrigger(RecalcTrigger,TriggerON)),NA())</f>
        <v>1.0758119124982812E-2</v>
      </c>
      <c r="H735" s="42">
        <f>_xll.qlCalendarAdvance(Calendar,$H734,B735,"f",FALSE)</f>
        <v>44509</v>
      </c>
      <c r="I735" s="177">
        <f>_xll.qlInterestRateIndexValueDate(Index1M,$H735)</f>
        <v>44511</v>
      </c>
      <c r="J735" s="182">
        <f>IFERROR(_xll.qlIndexFixing(Index1M,$H735,TRUE,_xll.ohTrigger(RecalcTrigger,Trigger1M)),NA())</f>
        <v>1.1277786188793604E-2</v>
      </c>
      <c r="K735" s="44">
        <f>IFERROR(_xll.qlIndexFixing(Index3M,H735,TRUE,_xll.ohTrigger(RecalcTrigger,Trigger3M)),NA())</f>
        <v>1.2671511121202022E-2</v>
      </c>
      <c r="L735" s="44">
        <f>IFERROR(_xll.qlIndexFixing(Index6M,$H735,TRUE,_xll.ohTrigger(RecalcTrigger,Trigger6M)),NA())</f>
        <v>1.3961533829686327E-2</v>
      </c>
      <c r="M735" s="183">
        <f>IFERROR(_xll.qlIndexFixing(Index1Y,$H735,TRUE,_xll.ohTrigger(RecalcTrigger,Trigger1Y)),NA())</f>
        <v>1.5999788773356508E-2</v>
      </c>
      <c r="N735" s="182">
        <f>IFERROR(_xll.qlIndexFixing(ONIndex1M,I735,TRUE,_xll.ohTrigger(RecalcTrigger,Trigger1M)),NA())</f>
        <v>1.1175911928535953E-2</v>
      </c>
      <c r="O735" s="44">
        <f>IFERROR(_xll.qlIndexFixing(ONIndex3M,I735,TRUE,_xll.ohTrigger(RecalcTrigger,Trigger3M)),NA())</f>
        <v>1.2315273568370699E-2</v>
      </c>
      <c r="P735" s="44">
        <f>IFERROR(_xll.qlIndexFixing(ONIndex6M,I735,TRUE,_xll.ohTrigger(RecalcTrigger,Trigger6M)),NA())</f>
        <v>1.322917858291639E-2</v>
      </c>
      <c r="Q735" s="183">
        <f>IFERROR(_xll.qlIndexFixing(ONIndex1Y,I735,TRUE,_xll.ohTrigger(RecalcTrigger,Trigger1Y)),NA())</f>
        <v>1.4542674506303754E-2</v>
      </c>
    </row>
    <row r="736" spans="2:17" x14ac:dyDescent="0.2">
      <c r="B736" s="39" t="s">
        <v>42</v>
      </c>
      <c r="D736" s="42">
        <f>_xll.qlCalendarAdvance(Calendar,$D735,B736,"f",FALSE)</f>
        <v>44516</v>
      </c>
      <c r="E736" s="177">
        <f>_xll.qlInterestRateIndexValueDate(IndexON,D736)</f>
        <v>44516</v>
      </c>
      <c r="F736" s="193">
        <f>IFERROR(_xll.qlIndexFixing(IndexON,D736,TRUE,_xll.ohTrigger(RecalcTrigger,TriggerON)),NA())</f>
        <v>1.0815967344797173E-2</v>
      </c>
      <c r="H736" s="42">
        <f>_xll.qlCalendarAdvance(Calendar,$H735,B736,"f",FALSE)</f>
        <v>44516</v>
      </c>
      <c r="I736" s="177">
        <f>_xll.qlInterestRateIndexValueDate(Index1M,$H736)</f>
        <v>44518</v>
      </c>
      <c r="J736" s="182">
        <f>IFERROR(_xll.qlIndexFixing(Index1M,$H736,TRUE,_xll.ohTrigger(RecalcTrigger,Trigger1M)),NA())</f>
        <v>1.1336352719481246E-2</v>
      </c>
      <c r="K736" s="44">
        <f>IFERROR(_xll.qlIndexFixing(Index3M,H736,TRUE,_xll.ohTrigger(RecalcTrigger,Trigger3M)),NA())</f>
        <v>1.2727873080895321E-2</v>
      </c>
      <c r="L736" s="44">
        <f>IFERROR(_xll.qlIndexFixing(Index6M,$H736,TRUE,_xll.ohTrigger(RecalcTrigger,Trigger6M)),NA())</f>
        <v>1.4016548530165941E-2</v>
      </c>
      <c r="M736" s="183">
        <f>IFERROR(_xll.qlIndexFixing(Index1Y,$H736,TRUE,_xll.ohTrigger(RecalcTrigger,Trigger1Y)),NA())</f>
        <v>1.6050215281065493E-2</v>
      </c>
      <c r="N736" s="182">
        <f>IFERROR(_xll.qlIndexFixing(ONIndex1M,I736,TRUE,_xll.ohTrigger(RecalcTrigger,Trigger1M)),NA())</f>
        <v>1.1234770658266058E-2</v>
      </c>
      <c r="O736" s="44">
        <f>IFERROR(_xll.qlIndexFixing(ONIndex3M,I736,TRUE,_xll.ohTrigger(RecalcTrigger,Trigger3M)),NA())</f>
        <v>1.2372713999102558E-2</v>
      </c>
      <c r="P736" s="44">
        <f>IFERROR(_xll.qlIndexFixing(ONIndex6M,I736,TRUE,_xll.ohTrigger(RecalcTrigger,Trigger6M)),NA())</f>
        <v>1.328654937551299E-2</v>
      </c>
      <c r="Q736" s="183">
        <f>IFERROR(_xll.qlIndexFixing(ONIndex1Y,I736,TRUE,_xll.ohTrigger(RecalcTrigger,Trigger1Y)),NA())</f>
        <v>1.4599348082615649E-2</v>
      </c>
    </row>
    <row r="737" spans="2:17" x14ac:dyDescent="0.2">
      <c r="B737" s="39" t="s">
        <v>42</v>
      </c>
      <c r="D737" s="42">
        <f>_xll.qlCalendarAdvance(Calendar,$D736,B737,"f",FALSE)</f>
        <v>44523</v>
      </c>
      <c r="E737" s="177">
        <f>_xll.qlInterestRateIndexValueDate(IndexON,D737)</f>
        <v>44523</v>
      </c>
      <c r="F737" s="193">
        <f>IFERROR(_xll.qlIndexFixing(IndexON,D737,TRUE,_xll.ohTrigger(RecalcTrigger,TriggerON)),NA())</f>
        <v>1.0873668803368375E-2</v>
      </c>
      <c r="H737" s="42">
        <f>_xll.qlCalendarAdvance(Calendar,$H736,B737,"f",FALSE)</f>
        <v>44523</v>
      </c>
      <c r="I737" s="177">
        <f>_xll.qlInterestRateIndexValueDate(Index1M,$H737)</f>
        <v>44525</v>
      </c>
      <c r="J737" s="182">
        <f>IFERROR(_xll.qlIndexFixing(Index1M,$H737,TRUE,_xll.ohTrigger(RecalcTrigger,Trigger1M)),NA())</f>
        <v>1.1394704134486122E-2</v>
      </c>
      <c r="K737" s="44">
        <f>IFERROR(_xll.qlIndexFixing(Index3M,H737,TRUE,_xll.ohTrigger(RecalcTrigger,Trigger3M)),NA())</f>
        <v>1.278401598080787E-2</v>
      </c>
      <c r="L737" s="44">
        <f>IFERROR(_xll.qlIndexFixing(Index6M,$H737,TRUE,_xll.ohTrigger(RecalcTrigger,Trigger6M)),NA())</f>
        <v>1.4071326671831029E-2</v>
      </c>
      <c r="M737" s="183">
        <f>IFERROR(_xll.qlIndexFixing(Index1Y,$H737,TRUE,_xll.ohTrigger(RecalcTrigger,Trigger1Y)),NA())</f>
        <v>1.6100347630021012E-2</v>
      </c>
      <c r="N737" s="182">
        <f>IFERROR(_xll.qlIndexFixing(ONIndex1M,I737,TRUE,_xll.ohTrigger(RecalcTrigger,Trigger1M)),NA())</f>
        <v>1.1293419713318542E-2</v>
      </c>
      <c r="O737" s="44">
        <f>IFERROR(_xll.qlIndexFixing(ONIndex3M,I737,TRUE,_xll.ohTrigger(RecalcTrigger,Trigger3M)),NA())</f>
        <v>1.2429953245884917E-2</v>
      </c>
      <c r="P737" s="44">
        <f>IFERROR(_xll.qlIndexFixing(ONIndex6M,I737,TRUE,_xll.ohTrigger(RecalcTrigger,Trigger6M)),NA())</f>
        <v>1.3343721733480862E-2</v>
      </c>
      <c r="Q737" s="183">
        <f>IFERROR(_xll.qlIndexFixing(ONIndex1Y,I737,TRUE,_xll.ohTrigger(RecalcTrigger,Trigger1Y)),NA())</f>
        <v>1.465579832781394E-2</v>
      </c>
    </row>
    <row r="738" spans="2:17" x14ac:dyDescent="0.2">
      <c r="B738" s="39" t="s">
        <v>42</v>
      </c>
      <c r="D738" s="42">
        <f>_xll.qlCalendarAdvance(Calendar,$D737,B738,"f",FALSE)</f>
        <v>44530</v>
      </c>
      <c r="E738" s="177">
        <f>_xll.qlInterestRateIndexValueDate(IndexON,D738)</f>
        <v>44530</v>
      </c>
      <c r="F738" s="193">
        <f>IFERROR(_xll.qlIndexFixing(IndexON,D738,TRUE,_xll.ohTrigger(RecalcTrigger,TriggerON)),NA())</f>
        <v>1.0931221123557933E-2</v>
      </c>
      <c r="H738" s="42">
        <f>_xll.qlCalendarAdvance(Calendar,$H737,B738,"f",FALSE)</f>
        <v>44530</v>
      </c>
      <c r="I738" s="177">
        <f>_xll.qlInterestRateIndexValueDate(Index1M,$H738)</f>
        <v>44532</v>
      </c>
      <c r="J738" s="182">
        <f>IFERROR(_xll.qlIndexFixing(Index1M,$H738,TRUE,_xll.ohTrigger(RecalcTrigger,Trigger1M)),NA())</f>
        <v>1.145283706427358E-2</v>
      </c>
      <c r="K738" s="44">
        <f>IFERROR(_xll.qlIndexFixing(Index3M,H738,TRUE,_xll.ohTrigger(RecalcTrigger,Trigger3M)),NA())</f>
        <v>1.2831574722373063E-2</v>
      </c>
      <c r="L738" s="44">
        <f>IFERROR(_xll.qlIndexFixing(Index6M,$H738,TRUE,_xll.ohTrigger(RecalcTrigger,Trigger6M)),NA())</f>
        <v>1.4129952632677568E-2</v>
      </c>
      <c r="M738" s="183">
        <f>IFERROR(_xll.qlIndexFixing(Index1Y,$H738,TRUE,_xll.ohTrigger(RecalcTrigger,Trigger1Y)),NA())</f>
        <v>1.6150184742709101E-2</v>
      </c>
      <c r="N738" s="182">
        <f>IFERROR(_xll.qlIndexFixing(ONIndex1M,I738,TRUE,_xll.ohTrigger(RecalcTrigger,Trigger1M)),NA())</f>
        <v>1.1351855730623583E-2</v>
      </c>
      <c r="O738" s="44">
        <f>IFERROR(_xll.qlIndexFixing(ONIndex3M,I738,TRUE,_xll.ohTrigger(RecalcTrigger,Trigger3M)),NA())</f>
        <v>1.2486988277782274E-2</v>
      </c>
      <c r="P738" s="44">
        <f>IFERROR(_xll.qlIndexFixing(ONIndex6M,I738,TRUE,_xll.ohTrigger(RecalcTrigger,Trigger6M)),NA())</f>
        <v>1.3400692566891692E-2</v>
      </c>
      <c r="Q738" s="183">
        <f>IFERROR(_xll.qlIndexFixing(ONIndex1Y,I738,TRUE,_xll.ohTrigger(RecalcTrigger,Trigger1Y)),NA())</f>
        <v>1.4712021874032644E-2</v>
      </c>
    </row>
    <row r="739" spans="2:17" x14ac:dyDescent="0.2">
      <c r="B739" s="39" t="s">
        <v>42</v>
      </c>
      <c r="D739" s="42">
        <f>_xll.qlCalendarAdvance(Calendar,$D738,B739,"f",FALSE)</f>
        <v>44537</v>
      </c>
      <c r="E739" s="177">
        <f>_xll.qlInterestRateIndexValueDate(IndexON,D739)</f>
        <v>44537</v>
      </c>
      <c r="F739" s="193">
        <f>IFERROR(_xll.qlIndexFixing(IndexON,D739,TRUE,_xll.ohTrigger(RecalcTrigger,TriggerON)),NA())</f>
        <v>1.0988621928387232E-2</v>
      </c>
      <c r="H739" s="42">
        <f>_xll.qlCalendarAdvance(Calendar,$H738,B739,"f",FALSE)</f>
        <v>44537</v>
      </c>
      <c r="I739" s="177">
        <f>_xll.qlInterestRateIndexValueDate(Index1M,$H739)</f>
        <v>44539</v>
      </c>
      <c r="J739" s="182">
        <f>IFERROR(_xll.qlIndexFixing(Index1M,$H739,TRUE,_xll.ohTrigger(RecalcTrigger,Trigger1M)),NA())</f>
        <v>1.1510748139236526E-2</v>
      </c>
      <c r="K739" s="44">
        <f>IFERROR(_xll.qlIndexFixing(Index3M,H739,TRUE,_xll.ohTrigger(RecalcTrigger,Trigger3M)),NA())</f>
        <v>1.2887299672589947E-2</v>
      </c>
      <c r="L739" s="44">
        <f>IFERROR(_xll.qlIndexFixing(Index6M,$H739,TRUE,_xll.ohTrigger(RecalcTrigger,Trigger6M)),NA())</f>
        <v>1.4184231962648935E-2</v>
      </c>
      <c r="M739" s="183">
        <f>IFERROR(_xll.qlIndexFixing(Index1Y,$H739,TRUE,_xll.ohTrigger(RecalcTrigger,Trigger1Y)),NA())</f>
        <v>1.6199725565696686E-2</v>
      </c>
      <c r="N739" s="182">
        <f>IFERROR(_xll.qlIndexFixing(ONIndex1M,I739,TRUE,_xll.ohTrigger(RecalcTrigger,Trigger1M)),NA())</f>
        <v>1.1410075347271231E-2</v>
      </c>
      <c r="O739" s="44">
        <f>IFERROR(_xll.qlIndexFixing(ONIndex3M,I739,TRUE,_xll.ohTrigger(RecalcTrigger,Trigger3M)),NA())</f>
        <v>1.2543816064258806E-2</v>
      </c>
      <c r="P739" s="44">
        <f>IFERROR(_xll.qlIndexFixing(ONIndex6M,I739,TRUE,_xll.ohTrigger(RecalcTrigger,Trigger6M)),NA())</f>
        <v>1.3457458785497423E-2</v>
      </c>
      <c r="Q739" s="183">
        <f>IFERROR(_xll.qlIndexFixing(ONIndex1Y,I739,TRUE,_xll.ohTrigger(RecalcTrigger,Trigger1Y)),NA())</f>
        <v>1.4768015353165964E-2</v>
      </c>
    </row>
    <row r="740" spans="2:17" x14ac:dyDescent="0.2">
      <c r="B740" s="39" t="s">
        <v>42</v>
      </c>
      <c r="D740" s="42">
        <f>_xll.qlCalendarAdvance(Calendar,$D739,B740,"f",FALSE)</f>
        <v>44544</v>
      </c>
      <c r="E740" s="177">
        <f>_xll.qlInterestRateIndexValueDate(IndexON,D740)</f>
        <v>44544</v>
      </c>
      <c r="F740" s="193">
        <f>IFERROR(_xll.qlIndexFixing(IndexON,D740,TRUE,_xll.ohTrigger(RecalcTrigger,TriggerON)),NA())</f>
        <v>1.1045868840477979E-2</v>
      </c>
      <c r="H740" s="42">
        <f>_xll.qlCalendarAdvance(Calendar,$H739,B740,"f",FALSE)</f>
        <v>44544</v>
      </c>
      <c r="I740" s="177">
        <f>_xll.qlInterestRateIndexValueDate(Index1M,$H740)</f>
        <v>44546</v>
      </c>
      <c r="J740" s="182">
        <f>IFERROR(_xll.qlIndexFixing(Index1M,$H740,TRUE,_xll.ohTrigger(RecalcTrigger,Trigger1M)),NA())</f>
        <v>1.1568433989722904E-2</v>
      </c>
      <c r="K740" s="44">
        <f>IFERROR(_xll.qlIndexFixing(Index3M,H740,TRUE,_xll.ohTrigger(RecalcTrigger,Trigger3M)),NA())</f>
        <v>1.2942796847842608E-2</v>
      </c>
      <c r="L740" s="44">
        <f>IFERROR(_xll.qlIndexFixing(Index6M,$H740,TRUE,_xll.ohTrigger(RecalcTrigger,Trigger6M)),NA())</f>
        <v>1.4238265113848868E-2</v>
      </c>
      <c r="M740" s="183">
        <f>IFERROR(_xll.qlIndexFixing(Index1Y,$H740,TRUE,_xll.ohTrigger(RecalcTrigger,Trigger1Y)),NA())</f>
        <v>1.6248969069642776E-2</v>
      </c>
      <c r="N740" s="182">
        <f>IFERROR(_xll.qlIndexFixing(ONIndex1M,I740,TRUE,_xll.ohTrigger(RecalcTrigger,Trigger1M)),NA())</f>
        <v>1.1468075200431471E-2</v>
      </c>
      <c r="O740" s="44">
        <f>IFERROR(_xll.qlIndexFixing(ONIndex3M,I740,TRUE,_xll.ohTrigger(RecalcTrigger,Trigger3M)),NA())</f>
        <v>1.2600433574538883E-2</v>
      </c>
      <c r="P740" s="44">
        <f>IFERROR(_xll.qlIndexFixing(ONIndex6M,I740,TRUE,_xll.ohTrigger(RecalcTrigger,Trigger6M)),NA())</f>
        <v>1.3514017299289804E-2</v>
      </c>
      <c r="Q740" s="183">
        <f>IFERROR(_xll.qlIndexFixing(ONIndex1Y,I740,TRUE,_xll.ohTrigger(RecalcTrigger,Trigger1Y)),NA())</f>
        <v>1.4823775397347916E-2</v>
      </c>
    </row>
    <row r="741" spans="2:17" x14ac:dyDescent="0.2">
      <c r="B741" s="39" t="s">
        <v>42</v>
      </c>
      <c r="D741" s="42">
        <f>_xll.qlCalendarAdvance(Calendar,$D740,B741,"f",FALSE)</f>
        <v>44551</v>
      </c>
      <c r="E741" s="177">
        <f>_xll.qlInterestRateIndexValueDate(IndexON,D741)</f>
        <v>44551</v>
      </c>
      <c r="F741" s="193">
        <f>IFERROR(_xll.qlIndexFixing(IndexON,D741,TRUE,_xll.ohTrigger(RecalcTrigger,TriggerON)),NA())</f>
        <v>1.110295948285156E-2</v>
      </c>
      <c r="H741" s="42">
        <f>_xll.qlCalendarAdvance(Calendar,$H740,B741,"f",FALSE)</f>
        <v>44551</v>
      </c>
      <c r="I741" s="177">
        <f>_xll.qlInterestRateIndexValueDate(Index1M,$H741)</f>
        <v>44553</v>
      </c>
      <c r="J741" s="182">
        <f>IFERROR(_xll.qlIndexFixing(Index1M,$H741,TRUE,_xll.ohTrigger(RecalcTrigger,Trigger1M)),NA())</f>
        <v>1.1625891246023201E-2</v>
      </c>
      <c r="K741" s="44">
        <f>IFERROR(_xll.qlIndexFixing(Index3M,H741,TRUE,_xll.ohTrigger(RecalcTrigger,Trigger3M)),NA())</f>
        <v>1.2998063198281784E-2</v>
      </c>
      <c r="L741" s="44">
        <f>IFERROR(_xll.qlIndexFixing(Index6M,$H741,TRUE,_xll.ohTrigger(RecalcTrigger,Trigger6M)),NA())</f>
        <v>1.4292048953984698E-2</v>
      </c>
      <c r="M741" s="183">
        <f>IFERROR(_xll.qlIndexFixing(Index1Y,$H741,TRUE,_xll.ohTrigger(RecalcTrigger,Trigger1Y)),NA())</f>
        <v>1.6297914249306548E-2</v>
      </c>
      <c r="N741" s="182">
        <f>IFERROR(_xll.qlIndexFixing(ONIndex1M,I741,TRUE,_xll.ohTrigger(RecalcTrigger,Trigger1M)),NA())</f>
        <v>1.1525851926874608E-2</v>
      </c>
      <c r="O741" s="44">
        <f>IFERROR(_xll.qlIndexFixing(ONIndex3M,I741,TRUE,_xll.ohTrigger(RecalcTrigger,Trigger3M)),NA())</f>
        <v>1.2656837777687002E-2</v>
      </c>
      <c r="P741" s="44">
        <f>IFERROR(_xll.qlIndexFixing(ONIndex6M,I741,TRUE,_xll.ohTrigger(RecalcTrigger,Trigger6M)),NA())</f>
        <v>1.3570365018260588E-2</v>
      </c>
      <c r="Q741" s="183">
        <f>IFERROR(_xll.qlIndexFixing(ONIndex1Y,I741,TRUE,_xll.ohTrigger(RecalcTrigger,Trigger1Y)),NA())</f>
        <v>1.4879298638472704E-2</v>
      </c>
    </row>
    <row r="742" spans="2:17" x14ac:dyDescent="0.2">
      <c r="B742" s="39" t="s">
        <v>42</v>
      </c>
      <c r="D742" s="42">
        <f>_xll.qlCalendarAdvance(Calendar,$D741,B742,"f",FALSE)</f>
        <v>44558</v>
      </c>
      <c r="E742" s="177">
        <f>_xll.qlInterestRateIndexValueDate(IndexON,D742)</f>
        <v>44558</v>
      </c>
      <c r="F742" s="193">
        <f>IFERROR(_xll.qlIndexFixing(IndexON,D742,TRUE,_xll.ohTrigger(RecalcTrigger,TriggerON)),NA())</f>
        <v>1.1159891478449424E-2</v>
      </c>
      <c r="H742" s="42">
        <f>_xll.qlCalendarAdvance(Calendar,$H741,B742,"f",FALSE)</f>
        <v>44558</v>
      </c>
      <c r="I742" s="177">
        <f>_xll.qlInterestRateIndexValueDate(Index1M,$H742)</f>
        <v>44560</v>
      </c>
      <c r="J742" s="182">
        <f>IFERROR(_xll.qlIndexFixing(Index1M,$H742,TRUE,_xll.ohTrigger(RecalcTrigger,Trigger1M)),NA())</f>
        <v>1.1683116538365457E-2</v>
      </c>
      <c r="K742" s="44">
        <f>IFERROR(_xll.qlIndexFixing(Index3M,H742,TRUE,_xll.ohTrigger(RecalcTrigger,Trigger3M)),NA())</f>
        <v>1.305309567392321E-2</v>
      </c>
      <c r="L742" s="44">
        <f>IFERROR(_xll.qlIndexFixing(Index6M,$H742,TRUE,_xll.ohTrigger(RecalcTrigger,Trigger6M)),NA())</f>
        <v>1.4345580350523076E-2</v>
      </c>
      <c r="M742" s="183">
        <f>IFERROR(_xll.qlIndexFixing(Index1Y,$H742,TRUE,_xll.ohTrigger(RecalcTrigger,Trigger1Y)),NA())</f>
        <v>1.6346560123555676E-2</v>
      </c>
      <c r="N742" s="182">
        <f>IFERROR(_xll.qlIndexFixing(ONIndex1M,I742,TRUE,_xll.ohTrigger(RecalcTrigger,Trigger1M)),NA())</f>
        <v>1.1583402163610756E-2</v>
      </c>
      <c r="O742" s="44">
        <f>IFERROR(_xll.qlIndexFixing(ONIndex3M,I742,TRUE,_xll.ohTrigger(RecalcTrigger,Trigger3M)),NA())</f>
        <v>1.2713025643247278E-2</v>
      </c>
      <c r="P742" s="44">
        <f>IFERROR(_xll.qlIndexFixing(ONIndex6M,I742,TRUE,_xll.ohTrigger(RecalcTrigger,Trigger6M)),NA())</f>
        <v>1.3626498852321589E-2</v>
      </c>
      <c r="Q742" s="183">
        <f>IFERROR(_xll.qlIndexFixing(ONIndex1Y,I742,TRUE,_xll.ohTrigger(RecalcTrigger,Trigger1Y)),NA())</f>
        <v>1.493458170875428E-2</v>
      </c>
    </row>
    <row r="743" spans="2:17" x14ac:dyDescent="0.2">
      <c r="B743" s="39" t="s">
        <v>42</v>
      </c>
      <c r="D743" s="42">
        <f>_xll.qlCalendarAdvance(Calendar,$D742,B743,"f",FALSE)</f>
        <v>44565</v>
      </c>
      <c r="E743" s="177">
        <f>_xll.qlInterestRateIndexValueDate(IndexON,D743)</f>
        <v>44565</v>
      </c>
      <c r="F743" s="193">
        <f>IFERROR(_xll.qlIndexFixing(IndexON,D743,TRUE,_xll.ohTrigger(RecalcTrigger,TriggerON)),NA())</f>
        <v>1.1216662449973214E-2</v>
      </c>
      <c r="H743" s="42">
        <f>_xll.qlCalendarAdvance(Calendar,$H742,B743,"f",FALSE)</f>
        <v>44565</v>
      </c>
      <c r="I743" s="177">
        <f>_xll.qlInterestRateIndexValueDate(Index1M,$H743)</f>
        <v>44567</v>
      </c>
      <c r="J743" s="182">
        <f>IFERROR(_xll.qlIndexFixing(Index1M,$H743,TRUE,_xll.ohTrigger(RecalcTrigger,Trigger1M)),NA())</f>
        <v>1.1740106496935243E-2</v>
      </c>
      <c r="K743" s="44">
        <f>IFERROR(_xll.qlIndexFixing(Index3M,H743,TRUE,_xll.ohTrigger(RecalcTrigger,Trigger3M)),NA())</f>
        <v>1.3107891224659163E-2</v>
      </c>
      <c r="L743" s="44">
        <f>IFERROR(_xll.qlIndexFixing(Index6M,$H743,TRUE,_xll.ohTrigger(RecalcTrigger,Trigger6M)),NA())</f>
        <v>1.4394852416888241E-2</v>
      </c>
      <c r="M743" s="183">
        <f>IFERROR(_xll.qlIndexFixing(Index1Y,$H743,TRUE,_xll.ohTrigger(RecalcTrigger,Trigger1Y)),NA())</f>
        <v>1.6394905735375526E-2</v>
      </c>
      <c r="N743" s="182">
        <f>IFERROR(_xll.qlIndexFixing(ONIndex1M,I743,TRUE,_xll.ohTrigger(RecalcTrigger,Trigger1M)),NA())</f>
        <v>1.1640722547889837E-2</v>
      </c>
      <c r="O743" s="44">
        <f>IFERROR(_xll.qlIndexFixing(ONIndex3M,I743,TRUE,_xll.ohTrigger(RecalcTrigger,Trigger3M)),NA())</f>
        <v>1.2768994140284207E-2</v>
      </c>
      <c r="P743" s="44">
        <f>IFERROR(_xll.qlIndexFixing(ONIndex6M,I743,TRUE,_xll.ohTrigger(RecalcTrigger,Trigger6M)),NA())</f>
        <v>1.3682415711384621E-2</v>
      </c>
      <c r="Q743" s="183">
        <f>IFERROR(_xll.qlIndexFixing(ONIndex1Y,I743,TRUE,_xll.ohTrigger(RecalcTrigger,Trigger1Y)),NA())</f>
        <v>1.4989621240006912E-2</v>
      </c>
    </row>
    <row r="744" spans="2:17" x14ac:dyDescent="0.2">
      <c r="B744" s="39" t="s">
        <v>42</v>
      </c>
      <c r="D744" s="42">
        <f>_xll.qlCalendarAdvance(Calendar,$D743,B744,"f",FALSE)</f>
        <v>44572</v>
      </c>
      <c r="E744" s="177">
        <f>_xll.qlInterestRateIndexValueDate(IndexON,D744)</f>
        <v>44572</v>
      </c>
      <c r="F744" s="193">
        <f>IFERROR(_xll.qlIndexFixing(IndexON,D744,TRUE,_xll.ohTrigger(RecalcTrigger,TriggerON)),NA())</f>
        <v>1.1273270020364379E-2</v>
      </c>
      <c r="H744" s="42">
        <f>_xll.qlCalendarAdvance(Calendar,$H743,B744,"f",FALSE)</f>
        <v>44572</v>
      </c>
      <c r="I744" s="177">
        <f>_xll.qlInterestRateIndexValueDate(Index1M,$H744)</f>
        <v>44574</v>
      </c>
      <c r="J744" s="182">
        <f>IFERROR(_xll.qlIndexFixing(Index1M,$H744,TRUE,_xll.ohTrigger(RecalcTrigger,Trigger1M)),NA())</f>
        <v>1.1796857751858181E-2</v>
      </c>
      <c r="K744" s="44">
        <f>IFERROR(_xll.qlIndexFixing(Index3M,H744,TRUE,_xll.ohTrigger(RecalcTrigger,Trigger3M)),NA())</f>
        <v>1.3162446800256689E-2</v>
      </c>
      <c r="L744" s="44">
        <f>IFERROR(_xll.qlIndexFixing(Index6M,$H744,TRUE,_xll.ohTrigger(RecalcTrigger,Trigger6M)),NA())</f>
        <v>1.4447886956771476E-2</v>
      </c>
      <c r="M744" s="183">
        <f>IFERROR(_xll.qlIndexFixing(Index1Y,$H744,TRUE,_xll.ohTrigger(RecalcTrigger,Trigger1Y)),NA())</f>
        <v>1.644295015187814E-2</v>
      </c>
      <c r="N744" s="182">
        <f>IFERROR(_xll.qlIndexFixing(ONIndex1M,I744,TRUE,_xll.ohTrigger(RecalcTrigger,Trigger1M)),NA())</f>
        <v>1.1697809716482155E-2</v>
      </c>
      <c r="O744" s="44">
        <f>IFERROR(_xll.qlIndexFixing(ONIndex3M,I744,TRUE,_xll.ohTrigger(RecalcTrigger,Trigger3M)),NA())</f>
        <v>1.2824740238182031E-2</v>
      </c>
      <c r="P744" s="44">
        <f>IFERROR(_xll.qlIndexFixing(ONIndex6M,I744,TRUE,_xll.ohTrigger(RecalcTrigger,Trigger6M)),NA())</f>
        <v>1.3738112505281563E-2</v>
      </c>
      <c r="Q744" s="183">
        <f>IFERROR(_xll.qlIndexFixing(ONIndex1Y,I744,TRUE,_xll.ohTrigger(RecalcTrigger,Trigger1Y)),NA())</f>
        <v>1.5044413864284678E-2</v>
      </c>
    </row>
    <row r="745" spans="2:17" x14ac:dyDescent="0.2">
      <c r="B745" s="39" t="s">
        <v>42</v>
      </c>
      <c r="D745" s="42">
        <f>_xll.qlCalendarAdvance(Calendar,$D744,B745,"f",FALSE)</f>
        <v>44579</v>
      </c>
      <c r="E745" s="177">
        <f>_xll.qlInterestRateIndexValueDate(IndexON,D745)</f>
        <v>44579</v>
      </c>
      <c r="F745" s="193">
        <f>IFERROR(_xll.qlIndexFixing(IndexON,D745,TRUE,_xll.ohTrigger(RecalcTrigger,TriggerON)),NA())</f>
        <v>1.1329711812564369E-2</v>
      </c>
      <c r="H745" s="42">
        <f>_xll.qlCalendarAdvance(Calendar,$H744,B745,"f",FALSE)</f>
        <v>44579</v>
      </c>
      <c r="I745" s="177">
        <f>_xll.qlInterestRateIndexValueDate(Index1M,$H745)</f>
        <v>44581</v>
      </c>
      <c r="J745" s="182">
        <f>IFERROR(_xll.qlIndexFixing(Index1M,$H745,TRUE,_xll.ohTrigger(RecalcTrigger,Trigger1M)),NA())</f>
        <v>1.1853366933202436E-2</v>
      </c>
      <c r="K745" s="44">
        <f>IFERROR(_xll.qlIndexFixing(Index3M,H745,TRUE,_xll.ohTrigger(RecalcTrigger,Trigger3M)),NA())</f>
        <v>1.3216759350360263E-2</v>
      </c>
      <c r="L745" s="44">
        <f>IFERROR(_xll.qlIndexFixing(Index6M,$H745,TRUE,_xll.ohTrigger(RecalcTrigger,Trigger6M)),NA())</f>
        <v>1.4500659880626425E-2</v>
      </c>
      <c r="M745" s="183">
        <f>IFERROR(_xll.qlIndexFixing(Index1Y,$H745,TRUE,_xll.ohTrigger(RecalcTrigger,Trigger1Y)),NA())</f>
        <v>1.6490692464310557E-2</v>
      </c>
      <c r="N745" s="182">
        <f>IFERROR(_xll.qlIndexFixing(ONIndex1M,I745,TRUE,_xll.ohTrigger(RecalcTrigger,Trigger1M)),NA())</f>
        <v>1.175466030647776E-2</v>
      </c>
      <c r="O745" s="44">
        <f>IFERROR(_xll.qlIndexFixing(ONIndex3M,I745,TRUE,_xll.ohTrigger(RecalcTrigger,Trigger3M)),NA())</f>
        <v>1.2880260906005248E-2</v>
      </c>
      <c r="P745" s="44">
        <f>IFERROR(_xll.qlIndexFixing(ONIndex6M,I745,TRUE,_xll.ohTrigger(RecalcTrigger,Trigger6M)),NA())</f>
        <v>1.3793586144084102E-2</v>
      </c>
      <c r="Q745" s="183">
        <f>IFERROR(_xll.qlIndexFixing(ONIndex1Y,I745,TRUE,_xll.ohTrigger(RecalcTrigger,Trigger1Y)),NA())</f>
        <v>1.5098956213801529E-2</v>
      </c>
    </row>
    <row r="746" spans="2:17" x14ac:dyDescent="0.2">
      <c r="B746" s="39" t="s">
        <v>42</v>
      </c>
      <c r="D746" s="42">
        <f>_xll.qlCalendarAdvance(Calendar,$D745,B746,"f",FALSE)</f>
        <v>44586</v>
      </c>
      <c r="E746" s="177">
        <f>_xll.qlInterestRateIndexValueDate(IndexON,D746)</f>
        <v>44586</v>
      </c>
      <c r="F746" s="193">
        <f>IFERROR(_xll.qlIndexFixing(IndexON,D746,TRUE,_xll.ohTrigger(RecalcTrigger,TriggerON)),NA())</f>
        <v>1.1385985449354763E-2</v>
      </c>
      <c r="H746" s="42">
        <f>_xll.qlCalendarAdvance(Calendar,$H745,B746,"f",FALSE)</f>
        <v>44586</v>
      </c>
      <c r="I746" s="177">
        <f>_xll.qlInterestRateIndexValueDate(Index1M,$H746)</f>
        <v>44588</v>
      </c>
      <c r="J746" s="182">
        <f>IFERROR(_xll.qlIndexFixing(Index1M,$H746,TRUE,_xll.ohTrigger(RecalcTrigger,Trigger1M)),NA())</f>
        <v>1.1909630670996207E-2</v>
      </c>
      <c r="K746" s="44">
        <f>IFERROR(_xll.qlIndexFixing(Index3M,H746,TRUE,_xll.ohTrigger(RecalcTrigger,Trigger3M)),NA())</f>
        <v>1.3270825824494459E-2</v>
      </c>
      <c r="L746" s="44">
        <f>IFERROR(_xll.qlIndexFixing(Index6M,$H746,TRUE,_xll.ohTrigger(RecalcTrigger,Trigger6M)),NA())</f>
        <v>1.4553168055241384E-2</v>
      </c>
      <c r="M746" s="183">
        <f>IFERROR(_xll.qlIndexFixing(Index1Y,$H746,TRUE,_xll.ohTrigger(RecalcTrigger,Trigger1Y)),NA())</f>
        <v>1.6538131788062252E-2</v>
      </c>
      <c r="N746" s="182">
        <f>IFERROR(_xll.qlIndexFixing(ONIndex1M,I746,TRUE,_xll.ohTrigger(RecalcTrigger,Trigger1M)),NA())</f>
        <v>1.1811270954966702E-2</v>
      </c>
      <c r="O746" s="44">
        <f>IFERROR(_xll.qlIndexFixing(ONIndex3M,I746,TRUE,_xll.ohTrigger(RecalcTrigger,Trigger3M)),NA())</f>
        <v>1.2935553113218035E-2</v>
      </c>
      <c r="P746" s="44">
        <f>IFERROR(_xll.qlIndexFixing(ONIndex6M,I746,TRUE,_xll.ohTrigger(RecalcTrigger,Trigger6M)),NA())</f>
        <v>1.3848833537704053E-2</v>
      </c>
      <c r="Q746" s="183">
        <f>IFERROR(_xll.qlIndexFixing(ONIndex1Y,I746,TRUE,_xll.ohTrigger(RecalcTrigger,Trigger1Y)),NA())</f>
        <v>1.5153244920291797E-2</v>
      </c>
    </row>
    <row r="747" spans="2:17" x14ac:dyDescent="0.2">
      <c r="B747" s="39" t="s">
        <v>42</v>
      </c>
      <c r="D747" s="42">
        <f>_xll.qlCalendarAdvance(Calendar,$D746,B747,"f",FALSE)</f>
        <v>44593</v>
      </c>
      <c r="E747" s="177">
        <f>_xll.qlInterestRateIndexValueDate(IndexON,D747)</f>
        <v>44593</v>
      </c>
      <c r="F747" s="193">
        <f>IFERROR(_xll.qlIndexFixing(IndexON,D747,TRUE,_xll.ohTrigger(RecalcTrigger,TriggerON)),NA())</f>
        <v>1.144208855367701E-2</v>
      </c>
      <c r="H747" s="42">
        <f>_xll.qlCalendarAdvance(Calendar,$H746,B747,"f",FALSE)</f>
        <v>44593</v>
      </c>
      <c r="I747" s="177">
        <f>_xll.qlInterestRateIndexValueDate(Index1M,$H747)</f>
        <v>44595</v>
      </c>
      <c r="J747" s="182">
        <f>IFERROR(_xll.qlIndexFixing(Index1M,$H747,TRUE,_xll.ohTrigger(RecalcTrigger,Trigger1M)),NA())</f>
        <v>1.1948925249090081E-2</v>
      </c>
      <c r="K747" s="44">
        <f>IFERROR(_xll.qlIndexFixing(Index3M,H747,TRUE,_xll.ohTrigger(RecalcTrigger,Trigger3M)),NA())</f>
        <v>1.3320599687919956E-2</v>
      </c>
      <c r="L747" s="44">
        <f>IFERROR(_xll.qlIndexFixing(Index6M,$H747,TRUE,_xll.ohTrigger(RecalcTrigger,Trigger6M)),NA())</f>
        <v>1.460540834718251E-2</v>
      </c>
      <c r="M747" s="183">
        <f>IFERROR(_xll.qlIndexFixing(Index1Y,$H747,TRUE,_xll.ohTrigger(RecalcTrigger,Trigger1Y)),NA())</f>
        <v>1.6585267262674785E-2</v>
      </c>
      <c r="N747" s="182">
        <f>IFERROR(_xll.qlIndexFixing(ONIndex1M,I747,TRUE,_xll.ohTrigger(RecalcTrigger,Trigger1M)),NA())</f>
        <v>1.1867638298719285E-2</v>
      </c>
      <c r="O747" s="44">
        <f>IFERROR(_xll.qlIndexFixing(ONIndex3M,I747,TRUE,_xll.ohTrigger(RecalcTrigger,Trigger3M)),NA())</f>
        <v>1.2990613828884889E-2</v>
      </c>
      <c r="P747" s="44">
        <f>IFERROR(_xll.qlIndexFixing(ONIndex6M,I747,TRUE,_xll.ohTrigger(RecalcTrigger,Trigger6M)),NA())</f>
        <v>1.3903851595973293E-2</v>
      </c>
      <c r="Q747" s="183">
        <f>IFERROR(_xll.qlIndexFixing(ONIndex1Y,I747,TRUE,_xll.ohTrigger(RecalcTrigger,Trigger1Y)),NA())</f>
        <v>1.520727661604937E-2</v>
      </c>
    </row>
    <row r="748" spans="2:17" x14ac:dyDescent="0.2">
      <c r="B748" s="39" t="s">
        <v>42</v>
      </c>
      <c r="D748" s="42">
        <f>_xll.qlCalendarAdvance(Calendar,$D747,B748,"f",FALSE)</f>
        <v>44600</v>
      </c>
      <c r="E748" s="177">
        <f>_xll.qlInterestRateIndexValueDate(IndexON,D748)</f>
        <v>44600</v>
      </c>
      <c r="F748" s="193">
        <f>IFERROR(_xll.qlIndexFixing(IndexON,D748,TRUE,_xll.ohTrigger(RecalcTrigger,TriggerON)),NA())</f>
        <v>1.1498018748312688E-2</v>
      </c>
      <c r="H748" s="42">
        <f>_xll.qlCalendarAdvance(Calendar,$H747,B748,"f",FALSE)</f>
        <v>44600</v>
      </c>
      <c r="I748" s="177">
        <f>_xll.qlInterestRateIndexValueDate(Index1M,$H748)</f>
        <v>44602</v>
      </c>
      <c r="J748" s="182">
        <f>IFERROR(_xll.qlIndexFixing(Index1M,$H748,TRUE,_xll.ohTrigger(RecalcTrigger,Trigger1M)),NA())</f>
        <v>1.2004753646809148E-2</v>
      </c>
      <c r="K748" s="44">
        <f>IFERROR(_xll.qlIndexFixing(Index3M,H748,TRUE,_xll.ohTrigger(RecalcTrigger,Trigger3M)),NA())</f>
        <v>1.3374181452017062E-2</v>
      </c>
      <c r="L748" s="44">
        <f>IFERROR(_xll.qlIndexFixing(Index6M,$H748,TRUE,_xll.ohTrigger(RecalcTrigger,Trigger6M)),NA())</f>
        <v>1.4657377622798232E-2</v>
      </c>
      <c r="M748" s="183">
        <f>IFERROR(_xll.qlIndexFixing(Index1Y,$H748,TRUE,_xll.ohTrigger(RecalcTrigger,Trigger1Y)),NA())</f>
        <v>1.6632098051849672E-2</v>
      </c>
      <c r="N748" s="182">
        <f>IFERROR(_xll.qlIndexFixing(ONIndex1M,I748,TRUE,_xll.ohTrigger(RecalcTrigger,Trigger1M)),NA())</f>
        <v>1.1923758975065368E-2</v>
      </c>
      <c r="O748" s="44">
        <f>IFERROR(_xll.qlIndexFixing(ONIndex3M,I748,TRUE,_xll.ohTrigger(RecalcTrigger,Trigger3M)),NA())</f>
        <v>1.3045440022310117E-2</v>
      </c>
      <c r="P748" s="44">
        <f>IFERROR(_xll.qlIndexFixing(ONIndex6M,I748,TRUE,_xll.ohTrigger(RecalcTrigger,Trigger6M)),NA())</f>
        <v>1.3958637228883575E-2</v>
      </c>
      <c r="Q748" s="183">
        <f>IFERROR(_xll.qlIndexFixing(ONIndex1Y,I748,TRUE,_xll.ohTrigger(RecalcTrigger,Trigger1Y)),NA())</f>
        <v>1.526104793280858E-2</v>
      </c>
    </row>
    <row r="749" spans="2:17" x14ac:dyDescent="0.2">
      <c r="B749" s="39" t="s">
        <v>42</v>
      </c>
      <c r="D749" s="42">
        <f>_xll.qlCalendarAdvance(Calendar,$D748,B749,"f",FALSE)</f>
        <v>44607</v>
      </c>
      <c r="E749" s="177">
        <f>_xll.qlInterestRateIndexValueDate(IndexON,D749)</f>
        <v>44607</v>
      </c>
      <c r="F749" s="193">
        <f>IFERROR(_xll.qlIndexFixing(IndexON,D749,TRUE,_xll.ohTrigger(RecalcTrigger,TriggerON)),NA())</f>
        <v>1.1553773656203248E-2</v>
      </c>
      <c r="H749" s="42">
        <f>_xll.qlCalendarAdvance(Calendar,$H748,B749,"f",FALSE)</f>
        <v>44607</v>
      </c>
      <c r="I749" s="177">
        <f>_xll.qlInterestRateIndexValueDate(Index1M,$H749)</f>
        <v>44609</v>
      </c>
      <c r="J749" s="182">
        <f>IFERROR(_xll.qlIndexFixing(Index1M,$H749,TRUE,_xll.ohTrigger(RecalcTrigger,Trigger1M)),NA())</f>
        <v>1.206032745313739E-2</v>
      </c>
      <c r="K749" s="44">
        <f>IFERROR(_xll.qlIndexFixing(Index3M,H749,TRUE,_xll.ohTrigger(RecalcTrigger,Trigger3M)),NA())</f>
        <v>1.3427508207486918E-2</v>
      </c>
      <c r="L749" s="44">
        <f>IFERROR(_xll.qlIndexFixing(Index6M,$H749,TRUE,_xll.ohTrigger(RecalcTrigger,Trigger6M)),NA())</f>
        <v>1.4709072748222786E-2</v>
      </c>
      <c r="M749" s="183">
        <f>IFERROR(_xll.qlIndexFixing(Index1Y,$H749,TRUE,_xll.ohTrigger(RecalcTrigger,Trigger1Y)),NA())</f>
        <v>1.6678623343456274E-2</v>
      </c>
      <c r="N749" s="182">
        <f>IFERROR(_xll.qlIndexFixing(ONIndex1M,I749,TRUE,_xll.ohTrigger(RecalcTrigger,Trigger1M)),NA())</f>
        <v>1.1979629620775256E-2</v>
      </c>
      <c r="O749" s="44">
        <f>IFERROR(_xll.qlIndexFixing(ONIndex3M,I749,TRUE,_xll.ohTrigger(RecalcTrigger,Trigger3M)),NA())</f>
        <v>1.3100028662877961E-2</v>
      </c>
      <c r="P749" s="44">
        <f>IFERROR(_xll.qlIndexFixing(ONIndex6M,I749,TRUE,_xll.ohTrigger(RecalcTrigger,Trigger6M)),NA())</f>
        <v>1.4013187346186839E-2</v>
      </c>
      <c r="Q749" s="183">
        <f>IFERROR(_xll.qlIndexFixing(ONIndex1Y,I749,TRUE,_xll.ohTrigger(RecalcTrigger,Trigger1Y)),NA())</f>
        <v>1.5314555502783378E-2</v>
      </c>
    </row>
    <row r="750" spans="2:17" x14ac:dyDescent="0.2">
      <c r="B750" s="39" t="s">
        <v>42</v>
      </c>
      <c r="D750" s="42">
        <f>_xll.qlCalendarAdvance(Calendar,$D749,B750,"f",FALSE)</f>
        <v>44614</v>
      </c>
      <c r="E750" s="177">
        <f>_xll.qlInterestRateIndexValueDate(IndexON,D750)</f>
        <v>44614</v>
      </c>
      <c r="F750" s="193">
        <f>IFERROR(_xll.qlIndexFixing(IndexON,D750,TRUE,_xll.ohTrigger(RecalcTrigger,TriggerON)),NA())</f>
        <v>1.160935090005033E-2</v>
      </c>
      <c r="H750" s="42">
        <f>_xll.qlCalendarAdvance(Calendar,$H749,B750,"f",FALSE)</f>
        <v>44614</v>
      </c>
      <c r="I750" s="177">
        <f>_xll.qlInterestRateIndexValueDate(Index1M,$H750)</f>
        <v>44616</v>
      </c>
      <c r="J750" s="182">
        <f>IFERROR(_xll.qlIndexFixing(Index1M,$H750,TRUE,_xll.ohTrigger(RecalcTrigger,Trigger1M)),NA())</f>
        <v>1.2115643298835632E-2</v>
      </c>
      <c r="K750" s="44">
        <f>IFERROR(_xll.qlIndexFixing(Index3M,H750,TRUE,_xll.ohTrigger(RecalcTrigger,Trigger3M)),NA())</f>
        <v>1.3480576903623769E-2</v>
      </c>
      <c r="L750" s="44">
        <f>IFERROR(_xll.qlIndexFixing(Index6M,$H750,TRUE,_xll.ohTrigger(RecalcTrigger,Trigger6M)),NA())</f>
        <v>1.4760490589380634E-2</v>
      </c>
      <c r="M750" s="183">
        <f>IFERROR(_xll.qlIndexFixing(Index1Y,$H750,TRUE,_xll.ohTrigger(RecalcTrigger,Trigger1Y)),NA())</f>
        <v>1.6724842349539682E-2</v>
      </c>
      <c r="N750" s="182">
        <f>IFERROR(_xll.qlIndexFixing(ONIndex1M,I750,TRUE,_xll.ohTrigger(RecalcTrigger,Trigger1M)),NA())</f>
        <v>1.2035246872938998E-2</v>
      </c>
      <c r="O750" s="44">
        <f>IFERROR(_xll.qlIndexFixing(ONIndex3M,I750,TRUE,_xll.ohTrigger(RecalcTrigger,Trigger3M)),NA())</f>
        <v>1.3154376719732852E-2</v>
      </c>
      <c r="P750" s="44">
        <f>IFERROR(_xll.qlIndexFixing(ONIndex6M,I750,TRUE,_xll.ohTrigger(RecalcTrigger,Trigger6M)),NA())</f>
        <v>1.4067498858114647E-2</v>
      </c>
      <c r="Q750" s="183">
        <f>IFERROR(_xll.qlIndexFixing(ONIndex1Y,I750,TRUE,_xll.ohTrigger(RecalcTrigger,Trigger1Y)),NA())</f>
        <v>1.5367795957867969E-2</v>
      </c>
    </row>
    <row r="751" spans="2:17" x14ac:dyDescent="0.2">
      <c r="B751" s="39" t="s">
        <v>42</v>
      </c>
      <c r="D751" s="42">
        <f>_xll.qlCalendarAdvance(Calendar,$D750,B751,"f",FALSE)</f>
        <v>44621</v>
      </c>
      <c r="E751" s="177">
        <f>_xll.qlInterestRateIndexValueDate(IndexON,D751)</f>
        <v>44621</v>
      </c>
      <c r="F751" s="193">
        <f>IFERROR(_xll.qlIndexFixing(IndexON,D751,TRUE,_xll.ohTrigger(RecalcTrigger,TriggerON)),NA())</f>
        <v>1.1664748102795386E-2</v>
      </c>
      <c r="H751" s="42">
        <f>_xll.qlCalendarAdvance(Calendar,$H750,B751,"f",FALSE)</f>
        <v>44621</v>
      </c>
      <c r="I751" s="177">
        <f>_xll.qlInterestRateIndexValueDate(Index1M,$H751)</f>
        <v>44623</v>
      </c>
      <c r="J751" s="182">
        <f>IFERROR(_xll.qlIndexFixing(Index1M,$H751,TRUE,_xll.ohTrigger(RecalcTrigger,Trigger1M)),NA())</f>
        <v>1.2187149753835336E-2</v>
      </c>
      <c r="K751" s="44">
        <f>IFERROR(_xll.qlIndexFixing(Index3M,H751,TRUE,_xll.ohTrigger(RecalcTrigger,Trigger3M)),NA())</f>
        <v>1.3545307119090185E-2</v>
      </c>
      <c r="L751" s="44">
        <f>IFERROR(_xll.qlIndexFixing(Index6M,$H751,TRUE,_xll.ohTrigger(RecalcTrigger,Trigger6M)),NA())</f>
        <v>1.4830900087669499E-2</v>
      </c>
      <c r="M751" s="183">
        <f>IFERROR(_xll.qlIndexFixing(Index1Y,$H751,TRUE,_xll.ohTrigger(RecalcTrigger,Trigger1Y)),NA())</f>
        <v>1.6770754306328392E-2</v>
      </c>
      <c r="N751" s="182">
        <f>IFERROR(_xll.qlIndexFixing(ONIndex1M,I751,TRUE,_xll.ohTrigger(RecalcTrigger,Trigger1M)),NA())</f>
        <v>1.2090607368486772E-2</v>
      </c>
      <c r="O751" s="44">
        <f>IFERROR(_xll.qlIndexFixing(ONIndex3M,I751,TRUE,_xll.ohTrigger(RecalcTrigger,Trigger3M)),NA())</f>
        <v>1.3208481162019226E-2</v>
      </c>
      <c r="P751" s="44">
        <f>IFERROR(_xll.qlIndexFixing(ONIndex6M,I751,TRUE,_xll.ohTrigger(RecalcTrigger,Trigger6M)),NA())</f>
        <v>1.4121568674339002E-2</v>
      </c>
      <c r="Q751" s="183">
        <f>IFERROR(_xll.qlIndexFixing(ONIndex1Y,I751,TRUE,_xll.ohTrigger(RecalcTrigger,Trigger1Y)),NA())</f>
        <v>1.5420765930116431E-2</v>
      </c>
    </row>
    <row r="752" spans="2:17" x14ac:dyDescent="0.2">
      <c r="B752" s="39" t="s">
        <v>42</v>
      </c>
      <c r="D752" s="42">
        <f>_xll.qlCalendarAdvance(Calendar,$D751,B752,"f",FALSE)</f>
        <v>44628</v>
      </c>
      <c r="E752" s="177">
        <f>_xll.qlInterestRateIndexValueDate(IndexON,D752)</f>
        <v>44628</v>
      </c>
      <c r="F752" s="193">
        <f>IFERROR(_xll.qlIndexFixing(IndexON,D752,TRUE,_xll.ohTrigger(RecalcTrigger,TriggerON)),NA())</f>
        <v>1.1719962887379864E-2</v>
      </c>
      <c r="H752" s="42">
        <f>_xll.qlCalendarAdvance(Calendar,$H751,B752,"f",FALSE)</f>
        <v>44628</v>
      </c>
      <c r="I752" s="177">
        <f>_xll.qlInterestRateIndexValueDate(Index1M,$H752)</f>
        <v>44630</v>
      </c>
      <c r="J752" s="182">
        <f>IFERROR(_xll.qlIndexFixing(Index1M,$H752,TRUE,_xll.ohTrigger(RecalcTrigger,Trigger1M)),NA())</f>
        <v>1.2241870057925763E-2</v>
      </c>
      <c r="K752" s="44">
        <f>IFERROR(_xll.qlIndexFixing(Index3M,H752,TRUE,_xll.ohTrigger(RecalcTrigger,Trigger3M)),NA())</f>
        <v>1.3597798061453323E-2</v>
      </c>
      <c r="L752" s="44">
        <f>IFERROR(_xll.qlIndexFixing(Index6M,$H752,TRUE,_xll.ohTrigger(RecalcTrigger,Trigger6M)),NA())</f>
        <v>1.4881657492021321E-2</v>
      </c>
      <c r="M752" s="183">
        <f>IFERROR(_xll.qlIndexFixing(Index1Y,$H752,TRUE,_xll.ohTrigger(RecalcTrigger,Trigger1Y)),NA())</f>
        <v>1.6816358474243918E-2</v>
      </c>
      <c r="N752" s="182">
        <f>IFERROR(_xll.qlIndexFixing(ONIndex1M,I752,TRUE,_xll.ohTrigger(RecalcTrigger,Trigger1M)),NA())</f>
        <v>1.2145707744428691E-2</v>
      </c>
      <c r="O752" s="44">
        <f>IFERROR(_xll.qlIndexFixing(ONIndex3M,I752,TRUE,_xll.ohTrigger(RecalcTrigger,Trigger3M)),NA())</f>
        <v>1.3262338959201259E-2</v>
      </c>
      <c r="P752" s="44">
        <f>IFERROR(_xll.qlIndexFixing(ONIndex6M,I752,TRUE,_xll.ohTrigger(RecalcTrigger,Trigger6M)),NA())</f>
        <v>1.4175393704851658E-2</v>
      </c>
      <c r="Q752" s="183">
        <f>IFERROR(_xll.qlIndexFixing(ONIndex1Y,I752,TRUE,_xll.ohTrigger(RecalcTrigger,Trigger1Y)),NA())</f>
        <v>1.5473462051582842E-2</v>
      </c>
    </row>
    <row r="753" spans="2:17" x14ac:dyDescent="0.2">
      <c r="B753" s="39" t="s">
        <v>42</v>
      </c>
      <c r="D753" s="42">
        <f>_xll.qlCalendarAdvance(Calendar,$D752,B753,"f",FALSE)</f>
        <v>44635</v>
      </c>
      <c r="E753" s="177">
        <f>_xll.qlInterestRateIndexValueDate(IndexON,D753)</f>
        <v>44635</v>
      </c>
      <c r="F753" s="193">
        <f>IFERROR(_xll.qlIndexFixing(IndexON,D753,TRUE,_xll.ohTrigger(RecalcTrigger,TriggerON)),NA())</f>
        <v>1.177499287666528E-2</v>
      </c>
      <c r="H753" s="42">
        <f>_xll.qlCalendarAdvance(Calendar,$H752,B753,"f",FALSE)</f>
        <v>44635</v>
      </c>
      <c r="I753" s="177">
        <f>_xll.qlInterestRateIndexValueDate(Index1M,$H753)</f>
        <v>44637</v>
      </c>
      <c r="J753" s="182">
        <f>IFERROR(_xll.qlIndexFixing(Index1M,$H753,TRUE,_xll.ohTrigger(RecalcTrigger,Trigger1M)),NA())</f>
        <v>1.2300395292837895E-2</v>
      </c>
      <c r="K753" s="44">
        <f>IFERROR(_xll.qlIndexFixing(Index3M,H753,TRUE,_xll.ohTrigger(RecalcTrigger,Trigger3M)),NA())</f>
        <v>1.3650021130341755E-2</v>
      </c>
      <c r="L753" s="44">
        <f>IFERROR(_xll.qlIndexFixing(Index6M,$H753,TRUE,_xll.ohTrigger(RecalcTrigger,Trigger6M)),NA())</f>
        <v>1.493212706495509E-2</v>
      </c>
      <c r="M753" s="183">
        <f>IFERROR(_xll.qlIndexFixing(Index1Y,$H753,TRUE,_xll.ohTrigger(RecalcTrigger,Trigger1Y)),NA())</f>
        <v>1.6861654137906069E-2</v>
      </c>
      <c r="N753" s="182">
        <f>IFERROR(_xll.qlIndexFixing(ONIndex1M,I753,TRUE,_xll.ohTrigger(RecalcTrigger,Trigger1M)),NA())</f>
        <v>1.2200544637854804E-2</v>
      </c>
      <c r="O753" s="44">
        <f>IFERROR(_xll.qlIndexFixing(ONIndex3M,I753,TRUE,_xll.ohTrigger(RecalcTrigger,Trigger3M)),NA())</f>
        <v>1.3315947080343449E-2</v>
      </c>
      <c r="P753" s="44">
        <f>IFERROR(_xll.qlIndexFixing(ONIndex6M,I753,TRUE,_xll.ohTrigger(RecalcTrigger,Trigger6M)),NA())</f>
        <v>1.4228970859484491E-2</v>
      </c>
      <c r="Q753" s="183">
        <f>IFERROR(_xll.qlIndexFixing(ONIndex1Y,I753,TRUE,_xll.ohTrigger(RecalcTrigger,Trigger1Y)),NA())</f>
        <v>1.5525880954241345E-2</v>
      </c>
    </row>
    <row r="754" spans="2:17" x14ac:dyDescent="0.2">
      <c r="B754" s="39" t="s">
        <v>42</v>
      </c>
      <c r="D754" s="42">
        <f>_xll.qlCalendarAdvance(Calendar,$D753,B754,"f",FALSE)</f>
        <v>44642</v>
      </c>
      <c r="E754" s="177">
        <f>_xll.qlInterestRateIndexValueDate(IndexON,D754)</f>
        <v>44642</v>
      </c>
      <c r="F754" s="193">
        <f>IFERROR(_xll.qlIndexFixing(IndexON,D754,TRUE,_xll.ohTrigger(RecalcTrigger,TriggerON)),NA())</f>
        <v>1.1829835693353274E-2</v>
      </c>
      <c r="H754" s="42">
        <f>_xll.qlCalendarAdvance(Calendar,$H753,B754,"f",FALSE)</f>
        <v>44642</v>
      </c>
      <c r="I754" s="177">
        <f>_xll.qlInterestRateIndexValueDate(Index1M,$H754)</f>
        <v>44644</v>
      </c>
      <c r="J754" s="182">
        <f>IFERROR(_xll.qlIndexFixing(Index1M,$H754,TRUE,_xll.ohTrigger(RecalcTrigger,Trigger1M)),NA())</f>
        <v>1.2350500191329328E-2</v>
      </c>
      <c r="K754" s="44">
        <f>IFERROR(_xll.qlIndexFixing(Index3M,H754,TRUE,_xll.ohTrigger(RecalcTrigger,Trigger3M)),NA())</f>
        <v>1.3701973273904535E-2</v>
      </c>
      <c r="L754" s="44">
        <f>IFERROR(_xll.qlIndexFixing(Index6M,$H754,TRUE,_xll.ohTrigger(RecalcTrigger,Trigger6M)),NA())</f>
        <v>1.4982305670284867E-2</v>
      </c>
      <c r="M754" s="183">
        <f>IFERROR(_xll.qlIndexFixing(Index1Y,$H754,TRUE,_xll.ohTrigger(RecalcTrigger,Trigger1Y)),NA())</f>
        <v>1.6906640606141915E-2</v>
      </c>
      <c r="N754" s="182">
        <f>IFERROR(_xll.qlIndexFixing(ONIndex1M,I754,TRUE,_xll.ohTrigger(RecalcTrigger,Trigger1M)),NA())</f>
        <v>1.2255114685615354E-2</v>
      </c>
      <c r="O754" s="44">
        <f>IFERROR(_xll.qlIndexFixing(ONIndex3M,I754,TRUE,_xll.ohTrigger(RecalcTrigger,Trigger3M)),NA())</f>
        <v>1.3369302494750102E-2</v>
      </c>
      <c r="P754" s="44">
        <f>IFERROR(_xll.qlIndexFixing(ONIndex6M,I754,TRUE,_xll.ohTrigger(RecalcTrigger,Trigger6M)),NA())</f>
        <v>1.4282297048229253E-2</v>
      </c>
      <c r="Q754" s="183">
        <f>IFERROR(_xll.qlIndexFixing(ONIndex1Y,I754,TRUE,_xll.ohTrigger(RecalcTrigger,Trigger1Y)),NA())</f>
        <v>1.5578019269986143E-2</v>
      </c>
    </row>
    <row r="755" spans="2:17" x14ac:dyDescent="0.2">
      <c r="B755" s="39" t="s">
        <v>42</v>
      </c>
      <c r="D755" s="42">
        <f>_xll.qlCalendarAdvance(Calendar,$D754,B755,"f",FALSE)</f>
        <v>44649</v>
      </c>
      <c r="E755" s="177">
        <f>_xll.qlInterestRateIndexValueDate(IndexON,D755)</f>
        <v>44649</v>
      </c>
      <c r="F755" s="193">
        <f>IFERROR(_xll.qlIndexFixing(IndexON,D755,TRUE,_xll.ohTrigger(RecalcTrigger,TriggerON)),NA())</f>
        <v>1.1884488960465234E-2</v>
      </c>
      <c r="H755" s="42">
        <f>_xll.qlCalendarAdvance(Calendar,$H754,B755,"f",FALSE)</f>
        <v>44649</v>
      </c>
      <c r="I755" s="177">
        <f>_xll.qlInterestRateIndexValueDate(Index1M,$H755)</f>
        <v>44651</v>
      </c>
      <c r="J755" s="182">
        <f>IFERROR(_xll.qlIndexFixing(Index1M,$H755,TRUE,_xll.ohTrigger(RecalcTrigger,Trigger1M)),NA())</f>
        <v>1.2392279690561283E-2</v>
      </c>
      <c r="K755" s="44">
        <f>IFERROR(_xll.qlIndexFixing(Index3M,H755,TRUE,_xll.ohTrigger(RecalcTrigger,Trigger3M)),NA())</f>
        <v>1.3749750197300417E-2</v>
      </c>
      <c r="L755" s="44">
        <f>IFERROR(_xll.qlIndexFixing(Index6M,$H755,TRUE,_xll.ohTrigger(RecalcTrigger,Trigger6M)),NA())</f>
        <v>1.5020868271421699E-2</v>
      </c>
      <c r="M755" s="183">
        <f>IFERROR(_xll.qlIndexFixing(Index1Y,$H755,TRUE,_xll.ohTrigger(RecalcTrigger,Trigger1Y)),NA())</f>
        <v>1.6951317211992802E-2</v>
      </c>
      <c r="N755" s="182">
        <f>IFERROR(_xll.qlIndexFixing(ONIndex1M,I755,TRUE,_xll.ohTrigger(RecalcTrigger,Trigger1M)),NA())</f>
        <v>1.2309414524800388E-2</v>
      </c>
      <c r="O755" s="44">
        <f>IFERROR(_xll.qlIndexFixing(ONIndex3M,I755,TRUE,_xll.ohTrigger(RecalcTrigger,Trigger3M)),NA())</f>
        <v>1.3422402171725523E-2</v>
      </c>
      <c r="P755" s="44">
        <f>IFERROR(_xll.qlIndexFixing(ONIndex6M,I755,TRUE,_xll.ohTrigger(RecalcTrigger,Trigger6M)),NA())</f>
        <v>1.4335369180997759E-2</v>
      </c>
      <c r="Q755" s="183">
        <f>IFERROR(_xll.qlIndexFixing(ONIndex1Y,I755,TRUE,_xll.ohTrigger(RecalcTrigger,Trigger1Y)),NA())</f>
        <v>1.5629873630951252E-2</v>
      </c>
    </row>
    <row r="756" spans="2:17" x14ac:dyDescent="0.2">
      <c r="B756" s="39" t="s">
        <v>42</v>
      </c>
      <c r="D756" s="42">
        <f>_xll.qlCalendarAdvance(Calendar,$D755,B756,"f",FALSE)</f>
        <v>44656</v>
      </c>
      <c r="E756" s="177">
        <f>_xll.qlInterestRateIndexValueDate(IndexON,D756)</f>
        <v>44656</v>
      </c>
      <c r="F756" s="193">
        <f>IFERROR(_xll.qlIndexFixing(IndexON,D756,TRUE,_xll.ohTrigger(RecalcTrigger,TriggerON)),NA())</f>
        <v>1.1938950300782736E-2</v>
      </c>
      <c r="H756" s="42">
        <f>_xll.qlCalendarAdvance(Calendar,$H755,B756,"f",FALSE)</f>
        <v>44656</v>
      </c>
      <c r="I756" s="177">
        <f>_xll.qlInterestRateIndexValueDate(Index1M,$H756)</f>
        <v>44658</v>
      </c>
      <c r="J756" s="182">
        <f>IFERROR(_xll.qlIndexFixing(Index1M,$H756,TRUE,_xll.ohTrigger(RecalcTrigger,Trigger1M)),NA())</f>
        <v>1.245802722235595E-2</v>
      </c>
      <c r="K756" s="44">
        <f>IFERROR(_xll.qlIndexFixing(Index3M,H756,TRUE,_xll.ohTrigger(RecalcTrigger,Trigger3M)),NA())</f>
        <v>1.3801169732881036E-2</v>
      </c>
      <c r="L756" s="44">
        <f>IFERROR(_xll.qlIndexFixing(Index6M,$H756,TRUE,_xll.ohTrigger(RecalcTrigger,Trigger6M)),NA())</f>
        <v>1.5070518628344366E-2</v>
      </c>
      <c r="M756" s="183">
        <f>IFERROR(_xll.qlIndexFixing(Index1Y,$H756,TRUE,_xll.ohTrigger(RecalcTrigger,Trigger1Y)),NA())</f>
        <v>1.7009117937603232E-2</v>
      </c>
      <c r="N756" s="182">
        <f>IFERROR(_xll.qlIndexFixing(ONIndex1M,I756,TRUE,_xll.ohTrigger(RecalcTrigger,Trigger1M)),NA())</f>
        <v>1.2363440792420022E-2</v>
      </c>
      <c r="O756" s="44">
        <f>IFERROR(_xll.qlIndexFixing(ONIndex3M,I756,TRUE,_xll.ohTrigger(RecalcTrigger,Trigger3M)),NA())</f>
        <v>1.3475243080334209E-2</v>
      </c>
      <c r="P756" s="44">
        <f>IFERROR(_xll.qlIndexFixing(ONIndex6M,I756,TRUE,_xll.ohTrigger(RecalcTrigger,Trigger6M)),NA())</f>
        <v>1.4388184167781759E-2</v>
      </c>
      <c r="Q756" s="183">
        <f>IFERROR(_xll.qlIndexFixing(ONIndex1Y,I756,TRUE,_xll.ohTrigger(RecalcTrigger,Trigger1Y)),NA())</f>
        <v>1.5681440669110813E-2</v>
      </c>
    </row>
    <row r="757" spans="2:17" x14ac:dyDescent="0.2">
      <c r="B757" s="39" t="s">
        <v>42</v>
      </c>
      <c r="D757" s="42">
        <f>_xll.qlCalendarAdvance(Calendar,$D756,B757,"f",FALSE)</f>
        <v>44663</v>
      </c>
      <c r="E757" s="177">
        <f>_xll.qlInterestRateIndexValueDate(IndexON,D757)</f>
        <v>44663</v>
      </c>
      <c r="F757" s="193">
        <f>IFERROR(_xll.qlIndexFixing(IndexON,D757,TRUE,_xll.ohTrigger(RecalcTrigger,TriggerON)),NA())</f>
        <v>1.1993217337167295E-2</v>
      </c>
      <c r="H757" s="42">
        <f>_xll.qlCalendarAdvance(Calendar,$H756,B757,"f",FALSE)</f>
        <v>44663</v>
      </c>
      <c r="I757" s="177">
        <f>_xll.qlInterestRateIndexValueDate(Index1M,$H757)</f>
        <v>44665</v>
      </c>
      <c r="J757" s="182">
        <f>IFERROR(_xll.qlIndexFixing(Index1M,$H757,TRUE,_xll.ohTrigger(RecalcTrigger,Trigger1M)),NA())</f>
        <v>1.251136864830471E-2</v>
      </c>
      <c r="K757" s="44">
        <f>IFERROR(_xll.qlIndexFixing(Index3M,H757,TRUE,_xll.ohTrigger(RecalcTrigger,Trigger3M)),NA())</f>
        <v>1.3852309408406526E-2</v>
      </c>
      <c r="L757" s="44">
        <f>IFERROR(_xll.qlIndexFixing(Index6M,$H757,TRUE,_xll.ohTrigger(RecalcTrigger,Trigger6M)),NA())</f>
        <v>1.5119875454975376E-2</v>
      </c>
      <c r="M757" s="183">
        <f>IFERROR(_xll.qlIndexFixing(Index1Y,$H757,TRUE,_xll.ohTrigger(RecalcTrigger,Trigger1Y)),NA())</f>
        <v>1.7039738289822467E-2</v>
      </c>
      <c r="N757" s="182">
        <f>IFERROR(_xll.qlIndexFixing(ONIndex1M,I757,TRUE,_xll.ohTrigger(RecalcTrigger,Trigger1M)),NA())</f>
        <v>1.2432495741458993E-2</v>
      </c>
      <c r="O757" s="44">
        <f>IFERROR(_xll.qlIndexFixing(ONIndex3M,I757,TRUE,_xll.ohTrigger(RecalcTrigger,Trigger3M)),NA())</f>
        <v>1.3542796283045888E-2</v>
      </c>
      <c r="P757" s="44">
        <f>IFERROR(_xll.qlIndexFixing(ONIndex6M,I757,TRUE,_xll.ohTrigger(RecalcTrigger,Trigger6M)),NA())</f>
        <v>1.4455706330362972E-2</v>
      </c>
      <c r="Q757" s="183">
        <f>IFERROR(_xll.qlIndexFixing(ONIndex1Y,I757,TRUE,_xll.ohTrigger(RecalcTrigger,Trigger1Y)),NA())</f>
        <v>1.5747313537870511E-2</v>
      </c>
    </row>
    <row r="758" spans="2:17" x14ac:dyDescent="0.2">
      <c r="B758" s="39" t="s">
        <v>42</v>
      </c>
      <c r="D758" s="42">
        <f>_xll.qlCalendarAdvance(Calendar,$D757,B758,"f",FALSE)</f>
        <v>44670</v>
      </c>
      <c r="E758" s="177">
        <f>_xll.qlInterestRateIndexValueDate(IndexON,D758)</f>
        <v>44670</v>
      </c>
      <c r="F758" s="193">
        <f>IFERROR(_xll.qlIndexFixing(IndexON,D758,TRUE,_xll.ohTrigger(RecalcTrigger,TriggerON)),NA())</f>
        <v>1.2047287692400488E-2</v>
      </c>
      <c r="H758" s="42">
        <f>_xll.qlCalendarAdvance(Calendar,$H757,B758,"f",FALSE)</f>
        <v>44670</v>
      </c>
      <c r="I758" s="177">
        <f>_xll.qlInterestRateIndexValueDate(Index1M,$H758)</f>
        <v>44672</v>
      </c>
      <c r="J758" s="182">
        <f>IFERROR(_xll.qlIndexFixing(Index1M,$H758,TRUE,_xll.ohTrigger(RecalcTrigger,Trigger1M)),NA())</f>
        <v>1.2564424187166967E-2</v>
      </c>
      <c r="K758" s="44">
        <f>IFERROR(_xll.qlIndexFixing(Index3M,H758,TRUE,_xll.ohTrigger(RecalcTrigger,Trigger3M)),NA())</f>
        <v>1.3903166171861979E-2</v>
      </c>
      <c r="L758" s="44">
        <f>IFERROR(_xll.qlIndexFixing(Index6M,$H758,TRUE,_xll.ohTrigger(RecalcTrigger,Trigger6M)),NA())</f>
        <v>1.5168939586438611E-2</v>
      </c>
      <c r="M758" s="183">
        <f>IFERROR(_xll.qlIndexFixing(Index1Y,$H758,TRUE,_xll.ohTrigger(RecalcTrigger,Trigger1Y)),NA())</f>
        <v>1.708348154902254E-2</v>
      </c>
      <c r="N758" s="182">
        <f>IFERROR(_xll.qlIndexFixing(ONIndex1M,I758,TRUE,_xll.ohTrigger(RecalcTrigger,Trigger1M)),NA())</f>
        <v>1.2470659160683795E-2</v>
      </c>
      <c r="O758" s="44">
        <f>IFERROR(_xll.qlIndexFixing(ONIndex3M,I758,TRUE,_xll.ohTrigger(RecalcTrigger,Trigger3M)),NA())</f>
        <v>1.3580136469828474E-2</v>
      </c>
      <c r="P758" s="44">
        <f>IFERROR(_xll.qlIndexFixing(ONIndex6M,I758,TRUE,_xll.ohTrigger(RecalcTrigger,Trigger6M)),NA())</f>
        <v>1.4493030342483948E-2</v>
      </c>
      <c r="Q758" s="183">
        <f>IFERROR(_xll.qlIndexFixing(ONIndex1Y,I758,TRUE,_xll.ohTrigger(RecalcTrigger,Trigger1Y)),NA())</f>
        <v>1.578369930490986E-2</v>
      </c>
    </row>
    <row r="759" spans="2:17" x14ac:dyDescent="0.2">
      <c r="B759" s="39" t="s">
        <v>42</v>
      </c>
      <c r="D759" s="42">
        <f>_xll.qlCalendarAdvance(Calendar,$D758,B759,"f",FALSE)</f>
        <v>44677</v>
      </c>
      <c r="E759" s="177">
        <f>_xll.qlInterestRateIndexValueDate(IndexON,D759)</f>
        <v>44677</v>
      </c>
      <c r="F759" s="193">
        <f>IFERROR(_xll.qlIndexFixing(IndexON,D759,TRUE,_xll.ohTrigger(RecalcTrigger,TriggerON)),NA())</f>
        <v>1.2101158989423766E-2</v>
      </c>
      <c r="H759" s="42">
        <f>_xll.qlCalendarAdvance(Calendar,$H758,B759,"f",FALSE)</f>
        <v>44677</v>
      </c>
      <c r="I759" s="177">
        <f>_xll.qlInterestRateIndexValueDate(Index1M,$H759)</f>
        <v>44679</v>
      </c>
      <c r="J759" s="182">
        <f>IFERROR(_xll.qlIndexFixing(Index1M,$H759,TRUE,_xll.ohTrigger(RecalcTrigger,Trigger1M)),NA())</f>
        <v>1.261719046835641E-2</v>
      </c>
      <c r="K759" s="44">
        <f>IFERROR(_xll.qlIndexFixing(Index3M,H759,TRUE,_xll.ohTrigger(RecalcTrigger,Trigger3M)),NA())</f>
        <v>1.3953736971132355E-2</v>
      </c>
      <c r="L759" s="44">
        <f>IFERROR(_xll.qlIndexFixing(Index6M,$H759,TRUE,_xll.ohTrigger(RecalcTrigger,Trigger6M)),NA())</f>
        <v>1.521771190055997E-2</v>
      </c>
      <c r="M759" s="183">
        <f>IFERROR(_xll.qlIndexFixing(Index1Y,$H759,TRUE,_xll.ohTrigger(RecalcTrigger,Trigger1Y)),NA())</f>
        <v>1.7126912520294277E-2</v>
      </c>
      <c r="N759" s="182">
        <f>IFERROR(_xll.qlIndexFixing(ONIndex1M,I759,TRUE,_xll.ohTrigger(RecalcTrigger,Trigger1M)),NA())</f>
        <v>1.2523844535348161E-2</v>
      </c>
      <c r="O759" s="44">
        <f>IFERROR(_xll.qlIndexFixing(ONIndex3M,I759,TRUE,_xll.ohTrigger(RecalcTrigger,Trigger3M)),NA())</f>
        <v>1.3632182889082856E-2</v>
      </c>
      <c r="P759" s="44">
        <f>IFERROR(_xll.qlIndexFixing(ONIndex6M,I759,TRUE,_xll.ohTrigger(RecalcTrigger,Trigger6M)),NA())</f>
        <v>1.4545055350465574E-2</v>
      </c>
      <c r="Q759" s="183">
        <f>IFERROR(_xll.qlIndexFixing(ONIndex1Y,I759,TRUE,_xll.ohTrigger(RecalcTrigger,Trigger1Y)),NA())</f>
        <v>1.5834384166577564E-2</v>
      </c>
    </row>
    <row r="760" spans="2:17" x14ac:dyDescent="0.2">
      <c r="B760" s="39" t="s">
        <v>42</v>
      </c>
      <c r="D760" s="42">
        <f>_xll.qlCalendarAdvance(Calendar,$D759,B760,"f",FALSE)</f>
        <v>44684</v>
      </c>
      <c r="E760" s="177">
        <f>_xll.qlInterestRateIndexValueDate(IndexON,D760)</f>
        <v>44684</v>
      </c>
      <c r="F760" s="193">
        <f>IFERROR(_xll.qlIndexFixing(IndexON,D760,TRUE,_xll.ohTrigger(RecalcTrigger,TriggerON)),NA())</f>
        <v>1.2154828851098642E-2</v>
      </c>
      <c r="H760" s="42">
        <f>_xll.qlCalendarAdvance(Calendar,$H759,B760,"f",FALSE)</f>
        <v>44684</v>
      </c>
      <c r="I760" s="177">
        <f>_xll.qlInterestRateIndexValueDate(Index1M,$H760)</f>
        <v>44686</v>
      </c>
      <c r="J760" s="182">
        <f>IFERROR(_xll.qlIndexFixing(Index1M,$H760,TRUE,_xll.ohTrigger(RecalcTrigger,Trigger1M)),NA())</f>
        <v>1.2669664121241764E-2</v>
      </c>
      <c r="K760" s="44">
        <f>IFERROR(_xll.qlIndexFixing(Index3M,H760,TRUE,_xll.ohTrigger(RecalcTrigger,Trigger3M)),NA())</f>
        <v>1.4007825786653973E-2</v>
      </c>
      <c r="L760" s="44">
        <f>IFERROR(_xll.qlIndexFixing(Index6M,$H760,TRUE,_xll.ohTrigger(RecalcTrigger,Trigger6M)),NA())</f>
        <v>1.5277231140986842E-2</v>
      </c>
      <c r="M760" s="183">
        <f>IFERROR(_xll.qlIndexFixing(Index1Y,$H760,TRUE,_xll.ohTrigger(RecalcTrigger,Trigger1Y)),NA())</f>
        <v>1.7170030657860332E-2</v>
      </c>
      <c r="N760" s="182">
        <f>IFERROR(_xll.qlIndexFixing(ONIndex1M,I760,TRUE,_xll.ohTrigger(RecalcTrigger,Trigger1M)),NA())</f>
        <v>1.2576742886327708E-2</v>
      </c>
      <c r="O760" s="44">
        <f>IFERROR(_xll.qlIndexFixing(ONIndex3M,I760,TRUE,_xll.ohTrigger(RecalcTrigger,Trigger3M)),NA())</f>
        <v>1.3683958417027853E-2</v>
      </c>
      <c r="P760" s="44">
        <f>IFERROR(_xll.qlIndexFixing(ONIndex6M,I760,TRUE,_xll.ohTrigger(RecalcTrigger,Trigger6M)),NA())</f>
        <v>1.4596810851870146E-2</v>
      </c>
      <c r="Q760" s="183">
        <f>IFERROR(_xll.qlIndexFixing(ONIndex1Y,I760,TRUE,_xll.ohTrigger(RecalcTrigger,Trigger1Y)),NA())</f>
        <v>1.5884768233416224E-2</v>
      </c>
    </row>
    <row r="761" spans="2:17" x14ac:dyDescent="0.2">
      <c r="B761" s="39" t="s">
        <v>42</v>
      </c>
      <c r="D761" s="42">
        <f>_xll.qlCalendarAdvance(Calendar,$D760,B761,"f",FALSE)</f>
        <v>44691</v>
      </c>
      <c r="E761" s="177">
        <f>_xll.qlInterestRateIndexValueDate(IndexON,D761)</f>
        <v>44691</v>
      </c>
      <c r="F761" s="193">
        <f>IFERROR(_xll.qlIndexFixing(IndexON,D761,TRUE,_xll.ohTrigger(RecalcTrigger,TriggerON)),NA())</f>
        <v>1.2208294900206695E-2</v>
      </c>
      <c r="H761" s="42">
        <f>_xll.qlCalendarAdvance(Calendar,$H760,B761,"f",FALSE)</f>
        <v>44691</v>
      </c>
      <c r="I761" s="177">
        <f>_xll.qlInterestRateIndexValueDate(Index1M,$H761)</f>
        <v>44693</v>
      </c>
      <c r="J761" s="182">
        <f>IFERROR(_xll.qlIndexFixing(Index1M,$H761,TRUE,_xll.ohTrigger(RecalcTrigger,Trigger1M)),NA())</f>
        <v>1.2721841775164278E-2</v>
      </c>
      <c r="K761" s="44">
        <f>IFERROR(_xll.qlIndexFixing(Index3M,H761,TRUE,_xll.ohTrigger(RecalcTrigger,Trigger3M)),NA())</f>
        <v>1.4057795992474134E-2</v>
      </c>
      <c r="L761" s="44">
        <f>IFERROR(_xll.qlIndexFixing(Index6M,$H761,TRUE,_xll.ohTrigger(RecalcTrigger,Trigger6M)),NA())</f>
        <v>1.5325367949511013E-2</v>
      </c>
      <c r="M761" s="183">
        <f>IFERROR(_xll.qlIndexFixing(Index1Y,$H761,TRUE,_xll.ohTrigger(RecalcTrigger,Trigger1Y)),NA())</f>
        <v>1.7212835440200129E-2</v>
      </c>
      <c r="N761" s="182">
        <f>IFERROR(_xll.qlIndexFixing(ONIndex1M,I761,TRUE,_xll.ohTrigger(RecalcTrigger,Trigger1M)),NA())</f>
        <v>1.2629350850712484E-2</v>
      </c>
      <c r="O761" s="44">
        <f>IFERROR(_xll.qlIndexFixing(ONIndex3M,I761,TRUE,_xll.ohTrigger(RecalcTrigger,Trigger3M)),NA())</f>
        <v>1.3735460022967771E-2</v>
      </c>
      <c r="P761" s="44">
        <f>IFERROR(_xll.qlIndexFixing(ONIndex6M,I761,TRUE,_xll.ohTrigger(RecalcTrigger,Trigger6M)),NA())</f>
        <v>1.4648293756849284E-2</v>
      </c>
      <c r="Q761" s="183">
        <f>IFERROR(_xll.qlIndexFixing(ONIndex1Y,I761,TRUE,_xll.ohTrigger(RecalcTrigger,Trigger1Y)),NA())</f>
        <v>1.5934848137399982E-2</v>
      </c>
    </row>
    <row r="762" spans="2:17" x14ac:dyDescent="0.2">
      <c r="B762" s="39" t="s">
        <v>42</v>
      </c>
      <c r="D762" s="42">
        <f>_xll.qlCalendarAdvance(Calendar,$D761,B762,"f",FALSE)</f>
        <v>44698</v>
      </c>
      <c r="E762" s="177">
        <f>_xll.qlInterestRateIndexValueDate(IndexON,D762)</f>
        <v>44698</v>
      </c>
      <c r="F762" s="193">
        <f>IFERROR(_xll.qlIndexFixing(IndexON,D762,TRUE,_xll.ohTrigger(RecalcTrigger,TriggerON)),NA())</f>
        <v>1.2261554759609439E-2</v>
      </c>
      <c r="H762" s="42">
        <f>_xll.qlCalendarAdvance(Calendar,$H761,B762,"f",FALSE)</f>
        <v>44698</v>
      </c>
      <c r="I762" s="177">
        <f>_xll.qlInterestRateIndexValueDate(Index1M,$H762)</f>
        <v>44700</v>
      </c>
      <c r="J762" s="182">
        <f>IFERROR(_xll.qlIndexFixing(Index1M,$H762,TRUE,_xll.ohTrigger(RecalcTrigger,Trigger1M)),NA())</f>
        <v>1.2773720059407745E-2</v>
      </c>
      <c r="K762" s="44">
        <f>IFERROR(_xll.qlIndexFixing(Index3M,H762,TRUE,_xll.ohTrigger(RecalcTrigger,Trigger3M)),NA())</f>
        <v>1.4107470854533543E-2</v>
      </c>
      <c r="L762" s="44">
        <f>IFERROR(_xll.qlIndexFixing(Index6M,$H762,TRUE,_xll.ohTrigger(RecalcTrigger,Trigger6M)),NA())</f>
        <v>1.5373216473594133E-2</v>
      </c>
      <c r="M762" s="183">
        <f>IFERROR(_xll.qlIndexFixing(Index1Y,$H762,TRUE,_xll.ohTrigger(RecalcTrigger,Trigger1Y)),NA())</f>
        <v>1.725532637005707E-2</v>
      </c>
      <c r="N762" s="182">
        <f>IFERROR(_xll.qlIndexFixing(ONIndex1M,I762,TRUE,_xll.ohTrigger(RecalcTrigger,Trigger1M)),NA())</f>
        <v>1.2681665065272796E-2</v>
      </c>
      <c r="O762" s="44">
        <f>IFERROR(_xll.qlIndexFixing(ONIndex3M,I762,TRUE,_xll.ohTrigger(RecalcTrigger,Trigger3M)),NA())</f>
        <v>1.3786684675967109E-2</v>
      </c>
      <c r="P762" s="44">
        <f>IFERROR(_xll.qlIndexFixing(ONIndex6M,I762,TRUE,_xll.ohTrigger(RecalcTrigger,Trigger6M)),NA())</f>
        <v>1.4699500975074997E-2</v>
      </c>
      <c r="Q762" s="183">
        <f>IFERROR(_xll.qlIndexFixing(ONIndex1Y,I762,TRUE,_xll.ohTrigger(RecalcTrigger,Trigger1Y)),NA())</f>
        <v>1.5984620510582914E-2</v>
      </c>
    </row>
    <row r="763" spans="2:17" x14ac:dyDescent="0.2">
      <c r="B763" s="39" t="s">
        <v>42</v>
      </c>
      <c r="D763" s="42">
        <f>_xll.qlCalendarAdvance(Calendar,$D762,B763,"f",FALSE)</f>
        <v>44705</v>
      </c>
      <c r="E763" s="177">
        <f>_xll.qlInterestRateIndexValueDate(IndexON,D763)</f>
        <v>44705</v>
      </c>
      <c r="F763" s="193">
        <f>IFERROR(_xll.qlIndexFixing(IndexON,D763,TRUE,_xll.ohTrigger(RecalcTrigger,TriggerON)),NA())</f>
        <v>1.2314606052168386E-2</v>
      </c>
      <c r="H763" s="42">
        <f>_xll.qlCalendarAdvance(Calendar,$H762,B763,"f",FALSE)</f>
        <v>44705</v>
      </c>
      <c r="I763" s="177">
        <f>_xll.qlInterestRateIndexValueDate(Index1M,$H763)</f>
        <v>44707</v>
      </c>
      <c r="J763" s="182">
        <f>IFERROR(_xll.qlIndexFixing(Index1M,$H763,TRUE,_xll.ohTrigger(RecalcTrigger,Trigger1M)),NA())</f>
        <v>1.2825295603235976E-2</v>
      </c>
      <c r="K763" s="44">
        <f>IFERROR(_xll.qlIndexFixing(Index3M,H763,TRUE,_xll.ohTrigger(RecalcTrigger,Trigger3M)),NA())</f>
        <v>1.4156847320112383E-2</v>
      </c>
      <c r="L763" s="44">
        <f>IFERROR(_xll.qlIndexFixing(Index6M,$H763,TRUE,_xll.ohTrigger(RecalcTrigger,Trigger6M)),NA())</f>
        <v>1.5420777712201414E-2</v>
      </c>
      <c r="M763" s="183">
        <f>IFERROR(_xll.qlIndexFixing(Index1Y,$H763,TRUE,_xll.ohTrigger(RecalcTrigger,Trigger1Y)),NA())</f>
        <v>1.7297502974445128E-2</v>
      </c>
      <c r="N763" s="182">
        <f>IFERROR(_xll.qlIndexFixing(ONIndex1M,I763,TRUE,_xll.ohTrigger(RecalcTrigger,Trigger1M)),NA())</f>
        <v>1.2733682167178628E-2</v>
      </c>
      <c r="O763" s="44">
        <f>IFERROR(_xll.qlIndexFixing(ONIndex3M,I763,TRUE,_xll.ohTrigger(RecalcTrigger,Trigger3M)),NA())</f>
        <v>1.3837629345330171E-2</v>
      </c>
      <c r="P763" s="44">
        <f>IFERROR(_xll.qlIndexFixing(ONIndex6M,I763,TRUE,_xll.ohTrigger(RecalcTrigger,Trigger6M)),NA())</f>
        <v>1.4750429416539035E-2</v>
      </c>
      <c r="Q763" s="183">
        <f>IFERROR(_xll.qlIndexFixing(ONIndex1Y,I763,TRUE,_xll.ohTrigger(RecalcTrigger,Trigger1Y)),NA())</f>
        <v>1.6034081984939164E-2</v>
      </c>
    </row>
    <row r="764" spans="2:17" x14ac:dyDescent="0.2">
      <c r="B764" s="39" t="s">
        <v>42</v>
      </c>
      <c r="D764" s="42">
        <f>_xll.qlCalendarAdvance(Calendar,$D763,B764,"f",FALSE)</f>
        <v>44712</v>
      </c>
      <c r="E764" s="177">
        <f>_xll.qlInterestRateIndexValueDate(IndexON,D764)</f>
        <v>44712</v>
      </c>
      <c r="F764" s="193">
        <f>IFERROR(_xll.qlIndexFixing(IndexON,D764,TRUE,_xll.ohTrigger(RecalcTrigger,TriggerON)),NA())</f>
        <v>1.2367446400745052E-2</v>
      </c>
      <c r="H764" s="42">
        <f>_xll.qlCalendarAdvance(Calendar,$H763,B764,"f",FALSE)</f>
        <v>44712</v>
      </c>
      <c r="I764" s="177">
        <f>_xll.qlInterestRateIndexValueDate(Index1M,$H764)</f>
        <v>44714</v>
      </c>
      <c r="J764" s="182">
        <f>IFERROR(_xll.qlIndexFixing(Index1M,$H764,TRUE,_xll.ohTrigger(RecalcTrigger,Trigger1M)),NA())</f>
        <v>1.2876565035862819E-2</v>
      </c>
      <c r="K764" s="44">
        <f>IFERROR(_xll.qlIndexFixing(Index3M,H764,TRUE,_xll.ohTrigger(RecalcTrigger,Trigger3M)),NA())</f>
        <v>1.4205922336401347E-2</v>
      </c>
      <c r="L764" s="44">
        <f>IFERROR(_xll.qlIndexFixing(Index6M,$H764,TRUE,_xll.ohTrigger(RecalcTrigger,Trigger6M)),NA())</f>
        <v>1.5457229924393802E-2</v>
      </c>
      <c r="M764" s="183">
        <f>IFERROR(_xll.qlIndexFixing(Index1Y,$H764,TRUE,_xll.ohTrigger(RecalcTrigger,Trigger1Y)),NA())</f>
        <v>1.7339364804655175E-2</v>
      </c>
      <c r="N764" s="182">
        <f>IFERROR(_xll.qlIndexFixing(ONIndex1M,I764,TRUE,_xll.ohTrigger(RecalcTrigger,Trigger1M)),NA())</f>
        <v>1.2785398793280223E-2</v>
      </c>
      <c r="O764" s="44">
        <f>IFERROR(_xll.qlIndexFixing(ONIndex3M,I764,TRUE,_xll.ohTrigger(RecalcTrigger,Trigger3M)),NA())</f>
        <v>1.38882910004412E-2</v>
      </c>
      <c r="P764" s="44">
        <f>IFERROR(_xll.qlIndexFixing(ONIndex6M,I764,TRUE,_xll.ohTrigger(RecalcTrigger,Trigger6M)),NA())</f>
        <v>1.4801075991153212E-2</v>
      </c>
      <c r="Q764" s="183">
        <f>IFERROR(_xll.qlIndexFixing(ONIndex1Y,I764,TRUE,_xll.ohTrigger(RecalcTrigger,Trigger1Y)),NA())</f>
        <v>1.6083229192362936E-2</v>
      </c>
    </row>
    <row r="765" spans="2:17" x14ac:dyDescent="0.2">
      <c r="B765" s="39" t="s">
        <v>42</v>
      </c>
      <c r="D765" s="42">
        <f>_xll.qlCalendarAdvance(Calendar,$D764,B765,"f",FALSE)</f>
        <v>44719</v>
      </c>
      <c r="E765" s="177">
        <f>_xll.qlInterestRateIndexValueDate(IndexON,D765)</f>
        <v>44719</v>
      </c>
      <c r="F765" s="193">
        <f>IFERROR(_xll.qlIndexFixing(IndexON,D765,TRUE,_xll.ohTrigger(RecalcTrigger,TriggerON)),NA())</f>
        <v>1.2420073428121015E-2</v>
      </c>
      <c r="H765" s="42">
        <f>_xll.qlCalendarAdvance(Calendar,$H764,B765,"f",FALSE)</f>
        <v>44719</v>
      </c>
      <c r="I765" s="177">
        <f>_xll.qlInterestRateIndexValueDate(Index1M,$H765)</f>
        <v>44721</v>
      </c>
      <c r="J765" s="182">
        <f>IFERROR(_xll.qlIndexFixing(Index1M,$H765,TRUE,_xll.ohTrigger(RecalcTrigger,Trigger1M)),NA())</f>
        <v>1.2927524986469652E-2</v>
      </c>
      <c r="K765" s="44">
        <f>IFERROR(_xll.qlIndexFixing(Index3M,H765,TRUE,_xll.ohTrigger(RecalcTrigger,Trigger3M)),NA())</f>
        <v>1.4254692850510316E-2</v>
      </c>
      <c r="L765" s="44">
        <f>IFERROR(_xll.qlIndexFixing(Index6M,$H765,TRUE,_xll.ohTrigger(RecalcTrigger,Trigger6M)),NA())</f>
        <v>1.5504272160478481E-2</v>
      </c>
      <c r="M765" s="183">
        <f>IFERROR(_xll.qlIndexFixing(Index1Y,$H765,TRUE,_xll.ohTrigger(RecalcTrigger,Trigger1Y)),NA())</f>
        <v>1.7380911436261567E-2</v>
      </c>
      <c r="N765" s="182">
        <f>IFERROR(_xll.qlIndexFixing(ONIndex1M,I765,TRUE,_xll.ohTrigger(RecalcTrigger,Trigger1M)),NA())</f>
        <v>1.2836811580747565E-2</v>
      </c>
      <c r="O765" s="44">
        <f>IFERROR(_xll.qlIndexFixing(ONIndex3M,I765,TRUE,_xll.ohTrigger(RecalcTrigger,Trigger3M)),NA())</f>
        <v>1.3938666610284756E-2</v>
      </c>
      <c r="P765" s="44">
        <f>IFERROR(_xll.qlIndexFixing(ONIndex6M,I765,TRUE,_xll.ohTrigger(RecalcTrigger,Trigger6M)),NA())</f>
        <v>1.4851437608909279E-2</v>
      </c>
      <c r="Q765" s="183">
        <f>IFERROR(_xll.qlIndexFixing(ONIndex1Y,I765,TRUE,_xll.ohTrigger(RecalcTrigger,Trigger1Y)),NA())</f>
        <v>1.6132058764988244E-2</v>
      </c>
    </row>
    <row r="766" spans="2:17" x14ac:dyDescent="0.2">
      <c r="B766" s="39" t="s">
        <v>42</v>
      </c>
      <c r="D766" s="42">
        <f>_xll.qlCalendarAdvance(Calendar,$D765,B766,"f",FALSE)</f>
        <v>44726</v>
      </c>
      <c r="E766" s="177">
        <f>_xll.qlInterestRateIndexValueDate(IndexON,D766)</f>
        <v>44726</v>
      </c>
      <c r="F766" s="193">
        <f>IFERROR(_xll.qlIndexFixing(IndexON,D766,TRUE,_xll.ohTrigger(RecalcTrigger,TriggerON)),NA())</f>
        <v>1.2472484757237723E-2</v>
      </c>
      <c r="H766" s="42">
        <f>_xll.qlCalendarAdvance(Calendar,$H765,B766,"f",FALSE)</f>
        <v>44726</v>
      </c>
      <c r="I766" s="177">
        <f>_xll.qlInterestRateIndexValueDate(Index1M,$H766)</f>
        <v>44728</v>
      </c>
      <c r="J766" s="182">
        <f>IFERROR(_xll.qlIndexFixing(Index1M,$H766,TRUE,_xll.ohTrigger(RecalcTrigger,Trigger1M)),NA())</f>
        <v>1.2978172084202877E-2</v>
      </c>
      <c r="K766" s="44">
        <f>IFERROR(_xll.qlIndexFixing(Index3M,H766,TRUE,_xll.ohTrigger(RecalcTrigger,Trigger3M)),NA())</f>
        <v>1.4303155809467507E-2</v>
      </c>
      <c r="L766" s="44">
        <f>IFERROR(_xll.qlIndexFixing(Index6M,$H766,TRUE,_xll.ohTrigger(RecalcTrigger,Trigger6M)),NA())</f>
        <v>1.5551029919923321E-2</v>
      </c>
      <c r="M766" s="183">
        <f>IFERROR(_xll.qlIndexFixing(Index1Y,$H766,TRUE,_xll.ohTrigger(RecalcTrigger,Trigger1Y)),NA())</f>
        <v>1.7422142469128266E-2</v>
      </c>
      <c r="N766" s="182">
        <f>IFERROR(_xll.qlIndexFixing(ONIndex1M,I766,TRUE,_xll.ohTrigger(RecalcTrigger,Trigger1M)),NA())</f>
        <v>1.288791716635096E-2</v>
      </c>
      <c r="O766" s="44">
        <f>IFERROR(_xll.qlIndexFixing(ONIndex3M,I766,TRUE,_xll.ohTrigger(RecalcTrigger,Trigger3M)),NA())</f>
        <v>1.3988753144245081E-2</v>
      </c>
      <c r="P766" s="44">
        <f>IFERROR(_xll.qlIndexFixing(ONIndex6M,I766,TRUE,_xll.ohTrigger(RecalcTrigger,Trigger6M)),NA())</f>
        <v>1.4901511179559179E-2</v>
      </c>
      <c r="Q766" s="183">
        <f>IFERROR(_xll.qlIndexFixing(ONIndex1Y,I766,TRUE,_xll.ohTrigger(RecalcTrigger,Trigger1Y)),NA())</f>
        <v>1.6180567334709295E-2</v>
      </c>
    </row>
    <row r="767" spans="2:17" x14ac:dyDescent="0.2">
      <c r="B767" s="39" t="s">
        <v>42</v>
      </c>
      <c r="D767" s="42">
        <f>_xll.qlCalendarAdvance(Calendar,$D766,B767,"f",FALSE)</f>
        <v>44733</v>
      </c>
      <c r="E767" s="177">
        <f>_xll.qlInterestRateIndexValueDate(IndexON,D767)</f>
        <v>44733</v>
      </c>
      <c r="F767" s="193">
        <f>IFERROR(_xll.qlIndexFixing(IndexON,D767,TRUE,_xll.ohTrigger(RecalcTrigger,TriggerON)),NA())</f>
        <v>1.2524678010796819E-2</v>
      </c>
      <c r="H767" s="42">
        <f>_xll.qlCalendarAdvance(Calendar,$H766,B767,"f",FALSE)</f>
        <v>44733</v>
      </c>
      <c r="I767" s="177">
        <f>_xll.qlInterestRateIndexValueDate(Index1M,$H767)</f>
        <v>44735</v>
      </c>
      <c r="J767" s="182">
        <f>IFERROR(_xll.qlIndexFixing(Index1M,$H767,TRUE,_xll.ohTrigger(RecalcTrigger,Trigger1M)),NA())</f>
        <v>1.3028502958173926E-2</v>
      </c>
      <c r="K767" s="44">
        <f>IFERROR(_xll.qlIndexFixing(Index3M,H767,TRUE,_xll.ohTrigger(RecalcTrigger,Trigger3M)),NA())</f>
        <v>1.4351308160222927E-2</v>
      </c>
      <c r="L767" s="44">
        <f>IFERROR(_xll.qlIndexFixing(Index6M,$H767,TRUE,_xll.ohTrigger(RecalcTrigger,Trigger6M)),NA())</f>
        <v>1.5597504422289602E-2</v>
      </c>
      <c r="M767" s="183">
        <f>IFERROR(_xll.qlIndexFixing(Index1Y,$H767,TRUE,_xll.ohTrigger(RecalcTrigger,Trigger1Y)),NA())</f>
        <v>1.7463057527414987E-2</v>
      </c>
      <c r="N767" s="182">
        <f>IFERROR(_xll.qlIndexFixing(ONIndex1M,I767,TRUE,_xll.ohTrigger(RecalcTrigger,Trigger1M)),NA())</f>
        <v>1.2938712187180457E-2</v>
      </c>
      <c r="O767" s="44">
        <f>IFERROR(_xll.qlIndexFixing(ONIndex3M,I767,TRUE,_xll.ohTrigger(RecalcTrigger,Trigger3M)),NA())</f>
        <v>1.4038547571386673E-2</v>
      </c>
      <c r="P767" s="44">
        <f>IFERROR(_xll.qlIndexFixing(ONIndex6M,I767,TRUE,_xll.ohTrigger(RecalcTrigger,Trigger6M)),NA())</f>
        <v>1.4951293613014727E-2</v>
      </c>
      <c r="Q767" s="183">
        <f>IFERROR(_xll.qlIndexFixing(ONIndex1Y,I767,TRUE,_xll.ohTrigger(RecalcTrigger,Trigger1Y)),NA())</f>
        <v>1.622875153350023E-2</v>
      </c>
    </row>
    <row r="768" spans="2:17" x14ac:dyDescent="0.2">
      <c r="B768" s="39" t="s">
        <v>42</v>
      </c>
      <c r="D768" s="42">
        <f>_xll.qlCalendarAdvance(Calendar,$D767,B768,"f",FALSE)</f>
        <v>44740</v>
      </c>
      <c r="E768" s="177">
        <f>_xll.qlInterestRateIndexValueDate(IndexON,D768)</f>
        <v>44740</v>
      </c>
      <c r="F768" s="193">
        <f>IFERROR(_xll.qlIndexFixing(IndexON,D768,TRUE,_xll.ohTrigger(RecalcTrigger,TriggerON)),NA())</f>
        <v>1.257665081181969E-2</v>
      </c>
      <c r="H768" s="42">
        <f>_xll.qlCalendarAdvance(Calendar,$H767,B768,"f",FALSE)</f>
        <v>44740</v>
      </c>
      <c r="I768" s="177">
        <f>_xll.qlInterestRateIndexValueDate(Index1M,$H768)</f>
        <v>44742</v>
      </c>
      <c r="J768" s="182">
        <f>IFERROR(_xll.qlIndexFixing(Index1M,$H768,TRUE,_xll.ohTrigger(RecalcTrigger,Trigger1M)),NA())</f>
        <v>1.3067163549940655E-2</v>
      </c>
      <c r="K768" s="44">
        <f>IFERROR(_xll.qlIndexFixing(Index3M,H768,TRUE,_xll.ohTrigger(RecalcTrigger,Trigger3M)),NA())</f>
        <v>1.4399147289350584E-2</v>
      </c>
      <c r="L768" s="44">
        <f>IFERROR(_xll.qlIndexFixing(Index6M,$H768,TRUE,_xll.ohTrigger(RecalcTrigger,Trigger6M)),NA())</f>
        <v>1.5643696929872514E-2</v>
      </c>
      <c r="M768" s="183">
        <f>IFERROR(_xll.qlIndexFixing(Index1Y,$H768,TRUE,_xll.ohTrigger(RecalcTrigger,Trigger1Y)),NA())</f>
        <v>1.7503656259583753E-2</v>
      </c>
      <c r="N768" s="182">
        <f>IFERROR(_xll.qlIndexFixing(ONIndex1M,I768,TRUE,_xll.ohTrigger(RecalcTrigger,Trigger1M)),NA())</f>
        <v>1.2989193280166234E-2</v>
      </c>
      <c r="O768" s="44">
        <f>IFERROR(_xll.qlIndexFixing(ONIndex3M,I768,TRUE,_xll.ohTrigger(RecalcTrigger,Trigger3M)),NA())</f>
        <v>1.4088046861173709E-2</v>
      </c>
      <c r="P768" s="44">
        <f>IFERROR(_xll.qlIndexFixing(ONIndex6M,I768,TRUE,_xll.ohTrigger(RecalcTrigger,Trigger6M)),NA())</f>
        <v>1.5000781819187736E-2</v>
      </c>
      <c r="Q768" s="183">
        <f>IFERROR(_xll.qlIndexFixing(ONIndex1Y,I768,TRUE,_xll.ohTrigger(RecalcTrigger,Trigger1Y)),NA())</f>
        <v>1.6276607993415126E-2</v>
      </c>
    </row>
    <row r="769" spans="2:17" x14ac:dyDescent="0.2">
      <c r="B769" s="39" t="s">
        <v>42</v>
      </c>
      <c r="D769" s="42">
        <f>_xll.qlCalendarAdvance(Calendar,$D768,B769,"f",FALSE)</f>
        <v>44747</v>
      </c>
      <c r="E769" s="177">
        <f>_xll.qlInterestRateIndexValueDate(IndexON,D769)</f>
        <v>44747</v>
      </c>
      <c r="F769" s="193">
        <f>IFERROR(_xll.qlIndexFixing(IndexON,D769,TRUE,_xll.ohTrigger(RecalcTrigger,TriggerON)),NA())</f>
        <v>1.2628400783087912E-2</v>
      </c>
      <c r="H769" s="42">
        <f>_xll.qlCalendarAdvance(Calendar,$H768,B769,"f",FALSE)</f>
        <v>44747</v>
      </c>
      <c r="I769" s="177">
        <f>_xll.qlInterestRateIndexValueDate(Index1M,$H769)</f>
        <v>44749</v>
      </c>
      <c r="J769" s="182">
        <f>IFERROR(_xll.qlIndexFixing(Index1M,$H769,TRUE,_xll.ohTrigger(RecalcTrigger,Trigger1M)),NA())</f>
        <v>1.3128202551102863E-2</v>
      </c>
      <c r="K769" s="44">
        <f>IFERROR(_xll.qlIndexFixing(Index3M,H769,TRUE,_xll.ohTrigger(RecalcTrigger,Trigger3M)),NA())</f>
        <v>1.4446677993991422E-2</v>
      </c>
      <c r="L769" s="44">
        <f>IFERROR(_xll.qlIndexFixing(Index6M,$H769,TRUE,_xll.ohTrigger(RecalcTrigger,Trigger6M)),NA())</f>
        <v>1.5700173388171056E-2</v>
      </c>
      <c r="M769" s="183">
        <f>IFERROR(_xll.qlIndexFixing(Index1Y,$H769,TRUE,_xll.ohTrigger(RecalcTrigger,Trigger1Y)),NA())</f>
        <v>1.754393833840415E-2</v>
      </c>
      <c r="N769" s="182">
        <f>IFERROR(_xll.qlIndexFixing(ONIndex1M,I769,TRUE,_xll.ohTrigger(RecalcTrigger,Trigger1M)),NA())</f>
        <v>1.3039357082318404E-2</v>
      </c>
      <c r="O769" s="44">
        <f>IFERROR(_xll.qlIndexFixing(ONIndex3M,I769,TRUE,_xll.ohTrigger(RecalcTrigger,Trigger3M)),NA())</f>
        <v>1.413724798259075E-2</v>
      </c>
      <c r="P769" s="44">
        <f>IFERROR(_xll.qlIndexFixing(ONIndex6M,I769,TRUE,_xll.ohTrigger(RecalcTrigger,Trigger6M)),NA())</f>
        <v>1.5049972708069959E-2</v>
      </c>
      <c r="Q769" s="183">
        <f>IFERROR(_xll.qlIndexFixing(ONIndex1Y,I769,TRUE,_xll.ohTrigger(RecalcTrigger,Trigger1Y)),NA())</f>
        <v>1.6324133346428127E-2</v>
      </c>
    </row>
    <row r="770" spans="2:17" x14ac:dyDescent="0.2">
      <c r="B770" s="39" t="s">
        <v>42</v>
      </c>
      <c r="D770" s="42">
        <f>_xll.qlCalendarAdvance(Calendar,$D769,B770,"f",FALSE)</f>
        <v>44754</v>
      </c>
      <c r="E770" s="177">
        <f>_xll.qlInterestRateIndexValueDate(IndexON,D770)</f>
        <v>44754</v>
      </c>
      <c r="F770" s="193">
        <f>IFERROR(_xll.qlIndexFixing(IndexON,D770,TRUE,_xll.ohTrigger(RecalcTrigger,TriggerON)),NA())</f>
        <v>1.2679925547303128E-2</v>
      </c>
      <c r="H770" s="42">
        <f>_xll.qlCalendarAdvance(Calendar,$H769,B770,"f",FALSE)</f>
        <v>44754</v>
      </c>
      <c r="I770" s="177">
        <f>_xll.qlInterestRateIndexValueDate(Index1M,$H770)</f>
        <v>44756</v>
      </c>
      <c r="J770" s="182">
        <f>IFERROR(_xll.qlIndexFixing(Index1M,$H770,TRUE,_xll.ohTrigger(RecalcTrigger,Trigger1M)),NA())</f>
        <v>1.3177564528121244E-2</v>
      </c>
      <c r="K770" s="44">
        <f>IFERROR(_xll.qlIndexFixing(Index3M,H770,TRUE,_xll.ohTrigger(RecalcTrigger,Trigger3M)),NA())</f>
        <v>1.4493911319008724E-2</v>
      </c>
      <c r="L770" s="44">
        <f>IFERROR(_xll.qlIndexFixing(Index6M,$H770,TRUE,_xll.ohTrigger(RecalcTrigger,Trigger6M)),NA())</f>
        <v>1.5745755131111171E-2</v>
      </c>
      <c r="M770" s="183">
        <f>IFERROR(_xll.qlIndexFixing(Index1Y,$H770,TRUE,_xll.ohTrigger(RecalcTrigger,Trigger1Y)),NA())</f>
        <v>1.758390346095948E-2</v>
      </c>
      <c r="N770" s="182">
        <f>IFERROR(_xll.qlIndexFixing(ONIndex1M,I770,TRUE,_xll.ohTrigger(RecalcTrigger,Trigger1M)),NA())</f>
        <v>1.3089200230487208E-2</v>
      </c>
      <c r="O770" s="44">
        <f>IFERROR(_xll.qlIndexFixing(ONIndex3M,I770,TRUE,_xll.ohTrigger(RecalcTrigger,Trigger3M)),NA())</f>
        <v>1.418614790502204E-2</v>
      </c>
      <c r="P770" s="44">
        <f>IFERROR(_xll.qlIndexFixing(ONIndex6M,I770,TRUE,_xll.ohTrigger(RecalcTrigger,Trigger6M)),NA())</f>
        <v>1.5098863189413336E-2</v>
      </c>
      <c r="Q770" s="183">
        <f>IFERROR(_xll.qlIndexFixing(ONIndex1Y,I770,TRUE,_xll.ohTrigger(RecalcTrigger,Trigger1Y)),NA())</f>
        <v>1.6371324224513373E-2</v>
      </c>
    </row>
    <row r="771" spans="2:17" x14ac:dyDescent="0.2">
      <c r="B771" s="39" t="s">
        <v>42</v>
      </c>
      <c r="D771" s="42">
        <f>_xll.qlCalendarAdvance(Calendar,$D770,B771,"f",FALSE)</f>
        <v>44761</v>
      </c>
      <c r="E771" s="177">
        <f>_xll.qlInterestRateIndexValueDate(IndexON,D771)</f>
        <v>44761</v>
      </c>
      <c r="F771" s="193">
        <f>IFERROR(_xll.qlIndexFixing(IndexON,D771,TRUE,_xll.ohTrigger(RecalcTrigger,TriggerON)),NA())</f>
        <v>1.2731222727406788E-2</v>
      </c>
      <c r="H771" s="42">
        <f>_xll.qlCalendarAdvance(Calendar,$H770,B771,"f",FALSE)</f>
        <v>44761</v>
      </c>
      <c r="I771" s="177">
        <f>_xll.qlInterestRateIndexValueDate(Index1M,$H771)</f>
        <v>44763</v>
      </c>
      <c r="J771" s="182">
        <f>IFERROR(_xll.qlIndexFixing(Index1M,$H771,TRUE,_xll.ohTrigger(RecalcTrigger,Trigger1M)),NA())</f>
        <v>1.3226596797490942E-2</v>
      </c>
      <c r="K771" s="44">
        <f>IFERROR(_xll.qlIndexFixing(Index3M,H771,TRUE,_xll.ohTrigger(RecalcTrigger,Trigger3M)),NA())</f>
        <v>1.4540858649332012E-2</v>
      </c>
      <c r="L771" s="44">
        <f>IFERROR(_xll.qlIndexFixing(Index6M,$H771,TRUE,_xll.ohTrigger(RecalcTrigger,Trigger6M)),NA())</f>
        <v>1.5791059093951291E-2</v>
      </c>
      <c r="M771" s="183">
        <f>IFERROR(_xll.qlIndexFixing(Index1Y,$H771,TRUE,_xll.ohTrigger(RecalcTrigger,Trigger1Y)),NA())</f>
        <v>1.762355134865265E-2</v>
      </c>
      <c r="N771" s="182">
        <f>IFERROR(_xll.qlIndexFixing(ONIndex1M,I771,TRUE,_xll.ohTrigger(RecalcTrigger,Trigger1M)),NA())</f>
        <v>1.3138719361842632E-2</v>
      </c>
      <c r="O771" s="44">
        <f>IFERROR(_xll.qlIndexFixing(ONIndex3M,I771,TRUE,_xll.ohTrigger(RecalcTrigger,Trigger3M)),NA())</f>
        <v>1.4234743597691946E-2</v>
      </c>
      <c r="P771" s="44">
        <f>IFERROR(_xll.qlIndexFixing(ONIndex6M,I771,TRUE,_xll.ohTrigger(RecalcTrigger,Trigger6M)),NA())</f>
        <v>1.514745017320962E-2</v>
      </c>
      <c r="Q771" s="183">
        <f>IFERROR(_xll.qlIndexFixing(ONIndex1Y,I771,TRUE,_xll.ohTrigger(RecalcTrigger,Trigger1Y)),NA())</f>
        <v>1.6418177259724942E-2</v>
      </c>
    </row>
    <row r="772" spans="2:17" x14ac:dyDescent="0.2">
      <c r="B772" s="39" t="s">
        <v>42</v>
      </c>
      <c r="D772" s="42">
        <f>_xll.qlCalendarAdvance(Calendar,$D771,B772,"f",FALSE)</f>
        <v>44768</v>
      </c>
      <c r="E772" s="177">
        <f>_xll.qlInterestRateIndexValueDate(IndexON,D772)</f>
        <v>44768</v>
      </c>
      <c r="F772" s="193">
        <f>IFERROR(_xll.qlIndexFixing(IndexON,D772,TRUE,_xll.ohTrigger(RecalcTrigger,TriggerON)),NA())</f>
        <v>1.2782289946260406E-2</v>
      </c>
      <c r="H772" s="42">
        <f>_xll.qlCalendarAdvance(Calendar,$H771,B772,"f",FALSE)</f>
        <v>44768</v>
      </c>
      <c r="I772" s="177">
        <f>_xll.qlInterestRateIndexValueDate(Index1M,$H772)</f>
        <v>44770</v>
      </c>
      <c r="J772" s="182">
        <f>IFERROR(_xll.qlIndexFixing(Index1M,$H772,TRUE,_xll.ohTrigger(RecalcTrigger,Trigger1M)),NA())</f>
        <v>1.3275295988168512E-2</v>
      </c>
      <c r="K772" s="44">
        <f>IFERROR(_xll.qlIndexFixing(Index3M,H772,TRUE,_xll.ohTrigger(RecalcTrigger,Trigger3M)),NA())</f>
        <v>1.4587531524971971E-2</v>
      </c>
      <c r="L772" s="44">
        <f>IFERROR(_xll.qlIndexFixing(Index6M,$H772,TRUE,_xll.ohTrigger(RecalcTrigger,Trigger6M)),NA())</f>
        <v>1.5836086654118186E-2</v>
      </c>
      <c r="M772" s="183">
        <f>IFERROR(_xll.qlIndexFixing(Index1Y,$H772,TRUE,_xll.ohTrigger(RecalcTrigger,Trigger1Y)),NA())</f>
        <v>1.766288174721144E-2</v>
      </c>
      <c r="N772" s="182">
        <f>IFERROR(_xll.qlIndexFixing(ONIndex1M,I772,TRUE,_xll.ohTrigger(RecalcTrigger,Trigger1M)),NA())</f>
        <v>1.3187911113234918E-2</v>
      </c>
      <c r="O772" s="44">
        <f>IFERROR(_xll.qlIndexFixing(ONIndex3M,I772,TRUE,_xll.ohTrigger(RecalcTrigger,Trigger3M)),NA())</f>
        <v>1.4283032029744902E-2</v>
      </c>
      <c r="P772" s="44">
        <f>IFERROR(_xll.qlIndexFixing(ONIndex6M,I772,TRUE,_xll.ohTrigger(RecalcTrigger,Trigger6M)),NA())</f>
        <v>1.5195730569370625E-2</v>
      </c>
      <c r="Q772" s="183">
        <f>IFERROR(_xll.qlIndexFixing(ONIndex1Y,I772,TRUE,_xll.ohTrigger(RecalcTrigger,Trigger1Y)),NA())</f>
        <v>1.6464689083877104E-2</v>
      </c>
    </row>
    <row r="773" spans="2:17" x14ac:dyDescent="0.2">
      <c r="B773" s="39" t="s">
        <v>42</v>
      </c>
      <c r="D773" s="42">
        <f>_xll.qlCalendarAdvance(Calendar,$D772,B773,"f",FALSE)</f>
        <v>44775</v>
      </c>
      <c r="E773" s="177">
        <f>_xll.qlInterestRateIndexValueDate(IndexON,D773)</f>
        <v>44775</v>
      </c>
      <c r="F773" s="193">
        <f>IFERROR(_xll.qlIndexFixing(IndexON,D773,TRUE,_xll.ohTrigger(RecalcTrigger,TriggerON)),NA())</f>
        <v>1.2833124826725495E-2</v>
      </c>
      <c r="H773" s="42">
        <f>_xll.qlCalendarAdvance(Calendar,$H772,B773,"f",FALSE)</f>
        <v>44775</v>
      </c>
      <c r="I773" s="177">
        <f>_xll.qlInterestRateIndexValueDate(Index1M,$H773)</f>
        <v>44777</v>
      </c>
      <c r="J773" s="182">
        <f>IFERROR(_xll.qlIndexFixing(Index1M,$H773,TRUE,_xll.ohTrigger(RecalcTrigger,Trigger1M)),NA())</f>
        <v>1.3323658729075538E-2</v>
      </c>
      <c r="K773" s="44">
        <f>IFERROR(_xll.qlIndexFixing(Index3M,H773,TRUE,_xll.ohTrigger(RecalcTrigger,Trigger3M)),NA())</f>
        <v>1.4633941641023062E-2</v>
      </c>
      <c r="L773" s="44">
        <f>IFERROR(_xll.qlIndexFixing(Index6M,$H773,TRUE,_xll.ohTrigger(RecalcTrigger,Trigger6M)),NA())</f>
        <v>1.5880839231103047E-2</v>
      </c>
      <c r="M773" s="183">
        <f>IFERROR(_xll.qlIndexFixing(Index1Y,$H773,TRUE,_xll.ohTrigger(RecalcTrigger,Trigger1Y)),NA())</f>
        <v>1.7701894426694415E-2</v>
      </c>
      <c r="N773" s="182">
        <f>IFERROR(_xll.qlIndexFixing(ONIndex1M,I773,TRUE,_xll.ohTrigger(RecalcTrigger,Trigger1M)),NA())</f>
        <v>1.3236772121674178E-2</v>
      </c>
      <c r="O773" s="44">
        <f>IFERROR(_xll.qlIndexFixing(ONIndex3M,I773,TRUE,_xll.ohTrigger(RecalcTrigger,Trigger3M)),NA())</f>
        <v>1.4331010170405278E-2</v>
      </c>
      <c r="P773" s="44">
        <f>IFERROR(_xll.qlIndexFixing(ONIndex6M,I773,TRUE,_xll.ohTrigger(RecalcTrigger,Trigger6M)),NA())</f>
        <v>1.5243701287648292E-2</v>
      </c>
      <c r="Q773" s="183">
        <f>IFERROR(_xll.qlIndexFixing(ONIndex1Y,I773,TRUE,_xll.ohTrigger(RecalcTrigger,Trigger1Y)),NA())</f>
        <v>1.6510856329103873E-2</v>
      </c>
    </row>
    <row r="774" spans="2:17" x14ac:dyDescent="0.2">
      <c r="B774" s="39" t="s">
        <v>42</v>
      </c>
      <c r="D774" s="42">
        <f>_xll.qlCalendarAdvance(Calendar,$D773,B774,"f",FALSE)</f>
        <v>44782</v>
      </c>
      <c r="E774" s="177">
        <f>_xll.qlInterestRateIndexValueDate(IndexON,D774)</f>
        <v>44782</v>
      </c>
      <c r="F774" s="193">
        <f>IFERROR(_xll.qlIndexFixing(IndexON,D774,TRUE,_xll.ohTrigger(RecalcTrigger,TriggerON)),NA())</f>
        <v>1.2883724991583634E-2</v>
      </c>
      <c r="H774" s="42">
        <f>_xll.qlCalendarAdvance(Calendar,$H773,B774,"f",FALSE)</f>
        <v>44782</v>
      </c>
      <c r="I774" s="177">
        <f>_xll.qlInterestRateIndexValueDate(Index1M,$H774)</f>
        <v>44784</v>
      </c>
      <c r="J774" s="182">
        <f>IFERROR(_xll.qlIndexFixing(Index1M,$H774,TRUE,_xll.ohTrigger(RecalcTrigger,Trigger1M)),NA())</f>
        <v>1.3371681649106126E-2</v>
      </c>
      <c r="K774" s="44">
        <f>IFERROR(_xll.qlIndexFixing(Index3M,H774,TRUE,_xll.ohTrigger(RecalcTrigger,Trigger3M)),NA())</f>
        <v>1.4680100847661776E-2</v>
      </c>
      <c r="L774" s="44">
        <f>IFERROR(_xll.qlIndexFixing(Index6M,$H774,TRUE,_xll.ohTrigger(RecalcTrigger,Trigger6M)),NA())</f>
        <v>1.5925318286470515E-2</v>
      </c>
      <c r="M774" s="183">
        <f>IFERROR(_xll.qlIndexFixing(Index1Y,$H774,TRUE,_xll.ohTrigger(RecalcTrigger,Trigger1Y)),NA())</f>
        <v>1.774058918149574E-2</v>
      </c>
      <c r="N774" s="182">
        <f>IFERROR(_xll.qlIndexFixing(ONIndex1M,I774,TRUE,_xll.ohTrigger(RecalcTrigger,Trigger1M)),NA())</f>
        <v>1.3285299024090591E-2</v>
      </c>
      <c r="O774" s="44">
        <f>IFERROR(_xll.qlIndexFixing(ONIndex3M,I774,TRUE,_xll.ohTrigger(RecalcTrigger,Trigger3M)),NA())</f>
        <v>1.4378674988897444E-2</v>
      </c>
      <c r="P774" s="44">
        <f>IFERROR(_xll.qlIndexFixing(ONIndex6M,I774,TRUE,_xll.ohTrigger(RecalcTrigger,Trigger6M)),NA())</f>
        <v>1.5291359237954438E-2</v>
      </c>
      <c r="Q774" s="183">
        <f>IFERROR(_xll.qlIndexFixing(ONIndex1Y,I774,TRUE,_xll.ohTrigger(RecalcTrigger,Trigger1Y)),NA())</f>
        <v>1.6556675627379391E-2</v>
      </c>
    </row>
    <row r="775" spans="2:17" x14ac:dyDescent="0.2">
      <c r="B775" s="39" t="s">
        <v>42</v>
      </c>
      <c r="D775" s="42">
        <f>_xll.qlCalendarAdvance(Calendar,$D774,B775,"f",FALSE)</f>
        <v>44789</v>
      </c>
      <c r="E775" s="177">
        <f>_xll.qlInterestRateIndexValueDate(IndexON,D775)</f>
        <v>44789</v>
      </c>
      <c r="F775" s="193">
        <f>IFERROR(_xll.qlIndexFixing(IndexON,D775,TRUE,_xll.ohTrigger(RecalcTrigger,TriggerON)),NA())</f>
        <v>1.2934088063696336E-2</v>
      </c>
      <c r="H775" s="42">
        <f>_xll.qlCalendarAdvance(Calendar,$H774,B775,"f",FALSE)</f>
        <v>44789</v>
      </c>
      <c r="I775" s="177">
        <f>_xll.qlInterestRateIndexValueDate(Index1M,$H775)</f>
        <v>44791</v>
      </c>
      <c r="J775" s="182">
        <f>IFERROR(_xll.qlIndexFixing(Index1M,$H775,TRUE,_xll.ohTrigger(RecalcTrigger,Trigger1M)),NA())</f>
        <v>1.3419361377129402E-2</v>
      </c>
      <c r="K775" s="44">
        <f>IFERROR(_xll.qlIndexFixing(Index3M,H775,TRUE,_xll.ohTrigger(RecalcTrigger,Trigger3M)),NA())</f>
        <v>1.4726021150150113E-2</v>
      </c>
      <c r="L775" s="44">
        <f>IFERROR(_xll.qlIndexFixing(Index6M,$H775,TRUE,_xll.ohTrigger(RecalcTrigger,Trigger6M)),NA())</f>
        <v>1.5969525323853928E-2</v>
      </c>
      <c r="M775" s="183">
        <f>IFERROR(_xll.qlIndexFixing(Index1Y,$H775,TRUE,_xll.ohTrigger(RecalcTrigger,Trigger1Y)),NA())</f>
        <v>1.7778965830350876E-2</v>
      </c>
      <c r="N775" s="182">
        <f>IFERROR(_xll.qlIndexFixing(ONIndex1M,I775,TRUE,_xll.ohTrigger(RecalcTrigger,Trigger1M)),NA())</f>
        <v>1.3333488457494269E-2</v>
      </c>
      <c r="O775" s="44">
        <f>IFERROR(_xll.qlIndexFixing(ONIndex3M,I775,TRUE,_xll.ohTrigger(RecalcTrigger,Trigger3M)),NA())</f>
        <v>1.4426023454445769E-2</v>
      </c>
      <c r="P775" s="44">
        <f>IFERROR(_xll.qlIndexFixing(ONIndex6M,I775,TRUE,_xll.ohTrigger(RecalcTrigger,Trigger6M)),NA())</f>
        <v>1.5338701330360749E-2</v>
      </c>
      <c r="Q775" s="183">
        <f>IFERROR(_xll.qlIndexFixing(ONIndex1Y,I775,TRUE,_xll.ohTrigger(RecalcTrigger,Trigger1Y)),NA())</f>
        <v>1.6602143610597864E-2</v>
      </c>
    </row>
    <row r="776" spans="2:17" x14ac:dyDescent="0.2">
      <c r="B776" s="39" t="s">
        <v>42</v>
      </c>
      <c r="D776" s="42">
        <f>_xll.qlCalendarAdvance(Calendar,$D775,B776,"f",FALSE)</f>
        <v>44796</v>
      </c>
      <c r="E776" s="177">
        <f>_xll.qlInterestRateIndexValueDate(IndexON,D776)</f>
        <v>44796</v>
      </c>
      <c r="F776" s="193">
        <f>IFERROR(_xll.qlIndexFixing(IndexON,D776,TRUE,_xll.ohTrigger(RecalcTrigger,TriggerON)),NA())</f>
        <v>1.2984211665765244E-2</v>
      </c>
      <c r="H776" s="42">
        <f>_xll.qlCalendarAdvance(Calendar,$H775,B776,"f",FALSE)</f>
        <v>44796</v>
      </c>
      <c r="I776" s="177">
        <f>_xll.qlInterestRateIndexValueDate(Index1M,$H776)</f>
        <v>44798</v>
      </c>
      <c r="J776" s="182">
        <f>IFERROR(_xll.qlIndexFixing(Index1M,$H776,TRUE,_xll.ohTrigger(RecalcTrigger,Trigger1M)),NA())</f>
        <v>1.346669454198951E-2</v>
      </c>
      <c r="K776" s="44">
        <f>IFERROR(_xll.qlIndexFixing(Index3M,H776,TRUE,_xll.ohTrigger(RecalcTrigger,Trigger3M)),NA())</f>
        <v>1.4771714708837324E-2</v>
      </c>
      <c r="L776" s="44">
        <f>IFERROR(_xll.qlIndexFixing(Index6M,$H776,TRUE,_xll.ohTrigger(RecalcTrigger,Trigger6M)),NA())</f>
        <v>1.6013461888962226E-2</v>
      </c>
      <c r="M776" s="183">
        <f>IFERROR(_xll.qlIndexFixing(Index1Y,$H776,TRUE,_xll.ohTrigger(RecalcTrigger,Trigger1Y)),NA())</f>
        <v>1.7817024216341622E-2</v>
      </c>
      <c r="N776" s="182">
        <f>IFERROR(_xll.qlIndexFixing(ONIndex1M,I776,TRUE,_xll.ohTrigger(RecalcTrigger,Trigger1M)),NA())</f>
        <v>1.3381337058735454E-2</v>
      </c>
      <c r="O776" s="44">
        <f>IFERROR(_xll.qlIndexFixing(ONIndex3M,I776,TRUE,_xll.ohTrigger(RecalcTrigger,Trigger3M)),NA())</f>
        <v>1.4473052536354558E-2</v>
      </c>
      <c r="P776" s="44">
        <f>IFERROR(_xll.qlIndexFixing(ONIndex6M,I776,TRUE,_xll.ohTrigger(RecalcTrigger,Trigger6M)),NA())</f>
        <v>1.5385724474619167E-2</v>
      </c>
      <c r="Q776" s="183">
        <f>IFERROR(_xll.qlIndexFixing(ONIndex1Y,I776,TRUE,_xll.ohTrigger(RecalcTrigger,Trigger1Y)),NA())</f>
        <v>1.6647256910733432E-2</v>
      </c>
    </row>
    <row r="777" spans="2:17" x14ac:dyDescent="0.2">
      <c r="B777" s="39" t="s">
        <v>42</v>
      </c>
      <c r="D777" s="42">
        <f>_xll.qlCalendarAdvance(Calendar,$D776,B777,"f",FALSE)</f>
        <v>44803</v>
      </c>
      <c r="E777" s="177">
        <f>_xll.qlInterestRateIndexValueDate(IndexON,D777)</f>
        <v>44803</v>
      </c>
      <c r="F777" s="193">
        <f>IFERROR(_xll.qlIndexFixing(IndexON,D777,TRUE,_xll.ohTrigger(RecalcTrigger,TriggerON)),NA())</f>
        <v>1.3034093420811743E-2</v>
      </c>
      <c r="H777" s="42">
        <f>_xll.qlCalendarAdvance(Calendar,$H776,B777,"f",FALSE)</f>
        <v>44803</v>
      </c>
      <c r="I777" s="177">
        <f>_xll.qlInterestRateIndexValueDate(Index1M,$H777)</f>
        <v>44805</v>
      </c>
      <c r="J777" s="182">
        <f>IFERROR(_xll.qlIndexFixing(Index1M,$H777,TRUE,_xll.ohTrigger(RecalcTrigger,Trigger1M)),NA())</f>
        <v>1.3513686506783917E-2</v>
      </c>
      <c r="K777" s="44">
        <f>IFERROR(_xll.qlIndexFixing(Index3M,H777,TRUE,_xll.ohTrigger(RecalcTrigger,Trigger3M)),NA())</f>
        <v>1.4813676881352621E-2</v>
      </c>
      <c r="L777" s="44">
        <f>IFERROR(_xll.qlIndexFixing(Index6M,$H777,TRUE,_xll.ohTrigger(RecalcTrigger,Trigger6M)),NA())</f>
        <v>1.6040187880264865E-2</v>
      </c>
      <c r="M777" s="183">
        <f>IFERROR(_xll.qlIndexFixing(Index1Y,$H777,TRUE,_xll.ohTrigger(RecalcTrigger,Trigger1Y)),NA())</f>
        <v>1.7854764206901144E-2</v>
      </c>
      <c r="N777" s="182">
        <f>IFERROR(_xll.qlIndexFixing(ONIndex1M,I777,TRUE,_xll.ohTrigger(RecalcTrigger,Trigger1M)),NA())</f>
        <v>1.3428841464984131E-2</v>
      </c>
      <c r="O777" s="44">
        <f>IFERROR(_xll.qlIndexFixing(ONIndex3M,I777,TRUE,_xll.ohTrigger(RecalcTrigger,Trigger3M)),NA())</f>
        <v>1.4519759203688309E-2</v>
      </c>
      <c r="P777" s="44">
        <f>IFERROR(_xll.qlIndexFixing(ONIndex6M,I777,TRUE,_xll.ohTrigger(RecalcTrigger,Trigger6M)),NA())</f>
        <v>1.5432425580561571E-2</v>
      </c>
      <c r="Q777" s="183">
        <f>IFERROR(_xll.qlIndexFixing(ONIndex1Y,I777,TRUE,_xll.ohTrigger(RecalcTrigger,Trigger1Y)),NA())</f>
        <v>1.6692012159920111E-2</v>
      </c>
    </row>
    <row r="778" spans="2:17" x14ac:dyDescent="0.2">
      <c r="B778" s="39" t="s">
        <v>42</v>
      </c>
      <c r="D778" s="42">
        <f>_xll.qlCalendarAdvance(Calendar,$D777,B778,"f",FALSE)</f>
        <v>44810</v>
      </c>
      <c r="E778" s="177">
        <f>_xll.qlInterestRateIndexValueDate(IndexON,D778)</f>
        <v>44810</v>
      </c>
      <c r="F778" s="193">
        <f>IFERROR(_xll.qlIndexFixing(IndexON,D778,TRUE,_xll.ohTrigger(RecalcTrigger,TriggerON)),NA())</f>
        <v>1.3083730951537476E-2</v>
      </c>
      <c r="H778" s="42">
        <f>_xll.qlCalendarAdvance(Calendar,$H777,B778,"f",FALSE)</f>
        <v>44810</v>
      </c>
      <c r="I778" s="177">
        <f>_xll.qlInterestRateIndexValueDate(Index1M,$H778)</f>
        <v>44812</v>
      </c>
      <c r="J778" s="182">
        <f>IFERROR(_xll.qlIndexFixing(Index1M,$H778,TRUE,_xll.ohTrigger(RecalcTrigger,Trigger1M)),NA())</f>
        <v>1.35603777626081E-2</v>
      </c>
      <c r="K778" s="44">
        <f>IFERROR(_xll.qlIndexFixing(Index3M,H778,TRUE,_xll.ohTrigger(RecalcTrigger,Trigger3M)),NA())</f>
        <v>1.4858964007493208E-2</v>
      </c>
      <c r="L778" s="44">
        <f>IFERROR(_xll.qlIndexFixing(Index6M,$H778,TRUE,_xll.ohTrigger(RecalcTrigger,Trigger6M)),NA())</f>
        <v>1.6083673177585887E-2</v>
      </c>
      <c r="M778" s="183">
        <f>IFERROR(_xll.qlIndexFixing(Index1Y,$H778,TRUE,_xll.ohTrigger(RecalcTrigger,Trigger1Y)),NA())</f>
        <v>1.7892185693819448E-2</v>
      </c>
      <c r="N778" s="182">
        <f>IFERROR(_xll.qlIndexFixing(ONIndex1M,I778,TRUE,_xll.ohTrigger(RecalcTrigger,Trigger1M)),NA())</f>
        <v>1.3475998313090543E-2</v>
      </c>
      <c r="O778" s="44">
        <f>IFERROR(_xll.qlIndexFixing(ONIndex3M,I778,TRUE,_xll.ohTrigger(RecalcTrigger,Trigger3M)),NA())</f>
        <v>1.4566140425831264E-2</v>
      </c>
      <c r="P778" s="44">
        <f>IFERROR(_xll.qlIndexFixing(ONIndex6M,I778,TRUE,_xll.ohTrigger(RecalcTrigger,Trigger6M)),NA())</f>
        <v>1.5478801558179711E-2</v>
      </c>
      <c r="Q778" s="183">
        <f>IFERROR(_xll.qlIndexFixing(ONIndex1Y,I778,TRUE,_xll.ohTrigger(RecalcTrigger,Trigger1Y)),NA())</f>
        <v>1.673640598997217E-2</v>
      </c>
    </row>
    <row r="779" spans="2:17" x14ac:dyDescent="0.2">
      <c r="B779" s="39" t="s">
        <v>42</v>
      </c>
      <c r="D779" s="42">
        <f>_xll.qlCalendarAdvance(Calendar,$D778,B779,"f",FALSE)</f>
        <v>44817</v>
      </c>
      <c r="E779" s="177">
        <f>_xll.qlInterestRateIndexValueDate(IndexON,D779)</f>
        <v>44817</v>
      </c>
      <c r="F779" s="193">
        <f>IFERROR(_xll.qlIndexFixing(IndexON,D779,TRUE,_xll.ohTrigger(RecalcTrigger,TriggerON)),NA())</f>
        <v>1.3133121880963827E-2</v>
      </c>
      <c r="H779" s="42">
        <f>_xll.qlCalendarAdvance(Calendar,$H778,B779,"f",FALSE)</f>
        <v>44817</v>
      </c>
      <c r="I779" s="177">
        <f>_xll.qlInterestRateIndexValueDate(Index1M,$H779)</f>
        <v>44819</v>
      </c>
      <c r="J779" s="182">
        <f>IFERROR(_xll.qlIndexFixing(Index1M,$H779,TRUE,_xll.ohTrigger(RecalcTrigger,Trigger1M)),NA())</f>
        <v>1.3606818059815895E-2</v>
      </c>
      <c r="K779" s="44">
        <f>IFERROR(_xll.qlIndexFixing(Index3M,H779,TRUE,_xll.ohTrigger(RecalcTrigger,Trigger3M)),NA())</f>
        <v>1.4904061483062505E-2</v>
      </c>
      <c r="L779" s="44">
        <f>IFERROR(_xll.qlIndexFixing(Index6M,$H779,TRUE,_xll.ohTrigger(RecalcTrigger,Trigger6M)),NA())</f>
        <v>1.6126893379773438E-2</v>
      </c>
      <c r="M779" s="183">
        <f>IFERROR(_xll.qlIndexFixing(Index1Y,$H779,TRUE,_xll.ohTrigger(RecalcTrigger,Trigger1Y)),NA())</f>
        <v>1.7929288593246683E-2</v>
      </c>
      <c r="N779" s="182">
        <f>IFERROR(_xll.qlIndexFixing(ONIndex1M,I779,TRUE,_xll.ohTrigger(RecalcTrigger,Trigger1M)),NA())</f>
        <v>1.3522804240064801E-2</v>
      </c>
      <c r="O779" s="44">
        <f>IFERROR(_xll.qlIndexFixing(ONIndex3M,I779,TRUE,_xll.ohTrigger(RecalcTrigger,Trigger3M)),NA())</f>
        <v>1.461219317184792E-2</v>
      </c>
      <c r="P779" s="44">
        <f>IFERROR(_xll.qlIndexFixing(ONIndex6M,I779,TRUE,_xll.ohTrigger(RecalcTrigger,Trigger6M)),NA())</f>
        <v>1.5524849317305467E-2</v>
      </c>
      <c r="Q779" s="183">
        <f>IFERROR(_xll.qlIndexFixing(ONIndex1Y,I779,TRUE,_xll.ohTrigger(RecalcTrigger,Trigger1Y)),NA())</f>
        <v>1.6780435033023622E-2</v>
      </c>
    </row>
    <row r="780" spans="2:17" x14ac:dyDescent="0.2">
      <c r="B780" s="39" t="s">
        <v>42</v>
      </c>
      <c r="D780" s="42">
        <f>_xll.qlCalendarAdvance(Calendar,$D779,B780,"f",FALSE)</f>
        <v>44824</v>
      </c>
      <c r="E780" s="177">
        <f>_xll.qlInterestRateIndexValueDate(IndexON,D780)</f>
        <v>44824</v>
      </c>
      <c r="F780" s="193">
        <f>IFERROR(_xll.qlIndexFixing(IndexON,D780,TRUE,_xll.ohTrigger(RecalcTrigger,TriggerON)),NA())</f>
        <v>1.3182263831632568E-2</v>
      </c>
      <c r="H780" s="42">
        <f>_xll.qlCalendarAdvance(Calendar,$H779,B780,"f",FALSE)</f>
        <v>44824</v>
      </c>
      <c r="I780" s="177">
        <f>_xll.qlInterestRateIndexValueDate(Index1M,$H780)</f>
        <v>44826</v>
      </c>
      <c r="J780" s="182">
        <f>IFERROR(_xll.qlIndexFixing(Index1M,$H780,TRUE,_xll.ohTrigger(RecalcTrigger,Trigger1M)),NA())</f>
        <v>1.3653057721448036E-2</v>
      </c>
      <c r="K780" s="44">
        <f>IFERROR(_xll.qlIndexFixing(Index3M,H780,TRUE,_xll.ohTrigger(RecalcTrigger,Trigger3M)),NA())</f>
        <v>1.4948982239920926E-2</v>
      </c>
      <c r="L780" s="44">
        <f>IFERROR(_xll.qlIndexFixing(Index6M,$H780,TRUE,_xll.ohTrigger(RecalcTrigger,Trigger6M)),NA())</f>
        <v>1.6169850304110642E-2</v>
      </c>
      <c r="M780" s="183">
        <f>IFERROR(_xll.qlIndexFixing(Index1Y,$H780,TRUE,_xll.ohTrigger(RecalcTrigger,Trigger1Y)),NA())</f>
        <v>1.7966072845699465E-2</v>
      </c>
      <c r="N780" s="182">
        <f>IFERROR(_xll.qlIndexFixing(ONIndex1M,I780,TRUE,_xll.ohTrigger(RecalcTrigger,Trigger1M)),NA())</f>
        <v>1.3569256694827558E-2</v>
      </c>
      <c r="O780" s="44">
        <f>IFERROR(_xll.qlIndexFixing(ONIndex3M,I780,TRUE,_xll.ohTrigger(RecalcTrigger,Trigger3M)),NA())</f>
        <v>1.4657915040059422E-2</v>
      </c>
      <c r="P780" s="44">
        <f>IFERROR(_xll.qlIndexFixing(ONIndex6M,I780,TRUE,_xll.ohTrigger(RecalcTrigger,Trigger6M)),NA())</f>
        <v>1.5570566110696404E-2</v>
      </c>
      <c r="Q780" s="183">
        <f>IFERROR(_xll.qlIndexFixing(ONIndex1Y,I780,TRUE,_xll.ohTrigger(RecalcTrigger,Trigger1Y)),NA())</f>
        <v>1.6824096304182135E-2</v>
      </c>
    </row>
    <row r="781" spans="2:17" x14ac:dyDescent="0.2">
      <c r="B781" s="39" t="s">
        <v>42</v>
      </c>
      <c r="D781" s="42">
        <f>_xll.qlCalendarAdvance(Calendar,$D780,B781,"f",FALSE)</f>
        <v>44831</v>
      </c>
      <c r="E781" s="177">
        <f>_xll.qlInterestRateIndexValueDate(IndexON,D781)</f>
        <v>44831</v>
      </c>
      <c r="F781" s="193">
        <f>IFERROR(_xll.qlIndexFixing(IndexON,D781,TRUE,_xll.ohTrigger(RecalcTrigger,TriggerON)),NA())</f>
        <v>1.3231155168611508E-2</v>
      </c>
      <c r="H781" s="42">
        <f>_xll.qlCalendarAdvance(Calendar,$H780,B781,"f",FALSE)</f>
        <v>44831</v>
      </c>
      <c r="I781" s="177">
        <f>_xll.qlInterestRateIndexValueDate(Index1M,$H781)</f>
        <v>44833</v>
      </c>
      <c r="J781" s="182">
        <f>IFERROR(_xll.qlIndexFixing(Index1M,$H781,TRUE,_xll.ohTrigger(RecalcTrigger,Trigger1M)),NA())</f>
        <v>1.3699146956766273E-2</v>
      </c>
      <c r="K781" s="44">
        <f>IFERROR(_xll.qlIndexFixing(Index3M,H781,TRUE,_xll.ohTrigger(RecalcTrigger,Trigger3M)),NA())</f>
        <v>1.4993739179241352E-2</v>
      </c>
      <c r="L781" s="44">
        <f>IFERROR(_xll.qlIndexFixing(Index6M,$H781,TRUE,_xll.ohTrigger(RecalcTrigger,Trigger6M)),NA())</f>
        <v>1.621254575952796E-2</v>
      </c>
      <c r="M781" s="183">
        <f>IFERROR(_xll.qlIndexFixing(Index1Y,$H781,TRUE,_xll.ohTrigger(RecalcTrigger,Trigger1Y)),NA())</f>
        <v>1.8002538546599112E-2</v>
      </c>
      <c r="N781" s="182">
        <f>IFERROR(_xll.qlIndexFixing(ONIndex1M,I781,TRUE,_xll.ohTrigger(RecalcTrigger,Trigger1M)),NA())</f>
        <v>1.3615487591938091E-2</v>
      </c>
      <c r="O781" s="44">
        <f>IFERROR(_xll.qlIndexFixing(ONIndex3M,I781,TRUE,_xll.ohTrigger(RecalcTrigger,Trigger3M)),NA())</f>
        <v>1.4703407794982581E-2</v>
      </c>
      <c r="P781" s="44">
        <f>IFERROR(_xll.qlIndexFixing(ONIndex6M,I781,TRUE,_xll.ohTrigger(RecalcTrigger,Trigger6M)),NA())</f>
        <v>1.5616005952105994E-2</v>
      </c>
      <c r="Q781" s="183">
        <f>IFERROR(_xll.qlIndexFixing(ONIndex1Y,I781,TRUE,_xll.ohTrigger(RecalcTrigger,Trigger1Y)),NA())</f>
        <v>1.6867450298176934E-2</v>
      </c>
    </row>
    <row r="782" spans="2:17" x14ac:dyDescent="0.2">
      <c r="B782" s="39" t="s">
        <v>42</v>
      </c>
      <c r="D782" s="42">
        <f>_xll.qlCalendarAdvance(Calendar,$D781,B782,"f",FALSE)</f>
        <v>44838</v>
      </c>
      <c r="E782" s="177">
        <f>_xll.qlInterestRateIndexValueDate(IndexON,D782)</f>
        <v>44838</v>
      </c>
      <c r="F782" s="193">
        <f>IFERROR(_xll.qlIndexFixing(IndexON,D782,TRUE,_xll.ohTrigger(RecalcTrigger,TriggerON)),NA())</f>
        <v>1.3279814373197141E-2</v>
      </c>
      <c r="H782" s="42">
        <f>_xll.qlCalendarAdvance(Calendar,$H781,B782,"f",FALSE)</f>
        <v>44838</v>
      </c>
      <c r="I782" s="177">
        <f>_xll.qlInterestRateIndexValueDate(Index1M,$H782)</f>
        <v>44840</v>
      </c>
      <c r="J782" s="182">
        <f>IFERROR(_xll.qlIndexFixing(Index1M,$H782,TRUE,_xll.ohTrigger(RecalcTrigger,Trigger1M)),NA())</f>
        <v>1.3745113798968867E-2</v>
      </c>
      <c r="K782" s="44">
        <f>IFERROR(_xll.qlIndexFixing(Index3M,H782,TRUE,_xll.ohTrigger(RecalcTrigger,Trigger3M)),NA())</f>
        <v>1.5041808074539829E-2</v>
      </c>
      <c r="L782" s="44">
        <f>IFERROR(_xll.qlIndexFixing(Index6M,$H782,TRUE,_xll.ohTrigger(RecalcTrigger,Trigger6M)),NA())</f>
        <v>1.625828539944604E-2</v>
      </c>
      <c r="M782" s="183">
        <f>IFERROR(_xll.qlIndexFixing(Index1Y,$H782,TRUE,_xll.ohTrigger(RecalcTrigger,Trigger1Y)),NA())</f>
        <v>1.8038687544137358E-2</v>
      </c>
      <c r="N782" s="182">
        <f>IFERROR(_xll.qlIndexFixing(ONIndex1M,I782,TRUE,_xll.ohTrigger(RecalcTrigger,Trigger1M)),NA())</f>
        <v>1.3661598914218587E-2</v>
      </c>
      <c r="O782" s="44">
        <f>IFERROR(_xll.qlIndexFixing(ONIndex3M,I782,TRUE,_xll.ohTrigger(RecalcTrigger,Trigger3M)),NA())</f>
        <v>1.4748750013522383E-2</v>
      </c>
      <c r="P782" s="44">
        <f>IFERROR(_xll.qlIndexFixing(ONIndex6M,I782,TRUE,_xll.ohTrigger(RecalcTrigger,Trigger6M)),NA())</f>
        <v>1.566121022043454E-2</v>
      </c>
      <c r="Q782" s="183">
        <f>IFERROR(_xll.qlIndexFixing(ONIndex1Y,I782,TRUE,_xll.ohTrigger(RecalcTrigger,Trigger1Y)),NA())</f>
        <v>1.691054337888076E-2</v>
      </c>
    </row>
    <row r="783" spans="2:17" x14ac:dyDescent="0.2">
      <c r="B783" s="39" t="s">
        <v>42</v>
      </c>
      <c r="D783" s="42">
        <f>_xll.qlCalendarAdvance(Calendar,$D782,B783,"f",FALSE)</f>
        <v>44845</v>
      </c>
      <c r="E783" s="177">
        <f>_xll.qlInterestRateIndexValueDate(IndexON,D783)</f>
        <v>44845</v>
      </c>
      <c r="F783" s="193">
        <f>IFERROR(_xll.qlIndexFixing(IndexON,D783,TRUE,_xll.ohTrigger(RecalcTrigger,TriggerON)),NA())</f>
        <v>1.3328249019011196E-2</v>
      </c>
      <c r="H783" s="42">
        <f>_xll.qlCalendarAdvance(Calendar,$H782,B783,"f",FALSE)</f>
        <v>44845</v>
      </c>
      <c r="I783" s="177">
        <f>_xll.qlInterestRateIndexValueDate(Index1M,$H783)</f>
        <v>44847</v>
      </c>
      <c r="J783" s="182">
        <f>IFERROR(_xll.qlIndexFixing(Index1M,$H783,TRUE,_xll.ohTrigger(RecalcTrigger,Trigger1M)),NA())</f>
        <v>1.3790959116651014E-2</v>
      </c>
      <c r="K783" s="44">
        <f>IFERROR(_xll.qlIndexFixing(Index3M,H783,TRUE,_xll.ohTrigger(RecalcTrigger,Trigger3M)),NA())</f>
        <v>1.5086240900715609E-2</v>
      </c>
      <c r="L783" s="44">
        <f>IFERROR(_xll.qlIndexFixing(Index6M,$H783,TRUE,_xll.ohTrigger(RecalcTrigger,Trigger6M)),NA())</f>
        <v>1.6300438702634718E-2</v>
      </c>
      <c r="M783" s="183">
        <f>IFERROR(_xll.qlIndexFixing(Index1Y,$H783,TRUE,_xll.ohTrigger(RecalcTrigger,Trigger1Y)),NA())</f>
        <v>1.8074522803556505E-2</v>
      </c>
      <c r="N783" s="182">
        <f>IFERROR(_xll.qlIndexFixing(ONIndex1M,I783,TRUE,_xll.ohTrigger(RecalcTrigger,Trigger1M)),NA())</f>
        <v>1.3707589909790485E-2</v>
      </c>
      <c r="O783" s="44">
        <f>IFERROR(_xll.qlIndexFixing(ONIndex3M,I783,TRUE,_xll.ohTrigger(RecalcTrigger,Trigger3M)),NA())</f>
        <v>1.4793940687845009E-2</v>
      </c>
      <c r="P783" s="44">
        <f>IFERROR(_xll.qlIndexFixing(ONIndex6M,I783,TRUE,_xll.ohTrigger(RecalcTrigger,Trigger6M)),NA())</f>
        <v>1.5706176928071969E-2</v>
      </c>
      <c r="Q783" s="183">
        <f>IFERROR(_xll.qlIndexFixing(ONIndex1Y,I783,TRUE,_xll.ohTrigger(RecalcTrigger,Trigger1Y)),NA())</f>
        <v>1.6953373411121575E-2</v>
      </c>
    </row>
    <row r="784" spans="2:17" x14ac:dyDescent="0.2">
      <c r="B784" s="39" t="s">
        <v>42</v>
      </c>
      <c r="D784" s="42">
        <f>_xll.qlCalendarAdvance(Calendar,$D783,B784,"f",FALSE)</f>
        <v>44852</v>
      </c>
      <c r="E784" s="177">
        <f>_xll.qlInterestRateIndexValueDate(IndexON,D784)</f>
        <v>44852</v>
      </c>
      <c r="F784" s="193">
        <f>IFERROR(_xll.qlIndexFixing(IndexON,D784,TRUE,_xll.ohTrigger(RecalcTrigger,TriggerON)),NA())</f>
        <v>1.3376457069043113E-2</v>
      </c>
      <c r="H784" s="42">
        <f>_xll.qlCalendarAdvance(Calendar,$H783,B784,"f",FALSE)</f>
        <v>44852</v>
      </c>
      <c r="I784" s="177">
        <f>_xll.qlInterestRateIndexValueDate(Index1M,$H784)</f>
        <v>44854</v>
      </c>
      <c r="J784" s="182">
        <f>IFERROR(_xll.qlIndexFixing(Index1M,$H784,TRUE,_xll.ohTrigger(RecalcTrigger,Trigger1M)),NA())</f>
        <v>1.3836682155660973E-2</v>
      </c>
      <c r="K784" s="44">
        <f>IFERROR(_xll.qlIndexFixing(Index3M,H784,TRUE,_xll.ohTrigger(RecalcTrigger,Trigger3M)),NA())</f>
        <v>1.5130515089689753E-2</v>
      </c>
      <c r="L784" s="44">
        <f>IFERROR(_xll.qlIndexFixing(Index6M,$H784,TRUE,_xll.ohTrigger(RecalcTrigger,Trigger6M)),NA())</f>
        <v>1.6342326608792011E-2</v>
      </c>
      <c r="M784" s="183">
        <f>IFERROR(_xll.qlIndexFixing(Index1Y,$H784,TRUE,_xll.ohTrigger(RecalcTrigger,Trigger1Y)),NA())</f>
        <v>1.8110047338664712E-2</v>
      </c>
      <c r="N784" s="182">
        <f>IFERROR(_xll.qlIndexFixing(ONIndex1M,I784,TRUE,_xll.ohTrigger(RecalcTrigger,Trigger1M)),NA())</f>
        <v>1.3753459826775227E-2</v>
      </c>
      <c r="O784" s="44">
        <f>IFERROR(_xll.qlIndexFixing(ONIndex3M,I784,TRUE,_xll.ohTrigger(RecalcTrigger,Trigger3M)),NA())</f>
        <v>1.4838978809876835E-2</v>
      </c>
      <c r="P784" s="44">
        <f>IFERROR(_xll.qlIndexFixing(ONIndex6M,I784,TRUE,_xll.ohTrigger(RecalcTrigger,Trigger6M)),NA())</f>
        <v>1.5750904086848649E-2</v>
      </c>
      <c r="Q784" s="183">
        <f>IFERROR(_xll.qlIndexFixing(ONIndex1Y,I784,TRUE,_xll.ohTrigger(RecalcTrigger,Trigger1Y)),NA())</f>
        <v>1.6995938259487531E-2</v>
      </c>
    </row>
    <row r="785" spans="2:17" x14ac:dyDescent="0.2">
      <c r="B785" s="39" t="s">
        <v>42</v>
      </c>
      <c r="D785" s="42">
        <f>_xll.qlCalendarAdvance(Calendar,$D784,B785,"f",FALSE)</f>
        <v>44859</v>
      </c>
      <c r="E785" s="177">
        <f>_xll.qlInterestRateIndexValueDate(IndexON,D785)</f>
        <v>44859</v>
      </c>
      <c r="F785" s="193">
        <f>IFERROR(_xll.qlIndexFixing(IndexON,D785,TRUE,_xll.ohTrigger(RecalcTrigger,TriggerON)),NA())</f>
        <v>1.3424436486841884E-2</v>
      </c>
      <c r="H785" s="42">
        <f>_xll.qlCalendarAdvance(Calendar,$H784,B785,"f",FALSE)</f>
        <v>44859</v>
      </c>
      <c r="I785" s="177">
        <f>_xll.qlInterestRateIndexValueDate(Index1M,$H785)</f>
        <v>44861</v>
      </c>
      <c r="J785" s="182">
        <f>IFERROR(_xll.qlIndexFixing(Index1M,$H785,TRUE,_xll.ohTrigger(RecalcTrigger,Trigger1M)),NA())</f>
        <v>1.3882282161824522E-2</v>
      </c>
      <c r="K785" s="44">
        <f>IFERROR(_xll.qlIndexFixing(Index3M,H785,TRUE,_xll.ohTrigger(RecalcTrigger,Trigger3M)),NA())</f>
        <v>1.5174629624310682E-2</v>
      </c>
      <c r="L785" s="44">
        <f>IFERROR(_xll.qlIndexFixing(Index6M,$H785,TRUE,_xll.ohTrigger(RecalcTrigger,Trigger6M)),NA())</f>
        <v>1.6383947097009206E-2</v>
      </c>
      <c r="M785" s="183">
        <f>IFERROR(_xll.qlIndexFixing(Index1Y,$H785,TRUE,_xll.ohTrigger(RecalcTrigger,Trigger1Y)),NA())</f>
        <v>1.8145264213040087E-2</v>
      </c>
      <c r="N785" s="182">
        <f>IFERROR(_xll.qlIndexFixing(ONIndex1M,I785,TRUE,_xll.ohTrigger(RecalcTrigger,Trigger1M)),NA())</f>
        <v>1.3799207913294254E-2</v>
      </c>
      <c r="O785" s="44">
        <f>IFERROR(_xll.qlIndexFixing(ONIndex3M,I785,TRUE,_xll.ohTrigger(RecalcTrigger,Trigger3M)),NA())</f>
        <v>1.4883863371784045E-2</v>
      </c>
      <c r="P785" s="44">
        <f>IFERROR(_xll.qlIndexFixing(ONIndex6M,I785,TRUE,_xll.ohTrigger(RecalcTrigger,Trigger6M)),NA())</f>
        <v>1.579538970907457E-2</v>
      </c>
      <c r="Q785" s="183">
        <f>IFERROR(_xll.qlIndexFixing(ONIndex1Y,I785,TRUE,_xll.ohTrigger(RecalcTrigger,Trigger1Y)),NA())</f>
        <v>1.7038235788726652E-2</v>
      </c>
    </row>
    <row r="786" spans="2:17" x14ac:dyDescent="0.2">
      <c r="B786" s="39" t="s">
        <v>42</v>
      </c>
      <c r="D786" s="42">
        <f>_xll.qlCalendarAdvance(Calendar,$D785,B786,"f",FALSE)</f>
        <v>44866</v>
      </c>
      <c r="E786" s="177">
        <f>_xll.qlInterestRateIndexValueDate(IndexON,D786)</f>
        <v>44866</v>
      </c>
      <c r="F786" s="193">
        <f>IFERROR(_xll.qlIndexFixing(IndexON,D786,TRUE,_xll.ohTrigger(RecalcTrigger,TriggerON)),NA())</f>
        <v>1.3472185235556822E-2</v>
      </c>
      <c r="H786" s="42">
        <f>_xll.qlCalendarAdvance(Calendar,$H785,B786,"f",FALSE)</f>
        <v>44866</v>
      </c>
      <c r="I786" s="177">
        <f>_xll.qlInterestRateIndexValueDate(Index1M,$H786)</f>
        <v>44868</v>
      </c>
      <c r="J786" s="182">
        <f>IFERROR(_xll.qlIndexFixing(Index1M,$H786,TRUE,_xll.ohTrigger(RecalcTrigger,Trigger1M)),NA())</f>
        <v>1.3927758380964939E-2</v>
      </c>
      <c r="K786" s="44">
        <f>IFERROR(_xll.qlIndexFixing(Index3M,H786,TRUE,_xll.ohTrigger(RecalcTrigger,Trigger3M)),NA())</f>
        <v>1.5218583487399009E-2</v>
      </c>
      <c r="L786" s="44">
        <f>IFERROR(_xll.qlIndexFixing(Index6M,$H786,TRUE,_xll.ohTrigger(RecalcTrigger,Trigger6M)),NA())</f>
        <v>1.6422063949183618E-2</v>
      </c>
      <c r="M786" s="183">
        <f>IFERROR(_xll.qlIndexFixing(Index1Y,$H786,TRUE,_xll.ohTrigger(RecalcTrigger,Trigger1Y)),NA())</f>
        <v>1.818017654003001E-2</v>
      </c>
      <c r="N786" s="182">
        <f>IFERROR(_xll.qlIndexFixing(ONIndex1M,I786,TRUE,_xll.ohTrigger(RecalcTrigger,Trigger1M)),NA())</f>
        <v>1.3844833417628877E-2</v>
      </c>
      <c r="O786" s="44">
        <f>IFERROR(_xll.qlIndexFixing(ONIndex3M,I786,TRUE,_xll.ohTrigger(RecalcTrigger,Trigger3M)),NA())</f>
        <v>1.4928593365572951E-2</v>
      </c>
      <c r="P786" s="44">
        <f>IFERROR(_xll.qlIndexFixing(ONIndex6M,I786,TRUE,_xll.ohTrigger(RecalcTrigger,Trigger6M)),NA())</f>
        <v>1.5839631806739973E-2</v>
      </c>
      <c r="Q786" s="183">
        <f>IFERROR(_xll.qlIndexFixing(ONIndex1Y,I786,TRUE,_xll.ohTrigger(RecalcTrigger,Trigger1Y)),NA())</f>
        <v>1.7080263863586964E-2</v>
      </c>
    </row>
    <row r="787" spans="2:17" x14ac:dyDescent="0.2">
      <c r="B787" s="39" t="s">
        <v>42</v>
      </c>
      <c r="D787" s="42">
        <f>_xll.qlCalendarAdvance(Calendar,$D786,B787,"f",FALSE)</f>
        <v>44873</v>
      </c>
      <c r="E787" s="177">
        <f>_xll.qlInterestRateIndexValueDate(IndexON,D787)</f>
        <v>44873</v>
      </c>
      <c r="F787" s="193">
        <f>IFERROR(_xll.qlIndexFixing(IndexON,D787,TRUE,_xll.ohTrigger(RecalcTrigger,TriggerON)),NA())</f>
        <v>1.3519701278417173E-2</v>
      </c>
      <c r="H787" s="42">
        <f>_xll.qlCalendarAdvance(Calendar,$H786,B787,"f",FALSE)</f>
        <v>44873</v>
      </c>
      <c r="I787" s="177">
        <f>_xll.qlInterestRateIndexValueDate(Index1M,$H787)</f>
        <v>44875</v>
      </c>
      <c r="J787" s="182">
        <f>IFERROR(_xll.qlIndexFixing(Index1M,$H787,TRUE,_xll.ohTrigger(RecalcTrigger,Trigger1M)),NA())</f>
        <v>1.3973110058898008E-2</v>
      </c>
      <c r="K787" s="44">
        <f>IFERROR(_xll.qlIndexFixing(Index3M,H787,TRUE,_xll.ohTrigger(RecalcTrigger,Trigger3M)),NA())</f>
        <v>1.5262375661753631E-2</v>
      </c>
      <c r="L787" s="44">
        <f>IFERROR(_xll.qlIndexFixing(Index6M,$H787,TRUE,_xll.ohTrigger(RecalcTrigger,Trigger6M)),NA())</f>
        <v>1.6463161746533214E-2</v>
      </c>
      <c r="M787" s="183">
        <f>IFERROR(_xll.qlIndexFixing(Index1Y,$H787,TRUE,_xll.ohTrigger(RecalcTrigger,Trigger1Y)),NA())</f>
        <v>1.8214787482751817E-2</v>
      </c>
      <c r="N787" s="182">
        <f>IFERROR(_xll.qlIndexFixing(ONIndex1M,I787,TRUE,_xll.ohTrigger(RecalcTrigger,Trigger1M)),NA())</f>
        <v>1.3890335587980474E-2</v>
      </c>
      <c r="O787" s="44">
        <f>IFERROR(_xll.qlIndexFixing(ONIndex3M,I787,TRUE,_xll.ohTrigger(RecalcTrigger,Trigger3M)),NA())</f>
        <v>1.4973167783089991E-2</v>
      </c>
      <c r="P787" s="44">
        <f>IFERROR(_xll.qlIndexFixing(ONIndex6M,I787,TRUE,_xll.ohTrigger(RecalcTrigger,Trigger6M)),NA())</f>
        <v>1.5883628392234783E-2</v>
      </c>
      <c r="Q787" s="183">
        <f>IFERROR(_xll.qlIndexFixing(ONIndex1Y,I787,TRUE,_xll.ohTrigger(RecalcTrigger,Trigger1Y)),NA())</f>
        <v>1.7122020348576683E-2</v>
      </c>
    </row>
    <row r="788" spans="2:17" x14ac:dyDescent="0.2">
      <c r="B788" s="39" t="s">
        <v>42</v>
      </c>
      <c r="D788" s="42">
        <f>_xll.qlCalendarAdvance(Calendar,$D787,B788,"f",FALSE)</f>
        <v>44880</v>
      </c>
      <c r="E788" s="177">
        <f>_xll.qlInterestRateIndexValueDate(IndexON,D788)</f>
        <v>44880</v>
      </c>
      <c r="F788" s="193">
        <f>IFERROR(_xll.qlIndexFixing(IndexON,D788,TRUE,_xll.ohTrigger(RecalcTrigger,TriggerON)),NA())</f>
        <v>1.3566982578891995E-2</v>
      </c>
      <c r="H788" s="42">
        <f>_xll.qlCalendarAdvance(Calendar,$H787,B788,"f",FALSE)</f>
        <v>44880</v>
      </c>
      <c r="I788" s="177">
        <f>_xll.qlInterestRateIndexValueDate(Index1M,$H788)</f>
        <v>44882</v>
      </c>
      <c r="J788" s="182">
        <f>IFERROR(_xll.qlIndexFixing(Index1M,$H788,TRUE,_xll.ohTrigger(RecalcTrigger,Trigger1M)),NA())</f>
        <v>1.4018336441424528E-2</v>
      </c>
      <c r="K788" s="44">
        <f>IFERROR(_xll.qlIndexFixing(Index3M,H788,TRUE,_xll.ohTrigger(RecalcTrigger,Trigger3M)),NA())</f>
        <v>1.5306005130143898E-2</v>
      </c>
      <c r="L788" s="44">
        <f>IFERROR(_xll.qlIndexFixing(Index6M,$H788,TRUE,_xll.ohTrigger(RecalcTrigger,Trigger6M)),NA())</f>
        <v>1.650398621506776E-2</v>
      </c>
      <c r="M788" s="183">
        <f>IFERROR(_xll.qlIndexFixing(Index1Y,$H788,TRUE,_xll.ohTrigger(RecalcTrigger,Trigger1Y)),NA())</f>
        <v>1.8249100254089715E-2</v>
      </c>
      <c r="N788" s="182">
        <f>IFERROR(_xll.qlIndexFixing(ONIndex1M,I788,TRUE,_xll.ohTrigger(RecalcTrigger,Trigger1M)),NA())</f>
        <v>1.3935713672390548E-2</v>
      </c>
      <c r="O788" s="44">
        <f>IFERROR(_xll.qlIndexFixing(ONIndex3M,I788,TRUE,_xll.ohTrigger(RecalcTrigger,Trigger3M)),NA())</f>
        <v>1.5017585616581286E-2</v>
      </c>
      <c r="P788" s="44">
        <f>IFERROR(_xll.qlIndexFixing(ONIndex6M,I788,TRUE,_xll.ohTrigger(RecalcTrigger,Trigger6M)),NA())</f>
        <v>1.5927377477389371E-2</v>
      </c>
      <c r="Q788" s="183">
        <f>IFERROR(_xll.qlIndexFixing(ONIndex1Y,I788,TRUE,_xll.ohTrigger(RecalcTrigger,Trigger1Y)),NA())</f>
        <v>1.7163503108443834E-2</v>
      </c>
    </row>
    <row r="789" spans="2:17" x14ac:dyDescent="0.2">
      <c r="B789" s="39" t="s">
        <v>42</v>
      </c>
      <c r="D789" s="42">
        <f>_xll.qlCalendarAdvance(Calendar,$D788,B789,"f",FALSE)</f>
        <v>44887</v>
      </c>
      <c r="E789" s="177">
        <f>_xll.qlInterestRateIndexValueDate(IndexON,D789)</f>
        <v>44887</v>
      </c>
      <c r="F789" s="193">
        <f>IFERROR(_xll.qlIndexFixing(IndexON,D789,TRUE,_xll.ohTrigger(RecalcTrigger,TriggerON)),NA())</f>
        <v>1.3614027100050663E-2</v>
      </c>
      <c r="H789" s="42">
        <f>_xll.qlCalendarAdvance(Calendar,$H788,B789,"f",FALSE)</f>
        <v>44887</v>
      </c>
      <c r="I789" s="177">
        <f>_xll.qlInterestRateIndexValueDate(Index1M,$H789)</f>
        <v>44889</v>
      </c>
      <c r="J789" s="182">
        <f>IFERROR(_xll.qlIndexFixing(Index1M,$H789,TRUE,_xll.ohTrigger(RecalcTrigger,Trigger1M)),NA())</f>
        <v>1.4066921071103685E-2</v>
      </c>
      <c r="K789" s="44">
        <f>IFERROR(_xll.qlIndexFixing(Index3M,H789,TRUE,_xll.ohTrigger(RecalcTrigger,Trigger3M)),NA())</f>
        <v>1.5349470875317444E-2</v>
      </c>
      <c r="L789" s="44">
        <f>IFERROR(_xll.qlIndexFixing(Index6M,$H789,TRUE,_xll.ohTrigger(RecalcTrigger,Trigger6M)),NA())</f>
        <v>1.6544535333841634E-2</v>
      </c>
      <c r="M789" s="183">
        <f>IFERROR(_xll.qlIndexFixing(Index1Y,$H789,TRUE,_xll.ohTrigger(RecalcTrigger,Trigger1Y)),NA())</f>
        <v>1.8283118116695217E-2</v>
      </c>
      <c r="N789" s="182">
        <f>IFERROR(_xll.qlIndexFixing(ONIndex1M,I789,TRUE,_xll.ohTrigger(RecalcTrigger,Trigger1M)),NA())</f>
        <v>1.3980966919140414E-2</v>
      </c>
      <c r="O789" s="44">
        <f>IFERROR(_xll.qlIndexFixing(ONIndex3M,I789,TRUE,_xll.ohTrigger(RecalcTrigger,Trigger3M)),NA())</f>
        <v>1.5061845858053147E-2</v>
      </c>
      <c r="P789" s="44">
        <f>IFERROR(_xll.qlIndexFixing(ONIndex6M,I789,TRUE,_xll.ohTrigger(RecalcTrigger,Trigger6M)),NA())</f>
        <v>1.5970877074593659E-2</v>
      </c>
      <c r="Q789" s="183">
        <f>IFERROR(_xll.qlIndexFixing(ONIndex1Y,I789,TRUE,_xll.ohTrigger(RecalcTrigger,Trigger1Y)),NA())</f>
        <v>1.7204710008016377E-2</v>
      </c>
    </row>
    <row r="790" spans="2:17" x14ac:dyDescent="0.2">
      <c r="B790" s="39" t="s">
        <v>42</v>
      </c>
      <c r="D790" s="42">
        <f>_xll.qlCalendarAdvance(Calendar,$D789,B790,"f",FALSE)</f>
        <v>44894</v>
      </c>
      <c r="E790" s="177">
        <f>_xll.qlInterestRateIndexValueDate(IndexON,D790)</f>
        <v>44894</v>
      </c>
      <c r="F790" s="193">
        <f>IFERROR(_xll.qlIndexFixing(IndexON,D790,TRUE,_xll.ohTrigger(RecalcTrigger,TriggerON)),NA())</f>
        <v>1.3660832805202361E-2</v>
      </c>
      <c r="H790" s="42">
        <f>_xll.qlCalendarAdvance(Calendar,$H789,B790,"f",FALSE)</f>
        <v>44894</v>
      </c>
      <c r="I790" s="177">
        <f>_xll.qlInterestRateIndexValueDate(Index1M,$H790)</f>
        <v>44896</v>
      </c>
      <c r="J790" s="182">
        <f>IFERROR(_xll.qlIndexFixing(Index1M,$H790,TRUE,_xll.ohTrigger(RecalcTrigger,Trigger1M)),NA())</f>
        <v>1.4108410303456109E-2</v>
      </c>
      <c r="K790" s="44">
        <f>IFERROR(_xll.qlIndexFixing(Index3M,H790,TRUE,_xll.ohTrigger(RecalcTrigger,Trigger3M)),NA())</f>
        <v>1.5385990798291616E-2</v>
      </c>
      <c r="L790" s="44">
        <f>IFERROR(_xll.qlIndexFixing(Index6M,$H790,TRUE,_xll.ohTrigger(RecalcTrigger,Trigger6M)),NA())</f>
        <v>1.6587967533091712E-2</v>
      </c>
      <c r="M790" s="183">
        <f>IFERROR(_xll.qlIndexFixing(Index1Y,$H790,TRUE,_xll.ohTrigger(RecalcTrigger,Trigger1Y)),NA())</f>
        <v>1.831684438298475E-2</v>
      </c>
      <c r="N790" s="182">
        <f>IFERROR(_xll.qlIndexFixing(ONIndex1M,I790,TRUE,_xll.ohTrigger(RecalcTrigger,Trigger1M)),NA())</f>
        <v>1.4026094576351511E-2</v>
      </c>
      <c r="O790" s="44">
        <f>IFERROR(_xll.qlIndexFixing(ONIndex3M,I790,TRUE,_xll.ohTrigger(RecalcTrigger,Trigger3M)),NA())</f>
        <v>1.5105947499431949E-2</v>
      </c>
      <c r="P790" s="44">
        <f>IFERROR(_xll.qlIndexFixing(ONIndex6M,I790,TRUE,_xll.ohTrigger(RecalcTrigger,Trigger6M)),NA())</f>
        <v>1.6014125195917828E-2</v>
      </c>
      <c r="Q790" s="183">
        <f>IFERROR(_xll.qlIndexFixing(ONIndex1Y,I790,TRUE,_xll.ohTrigger(RecalcTrigger,Trigger1Y)),NA())</f>
        <v>1.724563891180253E-2</v>
      </c>
    </row>
    <row r="791" spans="2:17" x14ac:dyDescent="0.2">
      <c r="B791" s="39" t="s">
        <v>42</v>
      </c>
      <c r="D791" s="42">
        <f>_xll.qlCalendarAdvance(Calendar,$D790,B791,"f",FALSE)</f>
        <v>44901</v>
      </c>
      <c r="E791" s="177">
        <f>_xll.qlInterestRateIndexValueDate(IndexON,D791)</f>
        <v>44901</v>
      </c>
      <c r="F791" s="193">
        <f>IFERROR(_xll.qlIndexFixing(IndexON,D791,TRUE,_xll.ohTrigger(RecalcTrigger,TriggerON)),NA())</f>
        <v>1.3707397657656273E-2</v>
      </c>
      <c r="H791" s="42">
        <f>_xll.qlCalendarAdvance(Calendar,$H790,B791,"f",FALSE)</f>
        <v>44901</v>
      </c>
      <c r="I791" s="177">
        <f>_xll.qlInterestRateIndexValueDate(Index1M,$H791)</f>
        <v>44903</v>
      </c>
      <c r="J791" s="182">
        <f>IFERROR(_xll.qlIndexFixing(Index1M,$H791,TRUE,_xll.ohTrigger(RecalcTrigger,Trigger1M)),NA())</f>
        <v>1.4153256274535286E-2</v>
      </c>
      <c r="K791" s="44">
        <f>IFERROR(_xll.qlIndexFixing(Index3M,H791,TRUE,_xll.ohTrigger(RecalcTrigger,Trigger3M)),NA())</f>
        <v>1.5429146413818984E-2</v>
      </c>
      <c r="L791" s="44">
        <f>IFERROR(_xll.qlIndexFixing(Index6M,$H791,TRUE,_xll.ohTrigger(RecalcTrigger,Trigger6M)),NA())</f>
        <v>1.6627941071384773E-2</v>
      </c>
      <c r="M791" s="183">
        <f>IFERROR(_xll.qlIndexFixing(Index1Y,$H791,TRUE,_xll.ohTrigger(RecalcTrigger,Trigger1Y)),NA())</f>
        <v>1.8350282415139203E-2</v>
      </c>
      <c r="N791" s="182">
        <f>IFERROR(_xll.qlIndexFixing(ONIndex1M,I791,TRUE,_xll.ohTrigger(RecalcTrigger,Trigger1M)),NA())</f>
        <v>1.4071095892225216E-2</v>
      </c>
      <c r="O791" s="44">
        <f>IFERROR(_xll.qlIndexFixing(ONIndex3M,I791,TRUE,_xll.ohTrigger(RecalcTrigger,Trigger3M)),NA())</f>
        <v>1.514988953280394E-2</v>
      </c>
      <c r="P791" s="44">
        <f>IFERROR(_xll.qlIndexFixing(ONIndex6M,I791,TRUE,_xll.ohTrigger(RecalcTrigger,Trigger6M)),NA())</f>
        <v>1.605711985335212E-2</v>
      </c>
      <c r="Q791" s="183">
        <f>IFERROR(_xll.qlIndexFixing(ONIndex1Y,I791,TRUE,_xll.ohTrigger(RecalcTrigger,Trigger1Y)),NA())</f>
        <v>1.7286287684550317E-2</v>
      </c>
    </row>
    <row r="792" spans="2:17" x14ac:dyDescent="0.2">
      <c r="B792" s="39" t="s">
        <v>42</v>
      </c>
      <c r="D792" s="42">
        <f>_xll.qlCalendarAdvance(Calendar,$D791,B792,"f",FALSE)</f>
        <v>44908</v>
      </c>
      <c r="E792" s="177">
        <f>_xll.qlInterestRateIndexValueDate(IndexON,D792)</f>
        <v>44908</v>
      </c>
      <c r="F792" s="193">
        <f>IFERROR(_xll.qlIndexFixing(IndexON,D792,TRUE,_xll.ohTrigger(RecalcTrigger,TriggerON)),NA())</f>
        <v>1.3753719620801519E-2</v>
      </c>
      <c r="H792" s="42">
        <f>_xll.qlCalendarAdvance(Calendar,$H791,B792,"f",FALSE)</f>
        <v>44908</v>
      </c>
      <c r="I792" s="177">
        <f>_xll.qlInterestRateIndexValueDate(Index1M,$H792)</f>
        <v>44910</v>
      </c>
      <c r="J792" s="182">
        <f>IFERROR(_xll.qlIndexFixing(Index1M,$H792,TRUE,_xll.ohTrigger(RecalcTrigger,Trigger1M)),NA())</f>
        <v>1.4197973933356145E-2</v>
      </c>
      <c r="K792" s="44">
        <f>IFERROR(_xll.qlIndexFixing(Index3M,H792,TRUE,_xll.ohTrigger(RecalcTrigger,Trigger3M)),NA())</f>
        <v>1.5472135403549636E-2</v>
      </c>
      <c r="L792" s="44">
        <f>IFERROR(_xll.qlIndexFixing(Index6M,$H792,TRUE,_xll.ohTrigger(RecalcTrigger,Trigger6M)),NA())</f>
        <v>1.6667633043838184E-2</v>
      </c>
      <c r="M792" s="183">
        <f>IFERROR(_xll.qlIndexFixing(Index1Y,$H792,TRUE,_xll.ohTrigger(RecalcTrigger,Trigger1Y)),NA())</f>
        <v>1.8383435625100863E-2</v>
      </c>
      <c r="N792" s="182">
        <f>IFERROR(_xll.qlIndexFixing(ONIndex1M,I792,TRUE,_xll.ohTrigger(RecalcTrigger,Trigger1M)),NA())</f>
        <v>1.411597011488297E-2</v>
      </c>
      <c r="O792" s="44">
        <f>IFERROR(_xll.qlIndexFixing(ONIndex3M,I792,TRUE,_xll.ohTrigger(RecalcTrigger,Trigger3M)),NA())</f>
        <v>1.5193670950255367E-2</v>
      </c>
      <c r="P792" s="44">
        <f>IFERROR(_xll.qlIndexFixing(ONIndex6M,I792,TRUE,_xll.ohTrigger(RecalcTrigger,Trigger6M)),NA())</f>
        <v>1.6099859059286459E-2</v>
      </c>
      <c r="Q792" s="183">
        <f>IFERROR(_xll.qlIndexFixing(ONIndex1Y,I792,TRUE,_xll.ohTrigger(RecalcTrigger,Trigger1Y)),NA())</f>
        <v>1.7326654191007762E-2</v>
      </c>
    </row>
    <row r="793" spans="2:17" x14ac:dyDescent="0.2">
      <c r="B793" s="39" t="s">
        <v>42</v>
      </c>
      <c r="D793" s="42">
        <f>_xll.qlCalendarAdvance(Calendar,$D792,B793,"f",FALSE)</f>
        <v>44915</v>
      </c>
      <c r="E793" s="177">
        <f>_xll.qlInterestRateIndexValueDate(IndexON,D793)</f>
        <v>44915</v>
      </c>
      <c r="F793" s="193">
        <f>IFERROR(_xll.qlIndexFixing(IndexON,D793,TRUE,_xll.ohTrigger(RecalcTrigger,TriggerON)),NA())</f>
        <v>1.3799796657707475E-2</v>
      </c>
      <c r="H793" s="42">
        <f>_xll.qlCalendarAdvance(Calendar,$H792,B793,"f",FALSE)</f>
        <v>44915</v>
      </c>
      <c r="I793" s="177">
        <f>_xll.qlInterestRateIndexValueDate(Index1M,$H793)</f>
        <v>44917</v>
      </c>
      <c r="J793" s="182">
        <f>IFERROR(_xll.qlIndexFixing(Index1M,$H793,TRUE,_xll.ohTrigger(RecalcTrigger,Trigger1M)),NA())</f>
        <v>1.4242562525687008E-2</v>
      </c>
      <c r="K793" s="44">
        <f>IFERROR(_xll.qlIndexFixing(Index3M,H793,TRUE,_xll.ohTrigger(RecalcTrigger,Trigger3M)),NA())</f>
        <v>1.5514956750346087E-2</v>
      </c>
      <c r="L793" s="44">
        <f>IFERROR(_xll.qlIndexFixing(Index6M,$H793,TRUE,_xll.ohTrigger(RecalcTrigger,Trigger6M)),NA())</f>
        <v>1.6707041429137391E-2</v>
      </c>
      <c r="M793" s="183">
        <f>IFERROR(_xll.qlIndexFixing(Index1Y,$H793,TRUE,_xll.ohTrigger(RecalcTrigger,Trigger1Y)),NA())</f>
        <v>1.8416307474574085E-2</v>
      </c>
      <c r="N793" s="182">
        <f>IFERROR(_xll.qlIndexFixing(ONIndex1M,I793,TRUE,_xll.ohTrigger(RecalcTrigger,Trigger1M)),NA())</f>
        <v>1.4167098352046992E-2</v>
      </c>
      <c r="O793" s="44">
        <f>IFERROR(_xll.qlIndexFixing(ONIndex3M,I793,TRUE,_xll.ohTrigger(RecalcTrigger,Trigger3M)),NA())</f>
        <v>1.5243508890270263E-2</v>
      </c>
      <c r="P793" s="44">
        <f>IFERROR(_xll.qlIndexFixing(ONIndex6M,I793,TRUE,_xll.ohTrigger(RecalcTrigger,Trigger6M)),NA())</f>
        <v>1.6148388517978063E-2</v>
      </c>
      <c r="Q793" s="183">
        <f>IFERROR(_xll.qlIndexFixing(ONIndex1Y,I793,TRUE,_xll.ohTrigger(RecalcTrigger,Trigger1Y)),NA())</f>
        <v>1.7372438969776027E-2</v>
      </c>
    </row>
    <row r="794" spans="2:17" x14ac:dyDescent="0.2">
      <c r="B794" s="39" t="s">
        <v>42</v>
      </c>
      <c r="D794" s="42">
        <f>_xll.qlCalendarAdvance(Calendar,$D793,B794,"f",FALSE)</f>
        <v>44922</v>
      </c>
      <c r="E794" s="177">
        <f>_xll.qlInterestRateIndexValueDate(IndexON,D794)</f>
        <v>44922</v>
      </c>
      <c r="F794" s="193">
        <f>IFERROR(_xll.qlIndexFixing(IndexON,D794,TRUE,_xll.ohTrigger(RecalcTrigger,TriggerON)),NA())</f>
        <v>1.3845626731763261E-2</v>
      </c>
      <c r="H794" s="42">
        <f>_xll.qlCalendarAdvance(Calendar,$H793,B794,"f",FALSE)</f>
        <v>44922</v>
      </c>
      <c r="I794" s="177">
        <f>_xll.qlInterestRateIndexValueDate(Index1M,$H794)</f>
        <v>44924</v>
      </c>
      <c r="J794" s="182">
        <f>IFERROR(_xll.qlIndexFixing(Index1M,$H794,TRUE,_xll.ohTrigger(RecalcTrigger,Trigger1M)),NA())</f>
        <v>1.4287021297291203E-2</v>
      </c>
      <c r="K794" s="44">
        <f>IFERROR(_xll.qlIndexFixing(Index3M,H794,TRUE,_xll.ohTrigger(RecalcTrigger,Trigger3M)),NA())</f>
        <v>1.5557609437046871E-2</v>
      </c>
      <c r="L794" s="44">
        <f>IFERROR(_xll.qlIndexFixing(Index6M,$H794,TRUE,_xll.ohTrigger(RecalcTrigger,Trigger6M)),NA())</f>
        <v>1.6746164205929646E-2</v>
      </c>
      <c r="M794" s="183">
        <f>IFERROR(_xll.qlIndexFixing(Index1Y,$H794,TRUE,_xll.ohTrigger(RecalcTrigger,Trigger1Y)),NA())</f>
        <v>1.8448901475021109E-2</v>
      </c>
      <c r="N794" s="182">
        <f>IFERROR(_xll.qlIndexFixing(ONIndex1M,I794,TRUE,_xll.ohTrigger(RecalcTrigger,Trigger1M)),NA())</f>
        <v>1.4205334273436065E-2</v>
      </c>
      <c r="O794" s="44">
        <f>IFERROR(_xll.qlIndexFixing(ONIndex3M,I794,TRUE,_xll.ohTrigger(RecalcTrigger,Trigger3M)),NA())</f>
        <v>1.528074790534184E-2</v>
      </c>
      <c r="P794" s="44">
        <f>IFERROR(_xll.qlIndexFixing(ONIndex6M,I794,TRUE,_xll.ohTrigger(RecalcTrigger,Trigger6M)),NA())</f>
        <v>1.618456316461625E-2</v>
      </c>
      <c r="Q794" s="183">
        <f>IFERROR(_xll.qlIndexFixing(ONIndex1Y,I794,TRUE,_xll.ohTrigger(RecalcTrigger,Trigger1Y)),NA())</f>
        <v>1.7406531863564112E-2</v>
      </c>
    </row>
    <row r="795" spans="2:17" x14ac:dyDescent="0.2">
      <c r="B795" s="39" t="s">
        <v>42</v>
      </c>
      <c r="D795" s="42">
        <f>_xll.qlCalendarAdvance(Calendar,$D794,B795,"f",FALSE)</f>
        <v>44929</v>
      </c>
      <c r="E795" s="177">
        <f>_xll.qlInterestRateIndexValueDate(IndexON,D795)</f>
        <v>44929</v>
      </c>
      <c r="F795" s="193">
        <f>IFERROR(_xll.qlIndexFixing(IndexON,D795,TRUE,_xll.ohTrigger(RecalcTrigger,TriggerON)),NA())</f>
        <v>1.3891207806118189E-2</v>
      </c>
      <c r="H795" s="42">
        <f>_xll.qlCalendarAdvance(Calendar,$H794,B795,"f",FALSE)</f>
        <v>44929</v>
      </c>
      <c r="I795" s="177">
        <f>_xll.qlInterestRateIndexValueDate(Index1M,$H795)</f>
        <v>44931</v>
      </c>
      <c r="J795" s="182">
        <f>IFERROR(_xll.qlIndexFixing(Index1M,$H795,TRUE,_xll.ohTrigger(RecalcTrigger,Trigger1M)),NA())</f>
        <v>1.4331349493919565E-2</v>
      </c>
      <c r="K795" s="44">
        <f>IFERROR(_xll.qlIndexFixing(Index3M,H795,TRUE,_xll.ohTrigger(RecalcTrigger,Trigger3M)),NA())</f>
        <v>1.5600092446468317E-2</v>
      </c>
      <c r="L795" s="44">
        <f>IFERROR(_xll.qlIndexFixing(Index6M,$H795,TRUE,_xll.ohTrigger(RecalcTrigger,Trigger6M)),NA())</f>
        <v>1.6781934522684901E-2</v>
      </c>
      <c r="M795" s="183">
        <f>IFERROR(_xll.qlIndexFixing(Index1Y,$H795,TRUE,_xll.ohTrigger(RecalcTrigger,Trigger1Y)),NA())</f>
        <v>1.8481221187662513E-2</v>
      </c>
      <c r="N795" s="182">
        <f>IFERROR(_xll.qlIndexFixing(ONIndex1M,I795,TRUE,_xll.ohTrigger(RecalcTrigger,Trigger1M)),NA())</f>
        <v>1.4249822705494353E-2</v>
      </c>
      <c r="O795" s="44">
        <f>IFERROR(_xll.qlIndexFixing(ONIndex3M,I795,TRUE,_xll.ohTrigger(RecalcTrigger,Trigger3M)),NA())</f>
        <v>1.532404142698951E-2</v>
      </c>
      <c r="P795" s="44">
        <f>IFERROR(_xll.qlIndexFixing(ONIndex6M,I795,TRUE,_xll.ohTrigger(RecalcTrigger,Trigger6M)),NA())</f>
        <v>1.6226524088311933E-2</v>
      </c>
      <c r="Q795" s="183">
        <f>IFERROR(_xll.qlIndexFixing(ONIndex1Y,I795,TRUE,_xll.ohTrigger(RecalcTrigger,Trigger1Y)),NA())</f>
        <v>1.7446038758999194E-2</v>
      </c>
    </row>
    <row r="796" spans="2:17" x14ac:dyDescent="0.2">
      <c r="B796" s="39" t="s">
        <v>42</v>
      </c>
      <c r="D796" s="42">
        <f>_xll.qlCalendarAdvance(Calendar,$D795,B796,"f",FALSE)</f>
        <v>44936</v>
      </c>
      <c r="E796" s="177">
        <f>_xll.qlInterestRateIndexValueDate(IndexON,D796)</f>
        <v>44936</v>
      </c>
      <c r="F796" s="193">
        <f>IFERROR(_xll.qlIndexFixing(IndexON,D796,TRUE,_xll.ohTrigger(RecalcTrigger,TriggerON)),NA())</f>
        <v>1.3936537844241315E-2</v>
      </c>
      <c r="H796" s="42">
        <f>_xll.qlCalendarAdvance(Calendar,$H795,B796,"f",FALSE)</f>
        <v>44936</v>
      </c>
      <c r="I796" s="177">
        <f>_xll.qlInterestRateIndexValueDate(Index1M,$H796)</f>
        <v>44938</v>
      </c>
      <c r="J796" s="182">
        <f>IFERROR(_xll.qlIndexFixing(Index1M,$H796,TRUE,_xll.ohTrigger(RecalcTrigger,Trigger1M)),NA())</f>
        <v>1.4375546361315439E-2</v>
      </c>
      <c r="K796" s="44">
        <f>IFERROR(_xll.qlIndexFixing(Index3M,H796,TRUE,_xll.ohTrigger(RecalcTrigger,Trigger3M)),NA())</f>
        <v>1.5642404761407214E-2</v>
      </c>
      <c r="L796" s="44">
        <f>IFERROR(_xll.qlIndexFixing(Index6M,$H796,TRUE,_xll.ohTrigger(RecalcTrigger,Trigger6M)),NA())</f>
        <v>1.6820499602864365E-2</v>
      </c>
      <c r="M796" s="183">
        <f>IFERROR(_xll.qlIndexFixing(Index1Y,$H796,TRUE,_xll.ohTrigger(RecalcTrigger,Trigger1Y)),NA())</f>
        <v>1.8513270223473707E-2</v>
      </c>
      <c r="N796" s="182">
        <f>IFERROR(_xll.qlIndexFixing(ONIndex1M,I796,TRUE,_xll.ohTrigger(RecalcTrigger,Trigger1M)),NA())</f>
        <v>1.4294181037222131E-2</v>
      </c>
      <c r="O796" s="44">
        <f>IFERROR(_xll.qlIndexFixing(ONIndex3M,I796,TRUE,_xll.ohTrigger(RecalcTrigger,Trigger3M)),NA())</f>
        <v>1.5367170300821797E-2</v>
      </c>
      <c r="P796" s="44">
        <f>IFERROR(_xll.qlIndexFixing(ONIndex6M,I796,TRUE,_xll.ohTrigger(RecalcTrigger,Trigger6M)),NA())</f>
        <v>1.6268221609028188E-2</v>
      </c>
      <c r="Q796" s="183">
        <f>IFERROR(_xll.qlIndexFixing(ONIndex1Y,I796,TRUE,_xll.ohTrigger(RecalcTrigger,Trigger1Y)),NA())</f>
        <v>1.7485254846896225E-2</v>
      </c>
    </row>
    <row r="797" spans="2:17" x14ac:dyDescent="0.2">
      <c r="B797" s="39" t="s">
        <v>42</v>
      </c>
      <c r="D797" s="42">
        <f>_xll.qlCalendarAdvance(Calendar,$D796,B797,"f",FALSE)</f>
        <v>44943</v>
      </c>
      <c r="E797" s="177">
        <f>_xll.qlInterestRateIndexValueDate(IndexON,D797)</f>
        <v>44943</v>
      </c>
      <c r="F797" s="193">
        <f>IFERROR(_xll.qlIndexFixing(IndexON,D797,TRUE,_xll.ohTrigger(RecalcTrigger,TriggerON)),NA())</f>
        <v>1.398161480928195E-2</v>
      </c>
      <c r="H797" s="42">
        <f>_xll.qlCalendarAdvance(Calendar,$H796,B797,"f",FALSE)</f>
        <v>44943</v>
      </c>
      <c r="I797" s="177">
        <f>_xll.qlInterestRateIndexValueDate(Index1M,$H797)</f>
        <v>44945</v>
      </c>
      <c r="J797" s="182">
        <f>IFERROR(_xll.qlIndexFixing(Index1M,$H797,TRUE,_xll.ohTrigger(RecalcTrigger,Trigger1M)),NA())</f>
        <v>1.441961114521717E-2</v>
      </c>
      <c r="K797" s="44">
        <f>IFERROR(_xll.qlIndexFixing(Index3M,H797,TRUE,_xll.ohTrigger(RecalcTrigger,Trigger3M)),NA())</f>
        <v>1.5684545364638147E-2</v>
      </c>
      <c r="L797" s="44">
        <f>IFERROR(_xll.qlIndexFixing(Index6M,$H797,TRUE,_xll.ohTrigger(RecalcTrigger,Trigger6M)),NA())</f>
        <v>1.6858773164178647E-2</v>
      </c>
      <c r="M797" s="183">
        <f>IFERROR(_xll.qlIndexFixing(Index1Y,$H797,TRUE,_xll.ohTrigger(RecalcTrigger,Trigger1Y)),NA())</f>
        <v>1.8545052243183615E-2</v>
      </c>
      <c r="N797" s="182">
        <f>IFERROR(_xll.qlIndexFixing(ONIndex1M,I797,TRUE,_xll.ohTrigger(RecalcTrigger,Trigger1M)),NA())</f>
        <v>1.4338408516501033E-2</v>
      </c>
      <c r="O797" s="44">
        <f>IFERROR(_xll.qlIndexFixing(ONIndex3M,I797,TRUE,_xll.ohTrigger(RecalcTrigger,Trigger3M)),NA())</f>
        <v>1.5410133518765079E-2</v>
      </c>
      <c r="P797" s="44">
        <f>IFERROR(_xll.qlIndexFixing(ONIndex6M,I797,TRUE,_xll.ohTrigger(RecalcTrigger,Trigger6M)),NA())</f>
        <v>1.6309653738675323E-2</v>
      </c>
      <c r="Q797" s="183">
        <f>IFERROR(_xll.qlIndexFixing(ONIndex1Y,I797,TRUE,_xll.ohTrigger(RecalcTrigger,Trigger1Y)),NA())</f>
        <v>1.7524177991843359E-2</v>
      </c>
    </row>
    <row r="798" spans="2:17" x14ac:dyDescent="0.2">
      <c r="B798" s="39" t="s">
        <v>42</v>
      </c>
      <c r="D798" s="42">
        <f>_xll.qlCalendarAdvance(Calendar,$D797,B798,"f",FALSE)</f>
        <v>44950</v>
      </c>
      <c r="E798" s="177">
        <f>_xll.qlInterestRateIndexValueDate(IndexON,D798)</f>
        <v>44950</v>
      </c>
      <c r="F798" s="193">
        <f>IFERROR(_xll.qlIndexFixing(IndexON,D798,TRUE,_xll.ohTrigger(RecalcTrigger,TriggerON)),NA())</f>
        <v>1.4026436664469344E-2</v>
      </c>
      <c r="H798" s="42">
        <f>_xll.qlCalendarAdvance(Calendar,$H797,B798,"f",FALSE)</f>
        <v>44950</v>
      </c>
      <c r="I798" s="177">
        <f>_xll.qlInterestRateIndexValueDate(Index1M,$H798)</f>
        <v>44952</v>
      </c>
      <c r="J798" s="182">
        <f>IFERROR(_xll.qlIndexFixing(Index1M,$H798,TRUE,_xll.ohTrigger(RecalcTrigger,Trigger1M)),NA())</f>
        <v>1.4463543091358111E-2</v>
      </c>
      <c r="K798" s="44">
        <f>IFERROR(_xll.qlIndexFixing(Index3M,H798,TRUE,_xll.ohTrigger(RecalcTrigger,Trigger3M)),NA())</f>
        <v>1.5726513238914386E-2</v>
      </c>
      <c r="L798" s="44">
        <f>IFERROR(_xll.qlIndexFixing(Index6M,$H798,TRUE,_xll.ohTrigger(RecalcTrigger,Trigger6M)),NA())</f>
        <v>1.6896753185341187E-2</v>
      </c>
      <c r="M798" s="183">
        <f>IFERROR(_xll.qlIndexFixing(Index1Y,$H798,TRUE,_xll.ohTrigger(RecalcTrigger,Trigger1Y)),NA())</f>
        <v>1.8576570957273369E-2</v>
      </c>
      <c r="N798" s="182">
        <f>IFERROR(_xll.qlIndexFixing(ONIndex1M,I798,TRUE,_xll.ohTrigger(RecalcTrigger,Trigger1M)),NA())</f>
        <v>1.4382504391692308E-2</v>
      </c>
      <c r="O798" s="44">
        <f>IFERROR(_xll.qlIndexFixing(ONIndex3M,I798,TRUE,_xll.ohTrigger(RecalcTrigger,Trigger3M)),NA())</f>
        <v>1.5452930073065474E-2</v>
      </c>
      <c r="P798" s="44">
        <f>IFERROR(_xll.qlIndexFixing(ONIndex6M,I798,TRUE,_xll.ohTrigger(RecalcTrigger,Trigger6M)),NA())</f>
        <v>1.6350818489483387E-2</v>
      </c>
      <c r="Q798" s="183">
        <f>IFERROR(_xll.qlIndexFixing(ONIndex1Y,I798,TRUE,_xll.ohTrigger(RecalcTrigger,Trigger1Y)),NA())</f>
        <v>1.7562806058508684E-2</v>
      </c>
    </row>
    <row r="799" spans="2:17" x14ac:dyDescent="0.2">
      <c r="B799" s="39" t="s">
        <v>42</v>
      </c>
      <c r="D799" s="42">
        <f>_xll.qlCalendarAdvance(Calendar,$D798,B799,"f",FALSE)</f>
        <v>44957</v>
      </c>
      <c r="E799" s="177">
        <f>_xll.qlInterestRateIndexValueDate(IndexON,D799)</f>
        <v>44957</v>
      </c>
      <c r="F799" s="193">
        <f>IFERROR(_xll.qlIndexFixing(IndexON,D799,TRUE,_xll.ohTrigger(RecalcTrigger,TriggerON)),NA())</f>
        <v>1.4071001373112679E-2</v>
      </c>
      <c r="H799" s="42">
        <f>_xll.qlCalendarAdvance(Calendar,$H798,B799,"f",FALSE)</f>
        <v>44957</v>
      </c>
      <c r="I799" s="177">
        <f>_xll.qlInterestRateIndexValueDate(Index1M,$H799)</f>
        <v>44959</v>
      </c>
      <c r="J799" s="182">
        <f>IFERROR(_xll.qlIndexFixing(Index1M,$H799,TRUE,_xll.ohTrigger(RecalcTrigger,Trigger1M)),NA())</f>
        <v>1.4493702048748842E-2</v>
      </c>
      <c r="K799" s="44">
        <f>IFERROR(_xll.qlIndexFixing(Index3M,H799,TRUE,_xll.ohTrigger(RecalcTrigger,Trigger3M)),NA())</f>
        <v>1.5765009765924667E-2</v>
      </c>
      <c r="L799" s="44">
        <f>IFERROR(_xll.qlIndexFixing(Index6M,$H799,TRUE,_xll.ohTrigger(RecalcTrigger,Trigger6M)),NA())</f>
        <v>1.6934437645040247E-2</v>
      </c>
      <c r="M799" s="183">
        <f>IFERROR(_xll.qlIndexFixing(Index1Y,$H799,TRUE,_xll.ohTrigger(RecalcTrigger,Trigger1Y)),NA())</f>
        <v>1.8607830125972571E-2</v>
      </c>
      <c r="N799" s="182">
        <f>IFERROR(_xll.qlIndexFixing(ONIndex1M,I799,TRUE,_xll.ohTrigger(RecalcTrigger,Trigger1M)),NA())</f>
        <v>1.4426467910837459E-2</v>
      </c>
      <c r="O799" s="44">
        <f>IFERROR(_xll.qlIndexFixing(ONIndex3M,I799,TRUE,_xll.ohTrigger(RecalcTrigger,Trigger3M)),NA())</f>
        <v>1.5495558955569422E-2</v>
      </c>
      <c r="P799" s="44">
        <f>IFERROR(_xll.qlIndexFixing(ONIndex6M,I799,TRUE,_xll.ohTrigger(RecalcTrigger,Trigger6M)),NA())</f>
        <v>1.6391713873602498E-2</v>
      </c>
      <c r="Q799" s="183">
        <f>IFERROR(_xll.qlIndexFixing(ONIndex1Y,I799,TRUE,_xll.ohTrigger(RecalcTrigger,Trigger1Y)),NA())</f>
        <v>1.7601136911640225E-2</v>
      </c>
    </row>
    <row r="800" spans="2:17" x14ac:dyDescent="0.2">
      <c r="B800" s="39" t="s">
        <v>42</v>
      </c>
      <c r="D800" s="42">
        <f>_xll.qlCalendarAdvance(Calendar,$D799,B800,"f",FALSE)</f>
        <v>44964</v>
      </c>
      <c r="E800" s="177">
        <f>_xll.qlInterestRateIndexValueDate(IndexON,D800)</f>
        <v>44964</v>
      </c>
      <c r="F800" s="193">
        <f>IFERROR(_xll.qlIndexFixing(IndexON,D800,TRUE,_xll.ohTrigger(RecalcTrigger,TriggerON)),NA())</f>
        <v>1.4115306898521141E-2</v>
      </c>
      <c r="H800" s="42">
        <f>_xll.qlCalendarAdvance(Calendar,$H799,B800,"f",FALSE)</f>
        <v>44964</v>
      </c>
      <c r="I800" s="177">
        <f>_xll.qlInterestRateIndexValueDate(Index1M,$H800)</f>
        <v>44966</v>
      </c>
      <c r="J800" s="182">
        <f>IFERROR(_xll.qlIndexFixing(Index1M,$H800,TRUE,_xll.ohTrigger(RecalcTrigger,Trigger1M)),NA())</f>
        <v>1.453739762789809E-2</v>
      </c>
      <c r="K800" s="44">
        <f>IFERROR(_xll.qlIndexFixing(Index3M,H800,TRUE,_xll.ohTrigger(RecalcTrigger,Trigger3M)),NA())</f>
        <v>1.5806639979661155E-2</v>
      </c>
      <c r="L800" s="44">
        <f>IFERROR(_xll.qlIndexFixing(Index6M,$H800,TRUE,_xll.ohTrigger(RecalcTrigger,Trigger6M)),NA())</f>
        <v>1.6971824521944658E-2</v>
      </c>
      <c r="M800" s="183">
        <f>IFERROR(_xll.qlIndexFixing(Index1Y,$H800,TRUE,_xll.ohTrigger(RecalcTrigger,Trigger1Y)),NA())</f>
        <v>1.8638833559259094E-2</v>
      </c>
      <c r="N800" s="182">
        <f>IFERROR(_xll.qlIndexFixing(ONIndex1M,I800,TRUE,_xll.ohTrigger(RecalcTrigger,Trigger1M)),NA())</f>
        <v>1.4470298322217801E-2</v>
      </c>
      <c r="O800" s="44">
        <f>IFERROR(_xll.qlIndexFixing(ONIndex3M,I800,TRUE,_xll.ohTrigger(RecalcTrigger,Trigger3M)),NA())</f>
        <v>1.5538019158283234E-2</v>
      </c>
      <c r="P800" s="44">
        <f>IFERROR(_xll.qlIndexFixing(ONIndex6M,I800,TRUE,_xll.ohTrigger(RecalcTrigger,Trigger6M)),NA())</f>
        <v>1.643233790318277E-2</v>
      </c>
      <c r="Q800" s="183">
        <f>IFERROR(_xll.qlIndexFixing(ONIndex1Y,I800,TRUE,_xll.ohTrigger(RecalcTrigger,Trigger1Y)),NA())</f>
        <v>1.763916841590607E-2</v>
      </c>
    </row>
    <row r="801" spans="2:17" x14ac:dyDescent="0.2">
      <c r="B801" s="39" t="s">
        <v>42</v>
      </c>
      <c r="D801" s="42">
        <f>_xll.qlCalendarAdvance(Calendar,$D800,B801,"f",FALSE)</f>
        <v>44971</v>
      </c>
      <c r="E801" s="177">
        <f>_xll.qlInterestRateIndexValueDate(IndexON,D801)</f>
        <v>44971</v>
      </c>
      <c r="F801" s="193">
        <f>IFERROR(_xll.qlIndexFixing(IndexON,D801,TRUE,_xll.ohTrigger(RecalcTrigger,TriggerON)),NA())</f>
        <v>1.4159351203923976E-2</v>
      </c>
      <c r="H801" s="42">
        <f>_xll.qlCalendarAdvance(Calendar,$H800,B801,"f",FALSE)</f>
        <v>44971</v>
      </c>
      <c r="I801" s="177">
        <f>_xll.qlInterestRateIndexValueDate(Index1M,$H801)</f>
        <v>44973</v>
      </c>
      <c r="J801" s="182">
        <f>IFERROR(_xll.qlIndexFixing(Index1M,$H801,TRUE,_xll.ohTrigger(RecalcTrigger,Trigger1M)),NA())</f>
        <v>1.4580958322598012E-2</v>
      </c>
      <c r="K801" s="44">
        <f>IFERROR(_xll.qlIndexFixing(Index3M,H801,TRUE,_xll.ohTrigger(RecalcTrigger,Trigger3M)),NA())</f>
        <v>1.5848094488179181E-2</v>
      </c>
      <c r="L801" s="44">
        <f>IFERROR(_xll.qlIndexFixing(Index6M,$H801,TRUE,_xll.ohTrigger(RecalcTrigger,Trigger6M)),NA())</f>
        <v>1.7008911794705144E-2</v>
      </c>
      <c r="M801" s="183">
        <f>IFERROR(_xll.qlIndexFixing(Index1Y,$H801,TRUE,_xll.ohTrigger(RecalcTrigger,Trigger1Y)),NA())</f>
        <v>1.8669585116855337E-2</v>
      </c>
      <c r="N801" s="182">
        <f>IFERROR(_xll.qlIndexFixing(ONIndex1M,I801,TRUE,_xll.ohTrigger(RecalcTrigger,Trigger1M)),NA())</f>
        <v>1.4513994873954772E-2</v>
      </c>
      <c r="O801" s="44">
        <f>IFERROR(_xll.qlIndexFixing(ONIndex3M,I801,TRUE,_xll.ohTrigger(RecalcTrigger,Trigger3M)),NA())</f>
        <v>1.5580309673293158E-2</v>
      </c>
      <c r="P801" s="44">
        <f>IFERROR(_xll.qlIndexFixing(ONIndex6M,I801,TRUE,_xll.ohTrigger(RecalcTrigger,Trigger6M)),NA())</f>
        <v>1.6472688590214446E-2</v>
      </c>
      <c r="Q801" s="183">
        <f>IFERROR(_xll.qlIndexFixing(ONIndex1Y,I801,TRUE,_xll.ohTrigger(RecalcTrigger,Trigger1Y)),NA())</f>
        <v>1.7676898435974309E-2</v>
      </c>
    </row>
    <row r="802" spans="2:17" x14ac:dyDescent="0.2">
      <c r="B802" s="39" t="s">
        <v>42</v>
      </c>
      <c r="D802" s="42">
        <f>_xll.qlCalendarAdvance(Calendar,$D801,B802,"f",FALSE)</f>
        <v>44978</v>
      </c>
      <c r="E802" s="177">
        <f>_xll.qlInterestRateIndexValueDate(IndexON,D802)</f>
        <v>44978</v>
      </c>
      <c r="F802" s="193">
        <f>IFERROR(_xll.qlIndexFixing(IndexON,D802,TRUE,_xll.ohTrigger(RecalcTrigger,TriggerON)),NA())</f>
        <v>1.4203132252710304E-2</v>
      </c>
      <c r="H802" s="42">
        <f>_xll.qlCalendarAdvance(Calendar,$H801,B802,"f",FALSE)</f>
        <v>44978</v>
      </c>
      <c r="I802" s="177">
        <f>_xll.qlInterestRateIndexValueDate(Index1M,$H802)</f>
        <v>44980</v>
      </c>
      <c r="J802" s="182">
        <f>IFERROR(_xll.qlIndexFixing(Index1M,$H802,TRUE,_xll.ohTrigger(RecalcTrigger,Trigger1M)),NA())</f>
        <v>1.4624383378868875E-2</v>
      </c>
      <c r="K802" s="44">
        <f>IFERROR(_xll.qlIndexFixing(Index3M,H802,TRUE,_xll.ohTrigger(RecalcTrigger,Trigger3M)),NA())</f>
        <v>1.5889372274262768E-2</v>
      </c>
      <c r="L802" s="44">
        <f>IFERROR(_xll.qlIndexFixing(Index6M,$H802,TRUE,_xll.ohTrigger(RecalcTrigger,Trigger6M)),NA())</f>
        <v>1.7045697441958295E-2</v>
      </c>
      <c r="M802" s="183">
        <f>IFERROR(_xll.qlIndexFixing(Index1Y,$H802,TRUE,_xll.ohTrigger(RecalcTrigger,Trigger1Y)),NA())</f>
        <v>1.8700088708226932E-2</v>
      </c>
      <c r="N802" s="182">
        <f>IFERROR(_xll.qlIndexFixing(ONIndex1M,I802,TRUE,_xll.ohTrigger(RecalcTrigger,Trigger1M)),NA())</f>
        <v>1.4557556814169814E-2</v>
      </c>
      <c r="O802" s="44">
        <f>IFERROR(_xll.qlIndexFixing(ONIndex3M,I802,TRUE,_xll.ohTrigger(RecalcTrigger,Trigger3M)),NA())</f>
        <v>1.5622429492685441E-2</v>
      </c>
      <c r="P802" s="44">
        <f>IFERROR(_xll.qlIndexFixing(ONIndex6M,I802,TRUE,_xll.ohTrigger(RecalcTrigger,Trigger6M)),NA())</f>
        <v>1.651276394708745E-2</v>
      </c>
      <c r="Q802" s="183">
        <f>IFERROR(_xll.qlIndexFixing(ONIndex1Y,I802,TRUE,_xll.ohTrigger(RecalcTrigger,Trigger1Y)),NA())</f>
        <v>1.7714324836513029E-2</v>
      </c>
    </row>
    <row r="803" spans="2:17" x14ac:dyDescent="0.2">
      <c r="B803" s="39" t="s">
        <v>42</v>
      </c>
      <c r="D803" s="42">
        <f>_xll.qlCalendarAdvance(Calendar,$D802,B803,"f",FALSE)</f>
        <v>44985</v>
      </c>
      <c r="E803" s="177">
        <f>_xll.qlInterestRateIndexValueDate(IndexON,D803)</f>
        <v>44985</v>
      </c>
      <c r="F803" s="193">
        <f>IFERROR(_xll.qlIndexFixing(IndexON,D803,TRUE,_xll.ohTrigger(RecalcTrigger,TriggerON)),NA())</f>
        <v>1.4246648007869567E-2</v>
      </c>
      <c r="H803" s="42">
        <f>_xll.qlCalendarAdvance(Calendar,$H802,B803,"f",FALSE)</f>
        <v>44985</v>
      </c>
      <c r="I803" s="177">
        <f>_xll.qlInterestRateIndexValueDate(Index1M,$H803)</f>
        <v>44987</v>
      </c>
      <c r="J803" s="182">
        <f>IFERROR(_xll.qlIndexFixing(Index1M,$H803,TRUE,_xll.ohTrigger(RecalcTrigger,Trigger1M)),NA())</f>
        <v>1.4681183855716207E-2</v>
      </c>
      <c r="K803" s="44">
        <f>IFERROR(_xll.qlIndexFixing(Index3M,H803,TRUE,_xll.ohTrigger(RecalcTrigger,Trigger3M)),NA())</f>
        <v>1.5940230652596143E-2</v>
      </c>
      <c r="L803" s="44">
        <f>IFERROR(_xll.qlIndexFixing(Index6M,$H803,TRUE,_xll.ohTrigger(RecalcTrigger,Trigger6M)),NA())</f>
        <v>1.7096679378040949E-2</v>
      </c>
      <c r="M803" s="183">
        <f>IFERROR(_xll.qlIndexFixing(Index1Y,$H803,TRUE,_xll.ohTrigger(RecalcTrigger,Trigger1Y)),NA())</f>
        <v>1.8737783133374163E-2</v>
      </c>
      <c r="N803" s="182">
        <f>IFERROR(_xll.qlIndexFixing(ONIndex1M,I803,TRUE,_xll.ohTrigger(RecalcTrigger,Trigger1M)),NA())</f>
        <v>1.4600983391064304E-2</v>
      </c>
      <c r="O803" s="44">
        <f>IFERROR(_xll.qlIndexFixing(ONIndex3M,I803,TRUE,_xll.ohTrigger(RecalcTrigger,Trigger3M)),NA())</f>
        <v>1.5664377608386459E-2</v>
      </c>
      <c r="P803" s="44">
        <f>IFERROR(_xll.qlIndexFixing(ONIndex6M,I803,TRUE,_xll.ohTrigger(RecalcTrigger,Trigger6M)),NA())</f>
        <v>1.6552561985632153E-2</v>
      </c>
      <c r="Q803" s="183">
        <f>IFERROR(_xll.qlIndexFixing(ONIndex1Y,I803,TRUE,_xll.ohTrigger(RecalcTrigger,Trigger1Y)),NA())</f>
        <v>1.775144548219032E-2</v>
      </c>
    </row>
    <row r="804" spans="2:17" x14ac:dyDescent="0.2">
      <c r="B804" s="39" t="s">
        <v>42</v>
      </c>
      <c r="D804" s="42">
        <f>_xll.qlCalendarAdvance(Calendar,$D803,B804,"f",FALSE)</f>
        <v>44992</v>
      </c>
      <c r="E804" s="177">
        <f>_xll.qlInterestRateIndexValueDate(IndexON,D804)</f>
        <v>44992</v>
      </c>
      <c r="F804" s="193">
        <f>IFERROR(_xll.qlIndexFixing(IndexON,D804,TRUE,_xll.ohTrigger(RecalcTrigger,TriggerON)),NA())</f>
        <v>1.4289896432950755E-2</v>
      </c>
      <c r="H804" s="42">
        <f>_xll.qlCalendarAdvance(Calendar,$H803,B804,"f",FALSE)</f>
        <v>44992</v>
      </c>
      <c r="I804" s="177">
        <f>_xll.qlInterestRateIndexValueDate(Index1M,$H804)</f>
        <v>44994</v>
      </c>
      <c r="J804" s="182">
        <f>IFERROR(_xll.qlIndexFixing(Index1M,$H804,TRUE,_xll.ohTrigger(RecalcTrigger,Trigger1M)),NA())</f>
        <v>1.4727671063557487E-2</v>
      </c>
      <c r="K804" s="44">
        <f>IFERROR(_xll.qlIndexFixing(Index3M,H804,TRUE,_xll.ohTrigger(RecalcTrigger,Trigger3M)),NA())</f>
        <v>1.5981118463532302E-2</v>
      </c>
      <c r="L804" s="44">
        <f>IFERROR(_xll.qlIndexFixing(Index6M,$H804,TRUE,_xll.ohTrigger(RecalcTrigger,Trigger6M)),NA())</f>
        <v>1.7132751451961074E-2</v>
      </c>
      <c r="M804" s="183">
        <f>IFERROR(_xll.qlIndexFixing(Index1Y,$H804,TRUE,_xll.ohTrigger(RecalcTrigger,Trigger1Y)),NA())</f>
        <v>1.8767768536974271E-2</v>
      </c>
      <c r="N804" s="182">
        <f>IFERROR(_xll.qlIndexFixing(ONIndex1M,I804,TRUE,_xll.ohTrigger(RecalcTrigger,Trigger1M)),NA())</f>
        <v>1.4644273852839618E-2</v>
      </c>
      <c r="O804" s="44">
        <f>IFERROR(_xll.qlIndexFixing(ONIndex3M,I804,TRUE,_xll.ohTrigger(RecalcTrigger,Trigger3M)),NA())</f>
        <v>1.5706153012402524E-2</v>
      </c>
      <c r="P804" s="44">
        <f>IFERROR(_xll.qlIndexFixing(ONIndex6M,I804,TRUE,_xll.ohTrigger(RecalcTrigger,Trigger6M)),NA())</f>
        <v>1.6592080718158542E-2</v>
      </c>
      <c r="Q804" s="183">
        <f>IFERROR(_xll.qlIndexFixing(ONIndex1Y,I804,TRUE,_xll.ohTrigger(RecalcTrigger,Trigger1Y)),NA())</f>
        <v>1.778825823767427E-2</v>
      </c>
    </row>
    <row r="805" spans="2:17" x14ac:dyDescent="0.2">
      <c r="B805" s="39" t="s">
        <v>42</v>
      </c>
      <c r="D805" s="42">
        <f>_xll.qlCalendarAdvance(Calendar,$D804,B805,"f",FALSE)</f>
        <v>44999</v>
      </c>
      <c r="E805" s="177">
        <f>_xll.qlInterestRateIndexValueDate(IndexON,D805)</f>
        <v>44999</v>
      </c>
      <c r="F805" s="193">
        <f>IFERROR(_xll.qlIndexFixing(IndexON,D805,TRUE,_xll.ohTrigger(RecalcTrigger,TriggerON)),NA())</f>
        <v>1.4332875491023245E-2</v>
      </c>
      <c r="H805" s="42">
        <f>_xll.qlCalendarAdvance(Calendar,$H804,B805,"f",FALSE)</f>
        <v>44999</v>
      </c>
      <c r="I805" s="177">
        <f>_xll.qlInterestRateIndexValueDate(Index1M,$H805)</f>
        <v>45001</v>
      </c>
      <c r="J805" s="182">
        <f>IFERROR(_xll.qlIndexFixing(Index1M,$H805,TRUE,_xll.ohTrigger(RecalcTrigger,Trigger1M)),NA())</f>
        <v>1.4767283896925387E-2</v>
      </c>
      <c r="K805" s="44">
        <f>IFERROR(_xll.qlIndexFixing(Index3M,H805,TRUE,_xll.ohTrigger(RecalcTrigger,Trigger3M)),NA())</f>
        <v>1.6021826272171049E-2</v>
      </c>
      <c r="L805" s="44">
        <f>IFERROR(_xll.qlIndexFixing(Index6M,$H805,TRUE,_xll.ohTrigger(RecalcTrigger,Trigger6M)),NA())</f>
        <v>1.7168515058948772E-2</v>
      </c>
      <c r="M805" s="183">
        <f>IFERROR(_xll.qlIndexFixing(Index1Y,$H805,TRUE,_xll.ohTrigger(RecalcTrigger,Trigger1Y)),NA())</f>
        <v>1.8797519080603127E-2</v>
      </c>
      <c r="N805" s="182">
        <f>IFERROR(_xll.qlIndexFixing(ONIndex1M,I805,TRUE,_xll.ohTrigger(RecalcTrigger,Trigger1M)),NA())</f>
        <v>1.4687427447697132E-2</v>
      </c>
      <c r="O805" s="44">
        <f>IFERROR(_xll.qlIndexFixing(ONIndex3M,I805,TRUE,_xll.ohTrigger(RecalcTrigger,Trigger3M)),NA())</f>
        <v>1.5747754696979754E-2</v>
      </c>
      <c r="P805" s="44">
        <f>IFERROR(_xll.qlIndexFixing(ONIndex6M,I805,TRUE,_xll.ohTrigger(RecalcTrigger,Trigger6M)),NA())</f>
        <v>1.6631318156896668E-2</v>
      </c>
      <c r="Q805" s="183">
        <f>IFERROR(_xll.qlIndexFixing(ONIndex1Y,I805,TRUE,_xll.ohTrigger(RecalcTrigger,Trigger1Y)),NA())</f>
        <v>1.7824760967792841E-2</v>
      </c>
    </row>
    <row r="806" spans="2:17" x14ac:dyDescent="0.2">
      <c r="B806" s="39" t="s">
        <v>42</v>
      </c>
      <c r="D806" s="42">
        <f>_xll.qlCalendarAdvance(Calendar,$D805,B806,"f",FALSE)</f>
        <v>45006</v>
      </c>
      <c r="E806" s="177">
        <f>_xll.qlInterestRateIndexValueDate(IndexON,D806)</f>
        <v>45006</v>
      </c>
      <c r="F806" s="193">
        <f>IFERROR(_xll.qlIndexFixing(IndexON,D806,TRUE,_xll.ohTrigger(RecalcTrigger,TriggerON)),NA())</f>
        <v>1.4375583145476156E-2</v>
      </c>
      <c r="H806" s="42">
        <f>_xll.qlCalendarAdvance(Calendar,$H805,B806,"f",FALSE)</f>
        <v>45006</v>
      </c>
      <c r="I806" s="177">
        <f>_xll.qlInterestRateIndexValueDate(Index1M,$H806)</f>
        <v>45008</v>
      </c>
      <c r="J806" s="182">
        <f>IFERROR(_xll.qlIndexFixing(Index1M,$H806,TRUE,_xll.ohTrigger(RecalcTrigger,Trigger1M)),NA())</f>
        <v>1.4810125986448874E-2</v>
      </c>
      <c r="K806" s="44">
        <f>IFERROR(_xll.qlIndexFixing(Index3M,H806,TRUE,_xll.ohTrigger(RecalcTrigger,Trigger3M)),NA())</f>
        <v>1.6062353060906379E-2</v>
      </c>
      <c r="L806" s="44">
        <f>IFERROR(_xll.qlIndexFixing(Index6M,$H806,TRUE,_xll.ohTrigger(RecalcTrigger,Trigger6M)),NA())</f>
        <v>1.7203968176677652E-2</v>
      </c>
      <c r="M806" s="183">
        <f>IFERROR(_xll.qlIndexFixing(Index1Y,$H806,TRUE,_xll.ohTrigger(RecalcTrigger,Trigger1Y)),NA())</f>
        <v>1.8827038842748927E-2</v>
      </c>
      <c r="N806" s="182">
        <f>IFERROR(_xll.qlIndexFixing(ONIndex1M,I806,TRUE,_xll.ohTrigger(RecalcTrigger,Trigger1M)),NA())</f>
        <v>1.4730443423758288E-2</v>
      </c>
      <c r="O806" s="44">
        <f>IFERROR(_xll.qlIndexFixing(ONIndex3M,I806,TRUE,_xll.ohTrigger(RecalcTrigger,Trigger3M)),NA())</f>
        <v>1.5789181653804718E-2</v>
      </c>
      <c r="P806" s="44">
        <f>IFERROR(_xll.qlIndexFixing(ONIndex6M,I806,TRUE,_xll.ohTrigger(RecalcTrigger,Trigger6M)),NA())</f>
        <v>1.667027231375684E-2</v>
      </c>
      <c r="Q806" s="183">
        <f>IFERROR(_xll.qlIndexFixing(ONIndex1Y,I806,TRUE,_xll.ohTrigger(RecalcTrigger,Trigger1Y)),NA())</f>
        <v>1.7860951537054248E-2</v>
      </c>
    </row>
    <row r="807" spans="2:17" x14ac:dyDescent="0.2">
      <c r="B807" s="39" t="s">
        <v>42</v>
      </c>
      <c r="D807" s="42">
        <f>_xll.qlCalendarAdvance(Calendar,$D806,B807,"f",FALSE)</f>
        <v>45013</v>
      </c>
      <c r="E807" s="177">
        <f>_xll.qlInterestRateIndexValueDate(IndexON,D807)</f>
        <v>45013</v>
      </c>
      <c r="F807" s="193">
        <f>IFERROR(_xll.qlIndexFixing(IndexON,D807,TRUE,_xll.ohTrigger(RecalcTrigger,TriggerON)),NA())</f>
        <v>1.4418017359538737E-2</v>
      </c>
      <c r="H807" s="42">
        <f>_xll.qlCalendarAdvance(Calendar,$H806,B807,"f",FALSE)</f>
        <v>45013</v>
      </c>
      <c r="I807" s="177">
        <f>_xll.qlInterestRateIndexValueDate(Index1M,$H807)</f>
        <v>45015</v>
      </c>
      <c r="J807" s="182">
        <f>IFERROR(_xll.qlIndexFixing(Index1M,$H807,TRUE,_xll.ohTrigger(RecalcTrigger,Trigger1M)),NA())</f>
        <v>1.4842793934330429E-2</v>
      </c>
      <c r="K807" s="44">
        <f>IFERROR(_xll.qlIndexFixing(Index3M,H807,TRUE,_xll.ohTrigger(RecalcTrigger,Trigger3M)),NA())</f>
        <v>1.6102697812109705E-2</v>
      </c>
      <c r="L807" s="44">
        <f>IFERROR(_xll.qlIndexFixing(Index6M,$H807,TRUE,_xll.ohTrigger(RecalcTrigger,Trigger6M)),NA())</f>
        <v>1.7230667992559873E-2</v>
      </c>
      <c r="M807" s="183">
        <f>IFERROR(_xll.qlIndexFixing(Index1Y,$H807,TRUE,_xll.ohTrigger(RecalcTrigger,Trigger1Y)),NA())</f>
        <v>1.8846591288015527E-2</v>
      </c>
      <c r="N807" s="182">
        <f>IFERROR(_xll.qlIndexFixing(ONIndex1M,I807,TRUE,_xll.ohTrigger(RecalcTrigger,Trigger1M)),NA())</f>
        <v>1.4773321029144526E-2</v>
      </c>
      <c r="O807" s="44">
        <f>IFERROR(_xll.qlIndexFixing(ONIndex3M,I807,TRUE,_xll.ohTrigger(RecalcTrigger,Trigger3M)),NA())</f>
        <v>1.5830432875203471E-2</v>
      </c>
      <c r="P807" s="44">
        <f>IFERROR(_xll.qlIndexFixing(ONIndex6M,I807,TRUE,_xll.ohTrigger(RecalcTrigger,Trigger6M)),NA())</f>
        <v>1.6708941200889171E-2</v>
      </c>
      <c r="Q807" s="183">
        <f>IFERROR(_xll.qlIndexFixing(ONIndex1Y,I807,TRUE,_xll.ohTrigger(RecalcTrigger,Trigger1Y)),NA())</f>
        <v>1.7896827810286453E-2</v>
      </c>
    </row>
    <row r="808" spans="2:17" x14ac:dyDescent="0.2">
      <c r="B808" s="39" t="s">
        <v>42</v>
      </c>
      <c r="D808" s="42">
        <f>_xll.qlCalendarAdvance(Calendar,$D807,B808,"f",FALSE)</f>
        <v>45020</v>
      </c>
      <c r="E808" s="177">
        <f>_xll.qlInterestRateIndexValueDate(IndexON,D808)</f>
        <v>45020</v>
      </c>
      <c r="F808" s="193">
        <f>IFERROR(_xll.qlIndexFixing(IndexON,D808,TRUE,_xll.ohTrigger(RecalcTrigger,TriggerON)),NA())</f>
        <v>1.4460176096440236E-2</v>
      </c>
      <c r="H808" s="42">
        <f>_xll.qlCalendarAdvance(Calendar,$H807,B808,"f",FALSE)</f>
        <v>45020</v>
      </c>
      <c r="I808" s="177">
        <f>_xll.qlInterestRateIndexValueDate(Index1M,$H808)</f>
        <v>45022</v>
      </c>
      <c r="J808" s="182">
        <f>IFERROR(_xll.qlIndexFixing(Index1M,$H808,TRUE,_xll.ohTrigger(RecalcTrigger,Trigger1M)),NA())</f>
        <v>1.4895390531685648E-2</v>
      </c>
      <c r="K808" s="44">
        <f>IFERROR(_xll.qlIndexFixing(Index3M,H808,TRUE,_xll.ohTrigger(RecalcTrigger,Trigger3M)),NA())</f>
        <v>1.6139664299939082E-2</v>
      </c>
      <c r="L808" s="44">
        <f>IFERROR(_xll.qlIndexFixing(Index6M,$H808,TRUE,_xll.ohTrigger(RecalcTrigger,Trigger6M)),NA())</f>
        <v>1.7265562415583947E-2</v>
      </c>
      <c r="M808" s="183">
        <f>IFERROR(_xll.qlIndexFixing(Index1Y,$H808,TRUE,_xll.ohTrigger(RecalcTrigger,Trigger1Y)),NA())</f>
        <v>1.8885402583235091E-2</v>
      </c>
      <c r="N808" s="182">
        <f>IFERROR(_xll.qlIndexFixing(ONIndex1M,I808,TRUE,_xll.ohTrigger(RecalcTrigger,Trigger1M)),NA())</f>
        <v>1.4828244848796857E-2</v>
      </c>
      <c r="O808" s="44">
        <f>IFERROR(_xll.qlIndexFixing(ONIndex3M,I808,TRUE,_xll.ohTrigger(RecalcTrigger,Trigger3M)),NA())</f>
        <v>1.5883210314102669E-2</v>
      </c>
      <c r="P808" s="44">
        <f>IFERROR(_xll.qlIndexFixing(ONIndex6M,I808,TRUE,_xll.ohTrigger(RecalcTrigger,Trigger6M)),NA())</f>
        <v>1.6758235970755209E-2</v>
      </c>
      <c r="Q808" s="183">
        <f>IFERROR(_xll.qlIndexFixing(ONIndex1Y,I808,TRUE,_xll.ohTrigger(RecalcTrigger,Trigger1Y)),NA())</f>
        <v>1.7942489187845467E-2</v>
      </c>
    </row>
    <row r="809" spans="2:17" x14ac:dyDescent="0.2">
      <c r="B809" s="39" t="s">
        <v>42</v>
      </c>
      <c r="D809" s="42">
        <f>_xll.qlCalendarAdvance(Calendar,$D808,B809,"f",FALSE)</f>
        <v>45027</v>
      </c>
      <c r="E809" s="177">
        <f>_xll.qlInterestRateIndexValueDate(IndexON,D809)</f>
        <v>45027</v>
      </c>
      <c r="F809" s="193">
        <f>IFERROR(_xll.qlIndexFixing(IndexON,D809,TRUE,_xll.ohTrigger(RecalcTrigger,TriggerON)),NA())</f>
        <v>1.4502057319569772E-2</v>
      </c>
      <c r="H809" s="42">
        <f>_xll.qlCalendarAdvance(Calendar,$H808,B809,"f",FALSE)</f>
        <v>45027</v>
      </c>
      <c r="I809" s="177">
        <f>_xll.qlInterestRateIndexValueDate(Index1M,$H809)</f>
        <v>45029</v>
      </c>
      <c r="J809" s="182">
        <f>IFERROR(_xll.qlIndexFixing(Index1M,$H809,TRUE,_xll.ohTrigger(RecalcTrigger,Trigger1M)),NA())</f>
        <v>1.4937811478720753E-2</v>
      </c>
      <c r="K809" s="44">
        <f>IFERROR(_xll.qlIndexFixing(Index3M,H809,TRUE,_xll.ohTrigger(RecalcTrigger,Trigger3M)),NA())</f>
        <v>1.6179653471310274E-2</v>
      </c>
      <c r="L809" s="44">
        <f>IFERROR(_xll.qlIndexFixing(Index6M,$H809,TRUE,_xll.ohTrigger(RecalcTrigger,Trigger6M)),NA())</f>
        <v>1.7300150698109275E-2</v>
      </c>
      <c r="M809" s="183">
        <f>IFERROR(_xll.qlIndexFixing(Index1Y,$H809,TRUE,_xll.ohTrigger(RecalcTrigger,Trigger1Y)),NA())</f>
        <v>1.891425496523735E-2</v>
      </c>
      <c r="N809" s="182">
        <f>IFERROR(_xll.qlIndexFixing(ONIndex1M,I809,TRUE,_xll.ohTrigger(RecalcTrigger,Trigger1M)),NA())</f>
        <v>1.4858658120697754E-2</v>
      </c>
      <c r="O809" s="44">
        <f>IFERROR(_xll.qlIndexFixing(ONIndex3M,I809,TRUE,_xll.ohTrigger(RecalcTrigger,Trigger3M)),NA())</f>
        <v>1.591240407950778E-2</v>
      </c>
      <c r="P809" s="44">
        <f>IFERROR(_xll.qlIndexFixing(ONIndex6M,I809,TRUE,_xll.ohTrigger(RecalcTrigger,Trigger6M)),NA())</f>
        <v>1.678541521489052E-2</v>
      </c>
      <c r="Q809" s="183">
        <f>IFERROR(_xll.qlIndexFixing(ONIndex1Y,I809,TRUE,_xll.ohTrigger(RecalcTrigger,Trigger1Y)),NA())</f>
        <v>1.796762892693593E-2</v>
      </c>
    </row>
    <row r="810" spans="2:17" x14ac:dyDescent="0.2">
      <c r="B810" s="39" t="s">
        <v>42</v>
      </c>
      <c r="D810" s="42">
        <f>_xll.qlCalendarAdvance(Calendar,$D809,B810,"f",FALSE)</f>
        <v>45034</v>
      </c>
      <c r="E810" s="177">
        <f>_xll.qlInterestRateIndexValueDate(IndexON,D810)</f>
        <v>45034</v>
      </c>
      <c r="F810" s="193">
        <f>IFERROR(_xll.qlIndexFixing(IndexON,D810,TRUE,_xll.ohTrigger(RecalcTrigger,TriggerON)),NA())</f>
        <v>1.4543658991916786E-2</v>
      </c>
      <c r="H810" s="42">
        <f>_xll.qlCalendarAdvance(Calendar,$H809,B810,"f",FALSE)</f>
        <v>45034</v>
      </c>
      <c r="I810" s="177">
        <f>_xll.qlInterestRateIndexValueDate(Index1M,$H810)</f>
        <v>45036</v>
      </c>
      <c r="J810" s="182">
        <f>IFERROR(_xll.qlIndexFixing(Index1M,$H810,TRUE,_xll.ohTrigger(RecalcTrigger,Trigger1M)),NA())</f>
        <v>1.4980090536238222E-2</v>
      </c>
      <c r="K810" s="44">
        <f>IFERROR(_xll.qlIndexFixing(Index3M,H810,TRUE,_xll.ohTrigger(RecalcTrigger,Trigger3M)),NA())</f>
        <v>1.6219457628767826E-2</v>
      </c>
      <c r="L810" s="44">
        <f>IFERROR(_xll.qlIndexFixing(Index6M,$H810,TRUE,_xll.ohTrigger(RecalcTrigger,Trigger6M)),NA())</f>
        <v>1.7334437223008068E-2</v>
      </c>
      <c r="M810" s="183">
        <f>IFERROR(_xll.qlIndexFixing(Index1Y,$H810,TRUE,_xll.ohTrigger(RecalcTrigger,Trigger1Y)),NA())</f>
        <v>1.894289337307492E-2</v>
      </c>
      <c r="N810" s="182">
        <f>IFERROR(_xll.qlIndexFixing(ONIndex1M,I810,TRUE,_xll.ohTrigger(RecalcTrigger,Trigger1M)),NA())</f>
        <v>1.4901116103187562E-2</v>
      </c>
      <c r="O810" s="44">
        <f>IFERROR(_xll.qlIndexFixing(ONIndex3M,I810,TRUE,_xll.ohTrigger(RecalcTrigger,Trigger3M)),NA())</f>
        <v>1.5953122046505896E-2</v>
      </c>
      <c r="P810" s="44">
        <f>IFERROR(_xll.qlIndexFixing(ONIndex6M,I810,TRUE,_xll.ohTrigger(RecalcTrigger,Trigger6M)),NA())</f>
        <v>1.6823216365899896E-2</v>
      </c>
      <c r="Q810" s="183">
        <f>IFERROR(_xll.qlIndexFixing(ONIndex1Y,I810,TRUE,_xll.ohTrigger(RecalcTrigger,Trigger1Y)),NA())</f>
        <v>1.8002549499929188E-2</v>
      </c>
    </row>
    <row r="811" spans="2:17" x14ac:dyDescent="0.2">
      <c r="B811" s="39" t="s">
        <v>42</v>
      </c>
      <c r="D811" s="42">
        <f>_xll.qlCalendarAdvance(Calendar,$D810,B811,"f",FALSE)</f>
        <v>45041</v>
      </c>
      <c r="E811" s="177">
        <f>_xll.qlInterestRateIndexValueDate(IndexON,D811)</f>
        <v>45041</v>
      </c>
      <c r="F811" s="193">
        <f>IFERROR(_xll.qlIndexFixing(IndexON,D811,TRUE,_xll.ohTrigger(RecalcTrigger,TriggerON)),NA())</f>
        <v>1.4584979077030269E-2</v>
      </c>
      <c r="H811" s="42">
        <f>_xll.qlCalendarAdvance(Calendar,$H810,B811,"f",FALSE)</f>
        <v>45041</v>
      </c>
      <c r="I811" s="177">
        <f>_xll.qlInterestRateIndexValueDate(Index1M,$H811)</f>
        <v>45043</v>
      </c>
      <c r="J811" s="182">
        <f>IFERROR(_xll.qlIndexFixing(Index1M,$H811,TRUE,_xll.ohTrigger(RecalcTrigger,Trigger1M)),NA())</f>
        <v>1.5022226949886475E-2</v>
      </c>
      <c r="K811" s="44">
        <f>IFERROR(_xll.qlIndexFixing(Index3M,H811,TRUE,_xll.ohTrigger(RecalcTrigger,Trigger3M)),NA())</f>
        <v>1.6259075754729235E-2</v>
      </c>
      <c r="L811" s="44">
        <f>IFERROR(_xll.qlIndexFixing(Index6M,$H811,TRUE,_xll.ohTrigger(RecalcTrigger,Trigger6M)),NA())</f>
        <v>1.7368426433747558E-2</v>
      </c>
      <c r="M811" s="183">
        <f>IFERROR(_xll.qlIndexFixing(Index1Y,$H811,TRUE,_xll.ohTrigger(RecalcTrigger,Trigger1Y)),NA())</f>
        <v>1.8971322131908028E-2</v>
      </c>
      <c r="N811" s="182">
        <f>IFERROR(_xll.qlIndexFixing(ONIndex1M,I811,TRUE,_xll.ohTrigger(RecalcTrigger,Trigger1M)),NA())</f>
        <v>1.4949466352032204E-2</v>
      </c>
      <c r="O811" s="44">
        <f>IFERROR(_xll.qlIndexFixing(ONIndex3M,I811,TRUE,_xll.ohTrigger(RecalcTrigger,Trigger3M)),NA())</f>
        <v>1.599943668367132E-2</v>
      </c>
      <c r="P811" s="44">
        <f>IFERROR(_xll.qlIndexFixing(ONIndex6M,I811,TRUE,_xll.ohTrigger(RecalcTrigger,Trigger6M)),NA())</f>
        <v>1.6866058519164895E-2</v>
      </c>
      <c r="Q811" s="183">
        <f>IFERROR(_xll.qlIndexFixing(ONIndex1Y,I811,TRUE,_xll.ohTrigger(RecalcTrigger,Trigger1Y)),NA())</f>
        <v>1.8042063290568677E-2</v>
      </c>
    </row>
    <row r="812" spans="2:17" x14ac:dyDescent="0.2">
      <c r="B812" s="39" t="s">
        <v>42</v>
      </c>
      <c r="D812" s="42">
        <f>_xll.qlCalendarAdvance(Calendar,$D811,B812,"f",FALSE)</f>
        <v>45048</v>
      </c>
      <c r="E812" s="177">
        <f>_xll.qlInterestRateIndexValueDate(IndexON,D812)</f>
        <v>45048</v>
      </c>
      <c r="F812" s="193">
        <f>IFERROR(_xll.qlIndexFixing(IndexON,D812,TRUE,_xll.ohTrigger(RecalcTrigger,TriggerON)),NA())</f>
        <v>1.462601553813947E-2</v>
      </c>
      <c r="H812" s="42">
        <f>_xll.qlCalendarAdvance(Calendar,$H811,B812,"f",FALSE)</f>
        <v>45048</v>
      </c>
      <c r="I812" s="177">
        <f>_xll.qlInterestRateIndexValueDate(Index1M,$H812)</f>
        <v>45050</v>
      </c>
      <c r="J812" s="182">
        <f>IFERROR(_xll.qlIndexFixing(Index1M,$H812,TRUE,_xll.ohTrigger(RecalcTrigger,Trigger1M)),NA())</f>
        <v>1.506421996530144E-2</v>
      </c>
      <c r="K812" s="44">
        <f>IFERROR(_xll.qlIndexFixing(Index3M,H812,TRUE,_xll.ohTrigger(RecalcTrigger,Trigger3M)),NA())</f>
        <v>1.6301655387162044E-2</v>
      </c>
      <c r="L812" s="44">
        <f>IFERROR(_xll.qlIndexFixing(Index6M,$H812,TRUE,_xll.ohTrigger(RecalcTrigger,Trigger6M)),NA())</f>
        <v>1.7410279011648405E-2</v>
      </c>
      <c r="M812" s="183">
        <f>IFERROR(_xll.qlIndexFixing(Index1Y,$H812,TRUE,_xll.ohTrigger(RecalcTrigger,Trigger1Y)),NA())</f>
        <v>1.8999545616223967E-2</v>
      </c>
      <c r="N812" s="182">
        <f>IFERROR(_xll.qlIndexFixing(ONIndex1M,I812,TRUE,_xll.ohTrigger(RecalcTrigger,Trigger1M)),NA())</f>
        <v>1.4985607182440575E-2</v>
      </c>
      <c r="O812" s="44">
        <f>IFERROR(_xll.qlIndexFixing(ONIndex3M,I812,TRUE,_xll.ohTrigger(RecalcTrigger,Trigger3M)),NA())</f>
        <v>1.6034017670145673E-2</v>
      </c>
      <c r="P812" s="44">
        <f>IFERROR(_xll.qlIndexFixing(ONIndex6M,I812,TRUE,_xll.ohTrigger(RecalcTrigger,Trigger6M)),NA())</f>
        <v>1.6897937016686626E-2</v>
      </c>
      <c r="Q812" s="183">
        <f>IFERROR(_xll.qlIndexFixing(ONIndex1Y,I812,TRUE,_xll.ohTrigger(RecalcTrigger,Trigger1Y)),NA())</f>
        <v>1.8071419998353377E-2</v>
      </c>
    </row>
    <row r="813" spans="2:17" x14ac:dyDescent="0.2">
      <c r="B813" s="39" t="s">
        <v>42</v>
      </c>
      <c r="D813" s="42">
        <f>_xll.qlCalendarAdvance(Calendar,$D812,B813,"f",FALSE)</f>
        <v>45055</v>
      </c>
      <c r="E813" s="177">
        <f>_xll.qlInterestRateIndexValueDate(IndexON,D813)</f>
        <v>45055</v>
      </c>
      <c r="F813" s="193">
        <f>IFERROR(_xll.qlIndexFixing(IndexON,D813,TRUE,_xll.ohTrigger(RecalcTrigger,TriggerON)),NA())</f>
        <v>1.4666766338313764E-2</v>
      </c>
      <c r="H813" s="42">
        <f>_xll.qlCalendarAdvance(Calendar,$H812,B813,"f",FALSE)</f>
        <v>45055</v>
      </c>
      <c r="I813" s="177">
        <f>_xll.qlInterestRateIndexValueDate(Index1M,$H813)</f>
        <v>45057</v>
      </c>
      <c r="J813" s="182">
        <f>IFERROR(_xll.qlIndexFixing(Index1M,$H813,TRUE,_xll.ohTrigger(RecalcTrigger,Trigger1M)),NA())</f>
        <v>1.5106068828121544E-2</v>
      </c>
      <c r="K813" s="44">
        <f>IFERROR(_xll.qlIndexFixing(Index3M,H813,TRUE,_xll.ohTrigger(RecalcTrigger,Trigger3M)),NA())</f>
        <v>1.6340886542164031E-2</v>
      </c>
      <c r="L813" s="44">
        <f>IFERROR(_xll.qlIndexFixing(Index6M,$H813,TRUE,_xll.ohTrigger(RecalcTrigger,Trigger6M)),NA())</f>
        <v>1.7443635607497312E-2</v>
      </c>
      <c r="M813" s="183">
        <f>IFERROR(_xll.qlIndexFixing(Index1Y,$H813,TRUE,_xll.ohTrigger(RecalcTrigger,Trigger1Y)),NA())</f>
        <v>1.9027568249836233E-2</v>
      </c>
      <c r="N813" s="182">
        <f>IFERROR(_xll.qlIndexFixing(ONIndex1M,I813,TRUE,_xll.ohTrigger(RecalcTrigger,Trigger1M)),NA())</f>
        <v>1.5027638775606533E-2</v>
      </c>
      <c r="O813" s="44">
        <f>IFERROR(_xll.qlIndexFixing(ONIndex3M,I813,TRUE,_xll.ohTrigger(RecalcTrigger,Trigger3M)),NA())</f>
        <v>1.6074193310879892E-2</v>
      </c>
      <c r="P813" s="44">
        <f>IFERROR(_xll.qlIndexFixing(ONIndex6M,I813,TRUE,_xll.ohTrigger(RecalcTrigger,Trigger6M)),NA())</f>
        <v>1.6934852540684275E-2</v>
      </c>
      <c r="Q813" s="183">
        <f>IFERROR(_xll.qlIndexFixing(ONIndex1Y,I813,TRUE,_xll.ohTrigger(RecalcTrigger,Trigger1Y)),NA())</f>
        <v>1.8105365653200423E-2</v>
      </c>
    </row>
    <row r="814" spans="2:17" x14ac:dyDescent="0.2">
      <c r="B814" s="39" t="s">
        <v>42</v>
      </c>
      <c r="D814" s="42">
        <f>_xll.qlCalendarAdvance(Calendar,$D813,B814,"f",FALSE)</f>
        <v>45062</v>
      </c>
      <c r="E814" s="177">
        <f>_xll.qlInterestRateIndexValueDate(IndexON,D814)</f>
        <v>45062</v>
      </c>
      <c r="F814" s="193">
        <f>IFERROR(_xll.qlIndexFixing(IndexON,D814,TRUE,_xll.ohTrigger(RecalcTrigger,TriggerON)),NA())</f>
        <v>1.4707229440942271E-2</v>
      </c>
      <c r="H814" s="42">
        <f>_xll.qlCalendarAdvance(Calendar,$H813,B814,"f",FALSE)</f>
        <v>45062</v>
      </c>
      <c r="I814" s="177">
        <f>_xll.qlInterestRateIndexValueDate(Index1M,$H814)</f>
        <v>45064</v>
      </c>
      <c r="J814" s="182">
        <f>IFERROR(_xll.qlIndexFixing(Index1M,$H814,TRUE,_xll.ohTrigger(RecalcTrigger,Trigger1M)),NA())</f>
        <v>1.5147772783975222E-2</v>
      </c>
      <c r="K814" s="44">
        <f>IFERROR(_xll.qlIndexFixing(Index3M,H814,TRUE,_xll.ohTrigger(RecalcTrigger,Trigger3M)),NA())</f>
        <v>1.6379928535826382E-2</v>
      </c>
      <c r="L814" s="44">
        <f>IFERROR(_xll.qlIndexFixing(Index6M,$H814,TRUE,_xll.ohTrigger(RecalcTrigger,Trigger6M)),NA())</f>
        <v>1.7476710252354203E-2</v>
      </c>
      <c r="M814" s="183">
        <f>IFERROR(_xll.qlIndexFixing(Index1Y,$H814,TRUE,_xll.ohTrigger(RecalcTrigger,Trigger1Y)),NA())</f>
        <v>1.9055394505881246E-2</v>
      </c>
      <c r="N814" s="182">
        <f>IFERROR(_xll.qlIndexFixing(ONIndex1M,I814,TRUE,_xll.ohTrigger(RecalcTrigger,Trigger1M)),NA())</f>
        <v>1.5069526735267402E-2</v>
      </c>
      <c r="O814" s="44">
        <f>IFERROR(_xll.qlIndexFixing(ONIndex3M,I814,TRUE,_xll.ohTrigger(RecalcTrigger,Trigger3M)),NA())</f>
        <v>1.611418616023208E-2</v>
      </c>
      <c r="P814" s="44">
        <f>IFERROR(_xll.qlIndexFixing(ONIndex6M,I814,TRUE,_xll.ohTrigger(RecalcTrigger,Trigger6M)),NA())</f>
        <v>1.6971468880004892E-2</v>
      </c>
      <c r="Q814" s="183">
        <f>IFERROR(_xll.qlIndexFixing(ONIndex1Y,I814,TRUE,_xll.ohTrigger(RecalcTrigger,Trigger1Y)),NA())</f>
        <v>1.8138982064694886E-2</v>
      </c>
    </row>
    <row r="815" spans="2:17" x14ac:dyDescent="0.2">
      <c r="B815" s="39" t="s">
        <v>42</v>
      </c>
      <c r="D815" s="42">
        <f>_xll.qlCalendarAdvance(Calendar,$D814,B815,"f",FALSE)</f>
        <v>45069</v>
      </c>
      <c r="E815" s="177">
        <f>_xll.qlInterestRateIndexValueDate(IndexON,D815)</f>
        <v>45069</v>
      </c>
      <c r="F815" s="193">
        <f>IFERROR(_xll.qlIndexFixing(IndexON,D815,TRUE,_xll.ohTrigger(RecalcTrigger,TriggerON)),NA())</f>
        <v>1.4747402809414112E-2</v>
      </c>
      <c r="H815" s="42">
        <f>_xll.qlCalendarAdvance(Calendar,$H814,B815,"f",FALSE)</f>
        <v>45069</v>
      </c>
      <c r="I815" s="177">
        <f>_xll.qlInterestRateIndexValueDate(Index1M,$H815)</f>
        <v>45071</v>
      </c>
      <c r="J815" s="182">
        <f>IFERROR(_xll.qlIndexFixing(Index1M,$H815,TRUE,_xll.ohTrigger(RecalcTrigger,Trigger1M)),NA())</f>
        <v>1.5189331078483415E-2</v>
      </c>
      <c r="K815" s="44">
        <f>IFERROR(_xll.qlIndexFixing(Index3M,H815,TRUE,_xll.ohTrigger(RecalcTrigger,Trigger3M)),NA())</f>
        <v>1.6418780350404949E-2</v>
      </c>
      <c r="L815" s="44">
        <f>IFERROR(_xll.qlIndexFixing(Index6M,$H815,TRUE,_xll.ohTrigger(RecalcTrigger,Trigger6M)),NA())</f>
        <v>1.750950754983506E-2</v>
      </c>
      <c r="M815" s="183">
        <f>IFERROR(_xll.qlIndexFixing(Index1Y,$H815,TRUE,_xll.ohTrigger(RecalcTrigger,Trigger1Y)),NA())</f>
        <v>1.9083028906816416E-2</v>
      </c>
      <c r="N815" s="182">
        <f>IFERROR(_xll.qlIndexFixing(ONIndex1M,I815,TRUE,_xll.ohTrigger(RecalcTrigger,Trigger1M)),NA())</f>
        <v>1.5111270309624558E-2</v>
      </c>
      <c r="O815" s="44">
        <f>IFERROR(_xll.qlIndexFixing(ONIndex3M,I815,TRUE,_xll.ohTrigger(RecalcTrigger,Trigger3M)),NA())</f>
        <v>1.6153995210288485E-2</v>
      </c>
      <c r="P815" s="44">
        <f>IFERROR(_xll.qlIndexFixing(ONIndex6M,I815,TRUE,_xll.ohTrigger(RecalcTrigger,Trigger6M)),NA())</f>
        <v>1.7007784046638719E-2</v>
      </c>
      <c r="Q815" s="183">
        <f>IFERROR(_xll.qlIndexFixing(ONIndex1Y,I815,TRUE,_xll.ohTrigger(RecalcTrigger,Trigger1Y)),NA())</f>
        <v>1.8172267097584793E-2</v>
      </c>
    </row>
    <row r="816" spans="2:17" x14ac:dyDescent="0.2">
      <c r="B816" s="39" t="s">
        <v>42</v>
      </c>
      <c r="D816" s="42">
        <f>_xll.qlCalendarAdvance(Calendar,$D815,B816,"f",FALSE)</f>
        <v>45076</v>
      </c>
      <c r="E816" s="177">
        <f>_xll.qlInterestRateIndexValueDate(IndexON,D816)</f>
        <v>45076</v>
      </c>
      <c r="F816" s="193">
        <f>IFERROR(_xll.qlIndexFixing(IndexON,D816,TRUE,_xll.ohTrigger(RecalcTrigger,TriggerON)),NA())</f>
        <v>1.4787284406798662E-2</v>
      </c>
      <c r="H816" s="42">
        <f>_xll.qlCalendarAdvance(Calendar,$H815,B816,"f",FALSE)</f>
        <v>45076</v>
      </c>
      <c r="I816" s="177">
        <f>_xll.qlInterestRateIndexValueDate(Index1M,$H816)</f>
        <v>45078</v>
      </c>
      <c r="J816" s="182">
        <f>IFERROR(_xll.qlIndexFixing(Index1M,$H816,TRUE,_xll.ohTrigger(RecalcTrigger,Trigger1M)),NA())</f>
        <v>1.5230742957264565E-2</v>
      </c>
      <c r="K816" s="44">
        <f>IFERROR(_xll.qlIndexFixing(Index3M,H816,TRUE,_xll.ohTrigger(RecalcTrigger,Trigger3M)),NA())</f>
        <v>1.6457440968142546E-2</v>
      </c>
      <c r="L816" s="44">
        <f>IFERROR(_xll.qlIndexFixing(Index6M,$H816,TRUE,_xll.ohTrigger(RecalcTrigger,Trigger6M)),NA())</f>
        <v>1.7534072538026402E-2</v>
      </c>
      <c r="M816" s="183">
        <f>IFERROR(_xll.qlIndexFixing(Index1Y,$H816,TRUE,_xll.ohTrigger(RecalcTrigger,Trigger1Y)),NA())</f>
        <v>1.9110476024419263E-2</v>
      </c>
      <c r="N816" s="182">
        <f>IFERROR(_xll.qlIndexFixing(ONIndex1M,I816,TRUE,_xll.ohTrigger(RecalcTrigger,Trigger1M)),NA())</f>
        <v>1.5152868746879378E-2</v>
      </c>
      <c r="O816" s="44">
        <f>IFERROR(_xll.qlIndexFixing(ONIndex3M,I816,TRUE,_xll.ohTrigger(RecalcTrigger,Trigger3M)),NA())</f>
        <v>1.6193619453135355E-2</v>
      </c>
      <c r="P816" s="44">
        <f>IFERROR(_xll.qlIndexFixing(ONIndex6M,I816,TRUE,_xll.ohTrigger(RecalcTrigger,Trigger6M)),NA())</f>
        <v>1.7043796052735871E-2</v>
      </c>
      <c r="Q816" s="183">
        <f>IFERROR(_xll.qlIndexFixing(ONIndex1Y,I816,TRUE,_xll.ohTrigger(RecalcTrigger,Trigger1Y)),NA())</f>
        <v>1.8205218616458296E-2</v>
      </c>
    </row>
    <row r="817" spans="2:17" x14ac:dyDescent="0.2">
      <c r="B817" s="39" t="s">
        <v>42</v>
      </c>
      <c r="D817" s="42">
        <f>_xll.qlCalendarAdvance(Calendar,$D816,B817,"f",FALSE)</f>
        <v>45083</v>
      </c>
      <c r="E817" s="177">
        <f>_xll.qlInterestRateIndexValueDate(IndexON,D817)</f>
        <v>45083</v>
      </c>
      <c r="F817" s="193">
        <f>IFERROR(_xll.qlIndexFixing(IndexON,D817,TRUE,_xll.ohTrigger(RecalcTrigger,TriggerON)),NA())</f>
        <v>1.4826872196325169E-2</v>
      </c>
      <c r="H817" s="42">
        <f>_xll.qlCalendarAdvance(Calendar,$H816,B817,"f",FALSE)</f>
        <v>45083</v>
      </c>
      <c r="I817" s="177">
        <f>_xll.qlInterestRateIndexValueDate(Index1M,$H817)</f>
        <v>45085</v>
      </c>
      <c r="J817" s="182">
        <f>IFERROR(_xll.qlIndexFixing(Index1M,$H817,TRUE,_xll.ohTrigger(RecalcTrigger,Trigger1M)),NA())</f>
        <v>1.5272007665934617E-2</v>
      </c>
      <c r="K817" s="44">
        <f>IFERROR(_xll.qlIndexFixing(Index3M,H817,TRUE,_xll.ohTrigger(RecalcTrigger,Trigger3M)),NA())</f>
        <v>1.6495909371274171E-2</v>
      </c>
      <c r="L817" s="44">
        <f>IFERROR(_xll.qlIndexFixing(Index6M,$H817,TRUE,_xll.ohTrigger(RecalcTrigger,Trigger6M)),NA())</f>
        <v>1.7566374569863076E-2</v>
      </c>
      <c r="M817" s="183">
        <f>IFERROR(_xll.qlIndexFixing(Index1Y,$H817,TRUE,_xll.ohTrigger(RecalcTrigger,Trigger1Y)),NA())</f>
        <v>1.91377404797833E-2</v>
      </c>
      <c r="N817" s="182">
        <f>IFERROR(_xll.qlIndexFixing(ONIndex1M,I817,TRUE,_xll.ohTrigger(RecalcTrigger,Trigger1M)),NA())</f>
        <v>1.5194321295153301E-2</v>
      </c>
      <c r="O817" s="44">
        <f>IFERROR(_xll.qlIndexFixing(ONIndex3M,I817,TRUE,_xll.ohTrigger(RecalcTrigger,Trigger3M)),NA())</f>
        <v>1.6233057880619128E-2</v>
      </c>
      <c r="P817" s="44">
        <f>IFERROR(_xll.qlIndexFixing(ONIndex6M,I817,TRUE,_xll.ohTrigger(RecalcTrigger,Trigger6M)),NA())</f>
        <v>1.7079502910606337E-2</v>
      </c>
      <c r="Q817" s="183">
        <f>IFERROR(_xll.qlIndexFixing(ONIndex1Y,I817,TRUE,_xll.ohTrigger(RecalcTrigger,Trigger1Y)),NA())</f>
        <v>1.8237834486143356E-2</v>
      </c>
    </row>
    <row r="818" spans="2:17" x14ac:dyDescent="0.2">
      <c r="B818" s="39" t="s">
        <v>42</v>
      </c>
      <c r="D818" s="42">
        <f>_xll.qlCalendarAdvance(Calendar,$D817,B818,"f",FALSE)</f>
        <v>45090</v>
      </c>
      <c r="E818" s="177">
        <f>_xll.qlInterestRateIndexValueDate(IndexON,D818)</f>
        <v>45090</v>
      </c>
      <c r="F818" s="193">
        <f>IFERROR(_xll.qlIndexFixing(IndexON,D818,TRUE,_xll.ohTrigger(RecalcTrigger,TriggerON)),NA())</f>
        <v>1.486616414146269E-2</v>
      </c>
      <c r="H818" s="42">
        <f>_xll.qlCalendarAdvance(Calendar,$H817,B818,"f",FALSE)</f>
        <v>45090</v>
      </c>
      <c r="I818" s="177">
        <f>_xll.qlInterestRateIndexValueDate(Index1M,$H818)</f>
        <v>45092</v>
      </c>
      <c r="J818" s="182">
        <f>IFERROR(_xll.qlIndexFixing(Index1M,$H818,TRUE,_xll.ohTrigger(RecalcTrigger,Trigger1M)),NA())</f>
        <v>1.5313124450097026E-2</v>
      </c>
      <c r="K818" s="44">
        <f>IFERROR(_xll.qlIndexFixing(Index3M,H818,TRUE,_xll.ohTrigger(RecalcTrigger,Trigger3M)),NA())</f>
        <v>1.6534184542019183E-2</v>
      </c>
      <c r="L818" s="44">
        <f>IFERROR(_xll.qlIndexFixing(Index6M,$H818,TRUE,_xll.ohTrigger(RecalcTrigger,Trigger6M)),NA())</f>
        <v>1.7598412088393189E-2</v>
      </c>
      <c r="M818" s="183">
        <f>IFERROR(_xll.qlIndexFixing(Index1Y,$H818,TRUE,_xll.ohTrigger(RecalcTrigger,Trigger1Y)),NA())</f>
        <v>1.9164826943319106E-2</v>
      </c>
      <c r="N818" s="182">
        <f>IFERROR(_xll.qlIndexFixing(ONIndex1M,I818,TRUE,_xll.ohTrigger(RecalcTrigger,Trigger1M)),NA())</f>
        <v>1.5235627202647706E-2</v>
      </c>
      <c r="O818" s="44">
        <f>IFERROR(_xll.qlIndexFixing(ONIndex3M,I818,TRUE,_xll.ohTrigger(RecalcTrigger,Trigger3M)),NA())</f>
        <v>1.6272309484826053E-2</v>
      </c>
      <c r="P818" s="44">
        <f>IFERROR(_xll.qlIndexFixing(ONIndex6M,I818,TRUE,_xll.ohTrigger(RecalcTrigger,Trigger6M)),NA())</f>
        <v>1.7114902632160423E-2</v>
      </c>
      <c r="Q818" s="183">
        <f>IFERROR(_xll.qlIndexFixing(ONIndex1Y,I818,TRUE,_xll.ohTrigger(RecalcTrigger,Trigger1Y)),NA())</f>
        <v>1.8270112571068253E-2</v>
      </c>
    </row>
    <row r="819" spans="2:17" x14ac:dyDescent="0.2">
      <c r="B819" s="39" t="s">
        <v>42</v>
      </c>
      <c r="D819" s="42">
        <f>_xll.qlCalendarAdvance(Calendar,$D818,B819,"f",FALSE)</f>
        <v>45097</v>
      </c>
      <c r="E819" s="177">
        <f>_xll.qlInterestRateIndexValueDate(IndexON,D819)</f>
        <v>45097</v>
      </c>
      <c r="F819" s="193">
        <f>IFERROR(_xll.qlIndexFixing(IndexON,D819,TRUE,_xll.ohTrigger(RecalcTrigger,TriggerON)),NA())</f>
        <v>1.4905158205360536E-2</v>
      </c>
      <c r="H819" s="42">
        <f>_xll.qlCalendarAdvance(Calendar,$H818,B819,"f",FALSE)</f>
        <v>45097</v>
      </c>
      <c r="I819" s="177">
        <f>_xll.qlInterestRateIndexValueDate(Index1M,$H819)</f>
        <v>45099</v>
      </c>
      <c r="J819" s="182">
        <f>IFERROR(_xll.qlIndexFixing(Index1M,$H819,TRUE,_xll.ohTrigger(RecalcTrigger,Trigger1M)),NA())</f>
        <v>1.535409255535275E-2</v>
      </c>
      <c r="K819" s="44">
        <f>IFERROR(_xll.qlIndexFixing(Index3M,H819,TRUE,_xll.ohTrigger(RecalcTrigger,Trigger3M)),NA())</f>
        <v>1.6572265462588252E-2</v>
      </c>
      <c r="L819" s="44">
        <f>IFERROR(_xll.qlIndexFixing(Index6M,$H819,TRUE,_xll.ohTrigger(RecalcTrigger,Trigger6M)),NA())</f>
        <v>1.763019002180051E-2</v>
      </c>
      <c r="M819" s="183">
        <f>IFERROR(_xll.qlIndexFixing(Index1Y,$H819,TRUE,_xll.ohTrigger(RecalcTrigger,Trigger1Y)),NA())</f>
        <v>1.9191740134749332E-2</v>
      </c>
      <c r="N819" s="182">
        <f>IFERROR(_xll.qlIndexFixing(ONIndex1M,I819,TRUE,_xll.ohTrigger(RecalcTrigger,Trigger1M)),NA())</f>
        <v>1.5276785717563968E-2</v>
      </c>
      <c r="O819" s="44">
        <f>IFERROR(_xll.qlIndexFixing(ONIndex3M,I819,TRUE,_xll.ohTrigger(RecalcTrigger,Trigger3M)),NA())</f>
        <v>1.6311373257922313E-2</v>
      </c>
      <c r="P819" s="44">
        <f>IFERROR(_xll.qlIndexFixing(ONIndex6M,I819,TRUE,_xll.ohTrigger(RecalcTrigger,Trigger6M)),NA())</f>
        <v>1.7149993229708116E-2</v>
      </c>
      <c r="Q819" s="183">
        <f>IFERROR(_xll.qlIndexFixing(ONIndex1Y,I819,TRUE,_xll.ohTrigger(RecalcTrigger,Trigger1Y)),NA())</f>
        <v>1.8302050736140885E-2</v>
      </c>
    </row>
    <row r="820" spans="2:17" x14ac:dyDescent="0.2">
      <c r="B820" s="39" t="s">
        <v>42</v>
      </c>
      <c r="D820" s="42">
        <f>_xll.qlCalendarAdvance(Calendar,$D819,B820,"f",FALSE)</f>
        <v>45104</v>
      </c>
      <c r="E820" s="177">
        <f>_xll.qlInterestRateIndexValueDate(IndexON,D820)</f>
        <v>45104</v>
      </c>
      <c r="F820" s="193">
        <f>IFERROR(_xll.qlIndexFixing(IndexON,D820,TRUE,_xll.ohTrigger(RecalcTrigger,TriggerON)),NA())</f>
        <v>1.4943852351247955E-2</v>
      </c>
      <c r="H820" s="42">
        <f>_xll.qlCalendarAdvance(Calendar,$H819,B820,"f",FALSE)</f>
        <v>45104</v>
      </c>
      <c r="I820" s="177">
        <f>_xll.qlInterestRateIndexValueDate(Index1M,$H820)</f>
        <v>45106</v>
      </c>
      <c r="J820" s="182">
        <f>IFERROR(_xll.qlIndexFixing(Index1M,$H820,TRUE,_xll.ohTrigger(RecalcTrigger,Trigger1M)),NA())</f>
        <v>1.5394911227300245E-2</v>
      </c>
      <c r="K820" s="44">
        <f>IFERROR(_xll.qlIndexFixing(Index3M,H820,TRUE,_xll.ohTrigger(RecalcTrigger,Trigger3M)),NA())</f>
        <v>1.6610151128366724E-2</v>
      </c>
      <c r="L820" s="44">
        <f>IFERROR(_xll.qlIndexFixing(Index6M,$H820,TRUE,_xll.ohTrigger(RecalcTrigger,Trigger6M)),NA())</f>
        <v>1.7661713358850716E-2</v>
      </c>
      <c r="M820" s="183">
        <f>IFERROR(_xll.qlIndexFixing(Index1Y,$H820,TRUE,_xll.ohTrigger(RecalcTrigger,Trigger1Y)),NA())</f>
        <v>1.9211505571006694E-2</v>
      </c>
      <c r="N820" s="182">
        <f>IFERROR(_xll.qlIndexFixing(ONIndex1M,I820,TRUE,_xll.ohTrigger(RecalcTrigger,Trigger1M)),NA())</f>
        <v>1.5317796087943591E-2</v>
      </c>
      <c r="O820" s="44">
        <f>IFERROR(_xll.qlIndexFixing(ONIndex3M,I820,TRUE,_xll.ohTrigger(RecalcTrigger,Trigger3M)),NA())</f>
        <v>1.6350248191754346E-2</v>
      </c>
      <c r="P820" s="44">
        <f>IFERROR(_xll.qlIndexFixing(ONIndex6M,I820,TRUE,_xll.ohTrigger(RecalcTrigger,Trigger6M)),NA())</f>
        <v>1.718477271523966E-2</v>
      </c>
      <c r="Q820" s="183">
        <f>IFERROR(_xll.qlIndexFixing(ONIndex1Y,I820,TRUE,_xll.ohTrigger(RecalcTrigger,Trigger1Y)),NA())</f>
        <v>1.8333646846029339E-2</v>
      </c>
    </row>
    <row r="821" spans="2:17" x14ac:dyDescent="0.2">
      <c r="B821" s="39" t="s">
        <v>42</v>
      </c>
      <c r="D821" s="42">
        <f>_xll.qlCalendarAdvance(Calendar,$D820,B821,"f",FALSE)</f>
        <v>45111</v>
      </c>
      <c r="E821" s="177">
        <f>_xll.qlInterestRateIndexValueDate(IndexON,D821)</f>
        <v>45111</v>
      </c>
      <c r="F821" s="193">
        <f>IFERROR(_xll.qlIndexFixing(IndexON,D821,TRUE,_xll.ohTrigger(RecalcTrigger,TriggerON)),NA())</f>
        <v>1.4982244542434131E-2</v>
      </c>
      <c r="H821" s="42">
        <f>_xll.qlCalendarAdvance(Calendar,$H820,B821,"f",FALSE)</f>
        <v>45111</v>
      </c>
      <c r="I821" s="177">
        <f>_xll.qlInterestRateIndexValueDate(Index1M,$H821)</f>
        <v>45113</v>
      </c>
      <c r="J821" s="182">
        <f>IFERROR(_xll.qlIndexFixing(Index1M,$H821,TRUE,_xll.ohTrigger(RecalcTrigger,Trigger1M)),NA())</f>
        <v>1.5435579711535474E-2</v>
      </c>
      <c r="K821" s="44">
        <f>IFERROR(_xll.qlIndexFixing(Index3M,H821,TRUE,_xll.ohTrigger(RecalcTrigger,Trigger3M)),NA())</f>
        <v>1.6647840756896154E-2</v>
      </c>
      <c r="L821" s="44">
        <f>IFERROR(_xll.qlIndexFixing(Index6M,$H821,TRUE,_xll.ohTrigger(RecalcTrigger,Trigger6M)),NA())</f>
        <v>1.7700732355024285E-2</v>
      </c>
      <c r="M821" s="183">
        <f>IFERROR(_xll.qlIndexFixing(Index1Y,$H821,TRUE,_xll.ohTrigger(RecalcTrigger,Trigger1Y)),NA())</f>
        <v>1.9245065826744498E-2</v>
      </c>
      <c r="N821" s="182">
        <f>IFERROR(_xll.qlIndexFixing(ONIndex1M,I821,TRUE,_xll.ohTrigger(RecalcTrigger,Trigger1M)),NA())</f>
        <v>1.5358657562147826E-2</v>
      </c>
      <c r="O821" s="44">
        <f>IFERROR(_xll.qlIndexFixing(ONIndex3M,I821,TRUE,_xll.ohTrigger(RecalcTrigger,Trigger3M)),NA())</f>
        <v>1.6388933278408402E-2</v>
      </c>
      <c r="P821" s="44">
        <f>IFERROR(_xll.qlIndexFixing(ONIndex6M,I821,TRUE,_xll.ohTrigger(RecalcTrigger,Trigger6M)),NA())</f>
        <v>1.721923910090517E-2</v>
      </c>
      <c r="Q821" s="183">
        <f>IFERROR(_xll.qlIndexFixing(ONIndex1Y,I821,TRUE,_xll.ohTrigger(RecalcTrigger,Trigger1Y)),NA())</f>
        <v>1.8364898765321769E-2</v>
      </c>
    </row>
    <row r="822" spans="2:17" x14ac:dyDescent="0.2">
      <c r="B822" s="39" t="s">
        <v>42</v>
      </c>
      <c r="D822" s="42">
        <f>_xll.qlCalendarAdvance(Calendar,$D821,B822,"f",FALSE)</f>
        <v>45118</v>
      </c>
      <c r="E822" s="177">
        <f>_xll.qlInterestRateIndexValueDate(IndexON,D822)</f>
        <v>45118</v>
      </c>
      <c r="F822" s="193">
        <f>IFERROR(_xll.qlIndexFixing(IndexON,D822,TRUE,_xll.ohTrigger(RecalcTrigger,TriggerON)),NA())</f>
        <v>1.5020332742228248E-2</v>
      </c>
      <c r="H822" s="42">
        <f>_xll.qlCalendarAdvance(Calendar,$H821,B822,"f",FALSE)</f>
        <v>45118</v>
      </c>
      <c r="I822" s="177">
        <f>_xll.qlInterestRateIndexValueDate(Index1M,$H822)</f>
        <v>45120</v>
      </c>
      <c r="J822" s="182">
        <f>IFERROR(_xll.qlIndexFixing(Index1M,$H822,TRUE,_xll.ohTrigger(RecalcTrigger,Trigger1M)),NA())</f>
        <v>1.5476097253636911E-2</v>
      </c>
      <c r="K822" s="44">
        <f>IFERROR(_xll.qlIndexFixing(Index3M,H822,TRUE,_xll.ohTrigger(RecalcTrigger,Trigger3M)),NA())</f>
        <v>1.6685333752643354E-2</v>
      </c>
      <c r="L822" s="44">
        <f>IFERROR(_xll.qlIndexFixing(Index6M,$H822,TRUE,_xll.ohTrigger(RecalcTrigger,Trigger6M)),NA())</f>
        <v>1.7731722130536913E-2</v>
      </c>
      <c r="M822" s="183">
        <f>IFERROR(_xll.qlIndexFixing(Index1Y,$H822,TRUE,_xll.ohTrigger(RecalcTrigger,Trigger1Y)),NA())</f>
        <v>1.9271488013309478E-2</v>
      </c>
      <c r="N822" s="182">
        <f>IFERROR(_xll.qlIndexFixing(ONIndex1M,I822,TRUE,_xll.ohTrigger(RecalcTrigger,Trigger1M)),NA())</f>
        <v>1.5399369388058304E-2</v>
      </c>
      <c r="O822" s="44">
        <f>IFERROR(_xll.qlIndexFixing(ONIndex3M,I822,TRUE,_xll.ohTrigger(RecalcTrigger,Trigger3M)),NA())</f>
        <v>1.6427427509970727E-2</v>
      </c>
      <c r="P822" s="44">
        <f>IFERROR(_xll.qlIndexFixing(ONIndex6M,I822,TRUE,_xll.ohTrigger(RecalcTrigger,Trigger6M)),NA())</f>
        <v>1.7253390398854762E-2</v>
      </c>
      <c r="Q822" s="183">
        <f>IFERROR(_xll.qlIndexFixing(ONIndex1Y,I822,TRUE,_xll.ohTrigger(RecalcTrigger,Trigger1Y)),NA())</f>
        <v>1.8395804358686263E-2</v>
      </c>
    </row>
    <row r="823" spans="2:17" x14ac:dyDescent="0.2">
      <c r="B823" s="39" t="s">
        <v>42</v>
      </c>
      <c r="D823" s="42">
        <f>_xll.qlCalendarAdvance(Calendar,$D822,B823,"f",FALSE)</f>
        <v>45125</v>
      </c>
      <c r="E823" s="177">
        <f>_xll.qlInterestRateIndexValueDate(IndexON,D823)</f>
        <v>45125</v>
      </c>
      <c r="F823" s="193">
        <f>IFERROR(_xll.qlIndexFixing(IndexON,D823,TRUE,_xll.ohTrigger(RecalcTrigger,TriggerON)),NA())</f>
        <v>1.5058114913779619E-2</v>
      </c>
      <c r="H823" s="42">
        <f>_xll.qlCalendarAdvance(Calendar,$H822,B823,"f",FALSE)</f>
        <v>45125</v>
      </c>
      <c r="I823" s="177">
        <f>_xll.qlInterestRateIndexValueDate(Index1M,$H823)</f>
        <v>45127</v>
      </c>
      <c r="J823" s="182">
        <f>IFERROR(_xll.qlIndexFixing(Index1M,$H823,TRUE,_xll.ohTrigger(RecalcTrigger,Trigger1M)),NA())</f>
        <v>1.5516463099195521E-2</v>
      </c>
      <c r="K823" s="44">
        <f>IFERROR(_xll.qlIndexFixing(Index3M,H823,TRUE,_xll.ohTrigger(RecalcTrigger,Trigger3M)),NA())</f>
        <v>1.6722629529685704E-2</v>
      </c>
      <c r="L823" s="44">
        <f>IFERROR(_xll.qlIndexFixing(Index6M,$H823,TRUE,_xll.ohTrigger(RecalcTrigger,Trigger6M)),NA())</f>
        <v>1.7762473534022046E-2</v>
      </c>
      <c r="M823" s="183">
        <f>IFERROR(_xll.qlIndexFixing(Index1Y,$H823,TRUE,_xll.ohTrigger(RecalcTrigger,Trigger1Y)),NA())</f>
        <v>1.92977562997655E-2</v>
      </c>
      <c r="N823" s="182">
        <f>IFERROR(_xll.qlIndexFixing(ONIndex1M,I823,TRUE,_xll.ohTrigger(RecalcTrigger,Trigger1M)),NA())</f>
        <v>1.5439930814116209E-2</v>
      </c>
      <c r="O823" s="44">
        <f>IFERROR(_xll.qlIndexFixing(ONIndex3M,I823,TRUE,_xll.ohTrigger(RecalcTrigger,Trigger3M)),NA())</f>
        <v>1.646572987828776E-2</v>
      </c>
      <c r="P823" s="44">
        <f>IFERROR(_xll.qlIndexFixing(ONIndex6M,I823,TRUE,_xll.ohTrigger(RecalcTrigger,Trigger6M)),NA())</f>
        <v>1.7287224621238551E-2</v>
      </c>
      <c r="Q823" s="183">
        <f>IFERROR(_xll.qlIndexFixing(ONIndex1Y,I823,TRUE,_xll.ohTrigger(RecalcTrigger,Trigger1Y)),NA())</f>
        <v>1.8426361490950782E-2</v>
      </c>
    </row>
    <row r="824" spans="2:17" x14ac:dyDescent="0.2">
      <c r="B824" s="39" t="s">
        <v>42</v>
      </c>
      <c r="D824" s="42">
        <f>_xll.qlCalendarAdvance(Calendar,$D823,B824,"f",FALSE)</f>
        <v>45132</v>
      </c>
      <c r="E824" s="177">
        <f>_xll.qlInterestRateIndexValueDate(IndexON,D824)</f>
        <v>45132</v>
      </c>
      <c r="F824" s="193">
        <f>IFERROR(_xll.qlIndexFixing(IndexON,D824,TRUE,_xll.ohTrigger(RecalcTrigger,TriggerON)),NA())</f>
        <v>1.5095589020397426E-2</v>
      </c>
      <c r="H824" s="42">
        <f>_xll.qlCalendarAdvance(Calendar,$H823,B824,"f",FALSE)</f>
        <v>45132</v>
      </c>
      <c r="I824" s="177">
        <f>_xll.qlInterestRateIndexValueDate(Index1M,$H824)</f>
        <v>45134</v>
      </c>
      <c r="J824" s="182">
        <f>IFERROR(_xll.qlIndexFixing(Index1M,$H824,TRUE,_xll.ohTrigger(RecalcTrigger,Trigger1M)),NA())</f>
        <v>1.5556676493782284E-2</v>
      </c>
      <c r="K824" s="44">
        <f>IFERROR(_xll.qlIndexFixing(Index3M,H824,TRUE,_xll.ohTrigger(RecalcTrigger,Trigger3M)),NA())</f>
        <v>1.675972750616778E-2</v>
      </c>
      <c r="L824" s="44">
        <f>IFERROR(_xll.qlIndexFixing(Index6M,$H824,TRUE,_xll.ohTrigger(RecalcTrigger,Trigger6M)),NA())</f>
        <v>1.7792991705678492E-2</v>
      </c>
      <c r="M824" s="183">
        <f>IFERROR(_xll.qlIndexFixing(Index1Y,$H824,TRUE,_xll.ohTrigger(RecalcTrigger,Trigger1Y)),NA())</f>
        <v>1.9323875652380394E-2</v>
      </c>
      <c r="N824" s="182">
        <f>IFERROR(_xll.qlIndexFixing(ONIndex1M,I824,TRUE,_xll.ohTrigger(RecalcTrigger,Trigger1M)),NA())</f>
        <v>1.5480341088363048E-2</v>
      </c>
      <c r="O824" s="44">
        <f>IFERROR(_xll.qlIndexFixing(ONIndex3M,I824,TRUE,_xll.ohTrigger(RecalcTrigger,Trigger3M)),NA())</f>
        <v>1.6503839375605622E-2</v>
      </c>
      <c r="P824" s="44">
        <f>IFERROR(_xll.qlIndexFixing(ONIndex6M,I824,TRUE,_xll.ohTrigger(RecalcTrigger,Trigger6M)),NA())</f>
        <v>1.7320739780206651E-2</v>
      </c>
      <c r="Q824" s="183">
        <f>IFERROR(_xll.qlIndexFixing(ONIndex1Y,I824,TRUE,_xll.ohTrigger(RecalcTrigger,Trigger1Y)),NA())</f>
        <v>1.8456568026623543E-2</v>
      </c>
    </row>
    <row r="825" spans="2:17" x14ac:dyDescent="0.2">
      <c r="B825" s="39" t="s">
        <v>42</v>
      </c>
      <c r="D825" s="42">
        <f>_xll.qlCalendarAdvance(Calendar,$D824,B825,"f",FALSE)</f>
        <v>45139</v>
      </c>
      <c r="E825" s="177">
        <f>_xll.qlInterestRateIndexValueDate(IndexON,D825)</f>
        <v>45139</v>
      </c>
      <c r="F825" s="193">
        <f>IFERROR(_xll.qlIndexFixing(IndexON,D825,TRUE,_xll.ohTrigger(RecalcTrigger,TriggerON)),NA())</f>
        <v>1.5132753025310919E-2</v>
      </c>
      <c r="H825" s="42">
        <f>_xll.qlCalendarAdvance(Calendar,$H824,B825,"f",FALSE)</f>
        <v>45139</v>
      </c>
      <c r="I825" s="177">
        <f>_xll.qlInterestRateIndexValueDate(Index1M,$H825)</f>
        <v>45141</v>
      </c>
      <c r="J825" s="182">
        <f>IFERROR(_xll.qlIndexFixing(Index1M,$H825,TRUE,_xll.ohTrigger(RecalcTrigger,Trigger1M)),NA())</f>
        <v>1.5596736682973178E-2</v>
      </c>
      <c r="K825" s="44">
        <f>IFERROR(_xll.qlIndexFixing(Index3M,H825,TRUE,_xll.ohTrigger(RecalcTrigger,Trigger3M)),NA())</f>
        <v>1.6796627104298717E-2</v>
      </c>
      <c r="L825" s="44">
        <f>IFERROR(_xll.qlIndexFixing(Index6M,$H825,TRUE,_xll.ohTrigger(RecalcTrigger,Trigger6M)),NA())</f>
        <v>1.7823281845317156E-2</v>
      </c>
      <c r="M825" s="183">
        <f>IFERROR(_xll.qlIndexFixing(Index1Y,$H825,TRUE,_xll.ohTrigger(RecalcTrigger,Trigger1Y)),NA())</f>
        <v>1.9349851086727331E-2</v>
      </c>
      <c r="N825" s="182">
        <f>IFERROR(_xll.qlIndexFixing(ONIndex1M,I825,TRUE,_xll.ohTrigger(RecalcTrigger,Trigger1M)),NA())</f>
        <v>1.5520599459000195E-2</v>
      </c>
      <c r="O825" s="44">
        <f>IFERROR(_xll.qlIndexFixing(ONIndex3M,I825,TRUE,_xll.ohTrigger(RecalcTrigger,Trigger3M)),NA())</f>
        <v>1.6541754993850688E-2</v>
      </c>
      <c r="P825" s="44">
        <f>IFERROR(_xll.qlIndexFixing(ONIndex6M,I825,TRUE,_xll.ohTrigger(RecalcTrigger,Trigger6M)),NA())</f>
        <v>1.7353933887749307E-2</v>
      </c>
      <c r="Q825" s="183">
        <f>IFERROR(_xll.qlIndexFixing(ONIndex1Y,I825,TRUE,_xll.ohTrigger(RecalcTrigger,Trigger1Y)),NA())</f>
        <v>1.8486421830532507E-2</v>
      </c>
    </row>
    <row r="826" spans="2:17" x14ac:dyDescent="0.2">
      <c r="B826" s="39" t="s">
        <v>42</v>
      </c>
      <c r="D826" s="42">
        <f>_xll.qlCalendarAdvance(Calendar,$D825,B826,"f",FALSE)</f>
        <v>45146</v>
      </c>
      <c r="E826" s="177">
        <f>_xll.qlInterestRateIndexValueDate(IndexON,D826)</f>
        <v>45146</v>
      </c>
      <c r="F826" s="193">
        <f>IFERROR(_xll.qlIndexFixing(IndexON,D826,TRUE,_xll.ohTrigger(RecalcTrigger,TriggerON)),NA())</f>
        <v>1.5169604891989152E-2</v>
      </c>
      <c r="H826" s="42">
        <f>_xll.qlCalendarAdvance(Calendar,$H825,B826,"f",FALSE)</f>
        <v>45146</v>
      </c>
      <c r="I826" s="177">
        <f>_xll.qlInterestRateIndexValueDate(Index1M,$H826)</f>
        <v>45148</v>
      </c>
      <c r="J826" s="182">
        <f>IFERROR(_xll.qlIndexFixing(Index1M,$H826,TRUE,_xll.ohTrigger(RecalcTrigger,Trigger1M)),NA())</f>
        <v>1.5636642912336685E-2</v>
      </c>
      <c r="K826" s="44">
        <f>IFERROR(_xll.qlIndexFixing(Index3M,H826,TRUE,_xll.ohTrigger(RecalcTrigger,Trigger3M)),NA())</f>
        <v>1.6833327750352234E-2</v>
      </c>
      <c r="L826" s="44">
        <f>IFERROR(_xll.qlIndexFixing(Index6M,$H826,TRUE,_xll.ohTrigger(RecalcTrigger,Trigger6M)),NA())</f>
        <v>1.7853349212358458E-2</v>
      </c>
      <c r="M826" s="183">
        <f>IFERROR(_xll.qlIndexFixing(Index1Y,$H826,TRUE,_xll.ohTrigger(RecalcTrigger,Trigger1Y)),NA())</f>
        <v>1.9375687667682655E-2</v>
      </c>
      <c r="N826" s="182">
        <f>IFERROR(_xll.qlIndexFixing(ONIndex1M,I826,TRUE,_xll.ohTrigger(RecalcTrigger,Trigger1M)),NA())</f>
        <v>1.5560705174149092E-2</v>
      </c>
      <c r="O826" s="44">
        <f>IFERROR(_xll.qlIndexFixing(ONIndex3M,I826,TRUE,_xll.ohTrigger(RecalcTrigger,Trigger3M)),NA())</f>
        <v>1.6579475725029269E-2</v>
      </c>
      <c r="P826" s="44">
        <f>IFERROR(_xll.qlIndexFixing(ONIndex6M,I826,TRUE,_xll.ohTrigger(RecalcTrigger,Trigger6M)),NA())</f>
        <v>1.7386804956256441E-2</v>
      </c>
      <c r="Q826" s="183">
        <f>IFERROR(_xll.qlIndexFixing(ONIndex1Y,I826,TRUE,_xll.ohTrigger(RecalcTrigger,Trigger1Y)),NA())</f>
        <v>1.8515920767265825E-2</v>
      </c>
    </row>
    <row r="827" spans="2:17" x14ac:dyDescent="0.2">
      <c r="B827" s="39" t="s">
        <v>42</v>
      </c>
      <c r="D827" s="42">
        <f>_xll.qlCalendarAdvance(Calendar,$D826,B827,"f",FALSE)</f>
        <v>45153</v>
      </c>
      <c r="E827" s="177">
        <f>_xll.qlInterestRateIndexValueDate(IndexON,D827)</f>
        <v>45153</v>
      </c>
      <c r="F827" s="193">
        <f>IFERROR(_xll.qlIndexFixing(IndexON,D827,TRUE,_xll.ohTrigger(RecalcTrigger,TriggerON)),NA())</f>
        <v>1.5206142583421567E-2</v>
      </c>
      <c r="H827" s="42">
        <f>_xll.qlCalendarAdvance(Calendar,$H826,B827,"f",FALSE)</f>
        <v>45153</v>
      </c>
      <c r="I827" s="177">
        <f>_xll.qlInterestRateIndexValueDate(Index1M,$H827)</f>
        <v>45155</v>
      </c>
      <c r="J827" s="182">
        <f>IFERROR(_xll.qlIndexFixing(Index1M,$H827,TRUE,_xll.ohTrigger(RecalcTrigger,Trigger1M)),NA())</f>
        <v>1.5676394427436291E-2</v>
      </c>
      <c r="K827" s="44">
        <f>IFERROR(_xll.qlIndexFixing(Index3M,H827,TRUE,_xll.ohTrigger(RecalcTrigger,Trigger3M)),NA())</f>
        <v>1.6869828874668355E-2</v>
      </c>
      <c r="L827" s="44">
        <f>IFERROR(_xll.qlIndexFixing(Index6M,$H827,TRUE,_xll.ohTrigger(RecalcTrigger,Trigger6M)),NA())</f>
        <v>1.7883199125834071E-2</v>
      </c>
      <c r="M827" s="183">
        <f>IFERROR(_xll.qlIndexFixing(Index1Y,$H827,TRUE,_xll.ohTrigger(RecalcTrigger,Trigger1Y)),NA())</f>
        <v>1.9401390509426755E-2</v>
      </c>
      <c r="N827" s="182">
        <f>IFERROR(_xll.qlIndexFixing(ONIndex1M,I827,TRUE,_xll.ohTrigger(RecalcTrigger,Trigger1M)),NA())</f>
        <v>1.5600657482011115E-2</v>
      </c>
      <c r="O827" s="44">
        <f>IFERROR(_xll.qlIndexFixing(ONIndex3M,I827,TRUE,_xll.ohTrigger(RecalcTrigger,Trigger3M)),NA())</f>
        <v>1.6617000561147677E-2</v>
      </c>
      <c r="P827" s="44">
        <f>IFERROR(_xll.qlIndexFixing(ONIndex6M,I827,TRUE,_xll.ohTrigger(RecalcTrigger,Trigger6M)),NA())</f>
        <v>1.7419350997638361E-2</v>
      </c>
      <c r="Q827" s="183">
        <f>IFERROR(_xll.qlIndexFixing(ONIndex1Y,I827,TRUE,_xll.ohTrigger(RecalcTrigger,Trigger1Y)),NA())</f>
        <v>1.8545062701571524E-2</v>
      </c>
    </row>
    <row r="828" spans="2:17" x14ac:dyDescent="0.2">
      <c r="B828" s="39" t="s">
        <v>42</v>
      </c>
      <c r="D828" s="42">
        <f>_xll.qlCalendarAdvance(Calendar,$D827,B828,"f",FALSE)</f>
        <v>45160</v>
      </c>
      <c r="E828" s="177">
        <f>_xll.qlInterestRateIndexValueDate(IndexON,D828)</f>
        <v>45160</v>
      </c>
      <c r="F828" s="193">
        <f>IFERROR(_xll.qlIndexFixing(IndexON,D828,TRUE,_xll.ohTrigger(RecalcTrigger,TriggerON)),NA())</f>
        <v>1.5242364062917346E-2</v>
      </c>
      <c r="H828" s="42">
        <f>_xll.qlCalendarAdvance(Calendar,$H827,B828,"f",FALSE)</f>
        <v>45160</v>
      </c>
      <c r="I828" s="177">
        <f>_xll.qlInterestRateIndexValueDate(Index1M,$H828)</f>
        <v>45162</v>
      </c>
      <c r="J828" s="182">
        <f>IFERROR(_xll.qlIndexFixing(Index1M,$H828,TRUE,_xll.ohTrigger(RecalcTrigger,Trigger1M)),NA())</f>
        <v>1.5715990473832986E-2</v>
      </c>
      <c r="K828" s="44">
        <f>IFERROR(_xll.qlIndexFixing(Index3M,H828,TRUE,_xll.ohTrigger(RecalcTrigger,Trigger3M)),NA())</f>
        <v>1.6906129911651691E-2</v>
      </c>
      <c r="L828" s="44">
        <f>IFERROR(_xll.qlIndexFixing(Index6M,$H828,TRUE,_xll.ohTrigger(RecalcTrigger,Trigger6M)),NA())</f>
        <v>1.7912836964382169E-2</v>
      </c>
      <c r="M828" s="183">
        <f>IFERROR(_xll.qlIndexFixing(Index1Y,$H828,TRUE,_xll.ohTrigger(RecalcTrigger,Trigger1Y)),NA())</f>
        <v>1.9426964775441442E-2</v>
      </c>
      <c r="N828" s="182">
        <f>IFERROR(_xll.qlIndexFixing(ONIndex1M,I828,TRUE,_xll.ohTrigger(RecalcTrigger,Trigger1M)),NA())</f>
        <v>1.5640455630707706E-2</v>
      </c>
      <c r="O828" s="44">
        <f>IFERROR(_xll.qlIndexFixing(ONIndex3M,I828,TRUE,_xll.ohTrigger(RecalcTrigger,Trigger3M)),NA())</f>
        <v>1.6654328494292159E-2</v>
      </c>
      <c r="P828" s="44">
        <f>IFERROR(_xll.qlIndexFixing(ONIndex6M,I828,TRUE,_xll.ohTrigger(RecalcTrigger,Trigger6M)),NA())</f>
        <v>1.7451570024045182E-2</v>
      </c>
      <c r="Q828" s="183">
        <f>IFERROR(_xll.qlIndexFixing(ONIndex1Y,I828,TRUE,_xll.ohTrigger(RecalcTrigger,Trigger1Y)),NA())</f>
        <v>1.8573845498197628E-2</v>
      </c>
    </row>
    <row r="829" spans="2:17" x14ac:dyDescent="0.2">
      <c r="B829" s="39" t="s">
        <v>42</v>
      </c>
      <c r="D829" s="42">
        <f>_xll.qlCalendarAdvance(Calendar,$D828,B829,"f",FALSE)</f>
        <v>45167</v>
      </c>
      <c r="E829" s="177">
        <f>_xll.qlInterestRateIndexValueDate(IndexON,D829)</f>
        <v>45167</v>
      </c>
      <c r="F829" s="193">
        <f>IFERROR(_xll.qlIndexFixing(IndexON,D829,TRUE,_xll.ohTrigger(RecalcTrigger,TriggerON)),NA())</f>
        <v>1.5278267293865611E-2</v>
      </c>
      <c r="H829" s="42">
        <f>_xll.qlCalendarAdvance(Calendar,$H828,B829,"f",FALSE)</f>
        <v>45167</v>
      </c>
      <c r="I829" s="177">
        <f>_xll.qlInterestRateIndexValueDate(Index1M,$H829)</f>
        <v>45169</v>
      </c>
      <c r="J829" s="182">
        <f>IFERROR(_xll.qlIndexFixing(Index1M,$H829,TRUE,_xll.ohTrigger(RecalcTrigger,Trigger1M)),NA())</f>
        <v>1.5745983209584358E-2</v>
      </c>
      <c r="K829" s="44">
        <f>IFERROR(_xll.qlIndexFixing(Index3M,H829,TRUE,_xll.ohTrigger(RecalcTrigger,Trigger3M)),NA())</f>
        <v>1.6939291679871505E-2</v>
      </c>
      <c r="L829" s="44">
        <f>IFERROR(_xll.qlIndexFixing(Index6M,$H829,TRUE,_xll.ohTrigger(RecalcTrigger,Trigger6M)),NA())</f>
        <v>1.7932334810500779E-2</v>
      </c>
      <c r="M829" s="183">
        <f>IFERROR(_xll.qlIndexFixing(Index1Y,$H829,TRUE,_xll.ohTrigger(RecalcTrigger,Trigger1Y)),NA())</f>
        <v>1.9445602452842145E-2</v>
      </c>
      <c r="N829" s="182">
        <f>IFERROR(_xll.qlIndexFixing(ONIndex1M,I829,TRUE,_xll.ohTrigger(RecalcTrigger,Trigger1M)),NA())</f>
        <v>1.5680098868520176E-2</v>
      </c>
      <c r="O829" s="44">
        <f>IFERROR(_xll.qlIndexFixing(ONIndex3M,I829,TRUE,_xll.ohTrigger(RecalcTrigger,Trigger3M)),NA())</f>
        <v>1.6691458516548963E-2</v>
      </c>
      <c r="P829" s="44">
        <f>IFERROR(_xll.qlIndexFixing(ONIndex6M,I829,TRUE,_xll.ohTrigger(RecalcTrigger,Trigger6M)),NA())</f>
        <v>1.7483460047786892E-2</v>
      </c>
      <c r="Q829" s="183">
        <f>IFERROR(_xll.qlIndexFixing(ONIndex1Y,I829,TRUE,_xll.ohTrigger(RecalcTrigger,Trigger1Y)),NA())</f>
        <v>1.8602267021652352E-2</v>
      </c>
    </row>
    <row r="830" spans="2:17" x14ac:dyDescent="0.2">
      <c r="B830" s="39" t="s">
        <v>42</v>
      </c>
      <c r="D830" s="42">
        <f>_xll.qlCalendarAdvance(Calendar,$D829,B830,"f",FALSE)</f>
        <v>45174</v>
      </c>
      <c r="E830" s="177">
        <f>_xll.qlInterestRateIndexValueDate(IndexON,D830)</f>
        <v>45174</v>
      </c>
      <c r="F830" s="193">
        <f>IFERROR(_xll.qlIndexFixing(IndexON,D830,TRUE,_xll.ohTrigger(RecalcTrigger,TriggerON)),NA())</f>
        <v>1.5313850239495608E-2</v>
      </c>
      <c r="H830" s="42">
        <f>_xll.qlCalendarAdvance(Calendar,$H829,B830,"f",FALSE)</f>
        <v>45174</v>
      </c>
      <c r="I830" s="177">
        <f>_xll.qlInterestRateIndexValueDate(Index1M,$H830)</f>
        <v>45176</v>
      </c>
      <c r="J830" s="182">
        <f>IFERROR(_xll.qlIndexFixing(Index1M,$H830,TRUE,_xll.ohTrigger(RecalcTrigger,Trigger1M)),NA())</f>
        <v>1.5794688396226775E-2</v>
      </c>
      <c r="K830" s="44">
        <f>IFERROR(_xll.qlIndexFixing(Index3M,H830,TRUE,_xll.ohTrigger(RecalcTrigger,Trigger3M)),NA())</f>
        <v>1.6975203642801941E-2</v>
      </c>
      <c r="L830" s="44">
        <f>IFERROR(_xll.qlIndexFixing(Index6M,$H830,TRUE,_xll.ohTrigger(RecalcTrigger,Trigger6M)),NA())</f>
        <v>1.7961611561892327E-2</v>
      </c>
      <c r="M830" s="183">
        <f>IFERROR(_xll.qlIndexFixing(Index1Y,$H830,TRUE,_xll.ohTrigger(RecalcTrigger,Trigger1Y)),NA())</f>
        <v>1.9477748480723745E-2</v>
      </c>
      <c r="N830" s="182">
        <f>IFERROR(_xll.qlIndexFixing(ONIndex1M,I830,TRUE,_xll.ohTrigger(RecalcTrigger,Trigger1M)),NA())</f>
        <v>1.571958644349003E-2</v>
      </c>
      <c r="O830" s="44">
        <f>IFERROR(_xll.qlIndexFixing(ONIndex3M,I830,TRUE,_xll.ohTrigger(RecalcTrigger,Trigger3M)),NA())</f>
        <v>1.6728389619764528E-2</v>
      </c>
      <c r="P830" s="44">
        <f>IFERROR(_xll.qlIndexFixing(ONIndex6M,I830,TRUE,_xll.ohTrigger(RecalcTrigger,Trigger6M)),NA())</f>
        <v>1.7515019080693861E-2</v>
      </c>
      <c r="Q830" s="183">
        <f>IFERROR(_xll.qlIndexFixing(ONIndex1Y,I830,TRUE,_xll.ohTrigger(RecalcTrigger,Trigger1Y)),NA())</f>
        <v>1.8630325136763659E-2</v>
      </c>
    </row>
    <row r="831" spans="2:17" x14ac:dyDescent="0.2">
      <c r="B831" s="39" t="s">
        <v>42</v>
      </c>
      <c r="D831" s="42">
        <f>_xll.qlCalendarAdvance(Calendar,$D830,B831,"f",FALSE)</f>
        <v>45181</v>
      </c>
      <c r="E831" s="177">
        <f>_xll.qlInterestRateIndexValueDate(IndexON,D831)</f>
        <v>45181</v>
      </c>
      <c r="F831" s="193">
        <f>IFERROR(_xll.qlIndexFixing(IndexON,D831,TRUE,_xll.ohTrigger(RecalcTrigger,TriggerON)),NA())</f>
        <v>1.534911086295665E-2</v>
      </c>
      <c r="H831" s="42">
        <f>_xll.qlCalendarAdvance(Calendar,$H830,B831,"f",FALSE)</f>
        <v>45181</v>
      </c>
      <c r="I831" s="177">
        <f>_xll.qlInterestRateIndexValueDate(Index1M,$H831)</f>
        <v>45183</v>
      </c>
      <c r="J831" s="182">
        <f>IFERROR(_xll.qlIndexFixing(Index1M,$H831,TRUE,_xll.ohTrigger(RecalcTrigger,Trigger1M)),NA())</f>
        <v>1.5833754537531164E-2</v>
      </c>
      <c r="K831" s="44">
        <f>IFERROR(_xll.qlIndexFixing(Index3M,H831,TRUE,_xll.ohTrigger(RecalcTrigger,Trigger3M)),NA())</f>
        <v>1.7010913909035228E-2</v>
      </c>
      <c r="L831" s="44">
        <f>IFERROR(_xll.qlIndexFixing(Index6M,$H831,TRUE,_xll.ohTrigger(RecalcTrigger,Trigger6M)),NA())</f>
        <v>1.7990692542562917E-2</v>
      </c>
      <c r="M831" s="183">
        <f>IFERROR(_xll.qlIndexFixing(Index1Y,$H831,TRUE,_xll.ohTrigger(RecalcTrigger,Trigger1Y)),NA())</f>
        <v>1.9502968493464327E-2</v>
      </c>
      <c r="N831" s="182">
        <f>IFERROR(_xll.qlIndexFixing(ONIndex1M,I831,TRUE,_xll.ohTrigger(RecalcTrigger,Trigger1M)),NA())</f>
        <v>1.5758917603738709E-2</v>
      </c>
      <c r="O831" s="44">
        <f>IFERROR(_xll.qlIndexFixing(ONIndex3M,I831,TRUE,_xll.ohTrigger(RecalcTrigger,Trigger3M)),NA())</f>
        <v>1.6765120796105037E-2</v>
      </c>
      <c r="P831" s="44">
        <f>IFERROR(_xll.qlIndexFixing(ONIndex6M,I831,TRUE,_xll.ohTrigger(RecalcTrigger,Trigger6M)),NA())</f>
        <v>1.7546245135156013E-2</v>
      </c>
      <c r="Q831" s="183">
        <f>IFERROR(_xll.qlIndexFixing(ONIndex1Y,I831,TRUE,_xll.ohTrigger(RecalcTrigger,Trigger1Y)),NA())</f>
        <v>1.8658017708039765E-2</v>
      </c>
    </row>
    <row r="832" spans="2:17" x14ac:dyDescent="0.2">
      <c r="B832" s="39" t="s">
        <v>42</v>
      </c>
      <c r="D832" s="42">
        <f>_xll.qlCalendarAdvance(Calendar,$D831,B832,"f",FALSE)</f>
        <v>45188</v>
      </c>
      <c r="E832" s="177">
        <f>_xll.qlInterestRateIndexValueDate(IndexON,D832)</f>
        <v>45188</v>
      </c>
      <c r="F832" s="193">
        <f>IFERROR(_xll.qlIndexFixing(IndexON,D832,TRUE,_xll.ohTrigger(RecalcTrigger,TriggerON)),NA())</f>
        <v>1.5384047127717793E-2</v>
      </c>
      <c r="H832" s="42">
        <f>_xll.qlCalendarAdvance(Calendar,$H831,B832,"f",FALSE)</f>
        <v>45188</v>
      </c>
      <c r="I832" s="177">
        <f>_xll.qlInterestRateIndexValueDate(Index1M,$H832)</f>
        <v>45190</v>
      </c>
      <c r="J832" s="182">
        <f>IFERROR(_xll.qlIndexFixing(Index1M,$H832,TRUE,_xll.ohTrigger(RecalcTrigger,Trigger1M)),NA())</f>
        <v>1.587260596632778E-2</v>
      </c>
      <c r="K832" s="44">
        <f>IFERROR(_xll.qlIndexFixing(Index3M,H832,TRUE,_xll.ohTrigger(RecalcTrigger,Trigger3M)),NA())</f>
        <v>1.7046421933894978E-2</v>
      </c>
      <c r="L832" s="44">
        <f>IFERROR(_xll.qlIndexFixing(Index6M,$H832,TRUE,_xll.ohTrigger(RecalcTrigger,Trigger6M)),NA())</f>
        <v>1.8019583501719821E-2</v>
      </c>
      <c r="M832" s="183">
        <f>IFERROR(_xll.qlIndexFixing(Index1Y,$H832,TRUE,_xll.ohTrigger(RecalcTrigger,Trigger1Y)),NA())</f>
        <v>1.9528081077422949E-2</v>
      </c>
      <c r="N832" s="182">
        <f>IFERROR(_xll.qlIndexFixing(ONIndex1M,I832,TRUE,_xll.ohTrigger(RecalcTrigger,Trigger1M)),NA())</f>
        <v>1.579809131073695E-2</v>
      </c>
      <c r="O832" s="44">
        <f>IFERROR(_xll.qlIndexFixing(ONIndex3M,I832,TRUE,_xll.ohTrigger(RecalcTrigger,Trigger3M)),NA())</f>
        <v>1.6801651056281841E-2</v>
      </c>
      <c r="P832" s="44">
        <f>IFERROR(_xll.qlIndexFixing(ONIndex6M,I832,TRUE,_xll.ohTrigger(RecalcTrigger,Trigger6M)),NA())</f>
        <v>1.75771367769606E-2</v>
      </c>
      <c r="Q832" s="183">
        <f>IFERROR(_xll.qlIndexFixing(ONIndex1Y,I832,TRUE,_xll.ohTrigger(RecalcTrigger,Trigger1Y)),NA())</f>
        <v>1.8685343492474971E-2</v>
      </c>
    </row>
    <row r="833" spans="2:17" x14ac:dyDescent="0.2">
      <c r="B833" s="39" t="s">
        <v>42</v>
      </c>
      <c r="D833" s="42">
        <f>_xll.qlCalendarAdvance(Calendar,$D832,B833,"f",FALSE)</f>
        <v>45195</v>
      </c>
      <c r="E833" s="177">
        <f>_xll.qlInterestRateIndexValueDate(IndexON,D833)</f>
        <v>45195</v>
      </c>
      <c r="F833" s="193">
        <f>IFERROR(_xll.qlIndexFixing(IndexON,D833,TRUE,_xll.ohTrigger(RecalcTrigger,TriggerON)),NA())</f>
        <v>1.5418660312676025E-2</v>
      </c>
      <c r="H833" s="42">
        <f>_xll.qlCalendarAdvance(Calendar,$H832,B833,"f",FALSE)</f>
        <v>45195</v>
      </c>
      <c r="I833" s="177">
        <f>_xll.qlInterestRateIndexValueDate(Index1M,$H833)</f>
        <v>45197</v>
      </c>
      <c r="J833" s="182">
        <f>IFERROR(_xll.qlIndexFixing(Index1M,$H833,TRUE,_xll.ohTrigger(RecalcTrigger,Trigger1M)),NA())</f>
        <v>1.5911223079275172E-2</v>
      </c>
      <c r="K833" s="44">
        <f>IFERROR(_xll.qlIndexFixing(Index3M,H833,TRUE,_xll.ohTrigger(RecalcTrigger,Trigger3M)),NA())</f>
        <v>1.708172717119304E-2</v>
      </c>
      <c r="L833" s="44">
        <f>IFERROR(_xll.qlIndexFixing(Index6M,$H833,TRUE,_xll.ohTrigger(RecalcTrigger,Trigger6M)),NA())</f>
        <v>1.8048290166514536E-2</v>
      </c>
      <c r="M833" s="183">
        <f>IFERROR(_xll.qlIndexFixing(Index1Y,$H833,TRUE,_xll.ohTrigger(RecalcTrigger,Trigger1Y)),NA())</f>
        <v>1.9553091555471108E-2</v>
      </c>
      <c r="N833" s="182">
        <f>IFERROR(_xll.qlIndexFixing(ONIndex1M,I833,TRUE,_xll.ohTrigger(RecalcTrigger,Trigger1M)),NA())</f>
        <v>1.5837059033625422E-2</v>
      </c>
      <c r="O833" s="44">
        <f>IFERROR(_xll.qlIndexFixing(ONIndex3M,I833,TRUE,_xll.ohTrigger(RecalcTrigger,Trigger3M)),NA())</f>
        <v>1.6837982532829088E-2</v>
      </c>
      <c r="P833" s="44">
        <f>IFERROR(_xll.qlIndexFixing(ONIndex6M,I833,TRUE,_xll.ohTrigger(RecalcTrigger,Trigger6M)),NA())</f>
        <v>1.7607784224740186E-2</v>
      </c>
      <c r="Q833" s="183">
        <f>IFERROR(_xll.qlIndexFixing(ONIndex1Y,I833,TRUE,_xll.ohTrigger(RecalcTrigger,Trigger1Y)),NA())</f>
        <v>1.8712448905588985E-2</v>
      </c>
    </row>
    <row r="834" spans="2:17" x14ac:dyDescent="0.2">
      <c r="B834" s="39" t="s">
        <v>42</v>
      </c>
      <c r="D834" s="42">
        <f>_xll.qlCalendarAdvance(Calendar,$D833,B834,"f",FALSE)</f>
        <v>45202</v>
      </c>
      <c r="E834" s="177">
        <f>_xll.qlInterestRateIndexValueDate(IndexON,D834)</f>
        <v>45202</v>
      </c>
      <c r="F834" s="193">
        <f>IFERROR(_xll.qlIndexFixing(IndexON,D834,TRUE,_xll.ohTrigger(RecalcTrigger,TriggerON)),NA())</f>
        <v>1.5453041549013946E-2</v>
      </c>
      <c r="H834" s="42">
        <f>_xll.qlCalendarAdvance(Calendar,$H833,B834,"f",FALSE)</f>
        <v>45202</v>
      </c>
      <c r="I834" s="177">
        <f>_xll.qlInterestRateIndexValueDate(Index1M,$H834)</f>
        <v>45204</v>
      </c>
      <c r="J834" s="182">
        <f>IFERROR(_xll.qlIndexFixing(Index1M,$H834,TRUE,_xll.ohTrigger(RecalcTrigger,Trigger1M)),NA())</f>
        <v>1.5949594131710598E-2</v>
      </c>
      <c r="K834" s="44">
        <f>IFERROR(_xll.qlIndexFixing(Index3M,H834,TRUE,_xll.ohTrigger(RecalcTrigger,Trigger3M)),NA())</f>
        <v>1.7119702932276958E-2</v>
      </c>
      <c r="L834" s="44">
        <f>IFERROR(_xll.qlIndexFixing(Index6M,$H834,TRUE,_xll.ohTrigger(RecalcTrigger,Trigger6M)),NA())</f>
        <v>1.8079242277847685E-2</v>
      </c>
      <c r="M834" s="183">
        <f>IFERROR(_xll.qlIndexFixing(Index1Y,$H834,TRUE,_xll.ohTrigger(RecalcTrigger,Trigger1Y)),NA())</f>
        <v>1.9578002961034267E-2</v>
      </c>
      <c r="N834" s="182">
        <f>IFERROR(_xll.qlIndexFixing(ONIndex1M,I834,TRUE,_xll.ohTrigger(RecalcTrigger,Trigger1M)),NA())</f>
        <v>1.5875782894942958E-2</v>
      </c>
      <c r="O834" s="44">
        <f>IFERROR(_xll.qlIndexFixing(ONIndex3M,I834,TRUE,_xll.ohTrigger(RecalcTrigger,Trigger3M)),NA())</f>
        <v>1.6874116657801252E-2</v>
      </c>
      <c r="P834" s="44">
        <f>IFERROR(_xll.qlIndexFixing(ONIndex6M,I834,TRUE,_xll.ohTrigger(RecalcTrigger,Trigger6M)),NA())</f>
        <v>1.7638257138612445E-2</v>
      </c>
      <c r="Q834" s="183">
        <f>IFERROR(_xll.qlIndexFixing(ONIndex1Y,I834,TRUE,_xll.ohTrigger(RecalcTrigger,Trigger1Y)),NA())</f>
        <v>1.8739447241955531E-2</v>
      </c>
    </row>
    <row r="835" spans="2:17" x14ac:dyDescent="0.2">
      <c r="B835" s="39" t="s">
        <v>42</v>
      </c>
      <c r="D835" s="42">
        <f>_xll.qlCalendarAdvance(Calendar,$D834,B835,"f",FALSE)</f>
        <v>45209</v>
      </c>
      <c r="E835" s="177">
        <f>_xll.qlInterestRateIndexValueDate(IndexON,D835)</f>
        <v>45209</v>
      </c>
      <c r="F835" s="193">
        <f>IFERROR(_xll.qlIndexFixing(IndexON,D835,TRUE,_xll.ohTrigger(RecalcTrigger,TriggerON)),NA())</f>
        <v>1.5487233098365749E-2</v>
      </c>
      <c r="H835" s="42">
        <f>_xll.qlCalendarAdvance(Calendar,$H834,B835,"f",FALSE)</f>
        <v>45209</v>
      </c>
      <c r="I835" s="177">
        <f>_xll.qlInterestRateIndexValueDate(Index1M,$H835)</f>
        <v>45211</v>
      </c>
      <c r="J835" s="182">
        <f>IFERROR(_xll.qlIndexFixing(Index1M,$H835,TRUE,_xll.ohTrigger(RecalcTrigger,Trigger1M)),NA())</f>
        <v>1.598771698576168E-2</v>
      </c>
      <c r="K835" s="44">
        <f>IFERROR(_xll.qlIndexFixing(Index3M,H835,TRUE,_xll.ohTrigger(RecalcTrigger,Trigger3M)),NA())</f>
        <v>1.7154587052498109E-2</v>
      </c>
      <c r="L835" s="44">
        <f>IFERROR(_xll.qlIndexFixing(Index6M,$H835,TRUE,_xll.ohTrigger(RecalcTrigger,Trigger6M)),NA())</f>
        <v>1.8107574491370716E-2</v>
      </c>
      <c r="M835" s="183">
        <f>IFERROR(_xll.qlIndexFixing(Index1Y,$H835,TRUE,_xll.ohTrigger(RecalcTrigger,Trigger1Y)),NA())</f>
        <v>1.960281563304566E-2</v>
      </c>
      <c r="N835" s="182">
        <f>IFERROR(_xll.qlIndexFixing(ONIndex1M,I835,TRUE,_xll.ohTrigger(RecalcTrigger,Trigger1M)),NA())</f>
        <v>1.5914261334897262E-2</v>
      </c>
      <c r="O835" s="44">
        <f>IFERROR(_xll.qlIndexFixing(ONIndex3M,I835,TRUE,_xll.ohTrigger(RecalcTrigger,Trigger3M)),NA())</f>
        <v>1.6910052476362125E-2</v>
      </c>
      <c r="P835" s="44">
        <f>IFERROR(_xll.qlIndexFixing(ONIndex6M,I835,TRUE,_xll.ohTrigger(RecalcTrigger,Trigger6M)),NA())</f>
        <v>1.76685550898803E-2</v>
      </c>
      <c r="Q835" s="183">
        <f>IFERROR(_xll.qlIndexFixing(ONIndex1Y,I835,TRUE,_xll.ohTrigger(RecalcTrigger,Trigger1Y)),NA())</f>
        <v>1.8766338877913569E-2</v>
      </c>
    </row>
    <row r="836" spans="2:17" x14ac:dyDescent="0.2">
      <c r="B836" s="39" t="s">
        <v>42</v>
      </c>
      <c r="D836" s="42">
        <f>_xll.qlCalendarAdvance(Calendar,$D835,B836,"f",FALSE)</f>
        <v>45216</v>
      </c>
      <c r="E836" s="177">
        <f>_xll.qlInterestRateIndexValueDate(IndexON,D836)</f>
        <v>45216</v>
      </c>
      <c r="F836" s="193">
        <f>IFERROR(_xll.qlIndexFixing(IndexON,D836,TRUE,_xll.ohTrigger(RecalcTrigger,TriggerON)),NA())</f>
        <v>1.5521234256175021E-2</v>
      </c>
      <c r="H836" s="42">
        <f>_xll.qlCalendarAdvance(Calendar,$H835,B836,"f",FALSE)</f>
        <v>45216</v>
      </c>
      <c r="I836" s="177">
        <f>_xll.qlInterestRateIndexValueDate(Index1M,$H836)</f>
        <v>45218</v>
      </c>
      <c r="J836" s="182">
        <f>IFERROR(_xll.qlIndexFixing(Index1M,$H836,TRUE,_xll.ohTrigger(RecalcTrigger,Trigger1M)),NA())</f>
        <v>1.602559007719967E-2</v>
      </c>
      <c r="K836" s="44">
        <f>IFERROR(_xll.qlIndexFixing(Index3M,H836,TRUE,_xll.ohTrigger(RecalcTrigger,Trigger3M)),NA())</f>
        <v>1.7189265666167488E-2</v>
      </c>
      <c r="L836" s="44">
        <f>IFERROR(_xll.qlIndexFixing(Index6M,$H836,TRUE,_xll.ohTrigger(RecalcTrigger,Trigger6M)),NA())</f>
        <v>1.8135724727504965E-2</v>
      </c>
      <c r="M836" s="183">
        <f>IFERROR(_xll.qlIndexFixing(Index1Y,$H836,TRUE,_xll.ohTrigger(RecalcTrigger,Trigger1Y)),NA())</f>
        <v>1.9627529750784047E-2</v>
      </c>
      <c r="N836" s="182">
        <f>IFERROR(_xll.qlIndexFixing(ONIndex1M,I836,TRUE,_xll.ohTrigger(RecalcTrigger,Trigger1M)),NA())</f>
        <v>1.5952492793935846E-2</v>
      </c>
      <c r="O836" s="44">
        <f>IFERROR(_xll.qlIndexFixing(ONIndex3M,I836,TRUE,_xll.ohTrigger(RecalcTrigger,Trigger3M)),NA())</f>
        <v>1.6945789033435688E-2</v>
      </c>
      <c r="P836" s="44">
        <f>IFERROR(_xll.qlIndexFixing(ONIndex6M,I836,TRUE,_xll.ohTrigger(RecalcTrigger,Trigger6M)),NA())</f>
        <v>1.7698677649526928E-2</v>
      </c>
      <c r="Q836" s="183">
        <f>IFERROR(_xll.qlIndexFixing(ONIndex1Y,I836,TRUE,_xll.ohTrigger(RecalcTrigger,Trigger1Y)),NA())</f>
        <v>1.8793124189562249E-2</v>
      </c>
    </row>
    <row r="837" spans="2:17" x14ac:dyDescent="0.2">
      <c r="B837" s="39" t="s">
        <v>42</v>
      </c>
      <c r="D837" s="42">
        <f>_xll.qlCalendarAdvance(Calendar,$D836,B837,"f",FALSE)</f>
        <v>45223</v>
      </c>
      <c r="E837" s="177">
        <f>_xll.qlInterestRateIndexValueDate(IndexON,D837)</f>
        <v>45223</v>
      </c>
      <c r="F837" s="193">
        <f>IFERROR(_xll.qlIndexFixing(IndexON,D837,TRUE,_xll.ohTrigger(RecalcTrigger,TriggerON)),NA())</f>
        <v>1.5555044317805411E-2</v>
      </c>
      <c r="H837" s="42">
        <f>_xll.qlCalendarAdvance(Calendar,$H836,B837,"f",FALSE)</f>
        <v>45223</v>
      </c>
      <c r="I837" s="177">
        <f>_xll.qlInterestRateIndexValueDate(Index1M,$H837)</f>
        <v>45225</v>
      </c>
      <c r="J837" s="182">
        <f>IFERROR(_xll.qlIndexFixing(Index1M,$H837,TRUE,_xll.ohTrigger(RecalcTrigger,Trigger1M)),NA())</f>
        <v>1.6063211841783331E-2</v>
      </c>
      <c r="K837" s="44">
        <f>IFERROR(_xll.qlIndexFixing(Index3M,H837,TRUE,_xll.ohTrigger(RecalcTrigger,Trigger3M)),NA())</f>
        <v>1.7223737808859156E-2</v>
      </c>
      <c r="L837" s="44">
        <f>IFERROR(_xll.qlIndexFixing(Index6M,$H837,TRUE,_xll.ohTrigger(RecalcTrigger,Trigger6M)),NA())</f>
        <v>1.8163692545678258E-2</v>
      </c>
      <c r="M837" s="183">
        <f>IFERROR(_xll.qlIndexFixing(Index1Y,$H837,TRUE,_xll.ohTrigger(RecalcTrigger,Trigger1Y)),NA())</f>
        <v>1.9652145491931214E-2</v>
      </c>
      <c r="N837" s="182">
        <f>IFERROR(_xll.qlIndexFixing(ONIndex1M,I837,TRUE,_xll.ohTrigger(RecalcTrigger,Trigger1M)),NA())</f>
        <v>1.5990475712346353E-2</v>
      </c>
      <c r="O837" s="44">
        <f>IFERROR(_xll.qlIndexFixing(ONIndex3M,I837,TRUE,_xll.ohTrigger(RecalcTrigger,Trigger3M)),NA())</f>
        <v>1.6981325374425538E-2</v>
      </c>
      <c r="P837" s="44">
        <f>IFERROR(_xll.qlIndexFixing(ONIndex6M,I837,TRUE,_xll.ohTrigger(RecalcTrigger,Trigger6M)),NA())</f>
        <v>1.7728624388615444E-2</v>
      </c>
      <c r="Q837" s="183">
        <f>IFERROR(_xll.qlIndexFixing(ONIndex1Y,I837,TRUE,_xll.ohTrigger(RecalcTrigger,Trigger1Y)),NA())</f>
        <v>1.8819803553320469E-2</v>
      </c>
    </row>
    <row r="838" spans="2:17" x14ac:dyDescent="0.2">
      <c r="B838" s="39" t="s">
        <v>42</v>
      </c>
      <c r="D838" s="42">
        <f>_xll.qlCalendarAdvance(Calendar,$D837,B838,"f",FALSE)</f>
        <v>45230</v>
      </c>
      <c r="E838" s="177">
        <f>_xll.qlInterestRateIndexValueDate(IndexON,D838)</f>
        <v>45230</v>
      </c>
      <c r="F838" s="193">
        <f>IFERROR(_xll.qlIndexFixing(IndexON,D838,TRUE,_xll.ohTrigger(RecalcTrigger,TriggerON)),NA())</f>
        <v>1.5588662578860379E-2</v>
      </c>
      <c r="H838" s="42">
        <f>_xll.qlCalendarAdvance(Calendar,$H837,B838,"f",FALSE)</f>
        <v>45230</v>
      </c>
      <c r="I838" s="177">
        <f>_xll.qlInterestRateIndexValueDate(Index1M,$H838)</f>
        <v>45232</v>
      </c>
      <c r="J838" s="182">
        <f>IFERROR(_xll.qlIndexFixing(Index1M,$H838,TRUE,_xll.ohTrigger(RecalcTrigger,Trigger1M)),NA())</f>
        <v>1.6100580715271429E-2</v>
      </c>
      <c r="K838" s="44">
        <f>IFERROR(_xll.qlIndexFixing(Index3M,H838,TRUE,_xll.ohTrigger(RecalcTrigger,Trigger3M)),NA())</f>
        <v>1.7258002516147192E-2</v>
      </c>
      <c r="L838" s="44">
        <f>IFERROR(_xll.qlIndexFixing(Index6M,$H838,TRUE,_xll.ohTrigger(RecalcTrigger,Trigger6M)),NA())</f>
        <v>1.818909783025565E-2</v>
      </c>
      <c r="M838" s="183">
        <f>IFERROR(_xll.qlIndexFixing(Index1Y,$H838,TRUE,_xll.ohTrigger(RecalcTrigger,Trigger1Y)),NA())</f>
        <v>1.9676663032570003E-2</v>
      </c>
      <c r="N838" s="182">
        <f>IFERROR(_xll.qlIndexFixing(ONIndex1M,I838,TRUE,_xll.ohTrigger(RecalcTrigger,Trigger1M)),NA())</f>
        <v>1.6028208530496357E-2</v>
      </c>
      <c r="O838" s="44">
        <f>IFERROR(_xll.qlIndexFixing(ONIndex3M,I838,TRUE,_xll.ohTrigger(RecalcTrigger,Trigger3M)),NA())</f>
        <v>1.7016660544255657E-2</v>
      </c>
      <c r="P838" s="44">
        <f>IFERROR(_xll.qlIndexFixing(ONIndex6M,I838,TRUE,_xll.ohTrigger(RecalcTrigger,Trigger6M)),NA())</f>
        <v>1.7758394878129025E-2</v>
      </c>
      <c r="Q838" s="183">
        <f>IFERROR(_xll.qlIndexFixing(ONIndex1Y,I838,TRUE,_xll.ohTrigger(RecalcTrigger,Trigger1Y)),NA())</f>
        <v>1.884637734528738E-2</v>
      </c>
    </row>
    <row r="839" spans="2:17" x14ac:dyDescent="0.2">
      <c r="B839" s="39" t="s">
        <v>42</v>
      </c>
      <c r="D839" s="42">
        <f>_xll.qlCalendarAdvance(Calendar,$D838,B839,"f",FALSE)</f>
        <v>45237</v>
      </c>
      <c r="E839" s="177">
        <f>_xll.qlInterestRateIndexValueDate(IndexON,D839)</f>
        <v>45237</v>
      </c>
      <c r="F839" s="193">
        <f>IFERROR(_xll.qlIndexFixing(IndexON,D839,TRUE,_xll.ohTrigger(RecalcTrigger,TriggerON)),NA())</f>
        <v>1.5622088334783513E-2</v>
      </c>
      <c r="H839" s="42">
        <f>_xll.qlCalendarAdvance(Calendar,$H838,B839,"f",FALSE)</f>
        <v>45237</v>
      </c>
      <c r="I839" s="177">
        <f>_xll.qlInterestRateIndexValueDate(Index1M,$H839)</f>
        <v>45239</v>
      </c>
      <c r="J839" s="182">
        <f>IFERROR(_xll.qlIndexFixing(Index1M,$H839,TRUE,_xll.ohTrigger(RecalcTrigger,Trigger1M)),NA())</f>
        <v>1.6137695133417729E-2</v>
      </c>
      <c r="K839" s="44">
        <f>IFERROR(_xll.qlIndexFixing(Index3M,H839,TRUE,_xll.ohTrigger(RecalcTrigger,Trigger3M)),NA())</f>
        <v>1.7292058823601315E-2</v>
      </c>
      <c r="L839" s="44">
        <f>IFERROR(_xll.qlIndexFixing(Index6M,$H839,TRUE,_xll.ohTrigger(RecalcTrigger,Trigger6M)),NA())</f>
        <v>1.821671134352985E-2</v>
      </c>
      <c r="M839" s="183">
        <f>IFERROR(_xll.qlIndexFixing(Index1Y,$H839,TRUE,_xll.ohTrigger(RecalcTrigger,Trigger1Y)),NA())</f>
        <v>1.9701082547184535E-2</v>
      </c>
      <c r="N839" s="182">
        <f>IFERROR(_xll.qlIndexFixing(ONIndex1M,I839,TRUE,_xll.ohTrigger(RecalcTrigger,Trigger1M)),NA())</f>
        <v>1.6065689688833373E-2</v>
      </c>
      <c r="O839" s="44">
        <f>IFERROR(_xll.qlIndexFixing(ONIndex3M,I839,TRUE,_xll.ohTrigger(RecalcTrigger,Trigger3M)),NA())</f>
        <v>1.7051793588089836E-2</v>
      </c>
      <c r="P839" s="44">
        <f>IFERROR(_xll.qlIndexFixing(ONIndex6M,I839,TRUE,_xll.ohTrigger(RecalcTrigger,Trigger6M)),NA())</f>
        <v>1.7787988689290657E-2</v>
      </c>
      <c r="Q839" s="183">
        <f>IFERROR(_xll.qlIndexFixing(ONIndex1Y,I839,TRUE,_xll.ohTrigger(RecalcTrigger,Trigger1Y)),NA())</f>
        <v>1.8872845941722005E-2</v>
      </c>
    </row>
    <row r="840" spans="2:17" x14ac:dyDescent="0.2">
      <c r="B840" s="39" t="s">
        <v>42</v>
      </c>
      <c r="D840" s="42">
        <f>_xll.qlCalendarAdvance(Calendar,$D839,B840,"f",FALSE)</f>
        <v>45244</v>
      </c>
      <c r="E840" s="177">
        <f>_xll.qlInterestRateIndexValueDate(IndexON,D840)</f>
        <v>45244</v>
      </c>
      <c r="F840" s="193">
        <f>IFERROR(_xll.qlIndexFixing(IndexON,D840,TRUE,_xll.ohTrigger(RecalcTrigger,TriggerON)),NA())</f>
        <v>1.5655320881018397E-2</v>
      </c>
      <c r="H840" s="42">
        <f>_xll.qlCalendarAdvance(Calendar,$H839,B840,"f",FALSE)</f>
        <v>45244</v>
      </c>
      <c r="I840" s="177">
        <f>_xll.qlInterestRateIndexValueDate(Index1M,$H840)</f>
        <v>45246</v>
      </c>
      <c r="J840" s="182">
        <f>IFERROR(_xll.qlIndexFixing(Index1M,$H840,TRUE,_xll.ohTrigger(RecalcTrigger,Trigger1M)),NA())</f>
        <v>1.6174553531971003E-2</v>
      </c>
      <c r="K840" s="44">
        <f>IFERROR(_xll.qlIndexFixing(Index3M,H840,TRUE,_xll.ohTrigger(RecalcTrigger,Trigger3M)),NA())</f>
        <v>1.7325905766793857E-2</v>
      </c>
      <c r="L840" s="44">
        <f>IFERROR(_xll.qlIndexFixing(Index6M,$H840,TRUE,_xll.ohTrigger(RecalcTrigger,Trigger6M)),NA())</f>
        <v>1.8244141155909558E-2</v>
      </c>
      <c r="M840" s="183">
        <f>IFERROR(_xll.qlIndexFixing(Index1Y,$H840,TRUE,_xll.ohTrigger(RecalcTrigger,Trigger1Y)),NA())</f>
        <v>1.9725404208660001E-2</v>
      </c>
      <c r="N840" s="182">
        <f>IFERROR(_xll.qlIndexFixing(ONIndex1M,I840,TRUE,_xll.ohTrigger(RecalcTrigger,Trigger1M)),NA())</f>
        <v>1.6102917627565105E-2</v>
      </c>
      <c r="O840" s="44">
        <f>IFERROR(_xll.qlIndexFixing(ONIndex3M,I840,TRUE,_xll.ohTrigger(RecalcTrigger,Trigger3M)),NA())</f>
        <v>1.7086723551171801E-2</v>
      </c>
      <c r="P840" s="44">
        <f>IFERROR(_xll.qlIndexFixing(ONIndex6M,I840,TRUE,_xll.ohTrigger(RecalcTrigger,Trigger6M)),NA())</f>
        <v>1.7817405393083519E-2</v>
      </c>
      <c r="Q840" s="183">
        <f>IFERROR(_xll.qlIndexFixing(ONIndex1Y,I840,TRUE,_xll.ohTrigger(RecalcTrigger,Trigger1Y)),NA())</f>
        <v>1.8899209718803434E-2</v>
      </c>
    </row>
    <row r="841" spans="2:17" x14ac:dyDescent="0.2">
      <c r="B841" s="39" t="s">
        <v>42</v>
      </c>
      <c r="D841" s="42">
        <f>_xll.qlCalendarAdvance(Calendar,$D840,B841,"f",FALSE)</f>
        <v>45251</v>
      </c>
      <c r="E841" s="177">
        <f>_xll.qlInterestRateIndexValueDate(IndexON,D841)</f>
        <v>45251</v>
      </c>
      <c r="F841" s="193">
        <f>IFERROR(_xll.qlIndexFixing(IndexON,D841,TRUE,_xll.ohTrigger(RecalcTrigger,TriggerON)),NA())</f>
        <v>1.5688359513008621E-2</v>
      </c>
      <c r="H841" s="42">
        <f>_xll.qlCalendarAdvance(Calendar,$H840,B841,"f",FALSE)</f>
        <v>45251</v>
      </c>
      <c r="I841" s="177">
        <f>_xll.qlInterestRateIndexValueDate(Index1M,$H841)</f>
        <v>45253</v>
      </c>
      <c r="J841" s="182">
        <f>IFERROR(_xll.qlIndexFixing(Index1M,$H841,TRUE,_xll.ohTrigger(RecalcTrigger,Trigger1M)),NA())</f>
        <v>1.621706293155507E-2</v>
      </c>
      <c r="K841" s="44">
        <f>IFERROR(_xll.qlIndexFixing(Index3M,H841,TRUE,_xll.ohTrigger(RecalcTrigger,Trigger3M)),NA())</f>
        <v>1.7359542381294543E-2</v>
      </c>
      <c r="L841" s="44">
        <f>IFERROR(_xll.qlIndexFixing(Index6M,$H841,TRUE,_xll.ohTrigger(RecalcTrigger,Trigger6M)),NA())</f>
        <v>1.8271386826990133E-2</v>
      </c>
      <c r="M841" s="183">
        <f>IFERROR(_xll.qlIndexFixing(Index1Y,$H841,TRUE,_xll.ohTrigger(RecalcTrigger,Trigger1Y)),NA())</f>
        <v>1.9749628188282426E-2</v>
      </c>
      <c r="N841" s="182">
        <f>IFERROR(_xll.qlIndexFixing(ONIndex1M,I841,TRUE,_xll.ohTrigger(RecalcTrigger,Trigger1M)),NA())</f>
        <v>1.6139890787219002E-2</v>
      </c>
      <c r="O841" s="44">
        <f>IFERROR(_xll.qlIndexFixing(ONIndex3M,I841,TRUE,_xll.ohTrigger(RecalcTrigger,Trigger3M)),NA())</f>
        <v>1.712144947826566E-2</v>
      </c>
      <c r="P841" s="44">
        <f>IFERROR(_xll.qlIndexFixing(ONIndex6M,I841,TRUE,_xll.ohTrigger(RecalcTrigger,Trigger6M)),NA())</f>
        <v>1.7846644560570724E-2</v>
      </c>
      <c r="Q841" s="183">
        <f>IFERROR(_xll.qlIndexFixing(ONIndex1Y,I841,TRUE,_xll.ohTrigger(RecalcTrigger,Trigger1Y)),NA())</f>
        <v>1.8925469052950561E-2</v>
      </c>
    </row>
    <row r="842" spans="2:17" x14ac:dyDescent="0.2">
      <c r="B842" s="39" t="s">
        <v>42</v>
      </c>
      <c r="D842" s="42">
        <f>_xll.qlCalendarAdvance(Calendar,$D841,B842,"f",FALSE)</f>
        <v>45258</v>
      </c>
      <c r="E842" s="177">
        <f>_xll.qlInterestRateIndexValueDate(IndexON,D842)</f>
        <v>45258</v>
      </c>
      <c r="F842" s="193">
        <f>IFERROR(_xll.qlIndexFixing(IndexON,D842,TRUE,_xll.ohTrigger(RecalcTrigger,TriggerON)),NA())</f>
        <v>1.5721203526277705E-2</v>
      </c>
      <c r="H842" s="42">
        <f>_xll.qlCalendarAdvance(Calendar,$H841,B842,"f",FALSE)</f>
        <v>45258</v>
      </c>
      <c r="I842" s="177">
        <f>_xll.qlInterestRateIndexValueDate(Index1M,$H842)</f>
        <v>45260</v>
      </c>
      <c r="J842" s="182">
        <f>IFERROR(_xll.qlIndexFixing(Index1M,$H842,TRUE,_xll.ohTrigger(RecalcTrigger,Trigger1M)),NA())</f>
        <v>1.6238672645989011E-2</v>
      </c>
      <c r="K842" s="44">
        <f>IFERROR(_xll.qlIndexFixing(Index3M,H842,TRUE,_xll.ohTrigger(RecalcTrigger,Trigger3M)),NA())</f>
        <v>1.7390200851460161E-2</v>
      </c>
      <c r="L842" s="44">
        <f>IFERROR(_xll.qlIndexFixing(Index6M,$H842,TRUE,_xll.ohTrigger(RecalcTrigger,Trigger6M)),NA())</f>
        <v>1.8300779948891031E-2</v>
      </c>
      <c r="M842" s="183">
        <f>IFERROR(_xll.qlIndexFixing(Index1Y,$H842,TRUE,_xll.ohTrigger(RecalcTrigger,Trigger1Y)),NA())</f>
        <v>1.9767156752432784E-2</v>
      </c>
      <c r="N842" s="182">
        <f>IFERROR(_xll.qlIndexFixing(ONIndex1M,I842,TRUE,_xll.ohTrigger(RecalcTrigger,Trigger1M)),NA())</f>
        <v>1.6176607608082705E-2</v>
      </c>
      <c r="O842" s="44">
        <f>IFERROR(_xll.qlIndexFixing(ONIndex3M,I842,TRUE,_xll.ohTrigger(RecalcTrigger,Trigger3M)),NA())</f>
        <v>1.7155970414934885E-2</v>
      </c>
      <c r="P842" s="44">
        <f>IFERROR(_xll.qlIndexFixing(ONIndex6M,I842,TRUE,_xll.ohTrigger(RecalcTrigger,Trigger6M)),NA())</f>
        <v>1.7875705762975258E-2</v>
      </c>
      <c r="Q842" s="183">
        <f>IFERROR(_xll.qlIndexFixing(ONIndex1Y,I842,TRUE,_xll.ohTrigger(RecalcTrigger,Trigger1Y)),NA())</f>
        <v>1.8951624320342475E-2</v>
      </c>
    </row>
    <row r="843" spans="2:17" x14ac:dyDescent="0.2">
      <c r="B843" s="39" t="s">
        <v>42</v>
      </c>
      <c r="D843" s="42">
        <f>_xll.qlCalendarAdvance(Calendar,$D842,B843,"f",FALSE)</f>
        <v>45265</v>
      </c>
      <c r="E843" s="177">
        <f>_xll.qlInterestRateIndexValueDate(IndexON,D843)</f>
        <v>45265</v>
      </c>
      <c r="F843" s="193">
        <f>IFERROR(_xll.qlIndexFixing(IndexON,D843,TRUE,_xll.ohTrigger(RecalcTrigger,TriggerON)),NA())</f>
        <v>1.5753852216349173E-2</v>
      </c>
      <c r="H843" s="42">
        <f>_xll.qlCalendarAdvance(Calendar,$H842,B843,"f",FALSE)</f>
        <v>45265</v>
      </c>
      <c r="I843" s="177">
        <f>_xll.qlInterestRateIndexValueDate(Index1M,$H843)</f>
        <v>45267</v>
      </c>
      <c r="J843" s="182">
        <f>IFERROR(_xll.qlIndexFixing(Index1M,$H843,TRUE,_xll.ohTrigger(RecalcTrigger,Trigger1M)),NA())</f>
        <v>1.6283576967545399E-2</v>
      </c>
      <c r="K843" s="44">
        <f>IFERROR(_xll.qlIndexFixing(Index3M,H843,TRUE,_xll.ohTrigger(RecalcTrigger,Trigger3M)),NA())</f>
        <v>1.7423427654946352E-2</v>
      </c>
      <c r="L843" s="44">
        <f>IFERROR(_xll.qlIndexFixing(Index6M,$H843,TRUE,_xll.ohTrigger(RecalcTrigger,Trigger6M)),NA())</f>
        <v>1.8327644008734562E-2</v>
      </c>
      <c r="M843" s="183">
        <f>IFERROR(_xll.qlIndexFixing(Index1Y,$H843,TRUE,_xll.ohTrigger(RecalcTrigger,Trigger1Y)),NA())</f>
        <v>1.9797783779111924E-2</v>
      </c>
      <c r="N843" s="182">
        <f>IFERROR(_xll.qlIndexFixing(ONIndex1M,I843,TRUE,_xll.ohTrigger(RecalcTrigger,Trigger1M)),NA())</f>
        <v>1.6213066530363918E-2</v>
      </c>
      <c r="O843" s="44">
        <f>IFERROR(_xll.qlIndexFixing(ONIndex3M,I843,TRUE,_xll.ohTrigger(RecalcTrigger,Trigger3M)),NA())</f>
        <v>1.719028540602352E-2</v>
      </c>
      <c r="P843" s="44">
        <f>IFERROR(_xll.qlIndexFixing(ONIndex6M,I843,TRUE,_xll.ohTrigger(RecalcTrigger,Trigger6M)),NA())</f>
        <v>1.7904588571120428E-2</v>
      </c>
      <c r="Q843" s="183">
        <f>IFERROR(_xll.qlIndexFixing(ONIndex1Y,I843,TRUE,_xll.ohTrigger(RecalcTrigger,Trigger1Y)),NA())</f>
        <v>1.8977675897078328E-2</v>
      </c>
    </row>
    <row r="844" spans="2:17" x14ac:dyDescent="0.2">
      <c r="B844" s="39" t="s">
        <v>42</v>
      </c>
      <c r="D844" s="42">
        <f>_xll.qlCalendarAdvance(Calendar,$D843,B844,"f",FALSE)</f>
        <v>45272</v>
      </c>
      <c r="E844" s="177">
        <f>_xll.qlInterestRateIndexValueDate(IndexON,D844)</f>
        <v>45272</v>
      </c>
      <c r="F844" s="193">
        <f>IFERROR(_xll.qlIndexFixing(IndexON,D844,TRUE,_xll.ohTrigger(RecalcTrigger,TriggerON)),NA())</f>
        <v>1.5786304878666613E-2</v>
      </c>
      <c r="H844" s="42">
        <f>_xll.qlCalendarAdvance(Calendar,$H843,B844,"f",FALSE)</f>
        <v>45272</v>
      </c>
      <c r="I844" s="177">
        <f>_xll.qlInterestRateIndexValueDate(Index1M,$H844)</f>
        <v>45274</v>
      </c>
      <c r="J844" s="182">
        <f>IFERROR(_xll.qlIndexFixing(Index1M,$H844,TRUE,_xll.ohTrigger(RecalcTrigger,Trigger1M)),NA())</f>
        <v>1.6319395645181811E-2</v>
      </c>
      <c r="K844" s="44">
        <f>IFERROR(_xll.qlIndexFixing(Index3M,H844,TRUE,_xll.ohTrigger(RecalcTrigger,Trigger3M)),NA())</f>
        <v>1.7456441312611551E-2</v>
      </c>
      <c r="L844" s="44">
        <f>IFERROR(_xll.qlIndexFixing(Index6M,$H844,TRUE,_xll.ohTrigger(RecalcTrigger,Trigger6M)),NA())</f>
        <v>1.8354322567351034E-2</v>
      </c>
      <c r="M844" s="183">
        <f>IFERROR(_xll.qlIndexFixing(Index1Y,$H844,TRUE,_xll.ohTrigger(RecalcTrigger,Trigger1Y)),NA())</f>
        <v>1.9821715724890287E-2</v>
      </c>
      <c r="N844" s="182">
        <f>IFERROR(_xll.qlIndexFixing(ONIndex1M,I844,TRUE,_xll.ohTrigger(RecalcTrigger,Trigger1M)),NA())</f>
        <v>1.6249265994670026E-2</v>
      </c>
      <c r="O844" s="44">
        <f>IFERROR(_xll.qlIndexFixing(ONIndex3M,I844,TRUE,_xll.ohTrigger(RecalcTrigger,Trigger3M)),NA())</f>
        <v>1.7224393496695356E-2</v>
      </c>
      <c r="P844" s="44">
        <f>IFERROR(_xll.qlIndexFixing(ONIndex6M,I844,TRUE,_xll.ohTrigger(RecalcTrigger,Trigger6M)),NA())</f>
        <v>1.7933292556389091E-2</v>
      </c>
      <c r="Q844" s="183">
        <f>IFERROR(_xll.qlIndexFixing(ONIndex1Y,I844,TRUE,_xll.ohTrigger(RecalcTrigger,Trigger1Y)),NA())</f>
        <v>1.9003624159577015E-2</v>
      </c>
    </row>
    <row r="845" spans="2:17" x14ac:dyDescent="0.2">
      <c r="B845" s="39" t="s">
        <v>42</v>
      </c>
      <c r="D845" s="42">
        <f>_xll.qlCalendarAdvance(Calendar,$D844,B845,"f",FALSE)</f>
        <v>45279</v>
      </c>
      <c r="E845" s="177">
        <f>_xll.qlInterestRateIndexValueDate(IndexON,D845)</f>
        <v>45279</v>
      </c>
      <c r="F845" s="193">
        <f>IFERROR(_xll.qlIndexFixing(IndexON,D845,TRUE,_xll.ohTrigger(RecalcTrigger,TriggerON)),NA())</f>
        <v>1.581856080867361E-2</v>
      </c>
      <c r="H845" s="42">
        <f>_xll.qlCalendarAdvance(Calendar,$H844,B845,"f",FALSE)</f>
        <v>45279</v>
      </c>
      <c r="I845" s="177">
        <f>_xll.qlInterestRateIndexValueDate(Index1M,$H845)</f>
        <v>45281</v>
      </c>
      <c r="J845" s="182">
        <f>IFERROR(_xll.qlIndexFixing(Index1M,$H845,TRUE,_xll.ohTrigger(RecalcTrigger,Trigger1M)),NA())</f>
        <v>1.6354950481944075E-2</v>
      </c>
      <c r="K845" s="44">
        <f>IFERROR(_xll.qlIndexFixing(Index3M,H845,TRUE,_xll.ohTrigger(RecalcTrigger,Trigger3M)),NA())</f>
        <v>1.7489240860138776E-2</v>
      </c>
      <c r="L845" s="44">
        <f>IFERROR(_xll.qlIndexFixing(Index6M,$H845,TRUE,_xll.ohTrigger(RecalcTrigger,Trigger6M)),NA())</f>
        <v>1.838081518438494E-2</v>
      </c>
      <c r="M845" s="183">
        <f>IFERROR(_xll.qlIndexFixing(Index1Y,$H845,TRUE,_xll.ohTrigger(RecalcTrigger,Trigger1Y)),NA())</f>
        <v>1.9845550657957303E-2</v>
      </c>
      <c r="N845" s="182">
        <f>IFERROR(_xll.qlIndexFixing(ONIndex1M,I845,TRUE,_xll.ohTrigger(RecalcTrigger,Trigger1M)),NA())</f>
        <v>1.6295424408481196E-2</v>
      </c>
      <c r="O845" s="44">
        <f>IFERROR(_xll.qlIndexFixing(ONIndex3M,I845,TRUE,_xll.ohTrigger(RecalcTrigger,Trigger3M)),NA())</f>
        <v>1.7267941202456782E-2</v>
      </c>
      <c r="P845" s="44">
        <f>IFERROR(_xll.qlIndexFixing(ONIndex6M,I845,TRUE,_xll.ohTrigger(RecalcTrigger,Trigger6M)),NA())</f>
        <v>1.7969934229444817E-2</v>
      </c>
      <c r="Q845" s="183">
        <f>IFERROR(_xll.qlIndexFixing(ONIndex1Y,I845,TRUE,_xll.ohTrigger(RecalcTrigger,Trigger1Y)),NA())</f>
        <v>1.903683500812825E-2</v>
      </c>
    </row>
    <row r="846" spans="2:17" x14ac:dyDescent="0.2">
      <c r="B846" s="39" t="s">
        <v>42</v>
      </c>
      <c r="D846" s="42">
        <f>_xll.qlCalendarAdvance(Calendar,$D845,B846,"f",FALSE)</f>
        <v>45287</v>
      </c>
      <c r="E846" s="177">
        <f>_xll.qlInterestRateIndexValueDate(IndexON,D846)</f>
        <v>45287</v>
      </c>
      <c r="F846" s="193">
        <f>IFERROR(_xll.qlIndexFixing(IndexON,D846,TRUE,_xll.ohTrigger(RecalcTrigger,TriggerON)),NA())</f>
        <v>1.5855182928170564E-2</v>
      </c>
      <c r="H846" s="42">
        <f>_xll.qlCalendarAdvance(Calendar,$H845,B846,"f",FALSE)</f>
        <v>45287</v>
      </c>
      <c r="I846" s="177">
        <f>_xll.qlInterestRateIndexValueDate(Index1M,$H846)</f>
        <v>45289</v>
      </c>
      <c r="J846" s="182">
        <f>IFERROR(_xll.qlIndexFixing(Index1M,$H846,TRUE,_xll.ohTrigger(RecalcTrigger,Trigger1M)),NA())</f>
        <v>1.6398125751654034E-2</v>
      </c>
      <c r="K846" s="44">
        <f>IFERROR(_xll.qlIndexFixing(Index3M,H846,TRUE,_xll.ohTrigger(RecalcTrigger,Trigger3M)),NA())</f>
        <v>1.7523751954442446E-2</v>
      </c>
      <c r="L846" s="44">
        <f>IFERROR(_xll.qlIndexFixing(Index6M,$H846,TRUE,_xll.ohTrigger(RecalcTrigger,Trigger6M)),NA())</f>
        <v>1.8408582178935623E-2</v>
      </c>
      <c r="M846" s="183">
        <f>IFERROR(_xll.qlIndexFixing(Index1Y,$H846,TRUE,_xll.ohTrigger(RecalcTrigger,Trigger1Y)),NA())</f>
        <v>1.9872671999773588E-2</v>
      </c>
      <c r="N846" s="182">
        <f>IFERROR(_xll.qlIndexFixing(ONIndex1M,I846,TRUE,_xll.ohTrigger(RecalcTrigger,Trigger1M)),NA())</f>
        <v>1.6331024969140628E-2</v>
      </c>
      <c r="O846" s="44">
        <f>IFERROR(_xll.qlIndexFixing(ONIndex3M,I846,TRUE,_xll.ohTrigger(RecalcTrigger,Trigger3M)),NA())</f>
        <v>1.7301572792209896E-2</v>
      </c>
      <c r="P846" s="44">
        <f>IFERROR(_xll.qlIndexFixing(ONIndex6M,I846,TRUE,_xll.ohTrigger(RecalcTrigger,Trigger6M)),NA())</f>
        <v>1.7998227865598793E-2</v>
      </c>
      <c r="Q846" s="183">
        <f>IFERROR(_xll.qlIndexFixing(ONIndex1Y,I846,TRUE,_xll.ohTrigger(RecalcTrigger,Trigger1Y)),NA())</f>
        <v>1.9062548536474822E-2</v>
      </c>
    </row>
    <row r="847" spans="2:17" x14ac:dyDescent="0.2">
      <c r="B847" s="39" t="s">
        <v>42</v>
      </c>
      <c r="D847" s="42">
        <f>_xll.qlCalendarAdvance(Calendar,$D846,B847,"f",FALSE)</f>
        <v>45294</v>
      </c>
      <c r="E847" s="177">
        <f>_xll.qlInterestRateIndexValueDate(IndexON,D847)</f>
        <v>45294</v>
      </c>
      <c r="F847" s="193">
        <f>IFERROR(_xll.qlIndexFixing(IndexON,D847,TRUE,_xll.ohTrigger(RecalcTrigger,TriggerON)),NA())</f>
        <v>1.5887014916495801E-2</v>
      </c>
      <c r="H847" s="42">
        <f>_xll.qlCalendarAdvance(Calendar,$H846,B847,"f",FALSE)</f>
        <v>45294</v>
      </c>
      <c r="I847" s="177">
        <f>_xll.qlInterestRateIndexValueDate(Index1M,$H847)</f>
        <v>45296</v>
      </c>
      <c r="J847" s="182">
        <f>IFERROR(_xll.qlIndexFixing(Index1M,$H847,TRUE,_xll.ohTrigger(RecalcTrigger,Trigger1M)),NA())</f>
        <v>1.6427393487113938E-2</v>
      </c>
      <c r="K847" s="44">
        <f>IFERROR(_xll.qlIndexFixing(Index3M,H847,TRUE,_xll.ohTrigger(RecalcTrigger,Trigger3M)),NA())</f>
        <v>1.7558800137524744E-2</v>
      </c>
      <c r="L847" s="44">
        <f>IFERROR(_xll.qlIndexFixing(Index6M,$H847,TRUE,_xll.ohTrigger(RecalcTrigger,Trigger6M)),NA())</f>
        <v>1.843468703601513E-2</v>
      </c>
      <c r="M847" s="183">
        <f>IFERROR(_xll.qlIndexFixing(Index1Y,$H847,TRUE,_xll.ohTrigger(RecalcTrigger,Trigger1Y)),NA())</f>
        <v>1.9894129144240109E-2</v>
      </c>
      <c r="N847" s="182">
        <f>IFERROR(_xll.qlIndexFixing(ONIndex1M,I847,TRUE,_xll.ohTrigger(RecalcTrigger,Trigger1M)),NA())</f>
        <v>1.636132920833866E-2</v>
      </c>
      <c r="O847" s="44">
        <f>IFERROR(_xll.qlIndexFixing(ONIndex3M,I847,TRUE,_xll.ohTrigger(RecalcTrigger,Trigger3M)),NA())</f>
        <v>1.7330232732390982E-2</v>
      </c>
      <c r="P847" s="44">
        <f>IFERROR(_xll.qlIndexFixing(ONIndex6M,I847,TRUE,_xll.ohTrigger(RecalcTrigger,Trigger6M)),NA())</f>
        <v>1.802233611979176E-2</v>
      </c>
      <c r="Q847" s="183">
        <f>IFERROR(_xll.qlIndexFixing(ONIndex1Y,I847,TRUE,_xll.ohTrigger(RecalcTrigger,Trigger1Y)),NA())</f>
        <v>1.9084507443567489E-2</v>
      </c>
    </row>
    <row r="848" spans="2:17" x14ac:dyDescent="0.2">
      <c r="B848" s="39" t="s">
        <v>42</v>
      </c>
      <c r="D848" s="42">
        <f>_xll.qlCalendarAdvance(Calendar,$D847,B848,"f",FALSE)</f>
        <v>45301</v>
      </c>
      <c r="E848" s="177">
        <f>_xll.qlInterestRateIndexValueDate(IndexON,D848)</f>
        <v>45301</v>
      </c>
      <c r="F848" s="193">
        <f>IFERROR(_xll.qlIndexFixing(IndexON,D848,TRUE,_xll.ohTrigger(RecalcTrigger,TriggerON)),NA())</f>
        <v>1.5918647958281795E-2</v>
      </c>
      <c r="H848" s="42">
        <f>_xll.qlCalendarAdvance(Calendar,$H847,B848,"f",FALSE)</f>
        <v>45301</v>
      </c>
      <c r="I848" s="177">
        <f>_xll.qlInterestRateIndexValueDate(Index1M,$H848)</f>
        <v>45303</v>
      </c>
      <c r="J848" s="182">
        <f>IFERROR(_xll.qlIndexFixing(Index1M,$H848,TRUE,_xll.ohTrigger(RecalcTrigger,Trigger1M)),NA())</f>
        <v>1.6462126673020702E-2</v>
      </c>
      <c r="K848" s="44">
        <f>IFERROR(_xll.qlIndexFixing(Index3M,H848,TRUE,_xll.ohTrigger(RecalcTrigger,Trigger3M)),NA())</f>
        <v>1.7590920489609228E-2</v>
      </c>
      <c r="L848" s="44">
        <f>IFERROR(_xll.qlIndexFixing(Index6M,$H848,TRUE,_xll.ohTrigger(RecalcTrigger,Trigger6M)),NA())</f>
        <v>1.8460604606858447E-2</v>
      </c>
      <c r="M848" s="183">
        <f>IFERROR(_xll.qlIndexFixing(Index1Y,$H848,TRUE,_xll.ohTrigger(RecalcTrigger,Trigger1Y)),NA())</f>
        <v>1.9917665758367658E-2</v>
      </c>
      <c r="N848" s="182">
        <f>IFERROR(_xll.qlIndexFixing(ONIndex1M,I848,TRUE,_xll.ohTrigger(RecalcTrigger,Trigger1M)),NA())</f>
        <v>1.6396437159844623E-2</v>
      </c>
      <c r="O848" s="44">
        <f>IFERROR(_xll.qlIndexFixing(ONIndex3M,I848,TRUE,_xll.ohTrigger(RecalcTrigger,Trigger3M)),NA())</f>
        <v>1.7363473491815995E-2</v>
      </c>
      <c r="P848" s="44">
        <f>IFERROR(_xll.qlIndexFixing(ONIndex6M,I848,TRUE,_xll.ohTrigger(RecalcTrigger,Trigger6M)),NA())</f>
        <v>1.8050294697244951E-2</v>
      </c>
      <c r="Q848" s="183">
        <f>IFERROR(_xll.qlIndexFixing(ONIndex1Y,I848,TRUE,_xll.ohTrigger(RecalcTrigger,Trigger1Y)),NA())</f>
        <v>1.911003169779768E-2</v>
      </c>
    </row>
    <row r="849" spans="2:17" x14ac:dyDescent="0.2">
      <c r="B849" s="39" t="s">
        <v>42</v>
      </c>
      <c r="D849" s="42">
        <f>_xll.qlCalendarAdvance(Calendar,$D848,B849,"f",FALSE)</f>
        <v>45308</v>
      </c>
      <c r="E849" s="177">
        <f>_xll.qlInterestRateIndexValueDate(IndexON,D849)</f>
        <v>45308</v>
      </c>
      <c r="F849" s="193">
        <f>IFERROR(_xll.qlIndexFixing(IndexON,D849,TRUE,_xll.ohTrigger(RecalcTrigger,TriggerON)),NA())</f>
        <v>1.5950081349132006E-2</v>
      </c>
      <c r="H849" s="42">
        <f>_xll.qlCalendarAdvance(Calendar,$H848,B849,"f",FALSE)</f>
        <v>45308</v>
      </c>
      <c r="I849" s="177">
        <f>_xll.qlInterestRateIndexValueDate(Index1M,$H849)</f>
        <v>45310</v>
      </c>
      <c r="J849" s="182">
        <f>IFERROR(_xll.qlIndexFixing(Index1M,$H849,TRUE,_xll.ohTrigger(RecalcTrigger,Trigger1M)),NA())</f>
        <v>1.6496589658288829E-2</v>
      </c>
      <c r="K849" s="44">
        <f>IFERROR(_xll.qlIndexFixing(Index3M,H849,TRUE,_xll.ohTrigger(RecalcTrigger,Trigger3M)),NA())</f>
        <v>1.7622822736565024E-2</v>
      </c>
      <c r="L849" s="44">
        <f>IFERROR(_xll.qlIndexFixing(Index6M,$H849,TRUE,_xll.ohTrigger(RecalcTrigger,Trigger6M)),NA())</f>
        <v>1.8486334451293277E-2</v>
      </c>
      <c r="M849" s="183">
        <f>IFERROR(_xll.qlIndexFixing(Index1Y,$H849,TRUE,_xll.ohTrigger(RecalcTrigger,Trigger1Y)),NA())</f>
        <v>1.994110602508951E-2</v>
      </c>
      <c r="N849" s="182">
        <f>IFERROR(_xll.qlIndexFixing(ONIndex1M,I849,TRUE,_xll.ohTrigger(RecalcTrigger,Trigger1M)),NA())</f>
        <v>1.6431277632271701E-2</v>
      </c>
      <c r="O849" s="44">
        <f>IFERROR(_xll.qlIndexFixing(ONIndex3M,I849,TRUE,_xll.ohTrigger(RecalcTrigger,Trigger3M)),NA())</f>
        <v>1.7396502440032435E-2</v>
      </c>
      <c r="P849" s="44">
        <f>IFERROR(_xll.qlIndexFixing(ONIndex6M,I849,TRUE,_xll.ohTrigger(RecalcTrigger,Trigger6M)),NA())</f>
        <v>1.8078072245746313E-2</v>
      </c>
      <c r="Q849" s="183">
        <f>IFERROR(_xll.qlIndexFixing(ONIndex1Y,I849,TRUE,_xll.ohTrigger(RecalcTrigger,Trigger1Y)),NA())</f>
        <v>1.9135454572722921E-2</v>
      </c>
    </row>
    <row r="850" spans="2:17" x14ac:dyDescent="0.2">
      <c r="B850" s="39" t="s">
        <v>42</v>
      </c>
      <c r="D850" s="42">
        <f>_xll.qlCalendarAdvance(Calendar,$D849,B850,"f",FALSE)</f>
        <v>45315</v>
      </c>
      <c r="E850" s="177">
        <f>_xll.qlInterestRateIndexValueDate(IndexON,D850)</f>
        <v>45315</v>
      </c>
      <c r="F850" s="193">
        <f>IFERROR(_xll.qlIndexFixing(IndexON,D850,TRUE,_xll.ohTrigger(RecalcTrigger,TriggerON)),NA())</f>
        <v>1.5981314384330148E-2</v>
      </c>
      <c r="H850" s="42">
        <f>_xll.qlCalendarAdvance(Calendar,$H849,B850,"f",FALSE)</f>
        <v>45315</v>
      </c>
      <c r="I850" s="177">
        <f>_xll.qlInterestRateIndexValueDate(Index1M,$H850)</f>
        <v>45317</v>
      </c>
      <c r="J850" s="182">
        <f>IFERROR(_xll.qlIndexFixing(Index1M,$H850,TRUE,_xll.ohTrigger(RecalcTrigger,Trigger1M)),NA())</f>
        <v>1.6530780878804319E-2</v>
      </c>
      <c r="K850" s="44">
        <f>IFERROR(_xll.qlIndexFixing(Index3M,H850,TRUE,_xll.ohTrigger(RecalcTrigger,Trigger3M)),NA())</f>
        <v>1.7654505914092733E-2</v>
      </c>
      <c r="L850" s="44">
        <f>IFERROR(_xll.qlIndexFixing(Index6M,$H850,TRUE,_xll.ohTrigger(RecalcTrigger,Trigger6M)),NA())</f>
        <v>1.8511876129178956E-2</v>
      </c>
      <c r="M850" s="183">
        <f>IFERROR(_xll.qlIndexFixing(Index1Y,$H850,TRUE,_xll.ohTrigger(RecalcTrigger,Trigger1Y)),NA())</f>
        <v>1.9964450100693514E-2</v>
      </c>
      <c r="N850" s="182">
        <f>IFERROR(_xll.qlIndexFixing(ONIndex1M,I850,TRUE,_xll.ohTrigger(RecalcTrigger,Trigger1M)),NA())</f>
        <v>1.6465849066067406E-2</v>
      </c>
      <c r="O850" s="44">
        <f>IFERROR(_xll.qlIndexFixing(ONIndex3M,I850,TRUE,_xll.ohTrigger(RecalcTrigger,Trigger3M)),NA())</f>
        <v>1.7429318622044221E-2</v>
      </c>
      <c r="P850" s="44">
        <f>IFERROR(_xll.qlIndexFixing(ONIndex6M,I850,TRUE,_xll.ohTrigger(RecalcTrigger,Trigger6M)),NA())</f>
        <v>1.8105668336438896E-2</v>
      </c>
      <c r="Q850" s="183">
        <f>IFERROR(_xll.qlIndexFixing(ONIndex1Y,I850,TRUE,_xll.ohTrigger(RecalcTrigger,Trigger1Y)),NA())</f>
        <v>1.9160776444602234E-2</v>
      </c>
    </row>
    <row r="851" spans="2:17" x14ac:dyDescent="0.2">
      <c r="B851" s="39" t="s">
        <v>42</v>
      </c>
      <c r="D851" s="42">
        <f>_xll.qlCalendarAdvance(Calendar,$D850,B851,"f",FALSE)</f>
        <v>45322</v>
      </c>
      <c r="E851" s="177">
        <f>_xll.qlInterestRateIndexValueDate(IndexON,D851)</f>
        <v>45322</v>
      </c>
      <c r="F851" s="193">
        <f>IFERROR(_xll.qlIndexFixing(IndexON,D851,TRUE,_xll.ohTrigger(RecalcTrigger,TriggerON)),NA())</f>
        <v>1.6012346359399743E-2</v>
      </c>
      <c r="H851" s="42">
        <f>_xll.qlCalendarAdvance(Calendar,$H850,B851,"f",FALSE)</f>
        <v>45322</v>
      </c>
      <c r="I851" s="177">
        <f>_xll.qlInterestRateIndexValueDate(Index1M,$H851)</f>
        <v>45324</v>
      </c>
      <c r="J851" s="182">
        <f>IFERROR(_xll.qlIndexFixing(Index1M,$H851,TRUE,_xll.ohTrigger(RecalcTrigger,Trigger1M)),NA())</f>
        <v>1.6564698770458328E-2</v>
      </c>
      <c r="K851" s="44">
        <f>IFERROR(_xll.qlIndexFixing(Index3M,H851,TRUE,_xll.ohTrigger(RecalcTrigger,Trigger3M)),NA())</f>
        <v>1.768332937549566E-2</v>
      </c>
      <c r="L851" s="44">
        <f>IFERROR(_xll.qlIndexFixing(Index6M,$H851,TRUE,_xll.ohTrigger(RecalcTrigger,Trigger6M)),NA())</f>
        <v>1.8537229200405111E-2</v>
      </c>
      <c r="M851" s="183">
        <f>IFERROR(_xll.qlIndexFixing(Index1Y,$H851,TRUE,_xll.ohTrigger(RecalcTrigger,Trigger1Y)),NA())</f>
        <v>1.9987698139860295E-2</v>
      </c>
      <c r="N851" s="182">
        <f>IFERROR(_xll.qlIndexFixing(ONIndex1M,I851,TRUE,_xll.ohTrigger(RecalcTrigger,Trigger1M)),NA())</f>
        <v>1.6500149901439443E-2</v>
      </c>
      <c r="O851" s="44">
        <f>IFERROR(_xll.qlIndexFixing(ONIndex3M,I851,TRUE,_xll.ohTrigger(RecalcTrigger,Trigger3M)),NA())</f>
        <v>1.7461921083175014E-2</v>
      </c>
      <c r="P851" s="44">
        <f>IFERROR(_xll.qlIndexFixing(ONIndex6M,I851,TRUE,_xll.ohTrigger(RecalcTrigger,Trigger6M)),NA())</f>
        <v>1.8133082540305878E-2</v>
      </c>
      <c r="Q851" s="183">
        <f>IFERROR(_xll.qlIndexFixing(ONIndex1Y,I851,TRUE,_xll.ohTrigger(RecalcTrigger,Trigger1Y)),NA())</f>
        <v>1.9185997689454837E-2</v>
      </c>
    </row>
    <row r="852" spans="2:17" x14ac:dyDescent="0.2">
      <c r="B852" s="39" t="s">
        <v>42</v>
      </c>
      <c r="D852" s="42">
        <f>_xll.qlCalendarAdvance(Calendar,$D851,B852,"f",FALSE)</f>
        <v>45329</v>
      </c>
      <c r="E852" s="177">
        <f>_xll.qlInterestRateIndexValueDate(IndexON,D852)</f>
        <v>45329</v>
      </c>
      <c r="F852" s="193">
        <f>IFERROR(_xll.qlIndexFixing(IndexON,D852,TRUE,_xll.ohTrigger(RecalcTrigger,TriggerON)),NA())</f>
        <v>1.6043176569864315E-2</v>
      </c>
      <c r="H852" s="42">
        <f>_xll.qlCalendarAdvance(Calendar,$H851,B852,"f",FALSE)</f>
        <v>45329</v>
      </c>
      <c r="I852" s="177">
        <f>_xll.qlInterestRateIndexValueDate(Index1M,$H852)</f>
        <v>45331</v>
      </c>
      <c r="J852" s="182">
        <f>IFERROR(_xll.qlIndexFixing(Index1M,$H852,TRUE,_xll.ohTrigger(RecalcTrigger,Trigger1M)),NA())</f>
        <v>1.6598341769129124E-2</v>
      </c>
      <c r="K852" s="44">
        <f>IFERROR(_xll.qlIndexFixing(Index3M,H852,TRUE,_xll.ohTrigger(RecalcTrigger,Trigger3M)),NA())</f>
        <v>1.7714585953392259E-2</v>
      </c>
      <c r="L852" s="44">
        <f>IFERROR(_xll.qlIndexFixing(Index6M,$H852,TRUE,_xll.ohTrigger(RecalcTrigger,Trigger6M)),NA())</f>
        <v>1.8562393224893003E-2</v>
      </c>
      <c r="M852" s="183">
        <f>IFERROR(_xll.qlIndexFixing(Index1Y,$H852,TRUE,_xll.ohTrigger(RecalcTrigger,Trigger1Y)),NA())</f>
        <v>2.0010850295662175E-2</v>
      </c>
      <c r="N852" s="182">
        <f>IFERROR(_xll.qlIndexFixing(ONIndex1M,I852,TRUE,_xll.ohTrigger(RecalcTrigger,Trigger1M)),NA())</f>
        <v>1.6534178578755387E-2</v>
      </c>
      <c r="O852" s="44">
        <f>IFERROR(_xll.qlIndexFixing(ONIndex3M,I852,TRUE,_xll.ohTrigger(RecalcTrigger,Trigger3M)),NA())</f>
        <v>1.7494308868428732E-2</v>
      </c>
      <c r="P852" s="44">
        <f>IFERROR(_xll.qlIndexFixing(ONIndex6M,I852,TRUE,_xll.ohTrigger(RecalcTrigger,Trigger6M)),NA())</f>
        <v>1.816031442849031E-2</v>
      </c>
      <c r="Q852" s="183">
        <f>IFERROR(_xll.qlIndexFixing(ONIndex1Y,I852,TRUE,_xll.ohTrigger(RecalcTrigger,Trigger1Y)),NA())</f>
        <v>1.9211118683939432E-2</v>
      </c>
    </row>
    <row r="853" spans="2:17" x14ac:dyDescent="0.2">
      <c r="B853" s="39" t="s">
        <v>42</v>
      </c>
      <c r="D853" s="42">
        <f>_xll.qlCalendarAdvance(Calendar,$D852,B853,"f",FALSE)</f>
        <v>45336</v>
      </c>
      <c r="E853" s="177">
        <f>_xll.qlInterestRateIndexValueDate(IndexON,D853)</f>
        <v>45336</v>
      </c>
      <c r="F853" s="193">
        <f>IFERROR(_xll.qlIndexFixing(IndexON,D853,TRUE,_xll.ohTrigger(RecalcTrigger,TriggerON)),NA())</f>
        <v>1.607380431116745E-2</v>
      </c>
      <c r="H853" s="42">
        <f>_xll.qlCalendarAdvance(Calendar,$H852,B853,"f",FALSE)</f>
        <v>45336</v>
      </c>
      <c r="I853" s="177">
        <f>_xll.qlInterestRateIndexValueDate(Index1M,$H853)</f>
        <v>45338</v>
      </c>
      <c r="J853" s="182">
        <f>IFERROR(_xll.qlIndexFixing(Index1M,$H853,TRUE,_xll.ohTrigger(RecalcTrigger,Trigger1M)),NA())</f>
        <v>1.6631708310715598E-2</v>
      </c>
      <c r="K853" s="44">
        <f>IFERROR(_xll.qlIndexFixing(Index3M,H853,TRUE,_xll.ohTrigger(RecalcTrigger,Trigger3M)),NA())</f>
        <v>1.7745620646095972E-2</v>
      </c>
      <c r="L853" s="44">
        <f>IFERROR(_xll.qlIndexFixing(Index6M,$H853,TRUE,_xll.ohTrigger(RecalcTrigger,Trigger6M)),NA())</f>
        <v>1.8587367762595512E-2</v>
      </c>
      <c r="M853" s="183">
        <f>IFERROR(_xll.qlIndexFixing(Index1Y,$H853,TRUE,_xll.ohTrigger(RecalcTrigger,Trigger1Y)),NA())</f>
        <v>2.0033906719563614E-2</v>
      </c>
      <c r="N853" s="182">
        <f>IFERROR(_xll.qlIndexFixing(ONIndex1M,I853,TRUE,_xll.ohTrigger(RecalcTrigger,Trigger1M)),NA())</f>
        <v>1.6567933538382817E-2</v>
      </c>
      <c r="O853" s="44">
        <f>IFERROR(_xll.qlIndexFixing(ONIndex3M,I853,TRUE,_xll.ohTrigger(RecalcTrigger,Trigger3M)),NA())</f>
        <v>1.7526481022809293E-2</v>
      </c>
      <c r="P853" s="44">
        <f>IFERROR(_xll.qlIndexFixing(ONIndex6M,I853,TRUE,_xll.ohTrigger(RecalcTrigger,Trigger6M)),NA())</f>
        <v>1.8187363571975368E-2</v>
      </c>
      <c r="Q853" s="183">
        <f>IFERROR(_xll.qlIndexFixing(ONIndex1Y,I853,TRUE,_xll.ohTrigger(RecalcTrigger,Trigger1Y)),NA())</f>
        <v>1.9236139803835428E-2</v>
      </c>
    </row>
    <row r="854" spans="2:17" x14ac:dyDescent="0.2">
      <c r="B854" s="39" t="s">
        <v>42</v>
      </c>
      <c r="D854" s="42">
        <f>_xll.qlCalendarAdvance(Calendar,$D853,B854,"f",FALSE)</f>
        <v>45343</v>
      </c>
      <c r="E854" s="177">
        <f>_xll.qlInterestRateIndexValueDate(IndexON,D854)</f>
        <v>45343</v>
      </c>
      <c r="F854" s="193">
        <f>IFERROR(_xll.qlIndexFixing(IndexON,D854,TRUE,_xll.ohTrigger(RecalcTrigger,TriggerON)),NA())</f>
        <v>1.6104228878832672E-2</v>
      </c>
      <c r="H854" s="42">
        <f>_xll.qlCalendarAdvance(Calendar,$H853,B854,"f",FALSE)</f>
        <v>45343</v>
      </c>
      <c r="I854" s="177">
        <f>_xll.qlInterestRateIndexValueDate(Index1M,$H854)</f>
        <v>45345</v>
      </c>
      <c r="J854" s="182">
        <f>IFERROR(_xll.qlIndexFixing(Index1M,$H854,TRUE,_xll.ohTrigger(RecalcTrigger,Trigger1M)),NA())</f>
        <v>1.6664796831098592E-2</v>
      </c>
      <c r="K854" s="44">
        <f>IFERROR(_xll.qlIndexFixing(Index3M,H854,TRUE,_xll.ohTrigger(RecalcTrigger,Trigger3M)),NA())</f>
        <v>1.7776432489440275E-2</v>
      </c>
      <c r="L854" s="44">
        <f>IFERROR(_xll.qlIndexFixing(Index6M,$H854,TRUE,_xll.ohTrigger(RecalcTrigger,Trigger6M)),NA())</f>
        <v>1.8612152373498458E-2</v>
      </c>
      <c r="M854" s="183">
        <f>IFERROR(_xll.qlIndexFixing(Index1Y,$H854,TRUE,_xll.ohTrigger(RecalcTrigger,Trigger1Y)),NA())</f>
        <v>2.00568675614201E-2</v>
      </c>
      <c r="N854" s="182">
        <f>IFERROR(_xll.qlIndexFixing(ONIndex1M,I854,TRUE,_xll.ohTrigger(RecalcTrigger,Trigger1M)),NA())</f>
        <v>1.6601413220769246E-2</v>
      </c>
      <c r="O854" s="44">
        <f>IFERROR(_xll.qlIndexFixing(ONIndex3M,I854,TRUE,_xll.ohTrigger(RecalcTrigger,Trigger3M)),NA())</f>
        <v>1.7558436591640358E-2</v>
      </c>
      <c r="P854" s="44">
        <f>IFERROR(_xll.qlIndexFixing(ONIndex6M,I854,TRUE,_xll.ohTrigger(RecalcTrigger,Trigger6M)),NA())</f>
        <v>1.8214229541984039E-2</v>
      </c>
      <c r="Q854" s="183">
        <f>IFERROR(_xll.qlIndexFixing(ONIndex1Y,I854,TRUE,_xll.ohTrigger(RecalcTrigger,Trigger1Y)),NA())</f>
        <v>1.9261061425801529E-2</v>
      </c>
    </row>
    <row r="855" spans="2:17" x14ac:dyDescent="0.2">
      <c r="B855" s="39" t="s">
        <v>42</v>
      </c>
      <c r="D855" s="42">
        <f>_xll.qlCalendarAdvance(Calendar,$D854,B855,"f",FALSE)</f>
        <v>45350</v>
      </c>
      <c r="E855" s="177">
        <f>_xll.qlInterestRateIndexValueDate(IndexON,D855)</f>
        <v>45350</v>
      </c>
      <c r="F855" s="193">
        <f>IFERROR(_xll.qlIndexFixing(IndexON,D855,TRUE,_xll.ohTrigger(RecalcTrigger,TriggerON)),NA())</f>
        <v>1.613444956822363E-2</v>
      </c>
      <c r="H855" s="42">
        <f>_xll.qlCalendarAdvance(Calendar,$H854,B855,"f",FALSE)</f>
        <v>45350</v>
      </c>
      <c r="I855" s="177">
        <f>_xll.qlInterestRateIndexValueDate(Index1M,$H855)</f>
        <v>45352</v>
      </c>
      <c r="J855" s="182">
        <f>IFERROR(_xll.qlIndexFixing(Index1M,$H855,TRUE,_xll.ohTrigger(RecalcTrigger,Trigger1M)),NA())</f>
        <v>1.6700310613439462E-2</v>
      </c>
      <c r="K855" s="44">
        <f>IFERROR(_xll.qlIndexFixing(Index3M,H855,TRUE,_xll.ohTrigger(RecalcTrigger,Trigger3M)),NA())</f>
        <v>1.7817338527598453E-2</v>
      </c>
      <c r="L855" s="44">
        <f>IFERROR(_xll.qlIndexFixing(Index6M,$H855,TRUE,_xll.ohTrigger(RecalcTrigger,Trigger6M)),NA())</f>
        <v>1.864325653198402E-2</v>
      </c>
      <c r="M855" s="183">
        <f>IFERROR(_xll.qlIndexFixing(Index1Y,$H855,TRUE,_xll.ohTrigger(RecalcTrigger,Trigger1Y)),NA())</f>
        <v>2.0079732969478396E-2</v>
      </c>
      <c r="N855" s="182">
        <f>IFERROR(_xll.qlIndexFixing(ONIndex1M,I855,TRUE,_xll.ohTrigger(RecalcTrigger,Trigger1M)),NA())</f>
        <v>1.6634616066282248E-2</v>
      </c>
      <c r="O855" s="44">
        <f>IFERROR(_xll.qlIndexFixing(ONIndex3M,I855,TRUE,_xll.ohTrigger(RecalcTrigger,Trigger3M)),NA())</f>
        <v>1.7590174619845911E-2</v>
      </c>
      <c r="P855" s="44">
        <f>IFERROR(_xll.qlIndexFixing(ONIndex6M,I855,TRUE,_xll.ohTrigger(RecalcTrigger,Trigger6M)),NA())</f>
        <v>1.8240911909579438E-2</v>
      </c>
      <c r="Q855" s="183">
        <f>IFERROR(_xll.qlIndexFixing(ONIndex1Y,I855,TRUE,_xll.ohTrigger(RecalcTrigger,Trigger1Y)),NA())</f>
        <v>1.9285883925777014E-2</v>
      </c>
    </row>
    <row r="856" spans="2:17" x14ac:dyDescent="0.2">
      <c r="B856" s="39" t="s">
        <v>42</v>
      </c>
      <c r="D856" s="42">
        <f>_xll.qlCalendarAdvance(Calendar,$D855,B856,"f",FALSE)</f>
        <v>45357</v>
      </c>
      <c r="E856" s="177">
        <f>_xll.qlInterestRateIndexValueDate(IndexON,D856)</f>
        <v>45357</v>
      </c>
      <c r="F856" s="193">
        <f>IFERROR(_xll.qlIndexFixing(IndexON,D856,TRUE,_xll.ohTrigger(RecalcTrigger,TriggerON)),NA())</f>
        <v>1.6164465674863848E-2</v>
      </c>
      <c r="H856" s="42">
        <f>_xll.qlCalendarAdvance(Calendar,$H855,B856,"f",FALSE)</f>
        <v>45357</v>
      </c>
      <c r="I856" s="177">
        <f>_xll.qlInterestRateIndexValueDate(Index1M,$H856)</f>
        <v>45359</v>
      </c>
      <c r="J856" s="182">
        <f>IFERROR(_xll.qlIndexFixing(Index1M,$H856,TRUE,_xll.ohTrigger(RecalcTrigger,Trigger1M)),NA())</f>
        <v>1.6730133551841983E-2</v>
      </c>
      <c r="K856" s="44">
        <f>IFERROR(_xll.qlIndexFixing(Index3M,H856,TRUE,_xll.ohTrigger(RecalcTrigger,Trigger3M)),NA())</f>
        <v>1.784764276911123E-2</v>
      </c>
      <c r="L856" s="44">
        <f>IFERROR(_xll.qlIndexFixing(Index6M,$H856,TRUE,_xll.ohTrigger(RecalcTrigger,Trigger6M)),NA())</f>
        <v>1.8667622387127717E-2</v>
      </c>
      <c r="M856" s="183">
        <f>IFERROR(_xll.qlIndexFixing(Index1Y,$H856,TRUE,_xll.ohTrigger(RecalcTrigger,Trigger1Y)),NA())</f>
        <v>2.0102503090375423E-2</v>
      </c>
      <c r="N856" s="182">
        <f>IFERROR(_xll.qlIndexFixing(ONIndex1M,I856,TRUE,_xll.ohTrigger(RecalcTrigger,Trigger1M)),NA())</f>
        <v>1.6667540515129531E-2</v>
      </c>
      <c r="O856" s="44">
        <f>IFERROR(_xll.qlIndexFixing(ONIndex3M,I856,TRUE,_xll.ohTrigger(RecalcTrigger,Trigger3M)),NA())</f>
        <v>1.7621694152749612E-2</v>
      </c>
      <c r="P856" s="44">
        <f>IFERROR(_xll.qlIndexFixing(ONIndex6M,I856,TRUE,_xll.ohTrigger(RecalcTrigger,Trigger6M)),NA())</f>
        <v>1.8267410245664806E-2</v>
      </c>
      <c r="Q856" s="183">
        <f>IFERROR(_xll.qlIndexFixing(ONIndex1Y,I856,TRUE,_xll.ohTrigger(RecalcTrigger,Trigger1Y)),NA())</f>
        <v>1.9310607680260716E-2</v>
      </c>
    </row>
    <row r="857" spans="2:17" x14ac:dyDescent="0.2">
      <c r="B857" s="39" t="s">
        <v>42</v>
      </c>
      <c r="D857" s="42">
        <f>_xll.qlCalendarAdvance(Calendar,$D856,B857,"f",FALSE)</f>
        <v>45364</v>
      </c>
      <c r="E857" s="177">
        <f>_xll.qlInterestRateIndexValueDate(IndexON,D857)</f>
        <v>45364</v>
      </c>
      <c r="F857" s="193">
        <f>IFERROR(_xll.qlIndexFixing(IndexON,D857,TRUE,_xll.ohTrigger(RecalcTrigger,TriggerON)),NA())</f>
        <v>1.6194276494276849E-2</v>
      </c>
      <c r="H857" s="42">
        <f>_xll.qlCalendarAdvance(Calendar,$H856,B857,"f",FALSE)</f>
        <v>45364</v>
      </c>
      <c r="I857" s="177">
        <f>_xll.qlInterestRateIndexValueDate(Index1M,$H857)</f>
        <v>45366</v>
      </c>
      <c r="J857" s="182">
        <f>IFERROR(_xll.qlIndexFixing(Index1M,$H857,TRUE,_xll.ohTrigger(RecalcTrigger,Trigger1M)),NA())</f>
        <v>1.6762378623992432E-2</v>
      </c>
      <c r="K857" s="44">
        <f>IFERROR(_xll.qlIndexFixing(Index3M,H857,TRUE,_xll.ohTrigger(RecalcTrigger,Trigger3M)),NA())</f>
        <v>1.7877720958700442E-2</v>
      </c>
      <c r="L857" s="44">
        <f>IFERROR(_xll.qlIndexFixing(Index6M,$H857,TRUE,_xll.ohTrigger(RecalcTrigger,Trigger6M)),NA())</f>
        <v>1.8691796876604754E-2</v>
      </c>
      <c r="M857" s="183">
        <f>IFERROR(_xll.qlIndexFixing(Index1Y,$H857,TRUE,_xll.ohTrigger(RecalcTrigger,Trigger1Y)),NA())</f>
        <v>2.0125178069139368E-2</v>
      </c>
      <c r="N857" s="182">
        <f>IFERROR(_xll.qlIndexFixing(ONIndex1M,I857,TRUE,_xll.ohTrigger(RecalcTrigger,Trigger1M)),NA())</f>
        <v>1.6700185007838542E-2</v>
      </c>
      <c r="O857" s="44">
        <f>IFERROR(_xll.qlIndexFixing(ONIndex3M,I857,TRUE,_xll.ohTrigger(RecalcTrigger,Trigger3M)),NA())</f>
        <v>1.7652994235275443E-2</v>
      </c>
      <c r="P857" s="44">
        <f>IFERROR(_xll.qlIndexFixing(ONIndex6M,I857,TRUE,_xll.ohTrigger(RecalcTrigger,Trigger6M)),NA())</f>
        <v>1.8293724121383192E-2</v>
      </c>
      <c r="Q857" s="183">
        <f>IFERROR(_xll.qlIndexFixing(ONIndex1Y,I857,TRUE,_xll.ohTrigger(RecalcTrigger,Trigger1Y)),NA())</f>
        <v>1.9335233065271851E-2</v>
      </c>
    </row>
    <row r="858" spans="2:17" x14ac:dyDescent="0.2">
      <c r="B858" s="39" t="s">
        <v>42</v>
      </c>
      <c r="D858" s="42">
        <f>_xll.qlCalendarAdvance(Calendar,$D857,B858,"f",FALSE)</f>
        <v>45371</v>
      </c>
      <c r="E858" s="177">
        <f>_xll.qlInterestRateIndexValueDate(IndexON,D858)</f>
        <v>45371</v>
      </c>
      <c r="F858" s="193">
        <f>IFERROR(_xll.qlIndexFixing(IndexON,D858,TRUE,_xll.ohTrigger(RecalcTrigger,TriggerON)),NA())</f>
        <v>1.6223881321986156E-2</v>
      </c>
      <c r="H858" s="42">
        <f>_xll.qlCalendarAdvance(Calendar,$H857,B858,"f",FALSE)</f>
        <v>45371</v>
      </c>
      <c r="I858" s="177">
        <f>_xll.qlInterestRateIndexValueDate(Index1M,$H858)</f>
        <v>45373</v>
      </c>
      <c r="J858" s="182">
        <f>IFERROR(_xll.qlIndexFixing(Index1M,$H858,TRUE,_xll.ohTrigger(RecalcTrigger,Trigger1M)),NA())</f>
        <v>1.6794339418532395E-2</v>
      </c>
      <c r="K858" s="44">
        <f>IFERROR(_xll.qlIndexFixing(Index3M,H858,TRUE,_xll.ohTrigger(RecalcTrigger,Trigger3M)),NA())</f>
        <v>1.7907572131817651E-2</v>
      </c>
      <c r="L858" s="44">
        <f>IFERROR(_xll.qlIndexFixing(Index6M,$H858,TRUE,_xll.ohTrigger(RecalcTrigger,Trigger6M)),NA())</f>
        <v>1.871577956035719E-2</v>
      </c>
      <c r="M858" s="183">
        <f>IFERROR(_xll.qlIndexFixing(Index1Y,$H858,TRUE,_xll.ohTrigger(RecalcTrigger,Trigger1Y)),NA())</f>
        <v>2.0147758049187715E-2</v>
      </c>
      <c r="N858" s="182">
        <f>IFERROR(_xll.qlIndexFixing(ONIndex1M,I858,TRUE,_xll.ohTrigger(RecalcTrigger,Trigger1M)),NA())</f>
        <v>1.6732547984616986E-2</v>
      </c>
      <c r="O858" s="44">
        <f>IFERROR(_xll.qlIndexFixing(ONIndex3M,I858,TRUE,_xll.ohTrigger(RecalcTrigger,Trigger3M)),NA())</f>
        <v>1.7684073912667131E-2</v>
      </c>
      <c r="P858" s="44">
        <f>IFERROR(_xll.qlIndexFixing(ONIndex6M,I858,TRUE,_xll.ohTrigger(RecalcTrigger,Trigger6M)),NA())</f>
        <v>1.8319853107877648E-2</v>
      </c>
      <c r="Q858" s="183">
        <f>IFERROR(_xll.qlIndexFixing(ONIndex1Y,I858,TRUE,_xll.ohTrigger(RecalcTrigger,Trigger1Y)),NA())</f>
        <v>1.9359760457149378E-2</v>
      </c>
    </row>
    <row r="859" spans="2:17" x14ac:dyDescent="0.2">
      <c r="B859" s="39" t="s">
        <v>42</v>
      </c>
      <c r="D859" s="42">
        <f>_xll.qlCalendarAdvance(Calendar,$D858,B859,"f",FALSE)</f>
        <v>45378</v>
      </c>
      <c r="E859" s="177">
        <f>_xll.qlInterestRateIndexValueDate(IndexON,D859)</f>
        <v>45378</v>
      </c>
      <c r="F859" s="193">
        <f>IFERROR(_xll.qlIndexFixing(IndexON,D859,TRUE,_xll.ohTrigger(RecalcTrigger,TriggerON)),NA())</f>
        <v>1.6253279453275482E-2</v>
      </c>
      <c r="H859" s="42">
        <f>_xll.qlCalendarAdvance(Calendar,$H858,B859,"f",FALSE)</f>
        <v>45378</v>
      </c>
      <c r="I859" s="177">
        <f>_xll.qlInterestRateIndexValueDate(Index1M,$H859)</f>
        <v>45384</v>
      </c>
      <c r="J859" s="182">
        <f>IFERROR(_xll.qlIndexFixing(Index1M,$H859,TRUE,_xll.ohTrigger(RecalcTrigger,Trigger1M)),NA())</f>
        <v>1.6841365366530248E-2</v>
      </c>
      <c r="K859" s="44">
        <f>IFERROR(_xll.qlIndexFixing(Index3M,H859,TRUE,_xll.ohTrigger(RecalcTrigger,Trigger3M)),NA())</f>
        <v>1.7946487891202473E-2</v>
      </c>
      <c r="L859" s="44">
        <f>IFERROR(_xll.qlIndexFixing(Index6M,$H859,TRUE,_xll.ohTrigger(RecalcTrigger,Trigger6M)),NA())</f>
        <v>1.8748856662095196E-2</v>
      </c>
      <c r="M859" s="183">
        <f>IFERROR(_xll.qlIndexFixing(Index1Y,$H859,TRUE,_xll.ohTrigger(RecalcTrigger,Trigger1Y)),NA())</f>
        <v>2.0178845587776578E-2</v>
      </c>
      <c r="N859" s="182">
        <f>IFERROR(_xll.qlIndexFixing(ONIndex1M,I859,TRUE,_xll.ohTrigger(RecalcTrigger,Trigger1M)),NA())</f>
        <v>1.6773741360287531E-2</v>
      </c>
      <c r="O859" s="44">
        <f>IFERROR(_xll.qlIndexFixing(ONIndex3M,I859,TRUE,_xll.ohTrigger(RecalcTrigger,Trigger3M)),NA())</f>
        <v>1.772370810051882E-2</v>
      </c>
      <c r="P859" s="44">
        <f>IFERROR(_xll.qlIndexFixing(ONIndex6M,I859,TRUE,_xll.ohTrigger(RecalcTrigger,Trigger6M)),NA())</f>
        <v>1.8353175154759427E-2</v>
      </c>
      <c r="Q859" s="183">
        <f>IFERROR(_xll.qlIndexFixing(ONIndex1Y,I859,TRUE,_xll.ohTrigger(RecalcTrigger,Trigger1Y)),NA())</f>
        <v>1.9391152290841873E-2</v>
      </c>
    </row>
    <row r="860" spans="2:17" x14ac:dyDescent="0.2">
      <c r="B860" s="39" t="s">
        <v>42</v>
      </c>
      <c r="D860" s="42">
        <f>_xll.qlCalendarAdvance(Calendar,$D859,B860,"f",FALSE)</f>
        <v>45385</v>
      </c>
      <c r="E860" s="177">
        <f>_xll.qlInterestRateIndexValueDate(IndexON,D860)</f>
        <v>45385</v>
      </c>
      <c r="F860" s="193">
        <f>IFERROR(_xll.qlIndexFixing(IndexON,D860,TRUE,_xll.ohTrigger(RecalcTrigger,TriggerON)),NA())</f>
        <v>1.6282470183748288E-2</v>
      </c>
      <c r="H860" s="42">
        <f>_xll.qlCalendarAdvance(Calendar,$H859,B860,"f",FALSE)</f>
        <v>45385</v>
      </c>
      <c r="I860" s="177">
        <f>_xll.qlInterestRateIndexValueDate(Index1M,$H860)</f>
        <v>45387</v>
      </c>
      <c r="J860" s="182">
        <f>IFERROR(_xll.qlIndexFixing(Index1M,$H860,TRUE,_xll.ohTrigger(RecalcTrigger,Trigger1M)),NA())</f>
        <v>1.685740191838676E-2</v>
      </c>
      <c r="K860" s="44">
        <f>IFERROR(_xll.qlIndexFixing(Index3M,H860,TRUE,_xll.ohTrigger(RecalcTrigger,Trigger3M)),NA())</f>
        <v>1.7959076730274314E-2</v>
      </c>
      <c r="L860" s="44">
        <f>IFERROR(_xll.qlIndexFixing(Index6M,$H860,TRUE,_xll.ohTrigger(RecalcTrigger,Trigger6M)),NA())</f>
        <v>1.8763177201586986E-2</v>
      </c>
      <c r="M860" s="183">
        <f>IFERROR(_xll.qlIndexFixing(Index1Y,$H860,TRUE,_xll.ohTrigger(RecalcTrigger,Trigger1Y)),NA())</f>
        <v>2.0192633578756669E-2</v>
      </c>
      <c r="N860" s="182">
        <f>IFERROR(_xll.qlIndexFixing(ONIndex1M,I860,TRUE,_xll.ohTrigger(RecalcTrigger,Trigger1M)),NA())</f>
        <v>1.6796423152092288E-2</v>
      </c>
      <c r="O860" s="44">
        <f>IFERROR(_xll.qlIndexFixing(ONIndex3M,I860,TRUE,_xll.ohTrigger(RecalcTrigger,Trigger3M)),NA())</f>
        <v>1.7745568232383491E-2</v>
      </c>
      <c r="P860" s="44">
        <f>IFERROR(_xll.qlIndexFixing(ONIndex6M,I860,TRUE,_xll.ohTrigger(RecalcTrigger,Trigger6M)),NA())</f>
        <v>1.8371554697367287E-2</v>
      </c>
      <c r="Q860" s="183">
        <f>IFERROR(_xll.qlIndexFixing(ONIndex1Y,I860,TRUE,_xll.ohTrigger(RecalcTrigger,Trigger1Y)),NA())</f>
        <v>1.9408522766539704E-2</v>
      </c>
    </row>
    <row r="861" spans="2:17" x14ac:dyDescent="0.2">
      <c r="B861" s="39" t="s">
        <v>42</v>
      </c>
      <c r="D861" s="42">
        <f>_xll.qlCalendarAdvance(Calendar,$D860,B861,"f",FALSE)</f>
        <v>45392</v>
      </c>
      <c r="E861" s="177">
        <f>_xll.qlInterestRateIndexValueDate(IndexON,D861)</f>
        <v>45392</v>
      </c>
      <c r="F861" s="193">
        <f>IFERROR(_xll.qlIndexFixing(IndexON,D861,TRUE,_xll.ohTrigger(RecalcTrigger,TriggerON)),NA())</f>
        <v>1.6311452808928095E-2</v>
      </c>
      <c r="H861" s="42">
        <f>_xll.qlCalendarAdvance(Calendar,$H860,B861,"f",FALSE)</f>
        <v>45392</v>
      </c>
      <c r="I861" s="177">
        <f>_xll.qlInterestRateIndexValueDate(Index1M,$H861)</f>
        <v>45394</v>
      </c>
      <c r="J861" s="182">
        <f>IFERROR(_xll.qlIndexFixing(Index1M,$H861,TRUE,_xll.ohTrigger(RecalcTrigger,Trigger1M)),NA())</f>
        <v>1.6888500495527307E-2</v>
      </c>
      <c r="K861" s="44">
        <f>IFERROR(_xll.qlIndexFixing(Index3M,H861,TRUE,_xll.ohTrigger(RecalcTrigger,Trigger3M)),NA())</f>
        <v>1.7988286502488487E-2</v>
      </c>
      <c r="L861" s="44">
        <f>IFERROR(_xll.qlIndexFixing(Index6M,$H861,TRUE,_xll.ohTrigger(RecalcTrigger,Trigger6M)),NA())</f>
        <v>1.8786606864637758E-2</v>
      </c>
      <c r="M861" s="183">
        <f>IFERROR(_xll.qlIndexFixing(Index1Y,$H861,TRUE,_xll.ohTrigger(RecalcTrigger,Trigger1Y)),NA())</f>
        <v>2.0214929407060267E-2</v>
      </c>
      <c r="N861" s="182">
        <f>IFERROR(_xll.qlIndexFixing(ONIndex1M,I861,TRUE,_xll.ohTrigger(RecalcTrigger,Trigger1M)),NA())</f>
        <v>1.6827932223444364E-2</v>
      </c>
      <c r="O861" s="44">
        <f>IFERROR(_xll.qlIndexFixing(ONIndex3M,I861,TRUE,_xll.ohTrigger(RecalcTrigger,Trigger3M)),NA())</f>
        <v>1.7775980964955806E-2</v>
      </c>
      <c r="P861" s="44">
        <f>IFERROR(_xll.qlIndexFixing(ONIndex6M,I861,TRUE,_xll.ohTrigger(RecalcTrigger,Trigger6M)),NA())</f>
        <v>1.8397126442568634E-2</v>
      </c>
      <c r="Q861" s="183">
        <f>IFERROR(_xll.qlIndexFixing(ONIndex1Y,I861,TRUE,_xll.ohTrigger(RecalcTrigger,Trigger1Y)),NA())</f>
        <v>1.9432758436490616E-2</v>
      </c>
    </row>
    <row r="862" spans="2:17" x14ac:dyDescent="0.2">
      <c r="B862" s="39" t="s">
        <v>42</v>
      </c>
      <c r="D862" s="42">
        <f>_xll.qlCalendarAdvance(Calendar,$D861,B862,"f",FALSE)</f>
        <v>45399</v>
      </c>
      <c r="E862" s="177">
        <f>_xll.qlInterestRateIndexValueDate(IndexON,D862)</f>
        <v>45399</v>
      </c>
      <c r="F862" s="193">
        <f>IFERROR(_xll.qlIndexFixing(IndexON,D862,TRUE,_xll.ohTrigger(RecalcTrigger,TriggerON)),NA())</f>
        <v>1.6340226624258491E-2</v>
      </c>
      <c r="H862" s="42">
        <f>_xll.qlCalendarAdvance(Calendar,$H861,B862,"f",FALSE)</f>
        <v>45399</v>
      </c>
      <c r="I862" s="177">
        <f>_xll.qlInterestRateIndexValueDate(Index1M,$H862)</f>
        <v>45401</v>
      </c>
      <c r="J862" s="182">
        <f>IFERROR(_xll.qlIndexFixing(Index1M,$H862,TRUE,_xll.ohTrigger(RecalcTrigger,Trigger1M)),NA())</f>
        <v>1.6919308538696786E-2</v>
      </c>
      <c r="K862" s="44">
        <f>IFERROR(_xll.qlIndexFixing(Index3M,H862,TRUE,_xll.ohTrigger(RecalcTrigger,Trigger3M)),NA())</f>
        <v>1.8017265634300943E-2</v>
      </c>
      <c r="L862" s="44">
        <f>IFERROR(_xll.qlIndexFixing(Index6M,$H862,TRUE,_xll.ohTrigger(RecalcTrigger,Trigger6M)),NA())</f>
        <v>1.8809868470744166E-2</v>
      </c>
      <c r="M862" s="183">
        <f>IFERROR(_xll.qlIndexFixing(Index1Y,$H862,TRUE,_xll.ohTrigger(RecalcTrigger,Trigger1Y)),NA())</f>
        <v>2.0239218652318366E-2</v>
      </c>
      <c r="N862" s="182">
        <f>IFERROR(_xll.qlIndexFixing(ONIndex1M,I862,TRUE,_xll.ohTrigger(RecalcTrigger,Trigger1M)),NA())</f>
        <v>1.6859153540416116E-2</v>
      </c>
      <c r="O862" s="44">
        <f>IFERROR(_xll.qlIndexFixing(ONIndex3M,I862,TRUE,_xll.ohTrigger(RecalcTrigger,Trigger3M)),NA())</f>
        <v>1.780616947280933E-2</v>
      </c>
      <c r="P862" s="44">
        <f>IFERROR(_xll.qlIndexFixing(ONIndex6M,I862,TRUE,_xll.ohTrigger(RecalcTrigger,Trigger6M)),NA())</f>
        <v>1.8422511582798506E-2</v>
      </c>
      <c r="Q862" s="183">
        <f>IFERROR(_xll.qlIndexFixing(ONIndex1Y,I862,TRUE,_xll.ohTrigger(RecalcTrigger,Trigger1Y)),NA())</f>
        <v>1.945689761826408E-2</v>
      </c>
    </row>
    <row r="863" spans="2:17" x14ac:dyDescent="0.2">
      <c r="B863" s="39" t="s">
        <v>42</v>
      </c>
      <c r="D863" s="42">
        <f>_xll.qlCalendarAdvance(Calendar,$D862,B863,"f",FALSE)</f>
        <v>45406</v>
      </c>
      <c r="E863" s="177">
        <f>_xll.qlInterestRateIndexValueDate(IndexON,D863)</f>
        <v>45406</v>
      </c>
      <c r="F863" s="193">
        <f>IFERROR(_xll.qlIndexFixing(IndexON,D863,TRUE,_xll.ohTrigger(RecalcTrigger,TriggerON)),NA())</f>
        <v>1.6368790925103127E-2</v>
      </c>
      <c r="H863" s="42">
        <f>_xll.qlCalendarAdvance(Calendar,$H862,B863,"f",FALSE)</f>
        <v>45406</v>
      </c>
      <c r="I863" s="177">
        <f>_xll.qlInterestRateIndexValueDate(Index1M,$H863)</f>
        <v>45408</v>
      </c>
      <c r="J863" s="182">
        <f>IFERROR(_xll.qlIndexFixing(Index1M,$H863,TRUE,_xll.ohTrigger(RecalcTrigger,Trigger1M)),NA())</f>
        <v>1.6949824483819865E-2</v>
      </c>
      <c r="K863" s="44">
        <f>IFERROR(_xll.qlIndexFixing(Index3M,H863,TRUE,_xll.ohTrigger(RecalcTrigger,Trigger3M)),NA())</f>
        <v>1.8046013161528218E-2</v>
      </c>
      <c r="L863" s="44">
        <f>IFERROR(_xll.qlIndexFixing(Index6M,$H863,TRUE,_xll.ohTrigger(RecalcTrigger,Trigger6M)),NA())</f>
        <v>1.8832970651485127E-2</v>
      </c>
      <c r="M863" s="183">
        <f>IFERROR(_xll.qlIndexFixing(Index1Y,$H863,TRUE,_xll.ohTrigger(RecalcTrigger,Trigger1Y)),NA())</f>
        <v>2.0259237875578463E-2</v>
      </c>
      <c r="N863" s="182">
        <f>IFERROR(_xll.qlIndexFixing(ONIndex1M,I863,TRUE,_xll.ohTrigger(RecalcTrigger,Trigger1M)),NA())</f>
        <v>1.6892679436315561E-2</v>
      </c>
      <c r="O863" s="44">
        <f>IFERROR(_xll.qlIndexFixing(ONIndex3M,I863,TRUE,_xll.ohTrigger(RecalcTrigger,Trigger3M)),NA())</f>
        <v>1.7838705769466223E-2</v>
      </c>
      <c r="P863" s="44">
        <f>IFERROR(_xll.qlIndexFixing(ONIndex6M,I863,TRUE,_xll.ohTrigger(RecalcTrigger,Trigger6M)),NA())</f>
        <v>1.8449974663088398E-2</v>
      </c>
      <c r="Q863" s="183">
        <f>IFERROR(_xll.qlIndexFixing(ONIndex1Y,I863,TRUE,_xll.ohTrigger(RecalcTrigger,Trigger1Y)),NA())</f>
        <v>1.9483181324155829E-2</v>
      </c>
    </row>
    <row r="864" spans="2:17" x14ac:dyDescent="0.2">
      <c r="B864" s="39" t="s">
        <v>42</v>
      </c>
      <c r="D864" s="42">
        <f>_xll.qlCalendarAdvance(Calendar,$D863,B864,"f",FALSE)</f>
        <v>45414</v>
      </c>
      <c r="E864" s="177">
        <f>_xll.qlInterestRateIndexValueDate(IndexON,D864)</f>
        <v>45414</v>
      </c>
      <c r="F864" s="193">
        <f>IFERROR(_xll.qlIndexFixing(IndexON,D864,TRUE,_xll.ohTrigger(RecalcTrigger,TriggerON)),NA())</f>
        <v>1.6401178388294468E-2</v>
      </c>
      <c r="H864" s="42">
        <f>_xll.qlCalendarAdvance(Calendar,$H863,B864,"f",FALSE)</f>
        <v>45414</v>
      </c>
      <c r="I864" s="177">
        <f>_xll.qlInterestRateIndexValueDate(Index1M,$H864)</f>
        <v>45418</v>
      </c>
      <c r="J864" s="182">
        <f>IFERROR(_xll.qlIndexFixing(Index1M,$H864,TRUE,_xll.ohTrigger(RecalcTrigger,Trigger1M)),NA())</f>
        <v>1.6992908889661571E-2</v>
      </c>
      <c r="K864" s="44">
        <f>IFERROR(_xll.qlIndexFixing(Index3M,H864,TRUE,_xll.ohTrigger(RecalcTrigger,Trigger3M)),NA())</f>
        <v>1.808911539826483E-2</v>
      </c>
      <c r="L864" s="44">
        <f>IFERROR(_xll.qlIndexFixing(Index6M,$H864,TRUE,_xll.ohTrigger(RecalcTrigger,Trigger6M)),NA())</f>
        <v>1.8863642485979711E-2</v>
      </c>
      <c r="M864" s="183">
        <f>IFERROR(_xll.qlIndexFixing(Index1Y,$H864,TRUE,_xll.ohTrigger(RecalcTrigger,Trigger1Y)),NA())</f>
        <v>2.0286505597836582E-2</v>
      </c>
      <c r="N864" s="182">
        <f>IFERROR(_xll.qlIndexFixing(ONIndex1M,I864,TRUE,_xll.ohTrigger(RecalcTrigger,Trigger1M)),NA())</f>
        <v>1.6925080140994808E-2</v>
      </c>
      <c r="O864" s="44">
        <f>IFERROR(_xll.qlIndexFixing(ONIndex3M,I864,TRUE,_xll.ohTrigger(RecalcTrigger,Trigger3M)),NA())</f>
        <v>1.7870099649721638E-2</v>
      </c>
      <c r="P864" s="44">
        <f>IFERROR(_xll.qlIndexFixing(ONIndex6M,I864,TRUE,_xll.ohTrigger(RecalcTrigger,Trigger6M)),NA())</f>
        <v>1.8476277953674014E-2</v>
      </c>
      <c r="Q864" s="183">
        <f>IFERROR(_xll.qlIndexFixing(ONIndex1Y,I864,TRUE,_xll.ohTrigger(RecalcTrigger,Trigger1Y)),NA())</f>
        <v>1.9508301276953688E-2</v>
      </c>
    </row>
    <row r="865" spans="2:17" x14ac:dyDescent="0.2">
      <c r="B865" s="39" t="s">
        <v>42</v>
      </c>
      <c r="D865" s="42">
        <f>_xll.qlCalendarAdvance(Calendar,$D864,B865,"f",FALSE)</f>
        <v>45421</v>
      </c>
      <c r="E865" s="177">
        <f>_xll.qlInterestRateIndexValueDate(IndexON,D865)</f>
        <v>45421</v>
      </c>
      <c r="F865" s="193">
        <f>IFERROR(_xll.qlIndexFixing(IndexON,D865,TRUE,_xll.ohTrigger(RecalcTrigger,TriggerON)),NA())</f>
        <v>1.6429291357367148E-2</v>
      </c>
      <c r="H865" s="42">
        <f>_xll.qlCalendarAdvance(Calendar,$H864,B865,"f",FALSE)</f>
        <v>45421</v>
      </c>
      <c r="I865" s="177">
        <f>_xll.qlInterestRateIndexValueDate(Index1M,$H865)</f>
        <v>45425</v>
      </c>
      <c r="J865" s="182">
        <f>IFERROR(_xll.qlIndexFixing(Index1M,$H865,TRUE,_xll.ohTrigger(RecalcTrigger,Trigger1M)),NA())</f>
        <v>1.7022708942180099E-2</v>
      </c>
      <c r="K865" s="44">
        <f>IFERROR(_xll.qlIndexFixing(Index3M,H865,TRUE,_xll.ohTrigger(RecalcTrigger,Trigger3M)),NA())</f>
        <v>1.8117280959349995E-2</v>
      </c>
      <c r="L865" s="44">
        <f>IFERROR(_xll.qlIndexFixing(Index6M,$H865,TRUE,_xll.ohTrigger(RecalcTrigger,Trigger6M)),NA())</f>
        <v>1.888639916624121E-2</v>
      </c>
      <c r="M865" s="183">
        <f>IFERROR(_xll.qlIndexFixing(Index1Y,$H865,TRUE,_xll.ohTrigger(RecalcTrigger,Trigger1Y)),NA())</f>
        <v>2.0308395118249833E-2</v>
      </c>
      <c r="N865" s="182">
        <f>IFERROR(_xll.qlIndexFixing(ONIndex1M,I865,TRUE,_xll.ohTrigger(RecalcTrigger,Trigger1M)),NA())</f>
        <v>1.6955386933350525E-2</v>
      </c>
      <c r="O865" s="44">
        <f>IFERROR(_xll.qlIndexFixing(ONIndex3M,I865,TRUE,_xll.ohTrigger(RecalcTrigger,Trigger3M)),NA())</f>
        <v>1.7899577234894437E-2</v>
      </c>
      <c r="P865" s="44">
        <f>IFERROR(_xll.qlIndexFixing(ONIndex6M,I865,TRUE,_xll.ohTrigger(RecalcTrigger,Trigger6M)),NA())</f>
        <v>1.8501073828787185E-2</v>
      </c>
      <c r="Q865" s="183">
        <f>IFERROR(_xll.qlIndexFixing(ONIndex1Y,I865,TRUE,_xll.ohTrigger(RecalcTrigger,Trigger1Y)),NA())</f>
        <v>1.9532139659741432E-2</v>
      </c>
    </row>
    <row r="866" spans="2:17" x14ac:dyDescent="0.2">
      <c r="B866" s="39" t="s">
        <v>42</v>
      </c>
      <c r="D866" s="42">
        <f>_xll.qlCalendarAdvance(Calendar,$D865,B866,"f",FALSE)</f>
        <v>45428</v>
      </c>
      <c r="E866" s="177">
        <f>_xll.qlInterestRateIndexValueDate(IndexON,D866)</f>
        <v>45428</v>
      </c>
      <c r="F866" s="193">
        <f>IFERROR(_xll.qlIndexFixing(IndexON,D866,TRUE,_xll.ohTrigger(RecalcTrigger,TriggerON)),NA())</f>
        <v>1.6457192597805204E-2</v>
      </c>
      <c r="H866" s="42">
        <f>_xll.qlCalendarAdvance(Calendar,$H865,B866,"f",FALSE)</f>
        <v>45428</v>
      </c>
      <c r="I866" s="177">
        <f>_xll.qlInterestRateIndexValueDate(Index1M,$H866)</f>
        <v>45432</v>
      </c>
      <c r="J866" s="182">
        <f>IFERROR(_xll.qlIndexFixing(Index1M,$H866,TRUE,_xll.ohTrigger(RecalcTrigger,Trigger1M)),NA())</f>
        <v>1.7052211534141798E-2</v>
      </c>
      <c r="K866" s="44">
        <f>IFERROR(_xll.qlIndexFixing(Index3M,H866,TRUE,_xll.ohTrigger(RecalcTrigger,Trigger3M)),NA())</f>
        <v>1.8145211531689305E-2</v>
      </c>
      <c r="L866" s="44">
        <f>IFERROR(_xll.qlIndexFixing(Index6M,$H866,TRUE,_xll.ohTrigger(RecalcTrigger,Trigger6M)),NA())</f>
        <v>1.8909025640752176E-2</v>
      </c>
      <c r="M866" s="183">
        <f>IFERROR(_xll.qlIndexFixing(Index1Y,$H866,TRUE,_xll.ohTrigger(RecalcTrigger,Trigger1Y)),NA())</f>
        <v>2.0330190769674447E-2</v>
      </c>
      <c r="N866" s="182">
        <f>IFERROR(_xll.qlIndexFixing(ONIndex1M,I866,TRUE,_xll.ohTrigger(RecalcTrigger,Trigger1M)),NA())</f>
        <v>1.6985399509934496E-2</v>
      </c>
      <c r="O866" s="44">
        <f>IFERROR(_xll.qlIndexFixing(ONIndex3M,I866,TRUE,_xll.ohTrigger(RecalcTrigger,Trigger3M)),NA())</f>
        <v>1.7928826639392881E-2</v>
      </c>
      <c r="P866" s="44">
        <f>IFERROR(_xll.qlIndexFixing(ONIndex6M,I866,TRUE,_xll.ohTrigger(RecalcTrigger,Trigger6M)),NA())</f>
        <v>1.8525681322110188E-2</v>
      </c>
      <c r="Q866" s="183">
        <f>IFERROR(_xll.qlIndexFixing(ONIndex1Y,I866,TRUE,_xll.ohTrigger(RecalcTrigger,Trigger1Y)),NA())</f>
        <v>1.9555883113024919E-2</v>
      </c>
    </row>
    <row r="867" spans="2:17" x14ac:dyDescent="0.2">
      <c r="B867" s="39" t="s">
        <v>42</v>
      </c>
      <c r="D867" s="42">
        <f>_xll.qlCalendarAdvance(Calendar,$D866,B867,"f",FALSE)</f>
        <v>45435</v>
      </c>
      <c r="E867" s="177">
        <f>_xll.qlInterestRateIndexValueDate(IndexON,D867)</f>
        <v>45435</v>
      </c>
      <c r="F867" s="193">
        <f>IFERROR(_xll.qlIndexFixing(IndexON,D867,TRUE,_xll.ohTrigger(RecalcTrigger,TriggerON)),NA())</f>
        <v>1.6484881405132157E-2</v>
      </c>
      <c r="H867" s="42">
        <f>_xll.qlCalendarAdvance(Calendar,$H866,B867,"f",FALSE)</f>
        <v>45435</v>
      </c>
      <c r="I867" s="177">
        <f>_xll.qlInterestRateIndexValueDate(Index1M,$H867)</f>
        <v>45439</v>
      </c>
      <c r="J867" s="182">
        <f>IFERROR(_xll.qlIndexFixing(Index1M,$H867,TRUE,_xll.ohTrigger(RecalcTrigger,Trigger1M)),NA())</f>
        <v>1.7081415101502285E-2</v>
      </c>
      <c r="K867" s="44">
        <f>IFERROR(_xll.qlIndexFixing(Index3M,H867,TRUE,_xll.ohTrigger(RecalcTrigger,Trigger3M)),NA())</f>
        <v>1.8172906151061017E-2</v>
      </c>
      <c r="L867" s="44">
        <f>IFERROR(_xll.qlIndexFixing(Index6M,$H867,TRUE,_xll.ohTrigger(RecalcTrigger,Trigger6M)),NA())</f>
        <v>1.8931530915456869E-2</v>
      </c>
      <c r="M867" s="183">
        <f>IFERROR(_xll.qlIndexFixing(Index1Y,$H867,TRUE,_xll.ohTrigger(RecalcTrigger,Trigger1Y)),NA())</f>
        <v>2.0351892679452727E-2</v>
      </c>
      <c r="N867" s="182">
        <f>IFERROR(_xll.qlIndexFixing(ONIndex1M,I867,TRUE,_xll.ohTrigger(RecalcTrigger,Trigger1M)),NA())</f>
        <v>1.7015116311194234E-2</v>
      </c>
      <c r="O867" s="44">
        <f>IFERROR(_xll.qlIndexFixing(ONIndex3M,I867,TRUE,_xll.ohTrigger(RecalcTrigger,Trigger3M)),NA())</f>
        <v>1.7957846908300823E-2</v>
      </c>
      <c r="P867" s="44">
        <f>IFERROR(_xll.qlIndexFixing(ONIndex6M,I867,TRUE,_xll.ohTrigger(RecalcTrigger,Trigger6M)),NA())</f>
        <v>1.8550100004626202E-2</v>
      </c>
      <c r="Q867" s="183">
        <f>IFERROR(_xll.qlIndexFixing(ONIndex1Y,I867,TRUE,_xll.ohTrigger(RecalcTrigger,Trigger1Y)),NA())</f>
        <v>1.9579532013223044E-2</v>
      </c>
    </row>
    <row r="868" spans="2:17" x14ac:dyDescent="0.2">
      <c r="B868" s="39" t="s">
        <v>42</v>
      </c>
      <c r="D868" s="42">
        <f>_xll.qlCalendarAdvance(Calendar,$D867,B868,"f",FALSE)</f>
        <v>45442</v>
      </c>
      <c r="E868" s="177">
        <f>_xll.qlInterestRateIndexValueDate(IndexON,D868)</f>
        <v>45442</v>
      </c>
      <c r="F868" s="193">
        <f>IFERROR(_xll.qlIndexFixing(IndexON,D868,TRUE,_xll.ohTrigger(RecalcTrigger,TriggerON)),NA())</f>
        <v>1.6512357074631723E-2</v>
      </c>
      <c r="H868" s="42">
        <f>_xll.qlCalendarAdvance(Calendar,$H867,B868,"f",FALSE)</f>
        <v>45442</v>
      </c>
      <c r="I868" s="177">
        <f>_xll.qlInterestRateIndexValueDate(Index1M,$H868)</f>
        <v>45446</v>
      </c>
      <c r="J868" s="182">
        <f>IFERROR(_xll.qlIndexFixing(Index1M,$H868,TRUE,_xll.ohTrigger(RecalcTrigger,Trigger1M)),NA())</f>
        <v>1.7107872941922508E-2</v>
      </c>
      <c r="K868" s="44">
        <f>IFERROR(_xll.qlIndexFixing(Index3M,H868,TRUE,_xll.ohTrigger(RecalcTrigger,Trigger3M)),NA())</f>
        <v>1.8200363853253812E-2</v>
      </c>
      <c r="L868" s="44">
        <f>IFERROR(_xll.qlIndexFixing(Index6M,$H868,TRUE,_xll.ohTrigger(RecalcTrigger,Trigger6M)),NA())</f>
        <v>1.8951867743783879E-2</v>
      </c>
      <c r="M868" s="183">
        <f>IFERROR(_xll.qlIndexFixing(Index1Y,$H868,TRUE,_xll.ohTrigger(RecalcTrigger,Trigger1Y)),NA())</f>
        <v>2.0373500973304377E-2</v>
      </c>
      <c r="N868" s="182">
        <f>IFERROR(_xll.qlIndexFixing(ONIndex1M,I868,TRUE,_xll.ohTrigger(RecalcTrigger,Trigger1M)),NA())</f>
        <v>1.7044535777257508E-2</v>
      </c>
      <c r="O868" s="44">
        <f>IFERROR(_xll.qlIndexFixing(ONIndex3M,I868,TRUE,_xll.ohTrigger(RecalcTrigger,Trigger3M)),NA())</f>
        <v>1.798663708686199E-2</v>
      </c>
      <c r="P868" s="44">
        <f>IFERROR(_xll.qlIndexFixing(ONIndex6M,I868,TRUE,_xll.ohTrigger(RecalcTrigger,Trigger6M)),NA())</f>
        <v>1.8574329447238469E-2</v>
      </c>
      <c r="Q868" s="183">
        <f>IFERROR(_xll.qlIndexFixing(ONIndex1Y,I868,TRUE,_xll.ohTrigger(RecalcTrigger,Trigger1Y)),NA())</f>
        <v>1.9603086736514896E-2</v>
      </c>
    </row>
    <row r="869" spans="2:17" x14ac:dyDescent="0.2">
      <c r="B869" s="39" t="s">
        <v>42</v>
      </c>
      <c r="D869" s="42">
        <f>_xll.qlCalendarAdvance(Calendar,$D868,B869,"f",FALSE)</f>
        <v>45449</v>
      </c>
      <c r="E869" s="177">
        <f>_xll.qlInterestRateIndexValueDate(IndexON,D869)</f>
        <v>45449</v>
      </c>
      <c r="F869" s="193">
        <f>IFERROR(_xll.qlIndexFixing(IndexON,D869,TRUE,_xll.ohTrigger(RecalcTrigger,TriggerON)),NA())</f>
        <v>1.6539618902067232E-2</v>
      </c>
      <c r="H869" s="42">
        <f>_xll.qlCalendarAdvance(Calendar,$H868,B869,"f",FALSE)</f>
        <v>45449</v>
      </c>
      <c r="I869" s="177">
        <f>_xll.qlInterestRateIndexValueDate(Index1M,$H869)</f>
        <v>45453</v>
      </c>
      <c r="J869" s="182">
        <f>IFERROR(_xll.qlIndexFixing(Index1M,$H869,TRUE,_xll.ohTrigger(RecalcTrigger,Trigger1M)),NA())</f>
        <v>1.7136494122878432E-2</v>
      </c>
      <c r="K869" s="44">
        <f>IFERROR(_xll.qlIndexFixing(Index3M,H869,TRUE,_xll.ohTrigger(RecalcTrigger,Trigger3M)),NA())</f>
        <v>1.8227583674074614E-2</v>
      </c>
      <c r="L869" s="44">
        <f>IFERROR(_xll.qlIndexFixing(Index6M,$H869,TRUE,_xll.ohTrigger(RecalcTrigger,Trigger6M)),NA())</f>
        <v>1.8974159736927964E-2</v>
      </c>
      <c r="M869" s="183">
        <f>IFERROR(_xll.qlIndexFixing(Index1Y,$H869,TRUE,_xll.ohTrigger(RecalcTrigger,Trigger1Y)),NA())</f>
        <v>2.0395015775326736E-2</v>
      </c>
      <c r="N869" s="182">
        <f>IFERROR(_xll.qlIndexFixing(ONIndex1M,I869,TRUE,_xll.ohTrigger(RecalcTrigger,Trigger1M)),NA())</f>
        <v>1.7073656348651767E-2</v>
      </c>
      <c r="O869" s="44">
        <f>IFERROR(_xll.qlIndexFixing(ONIndex3M,I869,TRUE,_xll.ohTrigger(RecalcTrigger,Trigger3M)),NA())</f>
        <v>1.8015196220080298E-2</v>
      </c>
      <c r="P869" s="44">
        <f>IFERROR(_xll.qlIndexFixing(ONIndex6M,I869,TRUE,_xll.ohTrigger(RecalcTrigger,Trigger6M)),NA())</f>
        <v>1.8598369221249911E-2</v>
      </c>
      <c r="Q869" s="183">
        <f>IFERROR(_xll.qlIndexFixing(ONIndex1Y,I869,TRUE,_xll.ohTrigger(RecalcTrigger,Trigger1Y)),NA())</f>
        <v>1.9626547659079563E-2</v>
      </c>
    </row>
    <row r="870" spans="2:17" x14ac:dyDescent="0.2">
      <c r="B870" s="39" t="s">
        <v>42</v>
      </c>
      <c r="D870" s="42">
        <f>_xll.qlCalendarAdvance(Calendar,$D869,B870,"f",FALSE)</f>
        <v>45456</v>
      </c>
      <c r="E870" s="177">
        <f>_xll.qlInterestRateIndexValueDate(IndexON,D870)</f>
        <v>45456</v>
      </c>
      <c r="F870" s="193">
        <f>IFERROR(_xll.qlIndexFixing(IndexON,D870,TRUE,_xll.ohTrigger(RecalcTrigger,TriggerON)),NA())</f>
        <v>1.65666661827224E-2</v>
      </c>
      <c r="H870" s="42">
        <f>_xll.qlCalendarAdvance(Calendar,$H869,B870,"f",FALSE)</f>
        <v>45456</v>
      </c>
      <c r="I870" s="177">
        <f>_xll.qlInterestRateIndexValueDate(Index1M,$H870)</f>
        <v>45460</v>
      </c>
      <c r="J870" s="182">
        <f>IFERROR(_xll.qlIndexFixing(Index1M,$H870,TRUE,_xll.ohTrigger(RecalcTrigger,Trigger1M)),NA())</f>
        <v>1.7164811711035455E-2</v>
      </c>
      <c r="K870" s="44">
        <f>IFERROR(_xll.qlIndexFixing(Index3M,H870,TRUE,_xll.ohTrigger(RecalcTrigger,Trigger3M)),NA())</f>
        <v>1.8254564649346858E-2</v>
      </c>
      <c r="L870" s="44">
        <f>IFERROR(_xll.qlIndexFixing(Index6M,$H870,TRUE,_xll.ohTrigger(RecalcTrigger,Trigger6M)),NA())</f>
        <v>1.8996357210274161E-2</v>
      </c>
      <c r="M870" s="183">
        <f>IFERROR(_xll.qlIndexFixing(Index1Y,$H870,TRUE,_xll.ohTrigger(RecalcTrigger,Trigger1Y)),NA())</f>
        <v>2.041643720799367E-2</v>
      </c>
      <c r="N870" s="182">
        <f>IFERROR(_xll.qlIndexFixing(ONIndex1M,I870,TRUE,_xll.ohTrigger(RecalcTrigger,Trigger1M)),NA())</f>
        <v>1.7102476465744587E-2</v>
      </c>
      <c r="O870" s="44">
        <f>IFERROR(_xll.qlIndexFixing(ONIndex3M,I870,TRUE,_xll.ohTrigger(RecalcTrigger,Trigger3M)),NA())</f>
        <v>1.8043523353199475E-2</v>
      </c>
      <c r="P870" s="44">
        <f>IFERROR(_xll.qlIndexFixing(ONIndex6M,I870,TRUE,_xll.ohTrigger(RecalcTrigger,Trigger6M)),NA())</f>
        <v>1.8622218897643705E-2</v>
      </c>
      <c r="Q870" s="183">
        <f>IFERROR(_xll.qlIndexFixing(ONIndex1Y,I870,TRUE,_xll.ohTrigger(RecalcTrigger,Trigger1Y)),NA())</f>
        <v>1.9649915157256004E-2</v>
      </c>
    </row>
    <row r="871" spans="2:17" x14ac:dyDescent="0.2">
      <c r="B871" s="39" t="s">
        <v>42</v>
      </c>
      <c r="D871" s="42">
        <f>_xll.qlCalendarAdvance(Calendar,$D870,B871,"f",FALSE)</f>
        <v>45463</v>
      </c>
      <c r="E871" s="177">
        <f>_xll.qlInterestRateIndexValueDate(IndexON,D871)</f>
        <v>45463</v>
      </c>
      <c r="F871" s="193">
        <f>IFERROR(_xll.qlIndexFixing(IndexON,D871,TRUE,_xll.ohTrigger(RecalcTrigger,TriggerON)),NA())</f>
        <v>1.6593498212200686E-2</v>
      </c>
      <c r="H871" s="42">
        <f>_xll.qlCalendarAdvance(Calendar,$H870,B871,"f",FALSE)</f>
        <v>45463</v>
      </c>
      <c r="I871" s="177">
        <f>_xll.qlInterestRateIndexValueDate(Index1M,$H871)</f>
        <v>45467</v>
      </c>
      <c r="J871" s="182">
        <f>IFERROR(_xll.qlIndexFixing(Index1M,$H871,TRUE,_xll.ohTrigger(RecalcTrigger,Trigger1M)),NA())</f>
        <v>1.7192824142521879E-2</v>
      </c>
      <c r="K871" s="44">
        <f>IFERROR(_xll.qlIndexFixing(Index3M,H871,TRUE,_xll.ohTrigger(RecalcTrigger,Trigger3M)),NA())</f>
        <v>1.8281305814912226E-2</v>
      </c>
      <c r="L871" s="44">
        <f>IFERROR(_xll.qlIndexFixing(Index6M,$H871,TRUE,_xll.ohTrigger(RecalcTrigger,Trigger6M)),NA())</f>
        <v>1.9018469515420432E-2</v>
      </c>
      <c r="M871" s="183">
        <f>IFERROR(_xll.qlIndexFixing(Index1Y,$H871,TRUE,_xll.ohTrigger(RecalcTrigger,Trigger1Y)),NA())</f>
        <v>2.0437765392156235E-2</v>
      </c>
      <c r="N871" s="182">
        <f>IFERROR(_xll.qlIndexFixing(ONIndex1M,I871,TRUE,_xll.ohTrigger(RecalcTrigger,Trigger1M)),NA())</f>
        <v>1.713099456882361E-2</v>
      </c>
      <c r="O871" s="44">
        <f>IFERROR(_xll.qlIndexFixing(ONIndex3M,I871,TRUE,_xll.ohTrigger(RecalcTrigger,Trigger3M)),NA())</f>
        <v>1.8071617531223438E-2</v>
      </c>
      <c r="P871" s="44">
        <f>IFERROR(_xll.qlIndexFixing(ONIndex6M,I871,TRUE,_xll.ohTrigger(RecalcTrigger,Trigger6M)),NA())</f>
        <v>1.8645878047562903E-2</v>
      </c>
      <c r="Q871" s="183">
        <f>IFERROR(_xll.qlIndexFixing(ONIndex1Y,I871,TRUE,_xll.ohTrigger(RecalcTrigger,Trigger1Y)),NA())</f>
        <v>1.9673189607303243E-2</v>
      </c>
    </row>
    <row r="872" spans="2:17" x14ac:dyDescent="0.2">
      <c r="B872" s="39" t="s">
        <v>42</v>
      </c>
      <c r="D872" s="42">
        <f>_xll.qlCalendarAdvance(Calendar,$D871,B872,"f",FALSE)</f>
        <v>45470</v>
      </c>
      <c r="E872" s="177">
        <f>_xll.qlInterestRateIndexValueDate(IndexON,D872)</f>
        <v>45470</v>
      </c>
      <c r="F872" s="193">
        <f>IFERROR(_xll.qlIndexFixing(IndexON,D872,TRUE,_xll.ohTrigger(RecalcTrigger,TriggerON)),NA())</f>
        <v>1.6620114285865739E-2</v>
      </c>
      <c r="H872" s="42">
        <f>_xll.qlCalendarAdvance(Calendar,$H871,B872,"f",FALSE)</f>
        <v>45470</v>
      </c>
      <c r="I872" s="177">
        <f>_xll.qlInterestRateIndexValueDate(Index1M,$H872)</f>
        <v>45474</v>
      </c>
      <c r="J872" s="182">
        <f>IFERROR(_xll.qlIndexFixing(Index1M,$H872,TRUE,_xll.ohTrigger(RecalcTrigger,Trigger1M)),NA())</f>
        <v>1.7222892828050524E-2</v>
      </c>
      <c r="K872" s="44">
        <f>IFERROR(_xll.qlIndexFixing(Index3M,H872,TRUE,_xll.ohTrigger(RecalcTrigger,Trigger3M)),NA())</f>
        <v>1.8307808947552053E-2</v>
      </c>
      <c r="L872" s="44">
        <f>IFERROR(_xll.qlIndexFixing(Index6M,$H872,TRUE,_xll.ohTrigger(RecalcTrigger,Trigger6M)),NA())</f>
        <v>1.9044613897106401E-2</v>
      </c>
      <c r="M872" s="183">
        <f>IFERROR(_xll.qlIndexFixing(Index1Y,$H872,TRUE,_xll.ohTrigger(RecalcTrigger,Trigger1Y)),NA())</f>
        <v>2.0459000447042016E-2</v>
      </c>
      <c r="N872" s="182">
        <f>IFERROR(_xll.qlIndexFixing(ONIndex1M,I872,TRUE,_xll.ohTrigger(RecalcTrigger,Trigger1M)),NA())</f>
        <v>1.7159209098336348E-2</v>
      </c>
      <c r="O872" s="44">
        <f>IFERROR(_xll.qlIndexFixing(ONIndex3M,I872,TRUE,_xll.ohTrigger(RecalcTrigger,Trigger3M)),NA())</f>
        <v>1.8099477799315977E-2</v>
      </c>
      <c r="P872" s="44">
        <f>IFERROR(_xll.qlIndexFixing(ONIndex6M,I872,TRUE,_xll.ohTrigger(RecalcTrigger,Trigger6M)),NA())</f>
        <v>1.8669346241910745E-2</v>
      </c>
      <c r="Q872" s="183">
        <f>IFERROR(_xll.qlIndexFixing(ONIndex1Y,I872,TRUE,_xll.ohTrigger(RecalcTrigger,Trigger1Y)),NA())</f>
        <v>1.9696371385320433E-2</v>
      </c>
    </row>
    <row r="873" spans="2:17" x14ac:dyDescent="0.2">
      <c r="B873" s="39" t="s">
        <v>42</v>
      </c>
      <c r="D873" s="42">
        <f>_xll.qlCalendarAdvance(Calendar,$D872,B873,"f",FALSE)</f>
        <v>45477</v>
      </c>
      <c r="E873" s="177">
        <f>_xll.qlInterestRateIndexValueDate(IndexON,D873)</f>
        <v>45477</v>
      </c>
      <c r="F873" s="193">
        <f>IFERROR(_xll.qlIndexFixing(IndexON,D873,TRUE,_xll.ohTrigger(RecalcTrigger,TriggerON)),NA())</f>
        <v>1.6646513699321019E-2</v>
      </c>
      <c r="H873" s="42">
        <f>_xll.qlCalendarAdvance(Calendar,$H872,B873,"f",FALSE)</f>
        <v>45477</v>
      </c>
      <c r="I873" s="177">
        <f>_xll.qlInterestRateIndexValueDate(Index1M,$H873)</f>
        <v>45481</v>
      </c>
      <c r="J873" s="182">
        <f>IFERROR(_xll.qlIndexFixing(Index1M,$H873,TRUE,_xll.ohTrigger(RecalcTrigger,Trigger1M)),NA())</f>
        <v>1.7250269403183829E-2</v>
      </c>
      <c r="K873" s="44">
        <f>IFERROR(_xll.qlIndexFixing(Index3M,H873,TRUE,_xll.ohTrigger(RecalcTrigger,Trigger3M)),NA())</f>
        <v>1.8334086834498477E-2</v>
      </c>
      <c r="L873" s="44">
        <f>IFERROR(_xll.qlIndexFixing(Index6M,$H873,TRUE,_xll.ohTrigger(RecalcTrigger,Trigger6M)),NA())</f>
        <v>1.9064531268875695E-2</v>
      </c>
      <c r="M873" s="183">
        <f>IFERROR(_xll.qlIndexFixing(Index1Y,$H873,TRUE,_xll.ohTrigger(RecalcTrigger,Trigger1Y)),NA())</f>
        <v>2.0480142490254257E-2</v>
      </c>
      <c r="N873" s="182">
        <f>IFERROR(_xll.qlIndexFixing(ONIndex1M,I873,TRUE,_xll.ohTrigger(RecalcTrigger,Trigger1M)),NA())</f>
        <v>1.7187118494570441E-2</v>
      </c>
      <c r="O873" s="44">
        <f>IFERROR(_xll.qlIndexFixing(ONIndex3M,I873,TRUE,_xll.ohTrigger(RecalcTrigger,Trigger3M)),NA())</f>
        <v>1.8127103202560946E-2</v>
      </c>
      <c r="P873" s="44">
        <f>IFERROR(_xll.qlIndexFixing(ONIndex6M,I873,TRUE,_xll.ohTrigger(RecalcTrigger,Trigger6M)),NA())</f>
        <v>1.869262305207009E-2</v>
      </c>
      <c r="Q873" s="183">
        <f>IFERROR(_xll.qlIndexFixing(ONIndex1Y,I873,TRUE,_xll.ohTrigger(RecalcTrigger,Trigger1Y)),NA())</f>
        <v>1.9719460867646532E-2</v>
      </c>
    </row>
    <row r="874" spans="2:17" x14ac:dyDescent="0.2">
      <c r="B874" s="39" t="s">
        <v>42</v>
      </c>
      <c r="D874" s="42">
        <f>_xll.qlCalendarAdvance(Calendar,$D873,B874,"f",FALSE)</f>
        <v>45484</v>
      </c>
      <c r="E874" s="177">
        <f>_xll.qlInterestRateIndexValueDate(IndexON,D874)</f>
        <v>45484</v>
      </c>
      <c r="F874" s="193">
        <f>IFERROR(_xll.qlIndexFixing(IndexON,D874,TRUE,_xll.ohTrigger(RecalcTrigger,TriggerON)),NA())</f>
        <v>1.6672695747850241E-2</v>
      </c>
      <c r="H874" s="42">
        <f>_xll.qlCalendarAdvance(Calendar,$H873,B874,"f",FALSE)</f>
        <v>45484</v>
      </c>
      <c r="I874" s="177">
        <f>_xll.qlInterestRateIndexValueDate(Index1M,$H874)</f>
        <v>45488</v>
      </c>
      <c r="J874" s="182">
        <f>IFERROR(_xll.qlIndexFixing(Index1M,$H874,TRUE,_xll.ohTrigger(RecalcTrigger,Trigger1M)),NA())</f>
        <v>1.7277336005596094E-2</v>
      </c>
      <c r="K874" s="44">
        <f>IFERROR(_xll.qlIndexFixing(Index3M,H874,TRUE,_xll.ohTrigger(RecalcTrigger,Trigger3M)),NA())</f>
        <v>1.836015513243093E-2</v>
      </c>
      <c r="L874" s="44">
        <f>IFERROR(_xll.qlIndexFixing(Index6M,$H874,TRUE,_xll.ohTrigger(RecalcTrigger,Trigger6M)),NA())</f>
        <v>1.9086446690185561E-2</v>
      </c>
      <c r="M874" s="183">
        <f>IFERROR(_xll.qlIndexFixing(Index1Y,$H874,TRUE,_xll.ohTrigger(RecalcTrigger,Trigger1Y)),NA())</f>
        <v>2.0501191637772948E-2</v>
      </c>
      <c r="N874" s="182">
        <f>IFERROR(_xll.qlIndexFixing(ONIndex1M,I874,TRUE,_xll.ohTrigger(RecalcTrigger,Trigger1M)),NA())</f>
        <v>1.7214721197973404E-2</v>
      </c>
      <c r="O874" s="44">
        <f>IFERROR(_xll.qlIndexFixing(ONIndex3M,I874,TRUE,_xll.ohTrigger(RecalcTrigger,Trigger3M)),NA())</f>
        <v>1.8154492786122134E-2</v>
      </c>
      <c r="P874" s="44">
        <f>IFERROR(_xll.qlIndexFixing(ONIndex6M,I874,TRUE,_xll.ohTrigger(RecalcTrigger,Trigger6M)),NA())</f>
        <v>1.8715708048864244E-2</v>
      </c>
      <c r="Q874" s="183">
        <f>IFERROR(_xll.qlIndexFixing(ONIndex1Y,I874,TRUE,_xll.ohTrigger(RecalcTrigger,Trigger1Y)),NA())</f>
        <v>1.9742458430620502E-2</v>
      </c>
    </row>
    <row r="875" spans="2:17" x14ac:dyDescent="0.2">
      <c r="B875" s="39" t="s">
        <v>42</v>
      </c>
      <c r="D875" s="42">
        <f>_xll.qlCalendarAdvance(Calendar,$D874,B875,"f",FALSE)</f>
        <v>45491</v>
      </c>
      <c r="E875" s="177">
        <f>_xll.qlInterestRateIndexValueDate(IndexON,D875)</f>
        <v>45491</v>
      </c>
      <c r="F875" s="193">
        <f>IFERROR(_xll.qlIndexFixing(IndexON,D875,TRUE,_xll.ohTrigger(RecalcTrigger,TriggerON)),NA())</f>
        <v>1.66986597271368E-2</v>
      </c>
      <c r="H875" s="42">
        <f>_xll.qlCalendarAdvance(Calendar,$H874,B875,"f",FALSE)</f>
        <v>45491</v>
      </c>
      <c r="I875" s="177">
        <f>_xll.qlInterestRateIndexValueDate(Index1M,$H875)</f>
        <v>45495</v>
      </c>
      <c r="J875" s="182">
        <f>IFERROR(_xll.qlIndexFixing(Index1M,$H875,TRUE,_xll.ohTrigger(RecalcTrigger,Trigger1M)),NA())</f>
        <v>1.7304091071302249E-2</v>
      </c>
      <c r="K875" s="44">
        <f>IFERROR(_xll.qlIndexFixing(Index3M,H875,TRUE,_xll.ohTrigger(RecalcTrigger,Trigger3M)),NA())</f>
        <v>1.8386029638232347E-2</v>
      </c>
      <c r="L875" s="44">
        <f>IFERROR(_xll.qlIndexFixing(Index6M,$H875,TRUE,_xll.ohTrigger(RecalcTrigger,Trigger6M)),NA())</f>
        <v>1.9108315693014195E-2</v>
      </c>
      <c r="M875" s="183">
        <f>IFERROR(_xll.qlIndexFixing(Index1Y,$H875,TRUE,_xll.ohTrigger(RecalcTrigger,Trigger1Y)),NA())</f>
        <v>2.0522148003952204E-2</v>
      </c>
      <c r="N875" s="182">
        <f>IFERROR(_xll.qlIndexFixing(ONIndex1M,I875,TRUE,_xll.ohTrigger(RecalcTrigger,Trigger1M)),NA())</f>
        <v>1.724201564875294E-2</v>
      </c>
      <c r="O875" s="44">
        <f>IFERROR(_xll.qlIndexFixing(ONIndex3M,I875,TRUE,_xll.ohTrigger(RecalcTrigger,Trigger3M)),NA())</f>
        <v>1.8181645595003459E-2</v>
      </c>
      <c r="P875" s="44">
        <f>IFERROR(_xll.qlIndexFixing(ONIndex6M,I875,TRUE,_xll.ohTrigger(RecalcTrigger,Trigger6M)),NA())</f>
        <v>1.8738600803436256E-2</v>
      </c>
      <c r="Q875" s="183">
        <f>IFERROR(_xll.qlIndexFixing(ONIndex1Y,I875,TRUE,_xll.ohTrigger(RecalcTrigger,Trigger1Y)),NA())</f>
        <v>1.9765364450341494E-2</v>
      </c>
    </row>
    <row r="876" spans="2:17" x14ac:dyDescent="0.2">
      <c r="B876" s="39" t="s">
        <v>42</v>
      </c>
      <c r="D876" s="42">
        <f>_xll.qlCalendarAdvance(Calendar,$D875,B876,"f",FALSE)</f>
        <v>45498</v>
      </c>
      <c r="E876" s="177">
        <f>_xll.qlInterestRateIndexValueDate(IndexON,D876)</f>
        <v>45498</v>
      </c>
      <c r="F876" s="193">
        <f>IFERROR(_xll.qlIndexFixing(IndexON,D876,TRUE,_xll.ohTrigger(RecalcTrigger,TriggerON)),NA())</f>
        <v>1.6724404932544346E-2</v>
      </c>
      <c r="H876" s="42">
        <f>_xll.qlCalendarAdvance(Calendar,$H875,B876,"f",FALSE)</f>
        <v>45498</v>
      </c>
      <c r="I876" s="177">
        <f>_xll.qlInterestRateIndexValueDate(Index1M,$H876)</f>
        <v>45502</v>
      </c>
      <c r="J876" s="182">
        <f>IFERROR(_xll.qlIndexFixing(Index1M,$H876,TRUE,_xll.ohTrigger(RecalcTrigger,Trigger1M)),NA())</f>
        <v>1.7330533036335274E-2</v>
      </c>
      <c r="K876" s="44">
        <f>IFERROR(_xll.qlIndexFixing(Index3M,H876,TRUE,_xll.ohTrigger(RecalcTrigger,Trigger3M)),NA())</f>
        <v>1.8411726288985682E-2</v>
      </c>
      <c r="L876" s="44">
        <f>IFERROR(_xll.qlIndexFixing(Index6M,$H876,TRUE,_xll.ohTrigger(RecalcTrigger,Trigger6M)),NA())</f>
        <v>1.9130147966751321E-2</v>
      </c>
      <c r="M876" s="183">
        <f>IFERROR(_xll.qlIndexFixing(Index1Y,$H876,TRUE,_xll.ohTrigger(RecalcTrigger,Trigger1Y)),NA())</f>
        <v>2.0543011701523332E-2</v>
      </c>
      <c r="N876" s="182">
        <f>IFERROR(_xll.qlIndexFixing(ONIndex1M,I876,TRUE,_xll.ohTrigger(RecalcTrigger,Trigger1M)),NA())</f>
        <v>1.7269000287436498E-2</v>
      </c>
      <c r="O876" s="44">
        <f>IFERROR(_xll.qlIndexFixing(ONIndex3M,I876,TRUE,_xll.ohTrigger(RecalcTrigger,Trigger3M)),NA())</f>
        <v>1.820856067460852E-2</v>
      </c>
      <c r="P876" s="44">
        <f>IFERROR(_xll.qlIndexFixing(ONIndex6M,I876,TRUE,_xll.ohTrigger(RecalcTrigger,Trigger6M)),NA())</f>
        <v>1.8761300886929178E-2</v>
      </c>
      <c r="Q876" s="183">
        <f>IFERROR(_xll.qlIndexFixing(ONIndex1Y,I876,TRUE,_xll.ohTrigger(RecalcTrigger,Trigger1Y)),NA())</f>
        <v>1.9788179303148468E-2</v>
      </c>
    </row>
    <row r="877" spans="2:17" x14ac:dyDescent="0.2">
      <c r="B877" s="39" t="s">
        <v>42</v>
      </c>
      <c r="D877" s="42">
        <f>_xll.qlCalendarAdvance(Calendar,$D876,B877,"f",FALSE)</f>
        <v>45505</v>
      </c>
      <c r="E877" s="177">
        <f>_xll.qlInterestRateIndexValueDate(IndexON,D877)</f>
        <v>45505</v>
      </c>
      <c r="F877" s="193">
        <f>IFERROR(_xll.qlIndexFixing(IndexON,D877,TRUE,_xll.ohTrigger(RecalcTrigger,TriggerON)),NA())</f>
        <v>1.6749930659516465E-2</v>
      </c>
      <c r="H877" s="42">
        <f>_xll.qlCalendarAdvance(Calendar,$H876,B877,"f",FALSE)</f>
        <v>45505</v>
      </c>
      <c r="I877" s="177">
        <f>_xll.qlInterestRateIndexValueDate(Index1M,$H877)</f>
        <v>45509</v>
      </c>
      <c r="J877" s="182">
        <f>IFERROR(_xll.qlIndexFixing(Index1M,$H877,TRUE,_xll.ohTrigger(RecalcTrigger,Trigger1M)),NA())</f>
        <v>1.7356660336733307E-2</v>
      </c>
      <c r="K877" s="44">
        <f>IFERROR(_xll.qlIndexFixing(Index3M,H877,TRUE,_xll.ohTrigger(RecalcTrigger,Trigger3M)),NA())</f>
        <v>1.8437261161971315E-2</v>
      </c>
      <c r="L877" s="44">
        <f>IFERROR(_xll.qlIndexFixing(Index6M,$H877,TRUE,_xll.ohTrigger(RecalcTrigger,Trigger6M)),NA())</f>
        <v>1.9151953276732872E-2</v>
      </c>
      <c r="M877" s="183">
        <f>IFERROR(_xll.qlIndexFixing(Index1Y,$H877,TRUE,_xll.ohTrigger(RecalcTrigger,Trigger1Y)),NA())</f>
        <v>2.056378284159132E-2</v>
      </c>
      <c r="N877" s="182">
        <f>IFERROR(_xll.qlIndexFixing(ONIndex1M,I877,TRUE,_xll.ohTrigger(RecalcTrigger,Trigger1M)),NA())</f>
        <v>1.7295673554311719E-2</v>
      </c>
      <c r="O877" s="44">
        <f>IFERROR(_xll.qlIndexFixing(ONIndex3M,I877,TRUE,_xll.ohTrigger(RecalcTrigger,Trigger3M)),NA())</f>
        <v>1.8235237069701427E-2</v>
      </c>
      <c r="P877" s="44">
        <f>IFERROR(_xll.qlIndexFixing(ONIndex6M,I877,TRUE,_xll.ohTrigger(RecalcTrigger,Trigger6M)),NA())</f>
        <v>1.8783807870406122E-2</v>
      </c>
      <c r="Q877" s="183">
        <f>IFERROR(_xll.qlIndexFixing(ONIndex1Y,I877,TRUE,_xll.ohTrigger(RecalcTrigger,Trigger1Y)),NA())</f>
        <v>1.9810903365220511E-2</v>
      </c>
    </row>
    <row r="878" spans="2:17" x14ac:dyDescent="0.2">
      <c r="B878" s="39" t="s">
        <v>42</v>
      </c>
      <c r="D878" s="42">
        <f>_xll.qlCalendarAdvance(Calendar,$D877,B878,"f",FALSE)</f>
        <v>45512</v>
      </c>
      <c r="E878" s="177">
        <f>_xll.qlInterestRateIndexValueDate(IndexON,D878)</f>
        <v>45512</v>
      </c>
      <c r="F878" s="193">
        <f>IFERROR(_xll.qlIndexFixing(IndexON,D878,TRUE,_xll.ohTrigger(RecalcTrigger,TriggerON)),NA())</f>
        <v>1.6775236203656618E-2</v>
      </c>
      <c r="H878" s="42">
        <f>_xll.qlCalendarAdvance(Calendar,$H877,B878,"f",FALSE)</f>
        <v>45512</v>
      </c>
      <c r="I878" s="177">
        <f>_xll.qlInterestRateIndexValueDate(Index1M,$H878)</f>
        <v>45516</v>
      </c>
      <c r="J878" s="182">
        <f>IFERROR(_xll.qlIndexFixing(Index1M,$H878,TRUE,_xll.ohTrigger(RecalcTrigger,Trigger1M)),NA())</f>
        <v>1.7382471408557688E-2</v>
      </c>
      <c r="K878" s="44">
        <f>IFERROR(_xll.qlIndexFixing(Index3M,H878,TRUE,_xll.ohTrigger(RecalcTrigger,Trigger3M)),NA())</f>
        <v>1.8462650474661824E-2</v>
      </c>
      <c r="L878" s="44">
        <f>IFERROR(_xll.qlIndexFixing(Index6M,$H878,TRUE,_xll.ohTrigger(RecalcTrigger,Trigger6M)),NA())</f>
        <v>1.9173741464238378E-2</v>
      </c>
      <c r="M878" s="183">
        <f>IFERROR(_xll.qlIndexFixing(Index1Y,$H878,TRUE,_xll.ohTrigger(RecalcTrigger,Trigger1Y)),NA())</f>
        <v>2.0584461533636373E-2</v>
      </c>
      <c r="N878" s="182">
        <f>IFERROR(_xll.qlIndexFixing(ONIndex1M,I878,TRUE,_xll.ohTrigger(RecalcTrigger,Trigger1M)),NA())</f>
        <v>1.7322033889826116E-2</v>
      </c>
      <c r="O878" s="44">
        <f>IFERROR(_xll.qlIndexFixing(ONIndex3M,I878,TRUE,_xll.ohTrigger(RecalcTrigger,Trigger3M)),NA())</f>
        <v>1.8261673825765712E-2</v>
      </c>
      <c r="P878" s="44">
        <f>IFERROR(_xll.qlIndexFixing(ONIndex6M,I878,TRUE,_xll.ohTrigger(RecalcTrigger,Trigger6M)),NA())</f>
        <v>1.8806121324930203E-2</v>
      </c>
      <c r="Q878" s="183">
        <f>IFERROR(_xll.qlIndexFixing(ONIndex1Y,I878,TRUE,_xll.ohTrigger(RecalcTrigger,Trigger1Y)),NA())</f>
        <v>1.9833537012976521E-2</v>
      </c>
    </row>
    <row r="879" spans="2:17" x14ac:dyDescent="0.2">
      <c r="B879" s="39" t="s">
        <v>42</v>
      </c>
      <c r="D879" s="42">
        <f>_xll.qlCalendarAdvance(Calendar,$D878,B879,"f",FALSE)</f>
        <v>45519</v>
      </c>
      <c r="E879" s="177">
        <f>_xll.qlInterestRateIndexValueDate(IndexON,D879)</f>
        <v>45519</v>
      </c>
      <c r="F879" s="193">
        <f>IFERROR(_xll.qlIndexFixing(IndexON,D879,TRUE,_xll.ohTrigger(RecalcTrigger,TriggerON)),NA())</f>
        <v>1.6800320860408391E-2</v>
      </c>
      <c r="H879" s="42">
        <f>_xll.qlCalendarAdvance(Calendar,$H878,B879,"f",FALSE)</f>
        <v>45519</v>
      </c>
      <c r="I879" s="177">
        <f>_xll.qlInterestRateIndexValueDate(Index1M,$H879)</f>
        <v>45523</v>
      </c>
      <c r="J879" s="182">
        <f>IFERROR(_xll.qlIndexFixing(Index1M,$H879,TRUE,_xll.ohTrigger(RecalcTrigger,Trigger1M)),NA())</f>
        <v>1.740796468786461E-2</v>
      </c>
      <c r="K879" s="44">
        <f>IFERROR(_xll.qlIndexFixing(Index3M,H879,TRUE,_xll.ohTrigger(RecalcTrigger,Trigger3M)),NA())</f>
        <v>1.8487910584726343E-2</v>
      </c>
      <c r="L879" s="44">
        <f>IFERROR(_xll.qlIndexFixing(Index6M,$H879,TRUE,_xll.ohTrigger(RecalcTrigger,Trigger6M)),NA())</f>
        <v>1.9195522446497915E-2</v>
      </c>
      <c r="M879" s="183">
        <f>IFERROR(_xll.qlIndexFixing(Index1Y,$H879,TRUE,_xll.ohTrigger(RecalcTrigger,Trigger1Y)),NA())</f>
        <v>2.0605047885513036E-2</v>
      </c>
      <c r="N879" s="182">
        <f>IFERROR(_xll.qlIndexFixing(ONIndex1M,I879,TRUE,_xll.ohTrigger(RecalcTrigger,Trigger1M)),NA())</f>
        <v>1.7348079734187394E-2</v>
      </c>
      <c r="O879" s="44">
        <f>IFERROR(_xll.qlIndexFixing(ONIndex3M,I879,TRUE,_xll.ohTrigger(RecalcTrigger,Trigger3M)),NA())</f>
        <v>1.8287869987565486E-2</v>
      </c>
      <c r="P879" s="44">
        <f>IFERROR(_xll.qlIndexFixing(ONIndex6M,I879,TRUE,_xll.ohTrigger(RecalcTrigger,Trigger6M)),NA())</f>
        <v>1.8828240821484599E-2</v>
      </c>
      <c r="Q879" s="183">
        <f>IFERROR(_xll.qlIndexFixing(ONIndex1Y,I879,TRUE,_xll.ohTrigger(RecalcTrigger,Trigger1Y)),NA())</f>
        <v>1.9856080622435712E-2</v>
      </c>
    </row>
    <row r="880" spans="2:17" x14ac:dyDescent="0.2">
      <c r="B880" s="39" t="s">
        <v>42</v>
      </c>
      <c r="D880" s="42">
        <f>_xll.qlCalendarAdvance(Calendar,$D879,B880,"f",FALSE)</f>
        <v>45526</v>
      </c>
      <c r="E880" s="177">
        <f>_xll.qlInterestRateIndexValueDate(IndexON,D880)</f>
        <v>45526</v>
      </c>
      <c r="F880" s="193">
        <f>IFERROR(_xll.qlIndexFixing(IndexON,D880,TRUE,_xll.ohTrigger(RecalcTrigger,TriggerON)),NA())</f>
        <v>1.6825183925135434E-2</v>
      </c>
      <c r="H880" s="42">
        <f>_xll.qlCalendarAdvance(Calendar,$H879,B880,"f",FALSE)</f>
        <v>45526</v>
      </c>
      <c r="I880" s="177">
        <f>_xll.qlInterestRateIndexValueDate(Index1M,$H880)</f>
        <v>45530</v>
      </c>
      <c r="J880" s="182">
        <f>IFERROR(_xll.qlIndexFixing(Index1M,$H880,TRUE,_xll.ohTrigger(RecalcTrigger,Trigger1M)),NA())</f>
        <v>1.7433138895612679E-2</v>
      </c>
      <c r="K880" s="44">
        <f>IFERROR(_xll.qlIndexFixing(Index3M,H880,TRUE,_xll.ohTrigger(RecalcTrigger,Trigger3M)),NA())</f>
        <v>1.8513057990019264E-2</v>
      </c>
      <c r="L880" s="44">
        <f>IFERROR(_xll.qlIndexFixing(Index6M,$H880,TRUE,_xll.ohTrigger(RecalcTrigger,Trigger6M)),NA())</f>
        <v>1.9217306216693861E-2</v>
      </c>
      <c r="M880" s="183">
        <f>IFERROR(_xll.qlIndexFixing(Index1Y,$H880,TRUE,_xll.ohTrigger(RecalcTrigger,Trigger1Y)),NA())</f>
        <v>2.0625542003450417E-2</v>
      </c>
      <c r="N880" s="182">
        <f>IFERROR(_xll.qlIndexFixing(ONIndex1M,I880,TRUE,_xll.ohTrigger(RecalcTrigger,Trigger1M)),NA())</f>
        <v>1.7373809527843065E-2</v>
      </c>
      <c r="O880" s="44">
        <f>IFERROR(_xll.qlIndexFixing(ONIndex3M,I880,TRUE,_xll.ohTrigger(RecalcTrigger,Trigger3M)),NA())</f>
        <v>1.8313824600424411E-2</v>
      </c>
      <c r="P880" s="44">
        <f>IFERROR(_xll.qlIndexFixing(ONIndex6M,I880,TRUE,_xll.ohTrigger(RecalcTrigger,Trigger6M)),NA())</f>
        <v>1.8850165931292295E-2</v>
      </c>
      <c r="Q880" s="183">
        <f>IFERROR(_xll.qlIndexFixing(ONIndex1Y,I880,TRUE,_xll.ohTrigger(RecalcTrigger,Trigger1Y)),NA())</f>
        <v>1.9878534570016981E-2</v>
      </c>
    </row>
    <row r="881" spans="2:17" x14ac:dyDescent="0.2">
      <c r="B881" s="39" t="s">
        <v>42</v>
      </c>
      <c r="D881" s="42">
        <f>_xll.qlCalendarAdvance(Calendar,$D880,B881,"f",FALSE)</f>
        <v>45533</v>
      </c>
      <c r="E881" s="177">
        <f>_xll.qlInterestRateIndexValueDate(IndexON,D881)</f>
        <v>45533</v>
      </c>
      <c r="F881" s="193">
        <f>IFERROR(_xll.qlIndexFixing(IndexON,D881,TRUE,_xll.ohTrigger(RecalcTrigger,TriggerON)),NA())</f>
        <v>1.6849824693521143E-2</v>
      </c>
      <c r="H881" s="42">
        <f>_xll.qlCalendarAdvance(Calendar,$H880,B881,"f",FALSE)</f>
        <v>45533</v>
      </c>
      <c r="I881" s="177">
        <f>_xll.qlInterestRateIndexValueDate(Index1M,$H881)</f>
        <v>45537</v>
      </c>
      <c r="J881" s="182">
        <f>IFERROR(_xll.qlIndexFixing(Index1M,$H881,TRUE,_xll.ohTrigger(RecalcTrigger,Trigger1M)),NA())</f>
        <v>1.7455839668360618E-2</v>
      </c>
      <c r="K881" s="44">
        <f>IFERROR(_xll.qlIndexFixing(Index3M,H881,TRUE,_xll.ohTrigger(RecalcTrigger,Trigger3M)),NA())</f>
        <v>1.8535855717454003E-2</v>
      </c>
      <c r="L881" s="44">
        <f>IFERROR(_xll.qlIndexFixing(Index6M,$H881,TRUE,_xll.ohTrigger(RecalcTrigger,Trigger6M)),NA())</f>
        <v>1.9234938261207399E-2</v>
      </c>
      <c r="M881" s="183">
        <f>IFERROR(_xll.qlIndexFixing(Index1Y,$H881,TRUE,_xll.ohTrigger(RecalcTrigger,Trigger1Y)),NA())</f>
        <v>2.0645943992050872E-2</v>
      </c>
      <c r="N881" s="182">
        <f>IFERROR(_xll.qlIndexFixing(ONIndex1M,I881,TRUE,_xll.ohTrigger(RecalcTrigger,Trigger1M)),NA())</f>
        <v>1.7399221711160706E-2</v>
      </c>
      <c r="O881" s="44">
        <f>IFERROR(_xll.qlIndexFixing(ONIndex3M,I881,TRUE,_xll.ohTrigger(RecalcTrigger,Trigger3M)),NA())</f>
        <v>1.8339536709426341E-2</v>
      </c>
      <c r="P881" s="44">
        <f>IFERROR(_xll.qlIndexFixing(ONIndex6M,I881,TRUE,_xll.ohTrigger(RecalcTrigger,Trigger6M)),NA())</f>
        <v>1.8871896225416407E-2</v>
      </c>
      <c r="Q881" s="183">
        <f>IFERROR(_xll.qlIndexFixing(ONIndex1Y,I881,TRUE,_xll.ohTrigger(RecalcTrigger,Trigger1Y)),NA())</f>
        <v>1.990089923181948E-2</v>
      </c>
    </row>
    <row r="882" spans="2:17" x14ac:dyDescent="0.2">
      <c r="B882" s="39" t="s">
        <v>42</v>
      </c>
      <c r="D882" s="42">
        <f>_xll.qlCalendarAdvance(Calendar,$D881,B882,"f",FALSE)</f>
        <v>45540</v>
      </c>
      <c r="E882" s="177">
        <f>_xll.qlInterestRateIndexValueDate(IndexON,D882)</f>
        <v>45540</v>
      </c>
      <c r="F882" s="193">
        <f>IFERROR(_xll.qlIndexFixing(IndexON,D882,TRUE,_xll.ohTrigger(RecalcTrigger,TriggerON)),NA())</f>
        <v>1.6874242460849231E-2</v>
      </c>
      <c r="H882" s="42">
        <f>_xll.qlCalendarAdvance(Calendar,$H881,B882,"f",FALSE)</f>
        <v>45540</v>
      </c>
      <c r="I882" s="177">
        <f>_xll.qlInterestRateIndexValueDate(Index1M,$H882)</f>
        <v>45544</v>
      </c>
      <c r="J882" s="182">
        <f>IFERROR(_xll.qlIndexFixing(Index1M,$H882,TRUE,_xll.ohTrigger(RecalcTrigger,Trigger1M)),NA())</f>
        <v>1.748049796286022E-2</v>
      </c>
      <c r="K882" s="44">
        <f>IFERROR(_xll.qlIndexFixing(Index3M,H882,TRUE,_xll.ohTrigger(RecalcTrigger,Trigger3M)),NA())</f>
        <v>1.8560828980076688E-2</v>
      </c>
      <c r="L882" s="44">
        <f>IFERROR(_xll.qlIndexFixing(Index6M,$H882,TRUE,_xll.ohTrigger(RecalcTrigger,Trigger6M)),NA())</f>
        <v>1.9256747637001075E-2</v>
      </c>
      <c r="M882" s="183">
        <f>IFERROR(_xll.qlIndexFixing(Index1Y,$H882,TRUE,_xll.ohTrigger(RecalcTrigger,Trigger1Y)),NA())</f>
        <v>2.0666253954291319E-2</v>
      </c>
      <c r="N882" s="182">
        <f>IFERROR(_xll.qlIndexFixing(ONIndex1M,I882,TRUE,_xll.ohTrigger(RecalcTrigger,Trigger1M)),NA())</f>
        <v>1.7424314724507894E-2</v>
      </c>
      <c r="O882" s="44">
        <f>IFERROR(_xll.qlIndexFixing(ONIndex3M,I882,TRUE,_xll.ohTrigger(RecalcTrigger,Trigger3M)),NA())</f>
        <v>1.8365005359735065E-2</v>
      </c>
      <c r="P882" s="44">
        <f>IFERROR(_xll.qlIndexFixing(ONIndex6M,I882,TRUE,_xll.ohTrigger(RecalcTrigger,Trigger6M)),NA())</f>
        <v>1.8893431274840111E-2</v>
      </c>
      <c r="Q882" s="183">
        <f>IFERROR(_xll.qlIndexFixing(ONIndex1Y,I882,TRUE,_xll.ohTrigger(RecalcTrigger,Trigger1Y)),NA())</f>
        <v>1.9923174984262104E-2</v>
      </c>
    </row>
    <row r="883" spans="2:17" x14ac:dyDescent="0.2">
      <c r="B883" s="39" t="s">
        <v>42</v>
      </c>
      <c r="D883" s="42">
        <f>_xll.qlCalendarAdvance(Calendar,$D882,B883,"f",FALSE)</f>
        <v>45547</v>
      </c>
      <c r="E883" s="177">
        <f>_xll.qlInterestRateIndexValueDate(IndexON,D883)</f>
        <v>45547</v>
      </c>
      <c r="F883" s="193">
        <f>IFERROR(_xll.qlIndexFixing(IndexON,D883,TRUE,_xll.ohTrigger(RecalcTrigger,TriggerON)),NA())</f>
        <v>1.6898436522643223E-2</v>
      </c>
      <c r="H883" s="42">
        <f>_xll.qlCalendarAdvance(Calendar,$H882,B883,"f",FALSE)</f>
        <v>45547</v>
      </c>
      <c r="I883" s="177">
        <f>_xll.qlInterestRateIndexValueDate(Index1M,$H883)</f>
        <v>45551</v>
      </c>
      <c r="J883" s="182">
        <f>IFERROR(_xll.qlIndexFixing(Index1M,$H883,TRUE,_xll.ohTrigger(RecalcTrigger,Trigger1M)),NA())</f>
        <v>1.7504996034500842E-2</v>
      </c>
      <c r="K883" s="44">
        <f>IFERROR(_xll.qlIndexFixing(Index3M,H883,TRUE,_xll.ohTrigger(RecalcTrigger,Trigger3M)),NA())</f>
        <v>1.8585739428732602E-2</v>
      </c>
      <c r="L883" s="44">
        <f>IFERROR(_xll.qlIndexFixing(Index6M,$H883,TRUE,_xll.ohTrigger(RecalcTrigger,Trigger6M)),NA())</f>
        <v>1.9278589801146565E-2</v>
      </c>
      <c r="M883" s="183">
        <f>IFERROR(_xll.qlIndexFixing(Index1Y,$H883,TRUE,_xll.ohTrigger(RecalcTrigger,Trigger1Y)),NA())</f>
        <v>2.0686471991521474E-2</v>
      </c>
      <c r="N883" s="182">
        <f>IFERROR(_xll.qlIndexFixing(ONIndex1M,I883,TRUE,_xll.ohTrigger(RecalcTrigger,Trigger1M)),NA())</f>
        <v>1.7449087008252206E-2</v>
      </c>
      <c r="O883" s="44">
        <f>IFERROR(_xll.qlIndexFixing(ONIndex3M,I883,TRUE,_xll.ohTrigger(RecalcTrigger,Trigger3M)),NA())</f>
        <v>1.8390229596354501E-2</v>
      </c>
      <c r="P883" s="44">
        <f>IFERROR(_xll.qlIndexFixing(ONIndex6M,I883,TRUE,_xll.ohTrigger(RecalcTrigger,Trigger6M)),NA())</f>
        <v>1.8914770650786394E-2</v>
      </c>
      <c r="Q883" s="183">
        <f>IFERROR(_xll.qlIndexFixing(ONIndex1Y,I883,TRUE,_xll.ohTrigger(RecalcTrigger,Trigger1Y)),NA())</f>
        <v>1.9945362203444006E-2</v>
      </c>
    </row>
    <row r="884" spans="2:17" x14ac:dyDescent="0.2">
      <c r="B884" s="39" t="s">
        <v>42</v>
      </c>
      <c r="D884" s="42">
        <f>_xll.qlCalendarAdvance(Calendar,$D883,B884,"f",FALSE)</f>
        <v>45554</v>
      </c>
      <c r="E884" s="177">
        <f>_xll.qlInterestRateIndexValueDate(IndexON,D884)</f>
        <v>45554</v>
      </c>
      <c r="F884" s="193">
        <f>IFERROR(_xll.qlIndexFixing(IndexON,D884,TRUE,_xll.ohTrigger(RecalcTrigger,TriggerON)),NA())</f>
        <v>1.6922406174506577E-2</v>
      </c>
      <c r="H884" s="42">
        <f>_xll.qlCalendarAdvance(Calendar,$H883,B884,"f",FALSE)</f>
        <v>45554</v>
      </c>
      <c r="I884" s="177">
        <f>_xll.qlInterestRateIndexValueDate(Index1M,$H884)</f>
        <v>45558</v>
      </c>
      <c r="J884" s="182">
        <f>IFERROR(_xll.qlIndexFixing(Index1M,$H884,TRUE,_xll.ohTrigger(RecalcTrigger,Trigger1M)),NA())</f>
        <v>1.7529409701245058E-2</v>
      </c>
      <c r="K884" s="44">
        <f>IFERROR(_xll.qlIndexFixing(Index3M,H884,TRUE,_xll.ohTrigger(RecalcTrigger,Trigger3M)),NA())</f>
        <v>1.8610604298978015E-2</v>
      </c>
      <c r="L884" s="44">
        <f>IFERROR(_xll.qlIndexFixing(Index6M,$H884,TRUE,_xll.ohTrigger(RecalcTrigger,Trigger6M)),NA())</f>
        <v>1.9300475145619059E-2</v>
      </c>
      <c r="M884" s="183">
        <f>IFERROR(_xll.qlIndexFixing(Index1Y,$H884,TRUE,_xll.ohTrigger(RecalcTrigger,Trigger1Y)),NA())</f>
        <v>2.0706598203464089E-2</v>
      </c>
      <c r="N884" s="182">
        <f>IFERROR(_xll.qlIndexFixing(ONIndex1M,I884,TRUE,_xll.ohTrigger(RecalcTrigger,Trigger1M)),NA())</f>
        <v>1.7473544719148748E-2</v>
      </c>
      <c r="O884" s="44">
        <f>IFERROR(_xll.qlIndexFixing(ONIndex3M,I884,TRUE,_xll.ohTrigger(RecalcTrigger,Trigger3M)),NA())</f>
        <v>1.8415213579476841E-2</v>
      </c>
      <c r="P884" s="44">
        <f>IFERROR(_xll.qlIndexFixing(ONIndex6M,I884,TRUE,_xll.ohTrigger(RecalcTrigger,Trigger6M)),NA())</f>
        <v>1.8935919423919145E-2</v>
      </c>
      <c r="Q884" s="183">
        <f>IFERROR(_xll.qlIndexFixing(ONIndex1Y,I884,TRUE,_xll.ohTrigger(RecalcTrigger,Trigger1Y)),NA())</f>
        <v>1.996746102837399E-2</v>
      </c>
    </row>
    <row r="885" spans="2:17" x14ac:dyDescent="0.2">
      <c r="B885" s="39" t="s">
        <v>42</v>
      </c>
      <c r="D885" s="42">
        <f>_xll.qlCalendarAdvance(Calendar,$D884,B885,"f",FALSE)</f>
        <v>45561</v>
      </c>
      <c r="E885" s="177">
        <f>_xll.qlInterestRateIndexValueDate(IndexON,D885)</f>
        <v>45561</v>
      </c>
      <c r="F885" s="193">
        <f>IFERROR(_xll.qlIndexFixing(IndexON,D885,TRUE,_xll.ohTrigger(RecalcTrigger,TriggerON)),NA())</f>
        <v>1.6946169800533539E-2</v>
      </c>
      <c r="H885" s="42">
        <f>_xll.qlCalendarAdvance(Calendar,$H884,B885,"f",FALSE)</f>
        <v>45561</v>
      </c>
      <c r="I885" s="177">
        <f>_xll.qlInterestRateIndexValueDate(Index1M,$H885)</f>
        <v>45565</v>
      </c>
      <c r="J885" s="182">
        <f>IFERROR(_xll.qlIndexFixing(Index1M,$H885,TRUE,_xll.ohTrigger(RecalcTrigger,Trigger1M)),NA())</f>
        <v>1.755597836310608E-2</v>
      </c>
      <c r="K885" s="44">
        <f>IFERROR(_xll.qlIndexFixing(Index3M,H885,TRUE,_xll.ohTrigger(RecalcTrigger,Trigger3M)),NA())</f>
        <v>1.8637689957662015E-2</v>
      </c>
      <c r="L885" s="44">
        <f>IFERROR(_xll.qlIndexFixing(Index6M,$H885,TRUE,_xll.ohTrigger(RecalcTrigger,Trigger6M)),NA())</f>
        <v>1.9322413196582157E-2</v>
      </c>
      <c r="M885" s="183">
        <f>IFERROR(_xll.qlIndexFixing(Index1Y,$H885,TRUE,_xll.ohTrigger(RecalcTrigger,Trigger1Y)),NA())</f>
        <v>2.0726632607738389E-2</v>
      </c>
      <c r="N885" s="182">
        <f>IFERROR(_xll.qlIndexFixing(ONIndex1M,I885,TRUE,_xll.ohTrigger(RecalcTrigger,Trigger1M)),NA())</f>
        <v>1.7497903024761285E-2</v>
      </c>
      <c r="O885" s="44">
        <f>IFERROR(_xll.qlIndexFixing(ONIndex3M,I885,TRUE,_xll.ohTrigger(RecalcTrigger,Trigger3M)),NA())</f>
        <v>1.8440100017587113E-2</v>
      </c>
      <c r="P885" s="44">
        <f>IFERROR(_xll.qlIndexFixing(ONIndex6M,I885,TRUE,_xll.ohTrigger(RecalcTrigger,Trigger6M)),NA())</f>
        <v>1.8957031634938559E-2</v>
      </c>
      <c r="Q885" s="183">
        <f>IFERROR(_xll.qlIndexFixing(ONIndex1Y,I885,TRUE,_xll.ohTrigger(RecalcTrigger,Trigger1Y)),NA())</f>
        <v>1.9989465170722198E-2</v>
      </c>
    </row>
    <row r="886" spans="2:17" x14ac:dyDescent="0.2">
      <c r="B886" s="39" t="s">
        <v>42</v>
      </c>
      <c r="D886" s="42">
        <f>_xll.qlCalendarAdvance(Calendar,$D885,B886,"f",FALSE)</f>
        <v>45568</v>
      </c>
      <c r="E886" s="177">
        <f>_xll.qlInterestRateIndexValueDate(IndexON,D886)</f>
        <v>45568</v>
      </c>
      <c r="F886" s="193">
        <f>IFERROR(_xll.qlIndexFixing(IndexON,D886,TRUE,_xll.ohTrigger(RecalcTrigger,TriggerON)),NA())</f>
        <v>1.6969942463092025E-2</v>
      </c>
      <c r="H886" s="42">
        <f>_xll.qlCalendarAdvance(Calendar,$H885,B886,"f",FALSE)</f>
        <v>45568</v>
      </c>
      <c r="I886" s="177">
        <f>_xll.qlInterestRateIndexValueDate(Index1M,$H886)</f>
        <v>45572</v>
      </c>
      <c r="J886" s="182">
        <f>IFERROR(_xll.qlIndexFixing(Index1M,$H886,TRUE,_xll.ohTrigger(RecalcTrigger,Trigger1M)),NA())</f>
        <v>1.7580381687468637E-2</v>
      </c>
      <c r="K886" s="44">
        <f>IFERROR(_xll.qlIndexFixing(Index3M,H886,TRUE,_xll.ohTrigger(RecalcTrigger,Trigger3M)),NA())</f>
        <v>1.8662499575905298E-2</v>
      </c>
      <c r="L886" s="44">
        <f>IFERROR(_xll.qlIndexFixing(Index6M,$H886,TRUE,_xll.ohTrigger(RecalcTrigger,Trigger6M)),NA())</f>
        <v>1.9344407719401015E-2</v>
      </c>
      <c r="M886" s="183">
        <f>IFERROR(_xll.qlIndexFixing(Index1Y,$H886,TRUE,_xll.ohTrigger(RecalcTrigger,Trigger1Y)),NA())</f>
        <v>2.0746574722145545E-2</v>
      </c>
      <c r="N886" s="182">
        <f>IFERROR(_xll.qlIndexFixing(ONIndex1M,I886,TRUE,_xll.ohTrigger(RecalcTrigger,Trigger1M)),NA())</f>
        <v>1.7522263145881567E-2</v>
      </c>
      <c r="O886" s="44">
        <f>IFERROR(_xll.qlIndexFixing(ONIndex3M,I886,TRUE,_xll.ohTrigger(RecalcTrigger,Trigger3M)),NA())</f>
        <v>1.8464956086470252E-2</v>
      </c>
      <c r="P886" s="44">
        <f>IFERROR(_xll.qlIndexFixing(ONIndex6M,I886,TRUE,_xll.ohTrigger(RecalcTrigger,Trigger6M)),NA())</f>
        <v>1.8978180110069687E-2</v>
      </c>
      <c r="Q886" s="183">
        <f>IFERROR(_xll.qlIndexFixing(ONIndex1Y,I886,TRUE,_xll.ohTrigger(RecalcTrigger,Trigger1Y)),NA())</f>
        <v>2.0011371845916059E-2</v>
      </c>
    </row>
    <row r="887" spans="2:17" x14ac:dyDescent="0.2">
      <c r="B887" s="39" t="s">
        <v>42</v>
      </c>
      <c r="D887" s="42">
        <f>_xll.qlCalendarAdvance(Calendar,$D886,B887,"f",FALSE)</f>
        <v>45575</v>
      </c>
      <c r="E887" s="177">
        <f>_xll.qlInterestRateIndexValueDate(IndexON,D887)</f>
        <v>45575</v>
      </c>
      <c r="F887" s="193">
        <f>IFERROR(_xll.qlIndexFixing(IndexON,D887,TRUE,_xll.ohTrigger(RecalcTrigger,TriggerON)),NA())</f>
        <v>1.6993787077614897E-2</v>
      </c>
      <c r="H887" s="42">
        <f>_xll.qlCalendarAdvance(Calendar,$H886,B887,"f",FALSE)</f>
        <v>45575</v>
      </c>
      <c r="I887" s="177">
        <f>_xll.qlInterestRateIndexValueDate(Index1M,$H887)</f>
        <v>45579</v>
      </c>
      <c r="J887" s="182">
        <f>IFERROR(_xll.qlIndexFixing(Index1M,$H887,TRUE,_xll.ohTrigger(RecalcTrigger,Trigger1M)),NA())</f>
        <v>1.7604790308765696E-2</v>
      </c>
      <c r="K887" s="44">
        <f>IFERROR(_xll.qlIndexFixing(Index3M,H887,TRUE,_xll.ohTrigger(RecalcTrigger,Trigger3M)),NA())</f>
        <v>1.8687285167116912E-2</v>
      </c>
      <c r="L887" s="44">
        <f>IFERROR(_xll.qlIndexFixing(Index6M,$H887,TRUE,_xll.ohTrigger(RecalcTrigger,Trigger6M)),NA())</f>
        <v>1.9366460272140524E-2</v>
      </c>
      <c r="M887" s="183">
        <f>IFERROR(_xll.qlIndexFixing(Index1Y,$H887,TRUE,_xll.ohTrigger(RecalcTrigger,Trigger1Y)),NA())</f>
        <v>2.0766423868540013E-2</v>
      </c>
      <c r="N887" s="182">
        <f>IFERROR(_xll.qlIndexFixing(ONIndex1M,I887,TRUE,_xll.ohTrigger(RecalcTrigger,Trigger1M)),NA())</f>
        <v>1.7546626280910971E-2</v>
      </c>
      <c r="O887" s="44">
        <f>IFERROR(_xll.qlIndexFixing(ONIndex3M,I887,TRUE,_xll.ohTrigger(RecalcTrigger,Trigger3M)),NA())</f>
        <v>1.8489782659427689E-2</v>
      </c>
      <c r="P887" s="44">
        <f>IFERROR(_xll.qlIndexFixing(ONIndex6M,I887,TRUE,_xll.ohTrigger(RecalcTrigger,Trigger6M)),NA())</f>
        <v>1.8999366386243111E-2</v>
      </c>
      <c r="Q887" s="183">
        <f>IFERROR(_xll.qlIndexFixing(ONIndex1Y,I887,TRUE,_xll.ohTrigger(RecalcTrigger,Trigger1Y)),NA())</f>
        <v>2.0033181345562312E-2</v>
      </c>
    </row>
    <row r="888" spans="2:17" x14ac:dyDescent="0.2">
      <c r="B888" s="39" t="s">
        <v>42</v>
      </c>
      <c r="D888" s="42">
        <f>_xll.qlCalendarAdvance(Calendar,$D887,B888,"f",FALSE)</f>
        <v>45582</v>
      </c>
      <c r="E888" s="177">
        <f>_xll.qlInterestRateIndexValueDate(IndexON,D888)</f>
        <v>45582</v>
      </c>
      <c r="F888" s="193">
        <f>IFERROR(_xll.qlIndexFixing(IndexON,D888,TRUE,_xll.ohTrigger(RecalcTrigger,TriggerON)),NA())</f>
        <v>1.7017705450976806E-2</v>
      </c>
      <c r="H888" s="42">
        <f>_xll.qlCalendarAdvance(Calendar,$H887,B888,"f",FALSE)</f>
        <v>45582</v>
      </c>
      <c r="I888" s="177">
        <f>_xll.qlInterestRateIndexValueDate(Index1M,$H888)</f>
        <v>45586</v>
      </c>
      <c r="J888" s="182">
        <f>IFERROR(_xll.qlIndexFixing(Index1M,$H888,TRUE,_xll.ohTrigger(RecalcTrigger,Trigger1M)),NA())</f>
        <v>1.7629205427275845E-2</v>
      </c>
      <c r="K888" s="44">
        <f>IFERROR(_xll.qlIndexFixing(Index3M,H888,TRUE,_xll.ohTrigger(RecalcTrigger,Trigger3M)),NA())</f>
        <v>1.871204760839525E-2</v>
      </c>
      <c r="L888" s="44">
        <f>IFERROR(_xll.qlIndexFixing(Index6M,$H888,TRUE,_xll.ohTrigger(RecalcTrigger,Trigger6M)),NA())</f>
        <v>1.9390693605798266E-2</v>
      </c>
      <c r="M888" s="183">
        <f>IFERROR(_xll.qlIndexFixing(Index1Y,$H888,TRUE,_xll.ohTrigger(RecalcTrigger,Trigger1Y)),NA())</f>
        <v>2.0786179361014574E-2</v>
      </c>
      <c r="N888" s="182">
        <f>IFERROR(_xll.qlIndexFixing(ONIndex1M,I888,TRUE,_xll.ohTrigger(RecalcTrigger,Trigger1M)),NA())</f>
        <v>1.7570993628250875E-2</v>
      </c>
      <c r="O888" s="44">
        <f>IFERROR(_xll.qlIndexFixing(ONIndex3M,I888,TRUE,_xll.ohTrigger(RecalcTrigger,Trigger3M)),NA())</f>
        <v>1.8514580609920728E-2</v>
      </c>
      <c r="P888" s="44">
        <f>IFERROR(_xll.qlIndexFixing(ONIndex6M,I888,TRUE,_xll.ohTrigger(RecalcTrigger,Trigger6M)),NA())</f>
        <v>1.902059200046935E-2</v>
      </c>
      <c r="Q888" s="183">
        <f>IFERROR(_xll.qlIndexFixing(ONIndex1Y,I888,TRUE,_xll.ohTrigger(RecalcTrigger,Trigger1Y)),NA())</f>
        <v>2.0054893961027886E-2</v>
      </c>
    </row>
    <row r="889" spans="2:17" x14ac:dyDescent="0.2">
      <c r="B889" s="39" t="s">
        <v>42</v>
      </c>
      <c r="D889" s="42">
        <f>_xll.qlCalendarAdvance(Calendar,$D888,B889,"f",FALSE)</f>
        <v>45589</v>
      </c>
      <c r="E889" s="177">
        <f>_xll.qlInterestRateIndexValueDate(IndexON,D889)</f>
        <v>45589</v>
      </c>
      <c r="F889" s="193">
        <f>IFERROR(_xll.qlIndexFixing(IndexON,D889,TRUE,_xll.ohTrigger(RecalcTrigger,TriggerON)),NA())</f>
        <v>1.7041699389892528E-2</v>
      </c>
      <c r="H889" s="42">
        <f>_xll.qlCalendarAdvance(Calendar,$H888,B889,"f",FALSE)</f>
        <v>45589</v>
      </c>
      <c r="I889" s="177">
        <f>_xll.qlInterestRateIndexValueDate(Index1M,$H889)</f>
        <v>45593</v>
      </c>
      <c r="J889" s="182">
        <f>IFERROR(_xll.qlIndexFixing(Index1M,$H889,TRUE,_xll.ohTrigger(RecalcTrigger,Trigger1M)),NA())</f>
        <v>1.7653628243300877E-2</v>
      </c>
      <c r="K889" s="44">
        <f>IFERROR(_xll.qlIndexFixing(Index3M,H889,TRUE,_xll.ohTrigger(RecalcTrigger,Trigger3M)),NA())</f>
        <v>1.8736787776863037E-2</v>
      </c>
      <c r="L889" s="44">
        <f>IFERROR(_xll.qlIndexFixing(Index6M,$H889,TRUE,_xll.ohTrigger(RecalcTrigger,Trigger6M)),NA())</f>
        <v>1.9410745682598401E-2</v>
      </c>
      <c r="M889" s="183">
        <f>IFERROR(_xll.qlIndexFixing(Index1Y,$H889,TRUE,_xll.ohTrigger(RecalcTrigger,Trigger1Y)),NA())</f>
        <v>2.0805840506269786E-2</v>
      </c>
      <c r="N889" s="182">
        <f>IFERROR(_xll.qlIndexFixing(ONIndex1M,I889,TRUE,_xll.ohTrigger(RecalcTrigger,Trigger1M)),NA())</f>
        <v>1.7595366386622402E-2</v>
      </c>
      <c r="O889" s="44">
        <f>IFERROR(_xll.qlIndexFixing(ONIndex3M,I889,TRUE,_xll.ohTrigger(RecalcTrigger,Trigger3M)),NA())</f>
        <v>1.8539350811410671E-2</v>
      </c>
      <c r="P889" s="44">
        <f>IFERROR(_xll.qlIndexFixing(ONIndex6M,I889,TRUE,_xll.ohTrigger(RecalcTrigger,Trigger6M)),NA())</f>
        <v>1.9041858489439178E-2</v>
      </c>
      <c r="Q889" s="183">
        <f>IFERROR(_xll.qlIndexFixing(ONIndex1Y,I889,TRUE,_xll.ohTrigger(RecalcTrigger,Trigger1Y)),NA())</f>
        <v>2.0076509983679713E-2</v>
      </c>
    </row>
    <row r="890" spans="2:17" x14ac:dyDescent="0.2">
      <c r="B890" s="39" t="s">
        <v>42</v>
      </c>
      <c r="D890" s="42">
        <f>_xll.qlCalendarAdvance(Calendar,$D889,B890,"f",FALSE)</f>
        <v>45596</v>
      </c>
      <c r="E890" s="177">
        <f>_xll.qlInterestRateIndexValueDate(IndexON,D890)</f>
        <v>45596</v>
      </c>
      <c r="F890" s="193">
        <f>IFERROR(_xll.qlIndexFixing(IndexON,D890,TRUE,_xll.ohTrigger(RecalcTrigger,TriggerON)),NA())</f>
        <v>1.7065770701076843E-2</v>
      </c>
      <c r="H890" s="42">
        <f>_xll.qlCalendarAdvance(Calendar,$H889,B890,"f",FALSE)</f>
        <v>45596</v>
      </c>
      <c r="I890" s="177">
        <f>_xll.qlInterestRateIndexValueDate(Index1M,$H890)</f>
        <v>45600</v>
      </c>
      <c r="J890" s="182">
        <f>IFERROR(_xll.qlIndexFixing(Index1M,$H890,TRUE,_xll.ohTrigger(RecalcTrigger,Trigger1M)),NA())</f>
        <v>1.7675880263257504E-2</v>
      </c>
      <c r="K890" s="44">
        <f>IFERROR(_xll.qlIndexFixing(Index3M,H890,TRUE,_xll.ohTrigger(RecalcTrigger,Trigger3M)),NA())</f>
        <v>1.8761506549663846E-2</v>
      </c>
      <c r="L890" s="44">
        <f>IFERROR(_xll.qlIndexFixing(Index6M,$H890,TRUE,_xll.ohTrigger(RecalcTrigger,Trigger6M)),NA())</f>
        <v>1.9432981648108156E-2</v>
      </c>
      <c r="M890" s="183">
        <f>IFERROR(_xll.qlIndexFixing(Index1Y,$H890,TRUE,_xll.ohTrigger(RecalcTrigger,Trigger1Y)),NA())</f>
        <v>2.0825406603616821E-2</v>
      </c>
      <c r="N890" s="182">
        <f>IFERROR(_xll.qlIndexFixing(ONIndex1M,I890,TRUE,_xll.ohTrigger(RecalcTrigger,Trigger1M)),NA())</f>
        <v>1.7619745754346994E-2</v>
      </c>
      <c r="O890" s="44">
        <f>IFERROR(_xll.qlIndexFixing(ONIndex3M,I890,TRUE,_xll.ohTrigger(RecalcTrigger,Trigger3M)),NA())</f>
        <v>1.8564094137358822E-2</v>
      </c>
      <c r="P890" s="44">
        <f>IFERROR(_xll.qlIndexFixing(ONIndex6M,I890,TRUE,_xll.ohTrigger(RecalcTrigger,Trigger6M)),NA())</f>
        <v>1.9063167390163116E-2</v>
      </c>
      <c r="Q890" s="183">
        <f>IFERROR(_xll.qlIndexFixing(ONIndex1Y,I890,TRUE,_xll.ohTrigger(RecalcTrigger,Trigger1Y)),NA())</f>
        <v>2.0098029704964659E-2</v>
      </c>
    </row>
    <row r="891" spans="2:17" x14ac:dyDescent="0.2">
      <c r="B891" s="39" t="s">
        <v>42</v>
      </c>
      <c r="D891" s="42">
        <f>_xll.qlCalendarAdvance(Calendar,$D890,B891,"f",FALSE)</f>
        <v>45603</v>
      </c>
      <c r="E891" s="177">
        <f>_xll.qlInterestRateIndexValueDate(IndexON,D891)</f>
        <v>45603</v>
      </c>
      <c r="F891" s="193">
        <f>IFERROR(_xll.qlIndexFixing(IndexON,D891,TRUE,_xll.ohTrigger(RecalcTrigger,TriggerON)),NA())</f>
        <v>1.70899211914044E-2</v>
      </c>
      <c r="H891" s="42">
        <f>_xll.qlCalendarAdvance(Calendar,$H890,B891,"f",FALSE)</f>
        <v>45603</v>
      </c>
      <c r="I891" s="177">
        <f>_xll.qlInterestRateIndexValueDate(Index1M,$H891)</f>
        <v>45607</v>
      </c>
      <c r="J891" s="182">
        <f>IFERROR(_xll.qlIndexFixing(Index1M,$H891,TRUE,_xll.ohTrigger(RecalcTrigger,Trigger1M)),NA())</f>
        <v>1.770032005190636E-2</v>
      </c>
      <c r="K891" s="44">
        <f>IFERROR(_xll.qlIndexFixing(Index3M,H891,TRUE,_xll.ohTrigger(RecalcTrigger,Trigger3M)),NA())</f>
        <v>1.8786204803962977E-2</v>
      </c>
      <c r="L891" s="44">
        <f>IFERROR(_xll.qlIndexFixing(Index6M,$H891,TRUE,_xll.ohTrigger(RecalcTrigger,Trigger6M)),NA())</f>
        <v>1.9455281859124408E-2</v>
      </c>
      <c r="M891" s="183">
        <f>IFERROR(_xll.qlIndexFixing(Index1Y,$H891,TRUE,_xll.ohTrigger(RecalcTrigger,Trigger1Y)),NA())</f>
        <v>2.0844876944975731E-2</v>
      </c>
      <c r="N891" s="182">
        <f>IFERROR(_xll.qlIndexFixing(ONIndex1M,I891,TRUE,_xll.ohTrigger(RecalcTrigger,Trigger1M)),NA())</f>
        <v>1.7644132929905965E-2</v>
      </c>
      <c r="O891" s="44">
        <f>IFERROR(_xll.qlIndexFixing(ONIndex3M,I891,TRUE,_xll.ohTrigger(RecalcTrigger,Trigger3M)),NA())</f>
        <v>1.8588811460986676E-2</v>
      </c>
      <c r="P891" s="44">
        <f>IFERROR(_xll.qlIndexFixing(ONIndex6M,I891,TRUE,_xll.ohTrigger(RecalcTrigger,Trigger6M)),NA())</f>
        <v>1.9084520239491809E-2</v>
      </c>
      <c r="Q891" s="183">
        <f>IFERROR(_xll.qlIndexFixing(ONIndex1Y,I891,TRUE,_xll.ohTrigger(RecalcTrigger,Trigger1Y)),NA())</f>
        <v>2.0119453416409527E-2</v>
      </c>
    </row>
    <row r="892" spans="2:17" x14ac:dyDescent="0.2">
      <c r="B892" s="39" t="s">
        <v>42</v>
      </c>
      <c r="D892" s="42">
        <f>_xll.qlCalendarAdvance(Calendar,$D891,B892,"f",FALSE)</f>
        <v>45610</v>
      </c>
      <c r="E892" s="177">
        <f>_xll.qlInterestRateIndexValueDate(IndexON,D892)</f>
        <v>45610</v>
      </c>
      <c r="F892" s="193">
        <f>IFERROR(_xll.qlIndexFixing(IndexON,D892,TRUE,_xll.ohTrigger(RecalcTrigger,TriggerON)),NA())</f>
        <v>1.7114152667510041E-2</v>
      </c>
      <c r="H892" s="42">
        <f>_xll.qlCalendarAdvance(Calendar,$H891,B892,"f",FALSE)</f>
        <v>45610</v>
      </c>
      <c r="I892" s="177">
        <f>_xll.qlInterestRateIndexValueDate(Index1M,$H892)</f>
        <v>45614</v>
      </c>
      <c r="J892" s="182">
        <f>IFERROR(_xll.qlIndexFixing(Index1M,$H892,TRUE,_xll.ohTrigger(RecalcTrigger,Trigger1M)),NA())</f>
        <v>1.7724771051067734E-2</v>
      </c>
      <c r="K892" s="44">
        <f>IFERROR(_xll.qlIndexFixing(Index3M,H892,TRUE,_xll.ohTrigger(RecalcTrigger,Trigger3M)),NA())</f>
        <v>1.8810883416950919E-2</v>
      </c>
      <c r="L892" s="44">
        <f>IFERROR(_xll.qlIndexFixing(Index6M,$H892,TRUE,_xll.ohTrigger(RecalcTrigger,Trigger6M)),NA())</f>
        <v>1.9477647869731933E-2</v>
      </c>
      <c r="M892" s="183">
        <f>IFERROR(_xll.qlIndexFixing(Index1Y,$H892,TRUE,_xll.ohTrigger(RecalcTrigger,Trigger1Y)),NA())</f>
        <v>2.0864250814875657E-2</v>
      </c>
      <c r="N892" s="182">
        <f>IFERROR(_xll.qlIndexFixing(ONIndex1M,I892,TRUE,_xll.ohTrigger(RecalcTrigger,Trigger1M)),NA())</f>
        <v>1.7668529111940501E-2</v>
      </c>
      <c r="O892" s="44">
        <f>IFERROR(_xll.qlIndexFixing(ONIndex3M,I892,TRUE,_xll.ohTrigger(RecalcTrigger,Trigger3M)),NA())</f>
        <v>1.8613503655835473E-2</v>
      </c>
      <c r="P892" s="44">
        <f>IFERROR(_xll.qlIndexFixing(ONIndex6M,I892,TRUE,_xll.ohTrigger(RecalcTrigger,Trigger6M)),NA())</f>
        <v>1.9105918574435776E-2</v>
      </c>
      <c r="Q892" s="183">
        <f>IFERROR(_xll.qlIndexFixing(ONIndex1Y,I892,TRUE,_xll.ohTrigger(RecalcTrigger,Trigger1Y)),NA())</f>
        <v>2.0140781409381248E-2</v>
      </c>
    </row>
    <row r="893" spans="2:17" x14ac:dyDescent="0.2">
      <c r="B893" s="39" t="s">
        <v>42</v>
      </c>
      <c r="D893" s="42">
        <f>_xll.qlCalendarAdvance(Calendar,$D892,B893,"f",FALSE)</f>
        <v>45617</v>
      </c>
      <c r="E893" s="177">
        <f>_xll.qlInterestRateIndexValueDate(IndexON,D893)</f>
        <v>45617</v>
      </c>
      <c r="F893" s="193">
        <f>IFERROR(_xll.qlIndexFixing(IndexON,D893,TRUE,_xll.ohTrigger(RecalcTrigger,TriggerON)),NA())</f>
        <v>1.7138466936268415E-2</v>
      </c>
      <c r="H893" s="42">
        <f>_xll.qlCalendarAdvance(Calendar,$H892,B893,"f",FALSE)</f>
        <v>45617</v>
      </c>
      <c r="I893" s="177">
        <f>_xll.qlInterestRateIndexValueDate(Index1M,$H893)</f>
        <v>45621</v>
      </c>
      <c r="J893" s="182">
        <f>IFERROR(_xll.qlIndexFixing(Index1M,$H893,TRUE,_xll.ohTrigger(RecalcTrigger,Trigger1M)),NA())</f>
        <v>1.7753606805353261E-2</v>
      </c>
      <c r="K893" s="44">
        <f>IFERROR(_xll.qlIndexFixing(Index3M,H893,TRUE,_xll.ohTrigger(RecalcTrigger,Trigger3M)),NA())</f>
        <v>1.8835543265837286E-2</v>
      </c>
      <c r="L893" s="44">
        <f>IFERROR(_xll.qlIndexFixing(Index6M,$H893,TRUE,_xll.ohTrigger(RecalcTrigger,Trigger6M)),NA())</f>
        <v>1.9500081234088845E-2</v>
      </c>
      <c r="M893" s="183">
        <f>IFERROR(_xll.qlIndexFixing(Index1Y,$H893,TRUE,_xll.ohTrigger(RecalcTrigger,Trigger1Y)),NA())</f>
        <v>2.0883527490454828E-2</v>
      </c>
      <c r="N893" s="182">
        <f>IFERROR(_xll.qlIndexFixing(ONIndex1M,I893,TRUE,_xll.ohTrigger(RecalcTrigger,Trigger1M)),NA())</f>
        <v>1.7692935498772044E-2</v>
      </c>
      <c r="O893" s="44">
        <f>IFERROR(_xll.qlIndexFixing(ONIndex3M,I893,TRUE,_xll.ohTrigger(RecalcTrigger,Trigger3M)),NA())</f>
        <v>1.8638171595446451E-2</v>
      </c>
      <c r="P893" s="44">
        <f>IFERROR(_xll.qlIndexFixing(ONIndex6M,I893,TRUE,_xll.ohTrigger(RecalcTrigger,Trigger6M)),NA())</f>
        <v>1.9127363931685792E-2</v>
      </c>
      <c r="Q893" s="183">
        <f>IFERROR(_xll.qlIndexFixing(ONIndex1Y,I893,TRUE,_xll.ohTrigger(RecalcTrigger,Trigger1Y)),NA())</f>
        <v>2.0162013975326687E-2</v>
      </c>
    </row>
    <row r="894" spans="2:17" x14ac:dyDescent="0.2">
      <c r="B894" s="39" t="s">
        <v>42</v>
      </c>
      <c r="D894" s="42">
        <f>_xll.qlCalendarAdvance(Calendar,$D893,B894,"f",FALSE)</f>
        <v>45624</v>
      </c>
      <c r="E894" s="177">
        <f>_xll.qlInterestRateIndexValueDate(IndexON,D894)</f>
        <v>45624</v>
      </c>
      <c r="F894" s="193">
        <f>IFERROR(_xll.qlIndexFixing(IndexON,D894,TRUE,_xll.ohTrigger(RecalcTrigger,TriggerON)),NA())</f>
        <v>1.7162865804314364E-2</v>
      </c>
      <c r="H894" s="42">
        <f>_xll.qlCalendarAdvance(Calendar,$H893,B894,"f",FALSE)</f>
        <v>45624</v>
      </c>
      <c r="I894" s="177">
        <f>_xll.qlInterestRateIndexValueDate(Index1M,$H894)</f>
        <v>45628</v>
      </c>
      <c r="J894" s="182">
        <f>IFERROR(_xll.qlIndexFixing(Index1M,$H894,TRUE,_xll.ohTrigger(RecalcTrigger,Trigger1M)),NA())</f>
        <v>1.7775899797119483E-2</v>
      </c>
      <c r="K894" s="44">
        <f>IFERROR(_xll.qlIndexFixing(Index3M,H894,TRUE,_xll.ohTrigger(RecalcTrigger,Trigger3M)),NA())</f>
        <v>1.885793519817049E-2</v>
      </c>
      <c r="L894" s="44">
        <f>IFERROR(_xll.qlIndexFixing(Index6M,$H894,TRUE,_xll.ohTrigger(RecalcTrigger,Trigger6M)),NA())</f>
        <v>1.952258350643233E-2</v>
      </c>
      <c r="M894" s="183">
        <f>IFERROR(_xll.qlIndexFixing(Index1Y,$H894,TRUE,_xll.ohTrigger(RecalcTrigger,Trigger1Y)),NA())</f>
        <v>2.0902706241461216E-2</v>
      </c>
      <c r="N894" s="182">
        <f>IFERROR(_xll.qlIndexFixing(ONIndex1M,I894,TRUE,_xll.ohTrigger(RecalcTrigger,Trigger1M)),NA())</f>
        <v>1.7717353289041782E-2</v>
      </c>
      <c r="O894" s="44">
        <f>IFERROR(_xll.qlIndexFixing(ONIndex3M,I894,TRUE,_xll.ohTrigger(RecalcTrigger,Trigger3M)),NA())</f>
        <v>1.8662816153041106E-2</v>
      </c>
      <c r="P894" s="44">
        <f>IFERROR(_xll.qlIndexFixing(ONIndex6M,I894,TRUE,_xll.ohTrigger(RecalcTrigger,Trigger6M)),NA())</f>
        <v>1.9148857848252376E-2</v>
      </c>
      <c r="Q894" s="183">
        <f>IFERROR(_xll.qlIndexFixing(ONIndex1Y,I894,TRUE,_xll.ohTrigger(RecalcTrigger,Trigger1Y)),NA())</f>
        <v>2.0183151405692712E-2</v>
      </c>
    </row>
    <row r="895" spans="2:17" x14ac:dyDescent="0.2">
      <c r="B895" s="39" t="s">
        <v>42</v>
      </c>
      <c r="D895" s="42">
        <f>_xll.qlCalendarAdvance(Calendar,$D894,B895,"f",FALSE)</f>
        <v>45631</v>
      </c>
      <c r="E895" s="177">
        <f>_xll.qlInterestRateIndexValueDate(IndexON,D895)</f>
        <v>45631</v>
      </c>
      <c r="F895" s="193">
        <f>IFERROR(_xll.qlIndexFixing(IndexON,D895,TRUE,_xll.ohTrigger(RecalcTrigger,TriggerON)),NA())</f>
        <v>1.7187351078362667E-2</v>
      </c>
      <c r="H895" s="42">
        <f>_xll.qlCalendarAdvance(Calendar,$H894,B895,"f",FALSE)</f>
        <v>45631</v>
      </c>
      <c r="I895" s="177">
        <f>_xll.qlInterestRateIndexValueDate(Index1M,$H895)</f>
        <v>45635</v>
      </c>
      <c r="J895" s="182">
        <f>IFERROR(_xll.qlIndexFixing(Index1M,$H895,TRUE,_xll.ohTrigger(RecalcTrigger,Trigger1M)),NA())</f>
        <v>1.7800394004968582E-2</v>
      </c>
      <c r="K895" s="44">
        <f>IFERROR(_xll.qlIndexFixing(Index3M,H895,TRUE,_xll.ohTrigger(RecalcTrigger,Trigger3M)),NA())</f>
        <v>1.8882559912181667E-2</v>
      </c>
      <c r="L895" s="44">
        <f>IFERROR(_xll.qlIndexFixing(Index6M,$H895,TRUE,_xll.ohTrigger(RecalcTrigger,Trigger6M)),NA())</f>
        <v>1.9545156241074665E-2</v>
      </c>
      <c r="M895" s="183">
        <f>IFERROR(_xll.qlIndexFixing(Index1Y,$H895,TRUE,_xll.ohTrigger(RecalcTrigger,Trigger1Y)),NA())</f>
        <v>2.0921786330251237E-2</v>
      </c>
      <c r="N895" s="182">
        <f>IFERROR(_xll.qlIndexFixing(ONIndex1M,I895,TRUE,_xll.ohTrigger(RecalcTrigger,Trigger1M)),NA())</f>
        <v>1.7741783681151091E-2</v>
      </c>
      <c r="O895" s="44">
        <f>IFERROR(_xll.qlIndexFixing(ONIndex3M,I895,TRUE,_xll.ohTrigger(RecalcTrigger,Trigger3M)),NA())</f>
        <v>1.8687438202160678E-2</v>
      </c>
      <c r="P895" s="44">
        <f>IFERROR(_xll.qlIndexFixing(ONIndex6M,I895,TRUE,_xll.ohTrigger(RecalcTrigger,Trigger6M)),NA())</f>
        <v>1.9170401861066111E-2</v>
      </c>
      <c r="Q895" s="183">
        <f>IFERROR(_xll.qlIndexFixing(ONIndex1Y,I895,TRUE,_xll.ohTrigger(RecalcTrigger,Trigger1Y)),NA())</f>
        <v>2.0204193991926189E-2</v>
      </c>
    </row>
    <row r="896" spans="2:17" x14ac:dyDescent="0.2">
      <c r="B896" s="39" t="s">
        <v>42</v>
      </c>
      <c r="D896" s="42">
        <f>_xll.qlCalendarAdvance(Calendar,$D895,B896,"f",FALSE)</f>
        <v>45638</v>
      </c>
      <c r="E896" s="177">
        <f>_xll.qlInterestRateIndexValueDate(IndexON,D896)</f>
        <v>45638</v>
      </c>
      <c r="F896" s="193">
        <f>IFERROR(_xll.qlIndexFixing(IndexON,D896,TRUE,_xll.ohTrigger(RecalcTrigger,TriggerON)),NA())</f>
        <v>1.7211924565367909E-2</v>
      </c>
      <c r="H896" s="42">
        <f>_xll.qlCalendarAdvance(Calendar,$H895,B896,"f",FALSE)</f>
        <v>45638</v>
      </c>
      <c r="I896" s="177">
        <f>_xll.qlInterestRateIndexValueDate(Index1M,$H896)</f>
        <v>45642</v>
      </c>
      <c r="J896" s="182">
        <f>IFERROR(_xll.qlIndexFixing(Index1M,$H896,TRUE,_xll.ohTrigger(RecalcTrigger,Trigger1M)),NA())</f>
        <v>1.782490431267977E-2</v>
      </c>
      <c r="K896" s="44">
        <f>IFERROR(_xll.qlIndexFixing(Index3M,H896,TRUE,_xll.ohTrigger(RecalcTrigger,Trigger3M)),NA())</f>
        <v>1.8907168430364867E-2</v>
      </c>
      <c r="L896" s="44">
        <f>IFERROR(_xll.qlIndexFixing(Index6M,$H896,TRUE,_xll.ohTrigger(RecalcTrigger,Trigger6M)),NA())</f>
        <v>1.9567800992406317E-2</v>
      </c>
      <c r="M896" s="183">
        <f>IFERROR(_xll.qlIndexFixing(Index1Y,$H896,TRUE,_xll.ohTrigger(RecalcTrigger,Trigger1Y)),NA())</f>
        <v>2.0940767011791046E-2</v>
      </c>
      <c r="N896" s="182">
        <f>IFERROR(_xll.qlIndexFixing(ONIndex1M,I896,TRUE,_xll.ohTrigger(RecalcTrigger,Trigger1M)),NA())</f>
        <v>1.7766227873581286E-2</v>
      </c>
      <c r="O896" s="44">
        <f>IFERROR(_xll.qlIndexFixing(ONIndex3M,I896,TRUE,_xll.ohTrigger(RecalcTrigger,Trigger3M)),NA())</f>
        <v>1.8712038616186533E-2</v>
      </c>
      <c r="P896" s="44">
        <f>IFERROR(_xll.qlIndexFixing(ONIndex6M,I896,TRUE,_xll.ohTrigger(RecalcTrigger,Trigger6M)),NA())</f>
        <v>1.9191997506977643E-2</v>
      </c>
      <c r="Q896" s="183">
        <f>IFERROR(_xll.qlIndexFixing(ONIndex1Y,I896,TRUE,_xll.ohTrigger(RecalcTrigger,Trigger1Y)),NA())</f>
        <v>2.0225142025473986E-2</v>
      </c>
    </row>
    <row r="897" spans="2:17" x14ac:dyDescent="0.2">
      <c r="B897" s="39" t="s">
        <v>42</v>
      </c>
      <c r="D897" s="42">
        <f>_xll.qlCalendarAdvance(Calendar,$D896,B897,"f",FALSE)</f>
        <v>45645</v>
      </c>
      <c r="E897" s="177">
        <f>_xll.qlInterestRateIndexValueDate(IndexON,D897)</f>
        <v>45645</v>
      </c>
      <c r="F897" s="193">
        <f>IFERROR(_xll.qlIndexFixing(IndexON,D897,TRUE,_xll.ohTrigger(RecalcTrigger,TriggerON)),NA())</f>
        <v>1.7236588071964931E-2</v>
      </c>
      <c r="H897" s="42">
        <f>_xll.qlCalendarAdvance(Calendar,$H896,B897,"f",FALSE)</f>
        <v>45645</v>
      </c>
      <c r="I897" s="177">
        <f>_xll.qlInterestRateIndexValueDate(Index1M,$H897)</f>
        <v>45649</v>
      </c>
      <c r="J897" s="182">
        <f>IFERROR(_xll.qlIndexFixing(Index1M,$H897,TRUE,_xll.ohTrigger(RecalcTrigger,Trigger1M)),NA())</f>
        <v>1.7849431920619302E-2</v>
      </c>
      <c r="K897" s="44">
        <f>IFERROR(_xll.qlIndexFixing(Index3M,H897,TRUE,_xll.ohTrigger(RecalcTrigger,Trigger3M)),NA())</f>
        <v>1.8931761629977919E-2</v>
      </c>
      <c r="L897" s="44">
        <f>IFERROR(_xll.qlIndexFixing(Index6M,$H897,TRUE,_xll.ohTrigger(RecalcTrigger,Trigger6M)),NA())</f>
        <v>1.9590519314895923E-2</v>
      </c>
      <c r="M897" s="183">
        <f>IFERROR(_xll.qlIndexFixing(Index1Y,$H897,TRUE,_xll.ohTrigger(RecalcTrigger,Trigger1Y)),NA())</f>
        <v>2.095964753365567E-2</v>
      </c>
      <c r="N897" s="182">
        <f>IFERROR(_xll.qlIndexFixing(ONIndex1M,I897,TRUE,_xll.ohTrigger(RecalcTrigger,Trigger1M)),NA())</f>
        <v>1.7802054819444635E-2</v>
      </c>
      <c r="O897" s="44">
        <f>IFERROR(_xll.qlIndexFixing(ONIndex3M,I897,TRUE,_xll.ohTrigger(RecalcTrigger,Trigger3M)),NA())</f>
        <v>1.874812241544177E-2</v>
      </c>
      <c r="P897" s="44">
        <f>IFERROR(_xll.qlIndexFixing(ONIndex6M,I897,TRUE,_xll.ohTrigger(RecalcTrigger,Trigger6M)),NA())</f>
        <v>1.922396788769376E-2</v>
      </c>
      <c r="Q897" s="183">
        <f>IFERROR(_xll.qlIndexFixing(ONIndex1Y,I897,TRUE,_xll.ohTrigger(RecalcTrigger,Trigger1Y)),NA())</f>
        <v>2.0256043342552488E-2</v>
      </c>
    </row>
    <row r="898" spans="2:17" x14ac:dyDescent="0.2">
      <c r="B898" s="39" t="s">
        <v>42</v>
      </c>
      <c r="D898" s="42">
        <f>_xll.qlCalendarAdvance(Calendar,$D897,B898,"f",FALSE)</f>
        <v>45653</v>
      </c>
      <c r="E898" s="177">
        <f>_xll.qlInterestRateIndexValueDate(IndexON,D898)</f>
        <v>45653</v>
      </c>
      <c r="F898" s="193">
        <f>IFERROR(_xll.qlIndexFixing(IndexON,D898,TRUE,_xll.ohTrigger(RecalcTrigger,TriggerON)),NA())</f>
        <v>1.7269262459826962E-2</v>
      </c>
      <c r="H898" s="42">
        <f>_xll.qlCalendarAdvance(Calendar,$H897,B898,"f",FALSE)</f>
        <v>45653</v>
      </c>
      <c r="I898" s="177">
        <f>_xll.qlInterestRateIndexValueDate(Index1M,$H898)</f>
        <v>45657</v>
      </c>
      <c r="J898" s="182">
        <f>IFERROR(_xll.qlIndexFixing(Index1M,$H898,TRUE,_xll.ohTrigger(RecalcTrigger,Trigger1M)),NA())</f>
        <v>1.7877486196370813E-2</v>
      </c>
      <c r="K898" s="44">
        <f>IFERROR(_xll.qlIndexFixing(Index3M,H898,TRUE,_xll.ohTrigger(RecalcTrigger,Trigger3M)),NA())</f>
        <v>1.8957599210257747E-2</v>
      </c>
      <c r="L898" s="44">
        <f>IFERROR(_xll.qlIndexFixing(Index6M,$H898,TRUE,_xll.ohTrigger(RecalcTrigger,Trigger6M)),NA())</f>
        <v>1.9614387558527433E-2</v>
      </c>
      <c r="M898" s="183">
        <f>IFERROR(_xll.qlIndexFixing(Index1Y,$H898,TRUE,_xll.ohTrigger(RecalcTrigger,Trigger1Y)),NA())</f>
        <v>2.0981101653400197E-2</v>
      </c>
      <c r="N898" s="182">
        <f>IFERROR(_xll.qlIndexFixing(ONIndex1M,I898,TRUE,_xll.ohTrigger(RecalcTrigger,Trigger1M)),NA())</f>
        <v>1.7826539947796149E-2</v>
      </c>
      <c r="O898" s="44">
        <f>IFERROR(_xll.qlIndexFixing(ONIndex3M,I898,TRUE,_xll.ohTrigger(RecalcTrigger,Trigger3M)),NA())</f>
        <v>1.8772676488110207E-2</v>
      </c>
      <c r="P898" s="44">
        <f>IFERROR(_xll.qlIndexFixing(ONIndex6M,I898,TRUE,_xll.ohTrigger(RecalcTrigger,Trigger6M)),NA())</f>
        <v>1.9245697658982763E-2</v>
      </c>
      <c r="Q898" s="183">
        <f>IFERROR(_xll.qlIndexFixing(ONIndex1Y,I898,TRUE,_xll.ohTrigger(RecalcTrigger,Trigger1Y)),NA())</f>
        <v>2.0276765296118882E-2</v>
      </c>
    </row>
    <row r="899" spans="2:17" x14ac:dyDescent="0.2">
      <c r="B899" s="39" t="s">
        <v>42</v>
      </c>
      <c r="D899" s="42">
        <f>_xll.qlCalendarAdvance(Calendar,$D898,B899,"f",FALSE)</f>
        <v>45660</v>
      </c>
      <c r="E899" s="177">
        <f>_xll.qlInterestRateIndexValueDate(IndexON,D899)</f>
        <v>45660</v>
      </c>
      <c r="F899" s="193">
        <f>IFERROR(_xll.qlIndexFixing(IndexON,D899,TRUE,_xll.ohTrigger(RecalcTrigger,TriggerON)),NA())</f>
        <v>1.7294140910646405E-2</v>
      </c>
      <c r="H899" s="42">
        <f>_xll.qlCalendarAdvance(Calendar,$H898,B899,"f",FALSE)</f>
        <v>45660</v>
      </c>
      <c r="I899" s="177">
        <f>_xll.qlInterestRateIndexValueDate(Index1M,$H899)</f>
        <v>45664</v>
      </c>
      <c r="J899" s="182">
        <f>IFERROR(_xll.qlIndexFixing(Index1M,$H899,TRUE,_xll.ohTrigger(RecalcTrigger,Trigger1M)),NA())</f>
        <v>1.7902054918374755E-2</v>
      </c>
      <c r="K899" s="44">
        <f>IFERROR(_xll.qlIndexFixing(Index3M,H899,TRUE,_xll.ohTrigger(RecalcTrigger,Trigger3M)),NA())</f>
        <v>1.8982162042949113E-2</v>
      </c>
      <c r="L899" s="44">
        <f>IFERROR(_xll.qlIndexFixing(Index6M,$H899,TRUE,_xll.ohTrigger(RecalcTrigger,Trigger6M)),NA())</f>
        <v>1.9637261503438436E-2</v>
      </c>
      <c r="M899" s="183">
        <f>IFERROR(_xll.qlIndexFixing(Index1Y,$H899,TRUE,_xll.ohTrigger(RecalcTrigger,Trigger1Y)),NA())</f>
        <v>2.0999764979346365E-2</v>
      </c>
      <c r="N899" s="182">
        <f>IFERROR(_xll.qlIndexFixing(ONIndex1M,I899,TRUE,_xll.ohTrigger(RecalcTrigger,Trigger1M)),NA())</f>
        <v>1.7843155697292445E-2</v>
      </c>
      <c r="O899" s="44">
        <f>IFERROR(_xll.qlIndexFixing(ONIndex3M,I899,TRUE,_xll.ohTrigger(RecalcTrigger,Trigger3M)),NA())</f>
        <v>1.8789223101789432E-2</v>
      </c>
      <c r="P899" s="44">
        <f>IFERROR(_xll.qlIndexFixing(ONIndex6M,I899,TRUE,_xll.ohTrigger(RecalcTrigger,Trigger6M)),NA())</f>
        <v>1.9260222831327667E-2</v>
      </c>
      <c r="Q899" s="183">
        <f>IFERROR(_xll.qlIndexFixing(ONIndex1Y,I899,TRUE,_xll.ohTrigger(RecalcTrigger,Trigger1Y)),NA())</f>
        <v>2.0290366397217596E-2</v>
      </c>
    </row>
    <row r="900" spans="2:17" x14ac:dyDescent="0.2">
      <c r="B900" s="39" t="s">
        <v>42</v>
      </c>
      <c r="D900" s="42">
        <f>_xll.qlCalendarAdvance(Calendar,$D899,B900,"f",FALSE)</f>
        <v>45667</v>
      </c>
      <c r="E900" s="177">
        <f>_xll.qlInterestRateIndexValueDate(IndexON,D900)</f>
        <v>45667</v>
      </c>
      <c r="F900" s="193">
        <f>IFERROR(_xll.qlIndexFixing(IndexON,D900,TRUE,_xll.ohTrigger(RecalcTrigger,TriggerON)),NA())</f>
        <v>1.7319115330218793E-2</v>
      </c>
      <c r="H900" s="42">
        <f>_xll.qlCalendarAdvance(Calendar,$H899,B900,"f",FALSE)</f>
        <v>45667</v>
      </c>
      <c r="I900" s="177">
        <f>_xll.qlInterestRateIndexValueDate(Index1M,$H900)</f>
        <v>45671</v>
      </c>
      <c r="J900" s="182">
        <f>IFERROR(_xll.qlIndexFixing(Index1M,$H900,TRUE,_xll.ohTrigger(RecalcTrigger,Trigger1M)),NA())</f>
        <v>1.7926644713287282E-2</v>
      </c>
      <c r="K900" s="44">
        <f>IFERROR(_xll.qlIndexFixing(Index3M,H900,TRUE,_xll.ohTrigger(RecalcTrigger,Trigger3M)),NA())</f>
        <v>1.9006712250629221E-2</v>
      </c>
      <c r="L900" s="44">
        <f>IFERROR(_xll.qlIndexFixing(Index6M,$H900,TRUE,_xll.ohTrigger(RecalcTrigger,Trigger6M)),NA())</f>
        <v>1.9660213788731132E-2</v>
      </c>
      <c r="M900" s="183">
        <f>IFERROR(_xll.qlIndexFixing(Index1Y,$H900,TRUE,_xll.ohTrigger(RecalcTrigger,Trigger1Y)),NA())</f>
        <v>2.1018325732738905E-2</v>
      </c>
      <c r="N900" s="182">
        <f>IFERROR(_xll.qlIndexFixing(ONIndex1M,I900,TRUE,_xll.ohTrigger(RecalcTrigger,Trigger1M)),NA())</f>
        <v>1.7867669830256006E-2</v>
      </c>
      <c r="O900" s="44">
        <f>IFERROR(_xll.qlIndexFixing(ONIndex3M,I900,TRUE,_xll.ohTrigger(RecalcTrigger,Trigger3M)),NA())</f>
        <v>1.8813743189269871E-2</v>
      </c>
      <c r="P900" s="44">
        <f>IFERROR(_xll.qlIndexFixing(ONIndex6M,I900,TRUE,_xll.ohTrigger(RecalcTrigger,Trigger6M)),NA())</f>
        <v>1.9282048758393344E-2</v>
      </c>
      <c r="Q900" s="183">
        <f>IFERROR(_xll.qlIndexFixing(ONIndex1Y,I900,TRUE,_xll.ohTrigger(RecalcTrigger,Trigger1Y)),NA())</f>
        <v>2.0310925816984238E-2</v>
      </c>
    </row>
    <row r="901" spans="2:17" x14ac:dyDescent="0.2">
      <c r="B901" s="39" t="s">
        <v>42</v>
      </c>
      <c r="D901" s="42">
        <f>_xll.qlCalendarAdvance(Calendar,$D900,B901,"f",FALSE)</f>
        <v>45674</v>
      </c>
      <c r="E901" s="177">
        <f>_xll.qlInterestRateIndexValueDate(IndexON,D901)</f>
        <v>45674</v>
      </c>
      <c r="F901" s="193">
        <f>IFERROR(_xll.qlIndexFixing(IndexON,D901,TRUE,_xll.ohTrigger(RecalcTrigger,TriggerON)),NA())</f>
        <v>1.7344187525525356E-2</v>
      </c>
      <c r="H901" s="42">
        <f>_xll.qlCalendarAdvance(Calendar,$H900,B901,"f",FALSE)</f>
        <v>45674</v>
      </c>
      <c r="I901" s="177">
        <f>_xll.qlInterestRateIndexValueDate(Index1M,$H901)</f>
        <v>45678</v>
      </c>
      <c r="J901" s="182">
        <f>IFERROR(_xll.qlIndexFixing(Index1M,$H901,TRUE,_xll.ohTrigger(RecalcTrigger,Trigger1M)),NA())</f>
        <v>1.7951256781531373E-2</v>
      </c>
      <c r="K901" s="44">
        <f>IFERROR(_xll.qlIndexFixing(Index3M,H901,TRUE,_xll.ohTrigger(RecalcTrigger,Trigger3M)),NA())</f>
        <v>1.9033503689766865E-2</v>
      </c>
      <c r="L901" s="44">
        <f>IFERROR(_xll.qlIndexFixing(Index6M,$H901,TRUE,_xll.ohTrigger(RecalcTrigger,Trigger6M)),NA())</f>
        <v>1.9683245969099577E-2</v>
      </c>
      <c r="M901" s="183">
        <f>IFERROR(_xll.qlIndexFixing(Index1Y,$H901,TRUE,_xll.ohTrigger(RecalcTrigger,Trigger1Y)),NA())</f>
        <v>2.1036783130534267E-2</v>
      </c>
      <c r="N901" s="182">
        <f>IFERROR(_xll.qlIndexFixing(ONIndex1M,I901,TRUE,_xll.ohTrigger(RecalcTrigger,Trigger1M)),NA())</f>
        <v>1.789220392732993E-2</v>
      </c>
      <c r="O901" s="44">
        <f>IFERROR(_xll.qlIndexFixing(ONIndex3M,I901,TRUE,_xll.ohTrigger(RecalcTrigger,Trigger3M)),NA())</f>
        <v>1.8838246133503489E-2</v>
      </c>
      <c r="P901" s="44">
        <f>IFERROR(_xll.qlIndexFixing(ONIndex6M,I901,TRUE,_xll.ohTrigger(RecalcTrigger,Trigger6M)),NA())</f>
        <v>1.9303934222634211E-2</v>
      </c>
      <c r="Q901" s="183">
        <f>IFERROR(_xll.qlIndexFixing(ONIndex1Y,I901,TRUE,_xll.ohTrigger(RecalcTrigger,Trigger1Y)),NA())</f>
        <v>2.0331392182866281E-2</v>
      </c>
    </row>
    <row r="902" spans="2:17" x14ac:dyDescent="0.2">
      <c r="B902" s="39" t="s">
        <v>42</v>
      </c>
      <c r="D902" s="42">
        <f>_xll.qlCalendarAdvance(Calendar,$D901,B902,"f",FALSE)</f>
        <v>45681</v>
      </c>
      <c r="E902" s="177">
        <f>_xll.qlInterestRateIndexValueDate(IndexON,D902)</f>
        <v>45681</v>
      </c>
      <c r="F902" s="193">
        <f>IFERROR(_xll.qlIndexFixing(IndexON,D902,TRUE,_xll.ohTrigger(RecalcTrigger,TriggerON)),NA())</f>
        <v>1.7369359303573972E-2</v>
      </c>
      <c r="H902" s="42">
        <f>_xll.qlCalendarAdvance(Calendar,$H901,B902,"f",FALSE)</f>
        <v>45681</v>
      </c>
      <c r="I902" s="177">
        <f>_xll.qlInterestRateIndexValueDate(Index1M,$H902)</f>
        <v>45685</v>
      </c>
      <c r="J902" s="182">
        <f>IFERROR(_xll.qlIndexFixing(Index1M,$H902,TRUE,_xll.ohTrigger(RecalcTrigger,Trigger1M)),NA())</f>
        <v>1.7975892323532593E-2</v>
      </c>
      <c r="K902" s="44">
        <f>IFERROR(_xll.qlIndexFixing(Index3M,H902,TRUE,_xll.ohTrigger(RecalcTrigger,Trigger3M)),NA())</f>
        <v>1.9055778300179682E-2</v>
      </c>
      <c r="L902" s="44">
        <f>IFERROR(_xll.qlIndexFixing(Index6M,$H902,TRUE,_xll.ohTrigger(RecalcTrigger,Trigger6M)),NA())</f>
        <v>1.9706359599316436E-2</v>
      </c>
      <c r="M902" s="183">
        <f>IFERROR(_xll.qlIndexFixing(Index1Y,$H902,TRUE,_xll.ohTrigger(RecalcTrigger,Trigger1Y)),NA())</f>
        <v>2.1055136382299746E-2</v>
      </c>
      <c r="N902" s="182">
        <f>IFERROR(_xll.qlIndexFixing(ONIndex1M,I902,TRUE,_xll.ohTrigger(RecalcTrigger,Trigger1M)),NA())</f>
        <v>1.7916759186915598E-2</v>
      </c>
      <c r="O902" s="44">
        <f>IFERROR(_xll.qlIndexFixing(ONIndex3M,I902,TRUE,_xll.ohTrigger(RecalcTrigger,Trigger3M)),NA())</f>
        <v>1.8862732807951588E-2</v>
      </c>
      <c r="P902" s="44">
        <f>IFERROR(_xll.qlIndexFixing(ONIndex6M,I902,TRUE,_xll.ohTrigger(RecalcTrigger,Trigger6M)),NA())</f>
        <v>1.9325880760900915E-2</v>
      </c>
      <c r="Q902" s="183">
        <f>IFERROR(_xll.qlIndexFixing(ONIndex1Y,I902,TRUE,_xll.ohTrigger(RecalcTrigger,Trigger1Y)),NA())</f>
        <v>2.0351765786310594E-2</v>
      </c>
    </row>
    <row r="903" spans="2:17" x14ac:dyDescent="0.2">
      <c r="B903" s="39" t="s">
        <v>42</v>
      </c>
      <c r="D903" s="42">
        <f>_xll.qlCalendarAdvance(Calendar,$D902,B903,"f",FALSE)</f>
        <v>45688</v>
      </c>
      <c r="E903" s="177">
        <f>_xll.qlInterestRateIndexValueDate(IndexON,D903)</f>
        <v>45688</v>
      </c>
      <c r="F903" s="193">
        <f>IFERROR(_xll.qlIndexFixing(IndexON,D903,TRUE,_xll.ohTrigger(RecalcTrigger,TriggerON)),NA())</f>
        <v>1.7394632471265936E-2</v>
      </c>
      <c r="H903" s="42">
        <f>_xll.qlCalendarAdvance(Calendar,$H902,B903,"f",FALSE)</f>
        <v>45688</v>
      </c>
      <c r="I903" s="177">
        <f>_xll.qlInterestRateIndexValueDate(Index1M,$H903)</f>
        <v>45692</v>
      </c>
      <c r="J903" s="182">
        <f>IFERROR(_xll.qlIndexFixing(Index1M,$H903,TRUE,_xll.ohTrigger(RecalcTrigger,Trigger1M)),NA())</f>
        <v>1.7993913696910786E-2</v>
      </c>
      <c r="K903" s="44">
        <f>IFERROR(_xll.qlIndexFixing(Index3M,H903,TRUE,_xll.ohTrigger(RecalcTrigger,Trigger3M)),NA())</f>
        <v>1.9080295896718447E-2</v>
      </c>
      <c r="L903" s="44">
        <f>IFERROR(_xll.qlIndexFixing(Index6M,$H903,TRUE,_xll.ohTrigger(RecalcTrigger,Trigger6M)),NA())</f>
        <v>1.9729556234236514E-2</v>
      </c>
      <c r="M903" s="183">
        <f>IFERROR(_xll.qlIndexFixing(Index1Y,$H903,TRUE,_xll.ohTrigger(RecalcTrigger,Trigger1Y)),NA())</f>
        <v>2.107338469021151E-2</v>
      </c>
      <c r="N903" s="182">
        <f>IFERROR(_xll.qlIndexFixing(ONIndex1M,I903,TRUE,_xll.ohTrigger(RecalcTrigger,Trigger1M)),NA())</f>
        <v>1.794133680757426E-2</v>
      </c>
      <c r="O903" s="44">
        <f>IFERROR(_xll.qlIndexFixing(ONIndex3M,I903,TRUE,_xll.ohTrigger(RecalcTrigger,Trigger3M)),NA())</f>
        <v>1.8887204085995535E-2</v>
      </c>
      <c r="P903" s="44">
        <f>IFERROR(_xll.qlIndexFixing(ONIndex6M,I903,TRUE,_xll.ohTrigger(RecalcTrigger,Trigger6M)),NA())</f>
        <v>1.9347889910203975E-2</v>
      </c>
      <c r="Q903" s="183">
        <f>IFERROR(_xll.qlIndexFixing(ONIndex1Y,I903,TRUE,_xll.ohTrigger(RecalcTrigger,Trigger1Y)),NA())</f>
        <v>2.0372046918684106E-2</v>
      </c>
    </row>
    <row r="904" spans="2:17" x14ac:dyDescent="0.2">
      <c r="B904" s="39" t="s">
        <v>42</v>
      </c>
      <c r="D904" s="42">
        <f>_xll.qlCalendarAdvance(Calendar,$D903,B904,"f",FALSE)</f>
        <v>45695</v>
      </c>
      <c r="E904" s="177">
        <f>_xll.qlInterestRateIndexValueDate(IndexON,D904)</f>
        <v>45695</v>
      </c>
      <c r="F904" s="193">
        <f>IFERROR(_xll.qlIndexFixing(IndexON,D904,TRUE,_xll.ohTrigger(RecalcTrigger,TriggerON)),NA())</f>
        <v>1.7420008835662415E-2</v>
      </c>
      <c r="H904" s="42">
        <f>_xll.qlCalendarAdvance(Calendar,$H903,B904,"f",FALSE)</f>
        <v>45695</v>
      </c>
      <c r="I904" s="177">
        <f>_xll.qlInterestRateIndexValueDate(Index1M,$H904)</f>
        <v>45699</v>
      </c>
      <c r="J904" s="182">
        <f>IFERROR(_xll.qlIndexFixing(Index1M,$H904,TRUE,_xll.ohTrigger(RecalcTrigger,Trigger1M)),NA())</f>
        <v>1.8018590261005749E-2</v>
      </c>
      <c r="K904" s="44">
        <f>IFERROR(_xll.qlIndexFixing(Index3M,H904,TRUE,_xll.ohTrigger(RecalcTrigger,Trigger3M)),NA())</f>
        <v>1.9104804377578333E-2</v>
      </c>
      <c r="L904" s="44">
        <f>IFERROR(_xll.qlIndexFixing(Index6M,$H904,TRUE,_xll.ohTrigger(RecalcTrigger,Trigger6M)),NA())</f>
        <v>1.9752837428796771E-2</v>
      </c>
      <c r="M904" s="183">
        <f>IFERROR(_xll.qlIndexFixing(Index1Y,$H904,TRUE,_xll.ohTrigger(RecalcTrigger,Trigger1Y)),NA())</f>
        <v>2.1091527249055251E-2</v>
      </c>
      <c r="N904" s="182">
        <f>IFERROR(_xll.qlIndexFixing(ONIndex1M,I904,TRUE,_xll.ohTrigger(RecalcTrigger,Trigger1M)),NA())</f>
        <v>1.7965937987707292E-2</v>
      </c>
      <c r="O904" s="44">
        <f>IFERROR(_xll.qlIndexFixing(ONIndex3M,I904,TRUE,_xll.ohTrigger(RecalcTrigger,Trigger3M)),NA())</f>
        <v>1.891166084117657E-2</v>
      </c>
      <c r="P904" s="44">
        <f>IFERROR(_xll.qlIndexFixing(ONIndex6M,I904,TRUE,_xll.ohTrigger(RecalcTrigger,Trigger6M)),NA())</f>
        <v>1.9369963207154228E-2</v>
      </c>
      <c r="Q904" s="183">
        <f>IFERROR(_xll.qlIndexFixing(ONIndex1Y,I904,TRUE,_xll.ohTrigger(RecalcTrigger,Trigger1Y)),NA())</f>
        <v>2.039223587151362E-2</v>
      </c>
    </row>
    <row r="905" spans="2:17" x14ac:dyDescent="0.2">
      <c r="B905" s="39" t="s">
        <v>42</v>
      </c>
      <c r="D905" s="42">
        <f>_xll.qlCalendarAdvance(Calendar,$D904,B905,"f",FALSE)</f>
        <v>45702</v>
      </c>
      <c r="E905" s="177">
        <f>_xll.qlInterestRateIndexValueDate(IndexON,D905)</f>
        <v>45702</v>
      </c>
      <c r="F905" s="193">
        <f>IFERROR(_xll.qlIndexFixing(IndexON,D905,TRUE,_xll.ohTrigger(RecalcTrigger,TriggerON)),NA())</f>
        <v>1.7445490203717995E-2</v>
      </c>
      <c r="H905" s="42">
        <f>_xll.qlCalendarAdvance(Calendar,$H904,B905,"f",FALSE)</f>
        <v>45702</v>
      </c>
      <c r="I905" s="177">
        <f>_xll.qlInterestRateIndexValueDate(Index1M,$H905)</f>
        <v>45706</v>
      </c>
      <c r="J905" s="182">
        <f>IFERROR(_xll.qlIndexFixing(Index1M,$H905,TRUE,_xll.ohTrigger(RecalcTrigger,Trigger1M)),NA())</f>
        <v>1.8043293633867346E-2</v>
      </c>
      <c r="K905" s="44">
        <f>IFERROR(_xll.qlIndexFixing(Index3M,H905,TRUE,_xll.ohTrigger(RecalcTrigger,Trigger3M)),NA())</f>
        <v>1.9129304620146392E-2</v>
      </c>
      <c r="L905" s="44">
        <f>IFERROR(_xll.qlIndexFixing(Index6M,$H905,TRUE,_xll.ohTrigger(RecalcTrigger,Trigger6M)),NA())</f>
        <v>1.9776204738014527E-2</v>
      </c>
      <c r="M905" s="183">
        <f>IFERROR(_xll.qlIndexFixing(Index1Y,$H905,TRUE,_xll.ohTrigger(RecalcTrigger,Trigger1Y)),NA())</f>
        <v>2.1109563246228164E-2</v>
      </c>
      <c r="N905" s="182">
        <f>IFERROR(_xll.qlIndexFixing(ONIndex1M,I905,TRUE,_xll.ohTrigger(RecalcTrigger,Trigger1M)),NA())</f>
        <v>1.7990563925955882E-2</v>
      </c>
      <c r="O905" s="44">
        <f>IFERROR(_xll.qlIndexFixing(ONIndex3M,I905,TRUE,_xll.ohTrigger(RecalcTrigger,Trigger3M)),NA())</f>
        <v>1.8936103946716187E-2</v>
      </c>
      <c r="P905" s="44">
        <f>IFERROR(_xll.qlIndexFixing(ONIndex6M,I905,TRUE,_xll.ohTrigger(RecalcTrigger,Trigger6M)),NA())</f>
        <v>1.9392102189081939E-2</v>
      </c>
      <c r="Q905" s="183">
        <f>IFERROR(_xll.qlIndexFixing(ONIndex1Y,I905,TRUE,_xll.ohTrigger(RecalcTrigger,Trigger1Y)),NA())</f>
        <v>2.0412332936166067E-2</v>
      </c>
    </row>
    <row r="906" spans="2:17" x14ac:dyDescent="0.2">
      <c r="B906" s="39" t="s">
        <v>42</v>
      </c>
      <c r="D906" s="42">
        <f>_xll.qlCalendarAdvance(Calendar,$D905,B906,"f",FALSE)</f>
        <v>45709</v>
      </c>
      <c r="E906" s="177">
        <f>_xll.qlInterestRateIndexValueDate(IndexON,D906)</f>
        <v>45709</v>
      </c>
      <c r="F906" s="193">
        <f>IFERROR(_xll.qlIndexFixing(IndexON,D906,TRUE,_xll.ohTrigger(RecalcTrigger,TriggerON)),NA())</f>
        <v>1.7471078382360616E-2</v>
      </c>
      <c r="H906" s="42">
        <f>_xll.qlCalendarAdvance(Calendar,$H905,B906,"f",FALSE)</f>
        <v>45709</v>
      </c>
      <c r="I906" s="177">
        <f>_xll.qlInterestRateIndexValueDate(Index1M,$H906)</f>
        <v>45713</v>
      </c>
      <c r="J906" s="182">
        <f>IFERROR(_xll.qlIndexFixing(Index1M,$H906,TRUE,_xll.ohTrigger(RecalcTrigger,Trigger1M)),NA())</f>
        <v>1.8068025015766889E-2</v>
      </c>
      <c r="K906" s="44">
        <f>IFERROR(_xll.qlIndexFixing(Index3M,H906,TRUE,_xll.ohTrigger(RecalcTrigger,Trigger3M)),NA())</f>
        <v>1.915379750183277E-2</v>
      </c>
      <c r="L906" s="44">
        <f>IFERROR(_xll.qlIndexFixing(Index6M,$H906,TRUE,_xll.ohTrigger(RecalcTrigger,Trigger6M)),NA())</f>
        <v>1.979965971699368E-2</v>
      </c>
      <c r="M906" s="183">
        <f>IFERROR(_xll.qlIndexFixing(Index1Y,$H906,TRUE,_xll.ohTrigger(RecalcTrigger,Trigger1Y)),NA())</f>
        <v>2.1127491861736746E-2</v>
      </c>
      <c r="N906" s="182">
        <f>IFERROR(_xll.qlIndexFixing(ONIndex1M,I906,TRUE,_xll.ohTrigger(RecalcTrigger,Trigger1M)),NA())</f>
        <v>1.8015215820721409E-2</v>
      </c>
      <c r="O906" s="44">
        <f>IFERROR(_xll.qlIndexFixing(ONIndex3M,I906,TRUE,_xll.ohTrigger(RecalcTrigger,Trigger3M)),NA())</f>
        <v>1.8960534276235563E-2</v>
      </c>
      <c r="P906" s="44">
        <f>IFERROR(_xll.qlIndexFixing(ONIndex6M,I906,TRUE,_xll.ohTrigger(RecalcTrigger,Trigger6M)),NA())</f>
        <v>1.9414308392438073E-2</v>
      </c>
      <c r="Q906" s="183">
        <f>IFERROR(_xll.qlIndexFixing(ONIndex1Y,I906,TRUE,_xll.ohTrigger(RecalcTrigger,Trigger1Y)),NA())</f>
        <v>2.0432338404008377E-2</v>
      </c>
    </row>
    <row r="907" spans="2:17" x14ac:dyDescent="0.2">
      <c r="B907" s="39" t="s">
        <v>42</v>
      </c>
      <c r="D907" s="42">
        <f>_xll.qlCalendarAdvance(Calendar,$D906,B907,"f",FALSE)</f>
        <v>45716</v>
      </c>
      <c r="E907" s="177">
        <f>_xll.qlInterestRateIndexValueDate(IndexON,D907)</f>
        <v>45716</v>
      </c>
      <c r="F907" s="193">
        <f>IFERROR(_xll.qlIndexFixing(IndexON,D907,TRUE,_xll.ohTrigger(RecalcTrigger,TriggerON)),NA())</f>
        <v>1.7496775178678092E-2</v>
      </c>
      <c r="H907" s="42">
        <f>_xll.qlCalendarAdvance(Calendar,$H906,B907,"f",FALSE)</f>
        <v>45716</v>
      </c>
      <c r="I907" s="177">
        <f>_xll.qlInterestRateIndexValueDate(Index1M,$H907)</f>
        <v>45720</v>
      </c>
      <c r="J907" s="182">
        <f>IFERROR(_xll.qlIndexFixing(Index1M,$H907,TRUE,_xll.ohTrigger(RecalcTrigger,Trigger1M)),NA())</f>
        <v>1.8099464155620772E-2</v>
      </c>
      <c r="K907" s="44">
        <f>IFERROR(_xll.qlIndexFixing(Index3M,H907,TRUE,_xll.ohTrigger(RecalcTrigger,Trigger3M)),NA())</f>
        <v>1.9182800200073746E-2</v>
      </c>
      <c r="L907" s="44">
        <f>IFERROR(_xll.qlIndexFixing(Index6M,$H907,TRUE,_xll.ohTrigger(RecalcTrigger,Trigger6M)),NA())</f>
        <v>1.9829978297704491E-2</v>
      </c>
      <c r="M907" s="183">
        <f>IFERROR(_xll.qlIndexFixing(Index1Y,$H907,TRUE,_xll.ohTrigger(RecalcTrigger,Trigger1Y)),NA())</f>
        <v>2.1145312268197908E-2</v>
      </c>
      <c r="N907" s="182">
        <f>IFERROR(_xll.qlIndexFixing(ONIndex1M,I907,TRUE,_xll.ohTrigger(RecalcTrigger,Trigger1M)),NA())</f>
        <v>1.8039894870405249E-2</v>
      </c>
      <c r="O907" s="44">
        <f>IFERROR(_xll.qlIndexFixing(ONIndex3M,I907,TRUE,_xll.ohTrigger(RecalcTrigger,Trigger3M)),NA())</f>
        <v>1.8984952702956193E-2</v>
      </c>
      <c r="P907" s="44">
        <f>IFERROR(_xll.qlIndexFixing(ONIndex6M,I907,TRUE,_xll.ohTrigger(RecalcTrigger,Trigger6M)),NA())</f>
        <v>1.9436583354393022E-2</v>
      </c>
      <c r="Q907" s="183">
        <f>IFERROR(_xll.qlIndexFixing(ONIndex1Y,I907,TRUE,_xll.ohTrigger(RecalcTrigger,Trigger1Y)),NA())</f>
        <v>2.0452252566727225E-2</v>
      </c>
    </row>
    <row r="908" spans="2:17" x14ac:dyDescent="0.2">
      <c r="B908" s="39" t="s">
        <v>42</v>
      </c>
      <c r="D908" s="42">
        <f>_xll.qlCalendarAdvance(Calendar,$D907,B908,"f",FALSE)</f>
        <v>45723</v>
      </c>
      <c r="E908" s="177">
        <f>_xll.qlInterestRateIndexValueDate(IndexON,D908)</f>
        <v>45723</v>
      </c>
      <c r="F908" s="193">
        <f>IFERROR(_xll.qlIndexFixing(IndexON,D908,TRUE,_xll.ohTrigger(RecalcTrigger,TriggerON)),NA())</f>
        <v>1.7522582399571718E-2</v>
      </c>
      <c r="H908" s="42">
        <f>_xll.qlCalendarAdvance(Calendar,$H907,B908,"f",FALSE)</f>
        <v>45723</v>
      </c>
      <c r="I908" s="177">
        <f>_xll.qlInterestRateIndexValueDate(Index1M,$H908)</f>
        <v>45727</v>
      </c>
      <c r="J908" s="182">
        <f>IFERROR(_xll.qlIndexFixing(Index1M,$H908,TRUE,_xll.ohTrigger(RecalcTrigger,Trigger1M)),NA())</f>
        <v>1.8124265749746304E-2</v>
      </c>
      <c r="K908" s="44">
        <f>IFERROR(_xll.qlIndexFixing(Index3M,H908,TRUE,_xll.ohTrigger(RecalcTrigger,Trigger3M)),NA())</f>
        <v>1.9207283139015156E-2</v>
      </c>
      <c r="L908" s="44">
        <f>IFERROR(_xll.qlIndexFixing(Index6M,$H908,TRUE,_xll.ohTrigger(RecalcTrigger,Trigger6M)),NA())</f>
        <v>1.985363827545019E-2</v>
      </c>
      <c r="M908" s="183">
        <f>IFERROR(_xll.qlIndexFixing(Index1Y,$H908,TRUE,_xll.ohTrigger(RecalcTrigger,Trigger1Y)),NA())</f>
        <v>2.1163023630840275E-2</v>
      </c>
      <c r="N908" s="182">
        <f>IFERROR(_xll.qlIndexFixing(ONIndex1M,I908,TRUE,_xll.ohTrigger(RecalcTrigger,Trigger1M)),NA())</f>
        <v>1.8064602273728525E-2</v>
      </c>
      <c r="O908" s="44">
        <f>IFERROR(_xll.qlIndexFixing(ONIndex3M,I908,TRUE,_xll.ohTrigger(RecalcTrigger,Trigger3M)),NA())</f>
        <v>1.9009360100419315E-2</v>
      </c>
      <c r="P908" s="44">
        <f>IFERROR(_xll.qlIndexFixing(ONIndex6M,I908,TRUE,_xll.ohTrigger(RecalcTrigger,Trigger6M)),NA())</f>
        <v>1.9458928611797432E-2</v>
      </c>
      <c r="Q908" s="183">
        <f>IFERROR(_xll.qlIndexFixing(ONIndex1Y,I908,TRUE,_xll.ohTrigger(RecalcTrigger,Trigger1Y)),NA())</f>
        <v>2.0472075715449733E-2</v>
      </c>
    </row>
    <row r="909" spans="2:17" x14ac:dyDescent="0.2">
      <c r="B909" s="39" t="s">
        <v>42</v>
      </c>
      <c r="D909" s="42">
        <f>_xll.qlCalendarAdvance(Calendar,$D908,B909,"f",FALSE)</f>
        <v>45730</v>
      </c>
      <c r="E909" s="177">
        <f>_xll.qlInterestRateIndexValueDate(IndexON,D909)</f>
        <v>45730</v>
      </c>
      <c r="F909" s="193">
        <f>IFERROR(_xll.qlIndexFixing(IndexON,D909,TRUE,_xll.ohTrigger(RecalcTrigger,TriggerON)),NA())</f>
        <v>1.754850185204937E-2</v>
      </c>
      <c r="H909" s="42">
        <f>_xll.qlCalendarAdvance(Calendar,$H908,B909,"f",FALSE)</f>
        <v>45730</v>
      </c>
      <c r="I909" s="177">
        <f>_xll.qlInterestRateIndexValueDate(Index1M,$H909)</f>
        <v>45734</v>
      </c>
      <c r="J909" s="182">
        <f>IFERROR(_xll.qlIndexFixing(Index1M,$H909,TRUE,_xll.ohTrigger(RecalcTrigger,Trigger1M)),NA())</f>
        <v>1.8158038558510978E-2</v>
      </c>
      <c r="K909" s="44">
        <f>IFERROR(_xll.qlIndexFixing(Index3M,H909,TRUE,_xll.ohTrigger(RecalcTrigger,Trigger3M)),NA())</f>
        <v>1.923176147760864E-2</v>
      </c>
      <c r="L909" s="44">
        <f>IFERROR(_xll.qlIndexFixing(Index6M,$H909,TRUE,_xll.ohTrigger(RecalcTrigger,Trigger6M)),NA())</f>
        <v>1.9877390942000348E-2</v>
      </c>
      <c r="M909" s="183">
        <f>IFERROR(_xll.qlIndexFixing(Index1Y,$H909,TRUE,_xll.ohTrigger(RecalcTrigger,Trigger1Y)),NA())</f>
        <v>2.1180625107501998E-2</v>
      </c>
      <c r="N909" s="182">
        <f>IFERROR(_xll.qlIndexFixing(ONIndex1M,I909,TRUE,_xll.ohTrigger(RecalcTrigger,Trigger1M)),NA())</f>
        <v>1.808933922901268E-2</v>
      </c>
      <c r="O909" s="44">
        <f>IFERROR(_xll.qlIndexFixing(ONIndex3M,I909,TRUE,_xll.ohTrigger(RecalcTrigger,Trigger3M)),NA())</f>
        <v>1.9033757342166169E-2</v>
      </c>
      <c r="P909" s="44">
        <f>IFERROR(_xll.qlIndexFixing(ONIndex6M,I909,TRUE,_xll.ohTrigger(RecalcTrigger,Trigger6M)),NA())</f>
        <v>1.9481345701501951E-2</v>
      </c>
      <c r="Q909" s="183">
        <f>IFERROR(_xll.qlIndexFixing(ONIndex1Y,I909,TRUE,_xll.ohTrigger(RecalcTrigger,Trigger1Y)),NA())</f>
        <v>2.0491808141862577E-2</v>
      </c>
    </row>
    <row r="910" spans="2:17" x14ac:dyDescent="0.2">
      <c r="B910" s="39" t="s">
        <v>42</v>
      </c>
      <c r="D910" s="42">
        <f>_xll.qlCalendarAdvance(Calendar,$D909,B910,"f",FALSE)</f>
        <v>45737</v>
      </c>
      <c r="E910" s="177">
        <f>_xll.qlInterestRateIndexValueDate(IndexON,D910)</f>
        <v>45737</v>
      </c>
      <c r="F910" s="193">
        <f>IFERROR(_xll.qlIndexFixing(IndexON,D910,TRUE,_xll.ohTrigger(RecalcTrigger,TriggerON)),NA())</f>
        <v>1.7574535343092279E-2</v>
      </c>
      <c r="H910" s="42">
        <f>_xll.qlCalendarAdvance(Calendar,$H909,B910,"f",FALSE)</f>
        <v>45737</v>
      </c>
      <c r="I910" s="177">
        <f>_xll.qlInterestRateIndexValueDate(Index1M,$H910)</f>
        <v>45741</v>
      </c>
      <c r="J910" s="182">
        <f>IFERROR(_xll.qlIndexFixing(Index1M,$H910,TRUE,_xll.ohTrigger(RecalcTrigger,Trigger1M)),NA())</f>
        <v>1.8173965769649737E-2</v>
      </c>
      <c r="K910" s="44">
        <f>IFERROR(_xll.qlIndexFixing(Index3M,H910,TRUE,_xll.ohTrigger(RecalcTrigger,Trigger3M)),NA())</f>
        <v>1.9256236093443499E-2</v>
      </c>
      <c r="L910" s="44">
        <f>IFERROR(_xll.qlIndexFixing(Index6M,$H910,TRUE,_xll.ohTrigger(RecalcTrigger,Trigger6M)),NA())</f>
        <v>1.9901237847744346E-2</v>
      </c>
      <c r="M910" s="183">
        <f>IFERROR(_xll.qlIndexFixing(Index1Y,$H910,TRUE,_xll.ohTrigger(RecalcTrigger,Trigger1Y)),NA())</f>
        <v>2.1198115848633823E-2</v>
      </c>
      <c r="N910" s="182">
        <f>IFERROR(_xll.qlIndexFixing(ONIndex1M,I910,TRUE,_xll.ohTrigger(RecalcTrigger,Trigger1M)),NA())</f>
        <v>1.8114106934898899E-2</v>
      </c>
      <c r="O910" s="44">
        <f>IFERROR(_xll.qlIndexFixing(ONIndex3M,I910,TRUE,_xll.ohTrigger(RecalcTrigger,Trigger3M)),NA())</f>
        <v>1.905814530141825E-2</v>
      </c>
      <c r="P910" s="44">
        <f>IFERROR(_xll.qlIndexFixing(ONIndex6M,I910,TRUE,_xll.ohTrigger(RecalcTrigger,Trigger6M)),NA())</f>
        <v>1.950383616043716E-2</v>
      </c>
      <c r="Q910" s="183">
        <f>IFERROR(_xll.qlIndexFixing(ONIndex1Y,I910,TRUE,_xll.ohTrigger(RecalcTrigger,Trigger1Y)),NA())</f>
        <v>2.0511450137252751E-2</v>
      </c>
    </row>
    <row r="911" spans="2:17" x14ac:dyDescent="0.2">
      <c r="B911" s="39" t="s">
        <v>42</v>
      </c>
      <c r="D911" s="42">
        <f>_xll.qlCalendarAdvance(Calendar,$D910,B911,"f",FALSE)</f>
        <v>45744</v>
      </c>
      <c r="E911" s="177">
        <f>_xll.qlInterestRateIndexValueDate(IndexON,D911)</f>
        <v>45744</v>
      </c>
      <c r="F911" s="193">
        <f>IFERROR(_xll.qlIndexFixing(IndexON,D911,TRUE,_xll.ohTrigger(RecalcTrigger,TriggerON)),NA())</f>
        <v>1.7600684679734968E-2</v>
      </c>
      <c r="H911" s="42">
        <f>_xll.qlCalendarAdvance(Calendar,$H910,B911,"f",FALSE)</f>
        <v>45744</v>
      </c>
      <c r="I911" s="177">
        <f>_xll.qlInterestRateIndexValueDate(Index1M,$H911)</f>
        <v>45748</v>
      </c>
      <c r="J911" s="182">
        <f>IFERROR(_xll.qlIndexFixing(Index1M,$H911,TRUE,_xll.ohTrigger(RecalcTrigger,Trigger1M)),NA())</f>
        <v>1.8198866596461853E-2</v>
      </c>
      <c r="K911" s="44">
        <f>IFERROR(_xll.qlIndexFixing(Index3M,H911,TRUE,_xll.ohTrigger(RecalcTrigger,Trigger3M)),NA())</f>
        <v>1.9278444930778117E-2</v>
      </c>
      <c r="L911" s="44">
        <f>IFERROR(_xll.qlIndexFixing(Index6M,$H911,TRUE,_xll.ohTrigger(RecalcTrigger,Trigger6M)),NA())</f>
        <v>1.9922885606316238E-2</v>
      </c>
      <c r="M911" s="183">
        <f>IFERROR(_xll.qlIndexFixing(Index1Y,$H911,TRUE,_xll.ohTrigger(RecalcTrigger,Trigger1Y)),NA())</f>
        <v>2.1215494997297343E-2</v>
      </c>
      <c r="N911" s="182">
        <f>IFERROR(_xll.qlIndexFixing(ONIndex1M,I911,TRUE,_xll.ohTrigger(RecalcTrigger,Trigger1M)),NA())</f>
        <v>1.8138906589708625E-2</v>
      </c>
      <c r="O911" s="44">
        <f>IFERROR(_xll.qlIndexFixing(ONIndex3M,I911,TRUE,_xll.ohTrigger(RecalcTrigger,Trigger3M)),NA())</f>
        <v>1.9082524851636862E-2</v>
      </c>
      <c r="P911" s="44">
        <f>IFERROR(_xll.qlIndexFixing(ONIndex6M,I911,TRUE,_xll.ohTrigger(RecalcTrigger,Trigger6M)),NA())</f>
        <v>1.9526401525613579E-2</v>
      </c>
      <c r="Q911" s="183">
        <f>IFERROR(_xll.qlIndexFixing(ONIndex1Y,I911,TRUE,_xll.ohTrigger(RecalcTrigger,Trigger1Y)),NA())</f>
        <v>2.0531001993226994E-2</v>
      </c>
    </row>
    <row r="912" spans="2:17" x14ac:dyDescent="0.2">
      <c r="B912" s="39" t="s">
        <v>42</v>
      </c>
      <c r="D912" s="42">
        <f>_xll.qlCalendarAdvance(Calendar,$D911,B912,"f",FALSE)</f>
        <v>45751</v>
      </c>
      <c r="E912" s="177">
        <f>_xll.qlInterestRateIndexValueDate(IndexON,D912)</f>
        <v>45751</v>
      </c>
      <c r="F912" s="193">
        <f>IFERROR(_xll.qlIndexFixing(IndexON,D912,TRUE,_xll.ohTrigger(RecalcTrigger,TriggerON)),NA())</f>
        <v>1.7626951668932023E-2</v>
      </c>
      <c r="H912" s="42">
        <f>_xll.qlCalendarAdvance(Calendar,$H911,B912,"f",FALSE)</f>
        <v>45751</v>
      </c>
      <c r="I912" s="177">
        <f>_xll.qlInterestRateIndexValueDate(Index1M,$H912)</f>
        <v>45755</v>
      </c>
      <c r="J912" s="182">
        <f>IFERROR(_xll.qlIndexFixing(Index1M,$H912,TRUE,_xll.ohTrigger(RecalcTrigger,Trigger1M)),NA())</f>
        <v>1.8221557719081183E-2</v>
      </c>
      <c r="K912" s="44">
        <f>IFERROR(_xll.qlIndexFixing(Index3M,H912,TRUE,_xll.ohTrigger(RecalcTrigger,Trigger3M)),NA())</f>
        <v>1.930291340080802E-2</v>
      </c>
      <c r="L912" s="44">
        <f>IFERROR(_xll.qlIndexFixing(Index6M,$H912,TRUE,_xll.ohTrigger(RecalcTrigger,Trigger6M)),NA())</f>
        <v>1.9946903816123268E-2</v>
      </c>
      <c r="M912" s="183">
        <f>IFERROR(_xll.qlIndexFixing(Index1Y,$H912,TRUE,_xll.ohTrigger(RecalcTrigger,Trigger1Y)),NA())</f>
        <v>2.1232761689165863E-2</v>
      </c>
      <c r="N912" s="182">
        <f>IFERROR(_xll.qlIndexFixing(ONIndex1M,I912,TRUE,_xll.ohTrigger(RecalcTrigger,Trigger1M)),NA())</f>
        <v>1.8163739392083045E-2</v>
      </c>
      <c r="O912" s="44">
        <f>IFERROR(_xll.qlIndexFixing(ONIndex3M,I912,TRUE,_xll.ohTrigger(RecalcTrigger,Trigger3M)),NA())</f>
        <v>1.9106896866203371E-2</v>
      </c>
      <c r="P912" s="44">
        <f>IFERROR(_xll.qlIndexFixing(ONIndex6M,I912,TRUE,_xll.ohTrigger(RecalcTrigger,Trigger6M)),NA())</f>
        <v>1.9549043333721983E-2</v>
      </c>
      <c r="Q912" s="183">
        <f>IFERROR(_xll.qlIndexFixing(ONIndex1Y,I912,TRUE,_xll.ohTrigger(RecalcTrigger,Trigger1Y)),NA())</f>
        <v>2.0550464000912427E-2</v>
      </c>
    </row>
    <row r="913" spans="2:17" x14ac:dyDescent="0.2">
      <c r="B913" s="39" t="s">
        <v>42</v>
      </c>
      <c r="D913" s="42">
        <f>_xll.qlCalendarAdvance(Calendar,$D912,B913,"f",FALSE)</f>
        <v>45758</v>
      </c>
      <c r="E913" s="177">
        <f>_xll.qlInterestRateIndexValueDate(IndexON,D913)</f>
        <v>45758</v>
      </c>
      <c r="F913" s="193">
        <f>IFERROR(_xll.qlIndexFixing(IndexON,D913,TRUE,_xll.ohTrigger(RecalcTrigger,TriggerON)),NA())</f>
        <v>1.7653338117664674E-2</v>
      </c>
      <c r="H913" s="42">
        <f>_xll.qlCalendarAdvance(Calendar,$H912,B913,"f",FALSE)</f>
        <v>45758</v>
      </c>
      <c r="I913" s="177">
        <f>_xll.qlInterestRateIndexValueDate(Index1M,$H913)</f>
        <v>45762</v>
      </c>
      <c r="J913" s="182">
        <f>IFERROR(_xll.qlIndexFixing(Index1M,$H913,TRUE,_xll.ohTrigger(RecalcTrigger,Trigger1M)),NA())</f>
        <v>1.824652671789373E-2</v>
      </c>
      <c r="K913" s="44">
        <f>IFERROR(_xll.qlIndexFixing(Index3M,H913,TRUE,_xll.ohTrigger(RecalcTrigger,Trigger3M)),NA())</f>
        <v>1.9327380716693016E-2</v>
      </c>
      <c r="L913" s="44">
        <f>IFERROR(_xll.qlIndexFixing(Index6M,$H913,TRUE,_xll.ohTrigger(RecalcTrigger,Trigger6M)),NA())</f>
        <v>1.997099837279705E-2</v>
      </c>
      <c r="M913" s="183">
        <f>IFERROR(_xll.qlIndexFixing(Index1Y,$H913,TRUE,_xll.ohTrigger(RecalcTrigger,Trigger1Y)),NA())</f>
        <v>2.1249915052525502E-2</v>
      </c>
      <c r="N913" s="182">
        <f>IFERROR(_xll.qlIndexFixing(ONIndex1M,I913,TRUE,_xll.ohTrigger(RecalcTrigger,Trigger1M)),NA())</f>
        <v>1.8197558098030697E-2</v>
      </c>
      <c r="O913" s="44">
        <f>IFERROR(_xll.qlIndexFixing(ONIndex3M,I913,TRUE,_xll.ohTrigger(RecalcTrigger,Trigger3M)),NA())</f>
        <v>1.9140257483735823E-2</v>
      </c>
      <c r="P913" s="44">
        <f>IFERROR(_xll.qlIndexFixing(ONIndex6M,I913,TRUE,_xll.ohTrigger(RecalcTrigger,Trigger6M)),NA())</f>
        <v>1.9580400267955156E-2</v>
      </c>
      <c r="Q913" s="183">
        <f>IFERROR(_xll.qlIndexFixing(ONIndex1Y,I913,TRUE,_xll.ohTrigger(RecalcTrigger,Trigger1Y)),NA())</f>
        <v>2.0577705261567658E-2</v>
      </c>
    </row>
    <row r="914" spans="2:17" x14ac:dyDescent="0.2">
      <c r="B914" s="39" t="s">
        <v>42</v>
      </c>
      <c r="D914" s="42">
        <f>_xll.qlCalendarAdvance(Calendar,$D913,B914,"f",FALSE)</f>
        <v>45769</v>
      </c>
      <c r="E914" s="177">
        <f>_xll.qlInterestRateIndexValueDate(IndexON,D914)</f>
        <v>45769</v>
      </c>
      <c r="F914" s="193">
        <f>IFERROR(_xll.qlIndexFixing(IndexON,D914,TRUE,_xll.ohTrigger(RecalcTrigger,TriggerON)),NA())</f>
        <v>1.7690373692245132E-2</v>
      </c>
      <c r="H914" s="42">
        <f>_xll.qlCalendarAdvance(Calendar,$H913,B914,"f",FALSE)</f>
        <v>45769</v>
      </c>
      <c r="I914" s="177">
        <f>_xll.qlInterestRateIndexValueDate(Index1M,$H914)</f>
        <v>45771</v>
      </c>
      <c r="J914" s="182">
        <f>IFERROR(_xll.qlIndexFixing(Index1M,$H914,TRUE,_xll.ohTrigger(RecalcTrigger,Trigger1M)),NA())</f>
        <v>1.828319473658413E-2</v>
      </c>
      <c r="K914" s="44">
        <f>IFERROR(_xll.qlIndexFixing(Index3M,H914,TRUE,_xll.ohTrigger(RecalcTrigger,Trigger3M)),NA())</f>
        <v>1.9358838410766396E-2</v>
      </c>
      <c r="L914" s="44">
        <f>IFERROR(_xll.qlIndexFixing(Index6M,$H914,TRUE,_xll.ohTrigger(RecalcTrigger,Trigger6M)),NA())</f>
        <v>2.0002073501764587E-2</v>
      </c>
      <c r="M914" s="183">
        <f>IFERROR(_xll.qlIndexFixing(Index1Y,$H914,TRUE,_xll.ohTrigger(RecalcTrigger,Trigger1Y)),NA())</f>
        <v>2.1271801437707939E-2</v>
      </c>
      <c r="N914" s="182">
        <f>IFERROR(_xll.qlIndexFixing(ONIndex1M,I914,TRUE,_xll.ohTrigger(RecalcTrigger,Trigger1M)),NA())</f>
        <v>1.8227755763646769E-2</v>
      </c>
      <c r="O914" s="44">
        <f>IFERROR(_xll.qlIndexFixing(ONIndex3M,I914,TRUE,_xll.ohTrigger(RecalcTrigger,Trigger3M)),NA())</f>
        <v>1.9169539270427194E-2</v>
      </c>
      <c r="P914" s="44">
        <f>IFERROR(_xll.qlIndexFixing(ONIndex6M,I914,TRUE,_xll.ohTrigger(RecalcTrigger,Trigger6M)),NA())</f>
        <v>1.9607626893805019E-2</v>
      </c>
      <c r="Q914" s="183">
        <f>IFERROR(_xll.qlIndexFixing(ONIndex1Y,I914,TRUE,_xll.ohTrigger(RecalcTrigger,Trigger1Y)),NA())</f>
        <v>2.0600098635155106E-2</v>
      </c>
    </row>
    <row r="915" spans="2:17" x14ac:dyDescent="0.2">
      <c r="B915" s="39" t="s">
        <v>42</v>
      </c>
      <c r="D915" s="42">
        <f>_xll.qlCalendarAdvance(Calendar,$D914,B915,"f",FALSE)</f>
        <v>45776</v>
      </c>
      <c r="E915" s="177">
        <f>_xll.qlInterestRateIndexValueDate(IndexON,D915)</f>
        <v>45776</v>
      </c>
      <c r="F915" s="193">
        <f>IFERROR(_xll.qlIndexFixing(IndexON,D915,TRUE,_xll.ohTrigger(RecalcTrigger,TriggerON)),NA())</f>
        <v>1.7717055143453564E-2</v>
      </c>
      <c r="H915" s="42">
        <f>_xll.qlCalendarAdvance(Calendar,$H914,B915,"f",FALSE)</f>
        <v>45776</v>
      </c>
      <c r="I915" s="177">
        <f>_xll.qlInterestRateIndexValueDate(Index1M,$H915)</f>
        <v>45779</v>
      </c>
      <c r="J915" s="182">
        <f>IFERROR(_xll.qlIndexFixing(Index1M,$H915,TRUE,_xll.ohTrigger(RecalcTrigger,Trigger1M)),NA())</f>
        <v>1.8309584646745935E-2</v>
      </c>
      <c r="K915" s="44">
        <f>IFERROR(_xll.qlIndexFixing(Index3M,H915,TRUE,_xll.ohTrigger(RecalcTrigger,Trigger3M)),NA())</f>
        <v>1.9393610624051212E-2</v>
      </c>
      <c r="L915" s="44">
        <f>IFERROR(_xll.qlIndexFixing(Index6M,$H915,TRUE,_xll.ohTrigger(RecalcTrigger,Trigger6M)),NA())</f>
        <v>2.0034391919653879E-2</v>
      </c>
      <c r="M915" s="183">
        <f>IFERROR(_xll.qlIndexFixing(Index1Y,$H915,TRUE,_xll.ohTrigger(RecalcTrigger,Trigger1Y)),NA())</f>
        <v>2.1294599895050892E-2</v>
      </c>
      <c r="N915" s="182">
        <f>IFERROR(_xll.qlIndexFixing(ONIndex1M,I915,TRUE,_xll.ohTrigger(RecalcTrigger,Trigger1M)),NA())</f>
        <v>1.8256285711730769E-2</v>
      </c>
      <c r="O915" s="44">
        <f>IFERROR(_xll.qlIndexFixing(ONIndex3M,I915,TRUE,_xll.ohTrigger(RecalcTrigger,Trigger3M)),NA())</f>
        <v>1.919737008296174E-2</v>
      </c>
      <c r="P915" s="44">
        <f>IFERROR(_xll.qlIndexFixing(ONIndex6M,I915,TRUE,_xll.ohTrigger(RecalcTrigger,Trigger6M)),NA())</f>
        <v>1.9633836374870484E-2</v>
      </c>
      <c r="Q915" s="183">
        <f>IFERROR(_xll.qlIndexFixing(ONIndex1Y,I915,TRUE,_xll.ohTrigger(RecalcTrigger,Trigger1Y)),NA())</f>
        <v>2.0621969689242903E-2</v>
      </c>
    </row>
    <row r="916" spans="2:17" x14ac:dyDescent="0.2">
      <c r="B916" s="39" t="s">
        <v>42</v>
      </c>
      <c r="D916" s="42">
        <f>_xll.qlCalendarAdvance(Calendar,$D915,B916,"f",FALSE)</f>
        <v>45783</v>
      </c>
      <c r="E916" s="177">
        <f>_xll.qlInterestRateIndexValueDate(IndexON,D916)</f>
        <v>45783</v>
      </c>
      <c r="F916" s="193">
        <f>IFERROR(_xll.qlIndexFixing(IndexON,D916,TRUE,_xll.ohTrigger(RecalcTrigger,TriggerON)),NA())</f>
        <v>1.7743862233441376E-2</v>
      </c>
      <c r="H916" s="42">
        <f>_xll.qlCalendarAdvance(Calendar,$H915,B916,"f",FALSE)</f>
        <v>45783</v>
      </c>
      <c r="I916" s="177">
        <f>_xll.qlInterestRateIndexValueDate(Index1M,$H916)</f>
        <v>45785</v>
      </c>
      <c r="J916" s="182">
        <f>IFERROR(_xll.qlIndexFixing(Index1M,$H916,TRUE,_xll.ohTrigger(RecalcTrigger,Trigger1M)),NA())</f>
        <v>1.8333366509787619E-2</v>
      </c>
      <c r="K916" s="44">
        <f>IFERROR(_xll.qlIndexFixing(Index3M,H916,TRUE,_xll.ohTrigger(RecalcTrigger,Trigger3M)),NA())</f>
        <v>1.9410046795940647E-2</v>
      </c>
      <c r="L916" s="44">
        <f>IFERROR(_xll.qlIndexFixing(Index6M,$H916,TRUE,_xll.ohTrigger(RecalcTrigger,Trigger6M)),NA())</f>
        <v>2.0057514321569766E-2</v>
      </c>
      <c r="M916" s="183">
        <f>IFERROR(_xll.qlIndexFixing(Index1Y,$H916,TRUE,_xll.ohTrigger(RecalcTrigger,Trigger1Y)),NA())</f>
        <v>2.1305467220507694E-2</v>
      </c>
      <c r="N916" s="182">
        <f>IFERROR(_xll.qlIndexFixing(ONIndex1M,I916,TRUE,_xll.ohTrigger(RecalcTrigger,Trigger1M)),NA())</f>
        <v>1.8277716330130644E-2</v>
      </c>
      <c r="O916" s="44">
        <f>IFERROR(_xll.qlIndexFixing(ONIndex3M,I916,TRUE,_xll.ohTrigger(RecalcTrigger,Trigger3M)),NA())</f>
        <v>1.9218240191323233E-2</v>
      </c>
      <c r="P916" s="44">
        <f>IFERROR(_xll.qlIndexFixing(ONIndex6M,I916,TRUE,_xll.ohTrigger(RecalcTrigger,Trigger6M)),NA())</f>
        <v>1.9653565093049608E-2</v>
      </c>
      <c r="Q916" s="183">
        <f>IFERROR(_xll.qlIndexFixing(ONIndex1Y,I916,TRUE,_xll.ohTrigger(RecalcTrigger,Trigger1Y)),NA())</f>
        <v>2.063829712096954E-2</v>
      </c>
    </row>
    <row r="917" spans="2:17" x14ac:dyDescent="0.2">
      <c r="B917" s="39" t="s">
        <v>42</v>
      </c>
      <c r="D917" s="42">
        <f>_xll.qlCalendarAdvance(Calendar,$D916,B917,"f",FALSE)</f>
        <v>45790</v>
      </c>
      <c r="E917" s="177">
        <f>_xll.qlInterestRateIndexValueDate(IndexON,D917)</f>
        <v>45790</v>
      </c>
      <c r="F917" s="193">
        <f>IFERROR(_xll.qlIndexFixing(IndexON,D917,TRUE,_xll.ohTrigger(RecalcTrigger,TriggerON)),NA())</f>
        <v>1.7770796768763475E-2</v>
      </c>
      <c r="H917" s="42">
        <f>_xll.qlCalendarAdvance(Calendar,$H916,B917,"f",FALSE)</f>
        <v>45790</v>
      </c>
      <c r="I917" s="177">
        <f>_xll.qlInterestRateIndexValueDate(Index1M,$H917)</f>
        <v>45792</v>
      </c>
      <c r="J917" s="182">
        <f>IFERROR(_xll.qlIndexFixing(Index1M,$H917,TRUE,_xll.ohTrigger(RecalcTrigger,Trigger1M)),NA())</f>
        <v>1.8358514667216608E-2</v>
      </c>
      <c r="K917" s="44">
        <f>IFERROR(_xll.qlIndexFixing(Index3M,H917,TRUE,_xll.ohTrigger(RecalcTrigger,Trigger3M)),NA())</f>
        <v>1.9434520779721097E-2</v>
      </c>
      <c r="L917" s="44">
        <f>IFERROR(_xll.qlIndexFixing(Index6M,$H917,TRUE,_xll.ohTrigger(RecalcTrigger,Trigger6M)),NA())</f>
        <v>2.0081822865563825E-2</v>
      </c>
      <c r="M917" s="183">
        <f>IFERROR(_xll.qlIndexFixing(Index1Y,$H917,TRUE,_xll.ohTrigger(RecalcTrigger,Trigger1Y)),NA())</f>
        <v>2.1322124841447288E-2</v>
      </c>
      <c r="N917" s="182">
        <f>IFERROR(_xll.qlIndexFixing(ONIndex1M,I917,TRUE,_xll.ohTrigger(RecalcTrigger,Trigger1M)),NA())</f>
        <v>1.8302755751387068E-2</v>
      </c>
      <c r="O917" s="44">
        <f>IFERROR(_xll.qlIndexFixing(ONIndex3M,I917,TRUE,_xll.ohTrigger(RecalcTrigger,Trigger3M)),NA())</f>
        <v>1.9242586211083434E-2</v>
      </c>
      <c r="P917" s="44">
        <f>IFERROR(_xll.qlIndexFixing(ONIndex6M,I917,TRUE,_xll.ohTrigger(RecalcTrigger,Trigger6M)),NA())</f>
        <v>1.9676660932770318E-2</v>
      </c>
      <c r="Q917" s="183">
        <f>IFERROR(_xll.qlIndexFixing(ONIndex1Y,I917,TRUE,_xll.ohTrigger(RecalcTrigger,Trigger1Y)),NA())</f>
        <v>2.0657263881611598E-2</v>
      </c>
    </row>
    <row r="918" spans="2:17" x14ac:dyDescent="0.2">
      <c r="B918" s="39" t="s">
        <v>42</v>
      </c>
      <c r="D918" s="42">
        <f>_xll.qlCalendarAdvance(Calendar,$D917,B918,"f",FALSE)</f>
        <v>45797</v>
      </c>
      <c r="E918" s="177">
        <f>_xll.qlInterestRateIndexValueDate(IndexON,D918)</f>
        <v>45797</v>
      </c>
      <c r="F918" s="193">
        <f>IFERROR(_xll.qlIndexFixing(IndexON,D918,TRUE,_xll.ohTrigger(RecalcTrigger,TriggerON)),NA())</f>
        <v>1.7797860556214573E-2</v>
      </c>
      <c r="H918" s="42">
        <f>_xll.qlCalendarAdvance(Calendar,$H917,B918,"f",FALSE)</f>
        <v>45797</v>
      </c>
      <c r="I918" s="177">
        <f>_xll.qlInterestRateIndexValueDate(Index1M,$H918)</f>
        <v>45799</v>
      </c>
      <c r="J918" s="182">
        <f>IFERROR(_xll.qlIndexFixing(Index1M,$H918,TRUE,_xll.ohTrigger(RecalcTrigger,Trigger1M)),NA())</f>
        <v>1.8383705939424844E-2</v>
      </c>
      <c r="K918" s="44">
        <f>IFERROR(_xll.qlIndexFixing(Index3M,H918,TRUE,_xll.ohTrigger(RecalcTrigger,Trigger3M)),NA())</f>
        <v>1.9458998313035259E-2</v>
      </c>
      <c r="L918" s="44">
        <f>IFERROR(_xll.qlIndexFixing(Index6M,$H918,TRUE,_xll.ohTrigger(RecalcTrigger,Trigger6M)),NA())</f>
        <v>2.0106151742527164E-2</v>
      </c>
      <c r="M918" s="183">
        <f>IFERROR(_xll.qlIndexFixing(Index1Y,$H918,TRUE,_xll.ohTrigger(RecalcTrigger,Trigger1Y)),NA())</f>
        <v>2.1338664403531261E-2</v>
      </c>
      <c r="N918" s="182">
        <f>IFERROR(_xll.qlIndexFixing(ONIndex1M,I918,TRUE,_xll.ohTrigger(RecalcTrigger,Trigger1M)),NA())</f>
        <v>1.8327836196068148E-2</v>
      </c>
      <c r="O918" s="44">
        <f>IFERROR(_xll.qlIndexFixing(ONIndex3M,I918,TRUE,_xll.ohTrigger(RecalcTrigger,Trigger3M)),NA())</f>
        <v>1.926693043484029E-2</v>
      </c>
      <c r="P918" s="44">
        <f>IFERROR(_xll.qlIndexFixing(ONIndex6M,I918,TRUE,_xll.ohTrigger(RecalcTrigger,Trigger6M)),NA())</f>
        <v>1.9699843315263976E-2</v>
      </c>
      <c r="Q918" s="183">
        <f>IFERROR(_xll.qlIndexFixing(ONIndex1Y,I918,TRUE,_xll.ohTrigger(RecalcTrigger,Trigger1Y)),NA())</f>
        <v>2.0676142709232792E-2</v>
      </c>
    </row>
    <row r="919" spans="2:17" x14ac:dyDescent="0.2">
      <c r="B919" s="39" t="s">
        <v>42</v>
      </c>
      <c r="D919" s="42">
        <f>_xll.qlCalendarAdvance(Calendar,$D918,B919,"f",FALSE)</f>
        <v>45804</v>
      </c>
      <c r="E919" s="177">
        <f>_xll.qlInterestRateIndexValueDate(IndexON,D919)</f>
        <v>45804</v>
      </c>
      <c r="F919" s="193">
        <f>IFERROR(_xll.qlIndexFixing(IndexON,D919,TRUE,_xll.ohTrigger(RecalcTrigger,TriggerON)),NA())</f>
        <v>1.7825055402669321E-2</v>
      </c>
      <c r="H919" s="42">
        <f>_xll.qlCalendarAdvance(Calendar,$H918,B919,"f",FALSE)</f>
        <v>45804</v>
      </c>
      <c r="I919" s="177">
        <f>_xll.qlInterestRateIndexValueDate(Index1M,$H919)</f>
        <v>45806</v>
      </c>
      <c r="J919" s="182">
        <f>IFERROR(_xll.qlIndexFixing(Index1M,$H919,TRUE,_xll.ohTrigger(RecalcTrigger,Trigger1M)),NA())</f>
        <v>1.8408941527091882E-2</v>
      </c>
      <c r="K919" s="44">
        <f>IFERROR(_xll.qlIndexFixing(Index3M,H919,TRUE,_xll.ohTrigger(RecalcTrigger,Trigger3M)),NA())</f>
        <v>1.9483480273675753E-2</v>
      </c>
      <c r="L919" s="44">
        <f>IFERROR(_xll.qlIndexFixing(Index6M,$H919,TRUE,_xll.ohTrigger(RecalcTrigger,Trigger6M)),NA())</f>
        <v>2.0123571563073862E-2</v>
      </c>
      <c r="M919" s="183">
        <f>IFERROR(_xll.qlIndexFixing(Index1Y,$H919,TRUE,_xll.ohTrigger(RecalcTrigger,Trigger1Y)),NA())</f>
        <v>2.1355084988616241E-2</v>
      </c>
      <c r="N919" s="182">
        <f>IFERROR(_xll.qlIndexFixing(ONIndex1M,I919,TRUE,_xll.ohTrigger(RecalcTrigger,Trigger1M)),NA())</f>
        <v>1.83529588626552E-2</v>
      </c>
      <c r="O919" s="44">
        <f>IFERROR(_xll.qlIndexFixing(ONIndex3M,I919,TRUE,_xll.ohTrigger(RecalcTrigger,Trigger3M)),NA())</f>
        <v>1.9291273736135039E-2</v>
      </c>
      <c r="P919" s="44">
        <f>IFERROR(_xll.qlIndexFixing(ONIndex6M,I919,TRUE,_xll.ohTrigger(RecalcTrigger,Trigger6M)),NA())</f>
        <v>1.9723113777381229E-2</v>
      </c>
      <c r="Q919" s="183">
        <f>IFERROR(_xll.qlIndexFixing(ONIndex1Y,I919,TRUE,_xll.ohTrigger(RecalcTrigger,Trigger1Y)),NA())</f>
        <v>2.069493389543986E-2</v>
      </c>
    </row>
    <row r="920" spans="2:17" x14ac:dyDescent="0.2">
      <c r="B920" s="39" t="s">
        <v>42</v>
      </c>
      <c r="D920" s="42">
        <f>_xll.qlCalendarAdvance(Calendar,$D919,B920,"f",FALSE)</f>
        <v>45811</v>
      </c>
      <c r="E920" s="177">
        <f>_xll.qlInterestRateIndexValueDate(IndexON,D920)</f>
        <v>45811</v>
      </c>
      <c r="F920" s="193">
        <f>IFERROR(_xll.qlIndexFixing(IndexON,D920,TRUE,_xll.ohTrigger(RecalcTrigger,TriggerON)),NA())</f>
        <v>1.7852383114922432E-2</v>
      </c>
      <c r="H920" s="42">
        <f>_xll.qlCalendarAdvance(Calendar,$H919,B920,"f",FALSE)</f>
        <v>45811</v>
      </c>
      <c r="I920" s="177">
        <f>_xll.qlInterestRateIndexValueDate(Index1M,$H920)</f>
        <v>45813</v>
      </c>
      <c r="J920" s="182">
        <f>IFERROR(_xll.qlIndexFixing(Index1M,$H920,TRUE,_xll.ohTrigger(RecalcTrigger,Trigger1M)),NA())</f>
        <v>1.8434222630912267E-2</v>
      </c>
      <c r="K920" s="44">
        <f>IFERROR(_xll.qlIndexFixing(Index3M,H920,TRUE,_xll.ohTrigger(RecalcTrigger,Trigger3M)),NA())</f>
        <v>1.9507967539455183E-2</v>
      </c>
      <c r="L920" s="44">
        <f>IFERROR(_xll.qlIndexFixing(Index6M,$H920,TRUE,_xll.ohTrigger(RecalcTrigger,Trigger6M)),NA())</f>
        <v>2.0147921346867083E-2</v>
      </c>
      <c r="M920" s="183">
        <f>IFERROR(_xll.qlIndexFixing(Index1Y,$H920,TRUE,_xll.ohTrigger(RecalcTrigger,Trigger1Y)),NA())</f>
        <v>2.1371385671173422E-2</v>
      </c>
      <c r="N920" s="182">
        <f>IFERROR(_xll.qlIndexFixing(ONIndex1M,I920,TRUE,_xll.ohTrigger(RecalcTrigger,Trigger1M)),NA())</f>
        <v>1.8378124949549601E-2</v>
      </c>
      <c r="O920" s="44">
        <f>IFERROR(_xll.qlIndexFixing(ONIndex3M,I920,TRUE,_xll.ohTrigger(RecalcTrigger,Trigger3M)),NA())</f>
        <v>1.9315616988349049E-2</v>
      </c>
      <c r="P920" s="44">
        <f>IFERROR(_xll.qlIndexFixing(ONIndex6M,I920,TRUE,_xll.ohTrigger(RecalcTrigger,Trigger6M)),NA())</f>
        <v>1.9746473855972724E-2</v>
      </c>
      <c r="Q920" s="183">
        <f>IFERROR(_xll.qlIndexFixing(ONIndex1Y,I920,TRUE,_xll.ohTrigger(RecalcTrigger,Trigger1Y)),NA())</f>
        <v>2.0713637731599732E-2</v>
      </c>
    </row>
    <row r="921" spans="2:17" x14ac:dyDescent="0.2">
      <c r="B921" s="39" t="s">
        <v>42</v>
      </c>
      <c r="D921" s="42">
        <f>_xll.qlCalendarAdvance(Calendar,$D920,B921,"f",FALSE)</f>
        <v>45818</v>
      </c>
      <c r="E921" s="177">
        <f>_xll.qlInterestRateIndexValueDate(IndexON,D921)</f>
        <v>45818</v>
      </c>
      <c r="F921" s="193">
        <f>IFERROR(_xll.qlIndexFixing(IndexON,D921,TRUE,_xll.ohTrigger(RecalcTrigger,TriggerON)),NA())</f>
        <v>1.7879845499608749E-2</v>
      </c>
      <c r="H921" s="42">
        <f>_xll.qlCalendarAdvance(Calendar,$H920,B921,"f",FALSE)</f>
        <v>45818</v>
      </c>
      <c r="I921" s="177">
        <f>_xll.qlInterestRateIndexValueDate(Index1M,$H921)</f>
        <v>45820</v>
      </c>
      <c r="J921" s="182">
        <f>IFERROR(_xll.qlIndexFixing(Index1M,$H921,TRUE,_xll.ohTrigger(RecalcTrigger,Trigger1M)),NA())</f>
        <v>1.8459550451588036E-2</v>
      </c>
      <c r="K921" s="44">
        <f>IFERROR(_xll.qlIndexFixing(Index3M,H921,TRUE,_xll.ohTrigger(RecalcTrigger,Trigger3M)),NA())</f>
        <v>1.9532460988208745E-2</v>
      </c>
      <c r="L921" s="44">
        <f>IFERROR(_xll.qlIndexFixing(Index6M,$H921,TRUE,_xll.ohTrigger(RecalcTrigger,Trigger6M)),NA())</f>
        <v>2.0172263745393701E-2</v>
      </c>
      <c r="M921" s="183">
        <f>IFERROR(_xll.qlIndexFixing(Index1Y,$H921,TRUE,_xll.ohTrigger(RecalcTrigger,Trigger1Y)),NA())</f>
        <v>2.138756551829054E-2</v>
      </c>
      <c r="N921" s="182">
        <f>IFERROR(_xll.qlIndexFixing(ONIndex1M,I921,TRUE,_xll.ohTrigger(RecalcTrigger,Trigger1M)),NA())</f>
        <v>1.8403335655472475E-2</v>
      </c>
      <c r="O921" s="44">
        <f>IFERROR(_xll.qlIndexFixing(ONIndex3M,I921,TRUE,_xll.ohTrigger(RecalcTrigger,Trigger3M)),NA())</f>
        <v>1.9339961064943623E-2</v>
      </c>
      <c r="P921" s="44">
        <f>IFERROR(_xll.qlIndexFixing(ONIndex6M,I921,TRUE,_xll.ohTrigger(RecalcTrigger,Trigger6M)),NA())</f>
        <v>1.9769925087969042E-2</v>
      </c>
      <c r="Q921" s="183">
        <f>IFERROR(_xll.qlIndexFixing(ONIndex1Y,I921,TRUE,_xll.ohTrigger(RecalcTrigger,Trigger1Y)),NA())</f>
        <v>2.073225450907934E-2</v>
      </c>
    </row>
    <row r="922" spans="2:17" x14ac:dyDescent="0.2">
      <c r="B922" s="39" t="s">
        <v>42</v>
      </c>
      <c r="D922" s="42">
        <f>_xll.qlCalendarAdvance(Calendar,$D921,B922,"f",FALSE)</f>
        <v>45825</v>
      </c>
      <c r="E922" s="177">
        <f>_xll.qlInterestRateIndexValueDate(IndexON,D922)</f>
        <v>45825</v>
      </c>
      <c r="F922" s="193">
        <f>IFERROR(_xll.qlIndexFixing(IndexON,D922,TRUE,_xll.ohTrigger(RecalcTrigger,TriggerON)),NA())</f>
        <v>1.790744436360292E-2</v>
      </c>
      <c r="H922" s="42">
        <f>_xll.qlCalendarAdvance(Calendar,$H921,B922,"f",FALSE)</f>
        <v>45825</v>
      </c>
      <c r="I922" s="177">
        <f>_xll.qlInterestRateIndexValueDate(Index1M,$H922)</f>
        <v>45827</v>
      </c>
      <c r="J922" s="182">
        <f>IFERROR(_xll.qlIndexFixing(Index1M,$H922,TRUE,_xll.ohTrigger(RecalcTrigger,Trigger1M)),NA())</f>
        <v>1.8484926189841211E-2</v>
      </c>
      <c r="K922" s="44">
        <f>IFERROR(_xll.qlIndexFixing(Index3M,H922,TRUE,_xll.ohTrigger(RecalcTrigger,Trigger3M)),NA())</f>
        <v>1.9556961497794227E-2</v>
      </c>
      <c r="L922" s="44">
        <f>IFERROR(_xll.qlIndexFixing(Index6M,$H922,TRUE,_xll.ohTrigger(RecalcTrigger,Trigger6M)),NA())</f>
        <v>2.0196588254454233E-2</v>
      </c>
      <c r="M922" s="183">
        <f>IFERROR(_xll.qlIndexFixing(Index1Y,$H922,TRUE,_xll.ohTrigger(RecalcTrigger,Trigger1Y)),NA())</f>
        <v>2.1403623589670767E-2</v>
      </c>
      <c r="N922" s="182">
        <f>IFERROR(_xll.qlIndexFixing(ONIndex1M,I922,TRUE,_xll.ohTrigger(RecalcTrigger,Trigger1M)),NA())</f>
        <v>1.8428592178665326E-2</v>
      </c>
      <c r="O922" s="44">
        <f>IFERROR(_xll.qlIndexFixing(ONIndex3M,I922,TRUE,_xll.ohTrigger(RecalcTrigger,Trigger3M)),NA())</f>
        <v>1.9364306839300127E-2</v>
      </c>
      <c r="P922" s="44">
        <f>IFERROR(_xll.qlIndexFixing(ONIndex6M,I922,TRUE,_xll.ohTrigger(RecalcTrigger,Trigger6M)),NA())</f>
        <v>1.9793469010300768E-2</v>
      </c>
      <c r="Q922" s="183">
        <f>IFERROR(_xll.qlIndexFixing(ONIndex1Y,I922,TRUE,_xll.ohTrigger(RecalcTrigger,Trigger1Y)),NA())</f>
        <v>2.0750784519405485E-2</v>
      </c>
    </row>
    <row r="923" spans="2:17" x14ac:dyDescent="0.2">
      <c r="B923" s="39" t="s">
        <v>42</v>
      </c>
      <c r="D923" s="42">
        <f>_xll.qlCalendarAdvance(Calendar,$D922,B923,"f",FALSE)</f>
        <v>45832</v>
      </c>
      <c r="E923" s="177">
        <f>_xll.qlInterestRateIndexValueDate(IndexON,D923)</f>
        <v>45832</v>
      </c>
      <c r="F923" s="193">
        <f>IFERROR(_xll.qlIndexFixing(IndexON,D923,TRUE,_xll.ohTrigger(RecalcTrigger,TriggerON)),NA())</f>
        <v>1.7935181513619725E-2</v>
      </c>
      <c r="H923" s="42">
        <f>_xll.qlCalendarAdvance(Calendar,$H922,B923,"f",FALSE)</f>
        <v>45832</v>
      </c>
      <c r="I923" s="177">
        <f>_xll.qlInterestRateIndexValueDate(Index1M,$H923)</f>
        <v>45834</v>
      </c>
      <c r="J923" s="182">
        <f>IFERROR(_xll.qlIndexFixing(Index1M,$H923,TRUE,_xll.ohTrigger(RecalcTrigger,Trigger1M)),NA())</f>
        <v>1.8510351046393814E-2</v>
      </c>
      <c r="K923" s="44">
        <f>IFERROR(_xll.qlIndexFixing(Index3M,H923,TRUE,_xll.ohTrigger(RecalcTrigger,Trigger3M)),NA())</f>
        <v>1.9581469894338621E-2</v>
      </c>
      <c r="L923" s="44">
        <f>IFERROR(_xll.qlIndexFixing(Index6M,$H923,TRUE,_xll.ohTrigger(RecalcTrigger,Trigger6M)),NA())</f>
        <v>2.0227744870864817E-2</v>
      </c>
      <c r="M923" s="183">
        <f>IFERROR(_xll.qlIndexFixing(Index1Y,$H923,TRUE,_xll.ohTrigger(RecalcTrigger,Trigger1Y)),NA())</f>
        <v>2.141955893763425E-2</v>
      </c>
      <c r="N923" s="182">
        <f>IFERROR(_xll.qlIndexFixing(ONIndex1M,I923,TRUE,_xll.ohTrigger(RecalcTrigger,Trigger1M)),NA())</f>
        <v>1.8453895717849278E-2</v>
      </c>
      <c r="O923" s="44">
        <f>IFERROR(_xll.qlIndexFixing(ONIndex3M,I923,TRUE,_xll.ohTrigger(RecalcTrigger,Trigger3M)),NA())</f>
        <v>1.938865518479993E-2</v>
      </c>
      <c r="P923" s="44">
        <f>IFERROR(_xll.qlIndexFixing(ONIndex6M,I923,TRUE,_xll.ohTrigger(RecalcTrigger,Trigger6M)),NA())</f>
        <v>1.9817107159818548E-2</v>
      </c>
      <c r="Q923" s="183">
        <f>IFERROR(_xll.qlIndexFixing(ONIndex1Y,I923,TRUE,_xll.ohTrigger(RecalcTrigger,Trigger1Y)),NA())</f>
        <v>2.0769228054025035E-2</v>
      </c>
    </row>
    <row r="924" spans="2:17" x14ac:dyDescent="0.2">
      <c r="B924" s="39" t="s">
        <v>42</v>
      </c>
      <c r="D924" s="42">
        <f>_xll.qlCalendarAdvance(Calendar,$D923,B924,"f",FALSE)</f>
        <v>45839</v>
      </c>
      <c r="E924" s="177">
        <f>_xll.qlInterestRateIndexValueDate(IndexON,D924)</f>
        <v>45839</v>
      </c>
      <c r="F924" s="193">
        <f>IFERROR(_xll.qlIndexFixing(IndexON,D924,TRUE,_xll.ohTrigger(RecalcTrigger,TriggerON)),NA())</f>
        <v>1.7963058756453876E-2</v>
      </c>
      <c r="H924" s="42">
        <f>_xll.qlCalendarAdvance(Calendar,$H923,B924,"f",FALSE)</f>
        <v>45839</v>
      </c>
      <c r="I924" s="177">
        <f>_xll.qlInterestRateIndexValueDate(Index1M,$H924)</f>
        <v>45841</v>
      </c>
      <c r="J924" s="182">
        <f>IFERROR(_xll.qlIndexFixing(Index1M,$H924,TRUE,_xll.ohTrigger(RecalcTrigger,Trigger1M)),NA())</f>
        <v>1.853582622198785E-2</v>
      </c>
      <c r="K924" s="44">
        <f>IFERROR(_xll.qlIndexFixing(Index3M,H924,TRUE,_xll.ohTrigger(RecalcTrigger,Trigger3M)),NA())</f>
        <v>1.9605982485887363E-2</v>
      </c>
      <c r="L924" s="44">
        <f>IFERROR(_xll.qlIndexFixing(Index6M,$H924,TRUE,_xll.ohTrigger(RecalcTrigger,Trigger6M)),NA())</f>
        <v>2.0251980812008259E-2</v>
      </c>
      <c r="M924" s="183">
        <f>IFERROR(_xll.qlIndexFixing(Index1Y,$H924,TRUE,_xll.ohTrigger(RecalcTrigger,Trigger1Y)),NA())</f>
        <v>2.1435370607117889E-2</v>
      </c>
      <c r="N924" s="182">
        <f>IFERROR(_xll.qlIndexFixing(ONIndex1M,I924,TRUE,_xll.ohTrigger(RecalcTrigger,Trigger1M)),NA())</f>
        <v>1.8479247471345772E-2</v>
      </c>
      <c r="O924" s="44">
        <f>IFERROR(_xll.qlIndexFixing(ONIndex3M,I924,TRUE,_xll.ohTrigger(RecalcTrigger,Trigger3M)),NA())</f>
        <v>1.941300697498427E-2</v>
      </c>
      <c r="P924" s="44">
        <f>IFERROR(_xll.qlIndexFixing(ONIndex6M,I924,TRUE,_xll.ohTrigger(RecalcTrigger,Trigger6M)),NA())</f>
        <v>1.9840841073452964E-2</v>
      </c>
      <c r="Q924" s="183">
        <f>IFERROR(_xll.qlIndexFixing(ONIndex1Y,I924,TRUE,_xll.ohTrigger(RecalcTrigger,Trigger1Y)),NA())</f>
        <v>2.078758540430492E-2</v>
      </c>
    </row>
    <row r="925" spans="2:17" x14ac:dyDescent="0.2">
      <c r="B925" s="39" t="s">
        <v>42</v>
      </c>
      <c r="D925" s="42">
        <f>_xll.qlCalendarAdvance(Calendar,$D924,B925,"f",FALSE)</f>
        <v>45846</v>
      </c>
      <c r="E925" s="177">
        <f>_xll.qlInterestRateIndexValueDate(IndexON,D925)</f>
        <v>45846</v>
      </c>
      <c r="F925" s="193">
        <f>IFERROR(_xll.qlIndexFixing(IndexON,D925,TRUE,_xll.ohTrigger(RecalcTrigger,TriggerON)),NA())</f>
        <v>1.7991077898820151E-2</v>
      </c>
      <c r="H925" s="42">
        <f>_xll.qlCalendarAdvance(Calendar,$H924,B925,"f",FALSE)</f>
        <v>45846</v>
      </c>
      <c r="I925" s="177">
        <f>_xll.qlInterestRateIndexValueDate(Index1M,$H925)</f>
        <v>45848</v>
      </c>
      <c r="J925" s="182">
        <f>IFERROR(_xll.qlIndexFixing(Index1M,$H925,TRUE,_xll.ohTrigger(RecalcTrigger,Trigger1M)),NA())</f>
        <v>1.8561352917370322E-2</v>
      </c>
      <c r="K925" s="44">
        <f>IFERROR(_xll.qlIndexFixing(Index3M,H925,TRUE,_xll.ohTrigger(RecalcTrigger,Trigger3M)),NA())</f>
        <v>1.9630487570736488E-2</v>
      </c>
      <c r="L925" s="44">
        <f>IFERROR(_xll.qlIndexFixing(Index6M,$H925,TRUE,_xll.ohTrigger(RecalcTrigger,Trigger6M)),NA())</f>
        <v>2.0276164652856442E-2</v>
      </c>
      <c r="M925" s="183">
        <f>IFERROR(_xll.qlIndexFixing(Index1Y,$H925,TRUE,_xll.ohTrigger(RecalcTrigger,Trigger1Y)),NA())</f>
        <v>2.1451057635676878E-2</v>
      </c>
      <c r="N925" s="182">
        <f>IFERROR(_xll.qlIndexFixing(ONIndex1M,I925,TRUE,_xll.ohTrigger(RecalcTrigger,Trigger1M)),NA())</f>
        <v>1.8504648637795995E-2</v>
      </c>
      <c r="O925" s="44">
        <f>IFERROR(_xll.qlIndexFixing(ONIndex3M,I925,TRUE,_xll.ohTrigger(RecalcTrigger,Trigger3M)),NA())</f>
        <v>1.943736308315458E-2</v>
      </c>
      <c r="P925" s="44">
        <f>IFERROR(_xll.qlIndexFixing(ONIndex6M,I925,TRUE,_xll.ohTrigger(RecalcTrigger,Trigger6M)),NA())</f>
        <v>1.9864672288214535E-2</v>
      </c>
      <c r="Q925" s="183">
        <f>IFERROR(_xll.qlIndexFixing(ONIndex1Y,I925,TRUE,_xll.ohTrigger(RecalcTrigger,Trigger1Y)),NA())</f>
        <v>2.0805856861771943E-2</v>
      </c>
    </row>
    <row r="926" spans="2:17" x14ac:dyDescent="0.2">
      <c r="B926" s="39" t="s">
        <v>42</v>
      </c>
      <c r="D926" s="42">
        <f>_xll.qlCalendarAdvance(Calendar,$D925,B926,"f",FALSE)</f>
        <v>45853</v>
      </c>
      <c r="E926" s="177">
        <f>_xll.qlInterestRateIndexValueDate(IndexON,D926)</f>
        <v>45853</v>
      </c>
      <c r="F926" s="193">
        <f>IFERROR(_xll.qlIndexFixing(IndexON,D926,TRUE,_xll.ohTrigger(RecalcTrigger,TriggerON)),NA())</f>
        <v>1.8019240747673138E-2</v>
      </c>
      <c r="H926" s="42">
        <f>_xll.qlCalendarAdvance(Calendar,$H925,B926,"f",FALSE)</f>
        <v>45853</v>
      </c>
      <c r="I926" s="177">
        <f>_xll.qlInterestRateIndexValueDate(Index1M,$H926)</f>
        <v>45855</v>
      </c>
      <c r="J926" s="182">
        <f>IFERROR(_xll.qlIndexFixing(Index1M,$H926,TRUE,_xll.ohTrigger(RecalcTrigger,Trigger1M)),NA())</f>
        <v>1.8586932333310713E-2</v>
      </c>
      <c r="K926" s="44">
        <f>IFERROR(_xll.qlIndexFixing(Index3M,H926,TRUE,_xll.ohTrigger(RecalcTrigger,Trigger3M)),NA())</f>
        <v>1.9654972537779935E-2</v>
      </c>
      <c r="L926" s="44">
        <f>IFERROR(_xll.qlIndexFixing(Index6M,$H926,TRUE,_xll.ohTrigger(RecalcTrigger,Trigger6M)),NA())</f>
        <v>2.0300285707754849E-2</v>
      </c>
      <c r="M926" s="183">
        <f>IFERROR(_xll.qlIndexFixing(Index1Y,$H926,TRUE,_xll.ohTrigger(RecalcTrigger,Trigger1Y)),NA())</f>
        <v>2.1466619053484921E-2</v>
      </c>
      <c r="N926" s="182">
        <f>IFERROR(_xll.qlIndexFixing(ONIndex1M,I926,TRUE,_xll.ohTrigger(RecalcTrigger,Trigger1M)),NA())</f>
        <v>1.8530100415601325E-2</v>
      </c>
      <c r="O926" s="44">
        <f>IFERROR(_xll.qlIndexFixing(ONIndex3M,I926,TRUE,_xll.ohTrigger(RecalcTrigger,Trigger3M)),NA())</f>
        <v>1.9461724382852097E-2</v>
      </c>
      <c r="P926" s="44">
        <f>IFERROR(_xll.qlIndexFixing(ONIndex6M,I926,TRUE,_xll.ohTrigger(RecalcTrigger,Trigger6M)),NA())</f>
        <v>1.9888602340873973E-2</v>
      </c>
      <c r="Q926" s="183">
        <f>IFERROR(_xll.qlIndexFixing(ONIndex1Y,I926,TRUE,_xll.ohTrigger(RecalcTrigger,Trigger1Y)),NA())</f>
        <v>2.0824042717793034E-2</v>
      </c>
    </row>
    <row r="927" spans="2:17" x14ac:dyDescent="0.2">
      <c r="B927" s="39" t="s">
        <v>42</v>
      </c>
      <c r="D927" s="42">
        <f>_xll.qlCalendarAdvance(Calendar,$D926,B927,"f",FALSE)</f>
        <v>45860</v>
      </c>
      <c r="E927" s="177">
        <f>_xll.qlInterestRateIndexValueDate(IndexON,D927)</f>
        <v>45860</v>
      </c>
      <c r="F927" s="193">
        <f>IFERROR(_xll.qlIndexFixing(IndexON,D927,TRUE,_xll.ohTrigger(RecalcTrigger,TriggerON)),NA())</f>
        <v>1.8047549109647676E-2</v>
      </c>
      <c r="H927" s="42">
        <f>_xll.qlCalendarAdvance(Calendar,$H926,B927,"f",FALSE)</f>
        <v>45860</v>
      </c>
      <c r="I927" s="177">
        <f>_xll.qlInterestRateIndexValueDate(Index1M,$H927)</f>
        <v>45862</v>
      </c>
      <c r="J927" s="182">
        <f>IFERROR(_xll.qlIndexFixing(Index1M,$H927,TRUE,_xll.ohTrigger(RecalcTrigger,Trigger1M)),NA())</f>
        <v>1.8612565670576009E-2</v>
      </c>
      <c r="K927" s="44">
        <f>IFERROR(_xll.qlIndexFixing(Index3M,H927,TRUE,_xll.ohTrigger(RecalcTrigger,Trigger3M)),NA())</f>
        <v>1.9679424673600423E-2</v>
      </c>
      <c r="L927" s="44">
        <f>IFERROR(_xll.qlIndexFixing(Index6M,$H927,TRUE,_xll.ohTrigger(RecalcTrigger,Trigger6M)),NA())</f>
        <v>2.0324333206528628E-2</v>
      </c>
      <c r="M927" s="183">
        <f>IFERROR(_xll.qlIndexFixing(Index1Y,$H927,TRUE,_xll.ohTrigger(RecalcTrigger,Trigger1Y)),NA())</f>
        <v>2.1482053883333994E-2</v>
      </c>
      <c r="N927" s="182">
        <f>IFERROR(_xll.qlIndexFixing(ONIndex1M,I927,TRUE,_xll.ohTrigger(RecalcTrigger,Trigger1M)),NA())</f>
        <v>1.8555604003402948E-2</v>
      </c>
      <c r="O927" s="44">
        <f>IFERROR(_xll.qlIndexFixing(ONIndex3M,I927,TRUE,_xll.ohTrigger(RecalcTrigger,Trigger3M)),NA())</f>
        <v>1.9486091747378254E-2</v>
      </c>
      <c r="P927" s="44">
        <f>IFERROR(_xll.qlIndexFixing(ONIndex6M,I927,TRUE,_xll.ohTrigger(RecalcTrigger,Trigger6M)),NA())</f>
        <v>1.991263276836186E-2</v>
      </c>
      <c r="Q927" s="183">
        <f>IFERROR(_xll.qlIndexFixing(ONIndex1Y,I927,TRUE,_xll.ohTrigger(RecalcTrigger,Trigger1Y)),NA())</f>
        <v>2.0842143263815061E-2</v>
      </c>
    </row>
    <row r="928" spans="2:17" x14ac:dyDescent="0.2">
      <c r="B928" s="39" t="s">
        <v>42</v>
      </c>
      <c r="D928" s="42">
        <f>_xll.qlCalendarAdvance(Calendar,$D927,B928,"f",FALSE)</f>
        <v>45867</v>
      </c>
      <c r="E928" s="177">
        <f>_xll.qlInterestRateIndexValueDate(IndexON,D928)</f>
        <v>45867</v>
      </c>
      <c r="F928" s="193">
        <f>IFERROR(_xll.qlIndexFixing(IndexON,D928,TRUE,_xll.ohTrigger(RecalcTrigger,TriggerON)),NA())</f>
        <v>1.807600479153848E-2</v>
      </c>
      <c r="H928" s="42">
        <f>_xll.qlCalendarAdvance(Calendar,$H927,B928,"f",FALSE)</f>
        <v>45867</v>
      </c>
      <c r="I928" s="177">
        <f>_xll.qlInterestRateIndexValueDate(Index1M,$H928)</f>
        <v>45869</v>
      </c>
      <c r="J928" s="182">
        <f>IFERROR(_xll.qlIndexFixing(Index1M,$H928,TRUE,_xll.ohTrigger(RecalcTrigger,Trigger1M)),NA())</f>
        <v>1.8631290338354034E-2</v>
      </c>
      <c r="K928" s="44">
        <f>IFERROR(_xll.qlIndexFixing(Index3M,H928,TRUE,_xll.ohTrigger(RecalcTrigger,Trigger3M)),NA())</f>
        <v>1.9703831162472953E-2</v>
      </c>
      <c r="L928" s="44">
        <f>IFERROR(_xll.qlIndexFixing(Index6M,$H928,TRUE,_xll.ohTrigger(RecalcTrigger,Trigger6M)),NA())</f>
        <v>2.0341560574680961E-2</v>
      </c>
      <c r="M928" s="183">
        <f>IFERROR(_xll.qlIndexFixing(Index1Y,$H928,TRUE,_xll.ohTrigger(RecalcTrigger,Trigger1Y)),NA())</f>
        <v>2.1497361140637009E-2</v>
      </c>
      <c r="N928" s="182">
        <f>IFERROR(_xll.qlIndexFixing(ONIndex1M,I928,TRUE,_xll.ohTrigger(RecalcTrigger,Trigger1M)),NA())</f>
        <v>1.8581160599522306E-2</v>
      </c>
      <c r="O928" s="44">
        <f>IFERROR(_xll.qlIndexFixing(ONIndex3M,I928,TRUE,_xll.ohTrigger(RecalcTrigger,Trigger3M)),NA())</f>
        <v>1.9510466050354225E-2</v>
      </c>
      <c r="P928" s="44">
        <f>IFERROR(_xll.qlIndexFixing(ONIndex6M,I928,TRUE,_xll.ohTrigger(RecalcTrigger,Trigger6M)),NA())</f>
        <v>1.9936765107688714E-2</v>
      </c>
      <c r="Q928" s="183">
        <f>IFERROR(_xll.qlIndexFixing(ONIndex1Y,I928,TRUE,_xll.ohTrigger(RecalcTrigger,Trigger1Y)),NA())</f>
        <v>2.0860158791284888E-2</v>
      </c>
    </row>
    <row r="929" spans="2:17" x14ac:dyDescent="0.2">
      <c r="B929" s="39" t="s">
        <v>42</v>
      </c>
      <c r="D929" s="42">
        <f>_xll.qlCalendarAdvance(Calendar,$D928,B929,"f",FALSE)</f>
        <v>45874</v>
      </c>
      <c r="E929" s="177">
        <f>_xll.qlInterestRateIndexValueDate(IndexON,D929)</f>
        <v>45874</v>
      </c>
      <c r="F929" s="193">
        <f>IFERROR(_xll.qlIndexFixing(IndexON,D929,TRUE,_xll.ohTrigger(RecalcTrigger,TriggerON)),NA())</f>
        <v>1.8104609600140265E-2</v>
      </c>
      <c r="H929" s="42">
        <f>_xll.qlCalendarAdvance(Calendar,$H928,B929,"f",FALSE)</f>
        <v>45874</v>
      </c>
      <c r="I929" s="177">
        <f>_xll.qlInterestRateIndexValueDate(Index1M,$H929)</f>
        <v>45876</v>
      </c>
      <c r="J929" s="182">
        <f>IFERROR(_xll.qlIndexFixing(Index1M,$H929,TRUE,_xll.ohTrigger(RecalcTrigger,Trigger1M)),NA())</f>
        <v>1.8663998912239188E-2</v>
      </c>
      <c r="K929" s="44">
        <f>IFERROR(_xll.qlIndexFixing(Index3M,H929,TRUE,_xll.ohTrigger(RecalcTrigger,Trigger3M)),NA())</f>
        <v>1.9728179086357839E-2</v>
      </c>
      <c r="L929" s="44">
        <f>IFERROR(_xll.qlIndexFixing(Index6M,$H929,TRUE,_xll.ohTrigger(RecalcTrigger,Trigger6M)),NA())</f>
        <v>2.0372164032394231E-2</v>
      </c>
      <c r="M929" s="183">
        <f>IFERROR(_xll.qlIndexFixing(Index1Y,$H929,TRUE,_xll.ohTrigger(RecalcTrigger,Trigger1Y)),NA())</f>
        <v>2.151253983342603E-2</v>
      </c>
      <c r="N929" s="182">
        <f>IFERROR(_xll.qlIndexFixing(ONIndex1M,I929,TRUE,_xll.ohTrigger(RecalcTrigger,Trigger1M)),NA())</f>
        <v>1.8606771402600586E-2</v>
      </c>
      <c r="O929" s="44">
        <f>IFERROR(_xll.qlIndexFixing(ONIndex3M,I929,TRUE,_xll.ohTrigger(RecalcTrigger,Trigger3M)),NA())</f>
        <v>1.9534848165001506E-2</v>
      </c>
      <c r="P929" s="44">
        <f>IFERROR(_xll.qlIndexFixing(ONIndex6M,I929,TRUE,_xll.ohTrigger(RecalcTrigger,Trigger6M)),NA())</f>
        <v>1.9961000895625247E-2</v>
      </c>
      <c r="Q929" s="183">
        <f>IFERROR(_xll.qlIndexFixing(ONIndex1Y,I929,TRUE,_xll.ohTrigger(RecalcTrigger,Trigger1Y)),NA())</f>
        <v>2.0878089591649385E-2</v>
      </c>
    </row>
    <row r="930" spans="2:17" x14ac:dyDescent="0.2">
      <c r="B930" s="39" t="s">
        <v>42</v>
      </c>
      <c r="D930" s="42">
        <f>_xll.qlCalendarAdvance(Calendar,$D929,B930,"f",FALSE)</f>
        <v>45881</v>
      </c>
      <c r="E930" s="177">
        <f>_xll.qlInterestRateIndexValueDate(IndexON,D930)</f>
        <v>45881</v>
      </c>
      <c r="F930" s="193">
        <f>IFERROR(_xll.qlIndexFixing(IndexON,D930,TRUE,_xll.ohTrigger(RecalcTrigger,TriggerON)),NA())</f>
        <v>1.8133365342247743E-2</v>
      </c>
      <c r="H930" s="42">
        <f>_xll.qlCalendarAdvance(Calendar,$H929,B930,"f",FALSE)</f>
        <v>45881</v>
      </c>
      <c r="I930" s="177">
        <f>_xll.qlInterestRateIndexValueDate(Index1M,$H930)</f>
        <v>45883</v>
      </c>
      <c r="J930" s="182">
        <f>IFERROR(_xll.qlIndexFixing(Index1M,$H930,TRUE,_xll.ohTrigger(RecalcTrigger,Trigger1M)),NA())</f>
        <v>1.8689801218245983E-2</v>
      </c>
      <c r="K930" s="44">
        <f>IFERROR(_xll.qlIndexFixing(Index3M,H930,TRUE,_xll.ohTrigger(RecalcTrigger,Trigger3M)),NA())</f>
        <v>1.9752455424899854E-2</v>
      </c>
      <c r="L930" s="44">
        <f>IFERROR(_xll.qlIndexFixing(Index6M,$H930,TRUE,_xll.ohTrigger(RecalcTrigger,Trigger6M)),NA())</f>
        <v>2.0395925396525575E-2</v>
      </c>
      <c r="M930" s="183">
        <f>IFERROR(_xll.qlIndexFixing(Index1Y,$H930,TRUE,_xll.ohTrigger(RecalcTrigger,Trigger1Y)),NA())</f>
        <v>2.1527588962354696E-2</v>
      </c>
      <c r="N930" s="182">
        <f>IFERROR(_xll.qlIndexFixing(ONIndex1M,I930,TRUE,_xll.ohTrigger(RecalcTrigger,Trigger1M)),NA())</f>
        <v>1.8632437611119101E-2</v>
      </c>
      <c r="O930" s="44">
        <f>IFERROR(_xll.qlIndexFixing(ONIndex3M,I930,TRUE,_xll.ohTrigger(RecalcTrigger,Trigger3M)),NA())</f>
        <v>1.9559238964861336E-2</v>
      </c>
      <c r="P930" s="44">
        <f>IFERROR(_xll.qlIndexFixing(ONIndex6M,I930,TRUE,_xll.ohTrigger(RecalcTrigger,Trigger6M)),NA())</f>
        <v>1.9985341669181977E-2</v>
      </c>
      <c r="Q930" s="183">
        <f>IFERROR(_xll.qlIndexFixing(ONIndex1Y,I930,TRUE,_xll.ohTrigger(RecalcTrigger,Trigger1Y)),NA())</f>
        <v>2.0895935956435352E-2</v>
      </c>
    </row>
    <row r="931" spans="2:17" x14ac:dyDescent="0.2">
      <c r="B931" s="39" t="s">
        <v>42</v>
      </c>
      <c r="D931" s="42">
        <f>_xll.qlCalendarAdvance(Calendar,$D930,B931,"f",FALSE)</f>
        <v>45888</v>
      </c>
      <c r="E931" s="177">
        <f>_xll.qlInterestRateIndexValueDate(IndexON,D931)</f>
        <v>45888</v>
      </c>
      <c r="F931" s="193">
        <f>IFERROR(_xll.qlIndexFixing(IndexON,D931,TRUE,_xll.ohTrigger(RecalcTrigger,TriggerON)),NA())</f>
        <v>1.8162273824575692E-2</v>
      </c>
      <c r="H931" s="42">
        <f>_xll.qlCalendarAdvance(Calendar,$H930,B931,"f",FALSE)</f>
        <v>45888</v>
      </c>
      <c r="I931" s="177">
        <f>_xll.qlInterestRateIndexValueDate(Index1M,$H931)</f>
        <v>45890</v>
      </c>
      <c r="J931" s="182">
        <f>IFERROR(_xll.qlIndexFixing(Index1M,$H931,TRUE,_xll.ohTrigger(RecalcTrigger,Trigger1M)),NA())</f>
        <v>1.871566224879051E-2</v>
      </c>
      <c r="K931" s="44">
        <f>IFERROR(_xll.qlIndexFixing(Index3M,H931,TRUE,_xll.ohTrigger(RecalcTrigger,Trigger3M)),NA())</f>
        <v>1.9776647055430828E-2</v>
      </c>
      <c r="L931" s="44">
        <f>IFERROR(_xll.qlIndexFixing(Index6M,$H931,TRUE,_xll.ohTrigger(RecalcTrigger,Trigger6M)),NA())</f>
        <v>2.0419569278612184E-2</v>
      </c>
      <c r="M931" s="183">
        <f>IFERROR(_xll.qlIndexFixing(Index1Y,$H931,TRUE,_xll.ohTrigger(RecalcTrigger,Trigger1Y)),NA())</f>
        <v>2.1542507520698445E-2</v>
      </c>
      <c r="N931" s="182">
        <f>IFERROR(_xll.qlIndexFixing(ONIndex1M,I931,TRUE,_xll.ohTrigger(RecalcTrigger,Trigger1M)),NA())</f>
        <v>1.8658160423559167E-2</v>
      </c>
      <c r="O931" s="44">
        <f>IFERROR(_xll.qlIndexFixing(ONIndex3M,I931,TRUE,_xll.ohTrigger(RecalcTrigger,Trigger3M)),NA())</f>
        <v>1.9583639323315083E-2</v>
      </c>
      <c r="P931" s="44">
        <f>IFERROR(_xll.qlIndexFixing(ONIndex6M,I931,TRUE,_xll.ohTrigger(RecalcTrigger,Trigger6M)),NA())</f>
        <v>2.0009788965209552E-2</v>
      </c>
      <c r="Q931" s="183">
        <f>IFERROR(_xll.qlIndexFixing(ONIndex1Y,I931,TRUE,_xll.ohTrigger(RecalcTrigger,Trigger1Y)),NA())</f>
        <v>2.0913698176929785E-2</v>
      </c>
    </row>
    <row r="932" spans="2:17" x14ac:dyDescent="0.2">
      <c r="B932" s="39" t="s">
        <v>42</v>
      </c>
      <c r="D932" s="42">
        <f>_xll.qlCalendarAdvance(Calendar,$D931,B932,"f",FALSE)</f>
        <v>45895</v>
      </c>
      <c r="E932" s="177">
        <f>_xll.qlInterestRateIndexValueDate(IndexON,D932)</f>
        <v>45895</v>
      </c>
      <c r="F932" s="193">
        <f>IFERROR(_xll.qlIndexFixing(IndexON,D932,TRUE,_xll.ohTrigger(RecalcTrigger,TriggerON)),NA())</f>
        <v>1.8191336854078699E-2</v>
      </c>
      <c r="H932" s="42">
        <f>_xll.qlCalendarAdvance(Calendar,$H931,B932,"f",FALSE)</f>
        <v>45895</v>
      </c>
      <c r="I932" s="177">
        <f>_xll.qlInterestRateIndexValueDate(Index1M,$H932)</f>
        <v>45897</v>
      </c>
      <c r="J932" s="182">
        <f>IFERROR(_xll.qlIndexFixing(Index1M,$H932,TRUE,_xll.ohTrigger(RecalcTrigger,Trigger1M)),NA())</f>
        <v>1.874158022166339E-2</v>
      </c>
      <c r="K932" s="44">
        <f>IFERROR(_xll.qlIndexFixing(Index3M,H932,TRUE,_xll.ohTrigger(RecalcTrigger,Trigger3M)),NA())</f>
        <v>1.9800740752964438E-2</v>
      </c>
      <c r="L932" s="44">
        <f>IFERROR(_xll.qlIndexFixing(Index6M,$H932,TRUE,_xll.ohTrigger(RecalcTrigger,Trigger6M)),NA())</f>
        <v>2.0436477098834355E-2</v>
      </c>
      <c r="M932" s="183">
        <f>IFERROR(_xll.qlIndexFixing(Index1Y,$H932,TRUE,_xll.ohTrigger(RecalcTrigger,Trigger1Y)),NA())</f>
        <v>2.1557294494354937E-2</v>
      </c>
      <c r="N932" s="182">
        <f>IFERROR(_xll.qlIndexFixing(ONIndex1M,I932,TRUE,_xll.ohTrigger(RecalcTrigger,Trigger1M)),NA())</f>
        <v>1.8683941038482033E-2</v>
      </c>
      <c r="O932" s="44">
        <f>IFERROR(_xll.qlIndexFixing(ONIndex3M,I932,TRUE,_xll.ohTrigger(RecalcTrigger,Trigger3M)),NA())</f>
        <v>1.9608050113903985E-2</v>
      </c>
      <c r="P932" s="44">
        <f>IFERROR(_xll.qlIndexFixing(ONIndex6M,I932,TRUE,_xll.ohTrigger(RecalcTrigger,Trigger6M)),NA())</f>
        <v>2.0034344320638553E-2</v>
      </c>
      <c r="Q932" s="183">
        <f>IFERROR(_xll.qlIndexFixing(ONIndex1Y,I932,TRUE,_xll.ohTrigger(RecalcTrigger,Trigger1Y)),NA())</f>
        <v>2.0931376544659486E-2</v>
      </c>
    </row>
    <row r="933" spans="2:17" x14ac:dyDescent="0.2">
      <c r="B933" s="39" t="s">
        <v>42</v>
      </c>
      <c r="D933" s="42">
        <f>_xll.qlCalendarAdvance(Calendar,$D932,B933,"f",FALSE)</f>
        <v>45902</v>
      </c>
      <c r="E933" s="177">
        <f>_xll.qlInterestRateIndexValueDate(IndexON,D933)</f>
        <v>45902</v>
      </c>
      <c r="F933" s="193">
        <f>IFERROR(_xll.qlIndexFixing(IndexON,D933,TRUE,_xll.ohTrigger(RecalcTrigger,TriggerON)),NA())</f>
        <v>1.8220556237231733E-2</v>
      </c>
      <c r="H933" s="42">
        <f>_xll.qlCalendarAdvance(Calendar,$H932,B933,"f",FALSE)</f>
        <v>45902</v>
      </c>
      <c r="I933" s="177">
        <f>_xll.qlInterestRateIndexValueDate(Index1M,$H933)</f>
        <v>45904</v>
      </c>
      <c r="J933" s="182">
        <f>IFERROR(_xll.qlIndexFixing(Index1M,$H933,TRUE,_xll.ohTrigger(RecalcTrigger,Trigger1M)),NA())</f>
        <v>1.8767523970187883E-2</v>
      </c>
      <c r="K933" s="44">
        <f>IFERROR(_xll.qlIndexFixing(Index3M,H933,TRUE,_xll.ohTrigger(RecalcTrigger,Trigger3M)),NA())</f>
        <v>1.9822491184387142E-2</v>
      </c>
      <c r="L933" s="44">
        <f>IFERROR(_xll.qlIndexFixing(Index6M,$H933,TRUE,_xll.ohTrigger(RecalcTrigger,Trigger6M)),NA())</f>
        <v>2.0455499833785789E-2</v>
      </c>
      <c r="M933" s="183">
        <f>IFERROR(_xll.qlIndexFixing(Index1Y,$H933,TRUE,_xll.ohTrigger(RecalcTrigger,Trigger1Y)),NA())</f>
        <v>2.1571948861846036E-2</v>
      </c>
      <c r="N933" s="182">
        <f>IFERROR(_xll.qlIndexFixing(ONIndex1M,I933,TRUE,_xll.ohTrigger(RecalcTrigger,Trigger1M)),NA())</f>
        <v>1.8709780654369013E-2</v>
      </c>
      <c r="O933" s="44">
        <f>IFERROR(_xll.qlIndexFixing(ONIndex3M,I933,TRUE,_xll.ohTrigger(RecalcTrigger,Trigger3M)),NA())</f>
        <v>1.9632472209929475E-2</v>
      </c>
      <c r="P933" s="44">
        <f>IFERROR(_xll.qlIndexFixing(ONIndex6M,I933,TRUE,_xll.ohTrigger(RecalcTrigger,Trigger6M)),NA())</f>
        <v>2.0059009272399564E-2</v>
      </c>
      <c r="Q933" s="183">
        <f>IFERROR(_xll.qlIndexFixing(ONIndex1Y,I933,TRUE,_xll.ohTrigger(RecalcTrigger,Trigger1Y)),NA())</f>
        <v>2.0948971350991386E-2</v>
      </c>
    </row>
    <row r="934" spans="2:17" x14ac:dyDescent="0.2">
      <c r="B934" s="39" t="s">
        <v>42</v>
      </c>
      <c r="D934" s="42">
        <f>_xll.qlCalendarAdvance(Calendar,$D933,B934,"f",FALSE)</f>
        <v>45909</v>
      </c>
      <c r="E934" s="177">
        <f>_xll.qlInterestRateIndexValueDate(IndexON,D934)</f>
        <v>45909</v>
      </c>
      <c r="F934" s="193">
        <f>IFERROR(_xll.qlIndexFixing(IndexON,D934,TRUE,_xll.ohTrigger(RecalcTrigger,TriggerON)),NA())</f>
        <v>1.8249933781069316E-2</v>
      </c>
      <c r="H934" s="42">
        <f>_xll.qlCalendarAdvance(Calendar,$H933,B934,"f",FALSE)</f>
        <v>45909</v>
      </c>
      <c r="I934" s="177">
        <f>_xll.qlInterestRateIndexValueDate(Index1M,$H934)</f>
        <v>45911</v>
      </c>
      <c r="J934" s="182">
        <f>IFERROR(_xll.qlIndexFixing(Index1M,$H934,TRUE,_xll.ohTrigger(RecalcTrigger,Trigger1M)),NA())</f>
        <v>1.8793445383046559E-2</v>
      </c>
      <c r="K934" s="44">
        <f>IFERROR(_xll.qlIndexFixing(Index3M,H934,TRUE,_xll.ohTrigger(RecalcTrigger,Trigger3M)),NA())</f>
        <v>1.9846358889577854E-2</v>
      </c>
      <c r="L934" s="44">
        <f>IFERROR(_xll.qlIndexFixing(Index6M,$H934,TRUE,_xll.ohTrigger(RecalcTrigger,Trigger6M)),NA())</f>
        <v>2.0478782581436514E-2</v>
      </c>
      <c r="M934" s="183">
        <f>IFERROR(_xll.qlIndexFixing(Index1Y,$H934,TRUE,_xll.ohTrigger(RecalcTrigger,Trigger1Y)),NA())</f>
        <v>2.1586469594316281E-2</v>
      </c>
      <c r="N934" s="182">
        <f>IFERROR(_xll.qlIndexFixing(ONIndex1M,I934,TRUE,_xll.ohTrigger(RecalcTrigger,Trigger1M)),NA())</f>
        <v>1.8735680469701421E-2</v>
      </c>
      <c r="O934" s="44">
        <f>IFERROR(_xll.qlIndexFixing(ONIndex3M,I934,TRUE,_xll.ohTrigger(RecalcTrigger,Trigger3M)),NA())</f>
        <v>1.9656906484772918E-2</v>
      </c>
      <c r="P934" s="44">
        <f>IFERROR(_xll.qlIndexFixing(ONIndex6M,I934,TRUE,_xll.ohTrigger(RecalcTrigger,Trigger6M)),NA())</f>
        <v>2.0083785357343231E-2</v>
      </c>
      <c r="Q934" s="183">
        <f>IFERROR(_xll.qlIndexFixing(ONIndex1Y,I934,TRUE,_xll.ohTrigger(RecalcTrigger,Trigger1Y)),NA())</f>
        <v>2.0966482887532223E-2</v>
      </c>
    </row>
    <row r="935" spans="2:17" x14ac:dyDescent="0.2">
      <c r="B935" s="39" t="s">
        <v>42</v>
      </c>
      <c r="D935" s="42">
        <f>_xll.qlCalendarAdvance(Calendar,$D934,B935,"f",FALSE)</f>
        <v>45916</v>
      </c>
      <c r="E935" s="177">
        <f>_xll.qlInterestRateIndexValueDate(IndexON,D935)</f>
        <v>45916</v>
      </c>
      <c r="F935" s="193">
        <f>IFERROR(_xll.qlIndexFixing(IndexON,D935,TRUE,_xll.ohTrigger(RecalcTrigger,TriggerON)),NA())</f>
        <v>1.827947129222629E-2</v>
      </c>
      <c r="H935" s="42">
        <f>_xll.qlCalendarAdvance(Calendar,$H934,B935,"f",FALSE)</f>
        <v>45916</v>
      </c>
      <c r="I935" s="177">
        <f>_xll.qlInterestRateIndexValueDate(Index1M,$H935)</f>
        <v>45918</v>
      </c>
      <c r="J935" s="182">
        <f>IFERROR(_xll.qlIndexFixing(Index1M,$H935,TRUE,_xll.ohTrigger(RecalcTrigger,Trigger1M)),NA())</f>
        <v>1.8819295781992984E-2</v>
      </c>
      <c r="K935" s="44">
        <f>IFERROR(_xll.qlIndexFixing(Index3M,H935,TRUE,_xll.ohTrigger(RecalcTrigger,Trigger3M)),NA())</f>
        <v>1.9870088681743392E-2</v>
      </c>
      <c r="L935" s="44">
        <f>IFERROR(_xll.qlIndexFixing(Index6M,$H935,TRUE,_xll.ohTrigger(RecalcTrigger,Trigger6M)),NA())</f>
        <v>2.0501903410044209E-2</v>
      </c>
      <c r="M935" s="183">
        <f>IFERROR(_xll.qlIndexFixing(Index1Y,$H935,TRUE,_xll.ohTrigger(RecalcTrigger,Trigger1Y)),NA())</f>
        <v>2.1600855655536374E-2</v>
      </c>
      <c r="N935" s="182">
        <f>IFERROR(_xll.qlIndexFixing(ONIndex1M,I935,TRUE,_xll.ohTrigger(RecalcTrigger,Trigger1M)),NA())</f>
        <v>1.8761641682880636E-2</v>
      </c>
      <c r="O935" s="44">
        <f>IFERROR(_xll.qlIndexFixing(ONIndex3M,I935,TRUE,_xll.ohTrigger(RecalcTrigger,Trigger3M)),NA())</f>
        <v>1.9681353812055491E-2</v>
      </c>
      <c r="P935" s="44">
        <f>IFERROR(_xll.qlIndexFixing(ONIndex6M,I935,TRUE,_xll.ohTrigger(RecalcTrigger,Trigger6M)),NA())</f>
        <v>2.0108674112639946E-2</v>
      </c>
      <c r="Q935" s="183">
        <f>IFERROR(_xll.qlIndexFixing(ONIndex1Y,I935,TRUE,_xll.ohTrigger(RecalcTrigger,Trigger1Y)),NA())</f>
        <v>2.0983911445489056E-2</v>
      </c>
    </row>
    <row r="936" spans="2:17" x14ac:dyDescent="0.2">
      <c r="B936" s="39" t="s">
        <v>42</v>
      </c>
      <c r="D936" s="42">
        <f>_xll.qlCalendarAdvance(Calendar,$D935,B936,"f",FALSE)</f>
        <v>45923</v>
      </c>
      <c r="E936" s="177">
        <f>_xll.qlInterestRateIndexValueDate(IndexON,D936)</f>
        <v>45923</v>
      </c>
      <c r="F936" s="193">
        <f>IFERROR(_xll.qlIndexFixing(IndexON,D936,TRUE,_xll.ohTrigger(RecalcTrigger,TriggerON)),NA())</f>
        <v>1.8309170577657241E-2</v>
      </c>
      <c r="H936" s="42">
        <f>_xll.qlCalendarAdvance(Calendar,$H935,B936,"f",FALSE)</f>
        <v>45923</v>
      </c>
      <c r="I936" s="177">
        <f>_xll.qlInterestRateIndexValueDate(Index1M,$H936)</f>
        <v>45925</v>
      </c>
      <c r="J936" s="182">
        <f>IFERROR(_xll.qlIndexFixing(Index1M,$H936,TRUE,_xll.ohTrigger(RecalcTrigger,Trigger1M)),NA())</f>
        <v>1.8845026136230236E-2</v>
      </c>
      <c r="K936" s="44">
        <f>IFERROR(_xll.qlIndexFixing(Index3M,H936,TRUE,_xll.ohTrigger(RecalcTrigger,Trigger3M)),NA())</f>
        <v>1.9902466655112954E-2</v>
      </c>
      <c r="L936" s="44">
        <f>IFERROR(_xll.qlIndexFixing(Index6M,$H936,TRUE,_xll.ohTrigger(RecalcTrigger,Trigger6M)),NA())</f>
        <v>2.052485049819739E-2</v>
      </c>
      <c r="M936" s="183">
        <f>IFERROR(_xll.qlIndexFixing(Index1Y,$H936,TRUE,_xll.ohTrigger(RecalcTrigger,Trigger1Y)),NA())</f>
        <v>2.161510600236945E-2</v>
      </c>
      <c r="N936" s="182">
        <f>IFERROR(_xll.qlIndexFixing(ONIndex1M,I936,TRUE,_xll.ohTrigger(RecalcTrigger,Trigger1M)),NA())</f>
        <v>1.8787596066482948E-2</v>
      </c>
      <c r="O936" s="44">
        <f>IFERROR(_xll.qlIndexFixing(ONIndex3M,I936,TRUE,_xll.ohTrigger(RecalcTrigger,Trigger3M)),NA())</f>
        <v>1.9705761092252416E-2</v>
      </c>
      <c r="P936" s="44">
        <f>IFERROR(_xll.qlIndexFixing(ONIndex6M,I936,TRUE,_xll.ohTrigger(RecalcTrigger,Trigger6M)),NA())</f>
        <v>2.0133587695756461E-2</v>
      </c>
      <c r="Q936" s="183">
        <f>IFERROR(_xll.qlIndexFixing(ONIndex1Y,I936,TRUE,_xll.ohTrigger(RecalcTrigger,Trigger1Y)),NA())</f>
        <v>2.1001242101119644E-2</v>
      </c>
    </row>
    <row r="937" spans="2:17" x14ac:dyDescent="0.2">
      <c r="B937" s="39" t="s">
        <v>42</v>
      </c>
      <c r="D937" s="42">
        <f>_xll.qlCalendarAdvance(Calendar,$D936,B937,"f",FALSE)</f>
        <v>45930</v>
      </c>
      <c r="E937" s="177">
        <f>_xll.qlInterestRateIndexValueDate(IndexON,D937)</f>
        <v>45930</v>
      </c>
      <c r="F937" s="193">
        <f>IFERROR(_xll.qlIndexFixing(IndexON,D937,TRUE,_xll.ohTrigger(RecalcTrigger,TriggerON)),NA())</f>
        <v>1.8338849419601289E-2</v>
      </c>
      <c r="H937" s="42">
        <f>_xll.qlCalendarAdvance(Calendar,$H936,B937,"f",FALSE)</f>
        <v>45930</v>
      </c>
      <c r="I937" s="177">
        <f>_xll.qlInterestRateIndexValueDate(Index1M,$H937)</f>
        <v>45932</v>
      </c>
      <c r="J937" s="182">
        <f>IFERROR(_xll.qlIndexFixing(Index1M,$H937,TRUE,_xll.ohTrigger(RecalcTrigger,Trigger1M)),NA())</f>
        <v>1.8870599171959268E-2</v>
      </c>
      <c r="K937" s="44">
        <f>IFERROR(_xll.qlIndexFixing(Index3M,H937,TRUE,_xll.ohTrigger(RecalcTrigger,Trigger3M)),NA())</f>
        <v>1.9919273527093471E-2</v>
      </c>
      <c r="L937" s="44">
        <f>IFERROR(_xll.qlIndexFixing(Index6M,$H937,TRUE,_xll.ohTrigger(RecalcTrigger,Trigger6M)),NA())</f>
        <v>2.0549761049913042E-2</v>
      </c>
      <c r="M937" s="183">
        <f>IFERROR(_xll.qlIndexFixing(Index1Y,$H937,TRUE,_xll.ohTrigger(RecalcTrigger,Trigger1Y)),NA())</f>
        <v>2.162921982214722E-2</v>
      </c>
      <c r="N937" s="182">
        <f>IFERROR(_xll.qlIndexFixing(ONIndex1M,I937,TRUE,_xll.ohTrigger(RecalcTrigger,Trigger1M)),NA())</f>
        <v>1.8813394375571946E-2</v>
      </c>
      <c r="O937" s="44">
        <f>IFERROR(_xll.qlIndexFixing(ONIndex3M,I937,TRUE,_xll.ohTrigger(RecalcTrigger,Trigger3M)),NA())</f>
        <v>1.9730012242380468E-2</v>
      </c>
      <c r="P937" s="44">
        <f>IFERROR(_xll.qlIndexFixing(ONIndex6M,I937,TRUE,_xll.ohTrigger(RecalcTrigger,Trigger6M)),NA())</f>
        <v>2.0158333963431474E-2</v>
      </c>
      <c r="Q937" s="183">
        <f>IFERROR(_xll.qlIndexFixing(ONIndex1Y,I937,TRUE,_xll.ohTrigger(RecalcTrigger,Trigger1Y)),NA())</f>
        <v>2.1018442174725038E-2</v>
      </c>
    </row>
    <row r="938" spans="2:17" x14ac:dyDescent="0.2">
      <c r="B938" s="39" t="s">
        <v>42</v>
      </c>
      <c r="D938" s="42">
        <f>_xll.qlCalendarAdvance(Calendar,$D937,B938,"f",FALSE)</f>
        <v>45937</v>
      </c>
      <c r="E938" s="177">
        <f>_xll.qlInterestRateIndexValueDate(IndexON,D938)</f>
        <v>45937</v>
      </c>
      <c r="F938" s="193">
        <f>IFERROR(_xll.qlIndexFixing(IndexON,D938,TRUE,_xll.ohTrigger(RecalcTrigger,TriggerON)),NA())</f>
        <v>1.8368267073753941E-2</v>
      </c>
      <c r="H938" s="42">
        <f>_xll.qlCalendarAdvance(Calendar,$H937,B938,"f",FALSE)</f>
        <v>45937</v>
      </c>
      <c r="I938" s="177">
        <f>_xll.qlInterestRateIndexValueDate(Index1M,$H938)</f>
        <v>45939</v>
      </c>
      <c r="J938" s="182">
        <f>IFERROR(_xll.qlIndexFixing(Index1M,$H938,TRUE,_xll.ohTrigger(RecalcTrigger,Trigger1M)),NA())</f>
        <v>1.8896009230701394E-2</v>
      </c>
      <c r="K938" s="44">
        <f>IFERROR(_xll.qlIndexFixing(Index3M,H938,TRUE,_xll.ohTrigger(RecalcTrigger,Trigger3M)),NA())</f>
        <v>1.9942514767623834E-2</v>
      </c>
      <c r="L938" s="44">
        <f>IFERROR(_xll.qlIndexFixing(Index6M,$H938,TRUE,_xll.ohTrigger(RecalcTrigger,Trigger6M)),NA())</f>
        <v>2.0572328397644238E-2</v>
      </c>
      <c r="M938" s="183">
        <f>IFERROR(_xll.qlIndexFixing(Index1Y,$H938,TRUE,_xll.ohTrigger(RecalcTrigger,Trigger1Y)),NA())</f>
        <v>2.1643196921958794E-2</v>
      </c>
      <c r="N938" s="182">
        <f>IFERROR(_xll.qlIndexFixing(ONIndex1M,I938,TRUE,_xll.ohTrigger(RecalcTrigger,Trigger1M)),NA())</f>
        <v>1.8839030766022447E-2</v>
      </c>
      <c r="O938" s="44">
        <f>IFERROR(_xll.qlIndexFixing(ONIndex3M,I938,TRUE,_xll.ohTrigger(RecalcTrigger,Trigger3M)),NA())</f>
        <v>1.9754102661000417E-2</v>
      </c>
      <c r="P938" s="44">
        <f>IFERROR(_xll.qlIndexFixing(ONIndex6M,I938,TRUE,_xll.ohTrigger(RecalcTrigger,Trigger6M)),NA())</f>
        <v>2.0182905386008088E-2</v>
      </c>
      <c r="Q938" s="183">
        <f>IFERROR(_xll.qlIndexFixing(ONIndex1Y,I938,TRUE,_xll.ohTrigger(RecalcTrigger,Trigger1Y)),NA())</f>
        <v>2.1035510414346703E-2</v>
      </c>
    </row>
    <row r="939" spans="2:17" x14ac:dyDescent="0.2">
      <c r="B939" s="39" t="s">
        <v>42</v>
      </c>
      <c r="D939" s="42">
        <f>_xll.qlCalendarAdvance(Calendar,$D938,B939,"f",FALSE)</f>
        <v>45944</v>
      </c>
      <c r="E939" s="177">
        <f>_xll.qlInterestRateIndexValueDate(IndexON,D939)</f>
        <v>45944</v>
      </c>
      <c r="F939" s="193">
        <f>IFERROR(_xll.qlIndexFixing(IndexON,D939,TRUE,_xll.ohTrigger(RecalcTrigger,TriggerON)),NA())</f>
        <v>1.8397420645710483E-2</v>
      </c>
      <c r="H939" s="42">
        <f>_xll.qlCalendarAdvance(Calendar,$H938,B939,"f",FALSE)</f>
        <v>45944</v>
      </c>
      <c r="I939" s="177">
        <f>_xll.qlInterestRateIndexValueDate(Index1M,$H939)</f>
        <v>45946</v>
      </c>
      <c r="J939" s="182">
        <f>IFERROR(_xll.qlIndexFixing(Index1M,$H939,TRUE,_xll.ohTrigger(RecalcTrigger,Trigger1M)),NA())</f>
        <v>1.892125579323195E-2</v>
      </c>
      <c r="K939" s="44">
        <f>IFERROR(_xll.qlIndexFixing(Index3M,H939,TRUE,_xll.ohTrigger(RecalcTrigger,Trigger3M)),NA())</f>
        <v>1.996559139477214E-2</v>
      </c>
      <c r="L939" s="44">
        <f>IFERROR(_xll.qlIndexFixing(Index6M,$H939,TRUE,_xll.ohTrigger(RecalcTrigger,Trigger6M)),NA())</f>
        <v>2.0594710273963583E-2</v>
      </c>
      <c r="M939" s="183">
        <f>IFERROR(_xll.qlIndexFixing(Index1Y,$H939,TRUE,_xll.ohTrigger(RecalcTrigger,Trigger1Y)),NA())</f>
        <v>2.1657037209682574E-2</v>
      </c>
      <c r="N939" s="182">
        <f>IFERROR(_xll.qlIndexFixing(ONIndex1M,I939,TRUE,_xll.ohTrigger(RecalcTrigger,Trigger1M)),NA())</f>
        <v>1.8864504720808029E-2</v>
      </c>
      <c r="O939" s="44">
        <f>IFERROR(_xll.qlIndexFixing(ONIndex3M,I939,TRUE,_xll.ohTrigger(RecalcTrigger,Trigger3M)),NA())</f>
        <v>1.9778031887600633E-2</v>
      </c>
      <c r="P939" s="44">
        <f>IFERROR(_xll.qlIndexFixing(ONIndex6M,I939,TRUE,_xll.ohTrigger(RecalcTrigger,Trigger6M)),NA())</f>
        <v>2.02073012915438E-2</v>
      </c>
      <c r="Q939" s="183">
        <f>IFERROR(_xll.qlIndexFixing(ONIndex1Y,I939,TRUE,_xll.ohTrigger(RecalcTrigger,Trigger1Y)),NA())</f>
        <v>2.1052446735492225E-2</v>
      </c>
    </row>
    <row r="940" spans="2:17" x14ac:dyDescent="0.2">
      <c r="B940" s="39" t="s">
        <v>42</v>
      </c>
      <c r="D940" s="42">
        <f>_xll.qlCalendarAdvance(Calendar,$D939,B940,"f",FALSE)</f>
        <v>45951</v>
      </c>
      <c r="E940" s="177">
        <f>_xll.qlInterestRateIndexValueDate(IndexON,D940)</f>
        <v>45951</v>
      </c>
      <c r="F940" s="193">
        <f>IFERROR(_xll.qlIndexFixing(IndexON,D940,TRUE,_xll.ohTrigger(RecalcTrigger,TriggerON)),NA())</f>
        <v>1.8426308686390058E-2</v>
      </c>
      <c r="H940" s="42">
        <f>_xll.qlCalendarAdvance(Calendar,$H939,B940,"f",FALSE)</f>
        <v>45951</v>
      </c>
      <c r="I940" s="177">
        <f>_xll.qlInterestRateIndexValueDate(Index1M,$H940)</f>
        <v>45953</v>
      </c>
      <c r="J940" s="182">
        <f>IFERROR(_xll.qlIndexFixing(Index1M,$H940,TRUE,_xll.ohTrigger(RecalcTrigger,Trigger1M)),NA())</f>
        <v>1.8946338340316282E-2</v>
      </c>
      <c r="K940" s="44">
        <f>IFERROR(_xll.qlIndexFixing(Index3M,H940,TRUE,_xll.ohTrigger(RecalcTrigger,Trigger3M)),NA())</f>
        <v>1.9988502942871758E-2</v>
      </c>
      <c r="L940" s="44">
        <f>IFERROR(_xll.qlIndexFixing(Index6M,$H940,TRUE,_xll.ohTrigger(RecalcTrigger,Trigger6M)),NA())</f>
        <v>2.0616905993668846E-2</v>
      </c>
      <c r="M940" s="183">
        <f>IFERROR(_xll.qlIndexFixing(Index1Y,$H940,TRUE,_xll.ohTrigger(RecalcTrigger,Trigger1Y)),NA())</f>
        <v>2.1670740593248205E-2</v>
      </c>
      <c r="N940" s="182">
        <f>IFERROR(_xll.qlIndexFixing(ONIndex1M,I940,TRUE,_xll.ohTrigger(RecalcTrigger,Trigger1M)),NA())</f>
        <v>1.888981572250259E-2</v>
      </c>
      <c r="O940" s="44">
        <f>IFERROR(_xll.qlIndexFixing(ONIndex3M,I940,TRUE,_xll.ohTrigger(RecalcTrigger,Trigger3M)),NA())</f>
        <v>1.9801799461749425E-2</v>
      </c>
      <c r="P940" s="44">
        <f>IFERROR(_xll.qlIndexFixing(ONIndex6M,I940,TRUE,_xll.ohTrigger(RecalcTrigger,Trigger6M)),NA())</f>
        <v>2.0231521008016173E-2</v>
      </c>
      <c r="Q940" s="183">
        <f>IFERROR(_xll.qlIndexFixing(ONIndex1Y,I940,TRUE,_xll.ohTrigger(RecalcTrigger,Trigger1Y)),NA())</f>
        <v>2.1069251053429383E-2</v>
      </c>
    </row>
    <row r="941" spans="2:17" x14ac:dyDescent="0.2">
      <c r="B941" s="39" t="s">
        <v>42</v>
      </c>
      <c r="D941" s="42">
        <f>_xll.qlCalendarAdvance(Calendar,$D940,B941,"f",FALSE)</f>
        <v>45958</v>
      </c>
      <c r="E941" s="177">
        <f>_xll.qlInterestRateIndexValueDate(IndexON,D941)</f>
        <v>45958</v>
      </c>
      <c r="F941" s="193">
        <f>IFERROR(_xll.qlIndexFixing(IndexON,D941,TRUE,_xll.ohTrigger(RecalcTrigger,TriggerON)),NA())</f>
        <v>1.8454929746631876E-2</v>
      </c>
      <c r="H941" s="42">
        <f>_xll.qlCalendarAdvance(Calendar,$H940,B941,"f",FALSE)</f>
        <v>45958</v>
      </c>
      <c r="I941" s="177">
        <f>_xll.qlInterestRateIndexValueDate(Index1M,$H941)</f>
        <v>45960</v>
      </c>
      <c r="J941" s="182">
        <f>IFERROR(_xll.qlIndexFixing(Index1M,$H941,TRUE,_xll.ohTrigger(RecalcTrigger,Trigger1M)),NA())</f>
        <v>1.8964458470576075E-2</v>
      </c>
      <c r="K941" s="44">
        <f>IFERROR(_xll.qlIndexFixing(Index3M,H941,TRUE,_xll.ohTrigger(RecalcTrigger,Trigger3M)),NA())</f>
        <v>2.0011248946265603E-2</v>
      </c>
      <c r="L941" s="44">
        <f>IFERROR(_xll.qlIndexFixing(Index6M,$H941,TRUE,_xll.ohTrigger(RecalcTrigger,Trigger6M)),NA())</f>
        <v>2.0638914871577572E-2</v>
      </c>
      <c r="M941" s="183">
        <f>IFERROR(_xll.qlIndexFixing(Index1Y,$H941,TRUE,_xll.ohTrigger(RecalcTrigger,Trigger1Y)),NA())</f>
        <v>2.1684306980636364E-2</v>
      </c>
      <c r="N941" s="182">
        <f>IFERROR(_xll.qlIndexFixing(ONIndex1M,I941,TRUE,_xll.ohTrigger(RecalcTrigger,Trigger1M)),NA())</f>
        <v>1.8914963253680028E-2</v>
      </c>
      <c r="O941" s="44">
        <f>IFERROR(_xll.qlIndexFixing(ONIndex3M,I941,TRUE,_xll.ohTrigger(RecalcTrigger,Trigger3M)),NA())</f>
        <v>1.9825404922855228E-2</v>
      </c>
      <c r="P941" s="44">
        <f>IFERROR(_xll.qlIndexFixing(ONIndex6M,I941,TRUE,_xll.ohTrigger(RecalcTrigger,Trigger6M)),NA())</f>
        <v>2.025556386340277E-2</v>
      </c>
      <c r="Q941" s="183">
        <f>IFERROR(_xll.qlIndexFixing(ONIndex1Y,I941,TRUE,_xll.ohTrigger(RecalcTrigger,Trigger1Y)),NA())</f>
        <v>2.1085923283585828E-2</v>
      </c>
    </row>
    <row r="942" spans="2:17" x14ac:dyDescent="0.2">
      <c r="B942" s="39" t="s">
        <v>42</v>
      </c>
      <c r="D942" s="42">
        <f>_xll.qlCalendarAdvance(Calendar,$D941,B942,"f",FALSE)</f>
        <v>45965</v>
      </c>
      <c r="E942" s="177">
        <f>_xll.qlInterestRateIndexValueDate(IndexON,D942)</f>
        <v>45965</v>
      </c>
      <c r="F942" s="193">
        <f>IFERROR(_xll.qlIndexFixing(IndexON,D942,TRUE,_xll.ohTrigger(RecalcTrigger,TriggerON)),NA())</f>
        <v>1.8483282377435017E-2</v>
      </c>
      <c r="H942" s="42">
        <f>_xll.qlCalendarAdvance(Calendar,$H941,B942,"f",FALSE)</f>
        <v>45965</v>
      </c>
      <c r="I942" s="177">
        <f>_xll.qlInterestRateIndexValueDate(Index1M,$H942)</f>
        <v>45967</v>
      </c>
      <c r="J942" s="182">
        <f>IFERROR(_xll.qlIndexFixing(Index1M,$H942,TRUE,_xll.ohTrigger(RecalcTrigger,Trigger1M)),NA())</f>
        <v>1.8996009311255113E-2</v>
      </c>
      <c r="K942" s="44">
        <f>IFERROR(_xll.qlIndexFixing(Index3M,H942,TRUE,_xll.ohTrigger(RecalcTrigger,Trigger3M)),NA())</f>
        <v>2.0033828939304422E-2</v>
      </c>
      <c r="L942" s="44">
        <f>IFERROR(_xll.qlIndexFixing(Index6M,$H942,TRUE,_xll.ohTrigger(RecalcTrigger,Trigger6M)),NA())</f>
        <v>2.065865122276847E-2</v>
      </c>
      <c r="M942" s="183">
        <f>IFERROR(_xll.qlIndexFixing(Index1Y,$H942,TRUE,_xll.ohTrigger(RecalcTrigger,Trigger1Y)),NA())</f>
        <v>2.1697736279878321E-2</v>
      </c>
      <c r="N942" s="182">
        <f>IFERROR(_xll.qlIndexFixing(ONIndex1M,I942,TRUE,_xll.ohTrigger(RecalcTrigger,Trigger1M)),NA())</f>
        <v>1.8939946797074114E-2</v>
      </c>
      <c r="O942" s="44">
        <f>IFERROR(_xll.qlIndexFixing(ONIndex3M,I942,TRUE,_xll.ohTrigger(RecalcTrigger,Trigger3M)),NA())</f>
        <v>1.9848847810726156E-2</v>
      </c>
      <c r="P942" s="44">
        <f>IFERROR(_xll.qlIndexFixing(ONIndex6M,I942,TRUE,_xll.ohTrigger(RecalcTrigger,Trigger6M)),NA())</f>
        <v>2.0279429185681153E-2</v>
      </c>
      <c r="Q942" s="183">
        <f>IFERROR(_xll.qlIndexFixing(ONIndex1Y,I942,TRUE,_xll.ohTrigger(RecalcTrigger,Trigger1Y)),NA())</f>
        <v>2.1102463341469146E-2</v>
      </c>
    </row>
    <row r="943" spans="2:17" x14ac:dyDescent="0.2">
      <c r="B943" s="39" t="s">
        <v>42</v>
      </c>
      <c r="D943" s="42">
        <f>_xll.qlCalendarAdvance(Calendar,$D942,B943,"f",FALSE)</f>
        <v>45972</v>
      </c>
      <c r="E943" s="177">
        <f>_xll.qlInterestRateIndexValueDate(IndexON,D943)</f>
        <v>45972</v>
      </c>
      <c r="F943" s="193">
        <f>IFERROR(_xll.qlIndexFixing(IndexON,D943,TRUE,_xll.ohTrigger(RecalcTrigger,TriggerON)),NA())</f>
        <v>1.8511365129558754E-2</v>
      </c>
      <c r="H943" s="42">
        <f>_xll.qlCalendarAdvance(Calendar,$H942,B943,"f",FALSE)</f>
        <v>45972</v>
      </c>
      <c r="I943" s="177">
        <f>_xll.qlInterestRateIndexValueDate(Index1M,$H943)</f>
        <v>45974</v>
      </c>
      <c r="J943" s="182">
        <f>IFERROR(_xll.qlIndexFixing(Index1M,$H943,TRUE,_xll.ohTrigger(RecalcTrigger,Trigger1M)),NA())</f>
        <v>1.9020596696665282E-2</v>
      </c>
      <c r="K943" s="44">
        <f>IFERROR(_xll.qlIndexFixing(Index3M,H943,TRUE,_xll.ohTrigger(RecalcTrigger,Trigger3M)),NA())</f>
        <v>2.0056242456352857E-2</v>
      </c>
      <c r="L943" s="44">
        <f>IFERROR(_xll.qlIndexFixing(Index6M,$H943,TRUE,_xll.ohTrigger(RecalcTrigger,Trigger6M)),NA())</f>
        <v>2.0680296801879237E-2</v>
      </c>
      <c r="M943" s="183">
        <f>IFERROR(_xll.qlIndexFixing(Index1Y,$H943,TRUE,_xll.ohTrigger(RecalcTrigger,Trigger1Y)),NA())</f>
        <v>2.1711028399057239E-2</v>
      </c>
      <c r="N943" s="182">
        <f>IFERROR(_xll.qlIndexFixing(ONIndex1M,I943,TRUE,_xll.ohTrigger(RecalcTrigger,Trigger1M)),NA())</f>
        <v>1.8964765835418618E-2</v>
      </c>
      <c r="O943" s="44">
        <f>IFERROR(_xll.qlIndexFixing(ONIndex3M,I943,TRUE,_xll.ohTrigger(RecalcTrigger,Trigger3M)),NA())</f>
        <v>1.9872127664530836E-2</v>
      </c>
      <c r="P943" s="44">
        <f>IFERROR(_xll.qlIndexFixing(ONIndex6M,I943,TRUE,_xll.ohTrigger(RecalcTrigger,Trigger6M)),NA())</f>
        <v>2.0303116302669011E-2</v>
      </c>
      <c r="Q943" s="183">
        <f>IFERROR(_xll.qlIndexFixing(ONIndex1Y,I943,TRUE,_xll.ohTrigger(RecalcTrigger,Trigger1Y)),NA())</f>
        <v>2.1118871142347118E-2</v>
      </c>
    </row>
    <row r="944" spans="2:17" x14ac:dyDescent="0.2">
      <c r="B944" s="39" t="s">
        <v>42</v>
      </c>
      <c r="D944" s="42">
        <f>_xll.qlCalendarAdvance(Calendar,$D943,B944,"f",FALSE)</f>
        <v>45979</v>
      </c>
      <c r="E944" s="177">
        <f>_xll.qlInterestRateIndexValueDate(IndexON,D944)</f>
        <v>45979</v>
      </c>
      <c r="F944" s="193">
        <f>IFERROR(_xll.qlIndexFixing(IndexON,D944,TRUE,_xll.ohTrigger(RecalcTrigger,TriggerON)),NA())</f>
        <v>1.8539176554002168E-2</v>
      </c>
      <c r="H944" s="42">
        <f>_xll.qlCalendarAdvance(Calendar,$H943,B944,"f",FALSE)</f>
        <v>45979</v>
      </c>
      <c r="I944" s="177">
        <f>_xll.qlInterestRateIndexValueDate(Index1M,$H944)</f>
        <v>45981</v>
      </c>
      <c r="J944" s="182">
        <f>IFERROR(_xll.qlIndexFixing(Index1M,$H944,TRUE,_xll.ohTrigger(RecalcTrigger,Trigger1M)),NA())</f>
        <v>1.9045017989743063E-2</v>
      </c>
      <c r="K944" s="44">
        <f>IFERROR(_xll.qlIndexFixing(Index3M,H944,TRUE,_xll.ohTrigger(RecalcTrigger,Trigger3M)),NA())</f>
        <v>2.0078489031783373E-2</v>
      </c>
      <c r="L944" s="44">
        <f>IFERROR(_xll.qlIndexFixing(Index6M,$H944,TRUE,_xll.ohTrigger(RecalcTrigger,Trigger6M)),NA())</f>
        <v>2.0701753542234098E-2</v>
      </c>
      <c r="M944" s="183">
        <f>IFERROR(_xll.qlIndexFixing(Index1Y,$H944,TRUE,_xll.ohTrigger(RecalcTrigger,Trigger1Y)),NA())</f>
        <v>2.1724183246307541E-2</v>
      </c>
      <c r="N944" s="182">
        <f>IFERROR(_xll.qlIndexFixing(ONIndex1M,I944,TRUE,_xll.ohTrigger(RecalcTrigger,Trigger1M)),NA())</f>
        <v>1.8989419851367373E-2</v>
      </c>
      <c r="O944" s="44">
        <f>IFERROR(_xll.qlIndexFixing(ONIndex3M,I944,TRUE,_xll.ohTrigger(RecalcTrigger,Trigger3M)),NA())</f>
        <v>1.9895244023997449E-2</v>
      </c>
      <c r="P944" s="44">
        <f>IFERROR(_xll.qlIndexFixing(ONIndex6M,I944,TRUE,_xll.ohTrigger(RecalcTrigger,Trigger6M)),NA())</f>
        <v>2.0326624542503779E-2</v>
      </c>
      <c r="Q944" s="183">
        <f>IFERROR(_xll.qlIndexFixing(ONIndex1Y,I944,TRUE,_xll.ohTrigger(RecalcTrigger,Trigger1Y)),NA())</f>
        <v>2.1135146601727328E-2</v>
      </c>
    </row>
    <row r="945" spans="2:17" x14ac:dyDescent="0.2">
      <c r="B945" s="39" t="s">
        <v>42</v>
      </c>
      <c r="D945" s="42">
        <f>_xll.qlCalendarAdvance(Calendar,$D944,B945,"f",FALSE)</f>
        <v>45986</v>
      </c>
      <c r="E945" s="177">
        <f>_xll.qlInterestRateIndexValueDate(IndexON,D945)</f>
        <v>45986</v>
      </c>
      <c r="F945" s="193">
        <f>IFERROR(_xll.qlIndexFixing(IndexON,D945,TRUE,_xll.ohTrigger(RecalcTrigger,TriggerON)),NA())</f>
        <v>1.8566715201604467E-2</v>
      </c>
      <c r="H945" s="42">
        <f>_xll.qlCalendarAdvance(Calendar,$H944,B945,"f",FALSE)</f>
        <v>45986</v>
      </c>
      <c r="I945" s="177">
        <f>_xll.qlInterestRateIndexValueDate(Index1M,$H945)</f>
        <v>45988</v>
      </c>
      <c r="J945" s="182">
        <f>IFERROR(_xll.qlIndexFixing(Index1M,$H945,TRUE,_xll.ohTrigger(RecalcTrigger,Trigger1M)),NA())</f>
        <v>1.9069272671276283E-2</v>
      </c>
      <c r="K945" s="44">
        <f>IFERROR(_xll.qlIndexFixing(Index3M,H945,TRUE,_xll.ohTrigger(RecalcTrigger,Trigger3M)),NA())</f>
        <v>2.0100568199979723E-2</v>
      </c>
      <c r="L945" s="44">
        <f>IFERROR(_xll.qlIndexFixing(Index6M,$H945,TRUE,_xll.ohTrigger(RecalcTrigger,Trigger6M)),NA())</f>
        <v>2.0723020758817254E-2</v>
      </c>
      <c r="M945" s="183">
        <f>IFERROR(_xll.qlIndexFixing(Index1Y,$H945,TRUE,_xll.ohTrigger(RecalcTrigger,Trigger1Y)),NA())</f>
        <v>2.1737200729815106E-2</v>
      </c>
      <c r="N945" s="182">
        <f>IFERROR(_xll.qlIndexFixing(ONIndex1M,I945,TRUE,_xll.ohTrigger(RecalcTrigger,Trigger1M)),NA())</f>
        <v>1.901390832765415E-2</v>
      </c>
      <c r="O945" s="44">
        <f>IFERROR(_xll.qlIndexFixing(ONIndex3M,I945,TRUE,_xll.ohTrigger(RecalcTrigger,Trigger3M)),NA())</f>
        <v>1.9918196428614365E-2</v>
      </c>
      <c r="P945" s="44">
        <f>IFERROR(_xll.qlIndexFixing(ONIndex6M,I945,TRUE,_xll.ohTrigger(RecalcTrigger,Trigger6M)),NA())</f>
        <v>2.0349953233003149E-2</v>
      </c>
      <c r="Q945" s="183">
        <f>IFERROR(_xll.qlIndexFixing(ONIndex1Y,I945,TRUE,_xll.ohTrigger(RecalcTrigger,Trigger1Y)),NA())</f>
        <v>2.1151289634877557E-2</v>
      </c>
    </row>
    <row r="946" spans="2:17" x14ac:dyDescent="0.2">
      <c r="B946" s="39" t="s">
        <v>42</v>
      </c>
      <c r="D946" s="42">
        <f>_xll.qlCalendarAdvance(Calendar,$D945,B946,"f",FALSE)</f>
        <v>45993</v>
      </c>
      <c r="E946" s="177">
        <f>_xll.qlInterestRateIndexValueDate(IndexON,D946)</f>
        <v>45993</v>
      </c>
      <c r="F946" s="193">
        <f>IFERROR(_xll.qlIndexFixing(IndexON,D946,TRUE,_xll.ohTrigger(RecalcTrigger,TriggerON)),NA())</f>
        <v>1.8593979623204859E-2</v>
      </c>
      <c r="H946" s="42">
        <f>_xll.qlCalendarAdvance(Calendar,$H945,B946,"f",FALSE)</f>
        <v>45993</v>
      </c>
      <c r="I946" s="177">
        <f>_xll.qlInterestRateIndexValueDate(Index1M,$H946)</f>
        <v>45995</v>
      </c>
      <c r="J946" s="182">
        <f>IFERROR(_xll.qlIndexFixing(Index1M,$H946,TRUE,_xll.ohTrigger(RecalcTrigger,Trigger1M)),NA())</f>
        <v>1.9093360222052769E-2</v>
      </c>
      <c r="K946" s="44">
        <f>IFERROR(_xll.qlIndexFixing(Index3M,H946,TRUE,_xll.ohTrigger(RecalcTrigger,Trigger3M)),NA())</f>
        <v>2.0118289272820888E-2</v>
      </c>
      <c r="L946" s="44">
        <f>IFERROR(_xll.qlIndexFixing(Index6M,$H946,TRUE,_xll.ohTrigger(RecalcTrigger,Trigger6M)),NA())</f>
        <v>2.0746132654413812E-2</v>
      </c>
      <c r="M946" s="183">
        <f>IFERROR(_xll.qlIndexFixing(Index1Y,$H946,TRUE,_xll.ohTrigger(RecalcTrigger,Trigger1Y)),NA())</f>
        <v>2.1750080757817723E-2</v>
      </c>
      <c r="N946" s="182">
        <f>IFERROR(_xll.qlIndexFixing(ONIndex1M,I946,TRUE,_xll.ohTrigger(RecalcTrigger,Trigger1M)),NA())</f>
        <v>1.9038230746852847E-2</v>
      </c>
      <c r="O946" s="44">
        <f>IFERROR(_xll.qlIndexFixing(ONIndex3M,I946,TRUE,_xll.ohTrigger(RecalcTrigger,Trigger3M)),NA())</f>
        <v>1.9940984417869956E-2</v>
      </c>
      <c r="P946" s="44">
        <f>IFERROR(_xll.qlIndexFixing(ONIndex6M,I946,TRUE,_xll.ohTrigger(RecalcTrigger,Trigger6M)),NA())</f>
        <v>2.0373101702304552E-2</v>
      </c>
      <c r="Q946" s="183">
        <f>IFERROR(_xll.qlIndexFixing(ONIndex1Y,I946,TRUE,_xll.ohTrigger(RecalcTrigger,Trigger1Y)),NA())</f>
        <v>2.1167300157385327E-2</v>
      </c>
    </row>
    <row r="947" spans="2:17" x14ac:dyDescent="0.2">
      <c r="B947" s="39" t="s">
        <v>42</v>
      </c>
      <c r="D947" s="42">
        <f>_xll.qlCalendarAdvance(Calendar,$D946,B947,"f",FALSE)</f>
        <v>46000</v>
      </c>
      <c r="E947" s="177">
        <f>_xll.qlInterestRateIndexValueDate(IndexON,D947)</f>
        <v>46000</v>
      </c>
      <c r="F947" s="193">
        <f>IFERROR(_xll.qlIndexFixing(IndexON,D947,TRUE,_xll.ohTrigger(RecalcTrigger,TriggerON)),NA())</f>
        <v>1.8620968369802426E-2</v>
      </c>
      <c r="H947" s="42">
        <f>_xll.qlCalendarAdvance(Calendar,$H946,B947,"f",FALSE)</f>
        <v>46000</v>
      </c>
      <c r="I947" s="177">
        <f>_xll.qlInterestRateIndexValueDate(Index1M,$H947)</f>
        <v>46002</v>
      </c>
      <c r="J947" s="182">
        <f>IFERROR(_xll.qlIndexFixing(Index1M,$H947,TRUE,_xll.ohTrigger(RecalcTrigger,Trigger1M)),NA())</f>
        <v>1.9117280122860347E-2</v>
      </c>
      <c r="K947" s="44">
        <f>IFERROR(_xll.qlIndexFixing(Index3M,H947,TRUE,_xll.ohTrigger(RecalcTrigger,Trigger3M)),NA())</f>
        <v>2.0140054022173892E-2</v>
      </c>
      <c r="L947" s="44">
        <f>IFERROR(_xll.qlIndexFixing(Index6M,$H947,TRUE,_xll.ohTrigger(RecalcTrigger,Trigger6M)),NA())</f>
        <v>2.076700609402355E-2</v>
      </c>
      <c r="M947" s="183">
        <f>IFERROR(_xll.qlIndexFixing(Index1Y,$H947,TRUE,_xll.ohTrigger(RecalcTrigger,Trigger1Y)),NA())</f>
        <v>2.1762823238604637E-2</v>
      </c>
      <c r="N947" s="182">
        <f>IFERROR(_xll.qlIndexFixing(ONIndex1M,I947,TRUE,_xll.ohTrigger(RecalcTrigger,Trigger1M)),NA())</f>
        <v>1.9062386591697233E-2</v>
      </c>
      <c r="O947" s="44">
        <f>IFERROR(_xll.qlIndexFixing(ONIndex3M,I947,TRUE,_xll.ohTrigger(RecalcTrigger,Trigger3M)),NA())</f>
        <v>1.99636075314924E-2</v>
      </c>
      <c r="P947" s="44">
        <f>IFERROR(_xll.qlIndexFixing(ONIndex6M,I947,TRUE,_xll.ohTrigger(RecalcTrigger,Trigger6M)),NA())</f>
        <v>2.0396069278065809E-2</v>
      </c>
      <c r="Q947" s="183">
        <f>IFERROR(_xll.qlIndexFixing(ONIndex1Y,I947,TRUE,_xll.ohTrigger(RecalcTrigger,Trigger1Y)),NA())</f>
        <v>2.1183178084518417E-2</v>
      </c>
    </row>
    <row r="948" spans="2:17" x14ac:dyDescent="0.2">
      <c r="B948" s="39" t="s">
        <v>42</v>
      </c>
      <c r="D948" s="42">
        <f>_xll.qlCalendarAdvance(Calendar,$D947,B948,"f",FALSE)</f>
        <v>46007</v>
      </c>
      <c r="E948" s="177">
        <f>_xll.qlInterestRateIndexValueDate(IndexON,D948)</f>
        <v>46007</v>
      </c>
      <c r="F948" s="193">
        <f>IFERROR(_xll.qlIndexFixing(IndexON,D948,TRUE,_xll.ohTrigger(RecalcTrigger,TriggerON)),NA())</f>
        <v>1.8647679992076505E-2</v>
      </c>
      <c r="H948" s="42">
        <f>_xll.qlCalendarAdvance(Calendar,$H947,B948,"f",FALSE)</f>
        <v>46007</v>
      </c>
      <c r="I948" s="177">
        <f>_xll.qlInterestRateIndexValueDate(Index1M,$H948)</f>
        <v>46009</v>
      </c>
      <c r="J948" s="182">
        <f>IFERROR(_xll.qlIndexFixing(Index1M,$H948,TRUE,_xll.ohTrigger(RecalcTrigger,Trigger1M)),NA())</f>
        <v>1.9141031854496837E-2</v>
      </c>
      <c r="K948" s="44">
        <f>IFERROR(_xll.qlIndexFixing(Index3M,H948,TRUE,_xll.ohTrigger(RecalcTrigger,Trigger3M)),NA())</f>
        <v>2.0161650050257052E-2</v>
      </c>
      <c r="L948" s="44">
        <f>IFERROR(_xll.qlIndexFixing(Index6M,$H948,TRUE,_xll.ohTrigger(RecalcTrigger,Trigger6M)),NA())</f>
        <v>2.0787687896225805E-2</v>
      </c>
      <c r="M948" s="183">
        <f>IFERROR(_xll.qlIndexFixing(Index1Y,$H948,TRUE,_xll.ohTrigger(RecalcTrigger,Trigger1Y)),NA())</f>
        <v>2.1775428080517006E-2</v>
      </c>
      <c r="N948" s="182">
        <f>IFERROR(_xll.qlIndexFixing(ONIndex1M,I948,TRUE,_xll.ohTrigger(RecalcTrigger,Trigger1M)),NA())</f>
        <v>1.9086375344841144E-2</v>
      </c>
      <c r="O948" s="44">
        <f>IFERROR(_xll.qlIndexFixing(ONIndex3M,I948,TRUE,_xll.ohTrigger(RecalcTrigger,Trigger3M)),NA())</f>
        <v>1.9986065308730261E-2</v>
      </c>
      <c r="P948" s="44">
        <f>IFERROR(_xll.qlIndexFixing(ONIndex6M,I948,TRUE,_xll.ohTrigger(RecalcTrigger,Trigger6M)),NA())</f>
        <v>2.0418855288584226E-2</v>
      </c>
      <c r="Q948" s="183">
        <f>IFERROR(_xll.qlIndexFixing(ONIndex1Y,I948,TRUE,_xll.ohTrigger(RecalcTrigger,Trigger1Y)),NA())</f>
        <v>2.119892333186435E-2</v>
      </c>
    </row>
    <row r="949" spans="2:17" x14ac:dyDescent="0.2">
      <c r="B949" s="39" t="s">
        <v>42</v>
      </c>
      <c r="D949" s="42">
        <f>_xll.qlCalendarAdvance(Calendar,$D948,B949,"f",FALSE)</f>
        <v>46014</v>
      </c>
      <c r="E949" s="177">
        <f>_xll.qlInterestRateIndexValueDate(IndexON,D949)</f>
        <v>46014</v>
      </c>
      <c r="F949" s="193">
        <f>IFERROR(_xll.qlIndexFixing(IndexON,D949,TRUE,_xll.ohTrigger(RecalcTrigger,TriggerON)),NA())</f>
        <v>1.8674113041186047E-2</v>
      </c>
      <c r="H949" s="42">
        <f>_xll.qlCalendarAdvance(Calendar,$H948,B949,"f",FALSE)</f>
        <v>46014</v>
      </c>
      <c r="I949" s="177">
        <f>_xll.qlInterestRateIndexValueDate(Index1M,$H949)</f>
        <v>46020</v>
      </c>
      <c r="J949" s="182">
        <f>IFERROR(_xll.qlIndexFixing(Index1M,$H949,TRUE,_xll.ohTrigger(RecalcTrigger,Trigger1M)),NA())</f>
        <v>1.9175841639654981E-2</v>
      </c>
      <c r="K949" s="44">
        <f>IFERROR(_xll.qlIndexFixing(Index3M,H949,TRUE,_xll.ohTrigger(RecalcTrigger,Trigger3M)),NA())</f>
        <v>2.0197301155896769E-2</v>
      </c>
      <c r="L949" s="44">
        <f>IFERROR(_xll.qlIndexFixing(Index6M,$H949,TRUE,_xll.ohTrigger(RecalcTrigger,Trigger6M)),NA())</f>
        <v>2.0819799037786076E-2</v>
      </c>
      <c r="M949" s="183">
        <f>IFERROR(_xll.qlIndexFixing(Index1Y,$H949,TRUE,_xll.ohTrigger(RecalcTrigger,Trigger1Y)),NA())</f>
        <v>2.1794957382212366E-2</v>
      </c>
      <c r="N949" s="182">
        <f>IFERROR(_xll.qlIndexFixing(ONIndex1M,I949,TRUE,_xll.ohTrigger(RecalcTrigger,Trigger1M)),NA())</f>
        <v>1.9119170564381172E-2</v>
      </c>
      <c r="O949" s="44">
        <f>IFERROR(_xll.qlIndexFixing(ONIndex3M,I949,TRUE,_xll.ohTrigger(RecalcTrigger,Trigger3M)),NA())</f>
        <v>2.0016834478462364E-2</v>
      </c>
      <c r="P949" s="44">
        <f>IFERROR(_xll.qlIndexFixing(ONIndex6M,I949,TRUE,_xll.ohTrigger(RecalcTrigger,Trigger6M)),NA())</f>
        <v>2.0450067885611212E-2</v>
      </c>
      <c r="Q949" s="183">
        <f>IFERROR(_xll.qlIndexFixing(ONIndex1Y,I949,TRUE,_xll.ohTrigger(RecalcTrigger,Trigger1Y)),NA())</f>
        <v>2.1220704576352389E-2</v>
      </c>
    </row>
    <row r="950" spans="2:17" x14ac:dyDescent="0.2">
      <c r="B950" s="39" t="s">
        <v>42</v>
      </c>
      <c r="D950" s="42">
        <f>_xll.qlCalendarAdvance(Calendar,$D949,B950,"f",FALSE)</f>
        <v>46021</v>
      </c>
      <c r="E950" s="177">
        <f>_xll.qlInterestRateIndexValueDate(IndexON,D950)</f>
        <v>46021</v>
      </c>
      <c r="F950" s="193">
        <f>IFERROR(_xll.qlIndexFixing(IndexON,D950,TRUE,_xll.ohTrigger(RecalcTrigger,TriggerON)),NA())</f>
        <v>1.8700266067810389E-2</v>
      </c>
      <c r="H950" s="42">
        <f>_xll.qlCalendarAdvance(Calendar,$H949,B950,"f",FALSE)</f>
        <v>46021</v>
      </c>
      <c r="I950" s="177">
        <f>_xll.qlInterestRateIndexValueDate(Index1M,$H950)</f>
        <v>46024</v>
      </c>
      <c r="J950" s="182">
        <f>IFERROR(_xll.qlIndexFixing(Index1M,$H950,TRUE,_xll.ohTrigger(RecalcTrigger,Trigger1M)),NA())</f>
        <v>1.9189192607472726E-2</v>
      </c>
      <c r="K950" s="44">
        <f>IFERROR(_xll.qlIndexFixing(Index3M,H950,TRUE,_xll.ohTrigger(RecalcTrigger,Trigger3M)),NA())</f>
        <v>2.0207356945793009E-2</v>
      </c>
      <c r="L950" s="44">
        <f>IFERROR(_xll.qlIndexFixing(Index6M,$H950,TRUE,_xll.ohTrigger(RecalcTrigger,Trigger6M)),NA())</f>
        <v>2.0829375552366088E-2</v>
      </c>
      <c r="M950" s="183">
        <f>IFERROR(_xll.qlIndexFixing(Index1Y,$H950,TRUE,_xll.ohTrigger(RecalcTrigger,Trigger1Y)),NA())</f>
        <v>2.1804860872048349E-2</v>
      </c>
      <c r="N950" s="182">
        <f>IFERROR(_xll.qlIndexFixing(ONIndex1M,I950,TRUE,_xll.ohTrigger(RecalcTrigger,Trigger1M)),NA())</f>
        <v>1.9137214754723075E-2</v>
      </c>
      <c r="O950" s="44">
        <f>IFERROR(_xll.qlIndexFixing(ONIndex3M,I950,TRUE,_xll.ohTrigger(RecalcTrigger,Trigger3M)),NA())</f>
        <v>2.0033630231210964E-2</v>
      </c>
      <c r="P950" s="44">
        <f>IFERROR(_xll.qlIndexFixing(ONIndex6M,I950,TRUE,_xll.ohTrigger(RecalcTrigger,Trigger6M)),NA())</f>
        <v>2.0467067935339145E-2</v>
      </c>
      <c r="Q950" s="183">
        <f>IFERROR(_xll.qlIndexFixing(ONIndex1Y,I950,TRUE,_xll.ohTrigger(RecalcTrigger,Trigger1Y)),NA())</f>
        <v>2.1232215974746893E-2</v>
      </c>
    </row>
    <row r="951" spans="2:17" x14ac:dyDescent="0.2">
      <c r="B951" s="39" t="s">
        <v>42</v>
      </c>
      <c r="D951" s="42">
        <f>_xll.qlCalendarAdvance(Calendar,$D950,B951,"f",FALSE)</f>
        <v>46028</v>
      </c>
      <c r="E951" s="177">
        <f>_xll.qlInterestRateIndexValueDate(IndexON,D951)</f>
        <v>46028</v>
      </c>
      <c r="F951" s="193">
        <f>IFERROR(_xll.qlIndexFixing(IndexON,D951,TRUE,_xll.ohTrigger(RecalcTrigger,TriggerON)),NA())</f>
        <v>1.8726137622948613E-2</v>
      </c>
      <c r="H951" s="42">
        <f>_xll.qlCalendarAdvance(Calendar,$H950,B951,"f",FALSE)</f>
        <v>46028</v>
      </c>
      <c r="I951" s="177">
        <f>_xll.qlInterestRateIndexValueDate(Index1M,$H951)</f>
        <v>46030</v>
      </c>
      <c r="J951" s="182">
        <f>IFERROR(_xll.qlIndexFixing(Index1M,$H951,TRUE,_xll.ohTrigger(RecalcTrigger,Trigger1M)),NA())</f>
        <v>1.9211272842357963E-2</v>
      </c>
      <c r="K951" s="44">
        <f>IFERROR(_xll.qlIndexFixing(Index3M,H951,TRUE,_xll.ohTrigger(RecalcTrigger,Trigger3M)),NA())</f>
        <v>2.0225421152333389E-2</v>
      </c>
      <c r="L951" s="44">
        <f>IFERROR(_xll.qlIndexFixing(Index6M,$H951,TRUE,_xll.ohTrigger(RecalcTrigger,Trigger6M)),NA())</f>
        <v>2.0846605701296695E-2</v>
      </c>
      <c r="M951" s="183">
        <f>IFERROR(_xll.qlIndexFixing(Index1Y,$H951,TRUE,_xll.ohTrigger(RecalcTrigger,Trigger1Y)),NA())</f>
        <v>2.1812415857202436E-2</v>
      </c>
      <c r="N951" s="182">
        <f>IFERROR(_xll.qlIndexFixing(ONIndex1M,I951,TRUE,_xll.ohTrigger(RecalcTrigger,Trigger1M)),NA())</f>
        <v>1.9157333881167915E-2</v>
      </c>
      <c r="O951" s="44">
        <f>IFERROR(_xll.qlIndexFixing(ONIndex3M,I951,TRUE,_xll.ohTrigger(RecalcTrigger,Trigger3M)),NA())</f>
        <v>2.0052442018059224E-2</v>
      </c>
      <c r="P951" s="44">
        <f>IFERROR(_xll.qlIndexFixing(ONIndex6M,I951,TRUE,_xll.ohTrigger(RecalcTrigger,Trigger6M)),NA())</f>
        <v>2.0486117207578758E-2</v>
      </c>
      <c r="Q951" s="183">
        <f>IFERROR(_xll.qlIndexFixing(ONIndex1Y,I951,TRUE,_xll.ohTrigger(RecalcTrigger,Trigger1Y)),NA())</f>
        <v>2.1245362148256675E-2</v>
      </c>
    </row>
    <row r="952" spans="2:17" x14ac:dyDescent="0.2">
      <c r="B952" s="39" t="s">
        <v>42</v>
      </c>
      <c r="D952" s="42">
        <f>_xll.qlCalendarAdvance(Calendar,$D951,B952,"f",FALSE)</f>
        <v>46035</v>
      </c>
      <c r="E952" s="177">
        <f>_xll.qlInterestRateIndexValueDate(IndexON,D952)</f>
        <v>46035</v>
      </c>
      <c r="F952" s="193">
        <f>IFERROR(_xll.qlIndexFixing(IndexON,D952,TRUE,_xll.ohTrigger(RecalcTrigger,TriggerON)),NA())</f>
        <v>1.8751726257439927E-2</v>
      </c>
      <c r="H952" s="42">
        <f>_xll.qlCalendarAdvance(Calendar,$H951,B952,"f",FALSE)</f>
        <v>46035</v>
      </c>
      <c r="I952" s="177">
        <f>_xll.qlInterestRateIndexValueDate(Index1M,$H952)</f>
        <v>46037</v>
      </c>
      <c r="J952" s="182">
        <f>IFERROR(_xll.qlIndexFixing(Index1M,$H952,TRUE,_xll.ohTrigger(RecalcTrigger,Trigger1M)),NA())</f>
        <v>1.9234346705305772E-2</v>
      </c>
      <c r="K952" s="44">
        <f>IFERROR(_xll.qlIndexFixing(Index3M,H952,TRUE,_xll.ohTrigger(RecalcTrigger,Trigger3M)),NA())</f>
        <v>2.0246337640846157E-2</v>
      </c>
      <c r="L952" s="44">
        <f>IFERROR(_xll.qlIndexFixing(Index6M,$H952,TRUE,_xll.ohTrigger(RecalcTrigger,Trigger6M)),NA())</f>
        <v>2.0866527073135473E-2</v>
      </c>
      <c r="M952" s="183">
        <f>IFERROR(_xll.qlIndexFixing(Index1Y,$H952,TRUE,_xll.ohTrigger(RecalcTrigger,Trigger1Y)),NA())</f>
        <v>2.1824469228073261E-2</v>
      </c>
      <c r="N952" s="182">
        <f>IFERROR(_xll.qlIndexFixing(ONIndex1M,I952,TRUE,_xll.ohTrigger(RecalcTrigger,Trigger1M)),NA())</f>
        <v>1.9180649094447944E-2</v>
      </c>
      <c r="O952" s="44">
        <f>IFERROR(_xll.qlIndexFixing(ONIndex3M,I952,TRUE,_xll.ohTrigger(RecalcTrigger,Trigger3M)),NA())</f>
        <v>2.0074233845441825E-2</v>
      </c>
      <c r="P952" s="44">
        <f>IFERROR(_xll.qlIndexFixing(ONIndex6M,I952,TRUE,_xll.ohTrigger(RecalcTrigger,Trigger6M)),NA())</f>
        <v>2.0508170236261947E-2</v>
      </c>
      <c r="Q952" s="183">
        <f>IFERROR(_xll.qlIndexFixing(ONIndex1Y,I952,TRUE,_xll.ohTrigger(RecalcTrigger,Trigger1Y)),NA())</f>
        <v>2.1260575829931128E-2</v>
      </c>
    </row>
    <row r="953" spans="2:17" x14ac:dyDescent="0.2">
      <c r="B953" s="39" t="s">
        <v>42</v>
      </c>
      <c r="D953" s="42">
        <f>_xll.qlCalendarAdvance(Calendar,$D952,B953,"f",FALSE)</f>
        <v>46042</v>
      </c>
      <c r="E953" s="177">
        <f>_xll.qlInterestRateIndexValueDate(IndexON,D953)</f>
        <v>46042</v>
      </c>
      <c r="F953" s="193">
        <f>IFERROR(_xll.qlIndexFixing(IndexON,D953,TRUE,_xll.ohTrigger(RecalcTrigger,TriggerON)),NA())</f>
        <v>1.8777030522043603E-2</v>
      </c>
      <c r="H953" s="42">
        <f>_xll.qlCalendarAdvance(Calendar,$H952,B953,"f",FALSE)</f>
        <v>46042</v>
      </c>
      <c r="I953" s="177">
        <f>_xll.qlInterestRateIndexValueDate(Index1M,$H953)</f>
        <v>46044</v>
      </c>
      <c r="J953" s="182">
        <f>IFERROR(_xll.qlIndexFixing(Index1M,$H953,TRUE,_xll.ohTrigger(RecalcTrigger,Trigger1M)),NA())</f>
        <v>1.9257249803101562E-2</v>
      </c>
      <c r="K953" s="44">
        <f>IFERROR(_xll.qlIndexFixing(Index3M,H953,TRUE,_xll.ohTrigger(RecalcTrigger,Trigger3M)),NA())</f>
        <v>2.0267083080902637E-2</v>
      </c>
      <c r="L953" s="44">
        <f>IFERROR(_xll.qlIndexFixing(Index6M,$H953,TRUE,_xll.ohTrigger(RecalcTrigger,Trigger6M)),NA())</f>
        <v>2.0886253442006224E-2</v>
      </c>
      <c r="M953" s="183">
        <f>IFERROR(_xll.qlIndexFixing(Index1Y,$H953,TRUE,_xll.ohTrigger(RecalcTrigger,Trigger1Y)),NA())</f>
        <v>2.1836384502558912E-2</v>
      </c>
      <c r="N953" s="182">
        <f>IFERROR(_xll.qlIndexFixing(ONIndex1M,I953,TRUE,_xll.ohTrigger(RecalcTrigger,Trigger1M)),NA())</f>
        <v>1.9203794629536475E-2</v>
      </c>
      <c r="O953" s="44">
        <f>IFERROR(_xll.qlIndexFixing(ONIndex3M,I953,TRUE,_xll.ohTrigger(RecalcTrigger,Trigger3M)),NA())</f>
        <v>2.0095858034281378E-2</v>
      </c>
      <c r="P953" s="44">
        <f>IFERROR(_xll.qlIndexFixing(ONIndex6M,I953,TRUE,_xll.ohTrigger(RecalcTrigger,Trigger6M)),NA())</f>
        <v>2.0530038339350298E-2</v>
      </c>
      <c r="Q953" s="183">
        <f>IFERROR(_xll.qlIndexFixing(ONIndex1Y,I953,TRUE,_xll.ohTrigger(RecalcTrigger,Trigger1Y)),NA())</f>
        <v>2.127565640871687E-2</v>
      </c>
    </row>
    <row r="954" spans="2:17" x14ac:dyDescent="0.2">
      <c r="B954" s="39" t="s">
        <v>42</v>
      </c>
      <c r="D954" s="42">
        <f>_xll.qlCalendarAdvance(Calendar,$D953,B954,"f",FALSE)</f>
        <v>46049</v>
      </c>
      <c r="E954" s="177">
        <f>_xll.qlInterestRateIndexValueDate(IndexON,D954)</f>
        <v>46049</v>
      </c>
      <c r="F954" s="193">
        <f>IFERROR(_xll.qlIndexFixing(IndexON,D954,TRUE,_xll.ohTrigger(RecalcTrigger,TriggerON)),NA())</f>
        <v>1.880204896799853E-2</v>
      </c>
      <c r="H954" s="42">
        <f>_xll.qlCalendarAdvance(Calendar,$H953,B954,"f",FALSE)</f>
        <v>46049</v>
      </c>
      <c r="I954" s="177">
        <f>_xll.qlInterestRateIndexValueDate(Index1M,$H954)</f>
        <v>46051</v>
      </c>
      <c r="J954" s="182">
        <f>IFERROR(_xll.qlIndexFixing(Index1M,$H954,TRUE,_xll.ohTrigger(RecalcTrigger,Trigger1M)),NA())</f>
        <v>1.9273604601891037E-2</v>
      </c>
      <c r="K954" s="44">
        <f>IFERROR(_xll.qlIndexFixing(Index3M,H954,TRUE,_xll.ohTrigger(RecalcTrigger,Trigger3M)),NA())</f>
        <v>2.0287657007104443E-2</v>
      </c>
      <c r="L954" s="44">
        <f>IFERROR(_xll.qlIndexFixing(Index6M,$H954,TRUE,_xll.ohTrigger(RecalcTrigger,Trigger6M)),NA())</f>
        <v>2.0905784123136047E-2</v>
      </c>
      <c r="M954" s="183">
        <f>IFERROR(_xll.qlIndexFixing(Index1Y,$H954,TRUE,_xll.ohTrigger(RecalcTrigger,Trigger1Y)),NA())</f>
        <v>2.1848161589315247E-2</v>
      </c>
      <c r="N954" s="182">
        <f>IFERROR(_xll.qlIndexFixing(ONIndex1M,I954,TRUE,_xll.ohTrigger(RecalcTrigger,Trigger1M)),NA())</f>
        <v>1.9226769969007407E-2</v>
      </c>
      <c r="O954" s="44">
        <f>IFERROR(_xll.qlIndexFixing(ONIndex3M,I954,TRUE,_xll.ohTrigger(RecalcTrigger,Trigger3M)),NA())</f>
        <v>2.0117314123986318E-2</v>
      </c>
      <c r="P954" s="44">
        <f>IFERROR(_xll.qlIndexFixing(ONIndex6M,I954,TRUE,_xll.ohTrigger(RecalcTrigger,Trigger6M)),NA())</f>
        <v>2.0551720844901311E-2</v>
      </c>
      <c r="Q954" s="183">
        <f>IFERROR(_xll.qlIndexFixing(ONIndex1Y,I954,TRUE,_xll.ohTrigger(RecalcTrigger,Trigger1Y)),NA())</f>
        <v>2.1290603800041552E-2</v>
      </c>
    </row>
    <row r="955" spans="2:17" x14ac:dyDescent="0.2">
      <c r="B955" s="39" t="s">
        <v>42</v>
      </c>
      <c r="D955" s="42">
        <f>_xll.qlCalendarAdvance(Calendar,$D954,B955,"f",FALSE)</f>
        <v>46056</v>
      </c>
      <c r="E955" s="177">
        <f>_xll.qlInterestRateIndexValueDate(IndexON,D955)</f>
        <v>46056</v>
      </c>
      <c r="F955" s="193">
        <f>IFERROR(_xll.qlIndexFixing(IndexON,D955,TRUE,_xll.ohTrigger(RecalcTrigger,TriggerON)),NA())</f>
        <v>1.8826780145824173E-2</v>
      </c>
      <c r="H955" s="42">
        <f>_xll.qlCalendarAdvance(Calendar,$H954,B955,"f",FALSE)</f>
        <v>46056</v>
      </c>
      <c r="I955" s="177">
        <f>_xll.qlInterestRateIndexValueDate(Index1M,$H955)</f>
        <v>46058</v>
      </c>
      <c r="J955" s="182">
        <f>IFERROR(_xll.qlIndexFixing(Index1M,$H955,TRUE,_xll.ohTrigger(RecalcTrigger,Trigger1M)),NA())</f>
        <v>1.9294081383660937E-2</v>
      </c>
      <c r="K955" s="44">
        <f>IFERROR(_xll.qlIndexFixing(Index3M,H955,TRUE,_xll.ohTrigger(RecalcTrigger,Trigger3M)),NA())</f>
        <v>2.0306061900081735E-2</v>
      </c>
      <c r="L955" s="44">
        <f>IFERROR(_xll.qlIndexFixing(Index6M,$H955,TRUE,_xll.ohTrigger(RecalcTrigger,Trigger6M)),NA())</f>
        <v>2.0925118431786047E-2</v>
      </c>
      <c r="M955" s="183">
        <f>IFERROR(_xll.qlIndexFixing(Index1Y,$H955,TRUE,_xll.ohTrigger(RecalcTrigger,Trigger1Y)),NA())</f>
        <v>2.1859800397050034E-2</v>
      </c>
      <c r="N955" s="182">
        <f>IFERROR(_xll.qlIndexFixing(ONIndex1M,I955,TRUE,_xll.ohTrigger(RecalcTrigger,Trigger1M)),NA())</f>
        <v>1.9249574595514574E-2</v>
      </c>
      <c r="O955" s="44">
        <f>IFERROR(_xll.qlIndexFixing(ONIndex3M,I955,TRUE,_xll.ohTrigger(RecalcTrigger,Trigger3M)),NA())</f>
        <v>2.0138601654045019E-2</v>
      </c>
      <c r="P955" s="44">
        <f>IFERROR(_xll.qlIndexFixing(ONIndex6M,I955,TRUE,_xll.ohTrigger(RecalcTrigger,Trigger6M)),NA())</f>
        <v>2.0573217080812611E-2</v>
      </c>
      <c r="Q955" s="183">
        <f>IFERROR(_xll.qlIndexFixing(ONIndex1Y,I955,TRUE,_xll.ohTrigger(RecalcTrigger,Trigger1Y)),NA())</f>
        <v>2.1305417919252889E-2</v>
      </c>
    </row>
    <row r="956" spans="2:17" x14ac:dyDescent="0.2">
      <c r="B956" s="39" t="s">
        <v>42</v>
      </c>
      <c r="D956" s="42">
        <f>_xll.qlCalendarAdvance(Calendar,$D955,B956,"f",FALSE)</f>
        <v>46063</v>
      </c>
      <c r="E956" s="177">
        <f>_xll.qlInterestRateIndexValueDate(IndexON,D956)</f>
        <v>46063</v>
      </c>
      <c r="F956" s="193">
        <f>IFERROR(_xll.qlIndexFixing(IndexON,D956,TRUE,_xll.ohTrigger(RecalcTrigger,TriggerON)),NA())</f>
        <v>1.8851222606599549E-2</v>
      </c>
      <c r="H956" s="42">
        <f>_xll.qlCalendarAdvance(Calendar,$H955,B956,"f",FALSE)</f>
        <v>46063</v>
      </c>
      <c r="I956" s="177">
        <f>_xll.qlInterestRateIndexValueDate(Index1M,$H956)</f>
        <v>46065</v>
      </c>
      <c r="J956" s="182">
        <f>IFERROR(_xll.qlIndexFixing(Index1M,$H956,TRUE,_xll.ohTrigger(RecalcTrigger,Trigger1M)),NA())</f>
        <v>1.9316513656037718E-2</v>
      </c>
      <c r="K956" s="44">
        <f>IFERROR(_xll.qlIndexFixing(Index3M,H956,TRUE,_xll.ohTrigger(RecalcTrigger,Trigger3M)),NA())</f>
        <v>2.0326302666455267E-2</v>
      </c>
      <c r="L956" s="44">
        <f>IFERROR(_xll.qlIndexFixing(Index6M,$H956,TRUE,_xll.ohTrigger(RecalcTrigger,Trigger6M)),NA())</f>
        <v>2.0944255683244265E-2</v>
      </c>
      <c r="M956" s="183">
        <f>IFERROR(_xll.qlIndexFixing(Index1Y,$H956,TRUE,_xll.ohTrigger(RecalcTrigger,Trigger1Y)),NA())</f>
        <v>2.1871300834524255E-2</v>
      </c>
      <c r="N956" s="182">
        <f>IFERROR(_xll.qlIndexFixing(ONIndex1M,I956,TRUE,_xll.ohTrigger(RecalcTrigger,Trigger1M)),NA())</f>
        <v>1.9272207991871682E-2</v>
      </c>
      <c r="O956" s="44">
        <f>IFERROR(_xll.qlIndexFixing(ONIndex3M,I956,TRUE,_xll.ohTrigger(RecalcTrigger,Trigger3M)),NA())</f>
        <v>2.0159720164105721E-2</v>
      </c>
      <c r="P956" s="44">
        <f>IFERROR(_xll.qlIndexFixing(ONIndex6M,I956,TRUE,_xll.ohTrigger(RecalcTrigger,Trigger6M)),NA())</f>
        <v>2.0594526375141697E-2</v>
      </c>
      <c r="Q956" s="183">
        <f>IFERROR(_xll.qlIndexFixing(ONIndex1Y,I956,TRUE,_xll.ohTrigger(RecalcTrigger,Trigger1Y)),NA())</f>
        <v>2.1320098681938404E-2</v>
      </c>
    </row>
    <row r="957" spans="2:17" x14ac:dyDescent="0.2">
      <c r="B957" s="39" t="s">
        <v>42</v>
      </c>
      <c r="D957" s="42">
        <f>_xll.qlCalendarAdvance(Calendar,$D956,B957,"f",FALSE)</f>
        <v>46070</v>
      </c>
      <c r="E957" s="177">
        <f>_xll.qlInterestRateIndexValueDate(IndexON,D957)</f>
        <v>46070</v>
      </c>
      <c r="F957" s="193">
        <f>IFERROR(_xll.qlIndexFixing(IndexON,D957,TRUE,_xll.ohTrigger(RecalcTrigger,TriggerON)),NA())</f>
        <v>1.8875374901243802E-2</v>
      </c>
      <c r="H957" s="42">
        <f>_xll.qlCalendarAdvance(Calendar,$H956,B957,"f",FALSE)</f>
        <v>46070</v>
      </c>
      <c r="I957" s="177">
        <f>_xll.qlInterestRateIndexValueDate(Index1M,$H957)</f>
        <v>46072</v>
      </c>
      <c r="J957" s="182">
        <f>IFERROR(_xll.qlIndexFixing(Index1M,$H957,TRUE,_xll.ohTrigger(RecalcTrigger,Trigger1M)),NA())</f>
        <v>1.9338773266369839E-2</v>
      </c>
      <c r="K957" s="44">
        <f>IFERROR(_xll.qlIndexFixing(Index3M,H957,TRUE,_xll.ohTrigger(RecalcTrigger,Trigger3M)),NA())</f>
        <v>2.0346370564699099E-2</v>
      </c>
      <c r="L957" s="44">
        <f>IFERROR(_xll.qlIndexFixing(Index6M,$H957,TRUE,_xll.ohTrigger(RecalcTrigger,Trigger6M)),NA())</f>
        <v>2.0963195192834523E-2</v>
      </c>
      <c r="M957" s="183">
        <f>IFERROR(_xll.qlIndexFixing(Index1Y,$H957,TRUE,_xll.ohTrigger(RecalcTrigger,Trigger1Y)),NA())</f>
        <v>2.1882662810552116E-2</v>
      </c>
      <c r="N957" s="182">
        <f>IFERROR(_xll.qlIndexFixing(ONIndex1M,I957,TRUE,_xll.ohTrigger(RecalcTrigger,Trigger1M)),NA())</f>
        <v>1.9294669640652629E-2</v>
      </c>
      <c r="O957" s="44">
        <f>IFERROR(_xll.qlIndexFixing(ONIndex3M,I957,TRUE,_xll.ohTrigger(RecalcTrigger,Trigger3M)),NA())</f>
        <v>2.0180669193656797E-2</v>
      </c>
      <c r="P957" s="44">
        <f>IFERROR(_xll.qlIndexFixing(ONIndex6M,I957,TRUE,_xll.ohTrigger(RecalcTrigger,Trigger6M)),NA())</f>
        <v>2.0615648055706259E-2</v>
      </c>
      <c r="Q957" s="183">
        <f>IFERROR(_xll.qlIndexFixing(ONIndex1Y,I957,TRUE,_xll.ohTrigger(RecalcTrigger,Trigger1Y)),NA())</f>
        <v>2.133464600328594E-2</v>
      </c>
    </row>
    <row r="958" spans="2:17" x14ac:dyDescent="0.2">
      <c r="B958" s="39" t="s">
        <v>42</v>
      </c>
      <c r="D958" s="42">
        <f>_xll.qlCalendarAdvance(Calendar,$D957,B958,"f",FALSE)</f>
        <v>46077</v>
      </c>
      <c r="E958" s="177">
        <f>_xll.qlInterestRateIndexValueDate(IndexON,D958)</f>
        <v>46077</v>
      </c>
      <c r="F958" s="193">
        <f>IFERROR(_xll.qlIndexFixing(IndexON,D958,TRUE,_xll.ohTrigger(RecalcTrigger,TriggerON)),NA())</f>
        <v>1.8899235580436269E-2</v>
      </c>
      <c r="H958" s="42">
        <f>_xll.qlCalendarAdvance(Calendar,$H957,B958,"f",FALSE)</f>
        <v>46077</v>
      </c>
      <c r="I958" s="177">
        <f>_xll.qlInterestRateIndexValueDate(Index1M,$H958)</f>
        <v>46079</v>
      </c>
      <c r="J958" s="182">
        <f>IFERROR(_xll.qlIndexFixing(Index1M,$H958,TRUE,_xll.ohTrigger(RecalcTrigger,Trigger1M)),NA())</f>
        <v>1.9360859695723827E-2</v>
      </c>
      <c r="K958" s="44">
        <f>IFERROR(_xll.qlIndexFixing(Index3M,H958,TRUE,_xll.ohTrigger(RecalcTrigger,Trigger3M)),NA())</f>
        <v>2.0366265129518016E-2</v>
      </c>
      <c r="L958" s="44">
        <f>IFERROR(_xll.qlIndexFixing(Index6M,$H958,TRUE,_xll.ohTrigger(RecalcTrigger,Trigger6M)),NA())</f>
        <v>2.0981936275910665E-2</v>
      </c>
      <c r="M958" s="183">
        <f>IFERROR(_xll.qlIndexFixing(Index1Y,$H958,TRUE,_xll.ohTrigger(RecalcTrigger,Trigger1Y)),NA())</f>
        <v>2.1893886234000372E-2</v>
      </c>
      <c r="N958" s="182">
        <f>IFERROR(_xll.qlIndexFixing(ONIndex1M,I958,TRUE,_xll.ohTrigger(RecalcTrigger,Trigger1M)),NA())</f>
        <v>1.9316959024511249E-2</v>
      </c>
      <c r="O958" s="44">
        <f>IFERROR(_xll.qlIndexFixing(ONIndex3M,I958,TRUE,_xll.ohTrigger(RecalcTrigger,Trigger3M)),NA())</f>
        <v>2.0201448282186618E-2</v>
      </c>
      <c r="P958" s="44">
        <f>IFERROR(_xll.qlIndexFixing(ONIndex6M,I958,TRUE,_xll.ohTrigger(RecalcTrigger,Trigger6M)),NA())</f>
        <v>2.0636581450563796E-2</v>
      </c>
      <c r="Q958" s="183">
        <f>IFERROR(_xll.qlIndexFixing(ONIndex1Y,I958,TRUE,_xll.ohTrigger(RecalcTrigger,Trigger1Y)),NA())</f>
        <v>2.1349059798723147E-2</v>
      </c>
    </row>
    <row r="959" spans="2:17" x14ac:dyDescent="0.2">
      <c r="B959" s="39" t="s">
        <v>42</v>
      </c>
      <c r="D959" s="42">
        <f>_xll.qlCalendarAdvance(Calendar,$D958,B959,"f",FALSE)</f>
        <v>46084</v>
      </c>
      <c r="E959" s="177">
        <f>_xll.qlInterestRateIndexValueDate(IndexON,D959)</f>
        <v>46084</v>
      </c>
      <c r="F959" s="193">
        <f>IFERROR(_xll.qlIndexFixing(IndexON,D959,TRUE,_xll.ohTrigger(RecalcTrigger,TriggerON)),NA())</f>
        <v>1.8922803195335902E-2</v>
      </c>
      <c r="H959" s="42">
        <f>_xll.qlCalendarAdvance(Calendar,$H958,B959,"f",FALSE)</f>
        <v>46084</v>
      </c>
      <c r="I959" s="177">
        <f>_xll.qlInterestRateIndexValueDate(Index1M,$H959)</f>
        <v>46086</v>
      </c>
      <c r="J959" s="182">
        <f>IFERROR(_xll.qlIndexFixing(Index1M,$H959,TRUE,_xll.ohTrigger(RecalcTrigger,Trigger1M)),NA())</f>
        <v>1.9393120941083485E-2</v>
      </c>
      <c r="K959" s="44">
        <f>IFERROR(_xll.qlIndexFixing(Index3M,H959,TRUE,_xll.ohTrigger(RecalcTrigger,Trigger3M)),NA())</f>
        <v>2.0391838077578439E-2</v>
      </c>
      <c r="L959" s="44">
        <f>IFERROR(_xll.qlIndexFixing(Index6M,$H959,TRUE,_xll.ohTrigger(RecalcTrigger,Trigger6M)),NA())</f>
        <v>2.1009793626536894E-2</v>
      </c>
      <c r="M959" s="183">
        <f>IFERROR(_xll.qlIndexFixing(Index1Y,$H959,TRUE,_xll.ohTrigger(RecalcTrigger,Trigger1Y)),NA())</f>
        <v>2.1904971013789888E-2</v>
      </c>
      <c r="N959" s="182">
        <f>IFERROR(_xll.qlIndexFixing(ONIndex1M,I959,TRUE,_xll.ohTrigger(RecalcTrigger,Trigger1M)),NA())</f>
        <v>1.9339075626261248E-2</v>
      </c>
      <c r="O959" s="44">
        <f>IFERROR(_xll.qlIndexFixing(ONIndex3M,I959,TRUE,_xll.ohTrigger(RecalcTrigger,Trigger3M)),NA())</f>
        <v>2.0222056969263491E-2</v>
      </c>
      <c r="P959" s="44">
        <f>IFERROR(_xll.qlIndexFixing(ONIndex6M,I959,TRUE,_xll.ohTrigger(RecalcTrigger,Trigger6M)),NA())</f>
        <v>2.0657325887691869E-2</v>
      </c>
      <c r="Q959" s="183">
        <f>IFERROR(_xll.qlIndexFixing(ONIndex1Y,I959,TRUE,_xll.ohTrigger(RecalcTrigger,Trigger1Y)),NA())</f>
        <v>2.1363339983837548E-2</v>
      </c>
    </row>
    <row r="960" spans="2:17" x14ac:dyDescent="0.2">
      <c r="B960" s="39" t="s">
        <v>42</v>
      </c>
      <c r="D960" s="42">
        <f>_xll.qlCalendarAdvance(Calendar,$D959,B960,"f",FALSE)</f>
        <v>46091</v>
      </c>
      <c r="E960" s="177">
        <f>_xll.qlInterestRateIndexValueDate(IndexON,D960)</f>
        <v>46091</v>
      </c>
      <c r="F960" s="193">
        <f>IFERROR(_xll.qlIndexFixing(IndexON,D960,TRUE,_xll.ohTrigger(RecalcTrigger,TriggerON)),NA())</f>
        <v>1.8946076296781911E-2</v>
      </c>
      <c r="H960" s="42">
        <f>_xll.qlCalendarAdvance(Calendar,$H959,B960,"f",FALSE)</f>
        <v>46091</v>
      </c>
      <c r="I960" s="177">
        <f>_xll.qlInterestRateIndexValueDate(Index1M,$H960)</f>
        <v>46093</v>
      </c>
      <c r="J960" s="182">
        <f>IFERROR(_xll.qlIndexFixing(Index1M,$H960,TRUE,_xll.ohTrigger(RecalcTrigger,Trigger1M)),NA())</f>
        <v>1.9412746452213414E-2</v>
      </c>
      <c r="K960" s="44">
        <f>IFERROR(_xll.qlIndexFixing(Index3M,H960,TRUE,_xll.ohTrigger(RecalcTrigger,Trigger3M)),NA())</f>
        <v>2.0411350271281822E-2</v>
      </c>
      <c r="L960" s="44">
        <f>IFERROR(_xll.qlIndexFixing(Index6M,$H960,TRUE,_xll.ohTrigger(RecalcTrigger,Trigger6M)),NA())</f>
        <v>2.102806852429541E-2</v>
      </c>
      <c r="M960" s="183">
        <f>IFERROR(_xll.qlIndexFixing(Index1Y,$H960,TRUE,_xll.ohTrigger(RecalcTrigger,Trigger1Y)),NA())</f>
        <v>2.191591705889407E-2</v>
      </c>
      <c r="N960" s="182">
        <f>IFERROR(_xll.qlIndexFixing(ONIndex1M,I960,TRUE,_xll.ohTrigger(RecalcTrigger,Trigger1M)),NA())</f>
        <v>1.9361018928556462E-2</v>
      </c>
      <c r="O960" s="44">
        <f>IFERROR(_xll.qlIndexFixing(ONIndex3M,I960,TRUE,_xll.ohTrigger(RecalcTrigger,Trigger3M)),NA())</f>
        <v>2.0242494794375787E-2</v>
      </c>
      <c r="P960" s="44">
        <f>IFERROR(_xll.qlIndexFixing(ONIndex6M,I960,TRUE,_xll.ohTrigger(RecalcTrigger,Trigger6M)),NA())</f>
        <v>2.067788069506804E-2</v>
      </c>
      <c r="Q960" s="183">
        <f>IFERROR(_xll.qlIndexFixing(ONIndex1Y,I960,TRUE,_xll.ohTrigger(RecalcTrigger,Trigger1Y)),NA())</f>
        <v>2.1377486473896923E-2</v>
      </c>
    </row>
    <row r="961" spans="2:17" x14ac:dyDescent="0.2">
      <c r="B961" s="39" t="s">
        <v>42</v>
      </c>
      <c r="D961" s="42">
        <f>_xll.qlCalendarAdvance(Calendar,$D960,B961,"f",FALSE)</f>
        <v>46098</v>
      </c>
      <c r="E961" s="177">
        <f>_xll.qlInterestRateIndexValueDate(IndexON,D961)</f>
        <v>46098</v>
      </c>
      <c r="F961" s="193">
        <f>IFERROR(_xll.qlIndexFixing(IndexON,D961,TRUE,_xll.ohTrigger(RecalcTrigger,TriggerON)),NA())</f>
        <v>1.8969053435373695E-2</v>
      </c>
      <c r="H961" s="42">
        <f>_xll.qlCalendarAdvance(Calendar,$H960,B961,"f",FALSE)</f>
        <v>46098</v>
      </c>
      <c r="I961" s="177">
        <f>_xll.qlInterestRateIndexValueDate(Index1M,$H961)</f>
        <v>46100</v>
      </c>
      <c r="J961" s="182">
        <f>IFERROR(_xll.qlIndexFixing(Index1M,$H961,TRUE,_xll.ohTrigger(RecalcTrigger,Trigger1M)),NA())</f>
        <v>1.9434264738401319E-2</v>
      </c>
      <c r="K961" s="44">
        <f>IFERROR(_xll.qlIndexFixing(Index3M,H961,TRUE,_xll.ohTrigger(RecalcTrigger,Trigger3M)),NA())</f>
        <v>2.0430687609520316E-2</v>
      </c>
      <c r="L961" s="44">
        <f>IFERROR(_xll.qlIndexFixing(Index6M,$H961,TRUE,_xll.ohTrigger(RecalcTrigger,Trigger6M)),NA())</f>
        <v>2.1046142643571911E-2</v>
      </c>
      <c r="M961" s="183">
        <f>IFERROR(_xll.qlIndexFixing(Index1Y,$H961,TRUE,_xll.ohTrigger(RecalcTrigger,Trigger1Y)),NA())</f>
        <v>2.1926724278340217E-2</v>
      </c>
      <c r="N961" s="182">
        <f>IFERROR(_xll.qlIndexFixing(ONIndex1M,I961,TRUE,_xll.ohTrigger(RecalcTrigger,Trigger1M)),NA())</f>
        <v>1.9382788413970786E-2</v>
      </c>
      <c r="O961" s="44">
        <f>IFERROR(_xll.qlIndexFixing(ONIndex3M,I961,TRUE,_xll.ohTrigger(RecalcTrigger,Trigger3M)),NA())</f>
        <v>2.0262761297251686E-2</v>
      </c>
      <c r="P961" s="44">
        <f>IFERROR(_xll.qlIndexFixing(ONIndex6M,I961,TRUE,_xll.ohTrigger(RecalcTrigger,Trigger6M)),NA())</f>
        <v>2.0698245200510001E-2</v>
      </c>
      <c r="Q961" s="183">
        <f>IFERROR(_xll.qlIndexFixing(ONIndex1Y,I961,TRUE,_xll.ohTrigger(RecalcTrigger,Trigger1Y)),NA())</f>
        <v>2.1391499184328922E-2</v>
      </c>
    </row>
    <row r="962" spans="2:17" x14ac:dyDescent="0.2">
      <c r="B962" s="39" t="s">
        <v>42</v>
      </c>
      <c r="D962" s="42">
        <f>_xll.qlCalendarAdvance(Calendar,$D961,B962,"f",FALSE)</f>
        <v>46105</v>
      </c>
      <c r="E962" s="177">
        <f>_xll.qlInterestRateIndexValueDate(IndexON,D962)</f>
        <v>46105</v>
      </c>
      <c r="F962" s="193">
        <f>IFERROR(_xll.qlIndexFixing(IndexON,D962,TRUE,_xll.ohTrigger(RecalcTrigger,TriggerON)),NA())</f>
        <v>1.8991733162350144E-2</v>
      </c>
      <c r="H962" s="42">
        <f>_xll.qlCalendarAdvance(Calendar,$H961,B962,"f",FALSE)</f>
        <v>46105</v>
      </c>
      <c r="I962" s="177">
        <f>_xll.qlInterestRateIndexValueDate(Index1M,$H962)</f>
        <v>46107</v>
      </c>
      <c r="J962" s="182">
        <f>IFERROR(_xll.qlIndexFixing(Index1M,$H962,TRUE,_xll.ohTrigger(RecalcTrigger,Trigger1M)),NA())</f>
        <v>1.9455607586894852E-2</v>
      </c>
      <c r="K962" s="44">
        <f>IFERROR(_xll.qlIndexFixing(Index3M,H962,TRUE,_xll.ohTrigger(RecalcTrigger,Trigger3M)),NA())</f>
        <v>2.0449849626893158E-2</v>
      </c>
      <c r="L962" s="44">
        <f>IFERROR(_xll.qlIndexFixing(Index6M,$H962,TRUE,_xll.ohTrigger(RecalcTrigger,Trigger6M)),NA())</f>
        <v>2.1064015299523682E-2</v>
      </c>
      <c r="M962" s="183">
        <f>IFERROR(_xll.qlIndexFixing(Index1Y,$H962,TRUE,_xll.ohTrigger(RecalcTrigger,Trigger1Y)),NA())</f>
        <v>2.1942722613821679E-2</v>
      </c>
      <c r="N962" s="182">
        <f>IFERROR(_xll.qlIndexFixing(ONIndex1M,I962,TRUE,_xll.ohTrigger(RecalcTrigger,Trigger1M)),NA())</f>
        <v>1.9404383565237993E-2</v>
      </c>
      <c r="O962" s="44">
        <f>IFERROR(_xll.qlIndexFixing(ONIndex3M,I962,TRUE,_xll.ohTrigger(RecalcTrigger,Trigger3M)),NA())</f>
        <v>2.0282856017059814E-2</v>
      </c>
      <c r="P962" s="44">
        <f>IFERROR(_xll.qlIndexFixing(ONIndex6M,I962,TRUE,_xll.ohTrigger(RecalcTrigger,Trigger6M)),NA())</f>
        <v>2.0718418732155186E-2</v>
      </c>
      <c r="Q962" s="183">
        <f>IFERROR(_xll.qlIndexFixing(ONIndex1Y,I962,TRUE,_xll.ohTrigger(RecalcTrigger,Trigger1Y)),NA())</f>
        <v>2.1405378030561195E-2</v>
      </c>
    </row>
    <row r="963" spans="2:17" x14ac:dyDescent="0.2">
      <c r="B963" s="39" t="s">
        <v>42</v>
      </c>
      <c r="D963" s="42">
        <f>_xll.qlCalendarAdvance(Calendar,$D962,B963,"f",FALSE)</f>
        <v>46112</v>
      </c>
      <c r="E963" s="177">
        <f>_xll.qlInterestRateIndexValueDate(IndexON,D963)</f>
        <v>46112</v>
      </c>
      <c r="F963" s="193">
        <f>IFERROR(_xll.qlIndexFixing(IndexON,D963,TRUE,_xll.ohTrigger(RecalcTrigger,TriggerON)),NA())</f>
        <v>1.901411402847053E-2</v>
      </c>
      <c r="H963" s="42">
        <f>_xll.qlCalendarAdvance(Calendar,$H962,B963,"f",FALSE)</f>
        <v>46112</v>
      </c>
      <c r="I963" s="177">
        <f>_xll.qlInterestRateIndexValueDate(Index1M,$H963)</f>
        <v>46114</v>
      </c>
      <c r="J963" s="182">
        <f>IFERROR(_xll.qlIndexFixing(Index1M,$H963,TRUE,_xll.ohTrigger(RecalcTrigger,Trigger1M)),NA())</f>
        <v>1.9476774478549286E-2</v>
      </c>
      <c r="K963" s="44">
        <f>IFERROR(_xll.qlIndexFixing(Index3M,H963,TRUE,_xll.ohTrigger(RecalcTrigger,Trigger3M)),NA())</f>
        <v>2.0466932164815529E-2</v>
      </c>
      <c r="L963" s="44">
        <f>IFERROR(_xll.qlIndexFixing(Index6M,$H963,TRUE,_xll.ohTrigger(RecalcTrigger,Trigger6M)),NA())</f>
        <v>2.1076262861975632E-2</v>
      </c>
      <c r="M963" s="183">
        <f>IFERROR(_xll.qlIndexFixing(Index1Y,$H963,TRUE,_xll.ohTrigger(RecalcTrigger,Trigger1Y)),NA())</f>
        <v>2.1947921876635402E-2</v>
      </c>
      <c r="N963" s="182">
        <f>IFERROR(_xll.qlIndexFixing(ONIndex1M,I963,TRUE,_xll.ohTrigger(RecalcTrigger,Trigger1M)),NA())</f>
        <v>1.943189176287774E-2</v>
      </c>
      <c r="O963" s="44">
        <f>IFERROR(_xll.qlIndexFixing(ONIndex3M,I963,TRUE,_xll.ohTrigger(RecalcTrigger,Trigger3M)),NA())</f>
        <v>2.0308438928688943E-2</v>
      </c>
      <c r="P963" s="44">
        <f>IFERROR(_xll.qlIndexFixing(ONIndex6M,I963,TRUE,_xll.ohTrigger(RecalcTrigger,Trigger6M)),NA())</f>
        <v>2.0744074433798332E-2</v>
      </c>
      <c r="Q963" s="183">
        <f>IFERROR(_xll.qlIndexFixing(ONIndex1Y,I963,TRUE,_xll.ohTrigger(RecalcTrigger,Trigger1Y)),NA())</f>
        <v>2.1423025426825504E-2</v>
      </c>
    </row>
    <row r="964" spans="2:17" x14ac:dyDescent="0.2">
      <c r="B964" s="39" t="s">
        <v>42</v>
      </c>
      <c r="D964" s="42">
        <f>_xll.qlCalendarAdvance(Calendar,$D963,B964,"f",FALSE)</f>
        <v>46119</v>
      </c>
      <c r="E964" s="177">
        <f>_xll.qlInterestRateIndexValueDate(IndexON,D964)</f>
        <v>46119</v>
      </c>
      <c r="F964" s="193">
        <f>IFERROR(_xll.qlIndexFixing(IndexON,D964,TRUE,_xll.ohTrigger(RecalcTrigger,TriggerON)),NA())</f>
        <v>1.9036194584574062E-2</v>
      </c>
      <c r="H964" s="42">
        <f>_xll.qlCalendarAdvance(Calendar,$H963,B964,"f",FALSE)</f>
        <v>46119</v>
      </c>
      <c r="I964" s="177">
        <f>_xll.qlInterestRateIndexValueDate(Index1M,$H964)</f>
        <v>46121</v>
      </c>
      <c r="J964" s="182">
        <f>IFERROR(_xll.qlIndexFixing(Index1M,$H964,TRUE,_xll.ohTrigger(RecalcTrigger,Trigger1M)),NA())</f>
        <v>1.9497764894219893E-2</v>
      </c>
      <c r="K964" s="44">
        <f>IFERROR(_xll.qlIndexFixing(Index3M,H964,TRUE,_xll.ohTrigger(RecalcTrigger,Trigger3M)),NA())</f>
        <v>2.0485753753477658E-2</v>
      </c>
      <c r="L964" s="44">
        <f>IFERROR(_xll.qlIndexFixing(Index6M,$H964,TRUE,_xll.ohTrigger(RecalcTrigger,Trigger6M)),NA())</f>
        <v>2.1093771639536102E-2</v>
      </c>
      <c r="M964" s="183">
        <f>IFERROR(_xll.qlIndexFixing(Index1Y,$H964,TRUE,_xll.ohTrigger(RecalcTrigger,Trigger1Y)),NA())</f>
        <v>2.195831207380752E-2</v>
      </c>
      <c r="N964" s="182">
        <f>IFERROR(_xll.qlIndexFixing(ONIndex1M,I964,TRUE,_xll.ohTrigger(RecalcTrigger,Trigger1M)),NA())</f>
        <v>1.9447048796266131E-2</v>
      </c>
      <c r="O964" s="44">
        <f>IFERROR(_xll.qlIndexFixing(ONIndex3M,I964,TRUE,_xll.ohTrigger(RecalcTrigger,Trigger3M)),NA())</f>
        <v>2.0322528266225603E-2</v>
      </c>
      <c r="P964" s="44">
        <f>IFERROR(_xll.qlIndexFixing(ONIndex6M,I964,TRUE,_xll.ohTrigger(RecalcTrigger,Trigger6M)),NA())</f>
        <v>2.0758190185725667E-2</v>
      </c>
      <c r="Q964" s="183">
        <f>IFERROR(_xll.qlIndexFixing(ONIndex1Y,I964,TRUE,_xll.ohTrigger(RecalcTrigger,Trigger1Y)),NA())</f>
        <v>2.1432733791977299E-2</v>
      </c>
    </row>
    <row r="965" spans="2:17" x14ac:dyDescent="0.2">
      <c r="B965" s="39" t="s">
        <v>42</v>
      </c>
      <c r="D965" s="42">
        <f>_xll.qlCalendarAdvance(Calendar,$D964,B965,"f",FALSE)</f>
        <v>46126</v>
      </c>
      <c r="E965" s="177">
        <f>_xll.qlInterestRateIndexValueDate(IndexON,D965)</f>
        <v>46126</v>
      </c>
      <c r="F965" s="193">
        <f>IFERROR(_xll.qlIndexFixing(IndexON,D965,TRUE,_xll.ohTrigger(RecalcTrigger,TriggerON)),NA())</f>
        <v>1.9057973381579885E-2</v>
      </c>
      <c r="H965" s="42">
        <f>_xll.qlCalendarAdvance(Calendar,$H964,B965,"f",FALSE)</f>
        <v>46126</v>
      </c>
      <c r="I965" s="177">
        <f>_xll.qlInterestRateIndexValueDate(Index1M,$H965)</f>
        <v>46128</v>
      </c>
      <c r="J965" s="182">
        <f>IFERROR(_xll.qlIndexFixing(Index1M,$H965,TRUE,_xll.ohTrigger(RecalcTrigger,Trigger1M)),NA())</f>
        <v>1.9518578314756951E-2</v>
      </c>
      <c r="K965" s="44">
        <f>IFERROR(_xll.qlIndexFixing(Index3M,H965,TRUE,_xll.ohTrigger(RecalcTrigger,Trigger3M)),NA())</f>
        <v>2.0504398667450841E-2</v>
      </c>
      <c r="L965" s="44">
        <f>IFERROR(_xll.qlIndexFixing(Index6M,$H965,TRUE,_xll.ohTrigger(RecalcTrigger,Trigger6M)),NA())</f>
        <v>2.1111077079241165E-2</v>
      </c>
      <c r="M965" s="183">
        <f>IFERROR(_xll.qlIndexFixing(Index1Y,$H965,TRUE,_xll.ohTrigger(RecalcTrigger,Trigger1Y)),NA())</f>
        <v>2.1968563081967759E-2</v>
      </c>
      <c r="N965" s="182">
        <f>IFERROR(_xll.qlIndexFixing(ONIndex1M,I965,TRUE,_xll.ohTrigger(RecalcTrigger,Trigger1M)),NA())</f>
        <v>1.9468117841334731E-2</v>
      </c>
      <c r="O965" s="44">
        <f>IFERROR(_xll.qlIndexFixing(ONIndex3M,I965,TRUE,_xll.ohTrigger(RecalcTrigger,Trigger3M)),NA())</f>
        <v>2.0342104874639944E-2</v>
      </c>
      <c r="P965" s="44">
        <f>IFERROR(_xll.qlIndexFixing(ONIndex6M,I965,TRUE,_xll.ohTrigger(RecalcTrigger,Trigger6M)),NA())</f>
        <v>2.0777786763606088E-2</v>
      </c>
      <c r="Q965" s="183">
        <f>IFERROR(_xll.qlIndexFixing(ONIndex1Y,I965,TRUE,_xll.ohTrigger(RecalcTrigger,Trigger1Y)),NA())</f>
        <v>2.144621053801643E-2</v>
      </c>
    </row>
    <row r="966" spans="2:17" x14ac:dyDescent="0.2">
      <c r="B966" s="39" t="s">
        <v>42</v>
      </c>
      <c r="D966" s="42">
        <f>_xll.qlCalendarAdvance(Calendar,$D965,B966,"f",FALSE)</f>
        <v>46133</v>
      </c>
      <c r="E966" s="177">
        <f>_xll.qlInterestRateIndexValueDate(IndexON,D966)</f>
        <v>46133</v>
      </c>
      <c r="F966" s="193">
        <f>IFERROR(_xll.qlIndexFixing(IndexON,D966,TRUE,_xll.ohTrigger(RecalcTrigger,TriggerON)),NA())</f>
        <v>1.9079448970407142E-2</v>
      </c>
      <c r="H966" s="42">
        <f>_xll.qlCalendarAdvance(Calendar,$H965,B966,"f",FALSE)</f>
        <v>46133</v>
      </c>
      <c r="I966" s="177">
        <f>_xll.qlInterestRateIndexValueDate(Index1M,$H966)</f>
        <v>46135</v>
      </c>
      <c r="J966" s="182">
        <f>IFERROR(_xll.qlIndexFixing(Index1M,$H966,TRUE,_xll.ohTrigger(RecalcTrigger,Trigger1M)),NA())</f>
        <v>1.9539214221030721E-2</v>
      </c>
      <c r="K966" s="44">
        <f>IFERROR(_xll.qlIndexFixing(Index3M,H966,TRUE,_xll.ohTrigger(RecalcTrigger,Trigger3M)),NA())</f>
        <v>2.0522866441443098E-2</v>
      </c>
      <c r="L966" s="44">
        <f>IFERROR(_xll.qlIndexFixing(Index6M,$H966,TRUE,_xll.ohTrigger(RecalcTrigger,Trigger6M)),NA())</f>
        <v>2.1128178496599235E-2</v>
      </c>
      <c r="M966" s="183">
        <f>IFERROR(_xll.qlIndexFixing(Index1Y,$H966,TRUE,_xll.ohTrigger(RecalcTrigger,Trigger1Y)),NA())</f>
        <v>2.1978674810412786E-2</v>
      </c>
      <c r="N966" s="182">
        <f>IFERROR(_xll.qlIndexFixing(ONIndex1M,I966,TRUE,_xll.ohTrigger(RecalcTrigger,Trigger1M)),NA())</f>
        <v>1.9489010482951485E-2</v>
      </c>
      <c r="O966" s="44">
        <f>IFERROR(_xll.qlIndexFixing(ONIndex3M,I966,TRUE,_xll.ohTrigger(RecalcTrigger,Trigger3M)),NA())</f>
        <v>2.0361507858259742E-2</v>
      </c>
      <c r="P966" s="44">
        <f>IFERROR(_xll.qlIndexFixing(ONIndex6M,I966,TRUE,_xll.ohTrigger(RecalcTrigger,Trigger6M)),NA())</f>
        <v>2.0797189679440109E-2</v>
      </c>
      <c r="Q966" s="183">
        <f>IFERROR(_xll.qlIndexFixing(ONIndex1Y,I966,TRUE,_xll.ohTrigger(RecalcTrigger,Trigger1Y)),NA())</f>
        <v>2.1459553081406568E-2</v>
      </c>
    </row>
    <row r="967" spans="2:17" x14ac:dyDescent="0.2">
      <c r="B967" s="39" t="s">
        <v>42</v>
      </c>
      <c r="D967" s="42">
        <f>_xll.qlCalendarAdvance(Calendar,$D966,B967,"f",FALSE)</f>
        <v>46140</v>
      </c>
      <c r="E967" s="177">
        <f>_xll.qlInterestRateIndexValueDate(IndexON,D967)</f>
        <v>46140</v>
      </c>
      <c r="F967" s="193">
        <f>IFERROR(_xll.qlIndexFixing(IndexON,D967,TRUE,_xll.ohTrigger(RecalcTrigger,TriggerON)),NA())</f>
        <v>1.910061990197498E-2</v>
      </c>
      <c r="H967" s="42">
        <f>_xll.qlCalendarAdvance(Calendar,$H966,B967,"f",FALSE)</f>
        <v>46140</v>
      </c>
      <c r="I967" s="177">
        <f>_xll.qlInterestRateIndexValueDate(Index1M,$H967)</f>
        <v>46142</v>
      </c>
      <c r="J967" s="182">
        <f>IFERROR(_xll.qlIndexFixing(Index1M,$H967,TRUE,_xll.ohTrigger(RecalcTrigger,Trigger1M)),NA())</f>
        <v>1.9553738680735244E-2</v>
      </c>
      <c r="K967" s="44">
        <f>IFERROR(_xll.qlIndexFixing(Index3M,H967,TRUE,_xll.ohTrigger(RecalcTrigger,Trigger3M)),NA())</f>
        <v>2.0543013612702579E-2</v>
      </c>
      <c r="L967" s="44">
        <f>IFERROR(_xll.qlIndexFixing(Index6M,$H967,TRUE,_xll.ohTrigger(RecalcTrigger,Trigger6M)),NA())</f>
        <v>2.1145075207157599E-2</v>
      </c>
      <c r="M967" s="183">
        <f>IFERROR(_xll.qlIndexFixing(Index1Y,$H967,TRUE,_xll.ohTrigger(RecalcTrigger,Trigger1Y)),NA())</f>
        <v>2.1988647168493577E-2</v>
      </c>
      <c r="N967" s="182">
        <f>IFERROR(_xll.qlIndexFixing(ONIndex1M,I967,TRUE,_xll.ohTrigger(RecalcTrigger,Trigger1M)),NA())</f>
        <v>1.9512671119841229E-2</v>
      </c>
      <c r="O967" s="44">
        <f>IFERROR(_xll.qlIndexFixing(ONIndex3M,I967,TRUE,_xll.ohTrigger(RecalcTrigger,Trigger3M)),NA())</f>
        <v>2.0383469504281493E-2</v>
      </c>
      <c r="P967" s="44">
        <f>IFERROR(_xll.qlIndexFixing(ONIndex6M,I967,TRUE,_xll.ohTrigger(RecalcTrigger,Trigger6M)),NA())</f>
        <v>2.0819126441287139E-2</v>
      </c>
      <c r="Q967" s="183">
        <f>IFERROR(_xll.qlIndexFixing(ONIndex1Y,I967,TRUE,_xll.ohTrigger(RecalcTrigger,Trigger1Y)),NA())</f>
        <v>2.1474637264349283E-2</v>
      </c>
    </row>
    <row r="968" spans="2:17" x14ac:dyDescent="0.2">
      <c r="B968" s="39" t="s">
        <v>42</v>
      </c>
      <c r="D968" s="42">
        <f>_xll.qlCalendarAdvance(Calendar,$D967,B968,"f",FALSE)</f>
        <v>46147</v>
      </c>
      <c r="E968" s="177">
        <f>_xll.qlInterestRateIndexValueDate(IndexON,D968)</f>
        <v>46147</v>
      </c>
      <c r="F968" s="193">
        <f>IFERROR(_xll.qlIndexFixing(IndexON,D968,TRUE,_xll.ohTrigger(RecalcTrigger,TriggerON)),NA())</f>
        <v>1.9121484727122606E-2</v>
      </c>
      <c r="H968" s="42">
        <f>_xll.qlCalendarAdvance(Calendar,$H967,B968,"f",FALSE)</f>
        <v>46147</v>
      </c>
      <c r="I968" s="177">
        <f>_xll.qlInterestRateIndexValueDate(Index1M,$H968)</f>
        <v>46149</v>
      </c>
      <c r="J968" s="182">
        <f>IFERROR(_xll.qlIndexFixing(Index1M,$H968,TRUE,_xll.ohTrigger(RecalcTrigger,Trigger1M)),NA())</f>
        <v>1.957995141425195E-2</v>
      </c>
      <c r="K968" s="44">
        <f>IFERROR(_xll.qlIndexFixing(Index3M,H968,TRUE,_xll.ohTrigger(RecalcTrigger,Trigger3M)),NA())</f>
        <v>2.0561113932247507E-2</v>
      </c>
      <c r="L968" s="44">
        <f>IFERROR(_xll.qlIndexFixing(Index6M,$H968,TRUE,_xll.ohTrigger(RecalcTrigger,Trigger6M)),NA())</f>
        <v>2.1166982158971486E-2</v>
      </c>
      <c r="M968" s="183">
        <f>IFERROR(_xll.qlIndexFixing(Index1Y,$H968,TRUE,_xll.ohTrigger(RecalcTrigger,Trigger1Y)),NA())</f>
        <v>2.1998480065614768E-2</v>
      </c>
      <c r="N968" s="182">
        <f>IFERROR(_xll.qlIndexFixing(ONIndex1M,I968,TRUE,_xll.ohTrigger(RecalcTrigger,Trigger1M)),NA())</f>
        <v>1.9530264486684601E-2</v>
      </c>
      <c r="O968" s="44">
        <f>IFERROR(_xll.qlIndexFixing(ONIndex3M,I968,TRUE,_xll.ohTrigger(RecalcTrigger,Trigger3M)),NA())</f>
        <v>2.0399791109229071E-2</v>
      </c>
      <c r="P968" s="44">
        <f>IFERROR(_xll.qlIndexFixing(ONIndex6M,I968,TRUE,_xll.ohTrigger(RecalcTrigger,Trigger6M)),NA())</f>
        <v>2.0835411837119011E-2</v>
      </c>
      <c r="Q968" s="183">
        <f>IFERROR(_xll.qlIndexFixing(ONIndex1Y,I968,TRUE,_xll.ohTrigger(RecalcTrigger,Trigger1Y)),NA())</f>
        <v>2.1485835222190275E-2</v>
      </c>
    </row>
    <row r="969" spans="2:17" x14ac:dyDescent="0.2">
      <c r="B969" s="39" t="s">
        <v>42</v>
      </c>
      <c r="D969" s="42">
        <f>_xll.qlCalendarAdvance(Calendar,$D968,B969,"f",FALSE)</f>
        <v>46154</v>
      </c>
      <c r="E969" s="177">
        <f>_xll.qlInterestRateIndexValueDate(IndexON,D969)</f>
        <v>46154</v>
      </c>
      <c r="F969" s="193">
        <f>IFERROR(_xll.qlIndexFixing(IndexON,D969,TRUE,_xll.ohTrigger(RecalcTrigger,TriggerON)),NA())</f>
        <v>1.9142041996769166E-2</v>
      </c>
      <c r="H969" s="42">
        <f>_xll.qlCalendarAdvance(Calendar,$H968,B969,"f",FALSE)</f>
        <v>46154</v>
      </c>
      <c r="I969" s="177">
        <f>_xll.qlInterestRateIndexValueDate(Index1M,$H969)</f>
        <v>46156</v>
      </c>
      <c r="J969" s="182">
        <f>IFERROR(_xll.qlIndexFixing(Index1M,$H969,TRUE,_xll.ohTrigger(RecalcTrigger,Trigger1M)),NA())</f>
        <v>1.9600051662949924E-2</v>
      </c>
      <c r="K969" s="44">
        <f>IFERROR(_xll.qlIndexFixing(Index3M,H969,TRUE,_xll.ohTrigger(RecalcTrigger,Trigger3M)),NA())</f>
        <v>2.057903567352461E-2</v>
      </c>
      <c r="L969" s="44">
        <f>IFERROR(_xll.qlIndexFixing(Index6M,$H969,TRUE,_xll.ohTrigger(RecalcTrigger,Trigger6M)),NA())</f>
        <v>2.1183425399256568E-2</v>
      </c>
      <c r="M969" s="183">
        <f>IFERROR(_xll.qlIndexFixing(Index1Y,$H969,TRUE,_xll.ohTrigger(RecalcTrigger,Trigger1Y)),NA())</f>
        <v>2.2008173411236176E-2</v>
      </c>
      <c r="N969" s="182">
        <f>IFERROR(_xll.qlIndexFixing(ONIndex1M,I969,TRUE,_xll.ohTrigger(RecalcTrigger,Trigger1M)),NA())</f>
        <v>1.9550624814268502E-2</v>
      </c>
      <c r="O969" s="44">
        <f>IFERROR(_xll.qlIndexFixing(ONIndex3M,I969,TRUE,_xll.ohTrigger(RecalcTrigger,Trigger3M)),NA())</f>
        <v>2.0418670455715215E-2</v>
      </c>
      <c r="P969" s="44">
        <f>IFERROR(_xll.qlIndexFixing(ONIndex6M,I969,TRUE,_xll.ohTrigger(RecalcTrigger,Trigger6M)),NA())</f>
        <v>2.085422973483908E-2</v>
      </c>
      <c r="Q969" s="183">
        <f>IFERROR(_xll.qlIndexFixing(ONIndex1Y,I969,TRUE,_xll.ohTrigger(RecalcTrigger,Trigger1Y)),NA())</f>
        <v>2.1498774650439145E-2</v>
      </c>
    </row>
    <row r="970" spans="2:17" x14ac:dyDescent="0.2">
      <c r="B970" s="39" t="s">
        <v>42</v>
      </c>
      <c r="D970" s="42">
        <f>_xll.qlCalendarAdvance(Calendar,$D969,B970,"f",FALSE)</f>
        <v>46161</v>
      </c>
      <c r="E970" s="177">
        <f>_xll.qlInterestRateIndexValueDate(IndexON,D970)</f>
        <v>46161</v>
      </c>
      <c r="F970" s="193">
        <f>IFERROR(_xll.qlIndexFixing(IndexON,D970,TRUE,_xll.ohTrigger(RecalcTrigger,TriggerON)),NA())</f>
        <v>1.9162290261753867E-2</v>
      </c>
      <c r="H970" s="42">
        <f>_xll.qlCalendarAdvance(Calendar,$H969,B970,"f",FALSE)</f>
        <v>46161</v>
      </c>
      <c r="I970" s="177">
        <f>_xll.qlInterestRateIndexValueDate(Index1M,$H970)</f>
        <v>46163</v>
      </c>
      <c r="J970" s="182">
        <f>IFERROR(_xll.qlIndexFixing(Index1M,$H970,TRUE,_xll.ohTrigger(RecalcTrigger,Trigger1M)),NA())</f>
        <v>1.9619972320880641E-2</v>
      </c>
      <c r="K970" s="44">
        <f>IFERROR(_xll.qlIndexFixing(Index3M,H970,TRUE,_xll.ohTrigger(RecalcTrigger,Trigger3M)),NA())</f>
        <v>2.0596778371248684E-2</v>
      </c>
      <c r="L970" s="44">
        <f>IFERROR(_xll.qlIndexFixing(Index6M,$H970,TRUE,_xll.ohTrigger(RecalcTrigger,Trigger6M)),NA())</f>
        <v>2.1199661698871455E-2</v>
      </c>
      <c r="M970" s="183">
        <f>IFERROR(_xll.qlIndexFixing(Index1Y,$H970,TRUE,_xll.ohTrigger(RecalcTrigger,Trigger1Y)),NA())</f>
        <v>2.2017727114872158E-2</v>
      </c>
      <c r="N970" s="182">
        <f>IFERROR(_xll.qlIndexFixing(ONIndex1M,I970,TRUE,_xll.ohTrigger(RecalcTrigger,Trigger1M)),NA())</f>
        <v>1.957080666909583E-2</v>
      </c>
      <c r="O970" s="44">
        <f>IFERROR(_xll.qlIndexFixing(ONIndex3M,I970,TRUE,_xll.ohTrigger(RecalcTrigger,Trigger3M)),NA())</f>
        <v>2.0437374335680047E-2</v>
      </c>
      <c r="P970" s="44">
        <f>IFERROR(_xll.qlIndexFixing(ONIndex6M,I970,TRUE,_xll.ohTrigger(RecalcTrigger,Trigger6M)),NA())</f>
        <v>2.0872851282502936E-2</v>
      </c>
      <c r="Q970" s="183">
        <f>IFERROR(_xll.qlIndexFixing(ONIndex1Y,I970,TRUE,_xll.ohTrigger(RecalcTrigger,Trigger1Y)),NA())</f>
        <v>2.1511579537669689E-2</v>
      </c>
    </row>
    <row r="971" spans="2:17" x14ac:dyDescent="0.2">
      <c r="B971" s="39" t="s">
        <v>42</v>
      </c>
      <c r="D971" s="42">
        <f>_xll.qlCalendarAdvance(Calendar,$D970,B971,"f",FALSE)</f>
        <v>46168</v>
      </c>
      <c r="E971" s="177">
        <f>_xll.qlInterestRateIndexValueDate(IndexON,D971)</f>
        <v>46168</v>
      </c>
      <c r="F971" s="193">
        <f>IFERROR(_xll.qlIndexFixing(IndexON,D971,TRUE,_xll.ohTrigger(RecalcTrigger,TriggerON)),NA())</f>
        <v>1.9182228073075791E-2</v>
      </c>
      <c r="H971" s="42">
        <f>_xll.qlCalendarAdvance(Calendar,$H970,B971,"f",FALSE)</f>
        <v>46168</v>
      </c>
      <c r="I971" s="177">
        <f>_xll.qlInterestRateIndexValueDate(Index1M,$H971)</f>
        <v>46170</v>
      </c>
      <c r="J971" s="182">
        <f>IFERROR(_xll.qlIndexFixing(Index1M,$H971,TRUE,_xll.ohTrigger(RecalcTrigger,Trigger1M)),NA())</f>
        <v>1.9639712868926851E-2</v>
      </c>
      <c r="K971" s="44">
        <f>IFERROR(_xll.qlIndexFixing(Index3M,H971,TRUE,_xll.ohTrigger(RecalcTrigger,Trigger3M)),NA())</f>
        <v>2.0614341560158862E-2</v>
      </c>
      <c r="L971" s="44">
        <f>IFERROR(_xll.qlIndexFixing(Index6M,$H971,TRUE,_xll.ohTrigger(RecalcTrigger,Trigger6M)),NA())</f>
        <v>2.1215690373333571E-2</v>
      </c>
      <c r="M971" s="183">
        <f>IFERROR(_xll.qlIndexFixing(Index1Y,$H971,TRUE,_xll.ohTrigger(RecalcTrigger,Trigger1Y)),NA())</f>
        <v>2.2027141086091159E-2</v>
      </c>
      <c r="N971" s="182">
        <f>IFERROR(_xll.qlIndexFixing(ONIndex1M,I971,TRUE,_xll.ohTrigger(RecalcTrigger,Trigger1M)),NA())</f>
        <v>1.9590809533980291E-2</v>
      </c>
      <c r="O971" s="44">
        <f>IFERROR(_xll.qlIndexFixing(ONIndex3M,I971,TRUE,_xll.ohTrigger(RecalcTrigger,Trigger3M)),NA())</f>
        <v>2.045590228837213E-2</v>
      </c>
      <c r="P971" s="44">
        <f>IFERROR(_xll.qlIndexFixing(ONIndex6M,I971,TRUE,_xll.ohTrigger(RecalcTrigger,Trigger6M)),NA())</f>
        <v>2.0891275807928267E-2</v>
      </c>
      <c r="Q971" s="183">
        <f>IFERROR(_xll.qlIndexFixing(ONIndex1Y,I971,TRUE,_xll.ohTrigger(RecalcTrigger,Trigger1Y)),NA())</f>
        <v>2.1524249799309558E-2</v>
      </c>
    </row>
    <row r="972" spans="2:17" x14ac:dyDescent="0.2">
      <c r="B972" s="39" t="s">
        <v>42</v>
      </c>
      <c r="D972" s="42">
        <f>_xll.qlCalendarAdvance(Calendar,$D971,B972,"f",FALSE)</f>
        <v>46175</v>
      </c>
      <c r="E972" s="177">
        <f>_xll.qlInterestRateIndexValueDate(IndexON,D972)</f>
        <v>46175</v>
      </c>
      <c r="F972" s="193">
        <f>IFERROR(_xll.qlIndexFixing(IndexON,D972,TRUE,_xll.ohTrigger(RecalcTrigger,TriggerON)),NA())</f>
        <v>1.9201853981574146E-2</v>
      </c>
      <c r="H972" s="42">
        <f>_xll.qlCalendarAdvance(Calendar,$H971,B972,"f",FALSE)</f>
        <v>46175</v>
      </c>
      <c r="I972" s="177">
        <f>_xll.qlInterestRateIndexValueDate(Index1M,$H972)</f>
        <v>46177</v>
      </c>
      <c r="J972" s="182">
        <f>IFERROR(_xll.qlIndexFixing(Index1M,$H972,TRUE,_xll.ohTrigger(RecalcTrigger,Trigger1M)),NA())</f>
        <v>1.9659272787981297E-2</v>
      </c>
      <c r="K972" s="44">
        <f>IFERROR(_xll.qlIndexFixing(Index3M,H972,TRUE,_xll.ohTrigger(RecalcTrigger,Trigger3M)),NA())</f>
        <v>2.0631724775001213E-2</v>
      </c>
      <c r="L972" s="44">
        <f>IFERROR(_xll.qlIndexFixing(Index6M,$H972,TRUE,_xll.ohTrigger(RecalcTrigger,Trigger6M)),NA())</f>
        <v>2.1226464204955952E-2</v>
      </c>
      <c r="M972" s="183">
        <f>IFERROR(_xll.qlIndexFixing(Index1Y,$H972,TRUE,_xll.ohTrigger(RecalcTrigger,Trigger1Y)),NA())</f>
        <v>2.2036415234517253E-2</v>
      </c>
      <c r="N972" s="182">
        <f>IFERROR(_xll.qlIndexFixing(ONIndex1M,I972,TRUE,_xll.ohTrigger(RecalcTrigger,Trigger1M)),NA())</f>
        <v>1.9610632891575719E-2</v>
      </c>
      <c r="O972" s="44">
        <f>IFERROR(_xll.qlIndexFixing(ONIndex3M,I972,TRUE,_xll.ohTrigger(RecalcTrigger,Trigger3M)),NA())</f>
        <v>2.0474253853519642E-2</v>
      </c>
      <c r="P972" s="44">
        <f>IFERROR(_xll.qlIndexFixing(ONIndex6M,I972,TRUE,_xll.ohTrigger(RecalcTrigger,Trigger6M)),NA())</f>
        <v>2.0909502639172572E-2</v>
      </c>
      <c r="Q972" s="183">
        <f>IFERROR(_xll.qlIndexFixing(ONIndex1Y,I972,TRUE,_xll.ohTrigger(RecalcTrigger,Trigger1Y)),NA())</f>
        <v>2.1536785350866339E-2</v>
      </c>
    </row>
    <row r="973" spans="2:17" x14ac:dyDescent="0.2">
      <c r="B973" s="39" t="s">
        <v>42</v>
      </c>
      <c r="D973" s="42">
        <f>_xll.qlCalendarAdvance(Calendar,$D972,B973,"f",FALSE)</f>
        <v>46182</v>
      </c>
      <c r="E973" s="177">
        <f>_xll.qlInterestRateIndexValueDate(IndexON,D973)</f>
        <v>46182</v>
      </c>
      <c r="F973" s="193">
        <f>IFERROR(_xll.qlIndexFixing(IndexON,D973,TRUE,_xll.ohTrigger(RecalcTrigger,TriggerON)),NA())</f>
        <v>1.9221166538088141E-2</v>
      </c>
      <c r="H973" s="42">
        <f>_xll.qlCalendarAdvance(Calendar,$H972,B973,"f",FALSE)</f>
        <v>46182</v>
      </c>
      <c r="I973" s="177">
        <f>_xll.qlInterestRateIndexValueDate(Index1M,$H973)</f>
        <v>46184</v>
      </c>
      <c r="J973" s="182">
        <f>IFERROR(_xll.qlIndexFixing(Index1M,$H973,TRUE,_xll.ohTrigger(RecalcTrigger,Trigger1M)),NA())</f>
        <v>1.9678651558944216E-2</v>
      </c>
      <c r="K973" s="44">
        <f>IFERROR(_xll.qlIndexFixing(Index3M,H973,TRUE,_xll.ohTrigger(RecalcTrigger,Trigger3M)),NA())</f>
        <v>2.0648927550547019E-2</v>
      </c>
      <c r="L973" s="44">
        <f>IFERROR(_xll.qlIndexFixing(Index6M,$H973,TRUE,_xll.ohTrigger(RecalcTrigger,Trigger6M)),NA())</f>
        <v>2.1242118303503213E-2</v>
      </c>
      <c r="M973" s="183">
        <f>IFERROR(_xll.qlIndexFixing(Index1Y,$H973,TRUE,_xll.ohTrigger(RecalcTrigger,Trigger1Y)),NA())</f>
        <v>2.2045549469828833E-2</v>
      </c>
      <c r="N973" s="182">
        <f>IFERROR(_xll.qlIndexFixing(ONIndex1M,I973,TRUE,_xll.ohTrigger(RecalcTrigger,Trigger1M)),NA())</f>
        <v>1.9630276224615884E-2</v>
      </c>
      <c r="O973" s="44">
        <f>IFERROR(_xll.qlIndexFixing(ONIndex3M,I973,TRUE,_xll.ohTrigger(RecalcTrigger,Trigger3M)),NA())</f>
        <v>2.049242857069089E-2</v>
      </c>
      <c r="P973" s="44">
        <f>IFERROR(_xll.qlIndexFixing(ONIndex6M,I973,TRUE,_xll.ohTrigger(RecalcTrigger,Trigger6M)),NA())</f>
        <v>2.0927531104213415E-2</v>
      </c>
      <c r="Q973" s="183">
        <f>IFERROR(_xll.qlIndexFixing(ONIndex1Y,I973,TRUE,_xll.ohTrigger(RecalcTrigger,Trigger1Y)),NA())</f>
        <v>2.1549186107767682E-2</v>
      </c>
    </row>
    <row r="974" spans="2:17" x14ac:dyDescent="0.2">
      <c r="B974" s="39" t="s">
        <v>42</v>
      </c>
      <c r="D974" s="42">
        <f>_xll.qlCalendarAdvance(Calendar,$D973,B974,"f",FALSE)</f>
        <v>46189</v>
      </c>
      <c r="E974" s="177">
        <f>_xll.qlInterestRateIndexValueDate(IndexON,D974)</f>
        <v>46189</v>
      </c>
      <c r="F974" s="193">
        <f>IFERROR(_xll.qlIndexFixing(IndexON,D974,TRUE,_xll.ohTrigger(RecalcTrigger,TriggerON)),NA())</f>
        <v>1.9240164293696793E-2</v>
      </c>
      <c r="H974" s="42">
        <f>_xll.qlCalendarAdvance(Calendar,$H973,B974,"f",FALSE)</f>
        <v>46189</v>
      </c>
      <c r="I974" s="177">
        <f>_xll.qlInterestRateIndexValueDate(Index1M,$H974)</f>
        <v>46191</v>
      </c>
      <c r="J974" s="182">
        <f>IFERROR(_xll.qlIndexFixing(Index1M,$H974,TRUE,_xll.ohTrigger(RecalcTrigger,Trigger1M)),NA())</f>
        <v>1.9697848662713346E-2</v>
      </c>
      <c r="K974" s="44">
        <f>IFERROR(_xll.qlIndexFixing(Index3M,H974,TRUE,_xll.ohTrigger(RecalcTrigger,Trigger3M)),NA())</f>
        <v>2.0665949421577109E-2</v>
      </c>
      <c r="L974" s="44">
        <f>IFERROR(_xll.qlIndexFixing(Index6M,$H974,TRUE,_xll.ohTrigger(RecalcTrigger,Trigger6M)),NA())</f>
        <v>2.1257562905242375E-2</v>
      </c>
      <c r="M974" s="183">
        <f>IFERROR(_xll.qlIndexFixing(Index1Y,$H974,TRUE,_xll.ohTrigger(RecalcTrigger,Trigger1Y)),NA())</f>
        <v>2.2054543701760122E-2</v>
      </c>
      <c r="N974" s="182">
        <f>IFERROR(_xll.qlIndexFixing(ONIndex1M,I974,TRUE,_xll.ohTrigger(RecalcTrigger,Trigger1M)),NA())</f>
        <v>1.9649739015594747E-2</v>
      </c>
      <c r="O974" s="44">
        <f>IFERROR(_xll.qlIndexFixing(ONIndex3M,I974,TRUE,_xll.ohTrigger(RecalcTrigger,Trigger3M)),NA())</f>
        <v>2.0510425979214375E-2</v>
      </c>
      <c r="P974" s="44">
        <f>IFERROR(_xll.qlIndexFixing(ONIndex6M,I974,TRUE,_xll.ohTrigger(RecalcTrigger,Trigger6M)),NA())</f>
        <v>2.0945360531028356E-2</v>
      </c>
      <c r="Q974" s="183">
        <f>IFERROR(_xll.qlIndexFixing(ONIndex1Y,I974,TRUE,_xll.ohTrigger(RecalcTrigger,Trigger1Y)),NA())</f>
        <v>2.1561451985281366E-2</v>
      </c>
    </row>
    <row r="975" spans="2:17" x14ac:dyDescent="0.2">
      <c r="B975" s="39" t="s">
        <v>42</v>
      </c>
      <c r="D975" s="42">
        <f>_xll.qlCalendarAdvance(Calendar,$D974,B975,"f",FALSE)</f>
        <v>46196</v>
      </c>
      <c r="E975" s="177">
        <f>_xll.qlInterestRateIndexValueDate(IndexON,D975)</f>
        <v>46196</v>
      </c>
      <c r="F975" s="193">
        <f>IFERROR(_xll.qlIndexFixing(IndexON,D975,TRUE,_xll.ohTrigger(RecalcTrigger,TriggerON)),NA())</f>
        <v>1.9258845798999502E-2</v>
      </c>
      <c r="H975" s="42">
        <f>_xll.qlCalendarAdvance(Calendar,$H974,B975,"f",FALSE)</f>
        <v>46196</v>
      </c>
      <c r="I975" s="177">
        <f>_xll.qlInterestRateIndexValueDate(Index1M,$H975)</f>
        <v>46198</v>
      </c>
      <c r="J975" s="182">
        <f>IFERROR(_xll.qlIndexFixing(Index1M,$H975,TRUE,_xll.ohTrigger(RecalcTrigger,Trigger1M)),NA())</f>
        <v>1.9716863580193922E-2</v>
      </c>
      <c r="K975" s="44">
        <f>IFERROR(_xll.qlIndexFixing(Index3M,H975,TRUE,_xll.ohTrigger(RecalcTrigger,Trigger3M)),NA())</f>
        <v>2.0682789922892297E-2</v>
      </c>
      <c r="L975" s="44">
        <f>IFERROR(_xll.qlIndexFixing(Index6M,$H975,TRUE,_xll.ohTrigger(RecalcTrigger,Trigger6M)),NA())</f>
        <v>2.1277715131555523E-2</v>
      </c>
      <c r="M975" s="183">
        <f>IFERROR(_xll.qlIndexFixing(Index1Y,$H975,TRUE,_xll.ohTrigger(RecalcTrigger,Trigger1Y)),NA())</f>
        <v>2.2063397840099672E-2</v>
      </c>
      <c r="N975" s="182">
        <f>IFERROR(_xll.qlIndexFixing(ONIndex1M,I975,TRUE,_xll.ohTrigger(RecalcTrigger,Trigger1M)),NA())</f>
        <v>1.9669020747405952E-2</v>
      </c>
      <c r="O975" s="44">
        <f>IFERROR(_xll.qlIndexFixing(ONIndex3M,I975,TRUE,_xll.ohTrigger(RecalcTrigger,Trigger3M)),NA())</f>
        <v>2.0528245618738339E-2</v>
      </c>
      <c r="P975" s="44">
        <f>IFERROR(_xll.qlIndexFixing(ONIndex6M,I975,TRUE,_xll.ohTrigger(RecalcTrigger,Trigger6M)),NA())</f>
        <v>2.0962990247435087E-2</v>
      </c>
      <c r="Q975" s="183">
        <f>IFERROR(_xll.qlIndexFixing(ONIndex1Y,I975,TRUE,_xll.ohTrigger(RecalcTrigger,Trigger1Y)),NA())</f>
        <v>2.1573582898914978E-2</v>
      </c>
    </row>
    <row r="976" spans="2:17" x14ac:dyDescent="0.2">
      <c r="B976" s="39" t="s">
        <v>42</v>
      </c>
      <c r="D976" s="42">
        <f>_xll.qlCalendarAdvance(Calendar,$D975,B976,"f",FALSE)</f>
        <v>46203</v>
      </c>
      <c r="E976" s="177">
        <f>_xll.qlInterestRateIndexValueDate(IndexON,D976)</f>
        <v>46203</v>
      </c>
      <c r="F976" s="193">
        <f>IFERROR(_xll.qlIndexFixing(IndexON,D976,TRUE,_xll.ohTrigger(RecalcTrigger,TriggerON)),NA())</f>
        <v>1.9277209605155221E-2</v>
      </c>
      <c r="H976" s="42">
        <f>_xll.qlCalendarAdvance(Calendar,$H975,B976,"f",FALSE)</f>
        <v>46203</v>
      </c>
      <c r="I976" s="177">
        <f>_xll.qlInterestRateIndexValueDate(Index1M,$H976)</f>
        <v>46205</v>
      </c>
      <c r="J976" s="182">
        <f>IFERROR(_xll.qlIndexFixing(Index1M,$H976,TRUE,_xll.ohTrigger(RecalcTrigger,Trigger1M)),NA())</f>
        <v>1.9735695792306163E-2</v>
      </c>
      <c r="K976" s="44">
        <f>IFERROR(_xll.qlIndexFixing(Index3M,H976,TRUE,_xll.ohTrigger(RecalcTrigger,Trigger3M)),NA())</f>
        <v>2.0699448589312521E-2</v>
      </c>
      <c r="L976" s="44">
        <f>IFERROR(_xll.qlIndexFixing(Index6M,$H976,TRUE,_xll.ohTrigger(RecalcTrigger,Trigger6M)),NA())</f>
        <v>2.1292695414575596E-2</v>
      </c>
      <c r="M976" s="183">
        <f>IFERROR(_xll.qlIndexFixing(Index1Y,$H976,TRUE,_xll.ohTrigger(RecalcTrigger,Trigger1Y)),NA())</f>
        <v>2.2072111794692092E-2</v>
      </c>
      <c r="N976" s="182">
        <f>IFERROR(_xll.qlIndexFixing(ONIndex1M,I976,TRUE,_xll.ohTrigger(RecalcTrigger,Trigger1M)),NA())</f>
        <v>1.9688120902703332E-2</v>
      </c>
      <c r="O976" s="44">
        <f>IFERROR(_xll.qlIndexFixing(ONIndex3M,I976,TRUE,_xll.ohTrigger(RecalcTrigger,Trigger3M)),NA())</f>
        <v>2.0545887028831089E-2</v>
      </c>
      <c r="P976" s="44">
        <f>IFERROR(_xll.qlIndexFixing(ONIndex6M,I976,TRUE,_xll.ohTrigger(RecalcTrigger,Trigger6M)),NA())</f>
        <v>2.0980419581650978E-2</v>
      </c>
      <c r="Q976" s="183">
        <f>IFERROR(_xll.qlIndexFixing(ONIndex1Y,I976,TRUE,_xll.ohTrigger(RecalcTrigger,Trigger1Y)),NA())</f>
        <v>2.1585578764096169E-2</v>
      </c>
    </row>
    <row r="977" spans="2:17" x14ac:dyDescent="0.2">
      <c r="B977" s="39" t="s">
        <v>42</v>
      </c>
      <c r="D977" s="42">
        <f>_xll.qlCalendarAdvance(Calendar,$D976,B977,"f",FALSE)</f>
        <v>46210</v>
      </c>
      <c r="E977" s="177">
        <f>_xll.qlInterestRateIndexValueDate(IndexON,D977)</f>
        <v>46210</v>
      </c>
      <c r="F977" s="193">
        <f>IFERROR(_xll.qlIndexFixing(IndexON,D977,TRUE,_xll.ohTrigger(RecalcTrigger,TriggerON)),NA())</f>
        <v>1.9295254263003159E-2</v>
      </c>
      <c r="H977" s="42">
        <f>_xll.qlCalendarAdvance(Calendar,$H976,B977,"f",FALSE)</f>
        <v>46210</v>
      </c>
      <c r="I977" s="177">
        <f>_xll.qlInterestRateIndexValueDate(Index1M,$H977)</f>
        <v>46212</v>
      </c>
      <c r="J977" s="182">
        <f>IFERROR(_xll.qlIndexFixing(Index1M,$H977,TRUE,_xll.ohTrigger(RecalcTrigger,Trigger1M)),NA())</f>
        <v>1.97543447799578E-2</v>
      </c>
      <c r="K977" s="44">
        <f>IFERROR(_xll.qlIndexFixing(Index3M,H977,TRUE,_xll.ohTrigger(RecalcTrigger,Trigger3M)),NA())</f>
        <v>2.0715924955672482E-2</v>
      </c>
      <c r="L977" s="44">
        <f>IFERROR(_xll.qlIndexFixing(Index6M,$H977,TRUE,_xll.ohTrigger(RecalcTrigger,Trigger6M)),NA())</f>
        <v>2.1307463966491618E-2</v>
      </c>
      <c r="M977" s="183">
        <f>IFERROR(_xll.qlIndexFixing(Index1Y,$H977,TRUE,_xll.ohTrigger(RecalcTrigger,Trigger1Y)),NA())</f>
        <v>2.208068547543696E-2</v>
      </c>
      <c r="N977" s="182">
        <f>IFERROR(_xll.qlIndexFixing(ONIndex1M,I977,TRUE,_xll.ohTrigger(RecalcTrigger,Trigger1M)),NA())</f>
        <v>1.970703896398085E-2</v>
      </c>
      <c r="O977" s="44">
        <f>IFERROR(_xll.qlIndexFixing(ONIndex3M,I977,TRUE,_xll.ohTrigger(RecalcTrigger,Trigger3M)),NA())</f>
        <v>2.0563349748980997E-2</v>
      </c>
      <c r="P977" s="44">
        <f>IFERROR(_xll.qlIndexFixing(ONIndex6M,I977,TRUE,_xll.ohTrigger(RecalcTrigger,Trigger6M)),NA())</f>
        <v>2.0997647861493718E-2</v>
      </c>
      <c r="Q977" s="183">
        <f>IFERROR(_xll.qlIndexFixing(ONIndex1Y,I977,TRUE,_xll.ohTrigger(RecalcTrigger,Trigger1Y)),NA())</f>
        <v>2.1597439496172655E-2</v>
      </c>
    </row>
    <row r="978" spans="2:17" x14ac:dyDescent="0.2">
      <c r="B978" s="39" t="s">
        <v>42</v>
      </c>
      <c r="D978" s="42">
        <f>_xll.qlCalendarAdvance(Calendar,$D977,B978,"f",FALSE)</f>
        <v>46217</v>
      </c>
      <c r="E978" s="177">
        <f>_xll.qlInterestRateIndexValueDate(IndexON,D978)</f>
        <v>46217</v>
      </c>
      <c r="F978" s="193">
        <f>IFERROR(_xll.qlIndexFixing(IndexON,D978,TRUE,_xll.ohTrigger(RecalcTrigger,TriggerON)),NA())</f>
        <v>1.9312978323382524E-2</v>
      </c>
      <c r="H978" s="42">
        <f>_xll.qlCalendarAdvance(Calendar,$H977,B978,"f",FALSE)</f>
        <v>46217</v>
      </c>
      <c r="I978" s="177">
        <f>_xll.qlInterestRateIndexValueDate(Index1M,$H978)</f>
        <v>46219</v>
      </c>
      <c r="J978" s="182">
        <f>IFERROR(_xll.qlIndexFixing(Index1M,$H978,TRUE,_xll.ohTrigger(RecalcTrigger,Trigger1M)),NA())</f>
        <v>1.9772810024079046E-2</v>
      </c>
      <c r="K978" s="44">
        <f>IFERROR(_xll.qlIndexFixing(Index3M,H978,TRUE,_xll.ohTrigger(RecalcTrigger,Trigger3M)),NA())</f>
        <v>2.0732218556824257E-2</v>
      </c>
      <c r="L978" s="44">
        <f>IFERROR(_xll.qlIndexFixing(Index6M,$H978,TRUE,_xll.ohTrigger(RecalcTrigger,Trigger6M)),NA())</f>
        <v>2.1322020103143342E-2</v>
      </c>
      <c r="M978" s="183">
        <f>IFERROR(_xll.qlIndexFixing(Index1Y,$H978,TRUE,_xll.ohTrigger(RecalcTrigger,Trigger1Y)),NA())</f>
        <v>2.2089118792289704E-2</v>
      </c>
      <c r="N978" s="182">
        <f>IFERROR(_xll.qlIndexFixing(ONIndex1M,I978,TRUE,_xll.ohTrigger(RecalcTrigger,Trigger1M)),NA())</f>
        <v>1.9725774414292019E-2</v>
      </c>
      <c r="O978" s="44">
        <f>IFERROR(_xll.qlIndexFixing(ONIndex3M,I978,TRUE,_xll.ohTrigger(RecalcTrigger,Trigger3M)),NA())</f>
        <v>2.0580633318756369E-2</v>
      </c>
      <c r="P978" s="44">
        <f>IFERROR(_xll.qlIndexFixing(ONIndex6M,I978,TRUE,_xll.ohTrigger(RecalcTrigger,Trigger6M)),NA())</f>
        <v>2.101467441494087E-2</v>
      </c>
      <c r="Q978" s="183">
        <f>IFERROR(_xll.qlIndexFixing(ONIndex1Y,I978,TRUE,_xll.ohTrigger(RecalcTrigger,Trigger1Y)),NA())</f>
        <v>2.1609165010572084E-2</v>
      </c>
    </row>
    <row r="979" spans="2:17" x14ac:dyDescent="0.2">
      <c r="B979" s="39" t="s">
        <v>42</v>
      </c>
      <c r="D979" s="42">
        <f>_xll.qlCalendarAdvance(Calendar,$D978,B979,"f",FALSE)</f>
        <v>46224</v>
      </c>
      <c r="E979" s="177">
        <f>_xll.qlInterestRateIndexValueDate(IndexON,D979)</f>
        <v>46224</v>
      </c>
      <c r="F979" s="193">
        <f>IFERROR(_xll.qlIndexFixing(IndexON,D979,TRUE,_xll.ohTrigger(RecalcTrigger,TriggerON)),NA())</f>
        <v>1.9330380337212461E-2</v>
      </c>
      <c r="H979" s="42">
        <f>_xll.qlCalendarAdvance(Calendar,$H978,B979,"f",FALSE)</f>
        <v>46224</v>
      </c>
      <c r="I979" s="177">
        <f>_xll.qlInterestRateIndexValueDate(Index1M,$H979)</f>
        <v>46226</v>
      </c>
      <c r="J979" s="182">
        <f>IFERROR(_xll.qlIndexFixing(Index1M,$H979,TRUE,_xll.ohTrigger(RecalcTrigger,Trigger1M)),NA())</f>
        <v>1.9791091005595118E-2</v>
      </c>
      <c r="K979" s="44">
        <f>IFERROR(_xll.qlIndexFixing(Index3M,H979,TRUE,_xll.ohTrigger(RecalcTrigger,Trigger3M)),NA())</f>
        <v>2.0748328927638171E-2</v>
      </c>
      <c r="L979" s="44">
        <f>IFERROR(_xll.qlIndexFixing(Index6M,$H979,TRUE,_xll.ohTrigger(RecalcTrigger,Trigger6M)),NA())</f>
        <v>2.1336363140417348E-2</v>
      </c>
      <c r="M979" s="183">
        <f>IFERROR(_xll.qlIndexFixing(Index1Y,$H979,TRUE,_xll.ohTrigger(RecalcTrigger,Trigger1Y)),NA())</f>
        <v>2.209741165526137E-2</v>
      </c>
      <c r="N979" s="182">
        <f>IFERROR(_xll.qlIndexFixing(ONIndex1M,I979,TRUE,_xll.ohTrigger(RecalcTrigger,Trigger1M)),NA())</f>
        <v>1.974432673597093E-2</v>
      </c>
      <c r="O979" s="44">
        <f>IFERROR(_xll.qlIndexFixing(ONIndex3M,I979,TRUE,_xll.ohTrigger(RecalcTrigger,Trigger3M)),NA())</f>
        <v>2.0597737277725514E-2</v>
      </c>
      <c r="P979" s="44">
        <f>IFERROR(_xll.qlIndexFixing(ONIndex6M,I979,TRUE,_xll.ohTrigger(RecalcTrigger,Trigger6M)),NA())</f>
        <v>2.1031498570049934E-2</v>
      </c>
      <c r="Q979" s="183">
        <f>IFERROR(_xll.qlIndexFixing(ONIndex1Y,I979,TRUE,_xll.ohTrigger(RecalcTrigger,Trigger1Y)),NA())</f>
        <v>2.1620755222802046E-2</v>
      </c>
    </row>
    <row r="980" spans="2:17" x14ac:dyDescent="0.2">
      <c r="B980" s="39" t="s">
        <v>42</v>
      </c>
      <c r="D980" s="42">
        <f>_xll.qlCalendarAdvance(Calendar,$D979,B980,"f",FALSE)</f>
        <v>46231</v>
      </c>
      <c r="E980" s="177">
        <f>_xll.qlInterestRateIndexValueDate(IndexON,D980)</f>
        <v>46231</v>
      </c>
      <c r="F980" s="193">
        <f>IFERROR(_xll.qlIndexFixing(IndexON,D980,TRUE,_xll.ohTrigger(RecalcTrigger,TriggerON)),NA())</f>
        <v>1.9347458855412114E-2</v>
      </c>
      <c r="H980" s="42">
        <f>_xll.qlCalendarAdvance(Calendar,$H979,B980,"f",FALSE)</f>
        <v>46231</v>
      </c>
      <c r="I980" s="177">
        <f>_xll.qlInterestRateIndexValueDate(Index1M,$H980)</f>
        <v>46233</v>
      </c>
      <c r="J980" s="182">
        <f>IFERROR(_xll.qlIndexFixing(Index1M,$H980,TRUE,_xll.ohTrigger(RecalcTrigger,Trigger1M)),NA())</f>
        <v>1.9809187205441225E-2</v>
      </c>
      <c r="K980" s="44">
        <f>IFERROR(_xll.qlIndexFixing(Index3M,H980,TRUE,_xll.ohTrigger(RecalcTrigger,Trigger3M)),NA())</f>
        <v>2.0764255603003667E-2</v>
      </c>
      <c r="L980" s="44">
        <f>IFERROR(_xll.qlIndexFixing(Index6M,$H980,TRUE,_xll.ohTrigger(RecalcTrigger,Trigger6M)),NA())</f>
        <v>2.1345792775646598E-2</v>
      </c>
      <c r="M980" s="183">
        <f>IFERROR(_xll.qlIndexFixing(Index1Y,$H980,TRUE,_xll.ohTrigger(RecalcTrigger,Trigger1Y)),NA())</f>
        <v>2.2105563974418645E-2</v>
      </c>
      <c r="N980" s="182">
        <f>IFERROR(_xll.qlIndexFixing(ONIndex1M,I980,TRUE,_xll.ohTrigger(RecalcTrigger,Trigger1M)),NA())</f>
        <v>1.9762695411831288E-2</v>
      </c>
      <c r="O980" s="44">
        <f>IFERROR(_xll.qlIndexFixing(ONIndex3M,I980,TRUE,_xll.ohTrigger(RecalcTrigger,Trigger3M)),NA())</f>
        <v>2.061466116521693E-2</v>
      </c>
      <c r="P980" s="44">
        <f>IFERROR(_xll.qlIndexFixing(ONIndex6M,I980,TRUE,_xll.ohTrigger(RecalcTrigger,Trigger6M)),NA())</f>
        <v>2.1048119654718533E-2</v>
      </c>
      <c r="Q980" s="183">
        <f>IFERROR(_xll.qlIndexFixing(ONIndex1Y,I980,TRUE,_xll.ohTrigger(RecalcTrigger,Trigger1Y)),NA())</f>
        <v>2.1632210048130318E-2</v>
      </c>
    </row>
    <row r="981" spans="2:17" x14ac:dyDescent="0.2">
      <c r="B981" s="39" t="s">
        <v>42</v>
      </c>
      <c r="D981" s="42">
        <f>_xll.qlCalendarAdvance(Calendar,$D980,B981,"f",FALSE)</f>
        <v>46238</v>
      </c>
      <c r="E981" s="177">
        <f>_xll.qlInterestRateIndexValueDate(IndexON,D981)</f>
        <v>46238</v>
      </c>
      <c r="F981" s="193">
        <f>IFERROR(_xll.qlIndexFixing(IndexON,D981,TRUE,_xll.ohTrigger(RecalcTrigger,TriggerON)),NA())</f>
        <v>1.9364212428820693E-2</v>
      </c>
      <c r="H981" s="42">
        <f>_xll.qlCalendarAdvance(Calendar,$H980,B981,"f",FALSE)</f>
        <v>46238</v>
      </c>
      <c r="I981" s="177">
        <f>_xll.qlInterestRateIndexValueDate(Index1M,$H981)</f>
        <v>46240</v>
      </c>
      <c r="J981" s="182">
        <f>IFERROR(_xll.qlIndexFixing(Index1M,$H981,TRUE,_xll.ohTrigger(RecalcTrigger,Trigger1M)),NA())</f>
        <v>1.982709810456007E-2</v>
      </c>
      <c r="K981" s="44">
        <f>IFERROR(_xll.qlIndexFixing(Index3M,H981,TRUE,_xll.ohTrigger(RecalcTrigger,Trigger3M)),NA())</f>
        <v>2.0779998117826697E-2</v>
      </c>
      <c r="L981" s="44">
        <f>IFERROR(_xll.qlIndexFixing(Index6M,$H981,TRUE,_xll.ohTrigger(RecalcTrigger,Trigger6M)),NA())</f>
        <v>2.1364407180634287E-2</v>
      </c>
      <c r="M981" s="183">
        <f>IFERROR(_xll.qlIndexFixing(Index1Y,$H981,TRUE,_xll.ohTrigger(RecalcTrigger,Trigger1Y)),NA())</f>
        <v>2.2113575659884706E-2</v>
      </c>
      <c r="N981" s="182">
        <f>IFERROR(_xll.qlIndexFixing(ONIndex1M,I981,TRUE,_xll.ohTrigger(RecalcTrigger,Trigger1M)),NA())</f>
        <v>1.9780879924526928E-2</v>
      </c>
      <c r="O981" s="44">
        <f>IFERROR(_xll.qlIndexFixing(ONIndex3M,I981,TRUE,_xll.ohTrigger(RecalcTrigger,Trigger3M)),NA())</f>
        <v>2.0631404520958796E-2</v>
      </c>
      <c r="P981" s="44">
        <f>IFERROR(_xll.qlIndexFixing(ONIndex6M,I981,TRUE,_xll.ohTrigger(RecalcTrigger,Trigger6M)),NA())</f>
        <v>2.1064536996844296E-2</v>
      </c>
      <c r="Q981" s="183">
        <f>IFERROR(_xll.qlIndexFixing(ONIndex1Y,I981,TRUE,_xll.ohTrigger(RecalcTrigger,Trigger1Y)),NA())</f>
        <v>2.1643529401984551E-2</v>
      </c>
    </row>
    <row r="982" spans="2:17" x14ac:dyDescent="0.2">
      <c r="B982" s="39" t="s">
        <v>42</v>
      </c>
      <c r="D982" s="42">
        <f>_xll.qlCalendarAdvance(Calendar,$D981,B982,"f",FALSE)</f>
        <v>46245</v>
      </c>
      <c r="E982" s="177">
        <f>_xll.qlInterestRateIndexValueDate(IndexON,D982)</f>
        <v>46245</v>
      </c>
      <c r="F982" s="193">
        <f>IFERROR(_xll.qlIndexFixing(IndexON,D982,TRUE,_xll.ohTrigger(RecalcTrigger,TriggerON)),NA())</f>
        <v>1.9380639608277406E-2</v>
      </c>
      <c r="H982" s="42">
        <f>_xll.qlCalendarAdvance(Calendar,$H981,B982,"f",FALSE)</f>
        <v>46245</v>
      </c>
      <c r="I982" s="177">
        <f>_xll.qlInterestRateIndexValueDate(Index1M,$H982)</f>
        <v>46247</v>
      </c>
      <c r="J982" s="182">
        <f>IFERROR(_xll.qlIndexFixing(Index1M,$H982,TRUE,_xll.ohTrigger(RecalcTrigger,Trigger1M)),NA())</f>
        <v>1.9844823183891858E-2</v>
      </c>
      <c r="K982" s="44">
        <f>IFERROR(_xll.qlIndexFixing(Index3M,H982,TRUE,_xll.ohTrigger(RecalcTrigger,Trigger3M)),NA())</f>
        <v>2.0795556007032322E-2</v>
      </c>
      <c r="L982" s="44">
        <f>IFERROR(_xll.qlIndexFixing(Index6M,$H982,TRUE,_xll.ohTrigger(RecalcTrigger,Trigger6M)),NA())</f>
        <v>2.1378106815602666E-2</v>
      </c>
      <c r="M982" s="183">
        <f>IFERROR(_xll.qlIndexFixing(Index1Y,$H982,TRUE,_xll.ohTrigger(RecalcTrigger,Trigger1Y)),NA())</f>
        <v>2.2121446621837924E-2</v>
      </c>
      <c r="N982" s="182">
        <f>IFERROR(_xll.qlIndexFixing(ONIndex1M,I982,TRUE,_xll.ohTrigger(RecalcTrigger,Trigger1M)),NA())</f>
        <v>1.9798879756791621E-2</v>
      </c>
      <c r="O982" s="44">
        <f>IFERROR(_xll.qlIndexFixing(ONIndex3M,I982,TRUE,_xll.ohTrigger(RecalcTrigger,Trigger3M)),NA())</f>
        <v>2.0647966884439484E-2</v>
      </c>
      <c r="P982" s="44">
        <f>IFERROR(_xll.qlIndexFixing(ONIndex6M,I982,TRUE,_xll.ohTrigger(RecalcTrigger,Trigger6M)),NA())</f>
        <v>2.1080749924484721E-2</v>
      </c>
      <c r="Q982" s="183">
        <f>IFERROR(_xll.qlIndexFixing(ONIndex1Y,I982,TRUE,_xll.ohTrigger(RecalcTrigger,Trigger1Y)),NA())</f>
        <v>2.1654713199952269E-2</v>
      </c>
    </row>
    <row r="983" spans="2:17" x14ac:dyDescent="0.2">
      <c r="B983" s="39" t="s">
        <v>42</v>
      </c>
      <c r="D983" s="42">
        <f>_xll.qlCalendarAdvance(Calendar,$D982,B983,"f",FALSE)</f>
        <v>46252</v>
      </c>
      <c r="E983" s="177">
        <f>_xll.qlInterestRateIndexValueDate(IndexON,D983)</f>
        <v>46252</v>
      </c>
      <c r="F983" s="193">
        <f>IFERROR(_xll.qlIndexFixing(IndexON,D983,TRUE,_xll.ohTrigger(RecalcTrigger,TriggerON)),NA())</f>
        <v>1.9396738944941205E-2</v>
      </c>
      <c r="H983" s="42">
        <f>_xll.qlCalendarAdvance(Calendar,$H982,B983,"f",FALSE)</f>
        <v>46252</v>
      </c>
      <c r="I983" s="177">
        <f>_xll.qlInterestRateIndexValueDate(Index1M,$H983)</f>
        <v>46254</v>
      </c>
      <c r="J983" s="182">
        <f>IFERROR(_xll.qlIndexFixing(Index1M,$H983,TRUE,_xll.ohTrigger(RecalcTrigger,Trigger1M)),NA())</f>
        <v>1.986236192439178E-2</v>
      </c>
      <c r="K983" s="44">
        <f>IFERROR(_xll.qlIndexFixing(Index3M,H983,TRUE,_xll.ohTrigger(RecalcTrigger,Trigger3M)),NA())</f>
        <v>2.0810928805565596E-2</v>
      </c>
      <c r="L983" s="44">
        <f>IFERROR(_xll.qlIndexFixing(Index6M,$H983,TRUE,_xll.ohTrigger(RecalcTrigger,Trigger6M)),NA())</f>
        <v>2.1391590615247241E-2</v>
      </c>
      <c r="M983" s="183">
        <f>IFERROR(_xll.qlIndexFixing(Index1Y,$H983,TRUE,_xll.ohTrigger(RecalcTrigger,Trigger1Y)),NA())</f>
        <v>2.2129176770513612E-2</v>
      </c>
      <c r="N983" s="182">
        <f>IFERROR(_xll.qlIndexFixing(ONIndex1M,I983,TRUE,_xll.ohTrigger(RecalcTrigger,Trigger1M)),NA())</f>
        <v>1.9816694391279199E-2</v>
      </c>
      <c r="O983" s="44">
        <f>IFERROR(_xll.qlIndexFixing(ONIndex3M,I983,TRUE,_xll.ohTrigger(RecalcTrigger,Trigger3M)),NA())</f>
        <v>2.0664347795147364E-2</v>
      </c>
      <c r="P983" s="44">
        <f>IFERROR(_xll.qlIndexFixing(ONIndex6M,I983,TRUE,_xll.ohTrigger(RecalcTrigger,Trigger6M)),NA())</f>
        <v>2.1096757765617369E-2</v>
      </c>
      <c r="Q983" s="183">
        <f>IFERROR(_xll.qlIndexFixing(ONIndex1Y,I983,TRUE,_xll.ohTrigger(RecalcTrigger,Trigger1Y)),NA())</f>
        <v>2.1665761357141378E-2</v>
      </c>
    </row>
    <row r="984" spans="2:17" x14ac:dyDescent="0.2">
      <c r="B984" s="39" t="s">
        <v>42</v>
      </c>
      <c r="D984" s="42">
        <f>_xll.qlCalendarAdvance(Calendar,$D983,B984,"f",FALSE)</f>
        <v>46259</v>
      </c>
      <c r="E984" s="177">
        <f>_xll.qlInterestRateIndexValueDate(IndexON,D984)</f>
        <v>46259</v>
      </c>
      <c r="F984" s="193">
        <f>IFERROR(_xll.qlIndexFixing(IndexON,D984,TRUE,_xll.ohTrigger(RecalcTrigger,TriggerON)),NA())</f>
        <v>1.9412508989491428E-2</v>
      </c>
      <c r="H984" s="42">
        <f>_xll.qlCalendarAdvance(Calendar,$H983,B984,"f",FALSE)</f>
        <v>46259</v>
      </c>
      <c r="I984" s="177">
        <f>_xll.qlInterestRateIndexValueDate(Index1M,$H984)</f>
        <v>46261</v>
      </c>
      <c r="J984" s="182">
        <f>IFERROR(_xll.qlIndexFixing(Index1M,$H984,TRUE,_xll.ohTrigger(RecalcTrigger,Trigger1M)),NA())</f>
        <v>1.9879713807017529E-2</v>
      </c>
      <c r="K984" s="44">
        <f>IFERROR(_xll.qlIndexFixing(Index3M,H984,TRUE,_xll.ohTrigger(RecalcTrigger,Trigger3M)),NA())</f>
        <v>2.0826116048387203E-2</v>
      </c>
      <c r="L984" s="44">
        <f>IFERROR(_xll.qlIndexFixing(Index6M,$H984,TRUE,_xll.ohTrigger(RecalcTrigger,Trigger6M)),NA())</f>
        <v>2.1400336116615178E-2</v>
      </c>
      <c r="M984" s="183">
        <f>IFERROR(_xll.qlIndexFixing(Index1Y,$H984,TRUE,_xll.ohTrigger(RecalcTrigger,Trigger1Y)),NA())</f>
        <v>2.213676601620336E-2</v>
      </c>
      <c r="N984" s="182">
        <f>IFERROR(_xll.qlIndexFixing(ONIndex1M,I984,TRUE,_xll.ohTrigger(RecalcTrigger,Trigger1M)),NA())</f>
        <v>1.9834323310723434E-2</v>
      </c>
      <c r="O984" s="44">
        <f>IFERROR(_xll.qlIndexFixing(ONIndex3M,I984,TRUE,_xll.ohTrigger(RecalcTrigger,Trigger3M)),NA())</f>
        <v>2.0680546792650745E-2</v>
      </c>
      <c r="P984" s="44">
        <f>IFERROR(_xll.qlIndexFixing(ONIndex6M,I984,TRUE,_xll.ohTrigger(RecalcTrigger,Trigger6M)),NA())</f>
        <v>2.1112559848219803E-2</v>
      </c>
      <c r="Q984" s="183">
        <f>IFERROR(_xll.qlIndexFixing(ONIndex1Y,I984,TRUE,_xll.ohTrigger(RecalcTrigger,Trigger1Y)),NA())</f>
        <v>2.1676673789219336E-2</v>
      </c>
    </row>
    <row r="985" spans="2:17" x14ac:dyDescent="0.2">
      <c r="B985" s="39" t="s">
        <v>42</v>
      </c>
      <c r="D985" s="42">
        <f>_xll.qlCalendarAdvance(Calendar,$D984,B985,"f",FALSE)</f>
        <v>46266</v>
      </c>
      <c r="E985" s="177">
        <f>_xll.qlInterestRateIndexValueDate(IndexON,D985)</f>
        <v>46266</v>
      </c>
      <c r="F985" s="193">
        <f>IFERROR(_xll.qlIndexFixing(IndexON,D985,TRUE,_xll.ohTrigger(RecalcTrigger,TriggerON)),NA())</f>
        <v>1.9427948292927155E-2</v>
      </c>
      <c r="H985" s="42">
        <f>_xll.qlCalendarAdvance(Calendar,$H984,B985,"f",FALSE)</f>
        <v>46266</v>
      </c>
      <c r="I985" s="177">
        <f>_xll.qlInterestRateIndexValueDate(Index1M,$H985)</f>
        <v>46268</v>
      </c>
      <c r="J985" s="182">
        <f>IFERROR(_xll.qlIndexFixing(Index1M,$H985,TRUE,_xll.ohTrigger(RecalcTrigger,Trigger1M)),NA())</f>
        <v>1.989687831273429E-2</v>
      </c>
      <c r="K985" s="44">
        <f>IFERROR(_xll.qlIndexFixing(Index3M,H985,TRUE,_xll.ohTrigger(RecalcTrigger,Trigger3M)),NA())</f>
        <v>2.0839478829381097E-2</v>
      </c>
      <c r="L985" s="44">
        <f>IFERROR(_xll.qlIndexFixing(Index6M,$H985,TRUE,_xll.ohTrigger(RecalcTrigger,Trigger6M)),NA())</f>
        <v>2.1410439614382885E-2</v>
      </c>
      <c r="M985" s="183">
        <f>IFERROR(_xll.qlIndexFixing(Index1Y,$H985,TRUE,_xll.ohTrigger(RecalcTrigger,Trigger1Y)),NA())</f>
        <v>2.2144214269254617E-2</v>
      </c>
      <c r="N985" s="182">
        <f>IFERROR(_xll.qlIndexFixing(ONIndex1M,I985,TRUE,_xll.ohTrigger(RecalcTrigger,Trigger1M)),NA())</f>
        <v>1.9851765997778159E-2</v>
      </c>
      <c r="O985" s="44">
        <f>IFERROR(_xll.qlIndexFixing(ONIndex3M,I985,TRUE,_xll.ohTrigger(RecalcTrigger,Trigger3M)),NA())</f>
        <v>2.0696563416517932E-2</v>
      </c>
      <c r="P985" s="44">
        <f>IFERROR(_xll.qlIndexFixing(ONIndex6M,I985,TRUE,_xll.ohTrigger(RecalcTrigger,Trigger6M)),NA())</f>
        <v>2.1128155500189649E-2</v>
      </c>
      <c r="Q985" s="183">
        <f>IFERROR(_xll.qlIndexFixing(ONIndex1Y,I985,TRUE,_xll.ohTrigger(RecalcTrigger,Trigger1Y)),NA())</f>
        <v>2.1687450411453923E-2</v>
      </c>
    </row>
    <row r="986" spans="2:17" x14ac:dyDescent="0.2">
      <c r="B986" s="39" t="s">
        <v>42</v>
      </c>
      <c r="D986" s="42">
        <f>_xll.qlCalendarAdvance(Calendar,$D985,B986,"f",FALSE)</f>
        <v>46273</v>
      </c>
      <c r="E986" s="177">
        <f>_xll.qlInterestRateIndexValueDate(IndexON,D986)</f>
        <v>46273</v>
      </c>
      <c r="F986" s="193">
        <f>IFERROR(_xll.qlIndexFixing(IndexON,D986,TRUE,_xll.ohTrigger(RecalcTrigger,TriggerON)),NA())</f>
        <v>1.9443055406167531E-2</v>
      </c>
      <c r="H986" s="42">
        <f>_xll.qlCalendarAdvance(Calendar,$H985,B986,"f",FALSE)</f>
        <v>46273</v>
      </c>
      <c r="I986" s="177">
        <f>_xll.qlInterestRateIndexValueDate(Index1M,$H986)</f>
        <v>46275</v>
      </c>
      <c r="J986" s="182">
        <f>IFERROR(_xll.qlIndexFixing(Index1M,$H986,TRUE,_xll.ohTrigger(RecalcTrigger,Trigger1M)),NA())</f>
        <v>1.9913854922509744E-2</v>
      </c>
      <c r="K986" s="44">
        <f>IFERROR(_xll.qlIndexFixing(Index3M,H986,TRUE,_xll.ohTrigger(RecalcTrigger,Trigger3M)),NA())</f>
        <v>2.0854306117322717E-2</v>
      </c>
      <c r="L986" s="44">
        <f>IFERROR(_xll.qlIndexFixing(Index6M,$H986,TRUE,_xll.ohTrigger(RecalcTrigger,Trigger6M)),NA())</f>
        <v>2.1423346943254897E-2</v>
      </c>
      <c r="M986" s="183">
        <f>IFERROR(_xll.qlIndexFixing(Index1Y,$H986,TRUE,_xll.ohTrigger(RecalcTrigger,Trigger1Y)),NA())</f>
        <v>2.2151521440071976E-2</v>
      </c>
      <c r="N986" s="182">
        <f>IFERROR(_xll.qlIndexFixing(ONIndex1M,I986,TRUE,_xll.ohTrigger(RecalcTrigger,Trigger1M)),NA())</f>
        <v>1.9869021935097209E-2</v>
      </c>
      <c r="O986" s="44">
        <f>IFERROR(_xll.qlIndexFixing(ONIndex3M,I986,TRUE,_xll.ohTrigger(RecalcTrigger,Trigger3M)),NA())</f>
        <v>2.0712397206157362E-2</v>
      </c>
      <c r="P986" s="44">
        <f>IFERROR(_xll.qlIndexFixing(ONIndex6M,I986,TRUE,_xll.ohTrigger(RecalcTrigger,Trigger6M)),NA())</f>
        <v>2.1143544049584406E-2</v>
      </c>
      <c r="Q986" s="183">
        <f>IFERROR(_xll.qlIndexFixing(ONIndex1Y,I986,TRUE,_xll.ohTrigger(RecalcTrigger,Trigger1Y)),NA())</f>
        <v>2.1698091139352726E-2</v>
      </c>
    </row>
    <row r="987" spans="2:17" x14ac:dyDescent="0.2">
      <c r="B987" s="39" t="s">
        <v>42</v>
      </c>
      <c r="D987" s="42">
        <f>_xll.qlCalendarAdvance(Calendar,$D986,B987,"f",FALSE)</f>
        <v>46280</v>
      </c>
      <c r="E987" s="177">
        <f>_xll.qlInterestRateIndexValueDate(IndexON,D987)</f>
        <v>46280</v>
      </c>
      <c r="F987" s="193">
        <f>IFERROR(_xll.qlIndexFixing(IndexON,D987,TRUE,_xll.ohTrigger(RecalcTrigger,TriggerON)),NA())</f>
        <v>1.9457828879971828E-2</v>
      </c>
      <c r="H987" s="42">
        <f>_xll.qlCalendarAdvance(Calendar,$H986,B987,"f",FALSE)</f>
        <v>46280</v>
      </c>
      <c r="I987" s="177">
        <f>_xll.qlInterestRateIndexValueDate(Index1M,$H987)</f>
        <v>46282</v>
      </c>
      <c r="J987" s="182">
        <f>IFERROR(_xll.qlIndexFixing(Index1M,$H987,TRUE,_xll.ohTrigger(RecalcTrigger,Trigger1M)),NA())</f>
        <v>1.9930643117319069E-2</v>
      </c>
      <c r="K987" s="44">
        <f>IFERROR(_xll.qlIndexFixing(Index3M,H987,TRUE,_xll.ohTrigger(RecalcTrigger,Trigger3M)),NA())</f>
        <v>2.0868946497968541E-2</v>
      </c>
      <c r="L987" s="44">
        <f>IFERROR(_xll.qlIndexFixing(Index6M,$H987,TRUE,_xll.ohTrigger(RecalcTrigger,Trigger6M)),NA())</f>
        <v>2.1436036008197989E-2</v>
      </c>
      <c r="M987" s="183">
        <f>IFERROR(_xll.qlIndexFixing(Index1Y,$H987,TRUE,_xll.ohTrigger(RecalcTrigger,Trigger1Y)),NA())</f>
        <v>2.2158687439116323E-2</v>
      </c>
      <c r="N987" s="182">
        <f>IFERROR(_xll.qlIndexFixing(ONIndex1M,I987,TRUE,_xll.ohTrigger(RecalcTrigger,Trigger1M)),NA())</f>
        <v>1.9886090605414353E-2</v>
      </c>
      <c r="O987" s="44">
        <f>IFERROR(_xll.qlIndexFixing(ONIndex3M,I987,TRUE,_xll.ohTrigger(RecalcTrigger,Trigger3M)),NA())</f>
        <v>2.0728047701297214E-2</v>
      </c>
      <c r="P987" s="44">
        <f>IFERROR(_xll.qlIndexFixing(ONIndex6M,I987,TRUE,_xll.ohTrigger(RecalcTrigger,Trigger6M)),NA())</f>
        <v>2.1158724824381636E-2</v>
      </c>
      <c r="Q987" s="183">
        <f>IFERROR(_xll.qlIndexFixing(ONIndex1Y,I987,TRUE,_xll.ohTrigger(RecalcTrigger,Trigger1Y)),NA())</f>
        <v>2.1708595888343396E-2</v>
      </c>
    </row>
    <row r="988" spans="2:17" x14ac:dyDescent="0.2">
      <c r="B988" s="39" t="s">
        <v>42</v>
      </c>
      <c r="D988" s="42">
        <f>_xll.qlCalendarAdvance(Calendar,$D987,B988,"f",FALSE)</f>
        <v>46287</v>
      </c>
      <c r="E988" s="177">
        <f>_xll.qlInterestRateIndexValueDate(IndexON,D988)</f>
        <v>46287</v>
      </c>
      <c r="F988" s="193">
        <f>IFERROR(_xll.qlIndexFixing(IndexON,D988,TRUE,_xll.ohTrigger(RecalcTrigger,TriggerON)),NA())</f>
        <v>1.9472267265339127E-2</v>
      </c>
      <c r="H988" s="42">
        <f>_xll.qlCalendarAdvance(Calendar,$H987,B988,"f",FALSE)</f>
        <v>46287</v>
      </c>
      <c r="I988" s="177">
        <f>_xll.qlInterestRateIndexValueDate(Index1M,$H988)</f>
        <v>46289</v>
      </c>
      <c r="J988" s="182">
        <f>IFERROR(_xll.qlIndexFixing(Index1M,$H988,TRUE,_xll.ohTrigger(RecalcTrigger,Trigger1M)),NA())</f>
        <v>1.994724237815243E-2</v>
      </c>
      <c r="K988" s="44">
        <f>IFERROR(_xll.qlIndexFixing(Index3M,H988,TRUE,_xll.ohTrigger(RecalcTrigger,Trigger3M)),NA())</f>
        <v>2.0883399506405189E-2</v>
      </c>
      <c r="L988" s="44">
        <f>IFERROR(_xll.qlIndexFixing(Index6M,$H988,TRUE,_xll.ohTrigger(RecalcTrigger,Trigger6M)),NA())</f>
        <v>2.144850612586972E-2</v>
      </c>
      <c r="M988" s="183">
        <f>IFERROR(_xll.qlIndexFixing(Index1Y,$H988,TRUE,_xll.ohTrigger(RecalcTrigger,Trigger1Y)),NA())</f>
        <v>2.2165712176905484E-2</v>
      </c>
      <c r="N988" s="182">
        <f>IFERROR(_xll.qlIndexFixing(ONIndex1M,I988,TRUE,_xll.ohTrigger(RecalcTrigger,Trigger1M)),NA())</f>
        <v>1.9902971491463362E-2</v>
      </c>
      <c r="O988" s="44">
        <f>IFERROR(_xll.qlIndexFixing(ONIndex3M,I988,TRUE,_xll.ohTrigger(RecalcTrigger,Trigger3M)),NA())</f>
        <v>2.0743514441265987E-2</v>
      </c>
      <c r="P988" s="44">
        <f>IFERROR(_xll.qlIndexFixing(ONIndex6M,I988,TRUE,_xll.ohTrigger(RecalcTrigger,Trigger6M)),NA())</f>
        <v>2.1173697152399029E-2</v>
      </c>
      <c r="Q988" s="183">
        <f>IFERROR(_xll.qlIndexFixing(ONIndex1Y,I988,TRUE,_xll.ohTrigger(RecalcTrigger,Trigger1Y)),NA())</f>
        <v>2.1718964573693711E-2</v>
      </c>
    </row>
    <row r="989" spans="2:17" x14ac:dyDescent="0.2">
      <c r="B989" s="39" t="s">
        <v>42</v>
      </c>
      <c r="D989" s="42">
        <f>_xll.qlCalendarAdvance(Calendar,$D988,B989,"f",FALSE)</f>
        <v>46294</v>
      </c>
      <c r="E989" s="177">
        <f>_xll.qlInterestRateIndexValueDate(IndexON,D989)</f>
        <v>46294</v>
      </c>
      <c r="F989" s="193">
        <f>IFERROR(_xll.qlIndexFixing(IndexON,D989,TRUE,_xll.ohTrigger(RecalcTrigger,TriggerON)),NA())</f>
        <v>1.9486439890572527E-2</v>
      </c>
      <c r="H989" s="42">
        <f>_xll.qlCalendarAdvance(Calendar,$H988,B989,"f",FALSE)</f>
        <v>46294</v>
      </c>
      <c r="I989" s="177">
        <f>_xll.qlInterestRateIndexValueDate(Index1M,$H989)</f>
        <v>46296</v>
      </c>
      <c r="J989" s="182">
        <f>IFERROR(_xll.qlIndexFixing(Index1M,$H989,TRUE,_xll.ohTrigger(RecalcTrigger,Trigger1M)),NA())</f>
        <v>1.996365218599E-2</v>
      </c>
      <c r="K989" s="44">
        <f>IFERROR(_xll.qlIndexFixing(Index3M,H989,TRUE,_xll.ohTrigger(RecalcTrigger,Trigger3M)),NA())</f>
        <v>2.0904009644307713E-2</v>
      </c>
      <c r="L989" s="44">
        <f>IFERROR(_xll.qlIndexFixing(Index6M,$H989,TRUE,_xll.ohTrigger(RecalcTrigger,Trigger6M)),NA())</f>
        <v>2.1462192626767313E-2</v>
      </c>
      <c r="M989" s="183">
        <f>IFERROR(_xll.qlIndexFixing(Index1Y,$H989,TRUE,_xll.ohTrigger(RecalcTrigger,Trigger1Y)),NA())</f>
        <v>2.2172595755652932E-2</v>
      </c>
      <c r="N989" s="182">
        <f>IFERROR(_xll.qlIndexFixing(ONIndex1M,I989,TRUE,_xll.ohTrigger(RecalcTrigger,Trigger1M)),NA())</f>
        <v>1.9919664075818133E-2</v>
      </c>
      <c r="O989" s="44">
        <f>IFERROR(_xll.qlIndexFixing(ONIndex3M,I989,TRUE,_xll.ohTrigger(RecalcTrigger,Trigger3M)),NA())</f>
        <v>2.0758796965711923E-2</v>
      </c>
      <c r="P989" s="44">
        <f>IFERROR(_xll.qlIndexFixing(ONIndex6M,I989,TRUE,_xll.ohTrigger(RecalcTrigger,Trigger6M)),NA())</f>
        <v>2.118846036177402E-2</v>
      </c>
      <c r="Q989" s="183">
        <f>IFERROR(_xll.qlIndexFixing(ONIndex1Y,I989,TRUE,_xll.ohTrigger(RecalcTrigger,Trigger1Y)),NA())</f>
        <v>2.1729197110911258E-2</v>
      </c>
    </row>
    <row r="990" spans="2:17" x14ac:dyDescent="0.2">
      <c r="B990" s="39" t="s">
        <v>42</v>
      </c>
      <c r="D990" s="42">
        <f>_xll.qlCalendarAdvance(Calendar,$D989,B990,"f",FALSE)</f>
        <v>46301</v>
      </c>
      <c r="E990" s="177">
        <f>_xll.qlInterestRateIndexValueDate(IndexON,D990)</f>
        <v>46301</v>
      </c>
      <c r="F990" s="193">
        <f>IFERROR(_xll.qlIndexFixing(IndexON,D990,TRUE,_xll.ohTrigger(RecalcTrigger,TriggerON)),NA())</f>
        <v>1.9500498593174598E-2</v>
      </c>
      <c r="H990" s="42">
        <f>_xll.qlCalendarAdvance(Calendar,$H989,B990,"f",FALSE)</f>
        <v>46301</v>
      </c>
      <c r="I990" s="177">
        <f>_xll.qlInterestRateIndexValueDate(Index1M,$H990)</f>
        <v>46303</v>
      </c>
      <c r="J990" s="182">
        <f>IFERROR(_xll.qlIndexFixing(Index1M,$H990,TRUE,_xll.ohTrigger(RecalcTrigger,Trigger1M)),NA())</f>
        <v>1.9979872021829437E-2</v>
      </c>
      <c r="K990" s="44">
        <f>IFERROR(_xll.qlIndexFixing(Index3M,H990,TRUE,_xll.ohTrigger(RecalcTrigger,Trigger3M)),NA())</f>
        <v>2.0913316795725778E-2</v>
      </c>
      <c r="L990" s="44">
        <f>IFERROR(_xll.qlIndexFixing(Index6M,$H990,TRUE,_xll.ohTrigger(RecalcTrigger,Trigger6M)),NA())</f>
        <v>2.1474207539793566E-2</v>
      </c>
      <c r="M990" s="183">
        <f>IFERROR(_xll.qlIndexFixing(Index1Y,$H990,TRUE,_xll.ohTrigger(RecalcTrigger,Trigger1Y)),NA())</f>
        <v>2.2179339046636944E-2</v>
      </c>
      <c r="N990" s="182">
        <f>IFERROR(_xll.qlIndexFixing(ONIndex1M,I990,TRUE,_xll.ohTrigger(RecalcTrigger,Trigger1M)),NA())</f>
        <v>1.9936167841212438E-2</v>
      </c>
      <c r="O990" s="44">
        <f>IFERROR(_xll.qlIndexFixing(ONIndex3M,I990,TRUE,_xll.ohTrigger(RecalcTrigger,Trigger3M)),NA())</f>
        <v>2.0773894814123395E-2</v>
      </c>
      <c r="P990" s="44">
        <f>IFERROR(_xll.qlIndexFixing(ONIndex6M,I990,TRUE,_xll.ohTrigger(RecalcTrigger,Trigger6M)),NA())</f>
        <v>2.120301378048417E-2</v>
      </c>
      <c r="Q990" s="183">
        <f>IFERROR(_xll.qlIndexFixing(ONIndex1Y,I990,TRUE,_xll.ohTrigger(RecalcTrigger,Trigger1Y)),NA())</f>
        <v>2.1739293415423688E-2</v>
      </c>
    </row>
    <row r="991" spans="2:17" x14ac:dyDescent="0.2">
      <c r="B991" s="39" t="s">
        <v>42</v>
      </c>
      <c r="D991" s="42">
        <f>_xll.qlCalendarAdvance(Calendar,$D990,B991,"f",FALSE)</f>
        <v>46308</v>
      </c>
      <c r="E991" s="177">
        <f>_xll.qlInterestRateIndexValueDate(IndexON,D991)</f>
        <v>46308</v>
      </c>
      <c r="F991" s="193">
        <f>IFERROR(_xll.qlIndexFixing(IndexON,D991,TRUE,_xll.ohTrigger(RecalcTrigger,TriggerON)),NA())</f>
        <v>1.95144489456478E-2</v>
      </c>
      <c r="H991" s="42">
        <f>_xll.qlCalendarAdvance(Calendar,$H990,B991,"f",FALSE)</f>
        <v>46308</v>
      </c>
      <c r="I991" s="177">
        <f>_xll.qlInterestRateIndexValueDate(Index1M,$H991)</f>
        <v>46310</v>
      </c>
      <c r="J991" s="182">
        <f>IFERROR(_xll.qlIndexFixing(Index1M,$H991,TRUE,_xll.ohTrigger(RecalcTrigger,Trigger1M)),NA())</f>
        <v>1.9995901366675894E-2</v>
      </c>
      <c r="K991" s="44">
        <f>IFERROR(_xll.qlIndexFixing(Index3M,H991,TRUE,_xll.ohTrigger(RecalcTrigger,Trigger3M)),NA())</f>
        <v>2.0927192129154091E-2</v>
      </c>
      <c r="L991" s="44">
        <f>IFERROR(_xll.qlIndexFixing(Index6M,$H991,TRUE,_xll.ohTrigger(RecalcTrigger,Trigger6M)),NA())</f>
        <v>2.1486001394333133E-2</v>
      </c>
      <c r="M991" s="183">
        <f>IFERROR(_xll.qlIndexFixing(Index1Y,$H991,TRUE,_xll.ohTrigger(RecalcTrigger,Trigger1Y)),NA())</f>
        <v>2.2185943119582434E-2</v>
      </c>
      <c r="N991" s="182">
        <f>IFERROR(_xll.qlIndexFixing(ONIndex1M,I991,TRUE,_xll.ohTrigger(RecalcTrigger,Trigger1M)),NA())</f>
        <v>1.9952482270300109E-2</v>
      </c>
      <c r="O991" s="44">
        <f>IFERROR(_xll.qlIndexFixing(ONIndex3M,I991,TRUE,_xll.ohTrigger(RecalcTrigger,Trigger3M)),NA())</f>
        <v>2.0788807526068709E-2</v>
      </c>
      <c r="P991" s="44">
        <f>IFERROR(_xll.qlIndexFixing(ONIndex6M,I991,TRUE,_xll.ohTrigger(RecalcTrigger,Trigger6M)),NA())</f>
        <v>2.121735673634717E-2</v>
      </c>
      <c r="Q991" s="183">
        <f>IFERROR(_xll.qlIndexFixing(ONIndex1Y,I991,TRUE,_xll.ohTrigger(RecalcTrigger,Trigger1Y)),NA())</f>
        <v>2.1749253402578717E-2</v>
      </c>
    </row>
    <row r="992" spans="2:17" x14ac:dyDescent="0.2">
      <c r="B992" s="39" t="s">
        <v>42</v>
      </c>
      <c r="D992" s="42">
        <f>_xll.qlCalendarAdvance(Calendar,$D991,B992,"f",FALSE)</f>
        <v>46315</v>
      </c>
      <c r="E992" s="177">
        <f>_xll.qlInterestRateIndexValueDate(IndexON,D992)</f>
        <v>46315</v>
      </c>
      <c r="F992" s="193">
        <f>IFERROR(_xll.qlIndexFixing(IndexON,D992,TRUE,_xll.ohTrigger(RecalcTrigger,TriggerON)),NA())</f>
        <v>1.9528291088439786E-2</v>
      </c>
      <c r="H992" s="42">
        <f>_xll.qlCalendarAdvance(Calendar,$H991,B992,"f",FALSE)</f>
        <v>46315</v>
      </c>
      <c r="I992" s="177">
        <f>_xll.qlInterestRateIndexValueDate(Index1M,$H992)</f>
        <v>46317</v>
      </c>
      <c r="J992" s="182">
        <f>IFERROR(_xll.qlIndexFixing(Index1M,$H992,TRUE,_xll.ohTrigger(RecalcTrigger,Trigger1M)),NA())</f>
        <v>2.0011739701537024E-2</v>
      </c>
      <c r="K992" s="44">
        <f>IFERROR(_xll.qlIndexFixing(Index3M,H992,TRUE,_xll.ohTrigger(RecalcTrigger,Trigger3M)),NA())</f>
        <v>2.0940878187277408E-2</v>
      </c>
      <c r="L992" s="44">
        <f>IFERROR(_xll.qlIndexFixing(Index6M,$H992,TRUE,_xll.ohTrigger(RecalcTrigger,Trigger6M)),NA())</f>
        <v>2.1497573507206359E-2</v>
      </c>
      <c r="M992" s="183">
        <f>IFERROR(_xll.qlIndexFixing(Index1Y,$H992,TRUE,_xll.ohTrigger(RecalcTrigger,Trigger1Y)),NA())</f>
        <v>2.2192409051633256E-2</v>
      </c>
      <c r="N992" s="182">
        <f>IFERROR(_xll.qlIndexFixing(ONIndex1M,I992,TRUE,_xll.ohTrigger(RecalcTrigger,Trigger1M)),NA())</f>
        <v>1.9968606845814918E-2</v>
      </c>
      <c r="O992" s="44">
        <f>IFERROR(_xll.qlIndexFixing(ONIndex3M,I992,TRUE,_xll.ohTrigger(RecalcTrigger,Trigger3M)),NA())</f>
        <v>2.0803534641036237E-2</v>
      </c>
      <c r="P992" s="44">
        <f>IFERROR(_xll.qlIndexFixing(ONIndex6M,I992,TRUE,_xll.ohTrigger(RecalcTrigger,Trigger6M)),NA())</f>
        <v>2.1231488557500455E-2</v>
      </c>
      <c r="Q992" s="183">
        <f>IFERROR(_xll.qlIndexFixing(ONIndex1Y,I992,TRUE,_xll.ohTrigger(RecalcTrigger,Trigger1Y)),NA())</f>
        <v>2.1759076987803994E-2</v>
      </c>
    </row>
    <row r="993" spans="2:17" x14ac:dyDescent="0.2">
      <c r="B993" s="39" t="s">
        <v>42</v>
      </c>
      <c r="D993" s="42">
        <f>_xll.qlCalendarAdvance(Calendar,$D992,B993,"f",FALSE)</f>
        <v>46322</v>
      </c>
      <c r="E993" s="177">
        <f>_xll.qlInterestRateIndexValueDate(IndexON,D993)</f>
        <v>46322</v>
      </c>
      <c r="F993" s="193">
        <f>IFERROR(_xll.qlIndexFixing(IndexON,D993,TRUE,_xll.ohTrigger(RecalcTrigger,TriggerON)),NA())</f>
        <v>1.9542025162317955E-2</v>
      </c>
      <c r="H993" s="42">
        <f>_xll.qlCalendarAdvance(Calendar,$H992,B993,"f",FALSE)</f>
        <v>46322</v>
      </c>
      <c r="I993" s="177">
        <f>_xll.qlInterestRateIndexValueDate(Index1M,$H993)</f>
        <v>46324</v>
      </c>
      <c r="J993" s="182">
        <f>IFERROR(_xll.qlIndexFixing(Index1M,$H993,TRUE,_xll.ohTrigger(RecalcTrigger,Trigger1M)),NA())</f>
        <v>2.0027386507430467E-2</v>
      </c>
      <c r="K993" s="44">
        <f>IFERROR(_xll.qlIndexFixing(Index3M,H993,TRUE,_xll.ohTrigger(RecalcTrigger,Trigger3M)),NA())</f>
        <v>2.0954374505237145E-2</v>
      </c>
      <c r="L993" s="44">
        <f>IFERROR(_xll.qlIndexFixing(Index6M,$H993,TRUE,_xll.ohTrigger(RecalcTrigger,Trigger6M)),NA())</f>
        <v>2.1508923195293739E-2</v>
      </c>
      <c r="M993" s="183">
        <f>IFERROR(_xll.qlIndexFixing(Index1Y,$H993,TRUE,_xll.ohTrigger(RecalcTrigger,Trigger1Y)),NA())</f>
        <v>2.2198737927353083E-2</v>
      </c>
      <c r="N993" s="182">
        <f>IFERROR(_xll.qlIndexFixing(ONIndex1M,I993,TRUE,_xll.ohTrigger(RecalcTrigger,Trigger1M)),NA())</f>
        <v>1.9984541050490634E-2</v>
      </c>
      <c r="O993" s="44">
        <f>IFERROR(_xll.qlIndexFixing(ONIndex3M,I993,TRUE,_xll.ohTrigger(RecalcTrigger,Trigger3M)),NA())</f>
        <v>2.0818075698594285E-2</v>
      </c>
      <c r="P993" s="44">
        <f>IFERROR(_xll.qlIndexFixing(ONIndex6M,I993,TRUE,_xll.ohTrigger(RecalcTrigger,Trigger6M)),NA())</f>
        <v>2.1245408571761715E-2</v>
      </c>
      <c r="Q993" s="183">
        <f>IFERROR(_xll.qlIndexFixing(ONIndex1Y,I993,TRUE,_xll.ohTrigger(RecalcTrigger,Trigger1Y)),NA())</f>
        <v>2.1768764086607106E-2</v>
      </c>
    </row>
    <row r="994" spans="2:17" x14ac:dyDescent="0.2">
      <c r="B994" s="39" t="s">
        <v>42</v>
      </c>
      <c r="D994" s="42">
        <f>_xll.qlCalendarAdvance(Calendar,$D993,B994,"f",FALSE)</f>
        <v>46329</v>
      </c>
      <c r="E994" s="177">
        <f>_xll.qlInterestRateIndexValueDate(IndexON,D994)</f>
        <v>46329</v>
      </c>
      <c r="F994" s="193">
        <f>IFERROR(_xll.qlIndexFixing(IndexON,D994,TRUE,_xll.ohTrigger(RecalcTrigger,TriggerON)),NA())</f>
        <v>1.9555651308049704E-2</v>
      </c>
      <c r="H994" s="42">
        <f>_xll.qlCalendarAdvance(Calendar,$H993,B994,"f",FALSE)</f>
        <v>46329</v>
      </c>
      <c r="I994" s="177">
        <f>_xll.qlInterestRateIndexValueDate(Index1M,$H994)</f>
        <v>46331</v>
      </c>
      <c r="J994" s="182">
        <f>IFERROR(_xll.qlIndexFixing(Index1M,$H994,TRUE,_xll.ohTrigger(RecalcTrigger,Trigger1M)),NA())</f>
        <v>2.0042841265373867E-2</v>
      </c>
      <c r="K994" s="44">
        <f>IFERROR(_xll.qlIndexFixing(Index3M,H994,TRUE,_xll.ohTrigger(RecalcTrigger,Trigger3M)),NA())</f>
        <v>2.0967680618197308E-2</v>
      </c>
      <c r="L994" s="44">
        <f>IFERROR(_xll.qlIndexFixing(Index6M,$H994,TRUE,_xll.ohTrigger(RecalcTrigger,Trigger6M)),NA())</f>
        <v>2.1518690678943311E-2</v>
      </c>
      <c r="M994" s="183">
        <f>IFERROR(_xll.qlIndexFixing(Index1Y,$H994,TRUE,_xll.ohTrigger(RecalcTrigger,Trigger1Y)),NA())</f>
        <v>2.2204930838722336E-2</v>
      </c>
      <c r="N994" s="182">
        <f>IFERROR(_xll.qlIndexFixing(ONIndex1M,I994,TRUE,_xll.ohTrigger(RecalcTrigger,Trigger1M)),NA())</f>
        <v>2.0000284366981091E-2</v>
      </c>
      <c r="O994" s="44">
        <f>IFERROR(_xll.qlIndexFixing(ONIndex3M,I994,TRUE,_xll.ohTrigger(RecalcTrigger,Trigger3M)),NA())</f>
        <v>2.0832430238311161E-2</v>
      </c>
      <c r="P994" s="44">
        <f>IFERROR(_xll.qlIndexFixing(ONIndex6M,I994,TRUE,_xll.ohTrigger(RecalcTrigger,Trigger6M)),NA())</f>
        <v>2.1259116107188447E-2</v>
      </c>
      <c r="Q994" s="183">
        <f>IFERROR(_xll.qlIndexFixing(ONIndex1Y,I994,TRUE,_xll.ohTrigger(RecalcTrigger,Trigger1Y)),NA())</f>
        <v>2.177831461433577E-2</v>
      </c>
    </row>
    <row r="995" spans="2:17" x14ac:dyDescent="0.2">
      <c r="B995" s="39" t="s">
        <v>42</v>
      </c>
      <c r="D995" s="42">
        <f>_xll.qlCalendarAdvance(Calendar,$D994,B995,"f",FALSE)</f>
        <v>46336</v>
      </c>
      <c r="E995" s="177">
        <f>_xll.qlInterestRateIndexValueDate(IndexON,D995)</f>
        <v>46336</v>
      </c>
      <c r="F995" s="193">
        <f>IFERROR(_xll.qlIndexFixing(IndexON,D995,TRUE,_xll.ohTrigger(RecalcTrigger,TriggerON)),NA())</f>
        <v>1.9569169666402431E-2</v>
      </c>
      <c r="H995" s="42">
        <f>_xll.qlCalendarAdvance(Calendar,$H994,B995,"f",FALSE)</f>
        <v>46336</v>
      </c>
      <c r="I995" s="177">
        <f>_xll.qlInterestRateIndexValueDate(Index1M,$H995)</f>
        <v>46338</v>
      </c>
      <c r="J995" s="182">
        <f>IFERROR(_xll.qlIndexFixing(Index1M,$H995,TRUE,_xll.ohTrigger(RecalcTrigger,Trigger1M)),NA())</f>
        <v>2.0058103456399856E-2</v>
      </c>
      <c r="K995" s="44">
        <f>IFERROR(_xll.qlIndexFixing(Index3M,H995,TRUE,_xll.ohTrigger(RecalcTrigger,Trigger3M)),NA())</f>
        <v>2.0980796061341879E-2</v>
      </c>
      <c r="L995" s="44">
        <f>IFERROR(_xll.qlIndexFixing(Index6M,$H995,TRUE,_xll.ohTrigger(RecalcTrigger,Trigger6M)),NA())</f>
        <v>2.1529609036780157E-2</v>
      </c>
      <c r="M995" s="183">
        <f>IFERROR(_xll.qlIndexFixing(Index1Y,$H995,TRUE,_xll.ohTrigger(RecalcTrigger,Trigger1Y)),NA())</f>
        <v>2.2210988885137752E-2</v>
      </c>
      <c r="N995" s="182">
        <f>IFERROR(_xll.qlIndexFixing(ONIndex1M,I995,TRUE,_xll.ohTrigger(RecalcTrigger,Trigger1M)),NA())</f>
        <v>2.0015836277860188E-2</v>
      </c>
      <c r="O995" s="44">
        <f>IFERROR(_xll.qlIndexFixing(ONIndex3M,I995,TRUE,_xll.ohTrigger(RecalcTrigger,Trigger3M)),NA())</f>
        <v>2.0846597799675237E-2</v>
      </c>
      <c r="P995" s="44">
        <f>IFERROR(_xll.qlIndexFixing(ONIndex6M,I995,TRUE,_xll.ohTrigger(RecalcTrigger,Trigger6M)),NA())</f>
        <v>2.1272610491758215E-2</v>
      </c>
      <c r="Q995" s="183">
        <f>IFERROR(_xll.qlIndexFixing(ONIndex1Y,I995,TRUE,_xll.ohTrigger(RecalcTrigger,Trigger1Y)),NA())</f>
        <v>2.1787728486337699E-2</v>
      </c>
    </row>
    <row r="996" spans="2:17" x14ac:dyDescent="0.2">
      <c r="B996" s="39" t="s">
        <v>42</v>
      </c>
      <c r="D996" s="42">
        <f>_xll.qlCalendarAdvance(Calendar,$D995,B996,"f",FALSE)</f>
        <v>46343</v>
      </c>
      <c r="E996" s="177">
        <f>_xll.qlInterestRateIndexValueDate(IndexON,D996)</f>
        <v>46343</v>
      </c>
      <c r="F996" s="193">
        <f>IFERROR(_xll.qlIndexFixing(IndexON,D996,TRUE,_xll.ohTrigger(RecalcTrigger,TriggerON)),NA())</f>
        <v>1.958258037798366E-2</v>
      </c>
      <c r="H996" s="42">
        <f>_xll.qlCalendarAdvance(Calendar,$H995,B996,"f",FALSE)</f>
        <v>46343</v>
      </c>
      <c r="I996" s="177">
        <f>_xll.qlInterestRateIndexValueDate(Index1M,$H996)</f>
        <v>46345</v>
      </c>
      <c r="J996" s="182">
        <f>IFERROR(_xll.qlIndexFixing(Index1M,$H996,TRUE,_xll.ohTrigger(RecalcTrigger,Trigger1M)),NA())</f>
        <v>2.007317256154606E-2</v>
      </c>
      <c r="K996" s="44">
        <f>IFERROR(_xll.qlIndexFixing(Index3M,H996,TRUE,_xll.ohTrigger(RecalcTrigger,Trigger3M)),NA())</f>
        <v>2.0993720369876574E-2</v>
      </c>
      <c r="L996" s="44">
        <f>IFERROR(_xll.qlIndexFixing(Index6M,$H996,TRUE,_xll.ohTrigger(RecalcTrigger,Trigger6M)),NA())</f>
        <v>2.1540302982626578E-2</v>
      </c>
      <c r="M996" s="183">
        <f>IFERROR(_xll.qlIndexFixing(Index1Y,$H996,TRUE,_xll.ohTrigger(RecalcTrigger,Trigger1Y)),NA())</f>
        <v>2.2216913173411294E-2</v>
      </c>
      <c r="N996" s="182">
        <f>IFERROR(_xll.qlIndexFixing(ONIndex1M,I996,TRUE,_xll.ohTrigger(RecalcTrigger,Trigger1M)),NA())</f>
        <v>2.0031196265941631E-2</v>
      </c>
      <c r="O996" s="44">
        <f>IFERROR(_xll.qlIndexFixing(ONIndex3M,I996,TRUE,_xll.ohTrigger(RecalcTrigger,Trigger3M)),NA())</f>
        <v>2.0860577922254819E-2</v>
      </c>
      <c r="P996" s="44">
        <f>IFERROR(_xll.qlIndexFixing(ONIndex6M,I996,TRUE,_xll.ohTrigger(RecalcTrigger,Trigger6M)),NA())</f>
        <v>2.128589105344858E-2</v>
      </c>
      <c r="Q996" s="183">
        <f>IFERROR(_xll.qlIndexFixing(ONIndex1Y,I996,TRUE,_xll.ohTrigger(RecalcTrigger,Trigger1Y)),NA())</f>
        <v>2.179700561812048E-2</v>
      </c>
    </row>
    <row r="997" spans="2:17" x14ac:dyDescent="0.2">
      <c r="B997" s="39" t="s">
        <v>42</v>
      </c>
      <c r="D997" s="42">
        <f>_xll.qlCalendarAdvance(Calendar,$D996,B997,"f",FALSE)</f>
        <v>46350</v>
      </c>
      <c r="E997" s="177">
        <f>_xll.qlInterestRateIndexValueDate(IndexON,D997)</f>
        <v>46350</v>
      </c>
      <c r="F997" s="193">
        <f>IFERROR(_xll.qlIndexFixing(IndexON,D997,TRUE,_xll.ohTrigger(RecalcTrigger,TriggerON)),NA())</f>
        <v>1.9595883583560791E-2</v>
      </c>
      <c r="H997" s="42">
        <f>_xll.qlCalendarAdvance(Calendar,$H996,B997,"f",FALSE)</f>
        <v>46350</v>
      </c>
      <c r="I997" s="177">
        <f>_xll.qlInterestRateIndexValueDate(Index1M,$H997)</f>
        <v>46352</v>
      </c>
      <c r="J997" s="182">
        <f>IFERROR(_xll.qlIndexFixing(Index1M,$H997,TRUE,_xll.ohTrigger(RecalcTrigger,Trigger1M)),NA())</f>
        <v>2.0088048061855102E-2</v>
      </c>
      <c r="K997" s="44">
        <f>IFERROR(_xll.qlIndexFixing(Index3M,H997,TRUE,_xll.ohTrigger(RecalcTrigger,Trigger3M)),NA())</f>
        <v>2.100645307902969E-2</v>
      </c>
      <c r="L997" s="44">
        <f>IFERROR(_xll.qlIndexFixing(Index6M,$H997,TRUE,_xll.ohTrigger(RecalcTrigger,Trigger6M)),NA())</f>
        <v>2.1550771833656841E-2</v>
      </c>
      <c r="M997" s="183">
        <f>IFERROR(_xll.qlIndexFixing(Index1Y,$H997,TRUE,_xll.ohTrigger(RecalcTrigger,Trigger1Y)),NA())</f>
        <v>2.2222704817768599E-2</v>
      </c>
      <c r="N997" s="182">
        <f>IFERROR(_xll.qlIndexFixing(ONIndex1M,I997,TRUE,_xll.ohTrigger(RecalcTrigger,Trigger1M)),NA())</f>
        <v>2.0046363813879253E-2</v>
      </c>
      <c r="O997" s="44">
        <f>IFERROR(_xll.qlIndexFixing(ONIndex3M,I997,TRUE,_xll.ohTrigger(RecalcTrigger,Trigger3M)),NA())</f>
        <v>2.0874370145538279E-2</v>
      </c>
      <c r="P997" s="44">
        <f>IFERROR(_xll.qlIndexFixing(ONIndex6M,I997,TRUE,_xll.ohTrigger(RecalcTrigger,Trigger6M)),NA())</f>
        <v>2.1298957120317041E-2</v>
      </c>
      <c r="Q997" s="183">
        <f>IFERROR(_xll.qlIndexFixing(ONIndex1Y,I997,TRUE,_xll.ohTrigger(RecalcTrigger,Trigger1Y)),NA())</f>
        <v>2.1806145925111764E-2</v>
      </c>
    </row>
    <row r="998" spans="2:17" x14ac:dyDescent="0.2">
      <c r="B998" s="39" t="s">
        <v>42</v>
      </c>
      <c r="D998" s="42">
        <f>_xll.qlCalendarAdvance(Calendar,$D997,B998,"f",FALSE)</f>
        <v>46357</v>
      </c>
      <c r="E998" s="177">
        <f>_xll.qlInterestRateIndexValueDate(IndexON,D998)</f>
        <v>46357</v>
      </c>
      <c r="F998" s="193">
        <f>IFERROR(_xll.qlIndexFixing(IndexON,D998,TRUE,_xll.ohTrigger(RecalcTrigger,TriggerON)),NA())</f>
        <v>1.9609079423821285E-2</v>
      </c>
      <c r="H998" s="42">
        <f>_xll.qlCalendarAdvance(Calendar,$H997,B998,"f",FALSE)</f>
        <v>46357</v>
      </c>
      <c r="I998" s="177">
        <f>_xll.qlInterestRateIndexValueDate(Index1M,$H998)</f>
        <v>46359</v>
      </c>
      <c r="J998" s="182">
        <f>IFERROR(_xll.qlIndexFixing(Index1M,$H998,TRUE,_xll.ohTrigger(RecalcTrigger,Trigger1M)),NA())</f>
        <v>2.01027294383746E-2</v>
      </c>
      <c r="K998" s="44">
        <f>IFERROR(_xll.qlIndexFixing(Index3M,H998,TRUE,_xll.ohTrigger(RecalcTrigger,Trigger3M)),NA())</f>
        <v>2.1016048786338892E-2</v>
      </c>
      <c r="L998" s="44">
        <f>IFERROR(_xll.qlIndexFixing(Index6M,$H998,TRUE,_xll.ohTrigger(RecalcTrigger,Trigger6M)),NA())</f>
        <v>2.1562311358865969E-2</v>
      </c>
      <c r="M998" s="183">
        <f>IFERROR(_xll.qlIndexFixing(Index1Y,$H998,TRUE,_xll.ohTrigger(RecalcTrigger,Trigger1Y)),NA())</f>
        <v>2.2228364939847246E-2</v>
      </c>
      <c r="N998" s="182">
        <f>IFERROR(_xll.qlIndexFixing(ONIndex1M,I998,TRUE,_xll.ohTrigger(RecalcTrigger,Trigger1M)),NA())</f>
        <v>2.0061338404326889E-2</v>
      </c>
      <c r="O998" s="44">
        <f>IFERROR(_xll.qlIndexFixing(ONIndex3M,I998,TRUE,_xll.ohTrigger(RecalcTrigger,Trigger3M)),NA())</f>
        <v>2.0887974009013988E-2</v>
      </c>
      <c r="P998" s="44">
        <f>IFERROR(_xll.qlIndexFixing(ONIndex6M,I998,TRUE,_xll.ohTrigger(RecalcTrigger,Trigger6M)),NA())</f>
        <v>2.1311808020101353E-2</v>
      </c>
      <c r="Q998" s="183">
        <f>IFERROR(_xll.qlIndexFixing(ONIndex1Y,I998,TRUE,_xll.ohTrigger(RecalcTrigger,Trigger1Y)),NA())</f>
        <v>2.1815149322659266E-2</v>
      </c>
    </row>
    <row r="999" spans="2:17" x14ac:dyDescent="0.2">
      <c r="B999" s="39" t="s">
        <v>42</v>
      </c>
      <c r="D999" s="42">
        <f>_xll.qlCalendarAdvance(Calendar,$D998,B999,"f",FALSE)</f>
        <v>46364</v>
      </c>
      <c r="E999" s="177">
        <f>_xll.qlInterestRateIndexValueDate(IndexON,D999)</f>
        <v>46364</v>
      </c>
      <c r="F999" s="193">
        <f>IFERROR(_xll.qlIndexFixing(IndexON,D999,TRUE,_xll.ohTrigger(RecalcTrigger,TriggerON)),NA())</f>
        <v>1.9622168039532539E-2</v>
      </c>
      <c r="H999" s="42">
        <f>_xll.qlCalendarAdvance(Calendar,$H998,B999,"f",FALSE)</f>
        <v>46364</v>
      </c>
      <c r="I999" s="177">
        <f>_xll.qlInterestRateIndexValueDate(Index1M,$H999)</f>
        <v>46366</v>
      </c>
      <c r="J999" s="182">
        <f>IFERROR(_xll.qlIndexFixing(Index1M,$H999,TRUE,_xll.ohTrigger(RecalcTrigger,Trigger1M)),NA())</f>
        <v>2.0117216172169661E-2</v>
      </c>
      <c r="K999" s="44">
        <f>IFERROR(_xll.qlIndexFixing(Index3M,H999,TRUE,_xll.ohTrigger(RecalcTrigger,Trigger3M)),NA())</f>
        <v>2.1028423137035901E-2</v>
      </c>
      <c r="L999" s="44">
        <f>IFERROR(_xll.qlIndexFixing(Index6M,$H999,TRUE,_xll.ohTrigger(RecalcTrigger,Trigger6M)),NA())</f>
        <v>2.1572312156041853E-2</v>
      </c>
      <c r="M999" s="183">
        <f>IFERROR(_xll.qlIndexFixing(Index1Y,$H999,TRUE,_xll.ohTrigger(RecalcTrigger,Trigger1Y)),NA())</f>
        <v>2.2233894668696751E-2</v>
      </c>
      <c r="N999" s="182">
        <f>IFERROR(_xll.qlIndexFixing(ONIndex1M,I999,TRUE,_xll.ohTrigger(RecalcTrigger,Trigger1M)),NA())</f>
        <v>2.0076119520098246E-2</v>
      </c>
      <c r="O999" s="44">
        <f>IFERROR(_xll.qlIndexFixing(ONIndex3M,I999,TRUE,_xll.ohTrigger(RecalcTrigger,Trigger3M)),NA())</f>
        <v>2.0901389052410124E-2</v>
      </c>
      <c r="P999" s="44">
        <f>IFERROR(_xll.qlIndexFixing(ONIndex6M,I999,TRUE,_xll.ohTrigger(RecalcTrigger,Trigger6M)),NA())</f>
        <v>2.1324443081018885E-2</v>
      </c>
      <c r="Q999" s="183">
        <f>IFERROR(_xll.qlIndexFixing(ONIndex1Y,I999,TRUE,_xll.ohTrigger(RecalcTrigger,Trigger1Y)),NA())</f>
        <v>2.1824015726110702E-2</v>
      </c>
    </row>
    <row r="1000" spans="2:17" x14ac:dyDescent="0.2">
      <c r="B1000" s="39" t="s">
        <v>42</v>
      </c>
      <c r="D1000" s="42">
        <f>_xll.qlCalendarAdvance(Calendar,$D999,B1000,"f",FALSE)</f>
        <v>46371</v>
      </c>
      <c r="E1000" s="177">
        <f>_xll.qlInterestRateIndexValueDate(IndexON,D1000)</f>
        <v>46371</v>
      </c>
      <c r="F1000" s="193">
        <f>IFERROR(_xll.qlIndexFixing(IndexON,D1000,TRUE,_xll.ohTrigger(RecalcTrigger,TriggerON)),NA())</f>
        <v>1.9635149571222144E-2</v>
      </c>
      <c r="H1000" s="42">
        <f>_xll.qlCalendarAdvance(Calendar,$H999,B1000,"f",FALSE)</f>
        <v>46371</v>
      </c>
      <c r="I1000" s="177">
        <f>_xll.qlInterestRateIndexValueDate(Index1M,$H1000)</f>
        <v>46373</v>
      </c>
      <c r="J1000" s="182">
        <f>IFERROR(_xll.qlIndexFixing(Index1M,$H1000,TRUE,_xll.ohTrigger(RecalcTrigger,Trigger1M)),NA())</f>
        <v>2.0131507744300392E-2</v>
      </c>
      <c r="K1000" s="44">
        <f>IFERROR(_xll.qlIndexFixing(Index3M,H1000,TRUE,_xll.ohTrigger(RecalcTrigger,Trigger3M)),NA())</f>
        <v>2.1040604582194256E-2</v>
      </c>
      <c r="L1000" s="44">
        <f>IFERROR(_xll.qlIndexFixing(Index6M,$H1000,TRUE,_xll.ohTrigger(RecalcTrigger,Trigger6M)),NA())</f>
        <v>2.1582085748274089E-2</v>
      </c>
      <c r="M1000" s="183">
        <f>IFERROR(_xll.qlIndexFixing(Index1Y,$H1000,TRUE,_xll.ohTrigger(RecalcTrigger,Trigger1Y)),NA())</f>
        <v>2.2239295140775925E-2</v>
      </c>
      <c r="N1000" s="182">
        <f>IFERROR(_xll.qlIndexFixing(ONIndex1M,I1000,TRUE,_xll.ohTrigger(RecalcTrigger,Trigger1M)),NA())</f>
        <v>2.009070664376722E-2</v>
      </c>
      <c r="O1000" s="44">
        <f>IFERROR(_xll.qlIndexFixing(ONIndex3M,I1000,TRUE,_xll.ohTrigger(RecalcTrigger,Trigger3M)),NA())</f>
        <v>2.0914614814975252E-2</v>
      </c>
      <c r="P1000" s="44">
        <f>IFERROR(_xll.qlIndexFixing(ONIndex6M,I1000,TRUE,_xll.ohTrigger(RecalcTrigger,Trigger6M)),NA())</f>
        <v>2.1336861630887327E-2</v>
      </c>
      <c r="Q1000" s="183">
        <f>IFERROR(_xll.qlIndexFixing(ONIndex1Y,I1000,TRUE,_xll.ohTrigger(RecalcTrigger,Trigger1Y)),NA())</f>
        <v>2.1832745050973656E-2</v>
      </c>
    </row>
    <row r="1001" spans="2:17" x14ac:dyDescent="0.2">
      <c r="B1001" s="39" t="s">
        <v>42</v>
      </c>
      <c r="D1001" s="42">
        <f>_xll.qlCalendarAdvance(Calendar,$D1000,B1001,"f",FALSE)</f>
        <v>46378</v>
      </c>
      <c r="E1001" s="177">
        <f>_xll.qlInterestRateIndexValueDate(IndexON,D1001)</f>
        <v>46378</v>
      </c>
      <c r="F1001" s="193">
        <f>IFERROR(_xll.qlIndexFixing(IndexON,D1001,TRUE,_xll.ohTrigger(RecalcTrigger,TriggerON)),NA())</f>
        <v>1.9648024159817368E-2</v>
      </c>
      <c r="H1001" s="42">
        <f>_xll.qlCalendarAdvance(Calendar,$H1000,B1001,"f",FALSE)</f>
        <v>46378</v>
      </c>
      <c r="I1001" s="177">
        <f>_xll.qlInterestRateIndexValueDate(Index1M,$H1001)</f>
        <v>46380</v>
      </c>
      <c r="J1001" s="182">
        <f>IFERROR(_xll.qlIndexFixing(Index1M,$H1001,TRUE,_xll.ohTrigger(RecalcTrigger,Trigger1M)),NA())</f>
        <v>2.0145603635841891E-2</v>
      </c>
      <c r="K1001" s="44">
        <f>IFERROR(_xll.qlIndexFixing(Index3M,H1001,TRUE,_xll.ohTrigger(RecalcTrigger,Trigger3M)),NA())</f>
        <v>2.1052592657221147E-2</v>
      </c>
      <c r="L1001" s="44">
        <f>IFERROR(_xll.qlIndexFixing(Index6M,$H1001,TRUE,_xll.ohTrigger(RecalcTrigger,Trigger6M)),NA())</f>
        <v>2.1591631452931141E-2</v>
      </c>
      <c r="M1001" s="183">
        <f>IFERROR(_xll.qlIndexFixing(Index1Y,$H1001,TRUE,_xll.ohTrigger(RecalcTrigger,Trigger1Y)),NA())</f>
        <v>2.2244567499952895E-2</v>
      </c>
      <c r="N1001" s="182">
        <f>IFERROR(_xll.qlIndexFixing(ONIndex1M,I1001,TRUE,_xll.ohTrigger(RecalcTrigger,Trigger1M)),NA())</f>
        <v>2.0107139437293142E-2</v>
      </c>
      <c r="O1001" s="44">
        <f>IFERROR(_xll.qlIndexFixing(ONIndex3M,I1001,TRUE,_xll.ohTrigger(RecalcTrigger,Trigger3M)),NA())</f>
        <v>2.0929497609412095E-2</v>
      </c>
      <c r="P1001" s="44">
        <f>IFERROR(_xll.qlIndexFixing(ONIndex6M,I1001,TRUE,_xll.ohTrigger(RecalcTrigger,Trigger6M)),NA())</f>
        <v>2.1350788281759847E-2</v>
      </c>
      <c r="Q1001" s="183">
        <f>IFERROR(_xll.qlIndexFixing(ONIndex1Y,I1001,TRUE,_xll.ohTrigger(RecalcTrigger,Trigger1Y)),NA())</f>
        <v>2.1842553462416703E-2</v>
      </c>
    </row>
    <row r="1002" spans="2:17" x14ac:dyDescent="0.2">
      <c r="B1002" s="39" t="s">
        <v>42</v>
      </c>
      <c r="D1002" s="42">
        <f>_xll.qlCalendarAdvance(Calendar,$D1001,B1002,"f",FALSE)</f>
        <v>46385</v>
      </c>
      <c r="E1002" s="177">
        <f>_xll.qlInterestRateIndexValueDate(IndexON,D1002)</f>
        <v>46385</v>
      </c>
      <c r="F1002" s="193">
        <f>IFERROR(_xll.qlIndexFixing(IndexON,D1002,TRUE,_xll.ohTrigger(RecalcTrigger,TriggerON)),NA())</f>
        <v>1.9660791945925737E-2</v>
      </c>
      <c r="H1002" s="42">
        <f>_xll.qlCalendarAdvance(Calendar,$H1001,B1002,"f",FALSE)</f>
        <v>46385</v>
      </c>
      <c r="I1002" s="177">
        <f>_xll.qlInterestRateIndexValueDate(Index1M,$H1002)</f>
        <v>46387</v>
      </c>
      <c r="J1002" s="182">
        <f>IFERROR(_xll.qlIndexFixing(Index1M,$H1002,TRUE,_xll.ohTrigger(RecalcTrigger,Trigger1M)),NA())</f>
        <v>2.0154880203017259E-2</v>
      </c>
      <c r="K1002" s="44">
        <f>IFERROR(_xll.qlIndexFixing(Index3M,H1002,TRUE,_xll.ohTrigger(RecalcTrigger,Trigger3M)),NA())</f>
        <v>2.1064386897548637E-2</v>
      </c>
      <c r="L1002" s="44">
        <f>IFERROR(_xll.qlIndexFixing(Index6M,$H1002,TRUE,_xll.ohTrigger(RecalcTrigger,Trigger6M)),NA())</f>
        <v>2.1599715772017154E-2</v>
      </c>
      <c r="M1002" s="183">
        <f>IFERROR(_xll.qlIndexFixing(Index1Y,$H1002,TRUE,_xll.ohTrigger(RecalcTrigger,Trigger1Y)),NA())</f>
        <v>2.2249712897502681E-2</v>
      </c>
      <c r="N1002" s="182">
        <f>IFERROR(_xll.qlIndexFixing(ONIndex1M,I1002,TRUE,_xll.ohTrigger(RecalcTrigger,Trigger1M)),NA())</f>
        <v>2.0121309121678976E-2</v>
      </c>
      <c r="O1002" s="44">
        <f>IFERROR(_xll.qlIndexFixing(ONIndex3M,I1002,TRUE,_xll.ohTrigger(RecalcTrigger,Trigger3M)),NA())</f>
        <v>2.0942316220065038E-2</v>
      </c>
      <c r="P1002" s="44">
        <f>IFERROR(_xll.qlIndexFixing(ONIndex6M,I1002,TRUE,_xll.ohTrigger(RecalcTrigger,Trigger6M)),NA())</f>
        <v>2.1362740616481801E-2</v>
      </c>
      <c r="Q1002" s="183">
        <f>IFERROR(_xll.qlIndexFixing(ONIndex1Y,I1002,TRUE,_xll.ohTrigger(RecalcTrigger,Trigger1Y)),NA())</f>
        <v>2.1850988762635026E-2</v>
      </c>
    </row>
    <row r="1003" spans="2:17" x14ac:dyDescent="0.2">
      <c r="B1003" s="39" t="s">
        <v>42</v>
      </c>
      <c r="D1003" s="42">
        <f>_xll.qlCalendarAdvance(Calendar,$D1002,B1003,"f",FALSE)</f>
        <v>46392</v>
      </c>
      <c r="E1003" s="177">
        <f>_xll.qlInterestRateIndexValueDate(IndexON,D1003)</f>
        <v>46392</v>
      </c>
      <c r="F1003" s="193">
        <f>IFERROR(_xll.qlIndexFixing(IndexON,D1003,TRUE,_xll.ohTrigger(RecalcTrigger,TriggerON)),NA())</f>
        <v>1.9673453070234714E-2</v>
      </c>
      <c r="H1003" s="42">
        <f>_xll.qlCalendarAdvance(Calendar,$H1002,B1003,"f",FALSE)</f>
        <v>46392</v>
      </c>
      <c r="I1003" s="177">
        <f>_xll.qlInterestRateIndexValueDate(Index1M,$H1003)</f>
        <v>46394</v>
      </c>
      <c r="J1003" s="182">
        <f>IFERROR(_xll.qlIndexFixing(Index1M,$H1003,TRUE,_xll.ohTrigger(RecalcTrigger,Trigger1M)),NA())</f>
        <v>2.0173206301487556E-2</v>
      </c>
      <c r="K1003" s="44">
        <f>IFERROR(_xll.qlIndexFixing(Index3M,H1003,TRUE,_xll.ohTrigger(RecalcTrigger,Trigger3M)),NA())</f>
        <v>2.1075986838623884E-2</v>
      </c>
      <c r="L1003" s="44">
        <f>IFERROR(_xll.qlIndexFixing(Index6M,$H1003,TRUE,_xll.ohTrigger(RecalcTrigger,Trigger6M)),NA())</f>
        <v>2.1608819718306145E-2</v>
      </c>
      <c r="M1003" s="183">
        <f>IFERROR(_xll.qlIndexFixing(Index1Y,$H1003,TRUE,_xll.ohTrigger(RecalcTrigger,Trigger1Y)),NA())</f>
        <v>2.2254732492106764E-2</v>
      </c>
      <c r="N1003" s="182">
        <f>IFERROR(_xll.qlIndexFixing(ONIndex1M,I1003,TRUE,_xll.ohTrigger(RecalcTrigger,Trigger1M)),NA())</f>
        <v>2.0133298889177809E-2</v>
      </c>
      <c r="O1003" s="44">
        <f>IFERROR(_xll.qlIndexFixing(ONIndex3M,I1003,TRUE,_xll.ohTrigger(RecalcTrigger,Trigger3M)),NA())</f>
        <v>2.0953151814326887E-2</v>
      </c>
      <c r="P1003" s="44">
        <f>IFERROR(_xll.qlIndexFixing(ONIndex6M,I1003,TRUE,_xll.ohTrigger(RecalcTrigger,Trigger6M)),NA())</f>
        <v>2.1372811494293487E-2</v>
      </c>
      <c r="Q1003" s="183">
        <f>IFERROR(_xll.qlIndexFixing(ONIndex1Y,I1003,TRUE,_xll.ohTrigger(RecalcTrigger,Trigger1Y)),NA())</f>
        <v>2.1858109708148277E-2</v>
      </c>
    </row>
    <row r="1004" spans="2:17" x14ac:dyDescent="0.2">
      <c r="B1004" s="39" t="s">
        <v>42</v>
      </c>
      <c r="D1004" s="42">
        <f>_xll.qlCalendarAdvance(Calendar,$D1003,B1004,"f",FALSE)</f>
        <v>46399</v>
      </c>
      <c r="E1004" s="177">
        <f>_xll.qlInterestRateIndexValueDate(IndexON,D1004)</f>
        <v>46399</v>
      </c>
      <c r="F1004" s="193">
        <f>IFERROR(_xll.qlIndexFixing(IndexON,D1004,TRUE,_xll.ohTrigger(RecalcTrigger,TriggerON)),NA())</f>
        <v>1.9686007673511696E-2</v>
      </c>
      <c r="H1004" s="42">
        <f>_xll.qlCalendarAdvance(Calendar,$H1003,B1004,"f",FALSE)</f>
        <v>46399</v>
      </c>
      <c r="I1004" s="177">
        <f>_xll.qlInterestRateIndexValueDate(Index1M,$H1004)</f>
        <v>46401</v>
      </c>
      <c r="J1004" s="182">
        <f>IFERROR(_xll.qlIndexFixing(Index1M,$H1004,TRUE,_xll.ohTrigger(RecalcTrigger,Trigger1M)),NA())</f>
        <v>2.0186712037776888E-2</v>
      </c>
      <c r="K1004" s="44">
        <f>IFERROR(_xll.qlIndexFixing(Index3M,H1004,TRUE,_xll.ohTrigger(RecalcTrigger,Trigger3M)),NA())</f>
        <v>2.1087392015922468E-2</v>
      </c>
      <c r="L1004" s="44">
        <f>IFERROR(_xll.qlIndexFixing(Index6M,$H1004,TRUE,_xll.ohTrigger(RecalcTrigger,Trigger6M)),NA())</f>
        <v>2.1617693791761438E-2</v>
      </c>
      <c r="M1004" s="183">
        <f>IFERROR(_xll.qlIndexFixing(Index1Y,$H1004,TRUE,_xll.ohTrigger(RecalcTrigger,Trigger1Y)),NA())</f>
        <v>2.2259627449851327E-2</v>
      </c>
      <c r="N1004" s="182">
        <f>IFERROR(_xll.qlIndexFixing(ONIndex1M,I1004,TRUE,_xll.ohTrigger(RecalcTrigger,Trigger1M)),NA())</f>
        <v>2.0147104871375277E-2</v>
      </c>
      <c r="O1004" s="44">
        <f>IFERROR(_xll.qlIndexFixing(ONIndex3M,I1004,TRUE,_xll.ohTrigger(RecalcTrigger,Trigger3M)),NA())</f>
        <v>2.0965615849570796E-2</v>
      </c>
      <c r="P1004" s="44">
        <f>IFERROR(_xll.qlIndexFixing(ONIndex6M,I1004,TRUE,_xll.ohTrigger(RecalcTrigger,Trigger6M)),NA())</f>
        <v>2.1384357279901067E-2</v>
      </c>
      <c r="Q1004" s="183">
        <f>IFERROR(_xll.qlIndexFixing(ONIndex1Y,I1004,TRUE,_xll.ohTrigger(RecalcTrigger,Trigger1Y)),NA())</f>
        <v>2.1866289872773947E-2</v>
      </c>
    </row>
    <row r="1005" spans="2:17" x14ac:dyDescent="0.2">
      <c r="B1005" s="39" t="s">
        <v>42</v>
      </c>
      <c r="D1005" s="42">
        <f>_xll.qlCalendarAdvance(Calendar,$D1004,B1005,"f",FALSE)</f>
        <v>46406</v>
      </c>
      <c r="E1005" s="177">
        <f>_xll.qlInterestRateIndexValueDate(IndexON,D1005)</f>
        <v>46406</v>
      </c>
      <c r="F1005" s="193">
        <f>IFERROR(_xll.qlIndexFixing(IndexON,D1005,TRUE,_xll.ohTrigger(RecalcTrigger,TriggerON)),NA())</f>
        <v>1.9698455896524081E-2</v>
      </c>
      <c r="H1005" s="42">
        <f>_xll.qlCalendarAdvance(Calendar,$H1004,B1005,"f",FALSE)</f>
        <v>46406</v>
      </c>
      <c r="I1005" s="177">
        <f>_xll.qlInterestRateIndexValueDate(Index1M,$H1005)</f>
        <v>46408</v>
      </c>
      <c r="J1005" s="182">
        <f>IFERROR(_xll.qlIndexFixing(Index1M,$H1005,TRUE,_xll.ohTrigger(RecalcTrigger,Trigger1M)),NA())</f>
        <v>2.0200020017844822E-2</v>
      </c>
      <c r="K1005" s="44">
        <f>IFERROR(_xll.qlIndexFixing(Index3M,H1005,TRUE,_xll.ohTrigger(RecalcTrigger,Trigger3M)),NA())</f>
        <v>2.1098601964944841E-2</v>
      </c>
      <c r="L1005" s="44">
        <f>IFERROR(_xll.qlIndexFixing(Index6M,$H1005,TRUE,_xll.ohTrigger(RecalcTrigger,Trigger6M)),NA())</f>
        <v>2.1626337310069604E-2</v>
      </c>
      <c r="M1005" s="183">
        <f>IFERROR(_xll.qlIndexFixing(Index1Y,$H1005,TRUE,_xll.ohTrigger(RecalcTrigger,Trigger1Y)),NA())</f>
        <v>2.2264398944225952E-2</v>
      </c>
      <c r="N1005" s="182">
        <f>IFERROR(_xll.qlIndexFixing(ONIndex1M,I1005,TRUE,_xll.ohTrigger(RecalcTrigger,Trigger1M)),NA())</f>
        <v>2.0160714274979341E-2</v>
      </c>
      <c r="O1005" s="44">
        <f>IFERROR(_xll.qlIndexFixing(ONIndex3M,I1005,TRUE,_xll.ohTrigger(RecalcTrigger,Trigger3M)),NA())</f>
        <v>2.0977888301985104E-2</v>
      </c>
      <c r="P1005" s="44">
        <f>IFERROR(_xll.qlIndexFixing(ONIndex6M,I1005,TRUE,_xll.ohTrigger(RecalcTrigger,Trigger6M)),NA())</f>
        <v>2.1395683194427306E-2</v>
      </c>
      <c r="Q1005" s="183">
        <f>IFERROR(_xll.qlIndexFixing(ONIndex1Y,I1005,TRUE,_xll.ohTrigger(RecalcTrigger,Trigger1Y)),NA())</f>
        <v>2.1874332535869456E-2</v>
      </c>
    </row>
    <row r="1006" spans="2:17" x14ac:dyDescent="0.2">
      <c r="B1006" s="39" t="s">
        <v>42</v>
      </c>
      <c r="D1006" s="42">
        <f>_xll.qlCalendarAdvance(Calendar,$D1005,B1006,"f",FALSE)</f>
        <v>46413</v>
      </c>
      <c r="E1006" s="177">
        <f>_xll.qlInterestRateIndexValueDate(IndexON,D1006)</f>
        <v>46413</v>
      </c>
      <c r="F1006" s="193">
        <f>IFERROR(_xll.qlIndexFixing(IndexON,D1006,TRUE,_xll.ohTrigger(RecalcTrigger,TriggerON)),NA())</f>
        <v>1.9710797879799458E-2</v>
      </c>
      <c r="H1006" s="42">
        <f>_xll.qlCalendarAdvance(Calendar,$H1005,B1006,"f",FALSE)</f>
        <v>46413</v>
      </c>
      <c r="I1006" s="177">
        <f>_xll.qlInterestRateIndexValueDate(Index1M,$H1006)</f>
        <v>46415</v>
      </c>
      <c r="J1006" s="182">
        <f>IFERROR(_xll.qlIndexFixing(Index1M,$H1006,TRUE,_xll.ohTrigger(RecalcTrigger,Trigger1M)),NA())</f>
        <v>2.0208667338901788E-2</v>
      </c>
      <c r="K1006" s="44">
        <f>IFERROR(_xll.qlIndexFixing(Index3M,H1006,TRUE,_xll.ohTrigger(RecalcTrigger,Trigger3M)),NA())</f>
        <v>2.1109616221208327E-2</v>
      </c>
      <c r="L1006" s="44">
        <f>IFERROR(_xll.qlIndexFixing(Index6M,$H1006,TRUE,_xll.ohTrigger(RecalcTrigger,Trigger6M)),NA())</f>
        <v>2.1634749590984336E-2</v>
      </c>
      <c r="M1006" s="183">
        <f>IFERROR(_xll.qlIndexFixing(Index1Y,$H1006,TRUE,_xll.ohTrigger(RecalcTrigger,Trigger1Y)),NA())</f>
        <v>2.2269048156122954E-2</v>
      </c>
      <c r="N1006" s="182">
        <f>IFERROR(_xll.qlIndexFixing(ONIndex1M,I1006,TRUE,_xll.ohTrigger(RecalcTrigger,Trigger1M)),NA())</f>
        <v>2.0174126582723773E-2</v>
      </c>
      <c r="O1006" s="44">
        <f>IFERROR(_xll.qlIndexFixing(ONIndex3M,I1006,TRUE,_xll.ohTrigger(RecalcTrigger,Trigger3M)),NA())</f>
        <v>2.0989968710818374E-2</v>
      </c>
      <c r="P1006" s="44">
        <f>IFERROR(_xll.qlIndexFixing(ONIndex6M,I1006,TRUE,_xll.ohTrigger(RecalcTrigger,Trigger6M)),NA())</f>
        <v>2.140678856576983E-2</v>
      </c>
      <c r="Q1006" s="183">
        <f>IFERROR(_xll.qlIndexFixing(ONIndex1Y,I1006,TRUE,_xll.ohTrigger(RecalcTrigger,Trigger1Y)),NA())</f>
        <v>2.1882237612782518E-2</v>
      </c>
    </row>
    <row r="1007" spans="2:17" x14ac:dyDescent="0.2">
      <c r="B1007" s="39" t="s">
        <v>42</v>
      </c>
      <c r="D1007" s="42">
        <f>_xll.qlCalendarAdvance(Calendar,$D1006,B1007,"f",FALSE)</f>
        <v>46420</v>
      </c>
      <c r="E1007" s="177">
        <f>_xll.qlInterestRateIndexValueDate(IndexON,D1007)</f>
        <v>46420</v>
      </c>
      <c r="F1007" s="193">
        <f>IFERROR(_xll.qlIndexFixing(IndexON,D1007,TRUE,_xll.ohTrigger(RecalcTrigger,TriggerON)),NA())</f>
        <v>1.9723033764185161E-2</v>
      </c>
      <c r="H1007" s="42">
        <f>_xll.qlCalendarAdvance(Calendar,$H1006,B1007,"f",FALSE)</f>
        <v>46420</v>
      </c>
      <c r="I1007" s="177">
        <f>_xll.qlInterestRateIndexValueDate(Index1M,$H1007)</f>
        <v>46422</v>
      </c>
      <c r="J1007" s="182">
        <f>IFERROR(_xll.qlIndexFixing(Index1M,$H1007,TRUE,_xll.ohTrigger(RecalcTrigger,Trigger1M)),NA())</f>
        <v>2.0220142374163887E-2</v>
      </c>
      <c r="K1007" s="44">
        <f>IFERROR(_xll.qlIndexFixing(Index3M,H1007,TRUE,_xll.ohTrigger(RecalcTrigger,Trigger3M)),NA())</f>
        <v>2.1119079638500491E-2</v>
      </c>
      <c r="L1007" s="44">
        <f>IFERROR(_xll.qlIndexFixing(Index6M,$H1007,TRUE,_xll.ohTrigger(RecalcTrigger,Trigger6M)),NA())</f>
        <v>2.1642929952327788E-2</v>
      </c>
      <c r="M1007" s="183">
        <f>IFERROR(_xll.qlIndexFixing(Index1Y,$H1007,TRUE,_xll.ohTrigger(RecalcTrigger,Trigger1Y)),NA())</f>
        <v>2.2273576273835631E-2</v>
      </c>
      <c r="N1007" s="182">
        <f>IFERROR(_xll.qlIndexFixing(ONIndex1M,I1007,TRUE,_xll.ohTrigger(RecalcTrigger,Trigger1M)),NA())</f>
        <v>2.0187341277182469E-2</v>
      </c>
      <c r="O1007" s="44">
        <f>IFERROR(_xll.qlIndexFixing(ONIndex3M,I1007,TRUE,_xll.ohTrigger(RecalcTrigger,Trigger3M)),NA())</f>
        <v>2.1001856615878722E-2</v>
      </c>
      <c r="P1007" s="44">
        <f>IFERROR(_xll.qlIndexFixing(ONIndex6M,I1007,TRUE,_xll.ohTrigger(RecalcTrigger,Trigger6M)),NA())</f>
        <v>2.1417672722146008E-2</v>
      </c>
      <c r="Q1007" s="183">
        <f>IFERROR(_xll.qlIndexFixing(ONIndex1Y,I1007,TRUE,_xll.ohTrigger(RecalcTrigger,Trigger1Y)),NA())</f>
        <v>2.1890005019100656E-2</v>
      </c>
    </row>
    <row r="1008" spans="2:17" x14ac:dyDescent="0.2">
      <c r="B1008" s="39" t="s">
        <v>42</v>
      </c>
      <c r="D1008" s="42">
        <f>_xll.qlCalendarAdvance(Calendar,$D1007,B1008,"f",FALSE)</f>
        <v>46427</v>
      </c>
      <c r="E1008" s="177">
        <f>_xll.qlInterestRateIndexValueDate(IndexON,D1008)</f>
        <v>46427</v>
      </c>
      <c r="F1008" s="193">
        <f>IFERROR(_xll.qlIndexFixing(IndexON,D1008,TRUE,_xll.ohTrigger(RecalcTrigger,TriggerON)),NA())</f>
        <v>1.9735163690288715E-2</v>
      </c>
      <c r="H1008" s="42">
        <f>_xll.qlCalendarAdvance(Calendar,$H1007,B1008,"f",FALSE)</f>
        <v>46427</v>
      </c>
      <c r="I1008" s="177">
        <f>_xll.qlInterestRateIndexValueDate(Index1M,$H1008)</f>
        <v>46429</v>
      </c>
      <c r="J1008" s="182">
        <f>IFERROR(_xll.qlIndexFixing(Index1M,$H1008,TRUE,_xll.ohTrigger(RecalcTrigger,Trigger1M)),NA())</f>
        <v>2.0232908210500482E-2</v>
      </c>
      <c r="K1008" s="44">
        <f>IFERROR(_xll.qlIndexFixing(Index3M,H1008,TRUE,_xll.ohTrigger(RecalcTrigger,Trigger3M)),NA())</f>
        <v>2.1129714623795599E-2</v>
      </c>
      <c r="L1008" s="44">
        <f>IFERROR(_xll.qlIndexFixing(Index6M,$H1008,TRUE,_xll.ohTrigger(RecalcTrigger,Trigger6M)),NA())</f>
        <v>2.1650877711991885E-2</v>
      </c>
      <c r="M1008" s="183">
        <f>IFERROR(_xll.qlIndexFixing(Index1Y,$H1008,TRUE,_xll.ohTrigger(RecalcTrigger,Trigger1Y)),NA())</f>
        <v>2.2277984493056954E-2</v>
      </c>
      <c r="N1008" s="182">
        <f>IFERROR(_xll.qlIndexFixing(ONIndex1M,I1008,TRUE,_xll.ohTrigger(RecalcTrigger,Trigger1M)),NA())</f>
        <v>2.02003578410892E-2</v>
      </c>
      <c r="O1008" s="44">
        <f>IFERROR(_xll.qlIndexFixing(ONIndex3M,I1008,TRUE,_xll.ohTrigger(RecalcTrigger,Trigger3M)),NA())</f>
        <v>2.1013551556494647E-2</v>
      </c>
      <c r="P1008" s="44">
        <f>IFERROR(_xll.qlIndexFixing(ONIndex6M,I1008,TRUE,_xll.ohTrigger(RecalcTrigger,Trigger6M)),NA())</f>
        <v>2.1428334991053788E-2</v>
      </c>
      <c r="Q1008" s="183">
        <f>IFERROR(_xll.qlIndexFixing(ONIndex1Y,I1008,TRUE,_xll.ohTrigger(RecalcTrigger,Trigger1Y)),NA())</f>
        <v>2.1897634670091648E-2</v>
      </c>
    </row>
    <row r="1009" spans="2:17" x14ac:dyDescent="0.2">
      <c r="B1009" s="39" t="s">
        <v>42</v>
      </c>
      <c r="D1009" s="42">
        <f>_xll.qlCalendarAdvance(Calendar,$D1008,B1009,"f",FALSE)</f>
        <v>46434</v>
      </c>
      <c r="E1009" s="177">
        <f>_xll.qlInterestRateIndexValueDate(IndexON,D1009)</f>
        <v>46434</v>
      </c>
      <c r="F1009" s="193">
        <f>IFERROR(_xll.qlIndexFixing(IndexON,D1009,TRUE,_xll.ohTrigger(RecalcTrigger,TriggerON)),NA())</f>
        <v>1.9747187798957455E-2</v>
      </c>
      <c r="H1009" s="42">
        <f>_xll.qlCalendarAdvance(Calendar,$H1008,B1009,"f",FALSE)</f>
        <v>46434</v>
      </c>
      <c r="I1009" s="177">
        <f>_xll.qlInterestRateIndexValueDate(Index1M,$H1009)</f>
        <v>46436</v>
      </c>
      <c r="J1009" s="182">
        <f>IFERROR(_xll.qlIndexFixing(Index1M,$H1009,TRUE,_xll.ohTrigger(RecalcTrigger,Trigger1M)),NA())</f>
        <v>2.0245474406427162E-2</v>
      </c>
      <c r="K1009" s="44">
        <f>IFERROR(_xll.qlIndexFixing(Index3M,H1009,TRUE,_xll.ohTrigger(RecalcTrigger,Trigger3M)),NA())</f>
        <v>2.1140152567435806E-2</v>
      </c>
      <c r="L1009" s="44">
        <f>IFERROR(_xll.qlIndexFixing(Index6M,$H1009,TRUE,_xll.ohTrigger(RecalcTrigger,Trigger6M)),NA())</f>
        <v>2.1658592187937892E-2</v>
      </c>
      <c r="M1009" s="183">
        <f>IFERROR(_xll.qlIndexFixing(Index1Y,$H1009,TRUE,_xll.ohTrigger(RecalcTrigger,Trigger1Y)),NA())</f>
        <v>2.2282274016878687E-2</v>
      </c>
      <c r="N1009" s="182">
        <f>IFERROR(_xll.qlIndexFixing(ONIndex1M,I1009,TRUE,_xll.ohTrigger(RecalcTrigger,Trigger1M)),NA())</f>
        <v>2.0213175757097801E-2</v>
      </c>
      <c r="O1009" s="44">
        <f>IFERROR(_xll.qlIndexFixing(ONIndex3M,I1009,TRUE,_xll.ohTrigger(RecalcTrigger,Trigger3M)),NA())</f>
        <v>2.1025053072234456E-2</v>
      </c>
      <c r="P1009" s="44">
        <f>IFERROR(_xll.qlIndexFixing(ONIndex6M,I1009,TRUE,_xll.ohTrigger(RecalcTrigger,Trigger6M)),NA())</f>
        <v>2.1438774701030283E-2</v>
      </c>
      <c r="Q1009" s="183">
        <f>IFERROR(_xll.qlIndexFixing(ONIndex1Y,I1009,TRUE,_xll.ohTrigger(RecalcTrigger,Trigger1Y)),NA())</f>
        <v>2.1905126481183146E-2</v>
      </c>
    </row>
    <row r="1010" spans="2:17" x14ac:dyDescent="0.2">
      <c r="B1010" s="39" t="s">
        <v>42</v>
      </c>
      <c r="D1010" s="42">
        <f>_xll.qlCalendarAdvance(Calendar,$D1009,B1010,"f",FALSE)</f>
        <v>46441</v>
      </c>
      <c r="E1010" s="177">
        <f>_xll.qlInterestRateIndexValueDate(IndexON,D1010)</f>
        <v>46441</v>
      </c>
      <c r="F1010" s="193">
        <f>IFERROR(_xll.qlIndexFixing(IndexON,D1010,TRUE,_xll.ohTrigger(RecalcTrigger,TriggerON)),NA())</f>
        <v>1.9759106230798906E-2</v>
      </c>
      <c r="H1010" s="42">
        <f>_xll.qlCalendarAdvance(Calendar,$H1009,B1010,"f",FALSE)</f>
        <v>46441</v>
      </c>
      <c r="I1010" s="177">
        <f>_xll.qlInterestRateIndexValueDate(Index1M,$H1010)</f>
        <v>46443</v>
      </c>
      <c r="J1010" s="182">
        <f>IFERROR(_xll.qlIndexFixing(Index1M,$H1010,TRUE,_xll.ohTrigger(RecalcTrigger,Trigger1M)),NA())</f>
        <v>2.0257840443295941E-2</v>
      </c>
      <c r="K1010" s="44">
        <f>IFERROR(_xll.qlIndexFixing(Index3M,H1010,TRUE,_xll.ohTrigger(RecalcTrigger,Trigger3M)),NA())</f>
        <v>2.1150393005079732E-2</v>
      </c>
      <c r="L1010" s="44">
        <f>IFERROR(_xll.qlIndexFixing(Index6M,$H1010,TRUE,_xll.ohTrigger(RecalcTrigger,Trigger6M)),NA())</f>
        <v>2.1666072698197297E-2</v>
      </c>
      <c r="M1010" s="183">
        <f>IFERROR(_xll.qlIndexFixing(Index1Y,$H1010,TRUE,_xll.ohTrigger(RecalcTrigger,Trigger1Y)),NA())</f>
        <v>2.2286446055789416E-2</v>
      </c>
      <c r="N1010" s="182">
        <f>IFERROR(_xll.qlIndexFixing(ONIndex1M,I1010,TRUE,_xll.ohTrigger(RecalcTrigger,Trigger1M)),NA())</f>
        <v>2.0225794507942041E-2</v>
      </c>
      <c r="O1010" s="44">
        <f>IFERROR(_xll.qlIndexFixing(ONIndex3M,I1010,TRUE,_xll.ohTrigger(RecalcTrigger,Trigger3M)),NA())</f>
        <v>2.1036360702666457E-2</v>
      </c>
      <c r="P1010" s="44">
        <f>IFERROR(_xll.qlIndexFixing(ONIndex6M,I1010,TRUE,_xll.ohTrigger(RecalcTrigger,Trigger6M)),NA())</f>
        <v>2.144899117957344E-2</v>
      </c>
      <c r="Q1010" s="183">
        <f>IFERROR(_xll.qlIndexFixing(ONIndex1Y,I1010,TRUE,_xll.ohTrigger(RecalcTrigger,Trigger1Y)),NA())</f>
        <v>2.19124803678028E-2</v>
      </c>
    </row>
    <row r="1011" spans="2:17" x14ac:dyDescent="0.2">
      <c r="B1011" s="39" t="s">
        <v>42</v>
      </c>
      <c r="D1011" s="42">
        <f>_xll.qlCalendarAdvance(Calendar,$D1010,B1011,"f",FALSE)</f>
        <v>46448</v>
      </c>
      <c r="E1011" s="177">
        <f>_xll.qlInterestRateIndexValueDate(IndexON,D1011)</f>
        <v>46448</v>
      </c>
      <c r="F1011" s="193">
        <f>IFERROR(_xll.qlIndexFixing(IndexON,D1011,TRUE,_xll.ohTrigger(RecalcTrigger,TriggerON)),NA())</f>
        <v>1.9770919126660402E-2</v>
      </c>
      <c r="H1011" s="42">
        <f>_xll.qlCalendarAdvance(Calendar,$H1010,B1011,"f",FALSE)</f>
        <v>46448</v>
      </c>
      <c r="I1011" s="177">
        <f>_xll.qlInterestRateIndexValueDate(Index1M,$H1011)</f>
        <v>46450</v>
      </c>
      <c r="J1011" s="182">
        <f>IFERROR(_xll.qlIndexFixing(Index1M,$H1011,TRUE,_xll.ohTrigger(RecalcTrigger,Trigger1M)),NA())</f>
        <v>2.0275685960473855E-2</v>
      </c>
      <c r="K1011" s="44">
        <f>IFERROR(_xll.qlIndexFixing(Index3M,H1011,TRUE,_xll.ohTrigger(RecalcTrigger,Trigger3M)),NA())</f>
        <v>2.1164332853263784E-2</v>
      </c>
      <c r="L1011" s="44">
        <f>IFERROR(_xll.qlIndexFixing(Index6M,$H1011,TRUE,_xll.ohTrigger(RecalcTrigger,Trigger6M)),NA())</f>
        <v>2.167873297351295E-2</v>
      </c>
      <c r="M1011" s="183">
        <f>IFERROR(_xll.qlIndexFixing(Index1Y,$H1011,TRUE,_xll.ohTrigger(RecalcTrigger,Trigger1Y)),NA())</f>
        <v>2.2293192239719185E-2</v>
      </c>
      <c r="N1011" s="182">
        <f>IFERROR(_xll.qlIndexFixing(ONIndex1M,I1011,TRUE,_xll.ohTrigger(RecalcTrigger,Trigger1M)),NA())</f>
        <v>2.0238213576275754E-2</v>
      </c>
      <c r="O1011" s="44">
        <f>IFERROR(_xll.qlIndexFixing(ONIndex3M,I1011,TRUE,_xll.ohTrigger(RecalcTrigger,Trigger3M)),NA())</f>
        <v>2.1047473987438892E-2</v>
      </c>
      <c r="P1011" s="44">
        <f>IFERROR(_xll.qlIndexFixing(ONIndex6M,I1011,TRUE,_xll.ohTrigger(RecalcTrigger,Trigger6M)),NA())</f>
        <v>2.1458983754820693E-2</v>
      </c>
      <c r="Q1011" s="183">
        <f>IFERROR(_xll.qlIndexFixing(ONIndex1Y,I1011,TRUE,_xll.ohTrigger(RecalcTrigger,Trigger1Y)),NA())</f>
        <v>2.1919696245298326E-2</v>
      </c>
    </row>
    <row r="1012" spans="2:17" x14ac:dyDescent="0.2">
      <c r="B1012" s="39" t="s">
        <v>42</v>
      </c>
      <c r="D1012" s="42">
        <f>_xll.qlCalendarAdvance(Calendar,$D1011,B1012,"f",FALSE)</f>
        <v>46455</v>
      </c>
      <c r="E1012" s="177">
        <f>_xll.qlInterestRateIndexValueDate(IndexON,D1012)</f>
        <v>46455</v>
      </c>
      <c r="F1012" s="193">
        <f>IFERROR(_xll.qlIndexFixing(IndexON,D1012,TRUE,_xll.ohTrigger(RecalcTrigger,TriggerON)),NA())</f>
        <v>1.9782626627069533E-2</v>
      </c>
      <c r="H1012" s="42">
        <f>_xll.qlCalendarAdvance(Calendar,$H1011,B1012,"f",FALSE)</f>
        <v>46455</v>
      </c>
      <c r="I1012" s="177">
        <f>_xll.qlInterestRateIndexValueDate(Index1M,$H1012)</f>
        <v>46457</v>
      </c>
      <c r="J1012" s="182">
        <f>IFERROR(_xll.qlIndexFixing(Index1M,$H1012,TRUE,_xll.ohTrigger(RecalcTrigger,Trigger1M)),NA())</f>
        <v>2.0287595118593515E-2</v>
      </c>
      <c r="K1012" s="44">
        <f>IFERROR(_xll.qlIndexFixing(Index3M,H1012,TRUE,_xll.ohTrigger(RecalcTrigger,Trigger3M)),NA())</f>
        <v>2.1174135814486555E-2</v>
      </c>
      <c r="L1012" s="44">
        <f>IFERROR(_xll.qlIndexFixing(Index6M,$H1012,TRUE,_xll.ohTrigger(RecalcTrigger,Trigger6M)),NA())</f>
        <v>2.1685660308330124E-2</v>
      </c>
      <c r="M1012" s="183">
        <f>IFERROR(_xll.qlIndexFixing(Index1Y,$H1012,TRUE,_xll.ohTrigger(RecalcTrigger,Trigger1Y)),NA())</f>
        <v>2.2297112525920069E-2</v>
      </c>
      <c r="N1012" s="182">
        <f>IFERROR(_xll.qlIndexFixing(ONIndex1M,I1012,TRUE,_xll.ohTrigger(RecalcTrigger,Trigger1M)),NA())</f>
        <v>2.0250432444912647E-2</v>
      </c>
      <c r="O1012" s="44">
        <f>IFERROR(_xll.qlIndexFixing(ONIndex3M,I1012,TRUE,_xll.ohTrigger(RecalcTrigger,Trigger3M)),NA())</f>
        <v>2.105839246588026E-2</v>
      </c>
      <c r="P1012" s="44">
        <f>IFERROR(_xll.qlIndexFixing(ONIndex6M,I1012,TRUE,_xll.ohTrigger(RecalcTrigger,Trigger6M)),NA())</f>
        <v>2.1468751754989412E-2</v>
      </c>
      <c r="Q1012" s="183">
        <f>IFERROR(_xll.qlIndexFixing(ONIndex1Y,I1012,TRUE,_xll.ohTrigger(RecalcTrigger,Trigger1Y)),NA())</f>
        <v>2.1926774029257246E-2</v>
      </c>
    </row>
    <row r="1013" spans="2:17" x14ac:dyDescent="0.2">
      <c r="B1013" s="39" t="s">
        <v>42</v>
      </c>
      <c r="D1013" s="42">
        <f>_xll.qlCalendarAdvance(Calendar,$D1012,B1013,"f",FALSE)</f>
        <v>46462</v>
      </c>
      <c r="E1013" s="177">
        <f>_xll.qlInterestRateIndexValueDate(IndexON,D1013)</f>
        <v>46462</v>
      </c>
      <c r="F1013" s="193">
        <f>IFERROR(_xll.qlIndexFixing(IndexON,D1013,TRUE,_xll.ohTrigger(RecalcTrigger,TriggerON)),NA())</f>
        <v>1.9794228872953568E-2</v>
      </c>
      <c r="H1013" s="42">
        <f>_xll.qlCalendarAdvance(Calendar,$H1012,B1013,"f",FALSE)</f>
        <v>46462</v>
      </c>
      <c r="I1013" s="177">
        <f>_xll.qlInterestRateIndexValueDate(Index1M,$H1013)</f>
        <v>46464</v>
      </c>
      <c r="J1013" s="182">
        <f>IFERROR(_xll.qlIndexFixing(Index1M,$H1013,TRUE,_xll.ohTrigger(RecalcTrigger,Trigger1M)),NA())</f>
        <v>2.0299302369619632E-2</v>
      </c>
      <c r="K1013" s="44">
        <f>IFERROR(_xll.qlIndexFixing(Index3M,H1013,TRUE,_xll.ohTrigger(RecalcTrigger,Trigger3M)),NA())</f>
        <v>2.118373974311023E-2</v>
      </c>
      <c r="L1013" s="44">
        <f>IFERROR(_xll.qlIndexFixing(Index6M,$H1013,TRUE,_xll.ohTrigger(RecalcTrigger,Trigger6M)),NA())</f>
        <v>2.1692351318424063E-2</v>
      </c>
      <c r="M1013" s="183">
        <f>IFERROR(_xll.qlIndexFixing(Index1Y,$H1013,TRUE,_xll.ohTrigger(RecalcTrigger,Trigger1Y)),NA())</f>
        <v>2.2300919285232625E-2</v>
      </c>
      <c r="N1013" s="182">
        <f>IFERROR(_xll.qlIndexFixing(ONIndex1M,I1013,TRUE,_xll.ohTrigger(RecalcTrigger,Trigger1M)),NA())</f>
        <v>2.0262450596426618E-2</v>
      </c>
      <c r="O1013" s="44">
        <f>IFERROR(_xll.qlIndexFixing(ONIndex3M,I1013,TRUE,_xll.ohTrigger(RecalcTrigger,Trigger3M)),NA())</f>
        <v>2.1069115677638806E-2</v>
      </c>
      <c r="P1013" s="44">
        <f>IFERROR(_xll.qlIndexFixing(ONIndex6M,I1013,TRUE,_xll.ohTrigger(RecalcTrigger,Trigger6M)),NA())</f>
        <v>2.1478294507817353E-2</v>
      </c>
      <c r="Q1013" s="183">
        <f>IFERROR(_xll.qlIndexFixing(ONIndex1Y,I1013,TRUE,_xll.ohTrigger(RecalcTrigger,Trigger1Y)),NA())</f>
        <v>2.1933713635027274E-2</v>
      </c>
    </row>
    <row r="1014" spans="2:17" x14ac:dyDescent="0.2">
      <c r="B1014" s="39" t="s">
        <v>42</v>
      </c>
      <c r="D1014" s="42">
        <f>_xll.qlCalendarAdvance(Calendar,$D1013,B1014,"f",FALSE)</f>
        <v>46469</v>
      </c>
      <c r="E1014" s="177">
        <f>_xll.qlInterestRateIndexValueDate(IndexON,D1014)</f>
        <v>46469</v>
      </c>
      <c r="F1014" s="193">
        <f>IFERROR(_xll.qlIndexFixing(IndexON,D1014,TRUE,_xll.ohTrigger(RecalcTrigger,TriggerON)),NA())</f>
        <v>1.9805726004680224E-2</v>
      </c>
      <c r="H1014" s="42">
        <f>_xll.qlCalendarAdvance(Calendar,$H1013,B1014,"f",FALSE)</f>
        <v>46469</v>
      </c>
      <c r="I1014" s="177">
        <f>_xll.qlInterestRateIndexValueDate(Index1M,$H1014)</f>
        <v>46471</v>
      </c>
      <c r="J1014" s="182">
        <f>IFERROR(_xll.qlIndexFixing(Index1M,$H1014,TRUE,_xll.ohTrigger(RecalcTrigger,Trigger1M)),NA())</f>
        <v>2.0310807194729719E-2</v>
      </c>
      <c r="K1014" s="44">
        <f>IFERROR(_xll.qlIndexFixing(Index3M,H1014,TRUE,_xll.ohTrigger(RecalcTrigger,Trigger3M)),NA())</f>
        <v>2.1193144174770605E-2</v>
      </c>
      <c r="L1014" s="44">
        <f>IFERROR(_xll.qlIndexFixing(Index6M,$H1014,TRUE,_xll.ohTrigger(RecalcTrigger,Trigger6M)),NA())</f>
        <v>2.1698805401789877E-2</v>
      </c>
      <c r="M1014" s="183">
        <f>IFERROR(_xll.qlIndexFixing(Index1Y,$H1014,TRUE,_xll.ohTrigger(RecalcTrigger,Trigger1Y)),NA())</f>
        <v>2.2304613750242196E-2</v>
      </c>
      <c r="N1014" s="182">
        <f>IFERROR(_xll.qlIndexFixing(ONIndex1M,I1014,TRUE,_xll.ohTrigger(RecalcTrigger,Trigger1M)),NA())</f>
        <v>2.0277606741725407E-2</v>
      </c>
      <c r="O1014" s="44">
        <f>IFERROR(_xll.qlIndexFixing(ONIndex3M,I1014,TRUE,_xll.ohTrigger(RecalcTrigger,Trigger3M)),NA())</f>
        <v>2.1082615000738159E-2</v>
      </c>
      <c r="P1014" s="44">
        <f>IFERROR(_xll.qlIndexFixing(ONIndex6M,I1014,TRUE,_xll.ohTrigger(RecalcTrigger,Trigger6M)),NA())</f>
        <v>2.1490231704248686E-2</v>
      </c>
      <c r="Q1014" s="183">
        <f>IFERROR(_xll.qlIndexFixing(ONIndex1Y,I1014,TRUE,_xll.ohTrigger(RecalcTrigger,Trigger1Y)),NA())</f>
        <v>2.1942432811767887E-2</v>
      </c>
    </row>
    <row r="1015" spans="2:17" x14ac:dyDescent="0.2">
      <c r="B1015" s="39" t="s">
        <v>42</v>
      </c>
      <c r="D1015" s="42">
        <f>_xll.qlCalendarAdvance(Calendar,$D1014,B1015,"f",FALSE)</f>
        <v>46476</v>
      </c>
      <c r="E1015" s="177">
        <f>_xll.qlInterestRateIndexValueDate(IndexON,D1015)</f>
        <v>46476</v>
      </c>
      <c r="F1015" s="193">
        <f>IFERROR(_xll.qlIndexFixing(IndexON,D1015,TRUE,_xll.ohTrigger(RecalcTrigger,TriggerON)),NA())</f>
        <v>1.9817118163336644E-2</v>
      </c>
      <c r="H1015" s="42">
        <f>_xll.qlCalendarAdvance(Calendar,$H1014,B1015,"f",FALSE)</f>
        <v>46476</v>
      </c>
      <c r="I1015" s="177">
        <f>_xll.qlInterestRateIndexValueDate(Index1M,$H1015)</f>
        <v>46478</v>
      </c>
      <c r="J1015" s="182">
        <f>IFERROR(_xll.qlIndexFixing(Index1M,$H1015,TRUE,_xll.ohTrigger(RecalcTrigger,Trigger1M)),NA())</f>
        <v>2.0322109075111283E-2</v>
      </c>
      <c r="K1015" s="44">
        <f>IFERROR(_xll.qlIndexFixing(Index3M,H1015,TRUE,_xll.ohTrigger(RecalcTrigger,Trigger3M)),NA())</f>
        <v>2.1201105823724555E-2</v>
      </c>
      <c r="L1015" s="44">
        <f>IFERROR(_xll.qlIndexFixing(Index6M,$H1015,TRUE,_xll.ohTrigger(RecalcTrigger,Trigger6M)),NA())</f>
        <v>2.1701979570497014E-2</v>
      </c>
      <c r="M1015" s="183">
        <f>IFERROR(_xll.qlIndexFixing(Index1Y,$H1015,TRUE,_xll.ohTrigger(RecalcTrigger,Trigger1Y)),NA())</f>
        <v>2.2308197160867165E-2</v>
      </c>
      <c r="N1015" s="182">
        <f>IFERROR(_xll.qlIndexFixing(ONIndex1M,I1015,TRUE,_xll.ohTrigger(RecalcTrigger,Trigger1M)),NA())</f>
        <v>2.0285882678940936E-2</v>
      </c>
      <c r="O1015" s="44">
        <f>IFERROR(_xll.qlIndexFixing(ONIndex3M,I1015,TRUE,_xll.ohTrigger(RecalcTrigger,Trigger3M)),NA())</f>
        <v>2.1089974459380656E-2</v>
      </c>
      <c r="P1015" s="44">
        <f>IFERROR(_xll.qlIndexFixing(ONIndex6M,I1015,TRUE,_xll.ohTrigger(RecalcTrigger,Trigger6M)),NA())</f>
        <v>2.1496701583361144E-2</v>
      </c>
      <c r="Q1015" s="183">
        <f>IFERROR(_xll.qlIndexFixing(ONIndex1Y,I1015,TRUE,_xll.ohTrigger(RecalcTrigger,Trigger1Y)),NA())</f>
        <v>2.1947177973551391E-2</v>
      </c>
    </row>
    <row r="1016" spans="2:17" x14ac:dyDescent="0.2">
      <c r="B1016" s="39" t="s">
        <v>42</v>
      </c>
      <c r="D1016" s="42">
        <f>_xll.qlCalendarAdvance(Calendar,$D1015,B1016,"f",FALSE)</f>
        <v>46483</v>
      </c>
      <c r="E1016" s="177">
        <f>_xll.qlInterestRateIndexValueDate(IndexON,D1016)</f>
        <v>46483</v>
      </c>
      <c r="F1016" s="193">
        <f>IFERROR(_xll.qlIndexFixing(IndexON,D1016,TRUE,_xll.ohTrigger(RecalcTrigger,TriggerON)),NA())</f>
        <v>1.9828405489370482E-2</v>
      </c>
      <c r="H1016" s="42">
        <f>_xll.qlCalendarAdvance(Calendar,$H1015,B1016,"f",FALSE)</f>
        <v>46483</v>
      </c>
      <c r="I1016" s="177">
        <f>_xll.qlInterestRateIndexValueDate(Index1M,$H1016)</f>
        <v>46485</v>
      </c>
      <c r="J1016" s="182">
        <f>IFERROR(_xll.qlIndexFixing(Index1M,$H1016,TRUE,_xll.ohTrigger(RecalcTrigger,Trigger1M)),NA())</f>
        <v>2.0333207491961824E-2</v>
      </c>
      <c r="K1016" s="44">
        <f>IFERROR(_xll.qlIndexFixing(Index3M,H1016,TRUE,_xll.ohTrigger(RecalcTrigger,Trigger3M)),NA())</f>
        <v>2.1210123742279749E-2</v>
      </c>
      <c r="L1016" s="44">
        <f>IFERROR(_xll.qlIndexFixing(Index6M,$H1016,TRUE,_xll.ohTrigger(RecalcTrigger,Trigger6M)),NA())</f>
        <v>2.1708015449267797E-2</v>
      </c>
      <c r="M1016" s="183">
        <f>IFERROR(_xll.qlIndexFixing(Index1Y,$H1016,TRUE,_xll.ohTrigger(RecalcTrigger,Trigger1Y)),NA())</f>
        <v>2.231167076435701E-2</v>
      </c>
      <c r="N1016" s="182">
        <f>IFERROR(_xll.qlIndexFixing(ONIndex1M,I1016,TRUE,_xll.ohTrigger(RecalcTrigger,Trigger1M)),NA())</f>
        <v>2.0297295575328889E-2</v>
      </c>
      <c r="O1016" s="44">
        <f>IFERROR(_xll.qlIndexFixing(ONIndex3M,I1016,TRUE,_xll.ohTrigger(RecalcTrigger,Trigger3M)),NA())</f>
        <v>2.1100109108340703E-2</v>
      </c>
      <c r="P1016" s="44">
        <f>IFERROR(_xll.qlIndexFixing(ONIndex6M,I1016,TRUE,_xll.ohTrigger(RecalcTrigger,Trigger6M)),NA())</f>
        <v>2.1505564562112056E-2</v>
      </c>
      <c r="Q1016" s="183">
        <f>IFERROR(_xll.qlIndexFixing(ONIndex1Y,I1016,TRUE,_xll.ohTrigger(RecalcTrigger,Trigger1Y)),NA())</f>
        <v>2.195370253716078E-2</v>
      </c>
    </row>
    <row r="1017" spans="2:17" x14ac:dyDescent="0.2">
      <c r="B1017" s="39" t="s">
        <v>42</v>
      </c>
      <c r="D1017" s="42">
        <f>_xll.qlCalendarAdvance(Calendar,$D1016,B1017,"f",FALSE)</f>
        <v>46490</v>
      </c>
      <c r="E1017" s="177">
        <f>_xll.qlInterestRateIndexValueDate(IndexON,D1017)</f>
        <v>46490</v>
      </c>
      <c r="F1017" s="193">
        <f>IFERROR(_xll.qlIndexFixing(IndexON,D1017,TRUE,_xll.ohTrigger(RecalcTrigger,TriggerON)),NA())</f>
        <v>1.9839588123709007E-2</v>
      </c>
      <c r="H1017" s="42">
        <f>_xll.qlCalendarAdvance(Calendar,$H1016,B1017,"f",FALSE)</f>
        <v>46490</v>
      </c>
      <c r="I1017" s="177">
        <f>_xll.qlInterestRateIndexValueDate(Index1M,$H1017)</f>
        <v>46492</v>
      </c>
      <c r="J1017" s="182">
        <f>IFERROR(_xll.qlIndexFixing(Index1M,$H1017,TRUE,_xll.ohTrigger(RecalcTrigger,Trigger1M)),NA())</f>
        <v>2.0344101926486335E-2</v>
      </c>
      <c r="K1017" s="44">
        <f>IFERROR(_xll.qlIndexFixing(Index3M,H1017,TRUE,_xll.ohTrigger(RecalcTrigger,Trigger3M)),NA())</f>
        <v>2.1218940815666755E-2</v>
      </c>
      <c r="L1017" s="44">
        <f>IFERROR(_xll.qlIndexFixing(Index6M,$H1017,TRUE,_xll.ohTrigger(RecalcTrigger,Trigger6M)),NA())</f>
        <v>2.1713824919003234E-2</v>
      </c>
      <c r="M1017" s="183">
        <f>IFERROR(_xll.qlIndexFixing(Index1Y,$H1017,TRUE,_xll.ohTrigger(RecalcTrigger,Trigger1Y)),NA())</f>
        <v>2.2315892047864969E-2</v>
      </c>
      <c r="N1017" s="182">
        <f>IFERROR(_xll.qlIndexFixing(ONIndex1M,I1017,TRUE,_xll.ohTrigger(RecalcTrigger,Trigger1M)),NA())</f>
        <v>2.0308505685369127E-2</v>
      </c>
      <c r="O1017" s="44">
        <f>IFERROR(_xll.qlIndexFixing(ONIndex3M,I1017,TRUE,_xll.ohTrigger(RecalcTrigger,Trigger3M)),NA())</f>
        <v>2.1110046648731284E-2</v>
      </c>
      <c r="P1017" s="44">
        <f>IFERROR(_xll.qlIndexFixing(ONIndex6M,I1017,TRUE,_xll.ohTrigger(RecalcTrigger,Trigger6M)),NA())</f>
        <v>2.1514199605512374E-2</v>
      </c>
      <c r="Q1017" s="183">
        <f>IFERROR(_xll.qlIndexFixing(ONIndex1Y,I1017,TRUE,_xll.ohTrigger(RecalcTrigger,Trigger1Y)),NA())</f>
        <v>2.1960088584211945E-2</v>
      </c>
    </row>
    <row r="1018" spans="2:17" x14ac:dyDescent="0.2">
      <c r="B1018" s="39" t="s">
        <v>42</v>
      </c>
      <c r="D1018" s="42">
        <f>_xll.qlCalendarAdvance(Calendar,$D1017,B1018,"f",FALSE)</f>
        <v>46497</v>
      </c>
      <c r="E1018" s="177">
        <f>_xll.qlInterestRateIndexValueDate(IndexON,D1018)</f>
        <v>46497</v>
      </c>
      <c r="F1018" s="193">
        <f>IFERROR(_xll.qlIndexFixing(IndexON,D1018,TRUE,_xll.ohTrigger(RecalcTrigger,TriggerON)),NA())</f>
        <v>1.9850666206879808E-2</v>
      </c>
      <c r="H1018" s="42">
        <f>_xll.qlCalendarAdvance(Calendar,$H1017,B1018,"f",FALSE)</f>
        <v>46497</v>
      </c>
      <c r="I1018" s="177">
        <f>_xll.qlInterestRateIndexValueDate(Index1M,$H1018)</f>
        <v>46499</v>
      </c>
      <c r="J1018" s="182">
        <f>IFERROR(_xll.qlIndexFixing(Index1M,$H1018,TRUE,_xll.ohTrigger(RecalcTrigger,Trigger1M)),NA())</f>
        <v>2.0354791859899801E-2</v>
      </c>
      <c r="K1018" s="44">
        <f>IFERROR(_xll.qlIndexFixing(Index3M,H1018,TRUE,_xll.ohTrigger(RecalcTrigger,Trigger3M)),NA())</f>
        <v>2.1227556579661747E-2</v>
      </c>
      <c r="L1018" s="44">
        <f>IFERROR(_xll.qlIndexFixing(Index6M,$H1018,TRUE,_xll.ohTrigger(RecalcTrigger,Trigger6M)),NA())</f>
        <v>2.1719413583048436E-2</v>
      </c>
      <c r="M1018" s="183">
        <f>IFERROR(_xll.qlIndexFixing(Index1Y,$H1018,TRUE,_xll.ohTrigger(RecalcTrigger,Trigger1Y)),NA())</f>
        <v>2.2318293575578185E-2</v>
      </c>
      <c r="N1018" s="182">
        <f>IFERROR(_xll.qlIndexFixing(ONIndex1M,I1018,TRUE,_xll.ohTrigger(RecalcTrigger,Trigger1M)),NA())</f>
        <v>2.0319512491795422E-2</v>
      </c>
      <c r="O1018" s="44">
        <f>IFERROR(_xll.qlIndexFixing(ONIndex3M,I1018,TRUE,_xll.ohTrigger(RecalcTrigger,Trigger3M)),NA())</f>
        <v>2.1119786620200642E-2</v>
      </c>
      <c r="P1018" s="44">
        <f>IFERROR(_xll.qlIndexFixing(ONIndex6M,I1018,TRUE,_xll.ohTrigger(RecalcTrigger,Trigger6M)),NA())</f>
        <v>2.152260604153966E-2</v>
      </c>
      <c r="Q1018" s="183">
        <f>IFERROR(_xll.qlIndexFixing(ONIndex1Y,I1018,TRUE,_xll.ohTrigger(RecalcTrigger,Trigger1Y)),NA())</f>
        <v>2.1966336030052602E-2</v>
      </c>
    </row>
    <row r="1019" spans="2:17" x14ac:dyDescent="0.2">
      <c r="B1019" s="39" t="s">
        <v>42</v>
      </c>
      <c r="D1019" s="42">
        <f>_xll.qlCalendarAdvance(Calendar,$D1018,B1019,"f",FALSE)</f>
        <v>46504</v>
      </c>
      <c r="E1019" s="177">
        <f>_xll.qlInterestRateIndexValueDate(IndexON,D1019)</f>
        <v>46504</v>
      </c>
      <c r="F1019" s="193">
        <f>IFERROR(_xll.qlIndexFixing(IndexON,D1019,TRUE,_xll.ohTrigger(RecalcTrigger,TriggerON)),NA())</f>
        <v>1.986163987973022E-2</v>
      </c>
      <c r="H1019" s="42">
        <f>_xll.qlCalendarAdvance(Calendar,$H1018,B1019,"f",FALSE)</f>
        <v>46504</v>
      </c>
      <c r="I1019" s="177">
        <f>_xll.qlInterestRateIndexValueDate(Index1M,$H1019)</f>
        <v>46506</v>
      </c>
      <c r="J1019" s="182">
        <f>IFERROR(_xll.qlIndexFixing(Index1M,$H1019,TRUE,_xll.ohTrigger(RecalcTrigger,Trigger1M)),NA())</f>
        <v>2.0365276773424701E-2</v>
      </c>
      <c r="K1019" s="44">
        <f>IFERROR(_xll.qlIndexFixing(Index3M,H1019,TRUE,_xll.ohTrigger(RecalcTrigger,Trigger3M)),NA())</f>
        <v>2.1235970570067257E-2</v>
      </c>
      <c r="L1019" s="44">
        <f>IFERROR(_xll.qlIndexFixing(Index6M,$H1019,TRUE,_xll.ohTrigger(RecalcTrigger,Trigger6M)),NA())</f>
        <v>2.1724787084403351E-2</v>
      </c>
      <c r="M1019" s="183">
        <f>IFERROR(_xll.qlIndexFixing(Index1Y,$H1019,TRUE,_xll.ohTrigger(RecalcTrigger,Trigger1Y)),NA())</f>
        <v>2.2318910975699057E-2</v>
      </c>
      <c r="N1019" s="182">
        <f>IFERROR(_xll.qlIndexFixing(ONIndex1M,I1019,TRUE,_xll.ohTrigger(RecalcTrigger,Trigger1M)),NA())</f>
        <v>2.0330315477261607E-2</v>
      </c>
      <c r="O1019" s="44">
        <f>IFERROR(_xll.qlIndexFixing(ONIndex3M,I1019,TRUE,_xll.ohTrigger(RecalcTrigger,Trigger3M)),NA())</f>
        <v>2.1129328562237149E-2</v>
      </c>
      <c r="P1019" s="44">
        <f>IFERROR(_xll.qlIndexFixing(ONIndex6M,I1019,TRUE,_xll.ohTrigger(RecalcTrigger,Trigger6M)),NA())</f>
        <v>2.1530783198091541E-2</v>
      </c>
      <c r="Q1019" s="183">
        <f>IFERROR(_xll.qlIndexFixing(ONIndex1Y,I1019,TRUE,_xll.ohTrigger(RecalcTrigger,Trigger1Y)),NA())</f>
        <v>2.197244479035021E-2</v>
      </c>
    </row>
    <row r="1020" spans="2:17" x14ac:dyDescent="0.2">
      <c r="B1020" s="39" t="s">
        <v>42</v>
      </c>
      <c r="D1020" s="42">
        <f>_xll.qlCalendarAdvance(Calendar,$D1019,B1020,"f",FALSE)</f>
        <v>46511</v>
      </c>
      <c r="E1020" s="177">
        <f>_xll.qlInterestRateIndexValueDate(IndexON,D1020)</f>
        <v>46511</v>
      </c>
      <c r="F1020" s="193">
        <f>IFERROR(_xll.qlIndexFixing(IndexON,D1020,TRUE,_xll.ohTrigger(RecalcTrigger,TriggerON)),NA())</f>
        <v>1.9872509282867767E-2</v>
      </c>
      <c r="H1020" s="42">
        <f>_xll.qlCalendarAdvance(Calendar,$H1019,B1020,"f",FALSE)</f>
        <v>46511</v>
      </c>
      <c r="I1020" s="177">
        <f>_xll.qlInterestRateIndexValueDate(Index1M,$H1020)</f>
        <v>46513</v>
      </c>
      <c r="J1020" s="182">
        <f>IFERROR(_xll.qlIndexFixing(Index1M,$H1020,TRUE,_xll.ohTrigger(RecalcTrigger,Trigger1M)),NA())</f>
        <v>2.0375556148296003E-2</v>
      </c>
      <c r="K1020" s="44">
        <f>IFERROR(_xll.qlIndexFixing(Index3M,H1020,TRUE,_xll.ohTrigger(RecalcTrigger,Trigger3M)),NA())</f>
        <v>2.1245355327142567E-2</v>
      </c>
      <c r="L1020" s="44">
        <f>IFERROR(_xll.qlIndexFixing(Index6M,$H1020,TRUE,_xll.ohTrigger(RecalcTrigger,Trigger6M)),NA())</f>
        <v>2.1732786327564608E-2</v>
      </c>
      <c r="M1020" s="183">
        <f>IFERROR(_xll.qlIndexFixing(Index1Y,$H1020,TRUE,_xll.ohTrigger(RecalcTrigger,Trigger1Y)),NA())</f>
        <v>2.2324492308481679E-2</v>
      </c>
      <c r="N1020" s="182">
        <f>IFERROR(_xll.qlIndexFixing(ONIndex1M,I1020,TRUE,_xll.ohTrigger(RecalcTrigger,Trigger1M)),NA())</f>
        <v>2.0340914124501452E-2</v>
      </c>
      <c r="O1020" s="44">
        <f>IFERROR(_xll.qlIndexFixing(ONIndex3M,I1020,TRUE,_xll.ohTrigger(RecalcTrigger,Trigger3M)),NA())</f>
        <v>2.1138672014329174E-2</v>
      </c>
      <c r="P1020" s="44">
        <f>IFERROR(_xll.qlIndexFixing(ONIndex6M,I1020,TRUE,_xll.ohTrigger(RecalcTrigger,Trigger6M)),NA())</f>
        <v>2.1538730403305451E-2</v>
      </c>
      <c r="Q1020" s="183">
        <f>IFERROR(_xll.qlIndexFixing(ONIndex1Y,I1020,TRUE,_xll.ohTrigger(RecalcTrigger,Trigger1Y)),NA())</f>
        <v>2.1978414780132738E-2</v>
      </c>
    </row>
    <row r="1021" spans="2:17" x14ac:dyDescent="0.2">
      <c r="B1021" s="39" t="s">
        <v>42</v>
      </c>
      <c r="D1021" s="42">
        <f>_xll.qlCalendarAdvance(Calendar,$D1020,B1021,"f",FALSE)</f>
        <v>46518</v>
      </c>
      <c r="E1021" s="177">
        <f>_xll.qlInterestRateIndexValueDate(IndexON,D1021)</f>
        <v>46518</v>
      </c>
      <c r="F1021" s="193">
        <f>IFERROR(_xll.qlIndexFixing(IndexON,D1021,TRUE,_xll.ohTrigger(RecalcTrigger,TriggerON)),NA())</f>
        <v>1.9883274557059849E-2</v>
      </c>
      <c r="H1021" s="42">
        <f>_xll.qlCalendarAdvance(Calendar,$H1020,B1021,"f",FALSE)</f>
        <v>46518</v>
      </c>
      <c r="I1021" s="177">
        <f>_xll.qlInterestRateIndexValueDate(Index1M,$H1021)</f>
        <v>46520</v>
      </c>
      <c r="J1021" s="182">
        <f>IFERROR(_xll.qlIndexFixing(Index1M,$H1021,TRUE,_xll.ohTrigger(RecalcTrigger,Trigger1M)),NA())</f>
        <v>2.0385629465753674E-2</v>
      </c>
      <c r="K1021" s="44">
        <f>IFERROR(_xll.qlIndexFixing(Index3M,H1021,TRUE,_xll.ohTrigger(RecalcTrigger,Trigger3M)),NA())</f>
        <v>2.1253350279947576E-2</v>
      </c>
      <c r="L1021" s="44">
        <f>IFERROR(_xll.qlIndexFixing(Index6M,$H1021,TRUE,_xll.ohTrigger(RecalcTrigger,Trigger6M)),NA())</f>
        <v>2.1737710729042594E-2</v>
      </c>
      <c r="M1021" s="183">
        <f>IFERROR(_xll.qlIndexFixing(Index1Y,$H1021,TRUE,_xll.ohTrigger(RecalcTrigger,Trigger1Y)),NA())</f>
        <v>2.2327435841548102E-2</v>
      </c>
      <c r="N1021" s="182">
        <f>IFERROR(_xll.qlIndexFixing(ONIndex1M,I1021,TRUE,_xll.ohTrigger(RecalcTrigger,Trigger1M)),NA())</f>
        <v>2.0351307916248729E-2</v>
      </c>
      <c r="O1021" s="44">
        <f>IFERROR(_xll.qlIndexFixing(ONIndex3M,I1021,TRUE,_xll.ohTrigger(RecalcTrigger,Trigger3M)),NA())</f>
        <v>2.1147816516045026E-2</v>
      </c>
      <c r="P1021" s="44">
        <f>IFERROR(_xll.qlIndexFixing(ONIndex6M,I1021,TRUE,_xll.ohTrigger(RecalcTrigger,Trigger6M)),NA())</f>
        <v>2.1546446984919143E-2</v>
      </c>
      <c r="Q1021" s="183">
        <f>IFERROR(_xll.qlIndexFixing(ONIndex1Y,I1021,TRUE,_xll.ohTrigger(RecalcTrigger,Trigger1Y)),NA())</f>
        <v>2.1984245915147582E-2</v>
      </c>
    </row>
    <row r="1022" spans="2:17" x14ac:dyDescent="0.2">
      <c r="B1022" s="39" t="s">
        <v>42</v>
      </c>
      <c r="D1022" s="42">
        <f>_xll.qlCalendarAdvance(Calendar,$D1021,B1022,"f",FALSE)</f>
        <v>46525</v>
      </c>
      <c r="E1022" s="177">
        <f>_xll.qlInterestRateIndexValueDate(IndexON,D1022)</f>
        <v>46525</v>
      </c>
      <c r="F1022" s="193">
        <f>IFERROR(_xll.qlIndexFixing(IndexON,D1022,TRUE,_xll.ohTrigger(RecalcTrigger,TriggerON)),NA())</f>
        <v>1.9893935842993926E-2</v>
      </c>
      <c r="H1022" s="42">
        <f>_xll.qlCalendarAdvance(Calendar,$H1021,B1022,"f",FALSE)</f>
        <v>46525</v>
      </c>
      <c r="I1022" s="177">
        <f>_xll.qlInterestRateIndexValueDate(Index1M,$H1022)</f>
        <v>46527</v>
      </c>
      <c r="J1022" s="182">
        <f>IFERROR(_xll.qlIndexFixing(Index1M,$H1022,TRUE,_xll.ohTrigger(RecalcTrigger,Trigger1M)),NA())</f>
        <v>2.0395496207050168E-2</v>
      </c>
      <c r="K1022" s="44">
        <f>IFERROR(_xll.qlIndexFixing(Index3M,H1022,TRUE,_xll.ohTrigger(RecalcTrigger,Trigger3M)),NA())</f>
        <v>2.1261142021794088E-2</v>
      </c>
      <c r="L1022" s="44">
        <f>IFERROR(_xll.qlIndexFixing(Index6M,$H1022,TRUE,_xll.ohTrigger(RecalcTrigger,Trigger6M)),NA())</f>
        <v>2.1742438968223424E-2</v>
      </c>
      <c r="M1022" s="183">
        <f>IFERROR(_xll.qlIndexFixing(Index1Y,$H1022,TRUE,_xll.ohTrigger(RecalcTrigger,Trigger1Y)),NA())</f>
        <v>2.2330277204864905E-2</v>
      </c>
      <c r="N1022" s="182">
        <f>IFERROR(_xll.qlIndexFixing(ONIndex1M,I1022,TRUE,_xll.ohTrigger(RecalcTrigger,Trigger1M)),NA())</f>
        <v>2.0361496335077334E-2</v>
      </c>
      <c r="O1022" s="44">
        <f>IFERROR(_xll.qlIndexFixing(ONIndex3M,I1022,TRUE,_xll.ohTrigger(RecalcTrigger,Trigger3M)),NA())</f>
        <v>2.1156761606953012E-2</v>
      </c>
      <c r="P1022" s="44">
        <f>IFERROR(_xll.qlIndexFixing(ONIndex6M,I1022,TRUE,_xll.ohTrigger(RecalcTrigger,Trigger6M)),NA())</f>
        <v>2.1553932271070053E-2</v>
      </c>
      <c r="Q1022" s="183">
        <f>IFERROR(_xll.qlIndexFixing(ONIndex1Y,I1022,TRUE,_xll.ohTrigger(RecalcTrigger,Trigger1Y)),NA())</f>
        <v>2.1989938110662521E-2</v>
      </c>
    </row>
    <row r="1023" spans="2:17" x14ac:dyDescent="0.2">
      <c r="B1023" s="39" t="s">
        <v>42</v>
      </c>
      <c r="D1023" s="42">
        <f>_xll.qlCalendarAdvance(Calendar,$D1022,B1023,"f",FALSE)</f>
        <v>46532</v>
      </c>
      <c r="E1023" s="177">
        <f>_xll.qlInterestRateIndexValueDate(IndexON,D1023)</f>
        <v>46532</v>
      </c>
      <c r="F1023" s="193">
        <f>IFERROR(_xll.qlIndexFixing(IndexON,D1023,TRUE,_xll.ohTrigger(RecalcTrigger,TriggerON)),NA())</f>
        <v>1.9904493281437396E-2</v>
      </c>
      <c r="H1023" s="42">
        <f>_xll.qlCalendarAdvance(Calendar,$H1022,B1023,"f",FALSE)</f>
        <v>46532</v>
      </c>
      <c r="I1023" s="177">
        <f>_xll.qlInterestRateIndexValueDate(Index1M,$H1023)</f>
        <v>46534</v>
      </c>
      <c r="J1023" s="182">
        <f>IFERROR(_xll.qlIndexFixing(Index1M,$H1023,TRUE,_xll.ohTrigger(RecalcTrigger,Trigger1M)),NA())</f>
        <v>2.0405155853445434E-2</v>
      </c>
      <c r="K1023" s="44">
        <f>IFERROR(_xll.qlIndexFixing(Index3M,H1023,TRUE,_xll.ohTrigger(RecalcTrigger,Trigger3M)),NA())</f>
        <v>2.1268730088555978E-2</v>
      </c>
      <c r="L1023" s="44">
        <f>IFERROR(_xll.qlIndexFixing(Index6M,$H1023,TRUE,_xll.ohTrigger(RecalcTrigger,Trigger6M)),NA())</f>
        <v>2.1746976759814511E-2</v>
      </c>
      <c r="M1023" s="183">
        <f>IFERROR(_xll.qlIndexFixing(Index1Y,$H1023,TRUE,_xll.ohTrigger(RecalcTrigger,Trigger1Y)),NA())</f>
        <v>2.2333017696966415E-2</v>
      </c>
      <c r="N1023" s="182">
        <f>IFERROR(_xll.qlIndexFixing(ONIndex1M,I1023,TRUE,_xll.ohTrigger(RecalcTrigger,Trigger1M)),NA())</f>
        <v>2.0371478863800974E-2</v>
      </c>
      <c r="O1023" s="44">
        <f>IFERROR(_xll.qlIndexFixing(ONIndex3M,I1023,TRUE,_xll.ohTrigger(RecalcTrigger,Trigger3M)),NA())</f>
        <v>2.1165506826701375E-2</v>
      </c>
      <c r="P1023" s="44">
        <f>IFERROR(_xll.qlIndexFixing(ONIndex6M,I1023,TRUE,_xll.ohTrigger(RecalcTrigger,Trigger6M)),NA())</f>
        <v>2.1561185589895615E-2</v>
      </c>
      <c r="Q1023" s="183">
        <f>IFERROR(_xll.qlIndexFixing(ONIndex1Y,I1023,TRUE,_xll.ohTrigger(RecalcTrigger,Trigger1Y)),NA())</f>
        <v>2.1995491282185142E-2</v>
      </c>
    </row>
    <row r="1024" spans="2:17" x14ac:dyDescent="0.2">
      <c r="B1024" s="39" t="s">
        <v>42</v>
      </c>
      <c r="D1024" s="42">
        <f>_xll.qlCalendarAdvance(Calendar,$D1023,B1024,"f",FALSE)</f>
        <v>46539</v>
      </c>
      <c r="E1024" s="177">
        <f>_xll.qlInterestRateIndexValueDate(IndexON,D1024)</f>
        <v>46539</v>
      </c>
      <c r="F1024" s="193">
        <f>IFERROR(_xll.qlIndexFixing(IndexON,D1024,TRUE,_xll.ohTrigger(RecalcTrigger,TriggerON)),NA())</f>
        <v>1.9914947012997786E-2</v>
      </c>
      <c r="H1024" s="42">
        <f>_xll.qlCalendarAdvance(Calendar,$H1023,B1024,"f",FALSE)</f>
        <v>46539</v>
      </c>
      <c r="I1024" s="177">
        <f>_xll.qlInterestRateIndexValueDate(Index1M,$H1024)</f>
        <v>46541</v>
      </c>
      <c r="J1024" s="182">
        <f>IFERROR(_xll.qlIndexFixing(Index1M,$H1024,TRUE,_xll.ohTrigger(RecalcTrigger,Trigger1M)),NA())</f>
        <v>2.0414607886211911E-2</v>
      </c>
      <c r="K1024" s="44">
        <f>IFERROR(_xll.qlIndexFixing(Index3M,H1024,TRUE,_xll.ohTrigger(RecalcTrigger,Trigger3M)),NA())</f>
        <v>2.1276114016136653E-2</v>
      </c>
      <c r="L1024" s="44">
        <f>IFERROR(_xll.qlIndexFixing(Index6M,$H1024,TRUE,_xll.ohTrigger(RecalcTrigger,Trigger6M)),NA())</f>
        <v>2.1748627431024344E-2</v>
      </c>
      <c r="M1024" s="183">
        <f>IFERROR(_xll.qlIndexFixing(Index1Y,$H1024,TRUE,_xll.ohTrigger(RecalcTrigger,Trigger1Y)),NA())</f>
        <v>2.2335658623708489E-2</v>
      </c>
      <c r="N1024" s="182">
        <f>IFERROR(_xll.qlIndexFixing(ONIndex1M,I1024,TRUE,_xll.ohTrigger(RecalcTrigger,Trigger1M)),NA())</f>
        <v>2.0381254985073483E-2</v>
      </c>
      <c r="O1024" s="44">
        <f>IFERROR(_xll.qlIndexFixing(ONIndex3M,I1024,TRUE,_xll.ohTrigger(RecalcTrigger,Trigger3M)),NA())</f>
        <v>2.1174051714458741E-2</v>
      </c>
      <c r="P1024" s="44">
        <f>IFERROR(_xll.qlIndexFixing(ONIndex6M,I1024,TRUE,_xll.ohTrigger(RecalcTrigger,Trigger6M)),NA())</f>
        <v>2.1568206269133583E-2</v>
      </c>
      <c r="Q1024" s="183">
        <f>IFERROR(_xll.qlIndexFixing(ONIndex1Y,I1024,TRUE,_xll.ohTrigger(RecalcTrigger,Trigger1Y)),NA())</f>
        <v>2.2000905344983224E-2</v>
      </c>
    </row>
    <row r="1025" spans="2:17" x14ac:dyDescent="0.2">
      <c r="B1025" s="39" t="s">
        <v>42</v>
      </c>
      <c r="D1025" s="42">
        <f>_xll.qlCalendarAdvance(Calendar,$D1024,B1025,"f",FALSE)</f>
        <v>46546</v>
      </c>
      <c r="E1025" s="177">
        <f>_xll.qlInterestRateIndexValueDate(IndexON,D1025)</f>
        <v>46546</v>
      </c>
      <c r="F1025" s="193">
        <f>IFERROR(_xll.qlIndexFixing(IndexON,D1025,TRUE,_xll.ohTrigger(RecalcTrigger,TriggerON)),NA())</f>
        <v>1.9925297178522428E-2</v>
      </c>
      <c r="H1025" s="42">
        <f>_xll.qlCalendarAdvance(Calendar,$H1024,B1025,"f",FALSE)</f>
        <v>46546</v>
      </c>
      <c r="I1025" s="177">
        <f>_xll.qlInterestRateIndexValueDate(Index1M,$H1025)</f>
        <v>46548</v>
      </c>
      <c r="J1025" s="182">
        <f>IFERROR(_xll.qlIndexFixing(Index1M,$H1025,TRUE,_xll.ohTrigger(RecalcTrigger,Trigger1M)),NA())</f>
        <v>2.042385178663203E-2</v>
      </c>
      <c r="K1025" s="44">
        <f>IFERROR(_xll.qlIndexFixing(Index3M,H1025,TRUE,_xll.ohTrigger(RecalcTrigger,Trigger3M)),NA())</f>
        <v>2.1283293340464731E-2</v>
      </c>
      <c r="L1025" s="44">
        <f>IFERROR(_xll.qlIndexFixing(Index6M,$H1025,TRUE,_xll.ohTrigger(RecalcTrigger,Trigger6M)),NA())</f>
        <v>2.1752830679258185E-2</v>
      </c>
      <c r="M1025" s="183">
        <f>IFERROR(_xll.qlIndexFixing(Index1Y,$H1025,TRUE,_xll.ohTrigger(RecalcTrigger,Trigger1Y)),NA())</f>
        <v>2.2338201298267003E-2</v>
      </c>
      <c r="N1025" s="182">
        <f>IFERROR(_xll.qlIndexFixing(ONIndex1M,I1025,TRUE,_xll.ohTrigger(RecalcTrigger,Trigger1M)),NA())</f>
        <v>2.0390824181548695E-2</v>
      </c>
      <c r="O1025" s="44">
        <f>IFERROR(_xll.qlIndexFixing(ONIndex3M,I1025,TRUE,_xll.ohTrigger(RecalcTrigger,Trigger3M)),NA())</f>
        <v>2.1182395810273036E-2</v>
      </c>
      <c r="P1025" s="44">
        <f>IFERROR(_xll.qlIndexFixing(ONIndex6M,I1025,TRUE,_xll.ohTrigger(RecalcTrigger,Trigger6M)),NA())</f>
        <v>2.1574993636841455E-2</v>
      </c>
      <c r="Q1025" s="183">
        <f>IFERROR(_xll.qlIndexFixing(ONIndex1Y,I1025,TRUE,_xll.ohTrigger(RecalcTrigger,Trigger1Y)),NA())</f>
        <v>2.2006180214644289E-2</v>
      </c>
    </row>
    <row r="1026" spans="2:17" x14ac:dyDescent="0.2">
      <c r="B1026" s="39" t="s">
        <v>42</v>
      </c>
      <c r="D1026" s="42">
        <f>_xll.qlCalendarAdvance(Calendar,$D1025,B1026,"f",FALSE)</f>
        <v>46553</v>
      </c>
      <c r="E1026" s="177">
        <f>_xll.qlInterestRateIndexValueDate(IndexON,D1026)</f>
        <v>46553</v>
      </c>
      <c r="F1026" s="193">
        <f>IFERROR(_xll.qlIndexFixing(IndexON,D1026,TRUE,_xll.ohTrigger(RecalcTrigger,TriggerON)),NA())</f>
        <v>1.9935543918538912E-2</v>
      </c>
      <c r="H1026" s="42">
        <f>_xll.qlCalendarAdvance(Calendar,$H1025,B1026,"f",FALSE)</f>
        <v>46553</v>
      </c>
      <c r="I1026" s="177">
        <f>_xll.qlInterestRateIndexValueDate(Index1M,$H1026)</f>
        <v>46555</v>
      </c>
      <c r="J1026" s="182">
        <f>IFERROR(_xll.qlIndexFixing(Index1M,$H1026,TRUE,_xll.ohTrigger(RecalcTrigger,Trigger1M)),NA())</f>
        <v>2.0432887035990721E-2</v>
      </c>
      <c r="K1026" s="44">
        <f>IFERROR(_xll.qlIndexFixing(Index3M,H1026,TRUE,_xll.ohTrigger(RecalcTrigger,Trigger3M)),NA())</f>
        <v>2.1290267597498358E-2</v>
      </c>
      <c r="L1026" s="44">
        <f>IFERROR(_xll.qlIndexFixing(Index6M,$H1026,TRUE,_xll.ohTrigger(RecalcTrigger,Trigger6M)),NA())</f>
        <v>2.1756859375698243E-2</v>
      </c>
      <c r="M1026" s="183">
        <f>IFERROR(_xll.qlIndexFixing(Index1Y,$H1026,TRUE,_xll.ohTrigger(RecalcTrigger,Trigger1Y)),NA())</f>
        <v>2.2340647041136967E-2</v>
      </c>
      <c r="N1026" s="182">
        <f>IFERROR(_xll.qlIndexFixing(ONIndex1M,I1026,TRUE,_xll.ohTrigger(RecalcTrigger,Trigger1M)),NA())</f>
        <v>2.0400185936040316E-2</v>
      </c>
      <c r="O1026" s="44">
        <f>IFERROR(_xll.qlIndexFixing(ONIndex3M,I1026,TRUE,_xll.ohTrigger(RecalcTrigger,Trigger3M)),NA())</f>
        <v>2.1190538653232949E-2</v>
      </c>
      <c r="P1026" s="44">
        <f>IFERROR(_xll.qlIndexFixing(ONIndex6M,I1026,TRUE,_xll.ohTrigger(RecalcTrigger,Trigger6M)),NA())</f>
        <v>2.1581547020996794E-2</v>
      </c>
      <c r="Q1026" s="183">
        <f>IFERROR(_xll.qlIndexFixing(ONIndex1Y,I1026,TRUE,_xll.ohTrigger(RecalcTrigger,Trigger1Y)),NA())</f>
        <v>2.2011315806436116E-2</v>
      </c>
    </row>
    <row r="1027" spans="2:17" x14ac:dyDescent="0.2">
      <c r="B1027" s="39" t="s">
        <v>42</v>
      </c>
      <c r="D1027" s="42">
        <f>_xll.qlCalendarAdvance(Calendar,$D1026,B1027,"f",FALSE)</f>
        <v>46560</v>
      </c>
      <c r="E1027" s="177">
        <f>_xll.qlInterestRateIndexValueDate(IndexON,D1027)</f>
        <v>46560</v>
      </c>
      <c r="F1027" s="193">
        <f>IFERROR(_xll.qlIndexFixing(IndexON,D1027,TRUE,_xll.ohTrigger(RecalcTrigger,TriggerON)),NA())</f>
        <v>1.9945687373894572E-2</v>
      </c>
      <c r="H1027" s="42">
        <f>_xll.qlCalendarAdvance(Calendar,$H1026,B1027,"f",FALSE)</f>
        <v>46560</v>
      </c>
      <c r="I1027" s="177">
        <f>_xll.qlInterestRateIndexValueDate(Index1M,$H1027)</f>
        <v>46562</v>
      </c>
      <c r="J1027" s="182">
        <f>IFERROR(_xll.qlIndexFixing(Index1M,$H1027,TRUE,_xll.ohTrigger(RecalcTrigger,Trigger1M)),NA())</f>
        <v>2.0441713115592897E-2</v>
      </c>
      <c r="K1027" s="44">
        <f>IFERROR(_xll.qlIndexFixing(Index3M,H1027,TRUE,_xll.ohTrigger(RecalcTrigger,Trigger3M)),NA())</f>
        <v>2.1297036323224359E-2</v>
      </c>
      <c r="L1027" s="44">
        <f>IFERROR(_xll.qlIndexFixing(Index6M,$H1027,TRUE,_xll.ohTrigger(RecalcTrigger,Trigger6M)),NA())</f>
        <v>2.1760719480395766E-2</v>
      </c>
      <c r="M1027" s="183">
        <f>IFERROR(_xll.qlIndexFixing(Index1Y,$H1027,TRUE,_xll.ohTrigger(RecalcTrigger,Trigger1Y)),NA())</f>
        <v>2.2342997180131465E-2</v>
      </c>
      <c r="N1027" s="182">
        <f>IFERROR(_xll.qlIndexFixing(ONIndex1M,I1027,TRUE,_xll.ohTrigger(RecalcTrigger,Trigger1M)),NA())</f>
        <v>2.0409339731042309E-2</v>
      </c>
      <c r="O1027" s="44">
        <f>IFERROR(_xll.qlIndexFixing(ONIndex3M,I1027,TRUE,_xll.ohTrigger(RecalcTrigger,Trigger3M)),NA())</f>
        <v>2.1198479783146595E-2</v>
      </c>
      <c r="P1027" s="44">
        <f>IFERROR(_xll.qlIndexFixing(ONIndex6M,I1027,TRUE,_xll.ohTrigger(RecalcTrigger,Trigger6M)),NA())</f>
        <v>2.1587865749657098E-2</v>
      </c>
      <c r="Q1027" s="183">
        <f>IFERROR(_xll.qlIndexFixing(ONIndex1Y,I1027,TRUE,_xll.ohTrigger(RecalcTrigger,Trigger1Y)),NA())</f>
        <v>2.2016312035946228E-2</v>
      </c>
    </row>
    <row r="1028" spans="2:17" x14ac:dyDescent="0.2">
      <c r="B1028" s="39" t="s">
        <v>42</v>
      </c>
      <c r="D1028" s="42">
        <f>_xll.qlCalendarAdvance(Calendar,$D1027,B1028,"f",FALSE)</f>
        <v>46567</v>
      </c>
      <c r="E1028" s="177">
        <f>_xll.qlInterestRateIndexValueDate(IndexON,D1028)</f>
        <v>46567</v>
      </c>
      <c r="F1028" s="193">
        <f>IFERROR(_xll.qlIndexFixing(IndexON,D1028,TRUE,_xll.ohTrigger(RecalcTrigger,TriggerON)),NA())</f>
        <v>1.9955727685356806E-2</v>
      </c>
      <c r="H1028" s="42">
        <f>_xll.qlCalendarAdvance(Calendar,$H1027,B1028,"f",FALSE)</f>
        <v>46567</v>
      </c>
      <c r="I1028" s="177">
        <f>_xll.qlInterestRateIndexValueDate(Index1M,$H1028)</f>
        <v>46569</v>
      </c>
      <c r="J1028" s="182">
        <f>IFERROR(_xll.qlIndexFixing(Index1M,$H1028,TRUE,_xll.ohTrigger(RecalcTrigger,Trigger1M)),NA())</f>
        <v>2.0450329506745968E-2</v>
      </c>
      <c r="K1028" s="44">
        <f>IFERROR(_xll.qlIndexFixing(Index3M,H1028,TRUE,_xll.ohTrigger(RecalcTrigger,Trigger3M)),NA())</f>
        <v>2.1303600526759003E-2</v>
      </c>
      <c r="L1028" s="44">
        <f>IFERROR(_xll.qlIndexFixing(Index6M,$H1028,TRUE,_xll.ohTrigger(RecalcTrigger,Trigger6M)),NA())</f>
        <v>2.1767011748285346E-2</v>
      </c>
      <c r="M1028" s="183">
        <f>IFERROR(_xll.qlIndexFixing(Index1Y,$H1028,TRUE,_xll.ohTrigger(RecalcTrigger,Trigger1Y)),NA())</f>
        <v>2.2345253050379894E-2</v>
      </c>
      <c r="N1028" s="182">
        <f>IFERROR(_xll.qlIndexFixing(ONIndex1M,I1028,TRUE,_xll.ohTrigger(RecalcTrigger,Trigger1M)),NA())</f>
        <v>2.0418285049448315E-2</v>
      </c>
      <c r="O1028" s="44">
        <f>IFERROR(_xll.qlIndexFixing(ONIndex3M,I1028,TRUE,_xll.ohTrigger(RecalcTrigger,Trigger3M)),NA())</f>
        <v>2.1206218739502347E-2</v>
      </c>
      <c r="P1028" s="44">
        <f>IFERROR(_xll.qlIndexFixing(ONIndex6M,I1028,TRUE,_xll.ohTrigger(RecalcTrigger,Trigger6M)),NA())</f>
        <v>2.1593949150719993E-2</v>
      </c>
      <c r="Q1028" s="183">
        <f>IFERROR(_xll.qlIndexFixing(ONIndex1Y,I1028,TRUE,_xll.ohTrigger(RecalcTrigger,Trigger1Y)),NA())</f>
        <v>2.2021168818362469E-2</v>
      </c>
    </row>
    <row r="1029" spans="2:17" x14ac:dyDescent="0.2">
      <c r="B1029" s="39" t="s">
        <v>42</v>
      </c>
      <c r="D1029" s="42">
        <f>_xll.qlCalendarAdvance(Calendar,$D1028,B1029,"f",FALSE)</f>
        <v>46574</v>
      </c>
      <c r="E1029" s="177">
        <f>_xll.qlInterestRateIndexValueDate(IndexON,D1029)</f>
        <v>46574</v>
      </c>
      <c r="F1029" s="193">
        <f>IFERROR(_xll.qlIndexFixing(IndexON,D1029,TRUE,_xll.ohTrigger(RecalcTrigger,TriggerON)),NA())</f>
        <v>1.9965664993613075E-2</v>
      </c>
      <c r="H1029" s="42">
        <f>_xll.qlCalendarAdvance(Calendar,$H1028,B1029,"f",FALSE)</f>
        <v>46574</v>
      </c>
      <c r="I1029" s="177">
        <f>_xll.qlInterestRateIndexValueDate(Index1M,$H1029)</f>
        <v>46576</v>
      </c>
      <c r="J1029" s="182">
        <f>IFERROR(_xll.qlIndexFixing(Index1M,$H1029,TRUE,_xll.ohTrigger(RecalcTrigger,Trigger1M)),NA())</f>
        <v>2.0458735690772334E-2</v>
      </c>
      <c r="K1029" s="44">
        <f>IFERROR(_xll.qlIndexFixing(Index3M,H1029,TRUE,_xll.ohTrigger(RecalcTrigger,Trigger3M)),NA())</f>
        <v>2.1309967128463964E-2</v>
      </c>
      <c r="L1029" s="44">
        <f>IFERROR(_xll.qlIndexFixing(Index6M,$H1029,TRUE,_xll.ohTrigger(RecalcTrigger,Trigger6M)),NA())</f>
        <v>2.1770529046738266E-2</v>
      </c>
      <c r="M1029" s="183">
        <f>IFERROR(_xll.qlIndexFixing(Index1Y,$H1029,TRUE,_xll.ohTrigger(RecalcTrigger,Trigger1Y)),NA())</f>
        <v>2.2347415994327754E-2</v>
      </c>
      <c r="N1029" s="182">
        <f>IFERROR(_xll.qlIndexFixing(ONIndex1M,I1029,TRUE,_xll.ohTrigger(RecalcTrigger,Trigger1M)),NA())</f>
        <v>2.0427021373832233E-2</v>
      </c>
      <c r="O1029" s="44">
        <f>IFERROR(_xll.qlIndexFixing(ONIndex3M,I1029,TRUE,_xll.ohTrigger(RecalcTrigger,Trigger3M)),NA())</f>
        <v>2.1213755061868511E-2</v>
      </c>
      <c r="P1029" s="44">
        <f>IFERROR(_xll.qlIndexFixing(ONIndex6M,I1029,TRUE,_xll.ohTrigger(RecalcTrigger,Trigger6M)),NA())</f>
        <v>2.1599796552163042E-2</v>
      </c>
      <c r="Q1029" s="183">
        <f>IFERROR(_xll.qlIndexFixing(ONIndex1Y,I1029,TRUE,_xll.ohTrigger(RecalcTrigger,Trigger1Y)),NA())</f>
        <v>2.2025886069352296E-2</v>
      </c>
    </row>
    <row r="1030" spans="2:17" x14ac:dyDescent="0.2">
      <c r="B1030" s="39" t="s">
        <v>42</v>
      </c>
      <c r="D1030" s="42">
        <f>_xll.qlCalendarAdvance(Calendar,$D1029,B1030,"f",FALSE)</f>
        <v>46581</v>
      </c>
      <c r="E1030" s="177">
        <f>_xll.qlInterestRateIndexValueDate(IndexON,D1030)</f>
        <v>46581</v>
      </c>
      <c r="F1030" s="193">
        <f>IFERROR(_xll.qlIndexFixing(IndexON,D1030,TRUE,_xll.ohTrigger(RecalcTrigger,TriggerON)),NA())</f>
        <v>1.9975499439190969E-2</v>
      </c>
      <c r="H1030" s="42">
        <f>_xll.qlCalendarAdvance(Calendar,$H1029,B1030,"f",FALSE)</f>
        <v>46581</v>
      </c>
      <c r="I1030" s="177">
        <f>_xll.qlInterestRateIndexValueDate(Index1M,$H1030)</f>
        <v>46583</v>
      </c>
      <c r="J1030" s="182">
        <f>IFERROR(_xll.qlIndexFixing(Index1M,$H1030,TRUE,_xll.ohTrigger(RecalcTrigger,Trigger1M)),NA())</f>
        <v>2.046693114899939E-2</v>
      </c>
      <c r="K1030" s="44">
        <f>IFERROR(_xll.qlIndexFixing(Index3M,H1030,TRUE,_xll.ohTrigger(RecalcTrigger,Trigger3M)),NA())</f>
        <v>2.1316144573549866E-2</v>
      </c>
      <c r="L1030" s="44">
        <f>IFERROR(_xll.qlIndexFixing(Index6M,$H1030,TRUE,_xll.ohTrigger(RecalcTrigger,Trigger6M)),NA())</f>
        <v>2.177389699221776E-2</v>
      </c>
      <c r="M1030" s="183">
        <f>IFERROR(_xll.qlIndexFixing(Index1Y,$H1030,TRUE,_xll.ohTrigger(RecalcTrigger,Trigger1Y)),NA())</f>
        <v>2.2349487361734484E-2</v>
      </c>
      <c r="N1030" s="182">
        <f>IFERROR(_xll.qlIndexFixing(ONIndex1M,I1030,TRUE,_xll.ohTrigger(RecalcTrigger,Trigger1M)),NA())</f>
        <v>2.0435548186927832E-2</v>
      </c>
      <c r="O1030" s="44">
        <f>IFERROR(_xll.qlIndexFixing(ONIndex3M,I1030,TRUE,_xll.ohTrigger(RecalcTrigger,Trigger3M)),NA())</f>
        <v>2.1221088289653522E-2</v>
      </c>
      <c r="P1030" s="44">
        <f>IFERROR(_xll.qlIndexFixing(ONIndex6M,I1030,TRUE,_xll.ohTrigger(RecalcTrigger,Trigger6M)),NA())</f>
        <v>2.1605407282043743E-2</v>
      </c>
      <c r="Q1030" s="183">
        <f>IFERROR(_xll.qlIndexFixing(ONIndex1Y,I1030,TRUE,_xll.ohTrigger(RecalcTrigger,Trigger1Y)),NA())</f>
        <v>2.2030463704023617E-2</v>
      </c>
    </row>
    <row r="1031" spans="2:17" x14ac:dyDescent="0.2">
      <c r="B1031" s="39" t="s">
        <v>42</v>
      </c>
      <c r="D1031" s="42">
        <f>_xll.qlCalendarAdvance(Calendar,$D1030,B1031,"f",FALSE)</f>
        <v>46588</v>
      </c>
      <c r="E1031" s="177">
        <f>_xll.qlInterestRateIndexValueDate(IndexON,D1031)</f>
        <v>46588</v>
      </c>
      <c r="F1031" s="193">
        <f>IFERROR(_xll.qlIndexFixing(IndexON,D1031,TRUE,_xll.ohTrigger(RecalcTrigger,TriggerON)),NA())</f>
        <v>1.9985231163017758E-2</v>
      </c>
      <c r="H1031" s="42">
        <f>_xll.qlCalendarAdvance(Calendar,$H1030,B1031,"f",FALSE)</f>
        <v>46588</v>
      </c>
      <c r="I1031" s="177">
        <f>_xll.qlInterestRateIndexValueDate(Index1M,$H1031)</f>
        <v>46590</v>
      </c>
      <c r="J1031" s="182">
        <f>IFERROR(_xll.qlIndexFixing(Index1M,$H1031,TRUE,_xll.ohTrigger(RecalcTrigger,Trigger1M)),NA())</f>
        <v>2.0474915362772017E-2</v>
      </c>
      <c r="K1031" s="44">
        <f>IFERROR(_xll.qlIndexFixing(Index3M,H1031,TRUE,_xll.ohTrigger(RecalcTrigger,Trigger3M)),NA())</f>
        <v>2.1322141363689109E-2</v>
      </c>
      <c r="L1031" s="44">
        <f>IFERROR(_xll.qlIndexFixing(Index6M,$H1031,TRUE,_xll.ohTrigger(RecalcTrigger,Trigger6M)),NA())</f>
        <v>2.1777121611278566E-2</v>
      </c>
      <c r="M1031" s="183">
        <f>IFERROR(_xll.qlIndexFixing(Index1Y,$H1031,TRUE,_xll.ohTrigger(RecalcTrigger,Trigger1Y)),NA())</f>
        <v>2.2351468509672793E-2</v>
      </c>
      <c r="N1031" s="182">
        <f>IFERROR(_xll.qlIndexFixing(ONIndex1M,I1031,TRUE,_xll.ohTrigger(RecalcTrigger,Trigger1M)),NA())</f>
        <v>2.0443864971468884E-2</v>
      </c>
      <c r="O1031" s="44">
        <f>IFERROR(_xll.qlIndexFixing(ONIndex3M,I1031,TRUE,_xll.ohTrigger(RecalcTrigger,Trigger3M)),NA())</f>
        <v>2.122821796258556E-2</v>
      </c>
      <c r="P1031" s="44">
        <f>IFERROR(_xll.qlIndexFixing(ONIndex6M,I1031,TRUE,_xll.ohTrigger(RecalcTrigger,Trigger6M)),NA())</f>
        <v>2.1610780668259721E-2</v>
      </c>
      <c r="Q1031" s="183">
        <f>IFERROR(_xll.qlIndexFixing(ONIndex1Y,I1031,TRUE,_xll.ohTrigger(RecalcTrigger,Trigger1Y)),NA())</f>
        <v>2.2034901638203763E-2</v>
      </c>
    </row>
    <row r="1032" spans="2:17" x14ac:dyDescent="0.2">
      <c r="B1032" s="39" t="s">
        <v>42</v>
      </c>
      <c r="D1032" s="42">
        <f>_xll.qlCalendarAdvance(Calendar,$D1031,B1032,"f",FALSE)</f>
        <v>46595</v>
      </c>
      <c r="E1032" s="177">
        <f>_xll.qlInterestRateIndexValueDate(IndexON,D1032)</f>
        <v>46595</v>
      </c>
      <c r="F1032" s="193">
        <f>IFERROR(_xll.qlIndexFixing(IndexON,D1032,TRUE,_xll.ohTrigger(RecalcTrigger,TriggerON)),NA())</f>
        <v>1.9994860305700968E-2</v>
      </c>
      <c r="H1032" s="42">
        <f>_xll.qlCalendarAdvance(Calendar,$H1031,B1032,"f",FALSE)</f>
        <v>46595</v>
      </c>
      <c r="I1032" s="177">
        <f>_xll.qlInterestRateIndexValueDate(Index1M,$H1032)</f>
        <v>46597</v>
      </c>
      <c r="J1032" s="182">
        <f>IFERROR(_xll.qlIndexFixing(Index1M,$H1032,TRUE,_xll.ohTrigger(RecalcTrigger,Trigger1M)),NA())</f>
        <v>2.0482687813437594E-2</v>
      </c>
      <c r="K1032" s="44">
        <f>IFERROR(_xll.qlIndexFixing(Index3M,H1032,TRUE,_xll.ohTrigger(RecalcTrigger,Trigger3M)),NA())</f>
        <v>2.1327966057002868E-2</v>
      </c>
      <c r="L1032" s="44">
        <f>IFERROR(_xll.qlIndexFixing(Index6M,$H1032,TRUE,_xll.ohTrigger(RecalcTrigger,Trigger6M)),NA())</f>
        <v>2.1780208969434788E-2</v>
      </c>
      <c r="M1032" s="183">
        <f>IFERROR(_xll.qlIndexFixing(Index1Y,$H1032,TRUE,_xll.ohTrigger(RecalcTrigger,Trigger1Y)),NA())</f>
        <v>2.2353360802526943E-2</v>
      </c>
      <c r="N1032" s="182">
        <f>IFERROR(_xll.qlIndexFixing(ONIndex1M,I1032,TRUE,_xll.ohTrigger(RecalcTrigger,Trigger1M)),NA())</f>
        <v>2.0451971210109221E-2</v>
      </c>
      <c r="O1032" s="44">
        <f>IFERROR(_xll.qlIndexFixing(ONIndex3M,I1032,TRUE,_xll.ohTrigger(RecalcTrigger,Trigger3M)),NA())</f>
        <v>2.123514362007306E-2</v>
      </c>
      <c r="P1032" s="44">
        <f>IFERROR(_xll.qlIndexFixing(ONIndex6M,I1032,TRUE,_xll.ohTrigger(RecalcTrigger,Trigger6M)),NA())</f>
        <v>2.1615916038868477E-2</v>
      </c>
      <c r="Q1032" s="183">
        <f>IFERROR(_xll.qlIndexFixing(ONIndex1Y,I1032,TRUE,_xll.ohTrigger(RecalcTrigger,Trigger1Y)),NA())</f>
        <v>2.2039199787000641E-2</v>
      </c>
    </row>
    <row r="1033" spans="2:17" x14ac:dyDescent="0.2">
      <c r="B1033" s="39" t="s">
        <v>42</v>
      </c>
      <c r="D1033" s="42">
        <f>_xll.qlCalendarAdvance(Calendar,$D1032,B1033,"f",FALSE)</f>
        <v>46602</v>
      </c>
      <c r="E1033" s="177">
        <f>_xll.qlInterestRateIndexValueDate(IndexON,D1033)</f>
        <v>46602</v>
      </c>
      <c r="F1033" s="193">
        <f>IFERROR(_xll.qlIndexFixing(IndexON,D1033,TRUE,_xll.ohTrigger(RecalcTrigger,TriggerON)),NA())</f>
        <v>2.0004387008007996E-2</v>
      </c>
      <c r="H1033" s="42">
        <f>_xll.qlCalendarAdvance(Calendar,$H1032,B1033,"f",FALSE)</f>
        <v>46602</v>
      </c>
      <c r="I1033" s="177">
        <f>_xll.qlInterestRateIndexValueDate(Index1M,$H1033)</f>
        <v>46604</v>
      </c>
      <c r="J1033" s="182">
        <f>IFERROR(_xll.qlIndexFixing(Index1M,$H1033,TRUE,_xll.ohTrigger(RecalcTrigger,Trigger1M)),NA())</f>
        <v>2.0490247982360987E-2</v>
      </c>
      <c r="K1033" s="44">
        <f>IFERROR(_xll.qlIndexFixing(Index3M,H1033,TRUE,_xll.ohTrigger(RecalcTrigger,Trigger3M)),NA())</f>
        <v>2.1333627268063673E-2</v>
      </c>
      <c r="L1033" s="44">
        <f>IFERROR(_xll.qlIndexFixing(Index6M,$H1033,TRUE,_xll.ohTrigger(RecalcTrigger,Trigger6M)),NA())</f>
        <v>2.1783165171157345E-2</v>
      </c>
      <c r="M1033" s="183">
        <f>IFERROR(_xll.qlIndexFixing(Index1Y,$H1033,TRUE,_xll.ohTrigger(RecalcTrigger,Trigger1Y)),NA())</f>
        <v>2.2355165611993168E-2</v>
      </c>
      <c r="N1033" s="182">
        <f>IFERROR(_xll.qlIndexFixing(ONIndex1M,I1033,TRUE,_xll.ohTrigger(RecalcTrigger,Trigger1M)),NA())</f>
        <v>2.0459866385582615E-2</v>
      </c>
      <c r="O1033" s="44">
        <f>IFERROR(_xll.qlIndexFixing(ONIndex3M,I1033,TRUE,_xll.ohTrigger(RecalcTrigger,Trigger3M)),NA())</f>
        <v>2.1241864801684329E-2</v>
      </c>
      <c r="P1033" s="44">
        <f>IFERROR(_xll.qlIndexFixing(ONIndex6M,I1033,TRUE,_xll.ohTrigger(RecalcTrigger,Trigger6M)),NA())</f>
        <v>2.1620812721767635E-2</v>
      </c>
      <c r="Q1033" s="183">
        <f>IFERROR(_xll.qlIndexFixing(ONIndex1Y,I1033,TRUE,_xll.ohTrigger(RecalcTrigger,Trigger1Y)),NA())</f>
        <v>2.2043358065921836E-2</v>
      </c>
    </row>
    <row r="1034" spans="2:17" x14ac:dyDescent="0.2">
      <c r="B1034" s="39" t="s">
        <v>42</v>
      </c>
      <c r="D1034" s="42">
        <f>_xll.qlCalendarAdvance(Calendar,$D1033,B1034,"f",FALSE)</f>
        <v>46609</v>
      </c>
      <c r="E1034" s="177">
        <f>_xll.qlInterestRateIndexValueDate(IndexON,D1034)</f>
        <v>46609</v>
      </c>
      <c r="F1034" s="193">
        <f>IFERROR(_xll.qlIndexFixing(IndexON,D1034,TRUE,_xll.ohTrigger(RecalcTrigger,TriggerON)),NA())</f>
        <v>2.0013811410626303E-2</v>
      </c>
      <c r="H1034" s="42">
        <f>_xll.qlCalendarAdvance(Calendar,$H1033,B1034,"f",FALSE)</f>
        <v>46609</v>
      </c>
      <c r="I1034" s="177">
        <f>_xll.qlInterestRateIndexValueDate(Index1M,$H1034)</f>
        <v>46611</v>
      </c>
      <c r="J1034" s="182">
        <f>IFERROR(_xll.qlIndexFixing(Index1M,$H1034,TRUE,_xll.ohTrigger(RecalcTrigger,Trigger1M)),NA())</f>
        <v>2.0497595350912057E-2</v>
      </c>
      <c r="K1034" s="44">
        <f>IFERROR(_xll.qlIndexFixing(Index3M,H1034,TRUE,_xll.ohTrigger(RecalcTrigger,Trigger3M)),NA())</f>
        <v>2.1339133667885868E-2</v>
      </c>
      <c r="L1034" s="44">
        <f>IFERROR(_xll.qlIndexFixing(Index6M,$H1034,TRUE,_xll.ohTrigger(RecalcTrigger,Trigger6M)),NA())</f>
        <v>2.1785996359870063E-2</v>
      </c>
      <c r="M1034" s="183">
        <f>IFERROR(_xll.qlIndexFixing(Index1Y,$H1034,TRUE,_xll.ohTrigger(RecalcTrigger,Trigger1Y)),NA())</f>
        <v>2.2356884317076421E-2</v>
      </c>
      <c r="N1034" s="182">
        <f>IFERROR(_xll.qlIndexFixing(ONIndex1M,I1034,TRUE,_xll.ohTrigger(RecalcTrigger,Trigger1M)),NA())</f>
        <v>2.0467549980622834E-2</v>
      </c>
      <c r="O1034" s="44">
        <f>IFERROR(_xll.qlIndexFixing(ONIndex3M,I1034,TRUE,_xll.ohTrigger(RecalcTrigger,Trigger3M)),NA())</f>
        <v>2.124838104706761E-2</v>
      </c>
      <c r="P1034" s="44">
        <f>IFERROR(_xll.qlIndexFixing(ONIndex6M,I1034,TRUE,_xll.ohTrigger(RecalcTrigger,Trigger6M)),NA())</f>
        <v>2.1625470045174566E-2</v>
      </c>
      <c r="Q1034" s="183">
        <f>IFERROR(_xll.qlIndexFixing(ONIndex1Y,I1034,TRUE,_xll.ohTrigger(RecalcTrigger,Trigger1Y)),NA())</f>
        <v>2.2047376390395002E-2</v>
      </c>
    </row>
    <row r="1035" spans="2:17" x14ac:dyDescent="0.2">
      <c r="B1035" s="39" t="s">
        <v>42</v>
      </c>
      <c r="D1035" s="42">
        <f>_xll.qlCalendarAdvance(Calendar,$D1034,B1035,"f",FALSE)</f>
        <v>46616</v>
      </c>
      <c r="E1035" s="177">
        <f>_xll.qlInterestRateIndexValueDate(IndexON,D1035)</f>
        <v>46616</v>
      </c>
      <c r="F1035" s="193">
        <f>IFERROR(_xll.qlIndexFixing(IndexON,D1035,TRUE,_xll.ohTrigger(RecalcTrigger,TriggerON)),NA())</f>
        <v>2.0023133654243352E-2</v>
      </c>
      <c r="H1035" s="42">
        <f>_xll.qlCalendarAdvance(Calendar,$H1034,B1035,"f",FALSE)</f>
        <v>46616</v>
      </c>
      <c r="I1035" s="177">
        <f>_xll.qlInterestRateIndexValueDate(Index1M,$H1035)</f>
        <v>46618</v>
      </c>
      <c r="J1035" s="182">
        <f>IFERROR(_xll.qlIndexFixing(Index1M,$H1035,TRUE,_xll.ohTrigger(RecalcTrigger,Trigger1M)),NA())</f>
        <v>2.050472940047815E-2</v>
      </c>
      <c r="K1035" s="44">
        <f>IFERROR(_xll.qlIndexFixing(Index3M,H1035,TRUE,_xll.ohTrigger(RecalcTrigger,Trigger3M)),NA())</f>
        <v>2.1344493983925603E-2</v>
      </c>
      <c r="L1035" s="44">
        <f>IFERROR(_xll.qlIndexFixing(Index6M,$H1035,TRUE,_xll.ohTrigger(RecalcTrigger,Trigger6M)),NA())</f>
        <v>2.1788708717944978E-2</v>
      </c>
      <c r="M1035" s="183">
        <f>IFERROR(_xll.qlIndexFixing(Index1Y,$H1035,TRUE,_xll.ohTrigger(RecalcTrigger,Trigger1Y)),NA())</f>
        <v>2.2358518304090594E-2</v>
      </c>
      <c r="N1035" s="182">
        <f>IFERROR(_xll.qlIndexFixing(ONIndex1M,I1035,TRUE,_xll.ohTrigger(RecalcTrigger,Trigger1M)),NA())</f>
        <v>2.0475021477803779E-2</v>
      </c>
      <c r="O1035" s="44">
        <f>IFERROR(_xll.qlIndexFixing(ONIndex3M,I1035,TRUE,_xll.ohTrigger(RecalcTrigger,Trigger3M)),NA())</f>
        <v>2.1254691895631339E-2</v>
      </c>
      <c r="P1035" s="44">
        <f>IFERROR(_xll.qlIndexFixing(ONIndex6M,I1035,TRUE,_xll.ohTrigger(RecalcTrigger,Trigger6M)),NA())</f>
        <v>2.1629887336906961E-2</v>
      </c>
      <c r="Q1035" s="183">
        <f>IFERROR(_xll.qlIndexFixing(ONIndex1Y,I1035,TRUE,_xll.ohTrigger(RecalcTrigger,Trigger1Y)),NA())</f>
        <v>2.2051254675847787E-2</v>
      </c>
    </row>
    <row r="1036" spans="2:17" x14ac:dyDescent="0.2">
      <c r="B1036" s="39" t="s">
        <v>42</v>
      </c>
      <c r="D1036" s="42">
        <f>_xll.qlCalendarAdvance(Calendar,$D1035,B1036,"f",FALSE)</f>
        <v>46623</v>
      </c>
      <c r="E1036" s="177">
        <f>_xll.qlInterestRateIndexValueDate(IndexON,D1036)</f>
        <v>46623</v>
      </c>
      <c r="F1036" s="193">
        <f>IFERROR(_xll.qlIndexFixing(IndexON,D1036,TRUE,_xll.ohTrigger(RecalcTrigger,TriggerON)),NA())</f>
        <v>2.0032353879626541E-2</v>
      </c>
      <c r="H1036" s="42">
        <f>_xll.qlCalendarAdvance(Calendar,$H1035,B1036,"f",FALSE)</f>
        <v>46623</v>
      </c>
      <c r="I1036" s="177">
        <f>_xll.qlInterestRateIndexValueDate(Index1M,$H1036)</f>
        <v>46625</v>
      </c>
      <c r="J1036" s="182">
        <f>IFERROR(_xll.qlIndexFixing(Index1M,$H1036,TRUE,_xll.ohTrigger(RecalcTrigger,Trigger1M)),NA())</f>
        <v>2.0511649970065549E-2</v>
      </c>
      <c r="K1036" s="44">
        <f>IFERROR(_xll.qlIndexFixing(Index3M,H1036,TRUE,_xll.ohTrigger(RecalcTrigger,Trigger3M)),NA())</f>
        <v>2.1349717000080832E-2</v>
      </c>
      <c r="L1036" s="44">
        <f>IFERROR(_xll.qlIndexFixing(Index6M,$H1036,TRUE,_xll.ohTrigger(RecalcTrigger,Trigger6M)),NA())</f>
        <v>2.1791308466700174E-2</v>
      </c>
      <c r="M1036" s="183">
        <f>IFERROR(_xll.qlIndexFixing(Index1Y,$H1036,TRUE,_xll.ohTrigger(RecalcTrigger,Trigger1Y)),NA())</f>
        <v>2.2360068966656987E-2</v>
      </c>
      <c r="N1036" s="182">
        <f>IFERROR(_xll.qlIndexFixing(ONIndex1M,I1036,TRUE,_xll.ohTrigger(RecalcTrigger,Trigger1M)),NA())</f>
        <v>2.0482280359939153E-2</v>
      </c>
      <c r="O1036" s="44">
        <f>IFERROR(_xll.qlIndexFixing(ONIndex3M,I1036,TRUE,_xll.ohTrigger(RecalcTrigger,Trigger3M)),NA())</f>
        <v>2.1260796887023758E-2</v>
      </c>
      <c r="P1036" s="44">
        <f>IFERROR(_xll.qlIndexFixing(ONIndex6M,I1036,TRUE,_xll.ohTrigger(RecalcTrigger,Trigger6M)),NA())</f>
        <v>2.1634063924862446E-2</v>
      </c>
      <c r="Q1036" s="183">
        <f>IFERROR(_xll.qlIndexFixing(ONIndex1Y,I1036,TRUE,_xll.ohTrigger(RecalcTrigger,Trigger1Y)),NA())</f>
        <v>2.2054992837627907E-2</v>
      </c>
    </row>
    <row r="1037" spans="2:17" x14ac:dyDescent="0.2">
      <c r="B1037" s="39" t="s">
        <v>42</v>
      </c>
      <c r="D1037" s="42">
        <f>_xll.qlCalendarAdvance(Calendar,$D1036,B1037,"f",FALSE)</f>
        <v>46630</v>
      </c>
      <c r="E1037" s="177">
        <f>_xll.qlInterestRateIndexValueDate(IndexON,D1037)</f>
        <v>46630</v>
      </c>
      <c r="F1037" s="193">
        <f>IFERROR(_xll.qlIndexFixing(IndexON,D1037,TRUE,_xll.ohTrigger(RecalcTrigger,TriggerON)),NA())</f>
        <v>2.0041472227463331E-2</v>
      </c>
      <c r="H1037" s="42">
        <f>_xll.qlCalendarAdvance(Calendar,$H1036,B1037,"f",FALSE)</f>
        <v>46630</v>
      </c>
      <c r="I1037" s="177">
        <f>_xll.qlInterestRateIndexValueDate(Index1M,$H1037)</f>
        <v>46632</v>
      </c>
      <c r="J1037" s="182">
        <f>IFERROR(_xll.qlIndexFixing(Index1M,$H1037,TRUE,_xll.ohTrigger(RecalcTrigger,Trigger1M)),NA())</f>
        <v>2.0518368734555315E-2</v>
      </c>
      <c r="K1037" s="44">
        <f>IFERROR(_xll.qlIndexFixing(Index3M,H1037,TRUE,_xll.ohTrigger(RecalcTrigger,Trigger3M)),NA())</f>
        <v>2.1353836541495023E-2</v>
      </c>
      <c r="L1037" s="44">
        <f>IFERROR(_xll.qlIndexFixing(Index6M,$H1037,TRUE,_xll.ohTrigger(RecalcTrigger,Trigger6M)),NA())</f>
        <v>2.1790581732677117E-2</v>
      </c>
      <c r="M1037" s="183">
        <f>IFERROR(_xll.qlIndexFixing(Index1Y,$H1037,TRUE,_xll.ohTrigger(RecalcTrigger,Trigger1Y)),NA())</f>
        <v>2.2361537705703462E-2</v>
      </c>
      <c r="N1037" s="182">
        <f>IFERROR(_xll.qlIndexFixing(ONIndex1M,I1037,TRUE,_xll.ohTrigger(RecalcTrigger,Trigger1M)),NA())</f>
        <v>2.0489326109602857E-2</v>
      </c>
      <c r="O1037" s="44">
        <f>IFERROR(_xll.qlIndexFixing(ONIndex3M,I1037,TRUE,_xll.ohTrigger(RecalcTrigger,Trigger3M)),NA())</f>
        <v>2.126669556073324E-2</v>
      </c>
      <c r="P1037" s="44">
        <f>IFERROR(_xll.qlIndexFixing(ONIndex6M,I1037,TRUE,_xll.ohTrigger(RecalcTrigger,Trigger6M)),NA())</f>
        <v>2.1637999137178454E-2</v>
      </c>
      <c r="Q1037" s="183">
        <f>IFERROR(_xll.qlIndexFixing(ONIndex1Y,I1037,TRUE,_xll.ohTrigger(RecalcTrigger,Trigger1Y)),NA())</f>
        <v>2.2058590791242949E-2</v>
      </c>
    </row>
    <row r="1038" spans="2:17" x14ac:dyDescent="0.2">
      <c r="B1038" s="39" t="s">
        <v>42</v>
      </c>
      <c r="D1038" s="42">
        <f>_xll.qlCalendarAdvance(Calendar,$D1037,B1038,"f",FALSE)</f>
        <v>46637</v>
      </c>
      <c r="E1038" s="177">
        <f>_xll.qlInterestRateIndexValueDate(IndexON,D1038)</f>
        <v>46637</v>
      </c>
      <c r="F1038" s="193">
        <f>IFERROR(_xll.qlIndexFixing(IndexON,D1038,TRUE,_xll.ohTrigger(RecalcTrigger,TriggerON)),NA())</f>
        <v>2.0050488838521119E-2</v>
      </c>
      <c r="H1038" s="42">
        <f>_xll.qlCalendarAdvance(Calendar,$H1037,B1038,"f",FALSE)</f>
        <v>46637</v>
      </c>
      <c r="I1038" s="177">
        <f>_xll.qlInterestRateIndexValueDate(Index1M,$H1038)</f>
        <v>46639</v>
      </c>
      <c r="J1038" s="182">
        <f>IFERROR(_xll.qlIndexFixing(Index1M,$H1038,TRUE,_xll.ohTrigger(RecalcTrigger,Trigger1M)),NA())</f>
        <v>2.0524911730610274E-2</v>
      </c>
      <c r="K1038" s="44">
        <f>IFERROR(_xll.qlIndexFixing(Index3M,H1038,TRUE,_xll.ohTrigger(RecalcTrigger,Trigger3M)),NA())</f>
        <v>2.1358818108246219E-2</v>
      </c>
      <c r="L1038" s="44">
        <f>IFERROR(_xll.qlIndexFixing(Index6M,$H1038,TRUE,_xll.ohTrigger(RecalcTrigger,Trigger6M)),NA())</f>
        <v>2.1792997667159034E-2</v>
      </c>
      <c r="M1038" s="183">
        <f>IFERROR(_xll.qlIndexFixing(Index1Y,$H1038,TRUE,_xll.ohTrigger(RecalcTrigger,Trigger1Y)),NA())</f>
        <v>2.2362925929462884E-2</v>
      </c>
      <c r="N1038" s="182">
        <f>IFERROR(_xll.qlIndexFixing(ONIndex1M,I1038,TRUE,_xll.ohTrigger(RecalcTrigger,Trigger1M)),NA())</f>
        <v>2.0496158209608595E-2</v>
      </c>
      <c r="O1038" s="44">
        <f>IFERROR(_xll.qlIndexFixing(ONIndex3M,I1038,TRUE,_xll.ohTrigger(RecalcTrigger,Trigger3M)),NA())</f>
        <v>2.1272387456248154E-2</v>
      </c>
      <c r="P1038" s="44">
        <f>IFERROR(_xll.qlIndexFixing(ONIndex6M,I1038,TRUE,_xll.ohTrigger(RecalcTrigger,Trigger6M)),NA())</f>
        <v>2.1641692301752613E-2</v>
      </c>
      <c r="Q1038" s="183">
        <f>IFERROR(_xll.qlIndexFixing(ONIndex1Y,I1038,TRUE,_xll.ohTrigger(RecalcTrigger,Trigger1Y)),NA())</f>
        <v>2.2062048452040628E-2</v>
      </c>
    </row>
    <row r="1039" spans="2:17" x14ac:dyDescent="0.2">
      <c r="B1039" s="39" t="s">
        <v>42</v>
      </c>
      <c r="D1039" s="42">
        <f>_xll.qlCalendarAdvance(Calendar,$D1038,B1039,"f",FALSE)</f>
        <v>46644</v>
      </c>
      <c r="E1039" s="177">
        <f>_xll.qlInterestRateIndexValueDate(IndexON,D1039)</f>
        <v>46644</v>
      </c>
      <c r="F1039" s="193">
        <f>IFERROR(_xll.qlIndexFixing(IndexON,D1039,TRUE,_xll.ohTrigger(RecalcTrigger,TriggerON)),NA())</f>
        <v>2.0059403853407431E-2</v>
      </c>
      <c r="H1039" s="42">
        <f>_xll.qlCalendarAdvance(Calendar,$H1038,B1039,"f",FALSE)</f>
        <v>46644</v>
      </c>
      <c r="I1039" s="177">
        <f>_xll.qlInterestRateIndexValueDate(Index1M,$H1039)</f>
        <v>46646</v>
      </c>
      <c r="J1039" s="182">
        <f>IFERROR(_xll.qlIndexFixing(Index1M,$H1039,TRUE,_xll.ohTrigger(RecalcTrigger,Trigger1M)),NA())</f>
        <v>2.0531306015319495E-2</v>
      </c>
      <c r="K1039" s="44">
        <f>IFERROR(_xll.qlIndexFixing(Index3M,H1039,TRUE,_xll.ohTrigger(RecalcTrigger,Trigger3M)),NA())</f>
        <v>2.1363688845739554E-2</v>
      </c>
      <c r="L1039" s="44">
        <f>IFERROR(_xll.qlIndexFixing(Index6M,$H1039,TRUE,_xll.ohTrigger(RecalcTrigger,Trigger6M)),NA())</f>
        <v>2.1795319526845089E-2</v>
      </c>
      <c r="M1039" s="183">
        <f>IFERROR(_xll.qlIndexFixing(Index1Y,$H1039,TRUE,_xll.ohTrigger(RecalcTrigger,Trigger1Y)),NA())</f>
        <v>2.2364235053472299E-2</v>
      </c>
      <c r="N1039" s="182">
        <f>IFERROR(_xll.qlIndexFixing(ONIndex1M,I1039,TRUE,_xll.ohTrigger(RecalcTrigger,Trigger1M)),NA())</f>
        <v>2.0502776142690138E-2</v>
      </c>
      <c r="O1039" s="44">
        <f>IFERROR(_xll.qlIndexFixing(ONIndex3M,I1039,TRUE,_xll.ohTrigger(RecalcTrigger,Trigger3M)),NA())</f>
        <v>2.1277872113216745E-2</v>
      </c>
      <c r="P1039" s="44">
        <f>IFERROR(_xll.qlIndexFixing(ONIndex6M,I1039,TRUE,_xll.ohTrigger(RecalcTrigger,Trigger6M)),NA())</f>
        <v>2.1645142746562485E-2</v>
      </c>
      <c r="Q1039" s="183">
        <f>IFERROR(_xll.qlIndexFixing(ONIndex1Y,I1039,TRUE,_xll.ohTrigger(RecalcTrigger,Trigger1Y)),NA())</f>
        <v>2.206536573552853E-2</v>
      </c>
    </row>
    <row r="1040" spans="2:17" x14ac:dyDescent="0.2">
      <c r="B1040" s="39" t="s">
        <v>42</v>
      </c>
      <c r="D1040" s="42">
        <f>_xll.qlCalendarAdvance(Calendar,$D1039,B1040,"f",FALSE)</f>
        <v>46651</v>
      </c>
      <c r="E1040" s="177">
        <f>_xll.qlInterestRateIndexValueDate(IndexON,D1040)</f>
        <v>46651</v>
      </c>
      <c r="F1040" s="193">
        <f>IFERROR(_xll.qlIndexFixing(IndexON,D1040,TRUE,_xll.ohTrigger(RecalcTrigger,TriggerON)),NA())</f>
        <v>2.0068217412889666E-2</v>
      </c>
      <c r="H1040" s="42">
        <f>_xll.qlCalendarAdvance(Calendar,$H1039,B1040,"f",FALSE)</f>
        <v>46651</v>
      </c>
      <c r="I1040" s="177">
        <f>_xll.qlInterestRateIndexValueDate(Index1M,$H1040)</f>
        <v>46653</v>
      </c>
      <c r="J1040" s="182">
        <f>IFERROR(_xll.qlIndexFixing(Index1M,$H1040,TRUE,_xll.ohTrigger(RecalcTrigger,Trigger1M)),NA())</f>
        <v>2.0537578819860292E-2</v>
      </c>
      <c r="K1040" s="44">
        <f>IFERROR(_xll.qlIndexFixing(Index3M,H1040,TRUE,_xll.ohTrigger(RecalcTrigger,Trigger3M)),NA())</f>
        <v>2.1368457859022295E-2</v>
      </c>
      <c r="L1040" s="44">
        <f>IFERROR(_xll.qlIndexFixing(Index6M,$H1040,TRUE,_xll.ohTrigger(RecalcTrigger,Trigger6M)),NA())</f>
        <v>2.1797553819621816E-2</v>
      </c>
      <c r="M1040" s="183">
        <f>IFERROR(_xll.qlIndexFixing(Index1Y,$H1040,TRUE,_xll.ohTrigger(RecalcTrigger,Trigger1Y)),NA())</f>
        <v>2.2365466500572244E-2</v>
      </c>
      <c r="N1040" s="182">
        <f>IFERROR(_xll.qlIndexFixing(ONIndex1M,I1040,TRUE,_xll.ohTrigger(RecalcTrigger,Trigger1M)),NA())</f>
        <v>2.0509195052254015E-2</v>
      </c>
      <c r="O1040" s="44">
        <f>IFERROR(_xll.qlIndexFixing(ONIndex3M,I1040,TRUE,_xll.ohTrigger(RecalcTrigger,Trigger3M)),NA())</f>
        <v>2.1283163604701727E-2</v>
      </c>
      <c r="P1040" s="44">
        <f>IFERROR(_xll.qlIndexFixing(ONIndex6M,I1040,TRUE,_xll.ohTrigger(RecalcTrigger,Trigger6M)),NA())</f>
        <v>2.1648369952664837E-2</v>
      </c>
      <c r="Q1040" s="183">
        <f>IFERROR(_xll.qlIndexFixing(ONIndex1Y,I1040,TRUE,_xll.ohTrigger(RecalcTrigger,Trigger1Y)),NA())</f>
        <v>2.2068549933234038E-2</v>
      </c>
    </row>
    <row r="1041" spans="2:17" x14ac:dyDescent="0.2">
      <c r="B1041" s="39" t="s">
        <v>42</v>
      </c>
      <c r="D1041" s="42">
        <f>_xll.qlCalendarAdvance(Calendar,$D1040,B1041,"f",FALSE)</f>
        <v>46658</v>
      </c>
      <c r="E1041" s="177">
        <f>_xll.qlInterestRateIndexValueDate(IndexON,D1041)</f>
        <v>46658</v>
      </c>
      <c r="F1041" s="193">
        <f>IFERROR(_xll.qlIndexFixing(IndexON,D1041,TRUE,_xll.ohTrigger(RecalcTrigger,TriggerON)),NA())</f>
        <v>2.0076930478918342E-2</v>
      </c>
      <c r="H1041" s="42">
        <f>_xll.qlCalendarAdvance(Calendar,$H1040,B1041,"f",FALSE)</f>
        <v>46658</v>
      </c>
      <c r="I1041" s="177">
        <f>_xll.qlInterestRateIndexValueDate(Index1M,$H1041)</f>
        <v>46660</v>
      </c>
      <c r="J1041" s="182">
        <f>IFERROR(_xll.qlIndexFixing(Index1M,$H1041,TRUE,_xll.ohTrigger(RecalcTrigger,Trigger1M)),NA())</f>
        <v>2.0540695739565042E-2</v>
      </c>
      <c r="K1041" s="44">
        <f>IFERROR(_xll.qlIndexFixing(Index3M,H1041,TRUE,_xll.ohTrigger(RecalcTrigger,Trigger3M)),NA())</f>
        <v>2.1374083041854643E-2</v>
      </c>
      <c r="L1041" s="44">
        <f>IFERROR(_xll.qlIndexFixing(Index6M,$H1041,TRUE,_xll.ohTrigger(RecalcTrigger,Trigger6M)),NA())</f>
        <v>2.1800490033063724E-2</v>
      </c>
      <c r="M1041" s="183">
        <f>IFERROR(_xll.qlIndexFixing(Index1Y,$H1041,TRUE,_xll.ohTrigger(RecalcTrigger,Trigger1Y)),NA())</f>
        <v>2.2364453704600048E-2</v>
      </c>
      <c r="N1041" s="182">
        <f>IFERROR(_xll.qlIndexFixing(ONIndex1M,I1041,TRUE,_xll.ohTrigger(RecalcTrigger,Trigger1M)),NA())</f>
        <v>2.0515507836149638E-2</v>
      </c>
      <c r="O1041" s="44">
        <f>IFERROR(_xll.qlIndexFixing(ONIndex3M,I1041,TRUE,_xll.ohTrigger(RecalcTrigger,Trigger3M)),NA())</f>
        <v>2.1288348161085935E-2</v>
      </c>
      <c r="P1041" s="44">
        <f>IFERROR(_xll.qlIndexFixing(ONIndex6M,I1041,TRUE,_xll.ohTrigger(RecalcTrigger,Trigger6M)),NA())</f>
        <v>2.1651493457639504E-2</v>
      </c>
      <c r="Q1041" s="183">
        <f>IFERROR(_xll.qlIndexFixing(ONIndex1Y,I1041,TRUE,_xll.ohTrigger(RecalcTrigger,Trigger1Y)),NA())</f>
        <v>2.2071644958510106E-2</v>
      </c>
    </row>
    <row r="1042" spans="2:17" x14ac:dyDescent="0.2">
      <c r="B1042" s="39" t="s">
        <v>42</v>
      </c>
      <c r="D1042" s="42">
        <f>_xll.qlCalendarAdvance(Calendar,$D1041,B1042,"f",FALSE)</f>
        <v>46665</v>
      </c>
      <c r="E1042" s="177">
        <f>_xll.qlInterestRateIndexValueDate(IndexON,D1042)</f>
        <v>46665</v>
      </c>
      <c r="F1042" s="193">
        <f>IFERROR(_xll.qlIndexFixing(IndexON,D1042,TRUE,_xll.ohTrigger(RecalcTrigger,TriggerON)),NA())</f>
        <v>2.0085546083947747E-2</v>
      </c>
      <c r="H1042" s="42">
        <f>_xll.qlCalendarAdvance(Calendar,$H1041,B1042,"f",FALSE)</f>
        <v>46665</v>
      </c>
      <c r="I1042" s="177">
        <f>_xll.qlInterestRateIndexValueDate(Index1M,$H1042)</f>
        <v>46667</v>
      </c>
      <c r="J1042" s="182">
        <f>IFERROR(_xll.qlIndexFixing(Index1M,$H1042,TRUE,_xll.ohTrigger(RecalcTrigger,Trigger1M)),NA())</f>
        <v>2.0549840617437587E-2</v>
      </c>
      <c r="K1042" s="44">
        <f>IFERROR(_xll.qlIndexFixing(Index3M,H1042,TRUE,_xll.ohTrigger(RecalcTrigger,Trigger3M)),NA())</f>
        <v>2.1378661359589136E-2</v>
      </c>
      <c r="L1042" s="44">
        <f>IFERROR(_xll.qlIndexFixing(Index6M,$H1042,TRUE,_xll.ohTrigger(RecalcTrigger,Trigger6M)),NA())</f>
        <v>2.1802557418052173E-2</v>
      </c>
      <c r="M1042" s="183">
        <f>IFERROR(_xll.qlIndexFixing(Index1Y,$H1042,TRUE,_xll.ohTrigger(RecalcTrigger,Trigger1Y)),NA())</f>
        <v>2.2367700872306617E-2</v>
      </c>
      <c r="N1042" s="182">
        <f>IFERROR(_xll.qlIndexFixing(ONIndex1M,I1042,TRUE,_xll.ohTrigger(RecalcTrigger,Trigger1M)),NA())</f>
        <v>2.052173039829519E-2</v>
      </c>
      <c r="O1042" s="44">
        <f>IFERROR(_xll.qlIndexFixing(ONIndex3M,I1042,TRUE,_xll.ohTrigger(RecalcTrigger,Trigger3M)),NA())</f>
        <v>2.1293440561027666E-2</v>
      </c>
      <c r="P1042" s="44">
        <f>IFERROR(_xll.qlIndexFixing(ONIndex6M,I1042,TRUE,_xll.ohTrigger(RecalcTrigger,Trigger6M)),NA())</f>
        <v>2.16545337209606E-2</v>
      </c>
      <c r="Q1042" s="183">
        <f>IFERROR(_xll.qlIndexFixing(ONIndex1Y,I1042,TRUE,_xll.ohTrigger(RecalcTrigger,Trigger1Y)),NA())</f>
        <v>2.2074658460997654E-2</v>
      </c>
    </row>
    <row r="1043" spans="2:17" x14ac:dyDescent="0.2">
      <c r="B1043" s="39" t="s">
        <v>42</v>
      </c>
      <c r="D1043" s="42">
        <f>_xll.qlCalendarAdvance(Calendar,$D1042,B1043,"f",FALSE)</f>
        <v>46672</v>
      </c>
      <c r="E1043" s="177">
        <f>_xll.qlInterestRateIndexValueDate(IndexON,D1043)</f>
        <v>46672</v>
      </c>
      <c r="F1043" s="193">
        <f>IFERROR(_xll.qlIndexFixing(IndexON,D1043,TRUE,_xll.ohTrigger(RecalcTrigger,TriggerON)),NA())</f>
        <v>2.0094064649480714E-2</v>
      </c>
      <c r="H1043" s="42">
        <f>_xll.qlCalendarAdvance(Calendar,$H1042,B1043,"f",FALSE)</f>
        <v>46672</v>
      </c>
      <c r="I1043" s="177">
        <f>_xll.qlInterestRateIndexValueDate(Index1M,$H1043)</f>
        <v>46674</v>
      </c>
      <c r="J1043" s="182">
        <f>IFERROR(_xll.qlIndexFixing(Index1M,$H1043,TRUE,_xll.ohTrigger(RecalcTrigger,Trigger1M)),NA())</f>
        <v>2.0555836902865776E-2</v>
      </c>
      <c r="K1043" s="44">
        <f>IFERROR(_xll.qlIndexFixing(Index3M,H1043,TRUE,_xll.ohTrigger(RecalcTrigger,Trigger3M)),NA())</f>
        <v>2.1383148954147703E-2</v>
      </c>
      <c r="L1043" s="44">
        <f>IFERROR(_xll.qlIndexFixing(Index6M,$H1043,TRUE,_xll.ohTrigger(RecalcTrigger,Trigger6M)),NA())</f>
        <v>2.1807631429110075E-2</v>
      </c>
      <c r="M1043" s="183">
        <f>IFERROR(_xll.qlIndexFixing(Index1Y,$H1043,TRUE,_xll.ohTrigger(RecalcTrigger,Trigger1Y)),NA())</f>
        <v>2.2368704670275491E-2</v>
      </c>
      <c r="N1043" s="182">
        <f>IFERROR(_xll.qlIndexFixing(ONIndex1M,I1043,TRUE,_xll.ohTrigger(RecalcTrigger,Trigger1M)),NA())</f>
        <v>2.0527863015429304E-2</v>
      </c>
      <c r="O1043" s="44">
        <f>IFERROR(_xll.qlIndexFixing(ONIndex3M,I1043,TRUE,_xll.ohTrigger(RecalcTrigger,Trigger3M)),NA())</f>
        <v>2.1298441081105679E-2</v>
      </c>
      <c r="P1043" s="44">
        <f>IFERROR(_xll.qlIndexFixing(ONIndex6M,I1043,TRUE,_xll.ohTrigger(RecalcTrigger,Trigger6M)),NA())</f>
        <v>2.165749109234838E-2</v>
      </c>
      <c r="Q1043" s="183">
        <f>IFERROR(_xll.qlIndexFixing(ONIndex1Y,I1043,TRUE,_xll.ohTrigger(RecalcTrigger,Trigger1Y)),NA())</f>
        <v>2.2077590730225083E-2</v>
      </c>
    </row>
    <row r="1044" spans="2:17" x14ac:dyDescent="0.2">
      <c r="B1044" s="39" t="s">
        <v>42</v>
      </c>
      <c r="D1044" s="42">
        <f>_xll.qlCalendarAdvance(Calendar,$D1043,B1044,"f",FALSE)</f>
        <v>46679</v>
      </c>
      <c r="E1044" s="177">
        <f>_xll.qlInterestRateIndexValueDate(IndexON,D1044)</f>
        <v>46679</v>
      </c>
      <c r="F1044" s="193">
        <f>IFERROR(_xll.qlIndexFixing(IndexON,D1044,TRUE,_xll.ohTrigger(RecalcTrigger,TriggerON)),NA())</f>
        <v>2.0102486341144754E-2</v>
      </c>
      <c r="H1044" s="42">
        <f>_xll.qlCalendarAdvance(Calendar,$H1043,B1044,"f",FALSE)</f>
        <v>46679</v>
      </c>
      <c r="I1044" s="177">
        <f>_xll.qlInterestRateIndexValueDate(Index1M,$H1044)</f>
        <v>46681</v>
      </c>
      <c r="J1044" s="182">
        <f>IFERROR(_xll.qlIndexFixing(Index1M,$H1044,TRUE,_xll.ohTrigger(RecalcTrigger,Trigger1M)),NA())</f>
        <v>2.0561743820023681E-2</v>
      </c>
      <c r="K1044" s="44">
        <f>IFERROR(_xll.qlIndexFixing(Index3M,H1044,TRUE,_xll.ohTrigger(RecalcTrigger,Trigger3M)),NA())</f>
        <v>2.1387546103214299E-2</v>
      </c>
      <c r="L1044" s="44">
        <f>IFERROR(_xll.qlIndexFixing(Index6M,$H1044,TRUE,_xll.ohTrigger(RecalcTrigger,Trigger6M)),NA())</f>
        <v>2.1806454320450322E-2</v>
      </c>
      <c r="M1044" s="183">
        <f>IFERROR(_xll.qlIndexFixing(Index1Y,$H1044,TRUE,_xll.ohTrigger(RecalcTrigger,Trigger1Y)),NA())</f>
        <v>2.2369633270911442E-2</v>
      </c>
      <c r="N1044" s="182">
        <f>IFERROR(_xll.qlIndexFixing(ONIndex1M,I1044,TRUE,_xll.ohTrigger(RecalcTrigger,Trigger1M)),NA())</f>
        <v>2.0533905964290611E-2</v>
      </c>
      <c r="O1044" s="44">
        <f>IFERROR(_xll.qlIndexFixing(ONIndex3M,I1044,TRUE,_xll.ohTrigger(RecalcTrigger,Trigger3M)),NA())</f>
        <v>2.1303349997658927E-2</v>
      </c>
      <c r="P1044" s="44">
        <f>IFERROR(_xll.qlIndexFixing(ONIndex6M,I1044,TRUE,_xll.ohTrigger(RecalcTrigger,Trigger6M)),NA())</f>
        <v>2.1660365921762903E-2</v>
      </c>
      <c r="Q1044" s="183">
        <f>IFERROR(_xll.qlIndexFixing(ONIndex1Y,I1044,TRUE,_xll.ohTrigger(RecalcTrigger,Trigger1Y)),NA())</f>
        <v>2.2080442055640859E-2</v>
      </c>
    </row>
    <row r="1045" spans="2:17" x14ac:dyDescent="0.2">
      <c r="B1045" s="39" t="s">
        <v>42</v>
      </c>
      <c r="D1045" s="42">
        <f>_xll.qlCalendarAdvance(Calendar,$D1044,B1045,"f",FALSE)</f>
        <v>46686</v>
      </c>
      <c r="E1045" s="177">
        <f>_xll.qlInterestRateIndexValueDate(IndexON,D1045)</f>
        <v>46686</v>
      </c>
      <c r="F1045" s="193">
        <f>IFERROR(_xll.qlIndexFixing(IndexON,D1045,TRUE,_xll.ohTrigger(RecalcTrigger,TriggerON)),NA())</f>
        <v>2.0110811325126932E-2</v>
      </c>
      <c r="H1045" s="42">
        <f>_xll.qlCalendarAdvance(Calendar,$H1044,B1045,"f",FALSE)</f>
        <v>46686</v>
      </c>
      <c r="I1045" s="177">
        <f>_xll.qlInterestRateIndexValueDate(Index1M,$H1045)</f>
        <v>46688</v>
      </c>
      <c r="J1045" s="182">
        <f>IFERROR(_xll.qlIndexFixing(Index1M,$H1045,TRUE,_xll.ohTrigger(RecalcTrigger,Trigger1M)),NA())</f>
        <v>2.0567561646072097E-2</v>
      </c>
      <c r="K1045" s="44">
        <f>IFERROR(_xll.qlIndexFixing(Index3M,H1045,TRUE,_xll.ohTrigger(RecalcTrigger,Trigger3M)),NA())</f>
        <v>2.1391853084481584E-2</v>
      </c>
      <c r="L1045" s="44">
        <f>IFERROR(_xll.qlIndexFixing(Index6M,$H1045,TRUE,_xll.ohTrigger(RecalcTrigger,Trigger6M)),NA())</f>
        <v>2.1808284544868242E-2</v>
      </c>
      <c r="M1045" s="183">
        <f>IFERROR(_xll.qlIndexFixing(Index1Y,$H1045,TRUE,_xll.ohTrigger(RecalcTrigger,Trigger1Y)),NA())</f>
        <v>2.2370486970048259E-2</v>
      </c>
      <c r="N1045" s="182">
        <f>IFERROR(_xll.qlIndexFixing(ONIndex1M,I1045,TRUE,_xll.ohTrigger(RecalcTrigger,Trigger1M)),NA())</f>
        <v>2.0539859521937487E-2</v>
      </c>
      <c r="O1045" s="44">
        <f>IFERROR(_xll.qlIndexFixing(ONIndex3M,I1045,TRUE,_xll.ohTrigger(RecalcTrigger,Trigger3M)),NA())</f>
        <v>2.1308167587426041E-2</v>
      </c>
      <c r="P1045" s="44">
        <f>IFERROR(_xll.qlIndexFixing(ONIndex6M,I1045,TRUE,_xll.ohTrigger(RecalcTrigger,Trigger6M)),NA())</f>
        <v>2.1663158559084295E-2</v>
      </c>
      <c r="Q1045" s="183">
        <f>IFERROR(_xll.qlIndexFixing(ONIndex1Y,I1045,TRUE,_xll.ohTrigger(RecalcTrigger,Trigger1Y)),NA())</f>
        <v>2.208321272661351E-2</v>
      </c>
    </row>
    <row r="1046" spans="2:17" x14ac:dyDescent="0.2">
      <c r="B1046" s="39" t="s">
        <v>42</v>
      </c>
      <c r="D1046" s="42">
        <f>_xll.qlCalendarAdvance(Calendar,$D1045,B1046,"f",FALSE)</f>
        <v>46693</v>
      </c>
      <c r="E1046" s="177">
        <f>_xll.qlInterestRateIndexValueDate(IndexON,D1046)</f>
        <v>46693</v>
      </c>
      <c r="F1046" s="193">
        <f>IFERROR(_xll.qlIndexFixing(IndexON,D1046,TRUE,_xll.ohTrigger(RecalcTrigger,TriggerON)),NA())</f>
        <v>2.0119039767294566E-2</v>
      </c>
      <c r="H1046" s="42">
        <f>_xll.qlCalendarAdvance(Calendar,$H1045,B1046,"f",FALSE)</f>
        <v>46693</v>
      </c>
      <c r="I1046" s="177">
        <f>_xll.qlInterestRateIndexValueDate(Index1M,$H1046)</f>
        <v>46695</v>
      </c>
      <c r="J1046" s="182">
        <f>IFERROR(_xll.qlIndexFixing(Index1M,$H1046,TRUE,_xll.ohTrigger(RecalcTrigger,Trigger1M)),NA())</f>
        <v>2.0573290658184307E-2</v>
      </c>
      <c r="K1046" s="44">
        <f>IFERROR(_xll.qlIndexFixing(Index3M,H1046,TRUE,_xll.ohTrigger(RecalcTrigger,Trigger3M)),NA())</f>
        <v>2.1396070175650025E-2</v>
      </c>
      <c r="L1046" s="44">
        <f>IFERROR(_xll.qlIndexFixing(Index6M,$H1046,TRUE,_xll.ohTrigger(RecalcTrigger,Trigger6M)),NA())</f>
        <v>2.1809279878434552E-2</v>
      </c>
      <c r="M1046" s="183">
        <f>IFERROR(_xll.qlIndexFixing(Index1Y,$H1046,TRUE,_xll.ohTrigger(RecalcTrigger,Trigger1Y)),NA())</f>
        <v>2.2371266063537548E-2</v>
      </c>
      <c r="N1046" s="182">
        <f>IFERROR(_xll.qlIndexFixing(ONIndex1M,I1046,TRUE,_xll.ohTrigger(RecalcTrigger,Trigger1M)),NA())</f>
        <v>2.0545723964868756E-2</v>
      </c>
      <c r="O1046" s="44">
        <f>IFERROR(_xll.qlIndexFixing(ONIndex3M,I1046,TRUE,_xll.ohTrigger(RecalcTrigger,Trigger3M)),NA())</f>
        <v>2.1312894126666038E-2</v>
      </c>
      <c r="P1046" s="44">
        <f>IFERROR(_xll.qlIndexFixing(ONIndex6M,I1046,TRUE,_xll.ohTrigger(RecalcTrigger,Trigger6M)),NA())</f>
        <v>2.1665869354192679E-2</v>
      </c>
      <c r="Q1046" s="183">
        <f>IFERROR(_xll.qlIndexFixing(ONIndex1Y,I1046,TRUE,_xll.ohTrigger(RecalcTrigger,Trigger1Y)),NA())</f>
        <v>2.2085903032511567E-2</v>
      </c>
    </row>
    <row r="1047" spans="2:17" x14ac:dyDescent="0.2">
      <c r="B1047" s="39" t="s">
        <v>42</v>
      </c>
      <c r="D1047" s="42">
        <f>_xll.qlCalendarAdvance(Calendar,$D1046,B1047,"f",FALSE)</f>
        <v>46700</v>
      </c>
      <c r="E1047" s="177">
        <f>_xll.qlInterestRateIndexValueDate(IndexON,D1047)</f>
        <v>46700</v>
      </c>
      <c r="F1047" s="193">
        <f>IFERROR(_xll.qlIndexFixing(IndexON,D1047,TRUE,_xll.ohTrigger(RecalcTrigger,TriggerON)),NA())</f>
        <v>2.0127171833514979E-2</v>
      </c>
      <c r="H1047" s="42">
        <f>_xll.qlCalendarAdvance(Calendar,$H1046,B1047,"f",FALSE)</f>
        <v>46700</v>
      </c>
      <c r="I1047" s="177">
        <f>_xll.qlInterestRateIndexValueDate(Index1M,$H1047)</f>
        <v>46702</v>
      </c>
      <c r="J1047" s="182">
        <f>IFERROR(_xll.qlIndexFixing(Index1M,$H1047,TRUE,_xll.ohTrigger(RecalcTrigger,Trigger1M)),NA())</f>
        <v>2.0578931133536094E-2</v>
      </c>
      <c r="K1047" s="44">
        <f>IFERROR(_xll.qlIndexFixing(Index3M,H1047,TRUE,_xll.ohTrigger(RecalcTrigger,Trigger3M)),NA())</f>
        <v>2.1400197654426179E-2</v>
      </c>
      <c r="L1047" s="44">
        <f>IFERROR(_xll.qlIndexFixing(Index6M,$H1047,TRUE,_xll.ohTrigger(RecalcTrigger,Trigger6M)),NA())</f>
        <v>2.1810959111638471E-2</v>
      </c>
      <c r="M1047" s="183">
        <f>IFERROR(_xll.qlIndexFixing(Index1Y,$H1047,TRUE,_xll.ohTrigger(RecalcTrigger,Trigger1Y)),NA())</f>
        <v>2.2371970847249158E-2</v>
      </c>
      <c r="N1047" s="182">
        <f>IFERROR(_xll.qlIndexFixing(ONIndex1M,I1047,TRUE,_xll.ohTrigger(RecalcTrigger,Trigger1M)),NA())</f>
        <v>2.0551499570222731E-2</v>
      </c>
      <c r="O1047" s="44">
        <f>IFERROR(_xll.qlIndexFixing(ONIndex3M,I1047,TRUE,_xll.ohTrigger(RecalcTrigger,Trigger3M)),NA())</f>
        <v>2.1317529891957676E-2</v>
      </c>
      <c r="P1047" s="44">
        <f>IFERROR(_xll.qlIndexFixing(ONIndex6M,I1047,TRUE,_xll.ohTrigger(RecalcTrigger,Trigger6M)),NA())</f>
        <v>2.1668498656968183E-2</v>
      </c>
      <c r="Q1047" s="183">
        <f>IFERROR(_xll.qlIndexFixing(ONIndex1Y,I1047,TRUE,_xll.ohTrigger(RecalcTrigger,Trigger1Y)),NA())</f>
        <v>2.2088513262943366E-2</v>
      </c>
    </row>
    <row r="1048" spans="2:17" x14ac:dyDescent="0.2">
      <c r="B1048" s="39" t="s">
        <v>42</v>
      </c>
      <c r="D1048" s="42">
        <f>_xll.qlCalendarAdvance(Calendar,$D1047,B1048,"f",FALSE)</f>
        <v>46707</v>
      </c>
      <c r="E1048" s="177">
        <f>_xll.qlInterestRateIndexValueDate(IndexON,D1048)</f>
        <v>46707</v>
      </c>
      <c r="F1048" s="193">
        <f>IFERROR(_xll.qlIndexFixing(IndexON,D1048,TRUE,_xll.ohTrigger(RecalcTrigger,TriggerON)),NA())</f>
        <v>2.0135207689895296E-2</v>
      </c>
      <c r="H1048" s="42">
        <f>_xll.qlCalendarAdvance(Calendar,$H1047,B1048,"f",FALSE)</f>
        <v>46707</v>
      </c>
      <c r="I1048" s="177">
        <f>_xll.qlInterestRateIndexValueDate(Index1M,$H1048)</f>
        <v>46709</v>
      </c>
      <c r="J1048" s="182">
        <f>IFERROR(_xll.qlIndexFixing(Index1M,$H1048,TRUE,_xll.ohTrigger(RecalcTrigger,Trigger1M)),NA())</f>
        <v>2.0584483349300742E-2</v>
      </c>
      <c r="K1048" s="44">
        <f>IFERROR(_xll.qlIndexFixing(Index3M,H1048,TRUE,_xll.ohTrigger(RecalcTrigger,Trigger3M)),NA())</f>
        <v>2.1404235798523547E-2</v>
      </c>
      <c r="L1048" s="44">
        <f>IFERROR(_xll.qlIndexFixing(Index6M,$H1048,TRUE,_xll.ohTrigger(RecalcTrigger,Trigger6M)),NA())</f>
        <v>2.1812560684834732E-2</v>
      </c>
      <c r="M1048" s="183">
        <f>IFERROR(_xll.qlIndexFixing(Index1Y,$H1048,TRUE,_xll.ohTrigger(RecalcTrigger,Trigger1Y)),NA())</f>
        <v>2.2372601617069443E-2</v>
      </c>
      <c r="N1048" s="182">
        <f>IFERROR(_xll.qlIndexFixing(ONIndex1M,I1048,TRUE,_xll.ohTrigger(RecalcTrigger,Trigger1M)),NA())</f>
        <v>2.0557186614578171E-2</v>
      </c>
      <c r="O1048" s="44">
        <f>IFERROR(_xll.qlIndexFixing(ONIndex3M,I1048,TRUE,_xll.ohTrigger(RecalcTrigger,Trigger3M)),NA())</f>
        <v>2.1322075159719844E-2</v>
      </c>
      <c r="P1048" s="44">
        <f>IFERROR(_xll.qlIndexFixing(ONIndex6M,I1048,TRUE,_xll.ohTrigger(RecalcTrigger,Trigger6M)),NA())</f>
        <v>2.1671046817210993E-2</v>
      </c>
      <c r="Q1048" s="183">
        <f>IFERROR(_xll.qlIndexFixing(ONIndex1Y,I1048,TRUE,_xll.ohTrigger(RecalcTrigger,Trigger1Y)),NA())</f>
        <v>2.2091043707357372E-2</v>
      </c>
    </row>
    <row r="1049" spans="2:17" x14ac:dyDescent="0.2">
      <c r="B1049" s="39" t="s">
        <v>42</v>
      </c>
      <c r="D1049" s="42">
        <f>_xll.qlCalendarAdvance(Calendar,$D1048,B1049,"f",FALSE)</f>
        <v>46714</v>
      </c>
      <c r="E1049" s="177">
        <f>_xll.qlInterestRateIndexValueDate(IndexON,D1049)</f>
        <v>46714</v>
      </c>
      <c r="F1049" s="193">
        <f>IFERROR(_xll.qlIndexFixing(IndexON,D1049,TRUE,_xll.ohTrigger(RecalcTrigger,TriggerON)),NA())</f>
        <v>2.0143147502222902E-2</v>
      </c>
      <c r="H1049" s="42">
        <f>_xll.qlCalendarAdvance(Calendar,$H1048,B1049,"f",FALSE)</f>
        <v>46714</v>
      </c>
      <c r="I1049" s="177">
        <f>_xll.qlInterestRateIndexValueDate(Index1M,$H1049)</f>
        <v>46716</v>
      </c>
      <c r="J1049" s="182">
        <f>IFERROR(_xll.qlIndexFixing(Index1M,$H1049,TRUE,_xll.ohTrigger(RecalcTrigger,Trigger1M)),NA())</f>
        <v>2.0589947582656531E-2</v>
      </c>
      <c r="K1049" s="44">
        <f>IFERROR(_xll.qlIndexFixing(Index3M,H1049,TRUE,_xll.ohTrigger(RecalcTrigger,Trigger3M)),NA())</f>
        <v>2.1408184885666062E-2</v>
      </c>
      <c r="L1049" s="44">
        <f>IFERROR(_xll.qlIndexFixing(Index6M,$H1049,TRUE,_xll.ohTrigger(RecalcTrigger,Trigger6M)),NA())</f>
        <v>2.1814084951553729E-2</v>
      </c>
      <c r="M1049" s="183">
        <f>IFERROR(_xll.qlIndexFixing(Index1Y,$H1049,TRUE,_xll.ohTrigger(RecalcTrigger,Trigger1Y)),NA())</f>
        <v>2.2373158668902802E-2</v>
      </c>
      <c r="N1049" s="182">
        <f>IFERROR(_xll.qlIndexFixing(ONIndex1M,I1049,TRUE,_xll.ohTrigger(RecalcTrigger,Trigger1M)),NA())</f>
        <v>2.0562785374833581E-2</v>
      </c>
      <c r="O1049" s="44">
        <f>IFERROR(_xll.qlIndexFixing(ONIndex3M,I1049,TRUE,_xll.ohTrigger(RecalcTrigger,Trigger3M)),NA())</f>
        <v>2.1326530206691174E-2</v>
      </c>
      <c r="P1049" s="44">
        <f>IFERROR(_xll.qlIndexFixing(ONIndex6M,I1049,TRUE,_xll.ohTrigger(RecalcTrigger,Trigger6M)),NA())</f>
        <v>2.1673514184881171E-2</v>
      </c>
      <c r="Q1049" s="183">
        <f>IFERROR(_xll.qlIndexFixing(ONIndex1Y,I1049,TRUE,_xll.ohTrigger(RecalcTrigger,Trigger1Y)),NA())</f>
        <v>2.2093494655042178E-2</v>
      </c>
    </row>
    <row r="1050" spans="2:17" x14ac:dyDescent="0.2">
      <c r="B1050" s="39" t="s">
        <v>42</v>
      </c>
      <c r="D1050" s="42">
        <f>_xll.qlCalendarAdvance(Calendar,$D1049,B1050,"f",FALSE)</f>
        <v>46721</v>
      </c>
      <c r="E1050" s="177">
        <f>_xll.qlInterestRateIndexValueDate(IndexON,D1050)</f>
        <v>46721</v>
      </c>
      <c r="F1050" s="193">
        <f>IFERROR(_xll.qlIndexFixing(IndexON,D1050,TRUE,_xll.ohTrigger(RecalcTrigger,TriggerON)),NA())</f>
        <v>2.0150991436684862E-2</v>
      </c>
      <c r="H1050" s="42">
        <f>_xll.qlCalendarAdvance(Calendar,$H1049,B1050,"f",FALSE)</f>
        <v>46721</v>
      </c>
      <c r="I1050" s="177">
        <f>_xll.qlInterestRateIndexValueDate(Index1M,$H1050)</f>
        <v>46723</v>
      </c>
      <c r="J1050" s="182">
        <f>IFERROR(_xll.qlIndexFixing(Index1M,$H1050,TRUE,_xll.ohTrigger(RecalcTrigger,Trigger1M)),NA())</f>
        <v>2.0595324110784241E-2</v>
      </c>
      <c r="K1050" s="44">
        <f>IFERROR(_xll.qlIndexFixing(Index3M,H1050,TRUE,_xll.ohTrigger(RecalcTrigger,Trigger3M)),NA())</f>
        <v>2.1411150585626357E-2</v>
      </c>
      <c r="L1050" s="44">
        <f>IFERROR(_xll.qlIndexFixing(Index6M,$H1050,TRUE,_xll.ohTrigger(RecalcTrigger,Trigger6M)),NA())</f>
        <v>2.18162675402639E-2</v>
      </c>
      <c r="M1050" s="183">
        <f>IFERROR(_xll.qlIndexFixing(Index1Y,$H1050,TRUE,_xll.ohTrigger(RecalcTrigger,Trigger1Y)),NA())</f>
        <v>2.2373642298670122E-2</v>
      </c>
      <c r="N1050" s="182">
        <f>IFERROR(_xll.qlIndexFixing(ONIndex1M,I1050,TRUE,_xll.ohTrigger(RecalcTrigger,Trigger1M)),NA())</f>
        <v>2.0568296127887464E-2</v>
      </c>
      <c r="O1050" s="44">
        <f>IFERROR(_xll.qlIndexFixing(ONIndex3M,I1050,TRUE,_xll.ohTrigger(RecalcTrigger,Trigger3M)),NA())</f>
        <v>2.1330895309130682E-2</v>
      </c>
      <c r="P1050" s="44">
        <f>IFERROR(_xll.qlIndexFixing(ONIndex6M,I1050,TRUE,_xll.ohTrigger(RecalcTrigger,Trigger6M)),NA())</f>
        <v>2.1675901109938778E-2</v>
      </c>
      <c r="Q1050" s="183">
        <f>IFERROR(_xll.qlIndexFixing(ONIndex1Y,I1050,TRUE,_xll.ohTrigger(RecalcTrigger,Trigger1Y)),NA())</f>
        <v>2.2095866395526187E-2</v>
      </c>
    </row>
    <row r="1051" spans="2:17" x14ac:dyDescent="0.2">
      <c r="B1051" s="39" t="s">
        <v>42</v>
      </c>
      <c r="D1051" s="42">
        <f>_xll.qlCalendarAdvance(Calendar,$D1050,B1051,"f",FALSE)</f>
        <v>46728</v>
      </c>
      <c r="E1051" s="177">
        <f>_xll.qlInterestRateIndexValueDate(IndexON,D1051)</f>
        <v>46728</v>
      </c>
      <c r="F1051" s="193">
        <f>IFERROR(_xll.qlIndexFixing(IndexON,D1051,TRUE,_xll.ohTrigger(RecalcTrigger,TriggerON)),NA())</f>
        <v>2.0158739659068559E-2</v>
      </c>
      <c r="H1051" s="42">
        <f>_xll.qlCalendarAdvance(Calendar,$H1050,B1051,"f",FALSE)</f>
        <v>46728</v>
      </c>
      <c r="I1051" s="177">
        <f>_xll.qlInterestRateIndexValueDate(Index1M,$H1051)</f>
        <v>46730</v>
      </c>
      <c r="J1051" s="182">
        <f>IFERROR(_xll.qlIndexFixing(Index1M,$H1051,TRUE,_xll.ohTrigger(RecalcTrigger,Trigger1M)),NA())</f>
        <v>2.0600613210872143E-2</v>
      </c>
      <c r="K1051" s="44">
        <f>IFERROR(_xll.qlIndexFixing(Index3M,H1051,TRUE,_xll.ohTrigger(RecalcTrigger,Trigger3M)),NA())</f>
        <v>2.1414928437018074E-2</v>
      </c>
      <c r="L1051" s="44">
        <f>IFERROR(_xll.qlIndexFixing(Index6M,$H1051,TRUE,_xll.ohTrigger(RecalcTrigger,Trigger6M)),NA())</f>
        <v>2.1817632988863991E-2</v>
      </c>
      <c r="M1051" s="183">
        <f>IFERROR(_xll.qlIndexFixing(Index1Y,$H1051,TRUE,_xll.ohTrigger(RecalcTrigger,Trigger1Y)),NA())</f>
        <v>2.2374052802309245E-2</v>
      </c>
      <c r="N1051" s="182">
        <f>IFERROR(_xll.qlIndexFixing(ONIndex1M,I1051,TRUE,_xll.ohTrigger(RecalcTrigger,Trigger1M)),NA())</f>
        <v>2.0573719150318581E-2</v>
      </c>
      <c r="O1051" s="44">
        <f>IFERROR(_xll.qlIndexFixing(ONIndex3M,I1051,TRUE,_xll.ohTrigger(RecalcTrigger,Trigger3M)),NA())</f>
        <v>2.1335170743617127E-2</v>
      </c>
      <c r="P1051" s="44">
        <f>IFERROR(_xll.qlIndexFixing(ONIndex6M,I1051,TRUE,_xll.ohTrigger(RecalcTrigger,Trigger6M)),NA())</f>
        <v>2.1678207942104066E-2</v>
      </c>
      <c r="Q1051" s="183">
        <f>IFERROR(_xll.qlIndexFixing(ONIndex1Y,I1051,TRUE,_xll.ohTrigger(RecalcTrigger,Trigger1Y)),NA())</f>
        <v>2.2098159218257862E-2</v>
      </c>
    </row>
    <row r="1052" spans="2:17" x14ac:dyDescent="0.2">
      <c r="B1052" s="39" t="s">
        <v>42</v>
      </c>
      <c r="D1052" s="42">
        <f>_xll.qlCalendarAdvance(Calendar,$D1051,B1052,"f",FALSE)</f>
        <v>46735</v>
      </c>
      <c r="E1052" s="177">
        <f>_xll.qlInterestRateIndexValueDate(IndexON,D1052)</f>
        <v>46735</v>
      </c>
      <c r="F1052" s="193">
        <f>IFERROR(_xll.qlIndexFixing(IndexON,D1052,TRUE,_xll.ohTrigger(RecalcTrigger,TriggerON)),NA())</f>
        <v>2.0166392335321248E-2</v>
      </c>
      <c r="H1052" s="42">
        <f>_xll.qlCalendarAdvance(Calendar,$H1051,B1052,"f",FALSE)</f>
        <v>46735</v>
      </c>
      <c r="I1052" s="177">
        <f>_xll.qlInterestRateIndexValueDate(Index1M,$H1052)</f>
        <v>46737</v>
      </c>
      <c r="J1052" s="182">
        <f>IFERROR(_xll.qlIndexFixing(Index1M,$H1052,TRUE,_xll.ohTrigger(RecalcTrigger,Trigger1M)),NA())</f>
        <v>2.0605815160103513E-2</v>
      </c>
      <c r="K1052" s="44">
        <f>IFERROR(_xll.qlIndexFixing(Index3M,H1052,TRUE,_xll.ohTrigger(RecalcTrigger,Trigger3M)),NA())</f>
        <v>2.1418618050017376E-2</v>
      </c>
      <c r="L1052" s="44">
        <f>IFERROR(_xll.qlIndexFixing(Index6M,$H1052,TRUE,_xll.ohTrigger(RecalcTrigger,Trigger6M)),NA())</f>
        <v>2.1818922212304123E-2</v>
      </c>
      <c r="M1052" s="183">
        <f>IFERROR(_xll.qlIndexFixing(Index1Y,$H1052,TRUE,_xll.ohTrigger(RecalcTrigger,Trigger1Y)),NA())</f>
        <v>2.237439047577474E-2</v>
      </c>
      <c r="N1052" s="182">
        <f>IFERROR(_xll.qlIndexFixing(ONIndex1M,I1052,TRUE,_xll.ohTrigger(RecalcTrigger,Trigger1M)),NA())</f>
        <v>2.0579054719185308E-2</v>
      </c>
      <c r="O1052" s="44">
        <f>IFERROR(_xll.qlIndexFixing(ONIndex3M,I1052,TRUE,_xll.ohTrigger(RecalcTrigger,Trigger3M)),NA())</f>
        <v>2.1339356786729269E-2</v>
      </c>
      <c r="P1052" s="44">
        <f>IFERROR(_xll.qlIndexFixing(ONIndex6M,I1052,TRUE,_xll.ohTrigger(RecalcTrigger,Trigger6M)),NA())</f>
        <v>2.1680435031257161E-2</v>
      </c>
      <c r="Q1052" s="183">
        <f>IFERROR(_xll.qlIndexFixing(ONIndex1Y,I1052,TRUE,_xll.ohTrigger(RecalcTrigger,Trigger1Y)),NA())</f>
        <v>2.2100373412605734E-2</v>
      </c>
    </row>
    <row r="1053" spans="2:17" x14ac:dyDescent="0.2">
      <c r="B1053" s="39" t="s">
        <v>42</v>
      </c>
      <c r="D1053" s="42">
        <f>_xll.qlCalendarAdvance(Calendar,$D1052,B1053,"f",FALSE)</f>
        <v>46742</v>
      </c>
      <c r="E1053" s="177">
        <f>_xll.qlInterestRateIndexValueDate(IndexON,D1053)</f>
        <v>46742</v>
      </c>
      <c r="F1053" s="193">
        <f>IFERROR(_xll.qlIndexFixing(IndexON,D1053,TRUE,_xll.ohTrigger(RecalcTrigger,TriggerON)),NA())</f>
        <v>2.0173949631390187E-2</v>
      </c>
      <c r="H1053" s="42">
        <f>_xll.qlCalendarAdvance(Calendar,$H1052,B1053,"f",FALSE)</f>
        <v>46742</v>
      </c>
      <c r="I1053" s="177">
        <f>_xll.qlInterestRateIndexValueDate(Index1M,$H1053)</f>
        <v>46744</v>
      </c>
      <c r="J1053" s="182">
        <f>IFERROR(_xll.qlIndexFixing(Index1M,$H1053,TRUE,_xll.ohTrigger(RecalcTrigger,Trigger1M)),NA())</f>
        <v>2.0610930235666625E-2</v>
      </c>
      <c r="K1053" s="44">
        <f>IFERROR(_xll.qlIndexFixing(Index3M,H1053,TRUE,_xll.ohTrigger(RecalcTrigger,Trigger3M)),NA())</f>
        <v>2.1422219702361654E-2</v>
      </c>
      <c r="L1053" s="44">
        <f>IFERROR(_xll.qlIndexFixing(Index6M,$H1053,TRUE,_xll.ohTrigger(RecalcTrigger,Trigger6M)),NA())</f>
        <v>2.1820135564175124E-2</v>
      </c>
      <c r="M1053" s="183">
        <f>IFERROR(_xll.qlIndexFixing(Index1Y,$H1053,TRUE,_xll.ohTrigger(RecalcTrigger,Trigger1Y)),NA())</f>
        <v>2.2375977167428E-2</v>
      </c>
      <c r="N1053" s="182">
        <f>IFERROR(_xll.qlIndexFixing(ONIndex1M,I1053,TRUE,_xll.ohTrigger(RecalcTrigger,Trigger1M)),NA())</f>
        <v>2.0584303111226276E-2</v>
      </c>
      <c r="O1053" s="44">
        <f>IFERROR(_xll.qlIndexFixing(ONIndex3M,I1053,TRUE,_xll.ohTrigger(RecalcTrigger,Trigger3M)),NA())</f>
        <v>2.1343453714885996E-2</v>
      </c>
      <c r="P1053" s="44">
        <f>IFERROR(_xll.qlIndexFixing(ONIndex6M,I1053,TRUE,_xll.ohTrigger(RecalcTrigger,Trigger6M)),NA())</f>
        <v>2.1682582727358124E-2</v>
      </c>
      <c r="Q1053" s="183">
        <f>IFERROR(_xll.qlIndexFixing(ONIndex1Y,I1053,TRUE,_xll.ohTrigger(RecalcTrigger,Trigger1Y)),NA())</f>
        <v>2.2102509268098203E-2</v>
      </c>
    </row>
    <row r="1054" spans="2:17" x14ac:dyDescent="0.2">
      <c r="B1054" s="39" t="s">
        <v>42</v>
      </c>
      <c r="D1054" s="42">
        <f>_xll.qlCalendarAdvance(Calendar,$D1053,B1054,"f",FALSE)</f>
        <v>46749</v>
      </c>
      <c r="E1054" s="177">
        <f>_xll.qlInterestRateIndexValueDate(IndexON,D1054)</f>
        <v>46749</v>
      </c>
      <c r="F1054" s="193">
        <f>IFERROR(_xll.qlIndexFixing(IndexON,D1054,TRUE,_xll.ohTrigger(RecalcTrigger,TriggerON)),NA())</f>
        <v>2.0181411713302566E-2</v>
      </c>
      <c r="H1054" s="42">
        <f>_xll.qlCalendarAdvance(Calendar,$H1053,B1054,"f",FALSE)</f>
        <v>46749</v>
      </c>
      <c r="I1054" s="177">
        <f>_xll.qlInterestRateIndexValueDate(Index1M,$H1054)</f>
        <v>46751</v>
      </c>
      <c r="J1054" s="182">
        <f>IFERROR(_xll.qlIndexFixing(Index1M,$H1054,TRUE,_xll.ohTrigger(RecalcTrigger,Trigger1M)),NA())</f>
        <v>2.0615958714752247E-2</v>
      </c>
      <c r="K1054" s="44">
        <f>IFERROR(_xll.qlIndexFixing(Index3M,H1054,TRUE,_xll.ohTrigger(RecalcTrigger,Trigger3M)),NA())</f>
        <v>2.1425733671792693E-2</v>
      </c>
      <c r="L1054" s="44">
        <f>IFERROR(_xll.qlIndexFixing(Index6M,$H1054,TRUE,_xll.ohTrigger(RecalcTrigger,Trigger6M)),NA())</f>
        <v>2.1821273398077851E-2</v>
      </c>
      <c r="M1054" s="183">
        <f>IFERROR(_xll.qlIndexFixing(Index1Y,$H1054,TRUE,_xll.ohTrigger(RecalcTrigger,Trigger1Y)),NA())</f>
        <v>2.237287774874263E-2</v>
      </c>
      <c r="N1054" s="182">
        <f>IFERROR(_xll.qlIndexFixing(ONIndex1M,I1054,TRUE,_xll.ohTrigger(RecalcTrigger,Trigger1M)),NA())</f>
        <v>2.0589464603180119E-2</v>
      </c>
      <c r="O1054" s="44">
        <f>IFERROR(_xll.qlIndexFixing(ONIndex3M,I1054,TRUE,_xll.ohTrigger(RecalcTrigger,Trigger3M)),NA())</f>
        <v>2.1347461804586132E-2</v>
      </c>
      <c r="P1054" s="44">
        <f>IFERROR(_xll.qlIndexFixing(ONIndex6M,I1054,TRUE,_xll.ohTrigger(RecalcTrigger,Trigger6M)),NA())</f>
        <v>2.1684651380287079E-2</v>
      </c>
      <c r="Q1054" s="183">
        <f>IFERROR(_xll.qlIndexFixing(ONIndex1Y,I1054,TRUE,_xll.ohTrigger(RecalcTrigger,Trigger1Y)),NA())</f>
        <v>2.2104567074183734E-2</v>
      </c>
    </row>
    <row r="1055" spans="2:17" x14ac:dyDescent="0.2">
      <c r="B1055" s="39" t="s">
        <v>42</v>
      </c>
      <c r="D1055" s="42">
        <f>_xll.qlCalendarAdvance(Calendar,$D1054,B1055,"f",FALSE)</f>
        <v>46756</v>
      </c>
      <c r="E1055" s="177">
        <f>_xll.qlInterestRateIndexValueDate(IndexON,D1055)</f>
        <v>46756</v>
      </c>
      <c r="F1055" s="193">
        <f>IFERROR(_xll.qlIndexFixing(IndexON,D1055,TRUE,_xll.ohTrigger(RecalcTrigger,TriggerON)),NA())</f>
        <v>2.0188778746925706E-2</v>
      </c>
      <c r="H1055" s="42">
        <f>_xll.qlCalendarAdvance(Calendar,$H1054,B1055,"f",FALSE)</f>
        <v>46756</v>
      </c>
      <c r="I1055" s="177">
        <f>_xll.qlInterestRateIndexValueDate(Index1M,$H1055)</f>
        <v>46758</v>
      </c>
      <c r="J1055" s="182">
        <f>IFERROR(_xll.qlIndexFixing(Index1M,$H1055,TRUE,_xll.ohTrigger(RecalcTrigger,Trigger1M)),NA())</f>
        <v>2.0620900874558645E-2</v>
      </c>
      <c r="K1055" s="44">
        <f>IFERROR(_xll.qlIndexFixing(Index3M,H1055,TRUE,_xll.ohTrigger(RecalcTrigger,Trigger3M)),NA())</f>
        <v>2.1429160236060184E-2</v>
      </c>
      <c r="L1055" s="44">
        <f>IFERROR(_xll.qlIndexFixing(Index6M,$H1055,TRUE,_xll.ohTrigger(RecalcTrigger,Trigger6M)),NA())</f>
        <v>2.1821626914793595E-2</v>
      </c>
      <c r="M1055" s="183">
        <f>IFERROR(_xll.qlIndexFixing(Index1Y,$H1055,TRUE,_xll.ohTrigger(RecalcTrigger,Trigger1Y)),NA())</f>
        <v>2.2374969474915546E-2</v>
      </c>
      <c r="N1055" s="182">
        <f>IFERROR(_xll.qlIndexFixing(ONIndex1M,I1055,TRUE,_xll.ohTrigger(RecalcTrigger,Trigger1M)),NA())</f>
        <v>2.0594539471945339E-2</v>
      </c>
      <c r="O1055" s="44">
        <f>IFERROR(_xll.qlIndexFixing(ONIndex3M,I1055,TRUE,_xll.ohTrigger(RecalcTrigger,Trigger3M)),NA())</f>
        <v>2.1351381332328501E-2</v>
      </c>
      <c r="P1055" s="44">
        <f>IFERROR(_xll.qlIndexFixing(ONIndex6M,I1055,TRUE,_xll.ohTrigger(RecalcTrigger,Trigger6M)),NA())</f>
        <v>2.1686641339924151E-2</v>
      </c>
      <c r="Q1055" s="183">
        <f>IFERROR(_xll.qlIndexFixing(ONIndex1Y,I1055,TRUE,_xll.ohTrigger(RecalcTrigger,Trigger1Y)),NA())</f>
        <v>2.2106547120230857E-2</v>
      </c>
    </row>
    <row r="1056" spans="2:17" x14ac:dyDescent="0.2">
      <c r="B1056" s="39" t="s">
        <v>42</v>
      </c>
      <c r="D1056" s="42">
        <f>_xll.qlCalendarAdvance(Calendar,$D1055,B1056,"f",FALSE)</f>
        <v>46763</v>
      </c>
      <c r="E1056" s="177">
        <f>_xll.qlInterestRateIndexValueDate(IndexON,D1056)</f>
        <v>46763</v>
      </c>
      <c r="F1056" s="193">
        <f>IFERROR(_xll.qlIndexFixing(IndexON,D1056,TRUE,_xll.ohTrigger(RecalcTrigger,TriggerON)),NA())</f>
        <v>2.0196050898206863E-2</v>
      </c>
      <c r="H1056" s="42">
        <f>_xll.qlCalendarAdvance(Calendar,$H1055,B1056,"f",FALSE)</f>
        <v>46763</v>
      </c>
      <c r="I1056" s="177">
        <f>_xll.qlInterestRateIndexValueDate(Index1M,$H1056)</f>
        <v>46765</v>
      </c>
      <c r="J1056" s="182">
        <f>IFERROR(_xll.qlIndexFixing(Index1M,$H1056,TRUE,_xll.ohTrigger(RecalcTrigger,Trigger1M)),NA())</f>
        <v>2.0625756992274091E-2</v>
      </c>
      <c r="K1056" s="44">
        <f>IFERROR(_xll.qlIndexFixing(Index3M,H1056,TRUE,_xll.ohTrigger(RecalcTrigger,Trigger3M)),NA())</f>
        <v>2.143249967291997E-2</v>
      </c>
      <c r="L1056" s="44">
        <f>IFERROR(_xll.qlIndexFixing(Index6M,$H1056,TRUE,_xll.ohTrigger(RecalcTrigger,Trigger6M)),NA())</f>
        <v>2.1822619935850628E-2</v>
      </c>
      <c r="M1056" s="183">
        <f>IFERROR(_xll.qlIndexFixing(Index1Y,$H1056,TRUE,_xll.ohTrigger(RecalcTrigger,Trigger1Y)),NA())</f>
        <v>2.2375018787553214E-2</v>
      </c>
      <c r="N1056" s="182">
        <f>IFERROR(_xll.qlIndexFixing(ONIndex1M,I1056,TRUE,_xll.ohTrigger(RecalcTrigger,Trigger1M)),NA())</f>
        <v>2.0599527994260569E-2</v>
      </c>
      <c r="O1056" s="44">
        <f>IFERROR(_xll.qlIndexFixing(ONIndex3M,I1056,TRUE,_xll.ohTrigger(RecalcTrigger,Trigger3M)),NA())</f>
        <v>2.135521257453199E-2</v>
      </c>
      <c r="P1056" s="44">
        <f>IFERROR(_xll.qlIndexFixing(ONIndex6M,I1056,TRUE,_xll.ohTrigger(RecalcTrigger,Trigger6M)),NA())</f>
        <v>2.1688552956069529E-2</v>
      </c>
      <c r="Q1056" s="183">
        <f>IFERROR(_xll.qlIndexFixing(ONIndex1Y,I1056,TRUE,_xll.ohTrigger(RecalcTrigger,Trigger1Y)),NA())</f>
        <v>2.2108449695688037E-2</v>
      </c>
    </row>
    <row r="1057" spans="2:17" x14ac:dyDescent="0.2">
      <c r="B1057" s="39" t="s">
        <v>42</v>
      </c>
      <c r="D1057" s="42">
        <f>_xll.qlCalendarAdvance(Calendar,$D1056,B1057,"f",FALSE)</f>
        <v>46770</v>
      </c>
      <c r="E1057" s="177">
        <f>_xll.qlInterestRateIndexValueDate(IndexON,D1057)</f>
        <v>46770</v>
      </c>
      <c r="F1057" s="193">
        <f>IFERROR(_xll.qlIndexFixing(IndexON,D1057,TRUE,_xll.ohTrigger(RecalcTrigger,TriggerON)),NA())</f>
        <v>2.0203228333173229E-2</v>
      </c>
      <c r="H1057" s="42">
        <f>_xll.qlCalendarAdvance(Calendar,$H1056,B1057,"f",FALSE)</f>
        <v>46770</v>
      </c>
      <c r="I1057" s="177">
        <f>_xll.qlInterestRateIndexValueDate(Index1M,$H1057)</f>
        <v>46772</v>
      </c>
      <c r="J1057" s="182">
        <f>IFERROR(_xll.qlIndexFixing(Index1M,$H1057,TRUE,_xll.ohTrigger(RecalcTrigger,Trigger1M)),NA())</f>
        <v>2.0630527345106842E-2</v>
      </c>
      <c r="K1057" s="44">
        <f>IFERROR(_xll.qlIndexFixing(Index3M,H1057,TRUE,_xll.ohTrigger(RecalcTrigger,Trigger3M)),NA())</f>
        <v>2.1435752260134919E-2</v>
      </c>
      <c r="L1057" s="44">
        <f>IFERROR(_xll.qlIndexFixing(Index6M,$H1057,TRUE,_xll.ohTrigger(RecalcTrigger,Trigger6M)),NA())</f>
        <v>2.1823538479024018E-2</v>
      </c>
      <c r="M1057" s="183">
        <f>IFERROR(_xll.qlIndexFixing(Index1Y,$H1057,TRUE,_xll.ohTrigger(RecalcTrigger,Trigger1Y)),NA())</f>
        <v>2.2374996750029671E-2</v>
      </c>
      <c r="N1057" s="182">
        <f>IFERROR(_xll.qlIndexFixing(ONIndex1M,I1057,TRUE,_xll.ohTrigger(RecalcTrigger,Trigger1M)),NA())</f>
        <v>2.0604430447024313E-2</v>
      </c>
      <c r="O1057" s="44">
        <f>IFERROR(_xll.qlIndexFixing(ONIndex3M,I1057,TRUE,_xll.ohTrigger(RecalcTrigger,Trigger3M)),NA())</f>
        <v>2.1358955807855295E-2</v>
      </c>
      <c r="P1057" s="44">
        <f>IFERROR(_xll.qlIndexFixing(ONIndex6M,I1057,TRUE,_xll.ohTrigger(RecalcTrigger,Trigger6M)),NA())</f>
        <v>2.1690386578683274E-2</v>
      </c>
      <c r="Q1057" s="183">
        <f>IFERROR(_xll.qlIndexFixing(ONIndex1Y,I1057,TRUE,_xll.ohTrigger(RecalcTrigger,Trigger1Y)),NA())</f>
        <v>2.2110275090003739E-2</v>
      </c>
    </row>
    <row r="1058" spans="2:17" x14ac:dyDescent="0.2">
      <c r="B1058" s="39" t="s">
        <v>42</v>
      </c>
      <c r="D1058" s="42">
        <f>_xll.qlCalendarAdvance(Calendar,$D1057,B1058,"f",FALSE)</f>
        <v>46777</v>
      </c>
      <c r="E1058" s="177">
        <f>_xll.qlInterestRateIndexValueDate(IndexON,D1058)</f>
        <v>46777</v>
      </c>
      <c r="F1058" s="193">
        <f>IFERROR(_xll.qlIndexFixing(IndexON,D1058,TRUE,_xll.ohTrigger(RecalcTrigger,TriggerON)),NA())</f>
        <v>2.0210311217772059E-2</v>
      </c>
      <c r="H1058" s="42">
        <f>_xll.qlCalendarAdvance(Calendar,$H1057,B1058,"f",FALSE)</f>
        <v>46777</v>
      </c>
      <c r="I1058" s="177">
        <f>_xll.qlInterestRateIndexValueDate(Index1M,$H1058)</f>
        <v>46779</v>
      </c>
      <c r="J1058" s="182">
        <f>IFERROR(_xll.qlIndexFixing(Index1M,$H1058,TRUE,_xll.ohTrigger(RecalcTrigger,Trigger1M)),NA())</f>
        <v>2.0635212210252663E-2</v>
      </c>
      <c r="K1058" s="44">
        <f>IFERROR(_xll.qlIndexFixing(Index3M,H1058,TRUE,_xll.ohTrigger(RecalcTrigger,Trigger3M)),NA())</f>
        <v>2.1438918275473166E-2</v>
      </c>
      <c r="L1058" s="44">
        <f>IFERROR(_xll.qlIndexFixing(Index6M,$H1058,TRUE,_xll.ohTrigger(RecalcTrigger,Trigger6M)),NA())</f>
        <v>2.1824382897931122E-2</v>
      </c>
      <c r="M1058" s="183">
        <f>IFERROR(_xll.qlIndexFixing(Index1Y,$H1058,TRUE,_xll.ohTrigger(RecalcTrigger,Trigger1Y)),NA())</f>
        <v>2.23749036583944E-2</v>
      </c>
      <c r="N1058" s="182">
        <f>IFERROR(_xll.qlIndexFixing(ONIndex1M,I1058,TRUE,_xll.ohTrigger(RecalcTrigger,Trigger1M)),NA())</f>
        <v>2.0609247106975204E-2</v>
      </c>
      <c r="O1058" s="44">
        <f>IFERROR(_xll.qlIndexFixing(ONIndex3M,I1058,TRUE,_xll.ohTrigger(RecalcTrigger,Trigger3M)),NA())</f>
        <v>2.1362611308637369E-2</v>
      </c>
      <c r="P1058" s="44">
        <f>IFERROR(_xll.qlIndexFixing(ONIndex6M,I1058,TRUE,_xll.ohTrigger(RecalcTrigger,Trigger6M)),NA())</f>
        <v>2.1692142557565575E-2</v>
      </c>
      <c r="Q1058" s="183">
        <f>IFERROR(_xll.qlIndexFixing(ONIndex1Y,I1058,TRUE,_xll.ohTrigger(RecalcTrigger,Trigger1Y)),NA())</f>
        <v>2.2112023592706365E-2</v>
      </c>
    </row>
    <row r="1059" spans="2:17" x14ac:dyDescent="0.2">
      <c r="B1059" s="39" t="s">
        <v>42</v>
      </c>
      <c r="D1059" s="42">
        <f>_xll.qlCalendarAdvance(Calendar,$D1058,B1059,"f",FALSE)</f>
        <v>46784</v>
      </c>
      <c r="E1059" s="177">
        <f>_xll.qlInterestRateIndexValueDate(IndexON,D1059)</f>
        <v>46784</v>
      </c>
      <c r="F1059" s="193">
        <f>IFERROR(_xll.qlIndexFixing(IndexON,D1059,TRUE,_xll.ohTrigger(RecalcTrigger,TriggerON)),NA())</f>
        <v>2.021729971795061E-2</v>
      </c>
      <c r="H1059" s="42">
        <f>_xll.qlCalendarAdvance(Calendar,$H1058,B1059,"f",FALSE)</f>
        <v>46784</v>
      </c>
      <c r="I1059" s="177">
        <f>_xll.qlInterestRateIndexValueDate(Index1M,$H1059)</f>
        <v>46786</v>
      </c>
      <c r="J1059" s="182">
        <f>IFERROR(_xll.qlIndexFixing(Index1M,$H1059,TRUE,_xll.ohTrigger(RecalcTrigger,Trigger1M)),NA())</f>
        <v>2.0637072954606778E-2</v>
      </c>
      <c r="K1059" s="44">
        <f>IFERROR(_xll.qlIndexFixing(Index3M,H1059,TRUE,_xll.ohTrigger(RecalcTrigger,Trigger3M)),NA())</f>
        <v>2.1441156735551026E-2</v>
      </c>
      <c r="L1059" s="44">
        <f>IFERROR(_xll.qlIndexFixing(Index6M,$H1059,TRUE,_xll.ohTrigger(RecalcTrigger,Trigger6M)),NA())</f>
        <v>2.1825153546195887E-2</v>
      </c>
      <c r="M1059" s="183">
        <f>IFERROR(_xll.qlIndexFixing(Index1Y,$H1059,TRUE,_xll.ohTrigger(RecalcTrigger,Trigger1Y)),NA())</f>
        <v>2.2374739808711883E-2</v>
      </c>
      <c r="N1059" s="182">
        <f>IFERROR(_xll.qlIndexFixing(ONIndex1M,I1059,TRUE,_xll.ohTrigger(RecalcTrigger,Trigger1M)),NA())</f>
        <v>2.0613978251011744E-2</v>
      </c>
      <c r="O1059" s="44">
        <f>IFERROR(_xll.qlIndexFixing(ONIndex3M,I1059,TRUE,_xll.ohTrigger(RecalcTrigger,Trigger3M)),NA())</f>
        <v>2.1366179353536907E-2</v>
      </c>
      <c r="P1059" s="44">
        <f>IFERROR(_xll.qlIndexFixing(ONIndex6M,I1059,TRUE,_xll.ohTrigger(RecalcTrigger,Trigger6M)),NA())</f>
        <v>2.1693821242676492E-2</v>
      </c>
      <c r="Q1059" s="183">
        <f>IFERROR(_xll.qlIndexFixing(ONIndex1Y,I1059,TRUE,_xll.ohTrigger(RecalcTrigger,Trigger1Y)),NA())</f>
        <v>2.2113695493084506E-2</v>
      </c>
    </row>
    <row r="1060" spans="2:17" x14ac:dyDescent="0.2">
      <c r="B1060" s="39" t="s">
        <v>42</v>
      </c>
      <c r="D1060" s="42">
        <f>_xll.qlCalendarAdvance(Calendar,$D1059,B1060,"f",FALSE)</f>
        <v>46791</v>
      </c>
      <c r="E1060" s="177">
        <f>_xll.qlInterestRateIndexValueDate(IndexON,D1060)</f>
        <v>46791</v>
      </c>
      <c r="F1060" s="193">
        <f>IFERROR(_xll.qlIndexFixing(IndexON,D1060,TRUE,_xll.ohTrigger(RecalcTrigger,TriggerON)),NA())</f>
        <v>2.0224193999576201E-2</v>
      </c>
      <c r="H1060" s="42">
        <f>_xll.qlCalendarAdvance(Calendar,$H1059,B1060,"f",FALSE)</f>
        <v>46791</v>
      </c>
      <c r="I1060" s="177">
        <f>_xll.qlInterestRateIndexValueDate(Index1M,$H1060)</f>
        <v>46793</v>
      </c>
      <c r="J1060" s="182">
        <f>IFERROR(_xll.qlIndexFixing(Index1M,$H1060,TRUE,_xll.ohTrigger(RecalcTrigger,Trigger1M)),NA())</f>
        <v>2.0641605030587484E-2</v>
      </c>
      <c r="K1060" s="44">
        <f>IFERROR(_xll.qlIndexFixing(Index3M,H1060,TRUE,_xll.ohTrigger(RecalcTrigger,Trigger3M)),NA())</f>
        <v>2.1444156354315069E-2</v>
      </c>
      <c r="L1060" s="44">
        <f>IFERROR(_xll.qlIndexFixing(Index6M,$H1060,TRUE,_xll.ohTrigger(RecalcTrigger,Trigger6M)),NA())</f>
        <v>2.182585077745279E-2</v>
      </c>
      <c r="M1060" s="183">
        <f>IFERROR(_xll.qlIndexFixing(Index1Y,$H1060,TRUE,_xll.ohTrigger(RecalcTrigger,Trigger1Y)),NA())</f>
        <v>2.237450549706093E-2</v>
      </c>
      <c r="N1060" s="182">
        <f>IFERROR(_xll.qlIndexFixing(ONIndex1M,I1060,TRUE,_xll.ohTrigger(RecalcTrigger,Trigger1M)),NA())</f>
        <v>2.0618624155872567E-2</v>
      </c>
      <c r="O1060" s="44">
        <f>IFERROR(_xll.qlIndexFixing(ONIndex3M,I1060,TRUE,_xll.ohTrigger(RecalcTrigger,Trigger3M)),NA())</f>
        <v>2.1369660218892861E-2</v>
      </c>
      <c r="P1060" s="44">
        <f>IFERROR(_xll.qlIndexFixing(ONIndex6M,I1060,TRUE,_xll.ohTrigger(RecalcTrigger,Trigger6M)),NA())</f>
        <v>2.1695422983896151E-2</v>
      </c>
      <c r="Q1060" s="183">
        <f>IFERROR(_xll.qlIndexFixing(ONIndex1Y,I1060,TRUE,_xll.ohTrigger(RecalcTrigger,Trigger1Y)),NA())</f>
        <v>2.2115291080746502E-2</v>
      </c>
    </row>
    <row r="1061" spans="2:17" x14ac:dyDescent="0.2">
      <c r="B1061" s="39" t="s">
        <v>42</v>
      </c>
      <c r="D1061" s="42">
        <f>_xll.qlCalendarAdvance(Calendar,$D1060,B1061,"f",FALSE)</f>
        <v>46798</v>
      </c>
      <c r="E1061" s="177">
        <f>_xll.qlInterestRateIndexValueDate(IndexON,D1061)</f>
        <v>46798</v>
      </c>
      <c r="F1061" s="193">
        <f>IFERROR(_xll.qlIndexFixing(IndexON,D1061,TRUE,_xll.ohTrigger(RecalcTrigger,TriggerON)),NA())</f>
        <v>2.0230994228755961E-2</v>
      </c>
      <c r="H1061" s="42">
        <f>_xll.qlCalendarAdvance(Calendar,$H1060,B1061,"f",FALSE)</f>
        <v>46798</v>
      </c>
      <c r="I1061" s="177">
        <f>_xll.qlInterestRateIndexValueDate(Index1M,$H1061)</f>
        <v>46800</v>
      </c>
      <c r="J1061" s="182">
        <f>IFERROR(_xll.qlIndexFixing(Index1M,$H1061,TRUE,_xll.ohTrigger(RecalcTrigger,Trigger1M)),NA())</f>
        <v>2.0646052405486181E-2</v>
      </c>
      <c r="K1061" s="44">
        <f>IFERROR(_xll.qlIndexFixing(Index3M,H1061,TRUE,_xll.ohTrigger(RecalcTrigger,Trigger3M)),NA())</f>
        <v>2.1447070219778652E-2</v>
      </c>
      <c r="L1061" s="44">
        <f>IFERROR(_xll.qlIndexFixing(Index6M,$H1061,TRUE,_xll.ohTrigger(RecalcTrigger,Trigger6M)),NA())</f>
        <v>2.1826474945343791E-2</v>
      </c>
      <c r="M1061" s="183">
        <f>IFERROR(_xll.qlIndexFixing(Index1Y,$H1061,TRUE,_xll.ohTrigger(RecalcTrigger,Trigger1Y)),NA())</f>
        <v>2.2374201019535564E-2</v>
      </c>
      <c r="N1061" s="182">
        <f>IFERROR(_xll.qlIndexFixing(ONIndex1M,I1061,TRUE,_xll.ohTrigger(RecalcTrigger,Trigger1M)),NA())</f>
        <v>2.0623185098456176E-2</v>
      </c>
      <c r="O1061" s="44">
        <f>IFERROR(_xll.qlIndexFixing(ONIndex3M,I1061,TRUE,_xll.ohTrigger(RecalcTrigger,Trigger3M)),NA())</f>
        <v>2.137305418128399E-2</v>
      </c>
      <c r="P1061" s="44">
        <f>IFERROR(_xll.qlIndexFixing(ONIndex6M,I1061,TRUE,_xll.ohTrigger(RecalcTrigger,Trigger6M)),NA())</f>
        <v>2.169694813102474E-2</v>
      </c>
      <c r="Q1061" s="183">
        <f>IFERROR(_xll.qlIndexFixing(ONIndex1Y,I1061,TRUE,_xll.ohTrigger(RecalcTrigger,Trigger1Y)),NA())</f>
        <v>2.211681064506088E-2</v>
      </c>
    </row>
    <row r="1062" spans="2:17" x14ac:dyDescent="0.2">
      <c r="B1062" s="39" t="s">
        <v>42</v>
      </c>
      <c r="D1062" s="42">
        <f>_xll.qlCalendarAdvance(Calendar,$D1061,B1062,"f",FALSE)</f>
        <v>46805</v>
      </c>
      <c r="E1062" s="177">
        <f>_xll.qlInterestRateIndexValueDate(IndexON,D1062)</f>
        <v>46805</v>
      </c>
      <c r="F1062" s="193">
        <f>IFERROR(_xll.qlIndexFixing(IndexON,D1062,TRUE,_xll.ohTrigger(RecalcTrigger,TriggerON)),NA())</f>
        <v>2.0237700571357209E-2</v>
      </c>
      <c r="H1062" s="42">
        <f>_xll.qlCalendarAdvance(Calendar,$H1061,B1062,"f",FALSE)</f>
        <v>46805</v>
      </c>
      <c r="I1062" s="177">
        <f>_xll.qlInterestRateIndexValueDate(Index1M,$H1062)</f>
        <v>46807</v>
      </c>
      <c r="J1062" s="182">
        <f>IFERROR(_xll.qlIndexFixing(Index1M,$H1062,TRUE,_xll.ohTrigger(RecalcTrigger,Trigger1M)),NA())</f>
        <v>2.0650415356482529E-2</v>
      </c>
      <c r="K1062" s="44">
        <f>IFERROR(_xll.qlIndexFixing(Index3M,H1062,TRUE,_xll.ohTrigger(RecalcTrigger,Trigger3M)),NA())</f>
        <v>2.1449898609723128E-2</v>
      </c>
      <c r="L1062" s="44">
        <f>IFERROR(_xll.qlIndexFixing(Index6M,$H1062,TRUE,_xll.ohTrigger(RecalcTrigger,Trigger6M)),NA())</f>
        <v>2.1827026403520498E-2</v>
      </c>
      <c r="M1062" s="183">
        <f>IFERROR(_xll.qlIndexFixing(Index1Y,$H1062,TRUE,_xll.ohTrigger(RecalcTrigger,Trigger1Y)),NA())</f>
        <v>2.2373826672243923E-2</v>
      </c>
      <c r="N1062" s="182">
        <f>IFERROR(_xll.qlIndexFixing(ONIndex1M,I1062,TRUE,_xll.ohTrigger(RecalcTrigger,Trigger1M)),NA())</f>
        <v>2.0627661355501203E-2</v>
      </c>
      <c r="O1062" s="44">
        <f>IFERROR(_xll.qlIndexFixing(ONIndex3M,I1062,TRUE,_xll.ohTrigger(RecalcTrigger,Trigger3M)),NA())</f>
        <v>2.1376361517289055E-2</v>
      </c>
      <c r="P1062" s="44">
        <f>IFERROR(_xll.qlIndexFixing(ONIndex6M,I1062,TRUE,_xll.ohTrigger(RecalcTrigger,Trigger6M)),NA())</f>
        <v>2.1698397033942385E-2</v>
      </c>
      <c r="Q1062" s="183">
        <f>IFERROR(_xll.qlIndexFixing(ONIndex1Y,I1062,TRUE,_xll.ohTrigger(RecalcTrigger,Trigger1Y)),NA())</f>
        <v>2.2118254475396171E-2</v>
      </c>
    </row>
    <row r="1063" spans="2:17" x14ac:dyDescent="0.2">
      <c r="B1063" s="39" t="s">
        <v>42</v>
      </c>
      <c r="D1063" s="42">
        <f>_xll.qlCalendarAdvance(Calendar,$D1062,B1063,"f",FALSE)</f>
        <v>46812</v>
      </c>
      <c r="E1063" s="177">
        <f>_xll.qlInterestRateIndexValueDate(IndexON,D1063)</f>
        <v>46812</v>
      </c>
      <c r="F1063" s="193">
        <f>IFERROR(_xll.qlIndexFixing(IndexON,D1063,TRUE,_xll.ohTrigger(RecalcTrigger,TriggerON)),NA())</f>
        <v>2.0244313193167329E-2</v>
      </c>
      <c r="H1063" s="42">
        <f>_xll.qlCalendarAdvance(Calendar,$H1062,B1063,"f",FALSE)</f>
        <v>46812</v>
      </c>
      <c r="I1063" s="177">
        <f>_xll.qlInterestRateIndexValueDate(Index1M,$H1063)</f>
        <v>46814</v>
      </c>
      <c r="J1063" s="182">
        <f>IFERROR(_xll.qlIndexFixing(Index1M,$H1063,TRUE,_xll.ohTrigger(RecalcTrigger,Trigger1M)),NA())</f>
        <v>2.0657363922909344E-2</v>
      </c>
      <c r="K1063" s="44">
        <f>IFERROR(_xll.qlIndexFixing(Index3M,H1063,TRUE,_xll.ohTrigger(RecalcTrigger,Trigger3M)),NA())</f>
        <v>2.1454276666081039E-2</v>
      </c>
      <c r="L1063" s="44">
        <f>IFERROR(_xll.qlIndexFixing(Index6M,$H1063,TRUE,_xll.ohTrigger(RecalcTrigger,Trigger6M)),NA())</f>
        <v>2.1830176578937308E-2</v>
      </c>
      <c r="M1063" s="183">
        <f>IFERROR(_xll.qlIndexFixing(Index1Y,$H1063,TRUE,_xll.ohTrigger(RecalcTrigger,Trigger1Y)),NA())</f>
        <v>2.2371543485167823E-2</v>
      </c>
      <c r="N1063" s="182">
        <f>IFERROR(_xll.qlIndexFixing(ONIndex1M,I1063,TRUE,_xll.ohTrigger(RecalcTrigger,Trigger1M)),NA())</f>
        <v>2.0632053203826217E-2</v>
      </c>
      <c r="O1063" s="44">
        <f>IFERROR(_xll.qlIndexFixing(ONIndex3M,I1063,TRUE,_xll.ohTrigger(RecalcTrigger,Trigger3M)),NA())</f>
        <v>2.1379582503247008E-2</v>
      </c>
      <c r="P1063" s="44">
        <f>IFERROR(_xll.qlIndexFixing(ONIndex6M,I1063,TRUE,_xll.ohTrigger(RecalcTrigger,Trigger6M)),NA())</f>
        <v>2.1699770042689082E-2</v>
      </c>
      <c r="Q1063" s="183">
        <f>IFERROR(_xll.qlIndexFixing(ONIndex1Y,I1063,TRUE,_xll.ohTrigger(RecalcTrigger,Trigger1Y)),NA())</f>
        <v>2.2119622861280774E-2</v>
      </c>
    </row>
    <row r="1064" spans="2:17" x14ac:dyDescent="0.2">
      <c r="B1064" s="39" t="s">
        <v>42</v>
      </c>
      <c r="D1064" s="42">
        <f>_xll.qlCalendarAdvance(Calendar,$D1063,B1064,"f",FALSE)</f>
        <v>46819</v>
      </c>
      <c r="E1064" s="177">
        <f>_xll.qlInterestRateIndexValueDate(IndexON,D1064)</f>
        <v>46819</v>
      </c>
      <c r="F1064" s="193">
        <f>IFERROR(_xll.qlIndexFixing(IndexON,D1064,TRUE,_xll.ohTrigger(RecalcTrigger,TriggerON)),NA())</f>
        <v>2.0250832260533258E-2</v>
      </c>
      <c r="H1064" s="42">
        <f>_xll.qlCalendarAdvance(Calendar,$H1063,B1064,"f",FALSE)</f>
        <v>46819</v>
      </c>
      <c r="I1064" s="177">
        <f>_xll.qlInterestRateIndexValueDate(Index1M,$H1064)</f>
        <v>46821</v>
      </c>
      <c r="J1064" s="182">
        <f>IFERROR(_xll.qlIndexFixing(Index1M,$H1064,TRUE,_xll.ohTrigger(RecalcTrigger,Trigger1M)),NA())</f>
        <v>2.0661541683301976E-2</v>
      </c>
      <c r="K1064" s="44">
        <f>IFERROR(_xll.qlIndexFixing(Index3M,H1064,TRUE,_xll.ohTrigger(RecalcTrigger,Trigger3M)),NA())</f>
        <v>2.1456923230211495E-2</v>
      </c>
      <c r="L1064" s="44">
        <f>IFERROR(_xll.qlIndexFixing(Index6M,$H1064,TRUE,_xll.ohTrigger(RecalcTrigger,Trigger6M)),NA())</f>
        <v>2.1830563707617816E-2</v>
      </c>
      <c r="M1064" s="183">
        <f>IFERROR(_xll.qlIndexFixing(Index1Y,$H1064,TRUE,_xll.ohTrigger(RecalcTrigger,Trigger1Y)),NA())</f>
        <v>2.2371044645305257E-2</v>
      </c>
      <c r="N1064" s="182">
        <f>IFERROR(_xll.qlIndexFixing(ONIndex1M,I1064,TRUE,_xll.ohTrigger(RecalcTrigger,Trigger1M)),NA())</f>
        <v>2.0636360920249786E-2</v>
      </c>
      <c r="O1064" s="44">
        <f>IFERROR(_xll.qlIndexFixing(ONIndex3M,I1064,TRUE,_xll.ohTrigger(RecalcTrigger,Trigger3M)),NA())</f>
        <v>2.1382717415736607E-2</v>
      </c>
      <c r="P1064" s="44">
        <f>IFERROR(_xll.qlIndexFixing(ONIndex6M,I1064,TRUE,_xll.ohTrigger(RecalcTrigger,Trigger6M)),NA())</f>
        <v>2.1701067506905147E-2</v>
      </c>
      <c r="Q1064" s="183">
        <f>IFERROR(_xll.qlIndexFixing(ONIndex1Y,I1064,TRUE,_xll.ohTrigger(RecalcTrigger,Trigger1Y)),NA())</f>
        <v>2.212091609208322E-2</v>
      </c>
    </row>
    <row r="1065" spans="2:17" x14ac:dyDescent="0.2">
      <c r="B1065" s="39" t="s">
        <v>42</v>
      </c>
      <c r="D1065" s="42">
        <f>_xll.qlCalendarAdvance(Calendar,$D1064,B1065,"f",FALSE)</f>
        <v>46826</v>
      </c>
      <c r="E1065" s="177">
        <f>_xll.qlInterestRateIndexValueDate(IndexON,D1065)</f>
        <v>46826</v>
      </c>
      <c r="F1065" s="193">
        <f>IFERROR(_xll.qlIndexFixing(IndexON,D1065,TRUE,_xll.ohTrigger(RecalcTrigger,TriggerON)),NA())</f>
        <v>2.0257257939002571E-2</v>
      </c>
      <c r="H1065" s="42">
        <f>_xll.qlCalendarAdvance(Calendar,$H1064,B1065,"f",FALSE)</f>
        <v>46826</v>
      </c>
      <c r="I1065" s="177">
        <f>_xll.qlInterestRateIndexValueDate(Index1M,$H1065)</f>
        <v>46828</v>
      </c>
      <c r="J1065" s="182">
        <f>IFERROR(_xll.qlIndexFixing(Index1M,$H1065,TRUE,_xll.ohTrigger(RecalcTrigger,Trigger1M)),NA())</f>
        <v>2.0666513364652903E-2</v>
      </c>
      <c r="K1065" s="44">
        <f>IFERROR(_xll.qlIndexFixing(Index3M,H1065,TRUE,_xll.ohTrigger(RecalcTrigger,Trigger3M)),NA())</f>
        <v>2.1459485181866668E-2</v>
      </c>
      <c r="L1065" s="44">
        <f>IFERROR(_xll.qlIndexFixing(Index6M,$H1065,TRUE,_xll.ohTrigger(RecalcTrigger,Trigger6M)),NA())</f>
        <v>2.1830879271383042E-2</v>
      </c>
      <c r="M1065" s="183">
        <f>IFERROR(_xll.qlIndexFixing(Index1Y,$H1065,TRUE,_xll.ohTrigger(RecalcTrigger,Trigger1Y)),NA())</f>
        <v>2.2370476773339917E-2</v>
      </c>
      <c r="N1065" s="182">
        <f>IFERROR(_xll.qlIndexFixing(ONIndex1M,I1065,TRUE,_xll.ohTrigger(RecalcTrigger,Trigger1M)),NA())</f>
        <v>2.0640584781670412E-2</v>
      </c>
      <c r="O1065" s="44">
        <f>IFERROR(_xll.qlIndexFixing(ONIndex3M,I1065,TRUE,_xll.ohTrigger(RecalcTrigger,Trigger3M)),NA())</f>
        <v>2.1385766531256678E-2</v>
      </c>
      <c r="P1065" s="44">
        <f>IFERROR(_xll.qlIndexFixing(ONIndex6M,I1065,TRUE,_xll.ohTrigger(RecalcTrigger,Trigger6M)),NA())</f>
        <v>2.1702289776630579E-2</v>
      </c>
      <c r="Q1065" s="183">
        <f>IFERROR(_xll.qlIndexFixing(ONIndex1Y,I1065,TRUE,_xll.ohTrigger(RecalcTrigger,Trigger1Y)),NA())</f>
        <v>2.2122134457411846E-2</v>
      </c>
    </row>
    <row r="1066" spans="2:17" x14ac:dyDescent="0.2">
      <c r="B1066" s="39" t="s">
        <v>42</v>
      </c>
      <c r="D1066" s="42">
        <f>_xll.qlCalendarAdvance(Calendar,$D1065,B1066,"f",FALSE)</f>
        <v>46833</v>
      </c>
      <c r="E1066" s="177">
        <f>_xll.qlInterestRateIndexValueDate(IndexON,D1066)</f>
        <v>46833</v>
      </c>
      <c r="F1066" s="193">
        <f>IFERROR(_xll.qlIndexFixing(IndexON,D1066,TRUE,_xll.ohTrigger(RecalcTrigger,TriggerON)),NA())</f>
        <v>2.0263590394762332E-2</v>
      </c>
      <c r="H1066" s="42">
        <f>_xll.qlCalendarAdvance(Calendar,$H1065,B1066,"f",FALSE)</f>
        <v>46833</v>
      </c>
      <c r="I1066" s="177">
        <f>_xll.qlInterestRateIndexValueDate(Index1M,$H1066)</f>
        <v>46835</v>
      </c>
      <c r="J1066" s="182">
        <f>IFERROR(_xll.qlIndexFixing(Index1M,$H1066,TRUE,_xll.ohTrigger(RecalcTrigger,Trigger1M)),NA())</f>
        <v>2.0669646839673039E-2</v>
      </c>
      <c r="K1066" s="44">
        <f>IFERROR(_xll.qlIndexFixing(Index3M,H1066,TRUE,_xll.ohTrigger(RecalcTrigger,Trigger3M)),NA())</f>
        <v>2.1461962798882565E-2</v>
      </c>
      <c r="L1066" s="44">
        <f>IFERROR(_xll.qlIndexFixing(Index6M,$H1066,TRUE,_xll.ohTrigger(RecalcTrigger,Trigger6M)),NA())</f>
        <v>2.1831123624002042E-2</v>
      </c>
      <c r="M1066" s="183">
        <f>IFERROR(_xll.qlIndexFixing(Index1Y,$H1066,TRUE,_xll.ohTrigger(RecalcTrigger,Trigger1Y)),NA())</f>
        <v>2.2369840165377297E-2</v>
      </c>
      <c r="N1066" s="182">
        <f>IFERROR(_xll.qlIndexFixing(ONIndex1M,I1066,TRUE,_xll.ohTrigger(RecalcTrigger,Trigger1M)),NA())</f>
        <v>2.064472506482673E-2</v>
      </c>
      <c r="O1066" s="44">
        <f>IFERROR(_xll.qlIndexFixing(ONIndex3M,I1066,TRUE,_xll.ohTrigger(RecalcTrigger,Trigger3M)),NA())</f>
        <v>2.1388730126226108E-2</v>
      </c>
      <c r="P1066" s="44">
        <f>IFERROR(_xll.qlIndexFixing(ONIndex6M,I1066,TRUE,_xll.ohTrigger(RecalcTrigger,Trigger6M)),NA())</f>
        <v>2.1703437201665565E-2</v>
      </c>
      <c r="Q1066" s="183">
        <f>IFERROR(_xll.qlIndexFixing(ONIndex1Y,I1066,TRUE,_xll.ohTrigger(RecalcTrigger,Trigger1Y)),NA())</f>
        <v>2.2123278246475309E-2</v>
      </c>
    </row>
    <row r="1067" spans="2:17" x14ac:dyDescent="0.2">
      <c r="B1067" s="39" t="s">
        <v>42</v>
      </c>
      <c r="D1067" s="42">
        <f>_xll.qlCalendarAdvance(Calendar,$D1066,B1067,"f",FALSE)</f>
        <v>46840</v>
      </c>
      <c r="E1067" s="177">
        <f>_xll.qlInterestRateIndexValueDate(IndexON,D1067)</f>
        <v>46840</v>
      </c>
      <c r="F1067" s="193">
        <f>IFERROR(_xll.qlIndexFixing(IndexON,D1067,TRUE,_xll.ohTrigger(RecalcTrigger,TriggerON)),NA())</f>
        <v>2.0269829793679861E-2</v>
      </c>
      <c r="H1067" s="42">
        <f>_xll.qlCalendarAdvance(Calendar,$H1066,B1067,"f",FALSE)</f>
        <v>46840</v>
      </c>
      <c r="I1067" s="177">
        <f>_xll.qlInterestRateIndexValueDate(Index1M,$H1067)</f>
        <v>46842</v>
      </c>
      <c r="J1067" s="182">
        <f>IFERROR(_xll.qlIndexFixing(Index1M,$H1067,TRUE,_xll.ohTrigger(RecalcTrigger,Trigger1M)),NA())</f>
        <v>2.0670973454029594E-2</v>
      </c>
      <c r="K1067" s="44">
        <f>IFERROR(_xll.qlIndexFixing(Index3M,H1067,TRUE,_xll.ohTrigger(RecalcTrigger,Trigger3M)),NA())</f>
        <v>2.1464356359097811E-2</v>
      </c>
      <c r="L1067" s="44">
        <f>IFERROR(_xll.qlIndexFixing(Index6M,$H1067,TRUE,_xll.ohTrigger(RecalcTrigger,Trigger6M)),NA())</f>
        <v>2.182935400859037E-2</v>
      </c>
      <c r="M1067" s="183">
        <f>IFERROR(_xll.qlIndexFixing(Index1Y,$H1067,TRUE,_xll.ohTrigger(RecalcTrigger,Trigger1Y)),NA())</f>
        <v>2.2368540230829653E-2</v>
      </c>
      <c r="N1067" s="182">
        <f>IFERROR(_xll.qlIndexFixing(ONIndex1M,I1067,TRUE,_xll.ohTrigger(RecalcTrigger,Trigger1M)),NA())</f>
        <v>2.064878204645737E-2</v>
      </c>
      <c r="O1067" s="44">
        <f>IFERROR(_xll.qlIndexFixing(ONIndex3M,I1067,TRUE,_xll.ohTrigger(RecalcTrigger,Trigger3M)),NA())</f>
        <v>2.1391608477223656E-2</v>
      </c>
      <c r="P1067" s="44">
        <f>IFERROR(_xll.qlIndexFixing(ONIndex6M,I1067,TRUE,_xll.ohTrigger(RecalcTrigger,Trigger6M)),NA())</f>
        <v>2.1704510131970167E-2</v>
      </c>
      <c r="Q1067" s="183">
        <f>IFERROR(_xll.qlIndexFixing(ONIndex1Y,I1067,TRUE,_xll.ohTrigger(RecalcTrigger,Trigger1Y)),NA())</f>
        <v>2.2124347748881945E-2</v>
      </c>
    </row>
    <row r="1068" spans="2:17" x14ac:dyDescent="0.2">
      <c r="B1068" s="39" t="s">
        <v>42</v>
      </c>
      <c r="D1068" s="42">
        <f>_xll.qlCalendarAdvance(Calendar,$D1067,B1068,"f",FALSE)</f>
        <v>46847</v>
      </c>
      <c r="E1068" s="177">
        <f>_xll.qlInterestRateIndexValueDate(IndexON,D1068)</f>
        <v>46847</v>
      </c>
      <c r="F1068" s="193">
        <f>IFERROR(_xll.qlIndexFixing(IndexON,D1068,TRUE,_xll.ohTrigger(RecalcTrigger,TriggerON)),NA())</f>
        <v>2.0275976301702414E-2</v>
      </c>
      <c r="H1068" s="42">
        <f>_xll.qlCalendarAdvance(Calendar,$H1067,B1068,"f",FALSE)</f>
        <v>46847</v>
      </c>
      <c r="I1068" s="177">
        <f>_xll.qlInterestRateIndexValueDate(Index1M,$H1068)</f>
        <v>46849</v>
      </c>
      <c r="J1068" s="182">
        <f>IFERROR(_xll.qlIndexFixing(Index1M,$H1068,TRUE,_xll.ohTrigger(RecalcTrigger,Trigger1M)),NA())</f>
        <v>2.0677420024975968E-2</v>
      </c>
      <c r="K1068" s="44">
        <f>IFERROR(_xll.qlIndexFixing(Index3M,H1068,TRUE,_xll.ohTrigger(RecalcTrigger,Trigger3M)),NA())</f>
        <v>2.1465878089590586E-2</v>
      </c>
      <c r="L1068" s="44">
        <f>IFERROR(_xll.qlIndexFixing(Index6M,$H1068,TRUE,_xll.ohTrigger(RecalcTrigger,Trigger6M)),NA())</f>
        <v>2.1829471724048297E-2</v>
      </c>
      <c r="M1068" s="183">
        <f>IFERROR(_xll.qlIndexFixing(Index1Y,$H1068,TRUE,_xll.ohTrigger(RecalcTrigger,Trigger1Y)),NA())</f>
        <v>2.2368361925950538E-2</v>
      </c>
      <c r="N1068" s="182">
        <f>IFERROR(_xll.qlIndexFixing(ONIndex1M,I1068,TRUE,_xll.ohTrigger(RecalcTrigger,Trigger1M)),NA())</f>
        <v>2.0652756003540773E-2</v>
      </c>
      <c r="O1068" s="44">
        <f>IFERROR(_xll.qlIndexFixing(ONIndex3M,I1068,TRUE,_xll.ohTrigger(RecalcTrigger,Trigger3M)),NA())</f>
        <v>2.1394401860828083E-2</v>
      </c>
      <c r="P1068" s="44">
        <f>IFERROR(_xll.qlIndexFixing(ONIndex6M,I1068,TRUE,_xll.ohTrigger(RecalcTrigger,Trigger6M)),NA())</f>
        <v>2.1705508917344574E-2</v>
      </c>
      <c r="Q1068" s="183">
        <f>IFERROR(_xll.qlIndexFixing(ONIndex1Y,I1068,TRUE,_xll.ohTrigger(RecalcTrigger,Trigger1Y)),NA())</f>
        <v>2.2125343254000285E-2</v>
      </c>
    </row>
    <row r="1069" spans="2:17" x14ac:dyDescent="0.2">
      <c r="B1069" s="39" t="s">
        <v>42</v>
      </c>
      <c r="D1069" s="42">
        <f>_xll.qlCalendarAdvance(Calendar,$D1068,B1069,"f",FALSE)</f>
        <v>46854</v>
      </c>
      <c r="E1069" s="177">
        <f>_xll.qlInterestRateIndexValueDate(IndexON,D1069)</f>
        <v>46854</v>
      </c>
      <c r="F1069" s="193">
        <f>IFERROR(_xll.qlIndexFixing(IndexON,D1069,TRUE,_xll.ohTrigger(RecalcTrigger,TriggerON)),NA())</f>
        <v>2.0282030084857183E-2</v>
      </c>
      <c r="H1069" s="42">
        <f>_xll.qlCalendarAdvance(Calendar,$H1068,B1069,"f",FALSE)</f>
        <v>46854</v>
      </c>
      <c r="I1069" s="177">
        <f>_xll.qlInterestRateIndexValueDate(Index1M,$H1069)</f>
        <v>46856</v>
      </c>
      <c r="J1069" s="182">
        <f>IFERROR(_xll.qlIndexFixing(Index1M,$H1069,TRUE,_xll.ohTrigger(RecalcTrigger,Trigger1M)),NA())</f>
        <v>2.0681182821537802E-2</v>
      </c>
      <c r="K1069" s="44">
        <f>IFERROR(_xll.qlIndexFixing(Index3M,H1069,TRUE,_xll.ohTrigger(RecalcTrigger,Trigger3M)),NA())</f>
        <v>2.1468110148909501E-2</v>
      </c>
      <c r="L1069" s="44">
        <f>IFERROR(_xll.qlIndexFixing(Index6M,$H1069,TRUE,_xll.ohTrigger(RecalcTrigger,Trigger6M)),NA())</f>
        <v>2.1829519226605379E-2</v>
      </c>
      <c r="M1069" s="183">
        <f>IFERROR(_xll.qlIndexFixing(Index1Y,$H1069,TRUE,_xll.ohTrigger(RecalcTrigger,Trigger1Y)),NA())</f>
        <v>2.2367520886763533E-2</v>
      </c>
      <c r="N1069" s="182">
        <f>IFERROR(_xll.qlIndexFixing(ONIndex1M,I1069,TRUE,_xll.ohTrigger(RecalcTrigger,Trigger1M)),NA())</f>
        <v>2.0657743827054986E-2</v>
      </c>
      <c r="O1069" s="44">
        <f>IFERROR(_xll.qlIndexFixing(ONIndex3M,I1069,TRUE,_xll.ohTrigger(RecalcTrigger,Trigger3M)),NA())</f>
        <v>2.1397868948804799E-2</v>
      </c>
      <c r="P1069" s="44">
        <f>IFERROR(_xll.qlIndexFixing(ONIndex6M,I1069,TRUE,_xll.ohTrigger(RecalcTrigger,Trigger6M)),NA())</f>
        <v>2.1706684685387501E-2</v>
      </c>
      <c r="Q1069" s="183">
        <f>IFERROR(_xll.qlIndexFixing(ONIndex1Y,I1069,TRUE,_xll.ohTrigger(RecalcTrigger,Trigger1Y)),NA())</f>
        <v>2.2126514924281082E-2</v>
      </c>
    </row>
    <row r="1070" spans="2:17" x14ac:dyDescent="0.2">
      <c r="B1070" s="39" t="s">
        <v>42</v>
      </c>
      <c r="D1070" s="42">
        <f>_xll.qlCalendarAdvance(Calendar,$D1069,B1070,"f",FALSE)</f>
        <v>46861</v>
      </c>
      <c r="E1070" s="177">
        <f>_xll.qlInterestRateIndexValueDate(IndexON,D1070)</f>
        <v>46861</v>
      </c>
      <c r="F1070" s="193">
        <f>IFERROR(_xll.qlIndexFixing(IndexON,D1070,TRUE,_xll.ohTrigger(RecalcTrigger,TriggerON)),NA())</f>
        <v>2.0287991309011488E-2</v>
      </c>
      <c r="H1070" s="42">
        <f>_xll.qlCalendarAdvance(Calendar,$H1069,B1070,"f",FALSE)</f>
        <v>46861</v>
      </c>
      <c r="I1070" s="177">
        <f>_xll.qlInterestRateIndexValueDate(Index1M,$H1070)</f>
        <v>46863</v>
      </c>
      <c r="J1070" s="182">
        <f>IFERROR(_xll.qlIndexFixing(Index1M,$H1070,TRUE,_xll.ohTrigger(RecalcTrigger,Trigger1M)),NA())</f>
        <v>2.0684863457011704E-2</v>
      </c>
      <c r="K1070" s="44">
        <f>IFERROR(_xll.qlIndexFixing(Index3M,H1070,TRUE,_xll.ohTrigger(RecalcTrigger,Trigger3M)),NA())</f>
        <v>2.1470258970080609E-2</v>
      </c>
      <c r="L1070" s="44">
        <f>IFERROR(_xll.qlIndexFixing(Index6M,$H1070,TRUE,_xll.ohTrigger(RecalcTrigger,Trigger6M)),NA())</f>
        <v>2.1829496869998757E-2</v>
      </c>
      <c r="M1070" s="183">
        <f>IFERROR(_xll.qlIndexFixing(Index1Y,$H1070,TRUE,_xll.ohTrigger(RecalcTrigger,Trigger1Y)),NA())</f>
        <v>2.2366612296133511E-2</v>
      </c>
      <c r="N1070" s="182">
        <f>IFERROR(_xll.qlIndexFixing(ONIndex1M,I1070,TRUE,_xll.ohTrigger(RecalcTrigger,Trigger1M)),NA())</f>
        <v>2.0660455951100332E-2</v>
      </c>
      <c r="O1070" s="44">
        <f>IFERROR(_xll.qlIndexFixing(ONIndex3M,I1070,TRUE,_xll.ohTrigger(RecalcTrigger,Trigger3M)),NA())</f>
        <v>2.1399734831453188E-2</v>
      </c>
      <c r="P1070" s="44">
        <f>IFERROR(_xll.qlIndexFixing(ONIndex6M,I1070,TRUE,_xll.ohTrigger(RecalcTrigger,Trigger6M)),NA())</f>
        <v>2.1707285452903236E-2</v>
      </c>
      <c r="Q1070" s="183">
        <f>IFERROR(_xll.qlIndexFixing(ONIndex1Y,I1070,TRUE,_xll.ohTrigger(RecalcTrigger,Trigger1Y)),NA())</f>
        <v>2.2127113430245871E-2</v>
      </c>
    </row>
    <row r="1071" spans="2:17" x14ac:dyDescent="0.2">
      <c r="B1071" s="39" t="s">
        <v>42</v>
      </c>
      <c r="D1071" s="42">
        <f>_xll.qlCalendarAdvance(Calendar,$D1070,B1071,"f",FALSE)</f>
        <v>46868</v>
      </c>
      <c r="E1071" s="177">
        <f>_xll.qlInterestRateIndexValueDate(IndexON,D1071)</f>
        <v>46868</v>
      </c>
      <c r="F1071" s="193">
        <f>IFERROR(_xll.qlIndexFixing(IndexON,D1071,TRUE,_xll.ohTrigger(RecalcTrigger,TriggerON)),NA())</f>
        <v>2.0293860140272457E-2</v>
      </c>
      <c r="H1071" s="42">
        <f>_xll.qlCalendarAdvance(Calendar,$H1070,B1071,"f",FALSE)</f>
        <v>46868</v>
      </c>
      <c r="I1071" s="177">
        <f>_xll.qlInterestRateIndexValueDate(Index1M,$H1071)</f>
        <v>46870</v>
      </c>
      <c r="J1071" s="182">
        <f>IFERROR(_xll.qlIndexFixing(Index1M,$H1071,TRUE,_xll.ohTrigger(RecalcTrigger,Trigger1M)),NA())</f>
        <v>2.0688462208628411E-2</v>
      </c>
      <c r="K1071" s="44">
        <f>IFERROR(_xll.qlIndexFixing(Index3M,H1071,TRUE,_xll.ohTrigger(RecalcTrigger,Trigger3M)),NA())</f>
        <v>2.1472324830951989E-2</v>
      </c>
      <c r="L1071" s="44">
        <f>IFERROR(_xll.qlIndexFixing(Index6M,$H1071,TRUE,_xll.ohTrigger(RecalcTrigger,Trigger6M)),NA())</f>
        <v>2.1829405007970391E-2</v>
      </c>
      <c r="M1071" s="183">
        <f>IFERROR(_xll.qlIndexFixing(Index1Y,$H1071,TRUE,_xll.ohTrigger(RecalcTrigger,Trigger1Y)),NA())</f>
        <v>2.2365636450231017E-2</v>
      </c>
      <c r="N1071" s="182">
        <f>IFERROR(_xll.qlIndexFixing(ONIndex1M,I1071,TRUE,_xll.ohTrigger(RecalcTrigger,Trigger1M)),NA())</f>
        <v>2.066470816504129E-2</v>
      </c>
      <c r="O1071" s="44">
        <f>IFERROR(_xll.qlIndexFixing(ONIndex3M,I1071,TRUE,_xll.ohTrigger(RecalcTrigger,Trigger3M)),NA())</f>
        <v>2.1402630996520955E-2</v>
      </c>
      <c r="P1071" s="44">
        <f>IFERROR(_xll.qlIndexFixing(ONIndex6M,I1071,TRUE,_xll.ohTrigger(RecalcTrigger,Trigger6M)),NA())</f>
        <v>2.1708169163527913E-2</v>
      </c>
      <c r="Q1071" s="183">
        <f>IFERROR(_xll.qlIndexFixing(ONIndex1Y,I1071,TRUE,_xll.ohTrigger(RecalcTrigger,Trigger1Y)),NA())</f>
        <v>2.2127993477480956E-2</v>
      </c>
    </row>
    <row r="1072" spans="2:17" x14ac:dyDescent="0.2">
      <c r="B1072" s="39" t="s">
        <v>42</v>
      </c>
      <c r="D1072" s="42">
        <f>_xll.qlCalendarAdvance(Calendar,$D1071,B1072,"f",FALSE)</f>
        <v>46875</v>
      </c>
      <c r="E1072" s="177">
        <f>_xll.qlInterestRateIndexValueDate(IndexON,D1072)</f>
        <v>46875</v>
      </c>
      <c r="F1072" s="193">
        <f>IFERROR(_xll.qlIndexFixing(IndexON,D1072,TRUE,_xll.ohTrigger(RecalcTrigger,TriggerON)),NA())</f>
        <v>2.0299636744347538E-2</v>
      </c>
      <c r="H1072" s="42">
        <f>_xll.qlCalendarAdvance(Calendar,$H1071,B1072,"f",FALSE)</f>
        <v>46875</v>
      </c>
      <c r="I1072" s="177">
        <f>_xll.qlInterestRateIndexValueDate(Index1M,$H1072)</f>
        <v>46877</v>
      </c>
      <c r="J1072" s="182">
        <f>IFERROR(_xll.qlIndexFixing(Index1M,$H1072,TRUE,_xll.ohTrigger(RecalcTrigger,Trigger1M)),NA())</f>
        <v>2.0691979353621159E-2</v>
      </c>
      <c r="K1072" s="44">
        <f>IFERROR(_xll.qlIndexFixing(Index3M,H1072,TRUE,_xll.ohTrigger(RecalcTrigger,Trigger3M)),NA())</f>
        <v>2.1475073033060836E-2</v>
      </c>
      <c r="L1072" s="44">
        <f>IFERROR(_xll.qlIndexFixing(Index6M,$H1072,TRUE,_xll.ohTrigger(RecalcTrigger,Trigger6M)),NA())</f>
        <v>2.1831114117782144E-2</v>
      </c>
      <c r="M1072" s="183">
        <f>IFERROR(_xll.qlIndexFixing(Index1Y,$H1072,TRUE,_xll.ohTrigger(RecalcTrigger,Trigger1Y)),NA())</f>
        <v>2.2364593645239069E-2</v>
      </c>
      <c r="N1072" s="182">
        <f>IFERROR(_xll.qlIndexFixing(ONIndex1M,I1072,TRUE,_xll.ohTrigger(RecalcTrigger,Trigger1M)),NA())</f>
        <v>2.0667827121974014E-2</v>
      </c>
      <c r="O1072" s="44">
        <f>IFERROR(_xll.qlIndexFixing(ONIndex3M,I1072,TRUE,_xll.ohTrigger(RecalcTrigger,Trigger3M)),NA())</f>
        <v>2.1404731250251885E-2</v>
      </c>
      <c r="P1072" s="44">
        <f>IFERROR(_xll.qlIndexFixing(ONIndex6M,I1072,TRUE,_xll.ohTrigger(RecalcTrigger,Trigger6M)),NA())</f>
        <v>2.1708769607542422E-2</v>
      </c>
      <c r="Q1072" s="183">
        <f>IFERROR(_xll.qlIndexFixing(ONIndex1Y,I1072,TRUE,_xll.ohTrigger(RecalcTrigger,Trigger1Y)),NA())</f>
        <v>2.2128591090799787E-2</v>
      </c>
    </row>
    <row r="1073" spans="2:17" x14ac:dyDescent="0.2">
      <c r="B1073" s="39" t="s">
        <v>42</v>
      </c>
      <c r="D1073" s="42">
        <f>_xll.qlCalendarAdvance(Calendar,$D1072,B1073,"f",FALSE)</f>
        <v>46882</v>
      </c>
      <c r="E1073" s="177">
        <f>_xll.qlInterestRateIndexValueDate(IndexON,D1073)</f>
        <v>46882</v>
      </c>
      <c r="F1073" s="193">
        <f>IFERROR(_xll.qlIndexFixing(IndexON,D1073,TRUE,_xll.ohTrigger(RecalcTrigger,TriggerON)),NA())</f>
        <v>2.0305321287423794E-2</v>
      </c>
      <c r="H1073" s="42">
        <f>_xll.qlCalendarAdvance(Calendar,$H1072,B1073,"f",FALSE)</f>
        <v>46882</v>
      </c>
      <c r="I1073" s="177">
        <f>_xll.qlInterestRateIndexValueDate(Index1M,$H1073)</f>
        <v>46884</v>
      </c>
      <c r="J1073" s="182">
        <f>IFERROR(_xll.qlIndexFixing(Index1M,$H1073,TRUE,_xll.ohTrigger(RecalcTrigger,Trigger1M)),NA())</f>
        <v>2.0695415169223186E-2</v>
      </c>
      <c r="K1073" s="44">
        <f>IFERROR(_xll.qlIndexFixing(Index3M,H1073,TRUE,_xll.ohTrigger(RecalcTrigger,Trigger3M)),NA())</f>
        <v>2.147696808748813E-2</v>
      </c>
      <c r="L1073" s="44">
        <f>IFERROR(_xll.qlIndexFixing(Index6M,$H1073,TRUE,_xll.ohTrigger(RecalcTrigger,Trigger6M)),NA())</f>
        <v>2.1830869898602643E-2</v>
      </c>
      <c r="M1073" s="183">
        <f>IFERROR(_xll.qlIndexFixing(Index1Y,$H1073,TRUE,_xll.ohTrigger(RecalcTrigger,Trigger1Y)),NA())</f>
        <v>2.2363484177351865E-2</v>
      </c>
      <c r="N1073" s="182">
        <f>IFERROR(_xll.qlIndexFixing(ONIndex1M,I1073,TRUE,_xll.ohTrigger(RecalcTrigger,Trigger1M)),NA())</f>
        <v>2.0671390108120136E-2</v>
      </c>
      <c r="O1073" s="44">
        <f>IFERROR(_xll.qlIndexFixing(ONIndex3M,I1073,TRUE,_xll.ohTrigger(RecalcTrigger,Trigger3M)),NA())</f>
        <v>2.1407103943893446E-2</v>
      </c>
      <c r="P1073" s="44">
        <f>IFERROR(_xll.qlIndexFixing(ONIndex6M,I1073,TRUE,_xll.ohTrigger(RecalcTrigger,Trigger6M)),NA())</f>
        <v>2.1709402916707532E-2</v>
      </c>
      <c r="Q1073" s="183">
        <f>IFERROR(_xll.qlIndexFixing(ONIndex1Y,I1073,TRUE,_xll.ohTrigger(RecalcTrigger,Trigger1Y)),NA())</f>
        <v>2.2129220951203621E-2</v>
      </c>
    </row>
    <row r="1074" spans="2:17" x14ac:dyDescent="0.2">
      <c r="B1074" s="39" t="s">
        <v>42</v>
      </c>
      <c r="D1074" s="42">
        <f>_xll.qlCalendarAdvance(Calendar,$D1073,B1074,"f",FALSE)</f>
        <v>46889</v>
      </c>
      <c r="E1074" s="177">
        <f>_xll.qlInterestRateIndexValueDate(IndexON,D1074)</f>
        <v>46889</v>
      </c>
      <c r="F1074" s="193">
        <f>IFERROR(_xll.qlIndexFixing(IndexON,D1074,TRUE,_xll.ohTrigger(RecalcTrigger,TriggerON)),NA())</f>
        <v>2.031091393528861E-2</v>
      </c>
      <c r="H1074" s="42">
        <f>_xll.qlCalendarAdvance(Calendar,$H1073,B1074,"f",FALSE)</f>
        <v>46889</v>
      </c>
      <c r="I1074" s="177">
        <f>_xll.qlInterestRateIndexValueDate(Index1M,$H1074)</f>
        <v>46891</v>
      </c>
      <c r="J1074" s="182">
        <f>IFERROR(_xll.qlIndexFixing(Index1M,$H1074,TRUE,_xll.ohTrigger(RecalcTrigger,Trigger1M)),NA())</f>
        <v>2.0698769932677719E-2</v>
      </c>
      <c r="K1074" s="44">
        <f>IFERROR(_xll.qlIndexFixing(Index3M,H1074,TRUE,_xll.ohTrigger(RecalcTrigger,Trigger3M)),NA())</f>
        <v>2.1478781030171062E-2</v>
      </c>
      <c r="L1074" s="44">
        <f>IFERROR(_xll.qlIndexFixing(Index6M,$H1074,TRUE,_xll.ohTrigger(RecalcTrigger,Trigger6M)),NA())</f>
        <v>2.1830557298716451E-2</v>
      </c>
      <c r="M1074" s="183">
        <f>IFERROR(_xll.qlIndexFixing(Index1Y,$H1074,TRUE,_xll.ohTrigger(RecalcTrigger,Trigger1Y)),NA())</f>
        <v>2.2362308342776731E-2</v>
      </c>
      <c r="N1074" s="182">
        <f>IFERROR(_xll.qlIndexFixing(ONIndex1M,I1074,TRUE,_xll.ohTrigger(RecalcTrigger,Trigger1M)),NA())</f>
        <v>2.0674871730630429E-2</v>
      </c>
      <c r="O1074" s="44">
        <f>IFERROR(_xll.qlIndexFixing(ONIndex3M,I1074,TRUE,_xll.ohTrigger(RecalcTrigger,Trigger3M)),NA())</f>
        <v>2.1409393329054893E-2</v>
      </c>
      <c r="P1074" s="44">
        <f>IFERROR(_xll.qlIndexFixing(ONIndex6M,I1074,TRUE,_xll.ohTrigger(RecalcTrigger,Trigger6M)),NA())</f>
        <v>2.170996418014326E-2</v>
      </c>
      <c r="Q1074" s="183">
        <f>IFERROR(_xll.qlIndexFixing(ONIndex1Y,I1074,TRUE,_xll.ohTrigger(RecalcTrigger,Trigger1Y)),NA())</f>
        <v>2.2129778551009949E-2</v>
      </c>
    </row>
    <row r="1075" spans="2:17" x14ac:dyDescent="0.2">
      <c r="B1075" s="39" t="s">
        <v>42</v>
      </c>
      <c r="D1075" s="42">
        <f>_xll.qlCalendarAdvance(Calendar,$D1074,B1075,"f",FALSE)</f>
        <v>46896</v>
      </c>
      <c r="E1075" s="177">
        <f>_xll.qlInterestRateIndexValueDate(IndexON,D1075)</f>
        <v>46896</v>
      </c>
      <c r="F1075" s="193">
        <f>IFERROR(_xll.qlIndexFixing(IndexON,D1075,TRUE,_xll.ohTrigger(RecalcTrigger,TriggerON)),NA())</f>
        <v>2.0316414854049114E-2</v>
      </c>
      <c r="H1075" s="42">
        <f>_xll.qlCalendarAdvance(Calendar,$H1074,B1075,"f",FALSE)</f>
        <v>46896</v>
      </c>
      <c r="I1075" s="177">
        <f>_xll.qlInterestRateIndexValueDate(Index1M,$H1075)</f>
        <v>46898</v>
      </c>
      <c r="J1075" s="182">
        <f>IFERROR(_xll.qlIndexFixing(Index1M,$H1075,TRUE,_xll.ohTrigger(RecalcTrigger,Trigger1M)),NA())</f>
        <v>2.0702043921217994E-2</v>
      </c>
      <c r="K1075" s="44">
        <f>IFERROR(_xll.qlIndexFixing(Index3M,H1075,TRUE,_xll.ohTrigger(RecalcTrigger,Trigger3M)),NA())</f>
        <v>2.1480512139001259E-2</v>
      </c>
      <c r="L1075" s="44">
        <f>IFERROR(_xll.qlIndexFixing(Index6M,$H1075,TRUE,_xll.ohTrigger(RecalcTrigger,Trigger6M)),NA())</f>
        <v>2.1830176671960102E-2</v>
      </c>
      <c r="M1075" s="183">
        <f>IFERROR(_xll.qlIndexFixing(Index1Y,$H1075,TRUE,_xll.ohTrigger(RecalcTrigger,Trigger1Y)),NA())</f>
        <v>2.2361066437732179E-2</v>
      </c>
      <c r="N1075" s="182">
        <f>IFERROR(_xll.qlIndexFixing(ONIndex1M,I1075,TRUE,_xll.ohTrigger(RecalcTrigger,Trigger1M)),NA())</f>
        <v>2.0678272266163589E-2</v>
      </c>
      <c r="O1075" s="44">
        <f>IFERROR(_xll.qlIndexFixing(ONIndex3M,I1075,TRUE,_xll.ohTrigger(RecalcTrigger,Trigger3M)),NA())</f>
        <v>2.1411599682155114E-2</v>
      </c>
      <c r="P1075" s="44">
        <f>IFERROR(_xll.qlIndexFixing(ONIndex6M,I1075,TRUE,_xll.ohTrigger(RecalcTrigger,Trigger6M)),NA())</f>
        <v>2.1710453747889602E-2</v>
      </c>
      <c r="Q1075" s="183">
        <f>IFERROR(_xll.qlIndexFixing(ONIndex1Y,I1075,TRUE,_xll.ohTrigger(RecalcTrigger,Trigger1Y)),NA())</f>
        <v>2.2130264179667236E-2</v>
      </c>
    </row>
    <row r="1076" spans="2:17" x14ac:dyDescent="0.2">
      <c r="B1076" s="39" t="s">
        <v>42</v>
      </c>
      <c r="D1076" s="42">
        <f>_xll.qlCalendarAdvance(Calendar,$D1075,B1076,"f",FALSE)</f>
        <v>46903</v>
      </c>
      <c r="E1076" s="177">
        <f>_xll.qlInterestRateIndexValueDate(IndexON,D1076)</f>
        <v>46903</v>
      </c>
      <c r="F1076" s="193">
        <f>IFERROR(_xll.qlIndexFixing(IndexON,D1076,TRUE,_xll.ohTrigger(RecalcTrigger,TriggerON)),NA())</f>
        <v>2.0321824209412753E-2</v>
      </c>
      <c r="H1076" s="42">
        <f>_xll.qlCalendarAdvance(Calendar,$H1075,B1076,"f",FALSE)</f>
        <v>46903</v>
      </c>
      <c r="I1076" s="177">
        <f>_xll.qlInterestRateIndexValueDate(Index1M,$H1076)</f>
        <v>46905</v>
      </c>
      <c r="J1076" s="182">
        <f>IFERROR(_xll.qlIndexFixing(Index1M,$H1076,TRUE,_xll.ohTrigger(RecalcTrigger,Trigger1M)),NA())</f>
        <v>2.0705237412089739E-2</v>
      </c>
      <c r="K1076" s="44">
        <f>IFERROR(_xll.qlIndexFixing(Index3M,H1076,TRUE,_xll.ohTrigger(RecalcTrigger,Trigger3M)),NA())</f>
        <v>2.1482161691871209E-2</v>
      </c>
      <c r="L1076" s="44">
        <f>IFERROR(_xll.qlIndexFixing(Index6M,$H1076,TRUE,_xll.ohTrigger(RecalcTrigger,Trigger6M)),NA())</f>
        <v>2.1827915498029864E-2</v>
      </c>
      <c r="M1076" s="183">
        <f>IFERROR(_xll.qlIndexFixing(Index1Y,$H1076,TRUE,_xll.ohTrigger(RecalcTrigger,Trigger1Y)),NA())</f>
        <v>2.2359758758448527E-2</v>
      </c>
      <c r="N1076" s="182">
        <f>IFERROR(_xll.qlIndexFixing(ONIndex1M,I1076,TRUE,_xll.ohTrigger(RecalcTrigger,Trigger1M)),NA())</f>
        <v>2.068159199161812E-2</v>
      </c>
      <c r="O1076" s="44">
        <f>IFERROR(_xll.qlIndexFixing(ONIndex3M,I1076,TRUE,_xll.ohTrigger(RecalcTrigger,Trigger3M)),NA())</f>
        <v>2.1413723279772867E-2</v>
      </c>
      <c r="P1076" s="44">
        <f>IFERROR(_xll.qlIndexFixing(ONIndex6M,I1076,TRUE,_xll.ohTrigger(RecalcTrigger,Trigger6M)),NA())</f>
        <v>2.1710871969746748E-2</v>
      </c>
      <c r="Q1076" s="183">
        <f>IFERROR(_xll.qlIndexFixing(ONIndex1Y,I1076,TRUE,_xll.ohTrigger(RecalcTrigger,Trigger1Y)),NA())</f>
        <v>2.2130678126544012E-2</v>
      </c>
    </row>
    <row r="1077" spans="2:17" x14ac:dyDescent="0.2">
      <c r="B1077" s="39" t="s">
        <v>42</v>
      </c>
      <c r="D1077" s="42">
        <f>_xll.qlCalendarAdvance(Calendar,$D1076,B1077,"f",FALSE)</f>
        <v>46910</v>
      </c>
      <c r="E1077" s="177">
        <f>_xll.qlInterestRateIndexValueDate(IndexON,D1077)</f>
        <v>46910</v>
      </c>
      <c r="F1077" s="193">
        <f>IFERROR(_xll.qlIndexFixing(IndexON,D1077,TRUE,_xll.ohTrigger(RecalcTrigger,TriggerON)),NA())</f>
        <v>2.0327142167646528E-2</v>
      </c>
      <c r="H1077" s="42">
        <f>_xll.qlCalendarAdvance(Calendar,$H1076,B1077,"f",FALSE)</f>
        <v>46910</v>
      </c>
      <c r="I1077" s="177">
        <f>_xll.qlInterestRateIndexValueDate(Index1M,$H1077)</f>
        <v>46912</v>
      </c>
      <c r="J1077" s="182">
        <f>IFERROR(_xll.qlIndexFixing(Index1M,$H1077,TRUE,_xll.ohTrigger(RecalcTrigger,Trigger1M)),NA())</f>
        <v>2.0708350682531185E-2</v>
      </c>
      <c r="K1077" s="44">
        <f>IFERROR(_xll.qlIndexFixing(Index3M,H1077,TRUE,_xll.ohTrigger(RecalcTrigger,Trigger3M)),NA())</f>
        <v>2.1483729966679486E-2</v>
      </c>
      <c r="L1077" s="44">
        <f>IFERROR(_xll.qlIndexFixing(Index6M,$H1077,TRUE,_xll.ohTrigger(RecalcTrigger,Trigger6M)),NA())</f>
        <v>2.1827414032481434E-2</v>
      </c>
      <c r="M1077" s="183">
        <f>IFERROR(_xll.qlIndexFixing(Index1Y,$H1077,TRUE,_xll.ohTrigger(RecalcTrigger,Trigger1Y)),NA())</f>
        <v>2.2358385601167055E-2</v>
      </c>
      <c r="N1077" s="182">
        <f>IFERROR(_xll.qlIndexFixing(ONIndex1M,I1077,TRUE,_xll.ohTrigger(RecalcTrigger,Trigger1M)),NA())</f>
        <v>2.0684831183812591E-2</v>
      </c>
      <c r="O1077" s="44">
        <f>IFERROR(_xll.qlIndexFixing(ONIndex3M,I1077,TRUE,_xll.ohTrigger(RecalcTrigger,Trigger3M)),NA())</f>
        <v>2.1415764398486914E-2</v>
      </c>
      <c r="P1077" s="44">
        <f>IFERROR(_xll.qlIndexFixing(ONIndex6M,I1077,TRUE,_xll.ohTrigger(RecalcTrigger,Trigger6M)),NA())</f>
        <v>2.1711219195594822E-2</v>
      </c>
      <c r="Q1077" s="183">
        <f>IFERROR(_xll.qlIndexFixing(ONIndex1Y,I1077,TRUE,_xll.ohTrigger(RecalcTrigger,Trigger1Y)),NA())</f>
        <v>2.2131020681168678E-2</v>
      </c>
    </row>
    <row r="1078" spans="2:17" x14ac:dyDescent="0.2">
      <c r="B1078" s="39" t="s">
        <v>42</v>
      </c>
      <c r="D1078" s="42">
        <f>_xll.qlCalendarAdvance(Calendar,$D1077,B1078,"f",FALSE)</f>
        <v>46917</v>
      </c>
      <c r="E1078" s="177">
        <f>_xll.qlInterestRateIndexValueDate(IndexON,D1078)</f>
        <v>46917</v>
      </c>
      <c r="F1078" s="193">
        <f>IFERROR(_xll.qlIndexFixing(IndexON,D1078,TRUE,_xll.ohTrigger(RecalcTrigger,TriggerON)),NA())</f>
        <v>2.0332368894457886E-2</v>
      </c>
      <c r="H1078" s="42">
        <f>_xll.qlCalendarAdvance(Calendar,$H1077,B1078,"f",FALSE)</f>
        <v>46917</v>
      </c>
      <c r="I1078" s="177">
        <f>_xll.qlInterestRateIndexValueDate(Index1M,$H1078)</f>
        <v>46919</v>
      </c>
      <c r="J1078" s="182">
        <f>IFERROR(_xll.qlIndexFixing(Index1M,$H1078,TRUE,_xll.ohTrigger(RecalcTrigger,Trigger1M)),NA())</f>
        <v>2.0711384009793055E-2</v>
      </c>
      <c r="K1078" s="44">
        <f>IFERROR(_xll.qlIndexFixing(Index3M,H1078,TRUE,_xll.ohTrigger(RecalcTrigger,Trigger3M)),NA())</f>
        <v>2.1485217241333354E-2</v>
      </c>
      <c r="L1078" s="44">
        <f>IFERROR(_xll.qlIndexFixing(Index6M,$H1078,TRUE,_xll.ohTrigger(RecalcTrigger,Trigger6M)),NA())</f>
        <v>2.1826845537911109E-2</v>
      </c>
      <c r="M1078" s="183">
        <f>IFERROR(_xll.qlIndexFixing(Index1Y,$H1078,TRUE,_xll.ohTrigger(RecalcTrigger,Trigger1Y)),NA())</f>
        <v>2.2356947262140433E-2</v>
      </c>
      <c r="N1078" s="182">
        <f>IFERROR(_xll.qlIndexFixing(ONIndex1M,I1078,TRUE,_xll.ohTrigger(RecalcTrigger,Trigger1M)),NA())</f>
        <v>2.0687990119485633E-2</v>
      </c>
      <c r="O1078" s="44">
        <f>IFERROR(_xll.qlIndexFixing(ONIndex3M,I1078,TRUE,_xll.ohTrigger(RecalcTrigger,Trigger3M)),NA())</f>
        <v>2.1417723314636206E-2</v>
      </c>
      <c r="P1078" s="44">
        <f>IFERROR(_xll.qlIndexFixing(ONIndex6M,I1078,TRUE,_xll.ohTrigger(RecalcTrigger,Trigger6M)),NA())</f>
        <v>2.1711495775473821E-2</v>
      </c>
      <c r="Q1078" s="183">
        <f>IFERROR(_xll.qlIndexFixing(ONIndex1Y,I1078,TRUE,_xll.ohTrigger(RecalcTrigger,Trigger1Y)),NA())</f>
        <v>2.2131292132989699E-2</v>
      </c>
    </row>
    <row r="1079" spans="2:17" x14ac:dyDescent="0.2">
      <c r="B1079" s="39" t="s">
        <v>42</v>
      </c>
      <c r="D1079" s="42">
        <f>_xll.qlCalendarAdvance(Calendar,$D1078,B1079,"f",FALSE)</f>
        <v>46924</v>
      </c>
      <c r="E1079" s="177">
        <f>_xll.qlInterestRateIndexValueDate(IndexON,D1079)</f>
        <v>46924</v>
      </c>
      <c r="F1079" s="193">
        <f>IFERROR(_xll.qlIndexFixing(IndexON,D1079,TRUE,_xll.ohTrigger(RecalcTrigger,TriggerON)),NA())</f>
        <v>2.0337504555953956E-2</v>
      </c>
      <c r="H1079" s="42">
        <f>_xll.qlCalendarAdvance(Calendar,$H1078,B1079,"f",FALSE)</f>
        <v>46924</v>
      </c>
      <c r="I1079" s="177">
        <f>_xll.qlInterestRateIndexValueDate(Index1M,$H1079)</f>
        <v>46926</v>
      </c>
      <c r="J1079" s="182">
        <f>IFERROR(_xll.qlIndexFixing(Index1M,$H1079,TRUE,_xll.ohTrigger(RecalcTrigger,Trigger1M)),NA())</f>
        <v>2.0714337671118577E-2</v>
      </c>
      <c r="K1079" s="44">
        <f>IFERROR(_xll.qlIndexFixing(Index3M,H1079,TRUE,_xll.ohTrigger(RecalcTrigger,Trigger3M)),NA())</f>
        <v>2.1486623793741812E-2</v>
      </c>
      <c r="L1079" s="44">
        <f>IFERROR(_xll.qlIndexFixing(Index6M,$H1079,TRUE,_xll.ohTrigger(RecalcTrigger,Trigger6M)),NA())</f>
        <v>2.1826210368116314E-2</v>
      </c>
      <c r="M1079" s="183">
        <f>IFERROR(_xll.qlIndexFixing(Index1Y,$H1079,TRUE,_xll.ohTrigger(RecalcTrigger,Trigger1Y)),NA())</f>
        <v>2.2355444037632712E-2</v>
      </c>
      <c r="N1079" s="182">
        <f>IFERROR(_xll.qlIndexFixing(ONIndex1M,I1079,TRUE,_xll.ohTrigger(RecalcTrigger,Trigger1M)),NA())</f>
        <v>2.0691069075535751E-2</v>
      </c>
      <c r="O1079" s="44">
        <f>IFERROR(_xll.qlIndexFixing(ONIndex3M,I1079,TRUE,_xll.ohTrigger(RecalcTrigger,Trigger3M)),NA())</f>
        <v>2.1419600304719566E-2</v>
      </c>
      <c r="P1079" s="44">
        <f>IFERROR(_xll.qlIndexFixing(ONIndex6M,I1079,TRUE,_xll.ohTrigger(RecalcTrigger,Trigger6M)),NA())</f>
        <v>2.1711702059024063E-2</v>
      </c>
      <c r="Q1079" s="183">
        <f>IFERROR(_xll.qlIndexFixing(ONIndex1Y,I1079,TRUE,_xll.ohTrigger(RecalcTrigger,Trigger1Y)),NA())</f>
        <v>2.2131492771375605E-2</v>
      </c>
    </row>
    <row r="1080" spans="2:17" x14ac:dyDescent="0.2">
      <c r="B1080" s="39" t="s">
        <v>42</v>
      </c>
      <c r="D1080" s="42">
        <f>_xll.qlCalendarAdvance(Calendar,$D1079,B1080,"f",FALSE)</f>
        <v>46931</v>
      </c>
      <c r="E1080" s="177">
        <f>_xll.qlInterestRateIndexValueDate(IndexON,D1080)</f>
        <v>46931</v>
      </c>
      <c r="F1080" s="193">
        <f>IFERROR(_xll.qlIndexFixing(IndexON,D1080,TRUE,_xll.ohTrigger(RecalcTrigger,TriggerON)),NA())</f>
        <v>2.0342549318002057E-2</v>
      </c>
      <c r="H1080" s="42">
        <f>_xll.qlCalendarAdvance(Calendar,$H1079,B1080,"f",FALSE)</f>
        <v>46931</v>
      </c>
      <c r="I1080" s="177">
        <f>_xll.qlInterestRateIndexValueDate(Index1M,$H1080)</f>
        <v>46933</v>
      </c>
      <c r="J1080" s="182">
        <f>IFERROR(_xll.qlIndexFixing(Index1M,$H1080,TRUE,_xll.ohTrigger(RecalcTrigger,Trigger1M)),NA())</f>
        <v>2.0717211943763469E-2</v>
      </c>
      <c r="K1080" s="44">
        <f>IFERROR(_xll.qlIndexFixing(Index3M,H1080,TRUE,_xll.ohTrigger(RecalcTrigger,Trigger3M)),NA())</f>
        <v>2.1487949901819944E-2</v>
      </c>
      <c r="L1080" s="44">
        <f>IFERROR(_xll.qlIndexFixing(Index6M,$H1080,TRUE,_xll.ohTrigger(RecalcTrigger,Trigger6M)),NA())</f>
        <v>2.1825508876901472E-2</v>
      </c>
      <c r="M1080" s="183">
        <f>IFERROR(_xll.qlIndexFixing(Index1Y,$H1080,TRUE,_xll.ohTrigger(RecalcTrigger,Trigger1Y)),NA())</f>
        <v>2.2353876223918243E-2</v>
      </c>
      <c r="N1080" s="182">
        <f>IFERROR(_xll.qlIndexFixing(ONIndex1M,I1080,TRUE,_xll.ohTrigger(RecalcTrigger,Trigger1M)),NA())</f>
        <v>2.0694068328781512E-2</v>
      </c>
      <c r="O1080" s="44">
        <f>IFERROR(_xll.qlIndexFixing(ONIndex3M,I1080,TRUE,_xll.ohTrigger(RecalcTrigger,Trigger3M)),NA())</f>
        <v>2.1421395645475627E-2</v>
      </c>
      <c r="P1080" s="44">
        <f>IFERROR(_xll.qlIndexFixing(ONIndex6M,I1080,TRUE,_xll.ohTrigger(RecalcTrigger,Trigger6M)),NA())</f>
        <v>2.1711838396285543E-2</v>
      </c>
      <c r="Q1080" s="183">
        <f>IFERROR(_xll.qlIndexFixing(ONIndex1Y,I1080,TRUE,_xll.ohTrigger(RecalcTrigger,Trigger1Y)),NA())</f>
        <v>2.213162288577486E-2</v>
      </c>
    </row>
    <row r="1081" spans="2:17" x14ac:dyDescent="0.2">
      <c r="B1081" s="39" t="s">
        <v>42</v>
      </c>
      <c r="D1081" s="42">
        <f>_xll.qlCalendarAdvance(Calendar,$D1080,B1081,"f",FALSE)</f>
        <v>46938</v>
      </c>
      <c r="E1081" s="177">
        <f>_xll.qlInterestRateIndexValueDate(IndexON,D1081)</f>
        <v>46938</v>
      </c>
      <c r="F1081" s="193">
        <f>IFERROR(_xll.qlIndexFixing(IndexON,D1081,TRUE,_xll.ohTrigger(RecalcTrigger,TriggerON)),NA())</f>
        <v>2.0347503346629381E-2</v>
      </c>
      <c r="H1081" s="42">
        <f>_xll.qlCalendarAdvance(Calendar,$H1080,B1081,"f",FALSE)</f>
        <v>46938</v>
      </c>
      <c r="I1081" s="177">
        <f>_xll.qlInterestRateIndexValueDate(Index1M,$H1081)</f>
        <v>46940</v>
      </c>
      <c r="J1081" s="182">
        <f>IFERROR(_xll.qlIndexFixing(Index1M,$H1081,TRUE,_xll.ohTrigger(RecalcTrigger,Trigger1M)),NA())</f>
        <v>2.0720007104973459E-2</v>
      </c>
      <c r="K1081" s="44">
        <f>IFERROR(_xll.qlIndexFixing(Index3M,H1081,TRUE,_xll.ohTrigger(RecalcTrigger,Trigger3M)),NA())</f>
        <v>2.1489195843489781E-2</v>
      </c>
      <c r="L1081" s="44">
        <f>IFERROR(_xll.qlIndexFixing(Index6M,$H1081,TRUE,_xll.ohTrigger(RecalcTrigger,Trigger6M)),NA())</f>
        <v>2.1826484162902872E-2</v>
      </c>
      <c r="M1081" s="183">
        <f>IFERROR(_xll.qlIndexFixing(Index1Y,$H1081,TRUE,_xll.ohTrigger(RecalcTrigger,Trigger1Y)),NA())</f>
        <v>2.2352244117282101E-2</v>
      </c>
      <c r="N1081" s="182">
        <f>IFERROR(_xll.qlIndexFixing(ONIndex1M,I1081,TRUE,_xll.ohTrigger(RecalcTrigger,Trigger1M)),NA())</f>
        <v>2.0696988156041485E-2</v>
      </c>
      <c r="O1081" s="44">
        <f>IFERROR(_xll.qlIndexFixing(ONIndex3M,I1081,TRUE,_xll.ohTrigger(RecalcTrigger,Trigger3M)),NA())</f>
        <v>2.1423109613163405E-2</v>
      </c>
      <c r="P1081" s="44">
        <f>IFERROR(_xll.qlIndexFixing(ONIndex6M,I1081,TRUE,_xll.ohTrigger(RecalcTrigger,Trigger6M)),NA())</f>
        <v>2.1711905136978515E-2</v>
      </c>
      <c r="Q1081" s="183">
        <f>IFERROR(_xll.qlIndexFixing(ONIndex1Y,I1081,TRUE,_xll.ohTrigger(RecalcTrigger,Trigger1Y)),NA())</f>
        <v>2.2131682765715865E-2</v>
      </c>
    </row>
    <row r="1082" spans="2:17" x14ac:dyDescent="0.2">
      <c r="B1082" s="39" t="s">
        <v>42</v>
      </c>
      <c r="D1082" s="42">
        <f>_xll.qlCalendarAdvance(Calendar,$D1081,B1082,"f",FALSE)</f>
        <v>46945</v>
      </c>
      <c r="E1082" s="177">
        <f>_xll.qlInterestRateIndexValueDate(IndexON,D1082)</f>
        <v>46945</v>
      </c>
      <c r="F1082" s="193">
        <f>IFERROR(_xll.qlIndexFixing(IndexON,D1082,TRUE,_xll.ohTrigger(RecalcTrigger,TriggerON)),NA())</f>
        <v>2.0352366807703248E-2</v>
      </c>
      <c r="H1082" s="42">
        <f>_xll.qlCalendarAdvance(Calendar,$H1081,B1082,"f",FALSE)</f>
        <v>46945</v>
      </c>
      <c r="I1082" s="177">
        <f>_xll.qlInterestRateIndexValueDate(Index1M,$H1082)</f>
        <v>46947</v>
      </c>
      <c r="J1082" s="182">
        <f>IFERROR(_xll.qlIndexFixing(Index1M,$H1082,TRUE,_xll.ohTrigger(RecalcTrigger,Trigger1M)),NA())</f>
        <v>2.0722723432006762E-2</v>
      </c>
      <c r="K1082" s="44">
        <f>IFERROR(_xll.qlIndexFixing(Index3M,H1082,TRUE,_xll.ohTrigger(RecalcTrigger,Trigger3M)),NA())</f>
        <v>2.1490361896679435E-2</v>
      </c>
      <c r="L1082" s="44">
        <f>IFERROR(_xll.qlIndexFixing(Index6M,$H1082,TRUE,_xll.ohTrigger(RecalcTrigger,Trigger6M)),NA())</f>
        <v>2.18256372560666E-2</v>
      </c>
      <c r="M1082" s="183">
        <f>IFERROR(_xll.qlIndexFixing(Index1Y,$H1082,TRUE,_xll.ohTrigger(RecalcTrigger,Trigger1Y)),NA())</f>
        <v>2.235054801401988E-2</v>
      </c>
      <c r="N1082" s="182">
        <f>IFERROR(_xll.qlIndexFixing(ONIndex1M,I1082,TRUE,_xll.ohTrigger(RecalcTrigger,Trigger1M)),NA())</f>
        <v>2.0699828834054301E-2</v>
      </c>
      <c r="O1082" s="44">
        <f>IFERROR(_xll.qlIndexFixing(ONIndex3M,I1082,TRUE,_xll.ohTrigger(RecalcTrigger,Trigger3M)),NA())</f>
        <v>2.1424742484361659E-2</v>
      </c>
      <c r="P1082" s="44">
        <f>IFERROR(_xll.qlIndexFixing(ONIndex6M,I1082,TRUE,_xll.ohTrigger(RecalcTrigger,Trigger6M)),NA())</f>
        <v>2.1711902631142976E-2</v>
      </c>
      <c r="Q1082" s="183">
        <f>IFERROR(_xll.qlIndexFixing(ONIndex1Y,I1082,TRUE,_xll.ohTrigger(RecalcTrigger,Trigger1Y)),NA())</f>
        <v>2.2131672700647087E-2</v>
      </c>
    </row>
    <row r="1083" spans="2:17" x14ac:dyDescent="0.2">
      <c r="B1083" s="39" t="s">
        <v>42</v>
      </c>
      <c r="D1083" s="42">
        <f>_xll.qlCalendarAdvance(Calendar,$D1082,B1083,"f",FALSE)</f>
        <v>46952</v>
      </c>
      <c r="E1083" s="177">
        <f>_xll.qlInterestRateIndexValueDate(IndexON,D1083)</f>
        <v>46952</v>
      </c>
      <c r="F1083" s="193">
        <f>IFERROR(_xll.qlIndexFixing(IndexON,D1083,TRUE,_xll.ohTrigger(RecalcTrigger,TriggerON)),NA())</f>
        <v>2.0357139867250851E-2</v>
      </c>
      <c r="H1083" s="42">
        <f>_xll.qlCalendarAdvance(Calendar,$H1082,B1083,"f",FALSE)</f>
        <v>46952</v>
      </c>
      <c r="I1083" s="177">
        <f>_xll.qlInterestRateIndexValueDate(Index1M,$H1083)</f>
        <v>46954</v>
      </c>
      <c r="J1083" s="182">
        <f>IFERROR(_xll.qlIndexFixing(Index1M,$H1083,TRUE,_xll.ohTrigger(RecalcTrigger,Trigger1M)),NA())</f>
        <v>2.0725361202114101E-2</v>
      </c>
      <c r="K1083" s="44">
        <f>IFERROR(_xll.qlIndexFixing(Index3M,H1083,TRUE,_xll.ohTrigger(RecalcTrigger,Trigger3M)),NA())</f>
        <v>2.1491448339317029E-2</v>
      </c>
      <c r="L1083" s="44">
        <f>IFERROR(_xll.qlIndexFixing(Index6M,$H1083,TRUE,_xll.ohTrigger(RecalcTrigger,Trigger6M)),NA())</f>
        <v>2.1824725153296944E-2</v>
      </c>
      <c r="M1083" s="183">
        <f>IFERROR(_xll.qlIndexFixing(Index1Y,$H1083,TRUE,_xll.ohTrigger(RecalcTrigger,Trigger1Y)),NA())</f>
        <v>2.2348788210437242E-2</v>
      </c>
      <c r="N1083" s="182">
        <f>IFERROR(_xll.qlIndexFixing(ONIndex1M,I1083,TRUE,_xll.ohTrigger(RecalcTrigger,Trigger1M)),NA())</f>
        <v>2.0702590639718466E-2</v>
      </c>
      <c r="O1083" s="44">
        <f>IFERROR(_xll.qlIndexFixing(ONIndex3M,I1083,TRUE,_xll.ohTrigger(RecalcTrigger,Trigger3M)),NA())</f>
        <v>2.1426294535489276E-2</v>
      </c>
      <c r="P1083" s="44">
        <f>IFERROR(_xll.qlIndexFixing(ONIndex6M,I1083,TRUE,_xll.ohTrigger(RecalcTrigger,Trigger6M)),NA())</f>
        <v>2.1711831228659051E-2</v>
      </c>
      <c r="Q1083" s="183">
        <f>IFERROR(_xll.qlIndexFixing(ONIndex1Y,I1083,TRUE,_xll.ohTrigger(RecalcTrigger,Trigger1Y)),NA())</f>
        <v>2.2131592979857118E-2</v>
      </c>
    </row>
    <row r="1084" spans="2:17" x14ac:dyDescent="0.2">
      <c r="B1084" s="39" t="s">
        <v>42</v>
      </c>
      <c r="D1084" s="42">
        <f>_xll.qlCalendarAdvance(Calendar,$D1083,B1084,"f",FALSE)</f>
        <v>46959</v>
      </c>
      <c r="E1084" s="177">
        <f>_xll.qlInterestRateIndexValueDate(IndexON,D1084)</f>
        <v>46959</v>
      </c>
      <c r="F1084" s="193">
        <f>IFERROR(_xll.qlIndexFixing(IndexON,D1084,TRUE,_xll.ohTrigger(RecalcTrigger,TriggerON)),NA())</f>
        <v>2.0361822691059572E-2</v>
      </c>
      <c r="H1084" s="42">
        <f>_xll.qlCalendarAdvance(Calendar,$H1083,B1084,"f",FALSE)</f>
        <v>46959</v>
      </c>
      <c r="I1084" s="177">
        <f>_xll.qlInterestRateIndexValueDate(Index1M,$H1084)</f>
        <v>46961</v>
      </c>
      <c r="J1084" s="182">
        <f>IFERROR(_xll.qlIndexFixing(Index1M,$H1084,TRUE,_xll.ohTrigger(RecalcTrigger,Trigger1M)),NA())</f>
        <v>2.072792069255619E-2</v>
      </c>
      <c r="K1084" s="44">
        <f>IFERROR(_xll.qlIndexFixing(Index3M,H1084,TRUE,_xll.ohTrigger(RecalcTrigger,Trigger3M)),NA())</f>
        <v>2.1492455449341103E-2</v>
      </c>
      <c r="L1084" s="44">
        <f>IFERROR(_xll.qlIndexFixing(Index6M,$H1084,TRUE,_xll.ohTrigger(RecalcTrigger,Trigger6M)),NA())</f>
        <v>2.1823748208487162E-2</v>
      </c>
      <c r="M1084" s="183">
        <f>IFERROR(_xll.qlIndexFixing(Index1Y,$H1084,TRUE,_xll.ohTrigger(RecalcTrigger,Trigger1Y)),NA())</f>
        <v>2.2346965002849706E-2</v>
      </c>
      <c r="N1084" s="182">
        <f>IFERROR(_xll.qlIndexFixing(ONIndex1M,I1084,TRUE,_xll.ohTrigger(RecalcTrigger,Trigger1M)),NA())</f>
        <v>2.070527384977261E-2</v>
      </c>
      <c r="O1084" s="44">
        <f>IFERROR(_xll.qlIndexFixing(ONIndex3M,I1084,TRUE,_xll.ohTrigger(RecalcTrigger,Trigger3M)),NA())</f>
        <v>2.1427766043125018E-2</v>
      </c>
      <c r="P1084" s="44">
        <f>IFERROR(_xll.qlIndexFixing(ONIndex6M,I1084,TRUE,_xll.ohTrigger(RecalcTrigger,Trigger6M)),NA())</f>
        <v>2.1711691279326928E-2</v>
      </c>
      <c r="Q1084" s="183">
        <f>IFERROR(_xll.qlIndexFixing(ONIndex1Y,I1084,TRUE,_xll.ohTrigger(RecalcTrigger,Trigger1Y)),NA())</f>
        <v>2.2131443892794422E-2</v>
      </c>
    </row>
    <row r="1085" spans="2:17" x14ac:dyDescent="0.2">
      <c r="B1085" s="39" t="s">
        <v>42</v>
      </c>
      <c r="D1085" s="42">
        <f>_xll.qlCalendarAdvance(Calendar,$D1084,B1085,"f",FALSE)</f>
        <v>46966</v>
      </c>
      <c r="E1085" s="177">
        <f>_xll.qlInterestRateIndexValueDate(IndexON,D1085)</f>
        <v>46966</v>
      </c>
      <c r="F1085" s="193">
        <f>IFERROR(_xll.qlIndexFixing(IndexON,D1085,TRUE,_xll.ohTrigger(RecalcTrigger,TriggerON)),NA())</f>
        <v>2.0366415445396413E-2</v>
      </c>
      <c r="H1085" s="42">
        <f>_xll.qlCalendarAdvance(Calendar,$H1084,B1085,"f",FALSE)</f>
        <v>46966</v>
      </c>
      <c r="I1085" s="177">
        <f>_xll.qlInterestRateIndexValueDate(Index1M,$H1085)</f>
        <v>46968</v>
      </c>
      <c r="J1085" s="182">
        <f>IFERROR(_xll.qlIndexFixing(Index1M,$H1085,TRUE,_xll.ohTrigger(RecalcTrigger,Trigger1M)),NA())</f>
        <v>2.0730402180591245E-2</v>
      </c>
      <c r="K1085" s="44">
        <f>IFERROR(_xll.qlIndexFixing(Index3M,H1085,TRUE,_xll.ohTrigger(RecalcTrigger,Trigger3M)),NA())</f>
        <v>2.1493383504692799E-2</v>
      </c>
      <c r="L1085" s="44">
        <f>IFERROR(_xll.qlIndexFixing(Index6M,$H1085,TRUE,_xll.ohTrigger(RecalcTrigger,Trigger6M)),NA())</f>
        <v>2.1822706775539109E-2</v>
      </c>
      <c r="M1085" s="183">
        <f>IFERROR(_xll.qlIndexFixing(Index1Y,$H1085,TRUE,_xll.ohTrigger(RecalcTrigger,Trigger1Y)),NA())</f>
        <v>2.2345078687583529E-2</v>
      </c>
      <c r="N1085" s="182">
        <f>IFERROR(_xll.qlIndexFixing(ONIndex1M,I1085,TRUE,_xll.ohTrigger(RecalcTrigger,Trigger1M)),NA())</f>
        <v>2.0707878741115238E-2</v>
      </c>
      <c r="O1085" s="44">
        <f>IFERROR(_xll.qlIndexFixing(ONIndex3M,I1085,TRUE,_xll.ohTrigger(RecalcTrigger,Trigger3M)),NA())</f>
        <v>2.142915728392758E-2</v>
      </c>
      <c r="P1085" s="44">
        <f>IFERROR(_xll.qlIndexFixing(ONIndex6M,I1085,TRUE,_xll.ohTrigger(RecalcTrigger,Trigger6M)),NA())</f>
        <v>2.1711483133026732E-2</v>
      </c>
      <c r="Q1085" s="183">
        <f>IFERROR(_xll.qlIndexFixing(ONIndex1Y,I1085,TRUE,_xll.ohTrigger(RecalcTrigger,Trigger1Y)),NA())</f>
        <v>2.2131225729147275E-2</v>
      </c>
    </row>
    <row r="1086" spans="2:17" x14ac:dyDescent="0.2">
      <c r="B1086" s="39" t="s">
        <v>42</v>
      </c>
      <c r="D1086" s="42">
        <f>_xll.qlCalendarAdvance(Calendar,$D1085,B1086,"f",FALSE)</f>
        <v>46973</v>
      </c>
      <c r="E1086" s="177">
        <f>_xll.qlInterestRateIndexValueDate(IndexON,D1086)</f>
        <v>46973</v>
      </c>
      <c r="F1086" s="193">
        <f>IFERROR(_xll.qlIndexFixing(IndexON,D1086,TRUE,_xll.ohTrigger(RecalcTrigger,TriggerON)),NA())</f>
        <v>2.0370918296048757E-2</v>
      </c>
      <c r="H1086" s="42">
        <f>_xll.qlCalendarAdvance(Calendar,$H1085,B1086,"f",FALSE)</f>
        <v>46973</v>
      </c>
      <c r="I1086" s="177">
        <f>_xll.qlInterestRateIndexValueDate(Index1M,$H1086)</f>
        <v>46975</v>
      </c>
      <c r="J1086" s="182">
        <f>IFERROR(_xll.qlIndexFixing(Index1M,$H1086,TRUE,_xll.ohTrigger(RecalcTrigger,Trigger1M)),NA())</f>
        <v>2.0732805943479982E-2</v>
      </c>
      <c r="K1086" s="44">
        <f>IFERROR(_xll.qlIndexFixing(Index3M,H1086,TRUE,_xll.ohTrigger(RecalcTrigger,Trigger3M)),NA())</f>
        <v>2.1494232783321094E-2</v>
      </c>
      <c r="L1086" s="44">
        <f>IFERROR(_xll.qlIndexFixing(Index6M,$H1086,TRUE,_xll.ohTrigger(RecalcTrigger,Trigger6M)),NA())</f>
        <v>2.182160120835808E-2</v>
      </c>
      <c r="M1086" s="183">
        <f>IFERROR(_xll.qlIndexFixing(Index1Y,$H1086,TRUE,_xll.ohTrigger(RecalcTrigger,Trigger1Y)),NA())</f>
        <v>2.23431295609735E-2</v>
      </c>
      <c r="N1086" s="182">
        <f>IFERROR(_xll.qlIndexFixing(ONIndex1M,I1086,TRUE,_xll.ohTrigger(RecalcTrigger,Trigger1M)),NA())</f>
        <v>2.0710405590564918E-2</v>
      </c>
      <c r="O1086" s="44">
        <f>IFERROR(_xll.qlIndexFixing(ONIndex3M,I1086,TRUE,_xll.ohTrigger(RecalcTrigger,Trigger3M)),NA())</f>
        <v>2.1430468533996105E-2</v>
      </c>
      <c r="P1086" s="44">
        <f>IFERROR(_xll.qlIndexFixing(ONIndex6M,I1086,TRUE,_xll.ohTrigger(RecalcTrigger,Trigger6M)),NA())</f>
        <v>2.1711207139638589E-2</v>
      </c>
      <c r="Q1086" s="183">
        <f>IFERROR(_xll.qlIndexFixing(ONIndex1Y,I1086,TRUE,_xll.ohTrigger(RecalcTrigger,Trigger1Y)),NA())</f>
        <v>2.2130938778044396E-2</v>
      </c>
    </row>
    <row r="1087" spans="2:17" x14ac:dyDescent="0.2">
      <c r="B1087" s="39" t="s">
        <v>42</v>
      </c>
      <c r="D1087" s="42">
        <f>_xll.qlCalendarAdvance(Calendar,$D1086,B1087,"f",FALSE)</f>
        <v>46980</v>
      </c>
      <c r="E1087" s="177">
        <f>_xll.qlInterestRateIndexValueDate(IndexON,D1087)</f>
        <v>46980</v>
      </c>
      <c r="F1087" s="193">
        <f>IFERROR(_xll.qlIndexFixing(IndexON,D1087,TRUE,_xll.ohTrigger(RecalcTrigger,TriggerON)),NA())</f>
        <v>2.0375331408803987E-2</v>
      </c>
      <c r="H1087" s="42">
        <f>_xll.qlCalendarAdvance(Calendar,$H1086,B1087,"f",FALSE)</f>
        <v>46980</v>
      </c>
      <c r="I1087" s="177">
        <f>_xll.qlInterestRateIndexValueDate(Index1M,$H1087)</f>
        <v>46982</v>
      </c>
      <c r="J1087" s="182">
        <f>IFERROR(_xll.qlIndexFixing(Index1M,$H1087,TRUE,_xll.ohTrigger(RecalcTrigger,Trigger1M)),NA())</f>
        <v>2.0735132258483113E-2</v>
      </c>
      <c r="K1087" s="44">
        <f>IFERROR(_xll.qlIndexFixing(Index3M,H1087,TRUE,_xll.ohTrigger(RecalcTrigger,Trigger3M)),NA())</f>
        <v>2.1495003563176684E-2</v>
      </c>
      <c r="L1087" s="44">
        <f>IFERROR(_xll.qlIndexFixing(Index6M,$H1087,TRUE,_xll.ohTrigger(RecalcTrigger,Trigger6M)),NA())</f>
        <v>2.1820431860856672E-2</v>
      </c>
      <c r="M1087" s="183">
        <f>IFERROR(_xll.qlIndexFixing(Index1Y,$H1087,TRUE,_xll.ohTrigger(RecalcTrigger,Trigger1Y)),NA())</f>
        <v>2.2341117919364703E-2</v>
      </c>
      <c r="N1087" s="182">
        <f>IFERROR(_xll.qlIndexFixing(ONIndex1M,I1087,TRUE,_xll.ohTrigger(RecalcTrigger,Trigger1M)),NA())</f>
        <v>2.0712854674860282E-2</v>
      </c>
      <c r="O1087" s="44">
        <f>IFERROR(_xll.qlIndexFixing(ONIndex3M,I1087,TRUE,_xll.ohTrigger(RecalcTrigger,Trigger3M)),NA())</f>
        <v>2.1431700070229098E-2</v>
      </c>
      <c r="P1087" s="44">
        <f>IFERROR(_xll.qlIndexFixing(ONIndex6M,I1087,TRUE,_xll.ohTrigger(RecalcTrigger,Trigger6M)),NA())</f>
        <v>2.1710863649042622E-2</v>
      </c>
      <c r="Q1087" s="183">
        <f>IFERROR(_xll.qlIndexFixing(ONIndex1Y,I1087,TRUE,_xll.ohTrigger(RecalcTrigger,Trigger1Y)),NA())</f>
        <v>2.2130583329174058E-2</v>
      </c>
    </row>
    <row r="1088" spans="2:17" x14ac:dyDescent="0.2">
      <c r="B1088" s="39" t="s">
        <v>42</v>
      </c>
      <c r="D1088" s="42">
        <f>_xll.qlCalendarAdvance(Calendar,$D1087,B1088,"f",FALSE)</f>
        <v>46987</v>
      </c>
      <c r="E1088" s="177">
        <f>_xll.qlInterestRateIndexValueDate(IndexON,D1088)</f>
        <v>46987</v>
      </c>
      <c r="F1088" s="193">
        <f>IFERROR(_xll.qlIndexFixing(IndexON,D1088,TRUE,_xll.ohTrigger(RecalcTrigger,TriggerON)),NA())</f>
        <v>2.0379654949849169E-2</v>
      </c>
      <c r="H1088" s="42">
        <f>_xll.qlCalendarAdvance(Calendar,$H1087,B1088,"f",FALSE)</f>
        <v>46987</v>
      </c>
      <c r="I1088" s="177">
        <f>_xll.qlInterestRateIndexValueDate(Index1M,$H1088)</f>
        <v>46989</v>
      </c>
      <c r="J1088" s="182">
        <f>IFERROR(_xll.qlIndexFixing(Index1M,$H1088,TRUE,_xll.ohTrigger(RecalcTrigger,Trigger1M)),NA())</f>
        <v>2.0737381402868849E-2</v>
      </c>
      <c r="K1088" s="44">
        <f>IFERROR(_xll.qlIndexFixing(Index3M,H1088,TRUE,_xll.ohTrigger(RecalcTrigger,Trigger3M)),NA())</f>
        <v>2.1495696122214629E-2</v>
      </c>
      <c r="L1088" s="44">
        <f>IFERROR(_xll.qlIndexFixing(Index6M,$H1088,TRUE,_xll.ohTrigger(RecalcTrigger,Trigger6M)),NA())</f>
        <v>2.1819199086950059E-2</v>
      </c>
      <c r="M1088" s="183">
        <f>IFERROR(_xll.qlIndexFixing(Index1Y,$H1088,TRUE,_xll.ohTrigger(RecalcTrigger,Trigger1Y)),NA())</f>
        <v>2.2339044059111204E-2</v>
      </c>
      <c r="N1088" s="182">
        <f>IFERROR(_xll.qlIndexFixing(ONIndex1M,I1088,TRUE,_xll.ohTrigger(RecalcTrigger,Trigger1M)),NA())</f>
        <v>2.0715226270819898E-2</v>
      </c>
      <c r="O1088" s="44">
        <f>IFERROR(_xll.qlIndexFixing(ONIndex3M,I1088,TRUE,_xll.ohTrigger(RecalcTrigger,Trigger3M)),NA())</f>
        <v>2.1432852168885574E-2</v>
      </c>
      <c r="P1088" s="44">
        <f>IFERROR(_xll.qlIndexFixing(ONIndex6M,I1088,TRUE,_xll.ohTrigger(RecalcTrigger,Trigger6M)),NA())</f>
        <v>2.171045301127883E-2</v>
      </c>
      <c r="Q1088" s="183">
        <f>IFERROR(_xll.qlIndexFixing(ONIndex1Y,I1088,TRUE,_xll.ohTrigger(RecalcTrigger,Trigger1Y)),NA())</f>
        <v>2.2130159671824856E-2</v>
      </c>
    </row>
    <row r="1089" spans="2:17" x14ac:dyDescent="0.2">
      <c r="B1089" s="39" t="s">
        <v>42</v>
      </c>
      <c r="D1089" s="42">
        <f>_xll.qlCalendarAdvance(Calendar,$D1088,B1089,"f",FALSE)</f>
        <v>46994</v>
      </c>
      <c r="E1089" s="177">
        <f>_xll.qlInterestRateIndexValueDate(IndexON,D1089)</f>
        <v>46994</v>
      </c>
      <c r="F1089" s="193">
        <f>IFERROR(_xll.qlIndexFixing(IndexON,D1089,TRUE,_xll.ohTrigger(RecalcTrigger,TriggerON)),NA())</f>
        <v>2.0383889085131557E-2</v>
      </c>
      <c r="H1089" s="42">
        <f>_xll.qlCalendarAdvance(Calendar,$H1088,B1089,"f",FALSE)</f>
        <v>46994</v>
      </c>
      <c r="I1089" s="177">
        <f>_xll.qlInterestRateIndexValueDate(Index1M,$H1089)</f>
        <v>46996</v>
      </c>
      <c r="J1089" s="182">
        <f>IFERROR(_xll.qlIndexFixing(Index1M,$H1089,TRUE,_xll.ohTrigger(RecalcTrigger,Trigger1M)),NA())</f>
        <v>2.0737315638594822E-2</v>
      </c>
      <c r="K1089" s="44">
        <f>IFERROR(_xll.qlIndexFixing(Index3M,H1089,TRUE,_xll.ohTrigger(RecalcTrigger,Trigger3M)),NA())</f>
        <v>2.1495640897766403E-2</v>
      </c>
      <c r="L1089" s="44">
        <f>IFERROR(_xll.qlIndexFixing(Index6M,$H1089,TRUE,_xll.ohTrigger(RecalcTrigger,Trigger6M)),NA())</f>
        <v>2.18151781350036E-2</v>
      </c>
      <c r="M1089" s="183">
        <f>IFERROR(_xll.qlIndexFixing(Index1Y,$H1089,TRUE,_xll.ohTrigger(RecalcTrigger,Trigger1Y)),NA())</f>
        <v>2.2336908276576046E-2</v>
      </c>
      <c r="N1089" s="182">
        <f>IFERROR(_xll.qlIndexFixing(ONIndex1M,I1089,TRUE,_xll.ohTrigger(RecalcTrigger,Trigger1M)),NA())</f>
        <v>2.071752065534227E-2</v>
      </c>
      <c r="O1089" s="44">
        <f>IFERROR(_xll.qlIndexFixing(ONIndex3M,I1089,TRUE,_xll.ohTrigger(RecalcTrigger,Trigger3M)),NA())</f>
        <v>2.1433925106544294E-2</v>
      </c>
      <c r="P1089" s="44">
        <f>IFERROR(_xll.qlIndexFixing(ONIndex6M,I1089,TRUE,_xll.ohTrigger(RecalcTrigger,Trigger6M)),NA())</f>
        <v>2.1709975575987528E-2</v>
      </c>
      <c r="Q1089" s="183">
        <f>IFERROR(_xll.qlIndexFixing(ONIndex1Y,I1089,TRUE,_xll.ohTrigger(RecalcTrigger,Trigger1Y)),NA())</f>
        <v>2.212966809552519E-2</v>
      </c>
    </row>
    <row r="1090" spans="2:17" x14ac:dyDescent="0.2">
      <c r="B1090" s="39" t="s">
        <v>42</v>
      </c>
      <c r="D1090" s="42">
        <f>_xll.qlCalendarAdvance(Calendar,$D1089,B1090,"f",FALSE)</f>
        <v>47001</v>
      </c>
      <c r="E1090" s="177">
        <f>_xll.qlInterestRateIndexValueDate(IndexON,D1090)</f>
        <v>47001</v>
      </c>
      <c r="F1090" s="193">
        <f>IFERROR(_xll.qlIndexFixing(IndexON,D1090,TRUE,_xll.ohTrigger(RecalcTrigger,TriggerON)),NA())</f>
        <v>2.0388033980438536E-2</v>
      </c>
      <c r="H1090" s="42">
        <f>_xll.qlCalendarAdvance(Calendar,$H1089,B1090,"f",FALSE)</f>
        <v>47001</v>
      </c>
      <c r="I1090" s="177">
        <f>_xll.qlInterestRateIndexValueDate(Index1M,$H1090)</f>
        <v>47003</v>
      </c>
      <c r="J1090" s="182">
        <f>IFERROR(_xll.qlIndexFixing(Index1M,$H1090,TRUE,_xll.ohTrigger(RecalcTrigger,Trigger1M)),NA())</f>
        <v>2.0741649288855968E-2</v>
      </c>
      <c r="K1090" s="44">
        <f>IFERROR(_xll.qlIndexFixing(Index3M,H1090,TRUE,_xll.ohTrigger(RecalcTrigger,Trigger3M)),NA())</f>
        <v>2.1496183311776374E-2</v>
      </c>
      <c r="L1090" s="44">
        <f>IFERROR(_xll.qlIndexFixing(Index6M,$H1090,TRUE,_xll.ohTrigger(RecalcTrigger,Trigger6M)),NA())</f>
        <v>2.1813841779528702E-2</v>
      </c>
      <c r="M1090" s="183">
        <f>IFERROR(_xll.qlIndexFixing(Index1Y,$H1090,TRUE,_xll.ohTrigger(RecalcTrigger,Trigger1Y)),NA())</f>
        <v>2.2334710868131692E-2</v>
      </c>
      <c r="N1090" s="182">
        <f>IFERROR(_xll.qlIndexFixing(ONIndex1M,I1090,TRUE,_xll.ohTrigger(RecalcTrigger,Trigger1M)),NA())</f>
        <v>2.071973810516603E-2</v>
      </c>
      <c r="O1090" s="44">
        <f>IFERROR(_xll.qlIndexFixing(ONIndex3M,I1090,TRUE,_xll.ohTrigger(RecalcTrigger,Trigger3M)),NA())</f>
        <v>2.1434919159784016E-2</v>
      </c>
      <c r="P1090" s="44">
        <f>IFERROR(_xll.qlIndexFixing(ONIndex6M,I1090,TRUE,_xll.ohTrigger(RecalcTrigger,Trigger6M)),NA())</f>
        <v>2.1709431693208714E-2</v>
      </c>
      <c r="Q1090" s="183">
        <f>IFERROR(_xll.qlIndexFixing(ONIndex1Y,I1090,TRUE,_xll.ohTrigger(RecalcTrigger,Trigger1Y)),NA())</f>
        <v>2.2129108889723526E-2</v>
      </c>
    </row>
    <row r="1091" spans="2:17" x14ac:dyDescent="0.2">
      <c r="B1091" s="39" t="s">
        <v>42</v>
      </c>
      <c r="D1091" s="42">
        <f>_xll.qlCalendarAdvance(Calendar,$D1090,B1091,"f",FALSE)</f>
        <v>47008</v>
      </c>
      <c r="E1091" s="177">
        <f>_xll.qlInterestRateIndexValueDate(IndexON,D1091)</f>
        <v>47008</v>
      </c>
      <c r="F1091" s="193">
        <f>IFERROR(_xll.qlIndexFixing(IndexON,D1091,TRUE,_xll.ohTrigger(RecalcTrigger,TriggerON)),NA())</f>
        <v>2.0392089801877233E-2</v>
      </c>
      <c r="H1091" s="42">
        <f>_xll.qlCalendarAdvance(Calendar,$H1090,B1091,"f",FALSE)</f>
        <v>47008</v>
      </c>
      <c r="I1091" s="177">
        <f>_xll.qlInterestRateIndexValueDate(Index1M,$H1091)</f>
        <v>47010</v>
      </c>
      <c r="J1091" s="182">
        <f>IFERROR(_xll.qlIndexFixing(Index1M,$H1091,TRUE,_xll.ohTrigger(RecalcTrigger,Trigger1M)),NA())</f>
        <v>2.0743668584991271E-2</v>
      </c>
      <c r="K1091" s="44">
        <f>IFERROR(_xll.qlIndexFixing(Index3M,H1091,TRUE,_xll.ohTrigger(RecalcTrigger,Trigger3M)),NA())</f>
        <v>2.1496648323622549E-2</v>
      </c>
      <c r="L1091" s="44">
        <f>IFERROR(_xll.qlIndexFixing(Index6M,$H1091,TRUE,_xll.ohTrigger(RecalcTrigger,Trigger6M)),NA())</f>
        <v>2.1812442951826192E-2</v>
      </c>
      <c r="M1091" s="183">
        <f>IFERROR(_xll.qlIndexFixing(Index1Y,$H1091,TRUE,_xll.ohTrigger(RecalcTrigger,Trigger1Y)),NA())</f>
        <v>2.2332452130158484E-2</v>
      </c>
      <c r="N1091" s="182">
        <f>IFERROR(_xll.qlIndexFixing(ONIndex1M,I1091,TRUE,_xll.ohTrigger(RecalcTrigger,Trigger1M)),NA())</f>
        <v>2.0721878897189683E-2</v>
      </c>
      <c r="O1091" s="44">
        <f>IFERROR(_xll.qlIndexFixing(ONIndex3M,I1091,TRUE,_xll.ohTrigger(RecalcTrigger,Trigger3M)),NA())</f>
        <v>2.1435834604943693E-2</v>
      </c>
      <c r="P1091" s="44">
        <f>IFERROR(_xll.qlIndexFixing(ONIndex6M,I1091,TRUE,_xll.ohTrigger(RecalcTrigger,Trigger6M)),NA())</f>
        <v>2.170882171266264E-2</v>
      </c>
      <c r="Q1091" s="183">
        <f>IFERROR(_xll.qlIndexFixing(ONIndex1Y,I1091,TRUE,_xll.ohTrigger(RecalcTrigger,Trigger1Y)),NA())</f>
        <v>2.2128482343868328E-2</v>
      </c>
    </row>
    <row r="1092" spans="2:17" x14ac:dyDescent="0.2">
      <c r="B1092" s="39" t="s">
        <v>42</v>
      </c>
      <c r="D1092" s="42">
        <f>_xll.qlCalendarAdvance(Calendar,$D1091,B1092,"f",FALSE)</f>
        <v>47015</v>
      </c>
      <c r="E1092" s="177">
        <f>_xll.qlInterestRateIndexValueDate(IndexON,D1092)</f>
        <v>47015</v>
      </c>
      <c r="F1092" s="193">
        <f>IFERROR(_xll.qlIndexFixing(IndexON,D1092,TRUE,_xll.ohTrigger(RecalcTrigger,TriggerON)),NA())</f>
        <v>2.039605671531497E-2</v>
      </c>
      <c r="H1092" s="42">
        <f>_xll.qlCalendarAdvance(Calendar,$H1091,B1092,"f",FALSE)</f>
        <v>47015</v>
      </c>
      <c r="I1092" s="177">
        <f>_xll.qlInterestRateIndexValueDate(Index1M,$H1092)</f>
        <v>47017</v>
      </c>
      <c r="J1092" s="182">
        <f>IFERROR(_xll.qlIndexFixing(Index1M,$H1092,TRUE,_xll.ohTrigger(RecalcTrigger,Trigger1M)),NA())</f>
        <v>2.0745611819589505E-2</v>
      </c>
      <c r="K1092" s="44">
        <f>IFERROR(_xll.qlIndexFixing(Index3M,H1092,TRUE,_xll.ohTrigger(RecalcTrigger,Trigger3M)),NA())</f>
        <v>2.1497036211264555E-2</v>
      </c>
      <c r="L1092" s="44">
        <f>IFERROR(_xll.qlIndexFixing(Index6M,$H1092,TRUE,_xll.ohTrigger(RecalcTrigger,Trigger6M)),NA())</f>
        <v>2.181098200572177E-2</v>
      </c>
      <c r="M1092" s="183">
        <f>IFERROR(_xll.qlIndexFixing(Index1Y,$H1092,TRUE,_xll.ohTrigger(RecalcTrigger,Trigger1Y)),NA())</f>
        <v>2.2330132359046621E-2</v>
      </c>
      <c r="N1092" s="182">
        <f>IFERROR(_xll.qlIndexFixing(ONIndex1M,I1092,TRUE,_xll.ohTrigger(RecalcTrigger,Trigger1M)),NA())</f>
        <v>2.072394330815186E-2</v>
      </c>
      <c r="O1092" s="44">
        <f>IFERROR(_xll.qlIndexFixing(ONIndex3M,I1092,TRUE,_xll.ohTrigger(RecalcTrigger,Trigger3M)),NA())</f>
        <v>2.1436671718682021E-2</v>
      </c>
      <c r="P1092" s="44">
        <f>IFERROR(_xll.qlIndexFixing(ONIndex6M,I1092,TRUE,_xll.ohTrigger(RecalcTrigger,Trigger6M)),NA())</f>
        <v>2.170814598446924E-2</v>
      </c>
      <c r="Q1092" s="183">
        <f>IFERROR(_xll.qlIndexFixing(ONIndex1Y,I1092,TRUE,_xll.ohTrigger(RecalcTrigger,Trigger1Y)),NA())</f>
        <v>2.2127788747248189E-2</v>
      </c>
    </row>
    <row r="1093" spans="2:17" x14ac:dyDescent="0.2">
      <c r="B1093" s="39" t="s">
        <v>42</v>
      </c>
      <c r="D1093" s="42">
        <f>_xll.qlCalendarAdvance(Calendar,$D1092,B1093,"f",FALSE)</f>
        <v>47022</v>
      </c>
      <c r="E1093" s="177">
        <f>_xll.qlInterestRateIndexValueDate(IndexON,D1093)</f>
        <v>47022</v>
      </c>
      <c r="F1093" s="193">
        <f>IFERROR(_xll.qlIndexFixing(IndexON,D1093,TRUE,_xll.ohTrigger(RecalcTrigger,TriggerON)),NA())</f>
        <v>2.0399934886778937E-2</v>
      </c>
      <c r="H1093" s="42">
        <f>_xll.qlCalendarAdvance(Calendar,$H1092,B1093,"f",FALSE)</f>
        <v>47022</v>
      </c>
      <c r="I1093" s="177">
        <f>_xll.qlInterestRateIndexValueDate(Index1M,$H1093)</f>
        <v>47024</v>
      </c>
      <c r="J1093" s="182">
        <f>IFERROR(_xll.qlIndexFixing(Index1M,$H1093,TRUE,_xll.ohTrigger(RecalcTrigger,Trigger1M)),NA())</f>
        <v>2.074747926991638E-2</v>
      </c>
      <c r="K1093" s="44">
        <f>IFERROR(_xll.qlIndexFixing(Index3M,H1093,TRUE,_xll.ohTrigger(RecalcTrigger,Trigger3M)),NA())</f>
        <v>2.1497347252664663E-2</v>
      </c>
      <c r="L1093" s="44">
        <f>IFERROR(_xll.qlIndexFixing(Index6M,$H1093,TRUE,_xll.ohTrigger(RecalcTrigger,Trigger6M)),NA())</f>
        <v>2.1809459295045547E-2</v>
      </c>
      <c r="M1093" s="183">
        <f>IFERROR(_xll.qlIndexFixing(Index1Y,$H1093,TRUE,_xll.ohTrigger(RecalcTrigger,Trigger1Y)),NA())</f>
        <v>2.2327751851193754E-2</v>
      </c>
      <c r="N1093" s="182">
        <f>IFERROR(_xll.qlIndexFixing(ONIndex1M,I1093,TRUE,_xll.ohTrigger(RecalcTrigger,Trigger1M)),NA())</f>
        <v>2.0725931614871129E-2</v>
      </c>
      <c r="O1093" s="44">
        <f>IFERROR(_xll.qlIndexFixing(ONIndex3M,I1093,TRUE,_xll.ohTrigger(RecalcTrigger,Trigger3M)),NA())</f>
        <v>2.1437430777337951E-2</v>
      </c>
      <c r="P1093" s="44">
        <f>IFERROR(_xll.qlIndexFixing(ONIndex6M,I1093,TRUE,_xll.ohTrigger(RecalcTrigger,Trigger6M)),NA())</f>
        <v>2.1707404858268831E-2</v>
      </c>
      <c r="Q1093" s="183">
        <f>IFERROR(_xll.qlIndexFixing(ONIndex1Y,I1093,TRUE,_xll.ohTrigger(RecalcTrigger,Trigger1Y)),NA())</f>
        <v>2.2127028389551384E-2</v>
      </c>
    </row>
    <row r="1094" spans="2:17" x14ac:dyDescent="0.2">
      <c r="B1094" s="39" t="s">
        <v>42</v>
      </c>
      <c r="D1094" s="42">
        <f>_xll.qlCalendarAdvance(Calendar,$D1093,B1094,"f",FALSE)</f>
        <v>47029</v>
      </c>
      <c r="E1094" s="177">
        <f>_xll.qlInterestRateIndexValueDate(IndexON,D1094)</f>
        <v>47029</v>
      </c>
      <c r="F1094" s="193">
        <f>IFERROR(_xll.qlIndexFixing(IndexON,D1094,TRUE,_xll.ohTrigger(RecalcTrigger,TriggerON)),NA())</f>
        <v>2.0403724482136454E-2</v>
      </c>
      <c r="H1094" s="42">
        <f>_xll.qlCalendarAdvance(Calendar,$H1093,B1094,"f",FALSE)</f>
        <v>47029</v>
      </c>
      <c r="I1094" s="177">
        <f>_xll.qlInterestRateIndexValueDate(Index1M,$H1094)</f>
        <v>47031</v>
      </c>
      <c r="J1094" s="182">
        <f>IFERROR(_xll.qlIndexFixing(Index1M,$H1094,TRUE,_xll.ohTrigger(RecalcTrigger,Trigger1M)),NA())</f>
        <v>2.0749271213250098E-2</v>
      </c>
      <c r="K1094" s="44">
        <f>IFERROR(_xll.qlIndexFixing(Index3M,H1094,TRUE,_xll.ohTrigger(RecalcTrigger,Trigger3M)),NA())</f>
        <v>2.1498224405493888E-2</v>
      </c>
      <c r="L1094" s="44">
        <f>IFERROR(_xll.qlIndexFixing(Index6M,$H1094,TRUE,_xll.ohTrigger(RecalcTrigger,Trigger6M)),NA())</f>
        <v>2.1808398978977437E-2</v>
      </c>
      <c r="M1094" s="183">
        <f>IFERROR(_xll.qlIndexFixing(Index1Y,$H1094,TRUE,_xll.ohTrigger(RecalcTrigger,Trigger1Y)),NA())</f>
        <v>2.2325310903005414E-2</v>
      </c>
      <c r="N1094" s="182">
        <f>IFERROR(_xll.qlIndexFixing(ONIndex1M,I1094,TRUE,_xll.ohTrigger(RecalcTrigger,Trigger1M)),NA())</f>
        <v>2.0727844094245995E-2</v>
      </c>
      <c r="O1094" s="44">
        <f>IFERROR(_xll.qlIndexFixing(ONIndex3M,I1094,TRUE,_xll.ohTrigger(RecalcTrigger,Trigger3M)),NA())</f>
        <v>2.1438112057490244E-2</v>
      </c>
      <c r="P1094" s="44">
        <f>IFERROR(_xll.qlIndexFixing(ONIndex6M,I1094,TRUE,_xll.ohTrigger(RecalcTrigger,Trigger6M)),NA())</f>
        <v>2.1706598684021472E-2</v>
      </c>
      <c r="Q1094" s="183">
        <f>IFERROR(_xll.qlIndexFixing(ONIndex1Y,I1094,TRUE,_xll.ohTrigger(RecalcTrigger,Trigger1Y)),NA())</f>
        <v>2.2126201560066505E-2</v>
      </c>
    </row>
    <row r="1095" spans="2:17" x14ac:dyDescent="0.2">
      <c r="B1095" s="39" t="s">
        <v>42</v>
      </c>
      <c r="D1095" s="42">
        <f>_xll.qlCalendarAdvance(Calendar,$D1094,B1095,"f",FALSE)</f>
        <v>47036</v>
      </c>
      <c r="E1095" s="177">
        <f>_xll.qlInterestRateIndexValueDate(IndexON,D1095)</f>
        <v>47036</v>
      </c>
      <c r="F1095" s="193">
        <f>IFERROR(_xll.qlIndexFixing(IndexON,D1095,TRUE,_xll.ohTrigger(RecalcTrigger,TriggerON)),NA())</f>
        <v>2.040742566749465E-2</v>
      </c>
      <c r="H1095" s="42">
        <f>_xll.qlCalendarAdvance(Calendar,$H1094,B1095,"f",FALSE)</f>
        <v>47036</v>
      </c>
      <c r="I1095" s="177">
        <f>_xll.qlInterestRateIndexValueDate(Index1M,$H1095)</f>
        <v>47038</v>
      </c>
      <c r="J1095" s="182">
        <f>IFERROR(_xll.qlIndexFixing(Index1M,$H1095,TRUE,_xll.ohTrigger(RecalcTrigger,Trigger1M)),NA())</f>
        <v>2.0750987926868858E-2</v>
      </c>
      <c r="K1095" s="44">
        <f>IFERROR(_xll.qlIndexFixing(Index3M,H1095,TRUE,_xll.ohTrigger(RecalcTrigger,Trigger3M)),NA())</f>
        <v>2.1498377202012801E-2</v>
      </c>
      <c r="L1095" s="44">
        <f>IFERROR(_xll.qlIndexFixing(Index6M,$H1095,TRUE,_xll.ohTrigger(RecalcTrigger,Trigger6M)),NA())</f>
        <v>2.1806749462819047E-2</v>
      </c>
      <c r="M1095" s="183">
        <f>IFERROR(_xll.qlIndexFixing(Index1Y,$H1095,TRUE,_xll.ohTrigger(RecalcTrigger,Trigger1Y)),NA())</f>
        <v>2.2322809810896321E-2</v>
      </c>
      <c r="N1095" s="182">
        <f>IFERROR(_xll.qlIndexFixing(ONIndex1M,I1095,TRUE,_xll.ohTrigger(RecalcTrigger,Trigger1M)),NA())</f>
        <v>2.0729681023095026E-2</v>
      </c>
      <c r="O1095" s="44">
        <f>IFERROR(_xll.qlIndexFixing(ONIndex3M,I1095,TRUE,_xll.ohTrigger(RecalcTrigger,Trigger3M)),NA())</f>
        <v>2.1438715835717659E-2</v>
      </c>
      <c r="P1095" s="44">
        <f>IFERROR(_xll.qlIndexFixing(ONIndex6M,I1095,TRUE,_xll.ohTrigger(RecalcTrigger,Trigger6M)),NA())</f>
        <v>2.1705727811767161E-2</v>
      </c>
      <c r="Q1095" s="183">
        <f>IFERROR(_xll.qlIndexFixing(ONIndex1Y,I1095,TRUE,_xll.ohTrigger(RecalcTrigger,Trigger1Y)),NA())</f>
        <v>2.2125308548162081E-2</v>
      </c>
    </row>
    <row r="1096" spans="2:17" x14ac:dyDescent="0.2">
      <c r="B1096" s="39" t="s">
        <v>42</v>
      </c>
      <c r="D1096" s="42">
        <f>_xll.qlCalendarAdvance(Calendar,$D1095,B1096,"f",FALSE)</f>
        <v>47043</v>
      </c>
      <c r="E1096" s="177">
        <f>_xll.qlInterestRateIndexValueDate(IndexON,D1096)</f>
        <v>47043</v>
      </c>
      <c r="F1096" s="193">
        <f>IFERROR(_xll.qlIndexFixing(IndexON,D1096,TRUE,_xll.ohTrigger(RecalcTrigger,TriggerON)),NA())</f>
        <v>2.0411038608560972E-2</v>
      </c>
      <c r="H1096" s="42">
        <f>_xll.qlCalendarAdvance(Calendar,$H1095,B1096,"f",FALSE)</f>
        <v>47043</v>
      </c>
      <c r="I1096" s="177">
        <f>_xll.qlInterestRateIndexValueDate(Index1M,$H1096)</f>
        <v>47045</v>
      </c>
      <c r="J1096" s="182">
        <f>IFERROR(_xll.qlIndexFixing(Index1M,$H1096,TRUE,_xll.ohTrigger(RecalcTrigger,Trigger1M)),NA())</f>
        <v>2.0752629688050861E-2</v>
      </c>
      <c r="K1096" s="44">
        <f>IFERROR(_xll.qlIndexFixing(Index3M,H1096,TRUE,_xll.ohTrigger(RecalcTrigger,Trigger3M)),NA())</f>
        <v>2.1498454001538672E-2</v>
      </c>
      <c r="L1096" s="44">
        <f>IFERROR(_xll.qlIndexFixing(Index6M,$H1096,TRUE,_xll.ohTrigger(RecalcTrigger,Trigger6M)),NA())</f>
        <v>2.1805039265235061E-2</v>
      </c>
      <c r="M1096" s="183">
        <f>IFERROR(_xll.qlIndexFixing(Index1Y,$H1096,TRUE,_xll.ohTrigger(RecalcTrigger,Trigger1Y)),NA())</f>
        <v>2.2320248871288001E-2</v>
      </c>
      <c r="N1096" s="182">
        <f>IFERROR(_xll.qlIndexFixing(ONIndex1M,I1096,TRUE,_xll.ohTrigger(RecalcTrigger,Trigger1M)),NA())</f>
        <v>2.0731442678076917E-2</v>
      </c>
      <c r="O1096" s="44">
        <f>IFERROR(_xll.qlIndexFixing(ONIndex3M,I1096,TRUE,_xll.ohTrigger(RecalcTrigger,Trigger3M)),NA())</f>
        <v>2.1439242388359148E-2</v>
      </c>
      <c r="P1096" s="44">
        <f>IFERROR(_xll.qlIndexFixing(ONIndex6M,I1096,TRUE,_xll.ohTrigger(RecalcTrigger,Trigger6M)),NA())</f>
        <v>2.1704792591146216E-2</v>
      </c>
      <c r="Q1096" s="183">
        <f>IFERROR(_xll.qlIndexFixing(ONIndex1Y,I1096,TRUE,_xll.ohTrigger(RecalcTrigger,Trigger1Y)),NA())</f>
        <v>2.212434964344645E-2</v>
      </c>
    </row>
    <row r="1097" spans="2:17" x14ac:dyDescent="0.2">
      <c r="B1097" s="39" t="s">
        <v>42</v>
      </c>
      <c r="D1097" s="42">
        <f>_xll.qlCalendarAdvance(Calendar,$D1096,B1097,"f",FALSE)</f>
        <v>47050</v>
      </c>
      <c r="E1097" s="177">
        <f>_xll.qlInterestRateIndexValueDate(IndexON,D1097)</f>
        <v>47050</v>
      </c>
      <c r="F1097" s="193">
        <f>IFERROR(_xll.qlIndexFixing(IndexON,D1097,TRUE,_xll.ohTrigger(RecalcTrigger,TriggerON)),NA())</f>
        <v>2.0414563471522484E-2</v>
      </c>
      <c r="H1097" s="42">
        <f>_xll.qlCalendarAdvance(Calendar,$H1096,B1097,"f",FALSE)</f>
        <v>47050</v>
      </c>
      <c r="I1097" s="177">
        <f>_xll.qlInterestRateIndexValueDate(Index1M,$H1097)</f>
        <v>47052</v>
      </c>
      <c r="J1097" s="182">
        <f>IFERROR(_xll.qlIndexFixing(Index1M,$H1097,TRUE,_xll.ohTrigger(RecalcTrigger,Trigger1M)),NA())</f>
        <v>2.0754196774076805E-2</v>
      </c>
      <c r="K1097" s="44">
        <f>IFERROR(_xll.qlIndexFixing(Index3M,H1097,TRUE,_xll.ohTrigger(RecalcTrigger,Trigger3M)),NA())</f>
        <v>2.1498455082074333E-2</v>
      </c>
      <c r="L1097" s="44">
        <f>IFERROR(_xll.qlIndexFixing(Index6M,$H1097,TRUE,_xll.ohTrigger(RecalcTrigger,Trigger6M)),NA())</f>
        <v>2.1803268740096252E-2</v>
      </c>
      <c r="M1097" s="183">
        <f>IFERROR(_xll.qlIndexFixing(Index1Y,$H1097,TRUE,_xll.ohTrigger(RecalcTrigger,Trigger1Y)),NA())</f>
        <v>2.2317628380610726E-2</v>
      </c>
      <c r="N1097" s="182">
        <f>IFERROR(_xll.qlIndexFixing(ONIndex1M,I1097,TRUE,_xll.ohTrigger(RecalcTrigger,Trigger1M)),NA())</f>
        <v>2.0733129336170109E-2</v>
      </c>
      <c r="O1097" s="44">
        <f>IFERROR(_xll.qlIndexFixing(ONIndex3M,I1097,TRUE,_xll.ohTrigger(RecalcTrigger,Trigger3M)),NA())</f>
        <v>2.1439691992073406E-2</v>
      </c>
      <c r="P1097" s="44">
        <f>IFERROR(_xll.qlIndexFixing(ONIndex6M,I1097,TRUE,_xll.ohTrigger(RecalcTrigger,Trigger6M)),NA())</f>
        <v>2.1703793372118696E-2</v>
      </c>
      <c r="Q1097" s="183">
        <f>IFERROR(_xll.qlIndexFixing(ONIndex1Y,I1097,TRUE,_xll.ohTrigger(RecalcTrigger,Trigger1Y)),NA())</f>
        <v>2.2123325135368077E-2</v>
      </c>
    </row>
    <row r="1098" spans="2:17" x14ac:dyDescent="0.2">
      <c r="B1098" s="39" t="s">
        <v>42</v>
      </c>
      <c r="D1098" s="42">
        <f>_xll.qlCalendarAdvance(Calendar,$D1097,B1098,"f",FALSE)</f>
        <v>47057</v>
      </c>
      <c r="E1098" s="177">
        <f>_xll.qlInterestRateIndexValueDate(IndexON,D1098)</f>
        <v>47057</v>
      </c>
      <c r="F1098" s="193">
        <f>IFERROR(_xll.qlIndexFixing(IndexON,D1098,TRUE,_xll.ohTrigger(RecalcTrigger,TriggerON)),NA())</f>
        <v>2.0418000422326443E-2</v>
      </c>
      <c r="H1098" s="42">
        <f>_xll.qlCalendarAdvance(Calendar,$H1097,B1098,"f",FALSE)</f>
        <v>47057</v>
      </c>
      <c r="I1098" s="177">
        <f>_xll.qlInterestRateIndexValueDate(Index1M,$H1098)</f>
        <v>47059</v>
      </c>
      <c r="J1098" s="182">
        <f>IFERROR(_xll.qlIndexFixing(Index1M,$H1098,TRUE,_xll.ohTrigger(RecalcTrigger,Trigger1M)),NA())</f>
        <v>2.0755689462227389E-2</v>
      </c>
      <c r="K1098" s="44">
        <f>IFERROR(_xll.qlIndexFixing(Index3M,H1098,TRUE,_xll.ohTrigger(RecalcTrigger,Trigger3M)),NA())</f>
        <v>2.1498380721620018E-2</v>
      </c>
      <c r="L1098" s="44">
        <f>IFERROR(_xll.qlIndexFixing(Index6M,$H1098,TRUE,_xll.ohTrigger(RecalcTrigger,Trigger6M)),NA())</f>
        <v>2.1800931657468246E-2</v>
      </c>
      <c r="M1098" s="183">
        <f>IFERROR(_xll.qlIndexFixing(Index1Y,$H1098,TRUE,_xll.ohTrigger(RecalcTrigger,Trigger1Y)),NA())</f>
        <v>2.2314948635301129E-2</v>
      </c>
      <c r="N1098" s="182">
        <f>IFERROR(_xll.qlIndexFixing(ONIndex1M,I1098,TRUE,_xll.ohTrigger(RecalcTrigger,Trigger1M)),NA())</f>
        <v>2.0734741274113233E-2</v>
      </c>
      <c r="O1098" s="44">
        <f>IFERROR(_xll.qlIndexFixing(ONIndex3M,I1098,TRUE,_xll.ohTrigger(RecalcTrigger,Trigger3M)),NA())</f>
        <v>2.1440064923199387E-2</v>
      </c>
      <c r="P1098" s="44">
        <f>IFERROR(_xll.qlIndexFixing(ONIndex6M,I1098,TRUE,_xll.ohTrigger(RecalcTrigger,Trigger6M)),NA())</f>
        <v>2.1702730504644663E-2</v>
      </c>
      <c r="Q1098" s="183">
        <f>IFERROR(_xll.qlIndexFixing(ONIndex1Y,I1098,TRUE,_xll.ohTrigger(RecalcTrigger,Trigger1Y)),NA())</f>
        <v>2.2122235313135619E-2</v>
      </c>
    </row>
    <row r="1099" spans="2:17" x14ac:dyDescent="0.2">
      <c r="B1099" s="39" t="s">
        <v>42</v>
      </c>
      <c r="D1099" s="42">
        <f>_xll.qlCalendarAdvance(Calendar,$D1098,B1099,"f",FALSE)</f>
        <v>47064</v>
      </c>
      <c r="E1099" s="177">
        <f>_xll.qlInterestRateIndexValueDate(IndexON,D1099)</f>
        <v>47064</v>
      </c>
      <c r="F1099" s="193">
        <f>IFERROR(_xll.qlIndexFixing(IndexON,D1099,TRUE,_xll.ohTrigger(RecalcTrigger,TriggerON)),NA())</f>
        <v>2.0421349626760232E-2</v>
      </c>
      <c r="H1099" s="42">
        <f>_xll.qlCalendarAdvance(Calendar,$H1098,B1099,"f",FALSE)</f>
        <v>47064</v>
      </c>
      <c r="I1099" s="177">
        <f>_xll.qlInterestRateIndexValueDate(Index1M,$H1099)</f>
        <v>47066</v>
      </c>
      <c r="J1099" s="182">
        <f>IFERROR(_xll.qlIndexFixing(Index1M,$H1099,TRUE,_xll.ohTrigger(RecalcTrigger,Trigger1M)),NA())</f>
        <v>2.0757108029788307E-2</v>
      </c>
      <c r="K1099" s="44">
        <f>IFERROR(_xll.qlIndexFixing(Index3M,H1099,TRUE,_xll.ohTrigger(RecalcTrigger,Trigger3M)),NA())</f>
        <v>2.1498231198182907E-2</v>
      </c>
      <c r="L1099" s="44">
        <f>IFERROR(_xll.qlIndexFixing(Index6M,$H1099,TRUE,_xll.ohTrigger(RecalcTrigger,Trigger6M)),NA())</f>
        <v>2.1799045790051985E-2</v>
      </c>
      <c r="M1099" s="183">
        <f>IFERROR(_xll.qlIndexFixing(Index1Y,$H1099,TRUE,_xll.ohTrigger(RecalcTrigger,Trigger1Y)),NA())</f>
        <v>2.2312209931803502E-2</v>
      </c>
      <c r="N1099" s="182">
        <f>IFERROR(_xll.qlIndexFixing(ONIndex1M,I1099,TRUE,_xll.ohTrigger(RecalcTrigger,Trigger1M)),NA())</f>
        <v>2.0736278768724858E-2</v>
      </c>
      <c r="O1099" s="44">
        <f>IFERROR(_xll.qlIndexFixing(ONIndex3M,I1099,TRUE,_xll.ohTrigger(RecalcTrigger,Trigger3M)),NA())</f>
        <v>2.1440361458395785E-2</v>
      </c>
      <c r="P1099" s="44">
        <f>IFERROR(_xll.qlIndexFixing(ONIndex6M,I1099,TRUE,_xll.ohTrigger(RecalcTrigger,Trigger6M)),NA())</f>
        <v>2.1701604338444369E-2</v>
      </c>
      <c r="Q1099" s="183">
        <f>IFERROR(_xll.qlIndexFixing(ONIndex1Y,I1099,TRUE,_xll.ohTrigger(RecalcTrigger,Trigger1Y)),NA())</f>
        <v>2.2121080466517284E-2</v>
      </c>
    </row>
    <row r="1100" spans="2:17" x14ac:dyDescent="0.2">
      <c r="B1100" s="39" t="s">
        <v>42</v>
      </c>
      <c r="D1100" s="42">
        <f>_xll.qlCalendarAdvance(Calendar,$D1099,B1100,"f",FALSE)</f>
        <v>47071</v>
      </c>
      <c r="E1100" s="177">
        <f>_xll.qlInterestRateIndexValueDate(IndexON,D1100)</f>
        <v>47071</v>
      </c>
      <c r="F1100" s="193">
        <f>IFERROR(_xll.qlIndexFixing(IndexON,D1100,TRUE,_xll.ohTrigger(RecalcTrigger,TriggerON)),NA())</f>
        <v>2.042461125093098E-2</v>
      </c>
      <c r="H1100" s="42">
        <f>_xll.qlCalendarAdvance(Calendar,$H1099,B1100,"f",FALSE)</f>
        <v>47071</v>
      </c>
      <c r="I1100" s="177">
        <f>_xll.qlInterestRateIndexValueDate(Index1M,$H1100)</f>
        <v>47073</v>
      </c>
      <c r="J1100" s="182">
        <f>IFERROR(_xll.qlIndexFixing(Index1M,$H1100,TRUE,_xll.ohTrigger(RecalcTrigger,Trigger1M)),NA())</f>
        <v>2.0758452754042755E-2</v>
      </c>
      <c r="K1100" s="44">
        <f>IFERROR(_xll.qlIndexFixing(Index3M,H1100,TRUE,_xll.ohTrigger(RecalcTrigger,Trigger3M)),NA())</f>
        <v>2.1498006789775398E-2</v>
      </c>
      <c r="L1100" s="44">
        <f>IFERROR(_xll.qlIndexFixing(Index6M,$H1100,TRUE,_xll.ohTrigger(RecalcTrigger,Trigger6M)),NA())</f>
        <v>2.1797100635000149E-2</v>
      </c>
      <c r="M1100" s="183">
        <f>IFERROR(_xll.qlIndexFixing(Index1Y,$H1100,TRUE,_xll.ohTrigger(RecalcTrigger,Trigger1Y)),NA())</f>
        <v>2.2309412566570239E-2</v>
      </c>
      <c r="N1100" s="182">
        <f>IFERROR(_xll.qlIndexFixing(ONIndex1M,I1100,TRUE,_xll.ohTrigger(RecalcTrigger,Trigger1M)),NA())</f>
        <v>2.0737742096903489E-2</v>
      </c>
      <c r="O1100" s="44">
        <f>IFERROR(_xll.qlIndexFixing(ONIndex3M,I1100,TRUE,_xll.ohTrigger(RecalcTrigger,Trigger3M)),NA())</f>
        <v>2.1440581874081488E-2</v>
      </c>
      <c r="P1100" s="44">
        <f>IFERROR(_xll.qlIndexFixing(ONIndex6M,I1100,TRUE,_xll.ohTrigger(RecalcTrigger,Trigger6M)),NA())</f>
        <v>2.1700415223637748E-2</v>
      </c>
      <c r="Q1100" s="183">
        <f>IFERROR(_xll.qlIndexFixing(ONIndex1Y,I1100,TRUE,_xll.ohTrigger(RecalcTrigger,Trigger1Y)),NA())</f>
        <v>2.2119860884721732E-2</v>
      </c>
    </row>
    <row r="1101" spans="2:17" x14ac:dyDescent="0.2">
      <c r="B1101" s="39" t="s">
        <v>42</v>
      </c>
      <c r="D1101" s="42">
        <f>_xll.qlCalendarAdvance(Calendar,$D1100,B1101,"f",FALSE)</f>
        <v>47078</v>
      </c>
      <c r="E1101" s="177">
        <f>_xll.qlInterestRateIndexValueDate(IndexON,D1101)</f>
        <v>47078</v>
      </c>
      <c r="F1101" s="193">
        <f>IFERROR(_xll.qlIndexFixing(IndexON,D1101,TRUE,_xll.ohTrigger(RecalcTrigger,TriggerON)),NA())</f>
        <v>2.0427785460706005E-2</v>
      </c>
      <c r="H1101" s="42">
        <f>_xll.qlCalendarAdvance(Calendar,$H1100,B1101,"f",FALSE)</f>
        <v>47078</v>
      </c>
      <c r="I1101" s="177">
        <f>_xll.qlInterestRateIndexValueDate(Index1M,$H1101)</f>
        <v>47080</v>
      </c>
      <c r="J1101" s="182">
        <f>IFERROR(_xll.qlIndexFixing(Index1M,$H1101,TRUE,_xll.ohTrigger(RecalcTrigger,Trigger1M)),NA())</f>
        <v>2.0761087752961229E-2</v>
      </c>
      <c r="K1101" s="44">
        <f>IFERROR(_xll.qlIndexFixing(Index3M,H1101,TRUE,_xll.ohTrigger(RecalcTrigger,Trigger3M)),NA())</f>
        <v>2.1497707774415099E-2</v>
      </c>
      <c r="L1101" s="44">
        <f>IFERROR(_xll.qlIndexFixing(Index6M,$H1101,TRUE,_xll.ohTrigger(RecalcTrigger,Trigger6M)),NA())</f>
        <v>2.1795096546177298E-2</v>
      </c>
      <c r="M1101" s="183">
        <f>IFERROR(_xll.qlIndexFixing(Index1Y,$H1101,TRUE,_xll.ohTrigger(RecalcTrigger,Trigger1Y)),NA())</f>
        <v>2.2306556836059435E-2</v>
      </c>
      <c r="N1101" s="182">
        <f>IFERROR(_xll.qlIndexFixing(ONIndex1M,I1101,TRUE,_xll.ohTrigger(RecalcTrigger,Trigger1M)),NA())</f>
        <v>2.0739131535387756E-2</v>
      </c>
      <c r="O1101" s="44">
        <f>IFERROR(_xll.qlIndexFixing(ONIndex3M,I1101,TRUE,_xll.ohTrigger(RecalcTrigger,Trigger3M)),NA())</f>
        <v>2.144072644675532E-2</v>
      </c>
      <c r="P1101" s="44">
        <f>IFERROR(_xll.qlIndexFixing(ONIndex6M,I1101,TRUE,_xll.ohTrigger(RecalcTrigger,Trigger6M)),NA())</f>
        <v>2.1699163509945052E-2</v>
      </c>
      <c r="Q1101" s="183">
        <f>IFERROR(_xll.qlIndexFixing(ONIndex1Y,I1101,TRUE,_xll.ohTrigger(RecalcTrigger,Trigger1Y)),NA())</f>
        <v>2.2118576857277361E-2</v>
      </c>
    </row>
    <row r="1102" spans="2:17" x14ac:dyDescent="0.2">
      <c r="B1102" s="39" t="s">
        <v>42</v>
      </c>
      <c r="D1102" s="42">
        <f>_xll.qlCalendarAdvance(Calendar,$D1101,B1102,"f",FALSE)</f>
        <v>47085</v>
      </c>
      <c r="E1102" s="177">
        <f>_xll.qlInterestRateIndexValueDate(IndexON,D1102)</f>
        <v>47085</v>
      </c>
      <c r="F1102" s="193">
        <f>IFERROR(_xll.qlIndexFixing(IndexON,D1102,TRUE,_xll.ohTrigger(RecalcTrigger,TriggerON)),NA())</f>
        <v>2.0430872421952628E-2</v>
      </c>
      <c r="H1102" s="42">
        <f>_xll.qlCalendarAdvance(Calendar,$H1101,B1102,"f",FALSE)</f>
        <v>47085</v>
      </c>
      <c r="I1102" s="177">
        <f>_xll.qlInterestRateIndexValueDate(Index1M,$H1102)</f>
        <v>47087</v>
      </c>
      <c r="J1102" s="182">
        <f>IFERROR(_xll.qlIndexFixing(Index1M,$H1102,TRUE,_xll.ohTrigger(RecalcTrigger,Trigger1M)),NA())</f>
        <v>2.0758887971009013E-2</v>
      </c>
      <c r="K1102" s="44">
        <f>IFERROR(_xll.qlIndexFixing(Index3M,H1102,TRUE,_xll.ohTrigger(RecalcTrigger,Trigger3M)),NA())</f>
        <v>2.1496133914280513E-2</v>
      </c>
      <c r="L1102" s="44">
        <f>IFERROR(_xll.qlIndexFixing(Index6M,$H1102,TRUE,_xll.ohTrigger(RecalcTrigger,Trigger6M)),NA())</f>
        <v>2.1793523586840467E-2</v>
      </c>
      <c r="M1102" s="183">
        <f>IFERROR(_xll.qlIndexFixing(Index1Y,$H1102,TRUE,_xll.ohTrigger(RecalcTrigger,Trigger1Y)),NA())</f>
        <v>2.2303643036736844E-2</v>
      </c>
      <c r="N1102" s="182">
        <f>IFERROR(_xll.qlIndexFixing(ONIndex1M,I1102,TRUE,_xll.ohTrigger(RecalcTrigger,Trigger1M)),NA())</f>
        <v>2.0740447360996228E-2</v>
      </c>
      <c r="O1102" s="44">
        <f>IFERROR(_xll.qlIndexFixing(ONIndex3M,I1102,TRUE,_xll.ohTrigger(RecalcTrigger,Trigger3M)),NA())</f>
        <v>2.1440795452996042E-2</v>
      </c>
      <c r="P1102" s="44">
        <f>IFERROR(_xll.qlIndexFixing(ONIndex6M,I1102,TRUE,_xll.ohTrigger(RecalcTrigger,Trigger6M)),NA())</f>
        <v>2.169784954716647E-2</v>
      </c>
      <c r="Q1102" s="183">
        <f>IFERROR(_xll.qlIndexFixing(ONIndex1Y,I1102,TRUE,_xll.ohTrigger(RecalcTrigger,Trigger1Y)),NA())</f>
        <v>2.2117228673632638E-2</v>
      </c>
    </row>
    <row r="1103" spans="2:17" x14ac:dyDescent="0.2">
      <c r="B1103" s="39" t="s">
        <v>42</v>
      </c>
      <c r="D1103" s="42">
        <f>_xll.qlCalendarAdvance(Calendar,$D1102,B1103,"f",FALSE)</f>
        <v>47092</v>
      </c>
      <c r="E1103" s="177">
        <f>_xll.qlInterestRateIndexValueDate(IndexON,D1103)</f>
        <v>47092</v>
      </c>
      <c r="F1103" s="193">
        <f>IFERROR(_xll.qlIndexFixing(IndexON,D1103,TRUE,_xll.ohTrigger(RecalcTrigger,TriggerON)),NA())</f>
        <v>2.043387230093785E-2</v>
      </c>
      <c r="H1103" s="42">
        <f>_xll.qlCalendarAdvance(Calendar,$H1102,B1103,"f",FALSE)</f>
        <v>47092</v>
      </c>
      <c r="I1103" s="177">
        <f>_xll.qlInterestRateIndexValueDate(Index1M,$H1103)</f>
        <v>47094</v>
      </c>
      <c r="J1103" s="182">
        <f>IFERROR(_xll.qlIndexFixing(Index1M,$H1103,TRUE,_xll.ohTrigger(RecalcTrigger,Trigger1M)),NA())</f>
        <v>2.0762046639844212E-2</v>
      </c>
      <c r="K1103" s="44">
        <f>IFERROR(_xll.qlIndexFixing(Index3M,H1103,TRUE,_xll.ohTrigger(RecalcTrigger,Trigger3M)),NA())</f>
        <v>2.1495697046738371E-2</v>
      </c>
      <c r="L1103" s="44">
        <f>IFERROR(_xll.qlIndexFixing(Index6M,$H1103,TRUE,_xll.ohTrigger(RecalcTrigger,Trigger6M)),NA())</f>
        <v>2.1791398527886165E-2</v>
      </c>
      <c r="M1103" s="183">
        <f>IFERROR(_xll.qlIndexFixing(Index1Y,$H1103,TRUE,_xll.ohTrigger(RecalcTrigger,Trigger1Y)),NA())</f>
        <v>2.2300671465074574E-2</v>
      </c>
      <c r="N1103" s="182">
        <f>IFERROR(_xll.qlIndexFixing(ONIndex1M,I1103,TRUE,_xll.ohTrigger(RecalcTrigger,Trigger1M)),NA())</f>
        <v>2.0741689850547473E-2</v>
      </c>
      <c r="O1103" s="44">
        <f>IFERROR(_xll.qlIndexFixing(ONIndex3M,I1103,TRUE,_xll.ohTrigger(RecalcTrigger,Trigger3M)),NA())</f>
        <v>2.1440789169142604E-2</v>
      </c>
      <c r="P1103" s="44">
        <f>IFERROR(_xll.qlIndexFixing(ONIndex6M,I1103,TRUE,_xll.ohTrigger(RecalcTrigger,Trigger6M)),NA())</f>
        <v>2.1696473685421935E-2</v>
      </c>
      <c r="Q1103" s="183">
        <f>IFERROR(_xll.qlIndexFixing(ONIndex1Y,I1103,TRUE,_xll.ohTrigger(RecalcTrigger,Trigger1Y)),NA())</f>
        <v>2.2115816623236029E-2</v>
      </c>
    </row>
    <row r="1104" spans="2:17" x14ac:dyDescent="0.2">
      <c r="B1104" s="39" t="s">
        <v>42</v>
      </c>
      <c r="D1104" s="42">
        <f>_xll.qlCalendarAdvance(Calendar,$D1103,B1104,"f",FALSE)</f>
        <v>47099</v>
      </c>
      <c r="E1104" s="177">
        <f>_xll.qlInterestRateIndexValueDate(IndexON,D1104)</f>
        <v>47099</v>
      </c>
      <c r="F1104" s="193">
        <f>IFERROR(_xll.qlIndexFixing(IndexON,D1104,TRUE,_xll.ohTrigger(RecalcTrigger,TriggerON)),NA())</f>
        <v>2.0436785263289181E-2</v>
      </c>
      <c r="H1104" s="42">
        <f>_xll.qlCalendarAdvance(Calendar,$H1103,B1104,"f",FALSE)</f>
        <v>47099</v>
      </c>
      <c r="I1104" s="177">
        <f>_xll.qlInterestRateIndexValueDate(Index1M,$H1104)</f>
        <v>47101</v>
      </c>
      <c r="J1104" s="182">
        <f>IFERROR(_xll.qlIndexFixing(Index1M,$H1104,TRUE,_xll.ohTrigger(RecalcTrigger,Trigger1M)),NA())</f>
        <v>2.0763098763759702E-2</v>
      </c>
      <c r="K1104" s="44">
        <f>IFERROR(_xll.qlIndexFixing(Index3M,H1104,TRUE,_xll.ohTrigger(RecalcTrigger,Trigger3M)),NA())</f>
        <v>2.1495186375384279E-2</v>
      </c>
      <c r="L1104" s="44">
        <f>IFERROR(_xll.qlIndexFixing(Index6M,$H1104,TRUE,_xll.ohTrigger(RecalcTrigger,Trigger6M)),NA())</f>
        <v>2.1789215618584497E-2</v>
      </c>
      <c r="M1104" s="183">
        <f>IFERROR(_xll.qlIndexFixing(Index1Y,$H1104,TRUE,_xll.ohTrigger(RecalcTrigger,Trigger1Y)),NA())</f>
        <v>2.2297642417550865E-2</v>
      </c>
      <c r="N1104" s="182">
        <f>IFERROR(_xll.qlIndexFixing(ONIndex1M,I1104,TRUE,_xll.ohTrigger(RecalcTrigger,Trigger1M)),NA())</f>
        <v>2.0742859280939996E-2</v>
      </c>
      <c r="O1104" s="44">
        <f>IFERROR(_xll.qlIndexFixing(ONIndex3M,I1104,TRUE,_xll.ohTrigger(RecalcTrigger,Trigger3M)),NA())</f>
        <v>2.1440707871853704E-2</v>
      </c>
      <c r="P1104" s="44">
        <f>IFERROR(_xll.qlIndexFixing(ONIndex6M,I1104,TRUE,_xll.ohTrigger(RecalcTrigger,Trigger6M)),NA())</f>
        <v>2.1695036274351764E-2</v>
      </c>
      <c r="Q1104" s="183">
        <f>IFERROR(_xll.qlIndexFixing(ONIndex1Y,I1104,TRUE,_xll.ohTrigger(RecalcTrigger,Trigger1Y)),NA())</f>
        <v>2.2114340995456061E-2</v>
      </c>
    </row>
    <row r="1105" spans="2:17" x14ac:dyDescent="0.2">
      <c r="B1105" s="39" t="s">
        <v>42</v>
      </c>
      <c r="D1105" s="42">
        <f>_xll.qlCalendarAdvance(Calendar,$D1104,B1105,"f",FALSE)</f>
        <v>47106</v>
      </c>
      <c r="E1105" s="177">
        <f>_xll.qlInterestRateIndexValueDate(IndexON,D1105)</f>
        <v>47106</v>
      </c>
      <c r="F1105" s="193">
        <f>IFERROR(_xll.qlIndexFixing(IndexON,D1105,TRUE,_xll.ohTrigger(RecalcTrigger,TriggerON)),NA())</f>
        <v>2.043961147511375E-2</v>
      </c>
      <c r="H1105" s="42">
        <f>_xll.qlCalendarAdvance(Calendar,$H1104,B1105,"f",FALSE)</f>
        <v>47106</v>
      </c>
      <c r="I1105" s="177">
        <f>_xll.qlInterestRateIndexValueDate(Index1M,$H1105)</f>
        <v>47108</v>
      </c>
      <c r="J1105" s="182">
        <f>IFERROR(_xll.qlIndexFixing(Index1M,$H1105,TRUE,_xll.ohTrigger(RecalcTrigger,Trigger1M)),NA())</f>
        <v>2.0764078430817179E-2</v>
      </c>
      <c r="K1105" s="44">
        <f>IFERROR(_xll.qlIndexFixing(Index3M,H1105,TRUE,_xll.ohTrigger(RecalcTrigger,Trigger3M)),NA())</f>
        <v>2.1494602178216304E-2</v>
      </c>
      <c r="L1105" s="44">
        <f>IFERROR(_xll.qlIndexFixing(Index6M,$H1105,TRUE,_xll.ohTrigger(RecalcTrigger,Trigger6M)),NA())</f>
        <v>2.1786975212837421E-2</v>
      </c>
      <c r="M1105" s="183">
        <f>IFERROR(_xll.qlIndexFixing(Index1Y,$H1105,TRUE,_xll.ohTrigger(RecalcTrigger,Trigger1Y)),NA())</f>
        <v>2.2294556190650742E-2</v>
      </c>
      <c r="N1105" s="182">
        <f>IFERROR(_xll.qlIndexFixing(ONIndex1M,I1105,TRUE,_xll.ohTrigger(RecalcTrigger,Trigger1M)),NA())</f>
        <v>2.0744255927418465E-2</v>
      </c>
      <c r="O1105" s="44">
        <f>IFERROR(_xll.qlIndexFixing(ONIndex3M,I1105,TRUE,_xll.ohTrigger(RecalcTrigger,Trigger3M)),NA())</f>
        <v>2.1440493567839169E-2</v>
      </c>
      <c r="P1105" s="44">
        <f>IFERROR(_xll.qlIndexFixing(ONIndex6M,I1105,TRUE,_xll.ohTrigger(RecalcTrigger,Trigger6M)),NA())</f>
        <v>2.1693098297932423E-2</v>
      </c>
      <c r="Q1105" s="183">
        <f>IFERROR(_xll.qlIndexFixing(ONIndex1Y,I1105,TRUE,_xll.ohTrigger(RecalcTrigger,Trigger1Y)),NA())</f>
        <v>2.2112350805763015E-2</v>
      </c>
    </row>
    <row r="1106" spans="2:17" x14ac:dyDescent="0.2">
      <c r="B1106" s="39" t="s">
        <v>42</v>
      </c>
      <c r="D1106" s="42">
        <f>_xll.qlCalendarAdvance(Calendar,$D1105,B1106,"f",FALSE)</f>
        <v>47114</v>
      </c>
      <c r="E1106" s="177">
        <f>_xll.qlInterestRateIndexValueDate(IndexON,D1106)</f>
        <v>47114</v>
      </c>
      <c r="F1106" s="193">
        <f>IFERROR(_xll.qlIndexFixing(IndexON,D1106,TRUE,_xll.ohTrigger(RecalcTrigger,TriggerON)),NA())</f>
        <v>2.0442735419337055E-2</v>
      </c>
      <c r="H1106" s="42">
        <f>_xll.qlCalendarAdvance(Calendar,$H1105,B1106,"f",FALSE)</f>
        <v>47114</v>
      </c>
      <c r="I1106" s="177">
        <f>_xll.qlInterestRateIndexValueDate(Index1M,$H1106)</f>
        <v>47116</v>
      </c>
      <c r="J1106" s="182">
        <f>IFERROR(_xll.qlIndexFixing(Index1M,$H1106,TRUE,_xll.ohTrigger(RecalcTrigger,Trigger1M)),NA())</f>
        <v>2.0765765566305466E-2</v>
      </c>
      <c r="K1106" s="44">
        <f>IFERROR(_xll.qlIndexFixing(Index3M,H1106,TRUE,_xll.ohTrigger(RecalcTrigger,Trigger3M)),NA())</f>
        <v>2.1493844849323374E-2</v>
      </c>
      <c r="L1106" s="44">
        <f>IFERROR(_xll.qlIndexFixing(Index6M,$H1106,TRUE,_xll.ohTrigger(RecalcTrigger,Trigger6M)),NA())</f>
        <v>2.1784344799304276E-2</v>
      </c>
      <c r="M1106" s="183">
        <f>IFERROR(_xll.qlIndexFixing(Index1Y,$H1106,TRUE,_xll.ohTrigger(RecalcTrigger,Trigger1Y)),NA())</f>
        <v>2.2291804242640521E-2</v>
      </c>
      <c r="N1106" s="182">
        <f>IFERROR(_xll.qlIndexFixing(ONIndex1M,I1106,TRUE,_xll.ohTrigger(RecalcTrigger,Trigger1M)),NA())</f>
        <v>2.0745259404799654E-2</v>
      </c>
      <c r="O1106" s="44">
        <f>IFERROR(_xll.qlIndexFixing(ONIndex3M,I1106,TRUE,_xll.ohTrigger(RecalcTrigger,Trigger3M)),NA())</f>
        <v>2.1440241849353114E-2</v>
      </c>
      <c r="P1106" s="44">
        <f>IFERROR(_xll.qlIndexFixing(ONIndex6M,I1106,TRUE,_xll.ohTrigger(RecalcTrigger,Trigger6M)),NA())</f>
        <v>2.1691521516826739E-2</v>
      </c>
      <c r="Q1106" s="183">
        <f>IFERROR(_xll.qlIndexFixing(ONIndex1Y,I1106,TRUE,_xll.ohTrigger(RecalcTrigger,Trigger1Y)),NA())</f>
        <v>2.2110730945277268E-2</v>
      </c>
    </row>
    <row r="1107" spans="2:17" x14ac:dyDescent="0.2">
      <c r="B1107" s="39" t="s">
        <v>42</v>
      </c>
      <c r="D1107" s="42">
        <f>_xll.qlCalendarAdvance(Calendar,$D1106,B1107,"f",FALSE)</f>
        <v>47121</v>
      </c>
      <c r="E1107" s="177">
        <f>_xll.qlInterestRateIndexValueDate(IndexON,D1107)</f>
        <v>47121</v>
      </c>
      <c r="F1107" s="193">
        <f>IFERROR(_xll.qlIndexFixing(IndexON,D1107,TRUE,_xll.ohTrigger(RecalcTrigger,TriggerON)),NA())</f>
        <v>2.0445376295974427E-2</v>
      </c>
      <c r="H1107" s="42">
        <f>_xll.qlCalendarAdvance(Calendar,$H1106,B1107,"f",FALSE)</f>
        <v>47121</v>
      </c>
      <c r="I1107" s="177">
        <f>_xll.qlInterestRateIndexValueDate(Index1M,$H1107)</f>
        <v>47123</v>
      </c>
      <c r="J1107" s="182">
        <f>IFERROR(_xll.qlIndexFixing(Index1M,$H1107,TRUE,_xll.ohTrigger(RecalcTrigger,Trigger1M)),NA())</f>
        <v>2.0765283740571117E-2</v>
      </c>
      <c r="K1107" s="44">
        <f>IFERROR(_xll.qlIndexFixing(Index3M,H1107,TRUE,_xll.ohTrigger(RecalcTrigger,Trigger3M)),NA())</f>
        <v>2.1493104032974664E-2</v>
      </c>
      <c r="L1107" s="44">
        <f>IFERROR(_xll.qlIndexFixing(Index6M,$H1107,TRUE,_xll.ohTrigger(RecalcTrigger,Trigger6M)),NA())</f>
        <v>2.1781513852537862E-2</v>
      </c>
      <c r="M1107" s="183">
        <f>IFERROR(_xll.qlIndexFixing(Index1Y,$H1107,TRUE,_xll.ohTrigger(RecalcTrigger,Trigger1Y)),NA())</f>
        <v>2.2288588408307306E-2</v>
      </c>
      <c r="N1107" s="182">
        <f>IFERROR(_xll.qlIndexFixing(ONIndex1M,I1107,TRUE,_xll.ohTrigger(RecalcTrigger,Trigger1M)),NA())</f>
        <v>2.0746062092396045E-2</v>
      </c>
      <c r="O1107" s="44">
        <f>IFERROR(_xll.qlIndexFixing(ONIndex3M,I1107,TRUE,_xll.ohTrigger(RecalcTrigger,Trigger3M)),NA())</f>
        <v>2.1439967098730861E-2</v>
      </c>
      <c r="P1107" s="44">
        <f>IFERROR(_xll.qlIndexFixing(ONIndex6M,I1107,TRUE,_xll.ohTrigger(RecalcTrigger,Trigger6M)),NA())</f>
        <v>2.1690121903681359E-2</v>
      </c>
      <c r="Q1107" s="183">
        <f>IFERROR(_xll.qlIndexFixing(ONIndex1Y,I1107,TRUE,_xll.ohTrigger(RecalcTrigger,Trigger1Y)),NA())</f>
        <v>2.2109292637164657E-2</v>
      </c>
    </row>
    <row r="1108" spans="2:17" x14ac:dyDescent="0.2">
      <c r="B1108" s="39" t="s">
        <v>42</v>
      </c>
      <c r="D1108" s="42">
        <f>_xll.qlCalendarAdvance(Calendar,$D1107,B1108,"f",FALSE)</f>
        <v>47128</v>
      </c>
      <c r="E1108" s="177">
        <f>_xll.qlInterestRateIndexValueDate(IndexON,D1108)</f>
        <v>47128</v>
      </c>
      <c r="F1108" s="193">
        <f>IFERROR(_xll.qlIndexFixing(IndexON,D1108,TRUE,_xll.ohTrigger(RecalcTrigger,TriggerON)),NA())</f>
        <v>2.044793094374775E-2</v>
      </c>
      <c r="H1108" s="42">
        <f>_xll.qlCalendarAdvance(Calendar,$H1107,B1108,"f",FALSE)</f>
        <v>47128</v>
      </c>
      <c r="I1108" s="177">
        <f>_xll.qlInterestRateIndexValueDate(Index1M,$H1108)</f>
        <v>47130</v>
      </c>
      <c r="J1108" s="182">
        <f>IFERROR(_xll.qlIndexFixing(Index1M,$H1108,TRUE,_xll.ohTrigger(RecalcTrigger,Trigger1M)),NA())</f>
        <v>2.0766042536786659E-2</v>
      </c>
      <c r="K1108" s="44">
        <f>IFERROR(_xll.qlIndexFixing(Index3M,H1108,TRUE,_xll.ohTrigger(RecalcTrigger,Trigger3M)),NA())</f>
        <v>2.1492290564545158E-2</v>
      </c>
      <c r="L1108" s="44">
        <f>IFERROR(_xll.qlIndexFixing(Index6M,$H1108,TRUE,_xll.ohTrigger(RecalcTrigger,Trigger6M)),NA())</f>
        <v>2.1779099099490176E-2</v>
      </c>
      <c r="M1108" s="183">
        <f>IFERROR(_xll.qlIndexFixing(Index1Y,$H1108,TRUE,_xll.ohTrigger(RecalcTrigger,Trigger1Y)),NA())</f>
        <v>2.2285316361980997E-2</v>
      </c>
      <c r="N1108" s="182">
        <f>IFERROR(_xll.qlIndexFixing(ONIndex1M,I1108,TRUE,_xll.ohTrigger(RecalcTrigger,Trigger1M)),NA())</f>
        <v>2.074693179782372E-2</v>
      </c>
      <c r="O1108" s="44">
        <f>IFERROR(_xll.qlIndexFixing(ONIndex3M,I1108,TRUE,_xll.ohTrigger(RecalcTrigger,Trigger3M)),NA())</f>
        <v>2.1439577976796187E-2</v>
      </c>
      <c r="P1108" s="44">
        <f>IFERROR(_xll.qlIndexFixing(ONIndex6M,I1108,TRUE,_xll.ohTrigger(RecalcTrigger,Trigger6M)),NA())</f>
        <v>2.1688433230320214E-2</v>
      </c>
      <c r="Q1108" s="183">
        <f>IFERROR(_xll.qlIndexFixing(ONIndex1Y,I1108,TRUE,_xll.ohTrigger(RecalcTrigger,Trigger1Y)),NA())</f>
        <v>2.2107556700969866E-2</v>
      </c>
    </row>
    <row r="1109" spans="2:17" x14ac:dyDescent="0.2">
      <c r="B1109" s="39" t="s">
        <v>42</v>
      </c>
      <c r="D1109" s="42">
        <f>_xll.qlCalendarAdvance(Calendar,$D1108,B1109,"f",FALSE)</f>
        <v>47135</v>
      </c>
      <c r="E1109" s="177">
        <f>_xll.qlInterestRateIndexValueDate(IndexON,D1109)</f>
        <v>47135</v>
      </c>
      <c r="F1109" s="193">
        <f>IFERROR(_xll.qlIndexFixing(IndexON,D1109,TRUE,_xll.ohTrigger(RecalcTrigger,TriggerON)),NA())</f>
        <v>2.0450399528284535E-2</v>
      </c>
      <c r="H1109" s="42">
        <f>_xll.qlCalendarAdvance(Calendar,$H1108,B1109,"f",FALSE)</f>
        <v>47135</v>
      </c>
      <c r="I1109" s="177">
        <f>_xll.qlInterestRateIndexValueDate(Index1M,$H1109)</f>
        <v>47137</v>
      </c>
      <c r="J1109" s="182">
        <f>IFERROR(_xll.qlIndexFixing(Index1M,$H1109,TRUE,_xll.ohTrigger(RecalcTrigger,Trigger1M)),NA())</f>
        <v>2.0766730009250129E-2</v>
      </c>
      <c r="K1109" s="44">
        <f>IFERROR(_xll.qlIndexFixing(Index3M,H1109,TRUE,_xll.ohTrigger(RecalcTrigger,Trigger3M)),NA())</f>
        <v>2.1491404722049801E-2</v>
      </c>
      <c r="L1109" s="44">
        <f>IFERROR(_xll.qlIndexFixing(Index6M,$H1109,TRUE,_xll.ohTrigger(RecalcTrigger,Trigger6M)),NA())</f>
        <v>2.1776628294272734E-2</v>
      </c>
      <c r="M1109" s="183">
        <f>IFERROR(_xll.qlIndexFixing(Index1Y,$H1109,TRUE,_xll.ohTrigger(RecalcTrigger,Trigger1Y)),NA())</f>
        <v>2.2281988400211294E-2</v>
      </c>
      <c r="N1109" s="182">
        <f>IFERROR(_xll.qlIndexFixing(ONIndex1M,I1109,TRUE,_xll.ohTrigger(RecalcTrigger,Trigger1M)),NA())</f>
        <v>2.0747729867673925E-2</v>
      </c>
      <c r="O1109" s="44">
        <f>IFERROR(_xll.qlIndexFixing(ONIndex3M,I1109,TRUE,_xll.ohTrigger(RecalcTrigger,Trigger3M)),NA())</f>
        <v>2.1439115263328645E-2</v>
      </c>
      <c r="P1109" s="44">
        <f>IFERROR(_xll.qlIndexFixing(ONIndex6M,I1109,TRUE,_xll.ohTrigger(RecalcTrigger,Trigger6M)),NA())</f>
        <v>2.1686684807153966E-2</v>
      </c>
      <c r="Q1109" s="183">
        <f>IFERROR(_xll.qlIndexFixing(ONIndex1Y,I1109,TRUE,_xll.ohTrigger(RecalcTrigger,Trigger1Y)),NA())</f>
        <v>2.2105758676120857E-2</v>
      </c>
    </row>
    <row r="1110" spans="2:17" x14ac:dyDescent="0.2">
      <c r="B1110" s="39" t="s">
        <v>42</v>
      </c>
      <c r="D1110" s="42">
        <f>_xll.qlCalendarAdvance(Calendar,$D1109,B1110,"f",FALSE)</f>
        <v>47142</v>
      </c>
      <c r="E1110" s="177">
        <f>_xll.qlInterestRateIndexValueDate(IndexON,D1110)</f>
        <v>47142</v>
      </c>
      <c r="F1110" s="193">
        <f>IFERROR(_xll.qlIndexFixing(IndexON,D1110,TRUE,_xll.ohTrigger(RecalcTrigger,TriggerON)),NA())</f>
        <v>2.0452782216011656E-2</v>
      </c>
      <c r="H1110" s="42">
        <f>_xll.qlCalendarAdvance(Calendar,$H1109,B1110,"f",FALSE)</f>
        <v>47142</v>
      </c>
      <c r="I1110" s="177">
        <f>_xll.qlInterestRateIndexValueDate(Index1M,$H1110)</f>
        <v>47144</v>
      </c>
      <c r="J1110" s="182">
        <f>IFERROR(_xll.qlIndexFixing(Index1M,$H1110,TRUE,_xll.ohTrigger(RecalcTrigger,Trigger1M)),NA())</f>
        <v>2.0767346435246827E-2</v>
      </c>
      <c r="K1110" s="44">
        <f>IFERROR(_xll.qlIndexFixing(Index3M,H1110,TRUE,_xll.ohTrigger(RecalcTrigger,Trigger3M)),NA())</f>
        <v>2.1490446783503536E-2</v>
      </c>
      <c r="L1110" s="44">
        <f>IFERROR(_xll.qlIndexFixing(Index6M,$H1110,TRUE,_xll.ohTrigger(RecalcTrigger,Trigger6M)),NA())</f>
        <v>2.1774101790780129E-2</v>
      </c>
      <c r="M1110" s="183">
        <f>IFERROR(_xll.qlIndexFixing(Index1Y,$H1110,TRUE,_xll.ohTrigger(RecalcTrigger,Trigger1Y)),NA())</f>
        <v>2.227860481955226E-2</v>
      </c>
      <c r="N1110" s="182">
        <f>IFERROR(_xll.qlIndexFixing(ONIndex1M,I1110,TRUE,_xll.ohTrigger(RecalcTrigger,Trigger1M)),NA())</f>
        <v>2.0748456578605357E-2</v>
      </c>
      <c r="O1110" s="44">
        <f>IFERROR(_xll.qlIndexFixing(ONIndex3M,I1110,TRUE,_xll.ohTrigger(RecalcTrigger,Trigger3M)),NA())</f>
        <v>2.1438579234906996E-2</v>
      </c>
      <c r="P1110" s="44">
        <f>IFERROR(_xll.qlIndexFixing(ONIndex6M,I1110,TRUE,_xll.ohTrigger(RecalcTrigger,Trigger6M)),NA())</f>
        <v>2.1684876983982804E-2</v>
      </c>
      <c r="Q1110" s="183">
        <f>IFERROR(_xll.qlIndexFixing(ONIndex1Y,I1110,TRUE,_xll.ohTrigger(RecalcTrigger,Trigger1Y)),NA())</f>
        <v>2.2103898851986159E-2</v>
      </c>
    </row>
    <row r="1111" spans="2:17" x14ac:dyDescent="0.2">
      <c r="B1111" s="39" t="s">
        <v>42</v>
      </c>
      <c r="D1111" s="42">
        <f>_xll.qlCalendarAdvance(Calendar,$D1110,B1111,"f",FALSE)</f>
        <v>47149</v>
      </c>
      <c r="E1111" s="177">
        <f>_xll.qlInterestRateIndexValueDate(IndexON,D1111)</f>
        <v>47149</v>
      </c>
      <c r="F1111" s="193">
        <f>IFERROR(_xll.qlIndexFixing(IndexON,D1111,TRUE,_xll.ohTrigger(RecalcTrigger,TriggerON)),NA())</f>
        <v>2.0455079172476687E-2</v>
      </c>
      <c r="H1111" s="42">
        <f>_xll.qlCalendarAdvance(Calendar,$H1110,B1111,"f",FALSE)</f>
        <v>47149</v>
      </c>
      <c r="I1111" s="177">
        <f>_xll.qlInterestRateIndexValueDate(Index1M,$H1111)</f>
        <v>47151</v>
      </c>
      <c r="J1111" s="182">
        <f>IFERROR(_xll.qlIndexFixing(Index1M,$H1111,TRUE,_xll.ohTrigger(RecalcTrigger,Trigger1M)),NA())</f>
        <v>2.0765995813626845E-2</v>
      </c>
      <c r="K1111" s="44">
        <f>IFERROR(_xll.qlIndexFixing(Index3M,H1111,TRUE,_xll.ohTrigger(RecalcTrigger,Trigger3M)),NA())</f>
        <v>2.1488863620032883E-2</v>
      </c>
      <c r="L1111" s="44">
        <f>IFERROR(_xll.qlIndexFixing(Index6M,$H1111,TRUE,_xll.ohTrigger(RecalcTrigger,Trigger6M)),NA())</f>
        <v>2.177151994291137E-2</v>
      </c>
      <c r="M1111" s="183">
        <f>IFERROR(_xll.qlIndexFixing(Index1Y,$H1111,TRUE,_xll.ohTrigger(RecalcTrigger,Trigger1Y)),NA())</f>
        <v>2.2275165916564272E-2</v>
      </c>
      <c r="N1111" s="182">
        <f>IFERROR(_xll.qlIndexFixing(ONIndex1M,I1111,TRUE,_xll.ohTrigger(RecalcTrigger,Trigger1M)),NA())</f>
        <v>2.0749112207756326E-2</v>
      </c>
      <c r="O1111" s="44">
        <f>IFERROR(_xll.qlIndexFixing(ONIndex3M,I1111,TRUE,_xll.ohTrigger(RecalcTrigger,Trigger3M)),NA())</f>
        <v>2.1437970168030063E-2</v>
      </c>
      <c r="P1111" s="44">
        <f>IFERROR(_xll.qlIndexFixing(ONIndex6M,I1111,TRUE,_xll.ohTrigger(RecalcTrigger,Trigger6M)),NA())</f>
        <v>2.1683010110846723E-2</v>
      </c>
      <c r="Q1111" s="183">
        <f>IFERROR(_xll.qlIndexFixing(ONIndex1Y,I1111,TRUE,_xll.ohTrigger(RecalcTrigger,Trigger1Y)),NA())</f>
        <v>2.2101977517934301E-2</v>
      </c>
    </row>
    <row r="1112" spans="2:17" x14ac:dyDescent="0.2">
      <c r="B1112" s="39" t="s">
        <v>42</v>
      </c>
      <c r="D1112" s="42">
        <f>_xll.qlCalendarAdvance(Calendar,$D1111,B1112,"f",FALSE)</f>
        <v>47156</v>
      </c>
      <c r="E1112" s="177">
        <f>_xll.qlInterestRateIndexValueDate(IndexON,D1112)</f>
        <v>47156</v>
      </c>
      <c r="F1112" s="193">
        <f>IFERROR(_xll.qlIndexFixing(IndexON,D1112,TRUE,_xll.ohTrigger(RecalcTrigger,TriggerON)),NA())</f>
        <v>2.0457290564026565E-2</v>
      </c>
      <c r="H1112" s="42">
        <f>_xll.qlCalendarAdvance(Calendar,$H1111,B1112,"f",FALSE)</f>
        <v>47156</v>
      </c>
      <c r="I1112" s="177">
        <f>_xll.qlInterestRateIndexValueDate(Index1M,$H1112)</f>
        <v>47158</v>
      </c>
      <c r="J1112" s="182">
        <f>IFERROR(_xll.qlIndexFixing(Index1M,$H1112,TRUE,_xll.ohTrigger(RecalcTrigger,Trigger1M)),NA())</f>
        <v>2.0766485934116754E-2</v>
      </c>
      <c r="K1112" s="44">
        <f>IFERROR(_xll.qlIndexFixing(Index3M,H1112,TRUE,_xll.ohTrigger(RecalcTrigger,Trigger3M)),NA())</f>
        <v>2.1487767447181519E-2</v>
      </c>
      <c r="L1112" s="44">
        <f>IFERROR(_xll.qlIndexFixing(Index6M,$H1112,TRUE,_xll.ohTrigger(RecalcTrigger,Trigger6M)),NA())</f>
        <v>2.1768883104566351E-2</v>
      </c>
      <c r="M1112" s="183">
        <f>IFERROR(_xll.qlIndexFixing(Index1Y,$H1112,TRUE,_xll.ohTrigger(RecalcTrigger,Trigger1Y)),NA())</f>
        <v>2.2271671987812068E-2</v>
      </c>
      <c r="N1112" s="182">
        <f>IFERROR(_xll.qlIndexFixing(ONIndex1M,I1112,TRUE,_xll.ohTrigger(RecalcTrigger,Trigger1M)),NA())</f>
        <v>2.0749697031705594E-2</v>
      </c>
      <c r="O1112" s="44">
        <f>IFERROR(_xll.qlIndexFixing(ONIndex3M,I1112,TRUE,_xll.ohTrigger(RecalcTrigger,Trigger3M)),NA())</f>
        <v>2.1437288339116733E-2</v>
      </c>
      <c r="P1112" s="44">
        <f>IFERROR(_xll.qlIndexFixing(ONIndex6M,I1112,TRUE,_xll.ohTrigger(RecalcTrigger,Trigger6M)),NA())</f>
        <v>2.1681084537306106E-2</v>
      </c>
      <c r="Q1112" s="183">
        <f>IFERROR(_xll.qlIndexFixing(ONIndex1Y,I1112,TRUE,_xll.ohTrigger(RecalcTrigger,Trigger1Y)),NA())</f>
        <v>2.2099994963413749E-2</v>
      </c>
    </row>
    <row r="1113" spans="2:17" x14ac:dyDescent="0.2">
      <c r="B1113" s="39" t="s">
        <v>42</v>
      </c>
      <c r="D1113" s="42">
        <f>_xll.qlCalendarAdvance(Calendar,$D1112,B1113,"f",FALSE)</f>
        <v>47163</v>
      </c>
      <c r="E1113" s="177">
        <f>_xll.qlInterestRateIndexValueDate(IndexON,D1113)</f>
        <v>47163</v>
      </c>
      <c r="F1113" s="193">
        <f>IFERROR(_xll.qlIndexFixing(IndexON,D1113,TRUE,_xll.ohTrigger(RecalcTrigger,TriggerON)),NA())</f>
        <v>2.0459416556128929E-2</v>
      </c>
      <c r="H1113" s="42">
        <f>_xll.qlCalendarAdvance(Calendar,$H1112,B1113,"f",FALSE)</f>
        <v>47163</v>
      </c>
      <c r="I1113" s="177">
        <f>_xll.qlInterestRateIndexValueDate(Index1M,$H1113)</f>
        <v>47165</v>
      </c>
      <c r="J1113" s="182">
        <f>IFERROR(_xll.qlIndexFixing(Index1M,$H1113,TRUE,_xll.ohTrigger(RecalcTrigger,Trigger1M)),NA())</f>
        <v>2.0766905792733197E-2</v>
      </c>
      <c r="K1113" s="44">
        <f>IFERROR(_xll.qlIndexFixing(Index3M,H1113,TRUE,_xll.ohTrigger(RecalcTrigger,Trigger3M)),NA())</f>
        <v>2.1486599996733295E-2</v>
      </c>
      <c r="L1113" s="44">
        <f>IFERROR(_xll.qlIndexFixing(Index6M,$H1113,TRUE,_xll.ohTrigger(RecalcTrigger,Trigger6M)),NA())</f>
        <v>2.1766191629649382E-2</v>
      </c>
      <c r="M1113" s="183">
        <f>IFERROR(_xll.qlIndexFixing(Index1Y,$H1113,TRUE,_xll.ohTrigger(RecalcTrigger,Trigger1Y)),NA())</f>
        <v>2.2268123329866045E-2</v>
      </c>
      <c r="N1113" s="182">
        <f>IFERROR(_xll.qlIndexFixing(ONIndex1M,I1113,TRUE,_xll.ohTrigger(RecalcTrigger,Trigger1M)),NA())</f>
        <v>2.0750211327351664E-2</v>
      </c>
      <c r="O1113" s="44">
        <f>IFERROR(_xll.qlIndexFixing(ONIndex3M,I1113,TRUE,_xll.ohTrigger(RecalcTrigger,Trigger3M)),NA())</f>
        <v>2.1436534024745768E-2</v>
      </c>
      <c r="P1113" s="44">
        <f>IFERROR(_xll.qlIndexFixing(ONIndex6M,I1113,TRUE,_xll.ohTrigger(RecalcTrigger,Trigger6M)),NA())</f>
        <v>2.1679100613640756E-2</v>
      </c>
      <c r="Q1113" s="183">
        <f>IFERROR(_xll.qlIndexFixing(ONIndex1Y,I1113,TRUE,_xll.ohTrigger(RecalcTrigger,Trigger1Y)),NA())</f>
        <v>2.2097951477952904E-2</v>
      </c>
    </row>
    <row r="1114" spans="2:17" x14ac:dyDescent="0.2">
      <c r="B1114" s="39" t="s">
        <v>42</v>
      </c>
      <c r="D1114" s="42">
        <f>_xll.qlCalendarAdvance(Calendar,$D1113,B1114,"f",FALSE)</f>
        <v>47170</v>
      </c>
      <c r="E1114" s="177">
        <f>_xll.qlInterestRateIndexValueDate(IndexON,D1114)</f>
        <v>47170</v>
      </c>
      <c r="F1114" s="193">
        <f>IFERROR(_xll.qlIndexFixing(IndexON,D1114,TRUE,_xll.ohTrigger(RecalcTrigger,TriggerON)),NA())</f>
        <v>2.0461457315210652E-2</v>
      </c>
      <c r="H1114" s="42">
        <f>_xll.qlCalendarAdvance(Calendar,$H1113,B1114,"f",FALSE)</f>
        <v>47170</v>
      </c>
      <c r="I1114" s="177">
        <f>_xll.qlInterestRateIndexValueDate(Index1M,$H1114)</f>
        <v>47172</v>
      </c>
      <c r="J1114" s="182">
        <f>IFERROR(_xll.qlIndexFixing(Index1M,$H1114,TRUE,_xll.ohTrigger(RecalcTrigger,Trigger1M)),NA())</f>
        <v>2.0767255666714415E-2</v>
      </c>
      <c r="K1114" s="44">
        <f>IFERROR(_xll.qlIndexFixing(Index3M,H1114,TRUE,_xll.ohTrigger(RecalcTrigger,Trigger3M)),NA())</f>
        <v>2.1485361546703125E-2</v>
      </c>
      <c r="L1114" s="44">
        <f>IFERROR(_xll.qlIndexFixing(Index6M,$H1114,TRUE,_xll.ohTrigger(RecalcTrigger,Trigger6M)),NA())</f>
        <v>2.1763445872066974E-2</v>
      </c>
      <c r="M1114" s="183">
        <f>IFERROR(_xll.qlIndexFixing(Index1Y,$H1114,TRUE,_xll.ohTrigger(RecalcTrigger,Trigger1Y)),NA())</f>
        <v>2.2264520239300954E-2</v>
      </c>
      <c r="N1114" s="182">
        <f>IFERROR(_xll.qlIndexFixing(ONIndex1M,I1114,TRUE,_xll.ohTrigger(RecalcTrigger,Trigger1M)),NA())</f>
        <v>2.0750655371513105E-2</v>
      </c>
      <c r="O1114" s="44">
        <f>IFERROR(_xll.qlIndexFixing(ONIndex3M,I1114,TRUE,_xll.ohTrigger(RecalcTrigger,Trigger3M)),NA())</f>
        <v>2.1435707501336054E-2</v>
      </c>
      <c r="P1114" s="44">
        <f>IFERROR(_xll.qlIndexFixing(ONIndex6M,I1114,TRUE,_xll.ohTrigger(RecalcTrigger,Trigger6M)),NA())</f>
        <v>2.1677058689570927E-2</v>
      </c>
      <c r="Q1114" s="183">
        <f>IFERROR(_xll.qlIndexFixing(ONIndex1Y,I1114,TRUE,_xll.ohTrigger(RecalcTrigger,Trigger1Y)),NA())</f>
        <v>2.2095847350920295E-2</v>
      </c>
    </row>
    <row r="1115" spans="2:17" x14ac:dyDescent="0.2">
      <c r="B1115" s="39" t="s">
        <v>42</v>
      </c>
      <c r="D1115" s="42">
        <f>_xll.qlCalendarAdvance(Calendar,$D1114,B1115,"f",FALSE)</f>
        <v>47177</v>
      </c>
      <c r="E1115" s="177">
        <f>_xll.qlInterestRateIndexValueDate(IndexON,D1115)</f>
        <v>47177</v>
      </c>
      <c r="F1115" s="193">
        <f>IFERROR(_xll.qlIndexFixing(IndexON,D1115,TRUE,_xll.ohTrigger(RecalcTrigger,TriggerON)),NA())</f>
        <v>2.0463413006899245E-2</v>
      </c>
      <c r="H1115" s="42">
        <f>_xll.qlCalendarAdvance(Calendar,$H1114,B1115,"f",FALSE)</f>
        <v>47177</v>
      </c>
      <c r="I1115" s="177">
        <f>_xll.qlInterestRateIndexValueDate(Index1M,$H1115)</f>
        <v>47179</v>
      </c>
      <c r="J1115" s="182">
        <f>IFERROR(_xll.qlIndexFixing(Index1M,$H1115,TRUE,_xll.ohTrigger(RecalcTrigger,Trigger1M)),NA())</f>
        <v>2.0769983928930202E-2</v>
      </c>
      <c r="K1115" s="44">
        <f>IFERROR(_xll.qlIndexFixing(Index3M,H1115,TRUE,_xll.ohTrigger(RecalcTrigger,Trigger3M)),NA())</f>
        <v>2.1486712801419984E-2</v>
      </c>
      <c r="L1115" s="44">
        <f>IFERROR(_xll.qlIndexFixing(Index6M,$H1115,TRUE,_xll.ohTrigger(RecalcTrigger,Trigger6M)),NA())</f>
        <v>2.1762391001451716E-2</v>
      </c>
      <c r="M1115" s="183">
        <f>IFERROR(_xll.qlIndexFixing(Index1Y,$H1115,TRUE,_xll.ohTrigger(RecalcTrigger,Trigger1Y)),NA())</f>
        <v>2.2260863012696128E-2</v>
      </c>
      <c r="N1115" s="182">
        <f>IFERROR(_xll.qlIndexFixing(ONIndex1M,I1115,TRUE,_xll.ohTrigger(RecalcTrigger,Trigger1M)),NA())</f>
        <v>2.0751029440928548E-2</v>
      </c>
      <c r="O1115" s="44">
        <f>IFERROR(_xll.qlIndexFixing(ONIndex3M,I1115,TRUE,_xll.ohTrigger(RecalcTrigger,Trigger3M)),NA())</f>
        <v>2.1434809045626224E-2</v>
      </c>
      <c r="P1115" s="44">
        <f>IFERROR(_xll.qlIndexFixing(ONIndex6M,I1115,TRUE,_xll.ohTrigger(RecalcTrigger,Trigger6M)),NA())</f>
        <v>2.1674959114816872E-2</v>
      </c>
      <c r="Q1115" s="183">
        <f>IFERROR(_xll.qlIndexFixing(ONIndex1Y,I1115,TRUE,_xll.ohTrigger(RecalcTrigger,Trigger1Y)),NA())</f>
        <v>2.2093682871764386E-2</v>
      </c>
    </row>
    <row r="1116" spans="2:17" x14ac:dyDescent="0.2">
      <c r="B1116" s="39" t="s">
        <v>42</v>
      </c>
      <c r="D1116" s="42">
        <f>_xll.qlCalendarAdvance(Calendar,$D1115,B1116,"f",FALSE)</f>
        <v>47184</v>
      </c>
      <c r="E1116" s="177">
        <f>_xll.qlInterestRateIndexValueDate(IndexON,D1116)</f>
        <v>47184</v>
      </c>
      <c r="F1116" s="193">
        <f>IFERROR(_xll.qlIndexFixing(IndexON,D1116,TRUE,_xll.ohTrigger(RecalcTrigger,TriggerON)),NA())</f>
        <v>2.0465283797301836E-2</v>
      </c>
      <c r="H1116" s="42">
        <f>_xll.qlCalendarAdvance(Calendar,$H1115,B1116,"f",FALSE)</f>
        <v>47184</v>
      </c>
      <c r="I1116" s="177">
        <f>_xll.qlInterestRateIndexValueDate(Index1M,$H1116)</f>
        <v>47186</v>
      </c>
      <c r="J1116" s="182">
        <f>IFERROR(_xll.qlIndexFixing(Index1M,$H1116,TRUE,_xll.ohTrigger(RecalcTrigger,Trigger1M)),NA())</f>
        <v>2.0769568543509385E-2</v>
      </c>
      <c r="K1116" s="44">
        <f>IFERROR(_xll.qlIndexFixing(Index3M,H1116,TRUE,_xll.ohTrigger(RecalcTrigger,Trigger3M)),NA())</f>
        <v>2.1485307893521884E-2</v>
      </c>
      <c r="L1116" s="44">
        <f>IFERROR(_xll.qlIndexFixing(Index6M,$H1116,TRUE,_xll.ohTrigger(RecalcTrigger,Trigger6M)),NA())</f>
        <v>2.1759522248871364E-2</v>
      </c>
      <c r="M1116" s="183">
        <f>IFERROR(_xll.qlIndexFixing(Index1Y,$H1116,TRUE,_xll.ohTrigger(RecalcTrigger,Trigger1Y)),NA())</f>
        <v>2.225715194663546E-2</v>
      </c>
      <c r="N1116" s="182">
        <f>IFERROR(_xll.qlIndexFixing(ONIndex1M,I1116,TRUE,_xll.ohTrigger(RecalcTrigger,Trigger1M)),NA())</f>
        <v>2.0751333812576434E-2</v>
      </c>
      <c r="O1116" s="44">
        <f>IFERROR(_xll.qlIndexFixing(ONIndex3M,I1116,TRUE,_xll.ohTrigger(RecalcTrigger,Trigger3M)),NA())</f>
        <v>2.1433838933715421E-2</v>
      </c>
      <c r="P1116" s="44">
        <f>IFERROR(_xll.qlIndexFixing(ONIndex6M,I1116,TRUE,_xll.ohTrigger(RecalcTrigger,Trigger6M)),NA())</f>
        <v>2.1672802239418587E-2</v>
      </c>
      <c r="Q1116" s="183">
        <f>IFERROR(_xll.qlIndexFixing(ONIndex1Y,I1116,TRUE,_xll.ohTrigger(RecalcTrigger,Trigger1Y)),NA())</f>
        <v>2.209145833001358E-2</v>
      </c>
    </row>
    <row r="1117" spans="2:17" x14ac:dyDescent="0.2">
      <c r="B1117" s="39" t="s">
        <v>42</v>
      </c>
      <c r="D1117" s="42">
        <f>_xll.qlCalendarAdvance(Calendar,$D1116,B1117,"f",FALSE)</f>
        <v>47191</v>
      </c>
      <c r="E1117" s="177">
        <f>_xll.qlInterestRateIndexValueDate(IndexON,D1117)</f>
        <v>47191</v>
      </c>
      <c r="F1117" s="193">
        <f>IFERROR(_xll.qlIndexFixing(IndexON,D1117,TRUE,_xll.ohTrigger(RecalcTrigger,TriggerON)),NA())</f>
        <v>2.0467069852365682E-2</v>
      </c>
      <c r="H1117" s="42">
        <f>_xll.qlCalendarAdvance(Calendar,$H1116,B1117,"f",FALSE)</f>
        <v>47191</v>
      </c>
      <c r="I1117" s="177">
        <f>_xll.qlInterestRateIndexValueDate(Index1M,$H1117)</f>
        <v>47193</v>
      </c>
      <c r="J1117" s="182">
        <f>IFERROR(_xll.qlIndexFixing(Index1M,$H1117,TRUE,_xll.ohTrigger(RecalcTrigger,Trigger1M)),NA())</f>
        <v>2.076969540831192E-2</v>
      </c>
      <c r="K1117" s="44">
        <f>IFERROR(_xll.qlIndexFixing(Index3M,H1117,TRUE,_xll.ohTrigger(RecalcTrigger,Trigger3M)),NA())</f>
        <v>2.1483832898576125E-2</v>
      </c>
      <c r="L1117" s="44">
        <f>IFERROR(_xll.qlIndexFixing(Index6M,$H1117,TRUE,_xll.ohTrigger(RecalcTrigger,Trigger6M)),NA())</f>
        <v>2.1756600363796716E-2</v>
      </c>
      <c r="M1117" s="183">
        <f>IFERROR(_xll.qlIndexFixing(Index1Y,$H1117,TRUE,_xll.ohTrigger(RecalcTrigger,Trigger1Y)),NA())</f>
        <v>2.2253387337707653E-2</v>
      </c>
      <c r="N1117" s="182">
        <f>IFERROR(_xll.qlIndexFixing(ONIndex1M,I1117,TRUE,_xll.ohTrigger(RecalcTrigger,Trigger1M)),NA())</f>
        <v>2.0751568763115458E-2</v>
      </c>
      <c r="O1117" s="44">
        <f>IFERROR(_xll.qlIndexFixing(ONIndex3M,I1117,TRUE,_xll.ohTrigger(RecalcTrigger,Trigger3M)),NA())</f>
        <v>2.1432797442422213E-2</v>
      </c>
      <c r="P1117" s="44">
        <f>IFERROR(_xll.qlIndexFixing(ONIndex6M,I1117,TRUE,_xll.ohTrigger(RecalcTrigger,Trigger6M)),NA())</f>
        <v>2.1670588413256198E-2</v>
      </c>
      <c r="Q1117" s="183">
        <f>IFERROR(_xll.qlIndexFixing(ONIndex1Y,I1117,TRUE,_xll.ohTrigger(RecalcTrigger,Trigger1Y)),NA())</f>
        <v>2.2089174015036406E-2</v>
      </c>
    </row>
    <row r="1118" spans="2:17" x14ac:dyDescent="0.2">
      <c r="B1118" s="39" t="s">
        <v>42</v>
      </c>
      <c r="D1118" s="42">
        <f>_xll.qlCalendarAdvance(Calendar,$D1117,B1118,"f",FALSE)</f>
        <v>47198</v>
      </c>
      <c r="E1118" s="177">
        <f>_xll.qlInterestRateIndexValueDate(IndexON,D1118)</f>
        <v>47198</v>
      </c>
      <c r="F1118" s="193">
        <f>IFERROR(_xll.qlIndexFixing(IndexON,D1118,TRUE,_xll.ohTrigger(RecalcTrigger,TriggerON)),NA())</f>
        <v>2.0468771337958103E-2</v>
      </c>
      <c r="H1118" s="42">
        <f>_xll.qlCalendarAdvance(Calendar,$H1117,B1118,"f",FALSE)</f>
        <v>47198</v>
      </c>
      <c r="I1118" s="177">
        <f>_xll.qlInterestRateIndexValueDate(Index1M,$H1118)</f>
        <v>47200</v>
      </c>
      <c r="J1118" s="182">
        <f>IFERROR(_xll.qlIndexFixing(Index1M,$H1118,TRUE,_xll.ohTrigger(RecalcTrigger,Trigger1M)),NA())</f>
        <v>2.0769753444976426E-2</v>
      </c>
      <c r="K1118" s="44">
        <f>IFERROR(_xll.qlIndexFixing(Index3M,H1118,TRUE,_xll.ohTrigger(RecalcTrigger,Trigger3M)),NA())</f>
        <v>2.1482288094698966E-2</v>
      </c>
      <c r="L1118" s="44">
        <f>IFERROR(_xll.qlIndexFixing(Index6M,$H1118,TRUE,_xll.ohTrigger(RecalcTrigger,Trigger6M)),NA())</f>
        <v>2.1753625700235188E-2</v>
      </c>
      <c r="M1118" s="183">
        <f>IFERROR(_xll.qlIndexFixing(Index1Y,$H1118,TRUE,_xll.ohTrigger(RecalcTrigger,Trigger1Y)),NA())</f>
        <v>2.2249569482504884E-2</v>
      </c>
      <c r="N1118" s="182">
        <f>IFERROR(_xll.qlIndexFixing(ONIndex1M,I1118,TRUE,_xll.ohTrigger(RecalcTrigger,Trigger1M)),NA())</f>
        <v>2.0751734569444125E-2</v>
      </c>
      <c r="O1118" s="44">
        <f>IFERROR(_xll.qlIndexFixing(ONIndex3M,I1118,TRUE,_xll.ohTrigger(RecalcTrigger,Trigger3M)),NA())</f>
        <v>2.1431684848005617E-2</v>
      </c>
      <c r="P1118" s="44">
        <f>IFERROR(_xll.qlIndexFixing(ONIndex6M,I1118,TRUE,_xll.ohTrigger(RecalcTrigger,Trigger6M)),NA())</f>
        <v>2.1668317986209829E-2</v>
      </c>
      <c r="Q1118" s="183">
        <f>IFERROR(_xll.qlIndexFixing(ONIndex1Y,I1118,TRUE,_xll.ohTrigger(RecalcTrigger,Trigger1Y)),NA())</f>
        <v>2.2086830216281328E-2</v>
      </c>
    </row>
    <row r="1119" spans="2:17" x14ac:dyDescent="0.2">
      <c r="B1119" s="39" t="s">
        <v>42</v>
      </c>
      <c r="D1119" s="42">
        <f>_xll.qlCalendarAdvance(Calendar,$D1118,B1119,"f",FALSE)</f>
        <v>47205</v>
      </c>
      <c r="E1119" s="177">
        <f>_xll.qlInterestRateIndexValueDate(IndexON,D1119)</f>
        <v>47205</v>
      </c>
      <c r="F1119" s="193">
        <f>IFERROR(_xll.qlIndexFixing(IndexON,D1119,TRUE,_xll.ohTrigger(RecalcTrigger,TriggerON)),NA())</f>
        <v>2.0470388420186225E-2</v>
      </c>
      <c r="H1119" s="42">
        <f>_xll.qlCalendarAdvance(Calendar,$H1118,B1119,"f",FALSE)</f>
        <v>47205</v>
      </c>
      <c r="I1119" s="177">
        <f>_xll.qlInterestRateIndexValueDate(Index1M,$H1119)</f>
        <v>47211</v>
      </c>
      <c r="J1119" s="182">
        <f>IFERROR(_xll.qlIndexFixing(Index1M,$H1119,TRUE,_xll.ohTrigger(RecalcTrigger,Trigger1M)),NA())</f>
        <v>2.0769116815976929E-2</v>
      </c>
      <c r="K1119" s="44">
        <f>IFERROR(_xll.qlIndexFixing(Index3M,H1119,TRUE,_xll.ohTrigger(RecalcTrigger,Trigger3M)),NA())</f>
        <v>2.1478194268923244E-2</v>
      </c>
      <c r="L1119" s="44">
        <f>IFERROR(_xll.qlIndexFixing(Index6M,$H1119,TRUE,_xll.ohTrigger(RecalcTrigger,Trigger6M)),NA())</f>
        <v>2.1748008765110655E-2</v>
      </c>
      <c r="M1119" s="183">
        <f>IFERROR(_xll.qlIndexFixing(Index1Y,$H1119,TRUE,_xll.ohTrigger(RecalcTrigger,Trigger1Y)),NA())</f>
        <v>2.2242724919835918E-2</v>
      </c>
      <c r="N1119" s="182">
        <f>IFERROR(_xll.qlIndexFixing(ONIndex1M,I1119,TRUE,_xll.ohTrigger(RecalcTrigger,Trigger1M)),NA())</f>
        <v>2.0751846594873058E-2</v>
      </c>
      <c r="O1119" s="44">
        <f>IFERROR(_xll.qlIndexFixing(ONIndex3M,I1119,TRUE,_xll.ohTrigger(RecalcTrigger,Trigger3M)),NA())</f>
        <v>2.1430150336767539E-2</v>
      </c>
      <c r="P1119" s="44">
        <f>IFERROR(_xll.qlIndexFixing(ONIndex6M,I1119,TRUE,_xll.ohTrigger(RecalcTrigger,Trigger6M)),NA())</f>
        <v>2.1665316260062184E-2</v>
      </c>
      <c r="Q1119" s="183">
        <f>IFERROR(_xll.qlIndexFixing(ONIndex1Y,I1119,TRUE,_xll.ohTrigger(RecalcTrigger,Trigger1Y)),NA())</f>
        <v>2.2083729821780196E-2</v>
      </c>
    </row>
    <row r="1120" spans="2:17" x14ac:dyDescent="0.2">
      <c r="B1120" s="39" t="s">
        <v>42</v>
      </c>
      <c r="D1120" s="42">
        <f>_xll.qlCalendarAdvance(Calendar,$D1119,B1120,"f",FALSE)</f>
        <v>47212</v>
      </c>
      <c r="E1120" s="177">
        <f>_xll.qlInterestRateIndexValueDate(IndexON,D1120)</f>
        <v>47212</v>
      </c>
      <c r="F1120" s="193">
        <f>IFERROR(_xll.qlIndexFixing(IndexON,D1120,TRUE,_xll.ohTrigger(RecalcTrigger,TriggerON)),NA())</f>
        <v>2.0471921264837434E-2</v>
      </c>
      <c r="H1120" s="42">
        <f>_xll.qlCalendarAdvance(Calendar,$H1119,B1120,"f",FALSE)</f>
        <v>47212</v>
      </c>
      <c r="I1120" s="177">
        <f>_xll.qlInterestRateIndexValueDate(Index1M,$H1120)</f>
        <v>47214</v>
      </c>
      <c r="J1120" s="182">
        <f>IFERROR(_xll.qlIndexFixing(Index1M,$H1120,TRUE,_xll.ohTrigger(RecalcTrigger,Trigger1M)),NA())</f>
        <v>2.0769664143063464E-2</v>
      </c>
      <c r="K1120" s="44">
        <f>IFERROR(_xll.qlIndexFixing(Index3M,H1120,TRUE,_xll.ohTrigger(RecalcTrigger,Trigger3M)),NA())</f>
        <v>2.1477470684928765E-2</v>
      </c>
      <c r="L1120" s="44">
        <f>IFERROR(_xll.qlIndexFixing(Index6M,$H1120,TRUE,_xll.ohTrigger(RecalcTrigger,Trigger6M)),NA())</f>
        <v>2.1747519453683334E-2</v>
      </c>
      <c r="M1120" s="183">
        <f>IFERROR(_xll.qlIndexFixing(Index1Y,$H1120,TRUE,_xll.ohTrigger(RecalcTrigger,Trigger1Y)),NA())</f>
        <v>2.2241775219664073E-2</v>
      </c>
      <c r="N1120" s="182">
        <f>IFERROR(_xll.qlIndexFixing(ONIndex1M,I1120,TRUE,_xll.ohTrigger(RecalcTrigger,Trigger1M)),NA())</f>
        <v>2.0751859856744659E-2</v>
      </c>
      <c r="O1120" s="44">
        <f>IFERROR(_xll.qlIndexFixing(ONIndex3M,I1120,TRUE,_xll.ohTrigger(RecalcTrigger,Trigger3M)),NA())</f>
        <v>2.1429247456437039E-2</v>
      </c>
      <c r="P1120" s="44">
        <f>IFERROR(_xll.qlIndexFixing(ONIndex6M,I1120,TRUE,_xll.ohTrigger(RecalcTrigger,Trigger6M)),NA())</f>
        <v>2.1663608728825778E-2</v>
      </c>
      <c r="Q1120" s="183">
        <f>IFERROR(_xll.qlIndexFixing(ONIndex1Y,I1120,TRUE,_xll.ohTrigger(RecalcTrigger,Trigger1Y)),NA())</f>
        <v>2.2081965325151387E-2</v>
      </c>
    </row>
    <row r="1121" spans="2:17" x14ac:dyDescent="0.2">
      <c r="B1121" s="39" t="s">
        <v>42</v>
      </c>
      <c r="D1121" s="42">
        <f>_xll.qlCalendarAdvance(Calendar,$D1120,B1121,"f",FALSE)</f>
        <v>47219</v>
      </c>
      <c r="E1121" s="177">
        <f>_xll.qlInterestRateIndexValueDate(IndexON,D1121)</f>
        <v>47219</v>
      </c>
      <c r="F1121" s="193">
        <f>IFERROR(_xll.qlIndexFixing(IndexON,D1121,TRUE,_xll.ohTrigger(RecalcTrigger,TriggerON)),NA())</f>
        <v>2.0473370038098793E-2</v>
      </c>
      <c r="H1121" s="42">
        <f>_xll.qlCalendarAdvance(Calendar,$H1120,B1121,"f",FALSE)</f>
        <v>47219</v>
      </c>
      <c r="I1121" s="177">
        <f>_xll.qlInterestRateIndexValueDate(Index1M,$H1121)</f>
        <v>47221</v>
      </c>
      <c r="J1121" s="182">
        <f>IFERROR(_xll.qlIndexFixing(Index1M,$H1121,TRUE,_xll.ohTrigger(RecalcTrigger,Trigger1M)),NA())</f>
        <v>2.0769517359082366E-2</v>
      </c>
      <c r="K1121" s="44">
        <f>IFERROR(_xll.qlIndexFixing(Index3M,H1121,TRUE,_xll.ohTrigger(RecalcTrigger,Trigger3M)),NA())</f>
        <v>2.1475733058774153E-2</v>
      </c>
      <c r="L1121" s="44">
        <f>IFERROR(_xll.qlIndexFixing(Index6M,$H1121,TRUE,_xll.ohTrigger(RecalcTrigger,Trigger6M)),NA())</f>
        <v>2.1744388578716915E-2</v>
      </c>
      <c r="M1121" s="183">
        <f>IFERROR(_xll.qlIndexFixing(Index1Y,$H1121,TRUE,_xll.ohTrigger(RecalcTrigger,Trigger1Y)),NA())</f>
        <v>2.2237799405230428E-2</v>
      </c>
      <c r="N1121" s="182">
        <f>IFERROR(_xll.qlIndexFixing(ONIndex1M,I1121,TRUE,_xll.ohTrigger(RecalcTrigger,Trigger1M)),NA())</f>
        <v>2.0751819891273726E-2</v>
      </c>
      <c r="O1121" s="44">
        <f>IFERROR(_xll.qlIndexFixing(ONIndex3M,I1121,TRUE,_xll.ohTrigger(RecalcTrigger,Trigger3M)),NA())</f>
        <v>2.1427923212202771E-2</v>
      </c>
      <c r="P1121" s="44">
        <f>IFERROR(_xll.qlIndexFixing(ONIndex6M,I1121,TRUE,_xll.ohTrigger(RecalcTrigger,Trigger6M)),NA())</f>
        <v>2.1661170598328283E-2</v>
      </c>
      <c r="Q1121" s="183">
        <f>IFERROR(_xll.qlIndexFixing(ONIndex1Y,I1121,TRUE,_xll.ohTrigger(RecalcTrigger,Trigger1Y)),NA())</f>
        <v>2.207944481175339E-2</v>
      </c>
    </row>
    <row r="1122" spans="2:17" x14ac:dyDescent="0.2">
      <c r="B1122" s="39" t="s">
        <v>42</v>
      </c>
      <c r="D1122" s="42">
        <f>_xll.qlCalendarAdvance(Calendar,$D1121,B1122,"f",FALSE)</f>
        <v>47226</v>
      </c>
      <c r="E1122" s="177">
        <f>_xll.qlInterestRateIndexValueDate(IndexON,D1122)</f>
        <v>47226</v>
      </c>
      <c r="F1122" s="193">
        <f>IFERROR(_xll.qlIndexFixing(IndexON,D1122,TRUE,_xll.ohTrigger(RecalcTrigger,TriggerON)),NA())</f>
        <v>2.0474734905677749E-2</v>
      </c>
      <c r="H1122" s="42">
        <f>_xll.qlCalendarAdvance(Calendar,$H1121,B1122,"f",FALSE)</f>
        <v>47226</v>
      </c>
      <c r="I1122" s="177">
        <f>_xll.qlInterestRateIndexValueDate(Index1M,$H1122)</f>
        <v>47228</v>
      </c>
      <c r="J1122" s="182">
        <f>IFERROR(_xll.qlIndexFixing(Index1M,$H1122,TRUE,_xll.ohTrigger(RecalcTrigger,Trigger1M)),NA())</f>
        <v>2.0769302856153398E-2</v>
      </c>
      <c r="K1122" s="44">
        <f>IFERROR(_xll.qlIndexFixing(Index3M,H1122,TRUE,_xll.ohTrigger(RecalcTrigger,Trigger3M)),NA())</f>
        <v>2.1473926688828224E-2</v>
      </c>
      <c r="L1122" s="44">
        <f>IFERROR(_xll.qlIndexFixing(Index6M,$H1122,TRUE,_xll.ohTrigger(RecalcTrigger,Trigger6M)),NA())</f>
        <v>2.1741206341309275E-2</v>
      </c>
      <c r="M1122" s="183">
        <f>IFERROR(_xll.qlIndexFixing(Index1Y,$H1122,TRUE,_xll.ohTrigger(RecalcTrigger,Trigger1Y)),NA())</f>
        <v>2.2234130941323111E-2</v>
      </c>
      <c r="N1122" s="182">
        <f>IFERROR(_xll.qlIndexFixing(ONIndex1M,I1122,TRUE,_xll.ohTrigger(RecalcTrigger,Trigger1M)),NA())</f>
        <v>2.0751711888946645E-2</v>
      </c>
      <c r="O1122" s="44">
        <f>IFERROR(_xll.qlIndexFixing(ONIndex3M,I1122,TRUE,_xll.ohTrigger(RecalcTrigger,Trigger3M)),NA())</f>
        <v>2.1426528970920344E-2</v>
      </c>
      <c r="P1122" s="44">
        <f>IFERROR(_xll.qlIndexFixing(ONIndex6M,I1122,TRUE,_xll.ohTrigger(RecalcTrigger,Trigger6M)),NA())</f>
        <v>2.1658677266387372E-2</v>
      </c>
      <c r="Q1122" s="183">
        <f>IFERROR(_xll.qlIndexFixing(ONIndex1Y,I1122,TRUE,_xll.ohTrigger(RecalcTrigger,Trigger1Y)),NA())</f>
        <v>2.2076865972371351E-2</v>
      </c>
    </row>
    <row r="1123" spans="2:17" x14ac:dyDescent="0.2">
      <c r="B1123" s="39" t="s">
        <v>42</v>
      </c>
      <c r="D1123" s="42">
        <f>_xll.qlCalendarAdvance(Calendar,$D1122,B1123,"f",FALSE)</f>
        <v>47233</v>
      </c>
      <c r="E1123" s="177">
        <f>_xll.qlInterestRateIndexValueDate(IndexON,D1123)</f>
        <v>47233</v>
      </c>
      <c r="F1123" s="193">
        <f>IFERROR(_xll.qlIndexFixing(IndexON,D1123,TRUE,_xll.ohTrigger(RecalcTrigger,TriggerON)),NA())</f>
        <v>2.0476016033681432E-2</v>
      </c>
      <c r="H1123" s="42">
        <f>_xll.qlCalendarAdvance(Calendar,$H1122,B1123,"f",FALSE)</f>
        <v>47233</v>
      </c>
      <c r="I1123" s="177">
        <f>_xll.qlInterestRateIndexValueDate(Index1M,$H1123)</f>
        <v>47235</v>
      </c>
      <c r="J1123" s="182">
        <f>IFERROR(_xll.qlIndexFixing(Index1M,$H1123,TRUE,_xll.ohTrigger(RecalcTrigger,Trigger1M)),NA())</f>
        <v>2.0769020911579904E-2</v>
      </c>
      <c r="K1123" s="44">
        <f>IFERROR(_xll.qlIndexFixing(Index3M,H1123,TRUE,_xll.ohTrigger(RecalcTrigger,Trigger3M)),NA())</f>
        <v>2.1472051853168316E-2</v>
      </c>
      <c r="L1123" s="44">
        <f>IFERROR(_xll.qlIndexFixing(Index6M,$H1123,TRUE,_xll.ohTrigger(RecalcTrigger,Trigger6M)),NA())</f>
        <v>2.1737973095475184E-2</v>
      </c>
      <c r="M1123" s="183">
        <f>IFERROR(_xll.qlIndexFixing(Index1Y,$H1123,TRUE,_xll.ohTrigger(RecalcTrigger,Trigger1Y)),NA())</f>
        <v>2.2229691893374225E-2</v>
      </c>
      <c r="N1123" s="182">
        <f>IFERROR(_xll.qlIndexFixing(ONIndex1M,I1123,TRUE,_xll.ohTrigger(RecalcTrigger,Trigger1M)),NA())</f>
        <v>2.0751505502198953E-2</v>
      </c>
      <c r="O1123" s="44">
        <f>IFERROR(_xll.qlIndexFixing(ONIndex3M,I1123,TRUE,_xll.ohTrigger(RecalcTrigger,Trigger3M)),NA())</f>
        <v>2.142485019652085E-2</v>
      </c>
      <c r="P1123" s="44">
        <f>IFERROR(_xll.qlIndexFixing(ONIndex6M,I1123,TRUE,_xll.ohTrigger(RecalcTrigger,Trigger6M)),NA())</f>
        <v>2.1655760599479379E-2</v>
      </c>
      <c r="Q1123" s="183">
        <f>IFERROR(_xll.qlIndexFixing(ONIndex1Y,I1123,TRUE,_xll.ohTrigger(RecalcTrigger,Trigger1Y)),NA())</f>
        <v>2.2073847678996117E-2</v>
      </c>
    </row>
    <row r="1124" spans="2:17" x14ac:dyDescent="0.2">
      <c r="B1124" s="39" t="s">
        <v>42</v>
      </c>
      <c r="D1124" s="42">
        <f>_xll.qlCalendarAdvance(Calendar,$D1123,B1124,"f",FALSE)</f>
        <v>47240</v>
      </c>
      <c r="E1124" s="177">
        <f>_xll.qlInterestRateIndexValueDate(IndexON,D1124)</f>
        <v>47240</v>
      </c>
      <c r="F1124" s="193">
        <f>IFERROR(_xll.qlIndexFixing(IndexON,D1124,TRUE,_xll.ohTrigger(RecalcTrigger,TriggerON)),NA())</f>
        <v>2.0477213588057097E-2</v>
      </c>
      <c r="H1124" s="42">
        <f>_xll.qlCalendarAdvance(Calendar,$H1123,B1124,"f",FALSE)</f>
        <v>47240</v>
      </c>
      <c r="I1124" s="177">
        <f>_xll.qlInterestRateIndexValueDate(Index1M,$H1124)</f>
        <v>47242</v>
      </c>
      <c r="J1124" s="182">
        <f>IFERROR(_xll.qlIndexFixing(Index1M,$H1124,TRUE,_xll.ohTrigger(RecalcTrigger,Trigger1M)),NA())</f>
        <v>2.0768671802660066E-2</v>
      </c>
      <c r="K1124" s="44">
        <f>IFERROR(_xll.qlIndexFixing(Index3M,H1124,TRUE,_xll.ohTrigger(RecalcTrigger,Trigger3M)),NA())</f>
        <v>2.1471568858748191E-2</v>
      </c>
      <c r="L1124" s="44">
        <f>IFERROR(_xll.qlIndexFixing(Index6M,$H1124,TRUE,_xll.ohTrigger(RecalcTrigger,Trigger6M)),NA())</f>
        <v>2.173468919523415E-2</v>
      </c>
      <c r="M1124" s="183">
        <f>IFERROR(_xll.qlIndexFixing(Index1Y,$H1124,TRUE,_xll.ohTrigger(RecalcTrigger,Trigger1Y)),NA())</f>
        <v>2.2225560789176535E-2</v>
      </c>
      <c r="N1124" s="182">
        <f>IFERROR(_xll.qlIndexFixing(ONIndex1M,I1124,TRUE,_xll.ohTrigger(RecalcTrigger,Trigger1M)),NA())</f>
        <v>2.0751292880598626E-2</v>
      </c>
      <c r="O1124" s="44">
        <f>IFERROR(_xll.qlIndexFixing(ONIndex3M,I1124,TRUE,_xll.ohTrigger(RecalcTrigger,Trigger3M)),NA())</f>
        <v>2.1423531603526058E-2</v>
      </c>
      <c r="P1124" s="44">
        <f>IFERROR(_xll.qlIndexFixing(ONIndex6M,I1124,TRUE,_xll.ohTrigger(RecalcTrigger,Trigger6M)),NA())</f>
        <v>2.1653526397935607E-2</v>
      </c>
      <c r="Q1124" s="183">
        <f>IFERROR(_xll.qlIndexFixing(ONIndex1Y,I1124,TRUE,_xll.ohTrigger(RecalcTrigger,Trigger1Y)),NA())</f>
        <v>2.207153447336907E-2</v>
      </c>
    </row>
    <row r="1125" spans="2:17" x14ac:dyDescent="0.2">
      <c r="B1125" s="39" t="s">
        <v>42</v>
      </c>
      <c r="D1125" s="42">
        <f>_xll.qlCalendarAdvance(Calendar,$D1124,B1125,"f",FALSE)</f>
        <v>47247</v>
      </c>
      <c r="E1125" s="177">
        <f>_xll.qlInterestRateIndexValueDate(IndexON,D1125)</f>
        <v>47247</v>
      </c>
      <c r="F1125" s="193">
        <f>IFERROR(_xll.qlIndexFixing(IndexON,D1125,TRUE,_xll.ohTrigger(RecalcTrigger,TriggerON)),NA())</f>
        <v>2.0478327734672064E-2</v>
      </c>
      <c r="H1125" s="42">
        <f>_xll.qlCalendarAdvance(Calendar,$H1124,B1125,"f",FALSE)</f>
        <v>47247</v>
      </c>
      <c r="I1125" s="177">
        <f>_xll.qlInterestRateIndexValueDate(Index1M,$H1125)</f>
        <v>47249</v>
      </c>
      <c r="J1125" s="182">
        <f>IFERROR(_xll.qlIndexFixing(Index1M,$H1125,TRUE,_xll.ohTrigger(RecalcTrigger,Trigger1M)),NA())</f>
        <v>2.0768255806697229E-2</v>
      </c>
      <c r="K1125" s="44">
        <f>IFERROR(_xll.qlIndexFixing(Index3M,H1125,TRUE,_xll.ohTrigger(RecalcTrigger,Trigger3M)),NA())</f>
        <v>2.1469543179858028E-2</v>
      </c>
      <c r="L1125" s="44">
        <f>IFERROR(_xll.qlIndexFixing(Index6M,$H1125,TRUE,_xll.ohTrigger(RecalcTrigger,Trigger6M)),NA())</f>
        <v>2.1731354994603966E-2</v>
      </c>
      <c r="M1125" s="183">
        <f>IFERROR(_xll.qlIndexFixing(Index1Y,$H1125,TRUE,_xll.ohTrigger(RecalcTrigger,Trigger1Y)),NA())</f>
        <v>2.2221378514954555E-2</v>
      </c>
      <c r="N1125" s="182">
        <f>IFERROR(_xll.qlIndexFixing(ONIndex1M,I1125,TRUE,_xll.ohTrigger(RecalcTrigger,Trigger1M)),NA())</f>
        <v>2.0750982428294762E-2</v>
      </c>
      <c r="O1125" s="44">
        <f>IFERROR(_xll.qlIndexFixing(ONIndex3M,I1125,TRUE,_xll.ohTrigger(RecalcTrigger,Trigger3M)),NA())</f>
        <v>2.142192903033191E-2</v>
      </c>
      <c r="P1125" s="44">
        <f>IFERROR(_xll.qlIndexFixing(ONIndex6M,I1125,TRUE,_xll.ohTrigger(RecalcTrigger,Trigger6M)),NA())</f>
        <v>2.1650869561185004E-2</v>
      </c>
      <c r="Q1125" s="183">
        <f>IFERROR(_xll.qlIndexFixing(ONIndex1Y,I1125,TRUE,_xll.ohTrigger(RecalcTrigger,Trigger1Y)),NA())</f>
        <v>2.2068782392645758E-2</v>
      </c>
    </row>
    <row r="1126" spans="2:17" x14ac:dyDescent="0.2">
      <c r="B1126" s="39" t="s">
        <v>42</v>
      </c>
      <c r="D1126" s="42">
        <f>_xll.qlCalendarAdvance(Calendar,$D1125,B1126,"f",FALSE)</f>
        <v>47254</v>
      </c>
      <c r="E1126" s="177">
        <f>_xll.qlInterestRateIndexValueDate(IndexON,D1126)</f>
        <v>47254</v>
      </c>
      <c r="F1126" s="193">
        <f>IFERROR(_xll.qlIndexFixing(IndexON,D1126,TRUE,_xll.ohTrigger(RecalcTrigger,TriggerON)),NA())</f>
        <v>2.0479358639473588E-2</v>
      </c>
      <c r="H1126" s="42">
        <f>_xll.qlCalendarAdvance(Calendar,$H1125,B1126,"f",FALSE)</f>
        <v>47254</v>
      </c>
      <c r="I1126" s="177">
        <f>_xll.qlInterestRateIndexValueDate(Index1M,$H1126)</f>
        <v>47256</v>
      </c>
      <c r="J1126" s="182">
        <f>IFERROR(_xll.qlIndexFixing(Index1M,$H1126,TRUE,_xll.ohTrigger(RecalcTrigger,Trigger1M)),NA())</f>
        <v>2.0767773200997309E-2</v>
      </c>
      <c r="K1126" s="44">
        <f>IFERROR(_xll.qlIndexFixing(Index3M,H1126,TRUE,_xll.ohTrigger(RecalcTrigger,Trigger3M)),NA())</f>
        <v>2.1467449917075346E-2</v>
      </c>
      <c r="L1126" s="44">
        <f>IFERROR(_xll.qlIndexFixing(Index6M,$H1126,TRUE,_xll.ohTrigger(RecalcTrigger,Trigger6M)),NA())</f>
        <v>2.1727970847605874E-2</v>
      </c>
      <c r="M1126" s="183">
        <f>IFERROR(_xll.qlIndexFixing(Index1Y,$H1126,TRUE,_xll.ohTrigger(RecalcTrigger,Trigger1Y)),NA())</f>
        <v>2.2217145367328335E-2</v>
      </c>
      <c r="N1126" s="182">
        <f>IFERROR(_xll.qlIndexFixing(ONIndex1M,I1126,TRUE,_xll.ohTrigger(RecalcTrigger,Trigger1M)),NA())</f>
        <v>2.0750605046329085E-2</v>
      </c>
      <c r="O1126" s="44">
        <f>IFERROR(_xll.qlIndexFixing(ONIndex3M,I1126,TRUE,_xll.ohTrigger(RecalcTrigger,Trigger3M)),NA())</f>
        <v>2.1420257566244771E-2</v>
      </c>
      <c r="P1126" s="44">
        <f>IFERROR(_xll.qlIndexFixing(ONIndex6M,I1126,TRUE,_xll.ohTrigger(RecalcTrigger,Trigger6M)),NA())</f>
        <v>2.1648158922511485E-2</v>
      </c>
      <c r="Q1126" s="183">
        <f>IFERROR(_xll.qlIndexFixing(ONIndex1Y,I1126,TRUE,_xll.ohTrigger(RecalcTrigger,Trigger1Y)),NA())</f>
        <v>2.2065973143652329E-2</v>
      </c>
    </row>
    <row r="1127" spans="2:17" x14ac:dyDescent="0.2">
      <c r="B1127" s="39" t="s">
        <v>42</v>
      </c>
      <c r="D1127" s="42">
        <f>_xll.qlCalendarAdvance(Calendar,$D1126,B1127,"f",FALSE)</f>
        <v>47261</v>
      </c>
      <c r="E1127" s="177">
        <f>_xll.qlInterestRateIndexValueDate(IndexON,D1127)</f>
        <v>47261</v>
      </c>
      <c r="F1127" s="193">
        <f>IFERROR(_xll.qlIndexFixing(IndexON,D1127,TRUE,_xll.ohTrigger(RecalcTrigger,TriggerON)),NA())</f>
        <v>2.0480306468648735E-2</v>
      </c>
      <c r="H1127" s="42">
        <f>_xll.qlCalendarAdvance(Calendar,$H1126,B1127,"f",FALSE)</f>
        <v>47261</v>
      </c>
      <c r="I1127" s="177">
        <f>_xll.qlInterestRateIndexValueDate(Index1M,$H1127)</f>
        <v>47263</v>
      </c>
      <c r="J1127" s="182">
        <f>IFERROR(_xll.qlIndexFixing(Index1M,$H1127,TRUE,_xll.ohTrigger(RecalcTrigger,Trigger1M)),NA())</f>
        <v>2.076722426286623E-2</v>
      </c>
      <c r="K1127" s="44">
        <f>IFERROR(_xll.qlIndexFixing(Index3M,H1127,TRUE,_xll.ohTrigger(RecalcTrigger,Trigger3M)),NA())</f>
        <v>2.1465289348546152E-2</v>
      </c>
      <c r="L1127" s="44">
        <f>IFERROR(_xll.qlIndexFixing(Index6M,$H1127,TRUE,_xll.ohTrigger(RecalcTrigger,Trigger6M)),NA())</f>
        <v>2.1724537108262852E-2</v>
      </c>
      <c r="M1127" s="183">
        <f>IFERROR(_xll.qlIndexFixing(Index1Y,$H1127,TRUE,_xll.ohTrigger(RecalcTrigger,Trigger1Y)),NA())</f>
        <v>2.2212861642920551E-2</v>
      </c>
      <c r="N1127" s="182">
        <f>IFERROR(_xll.qlIndexFixing(ONIndex1M,I1127,TRUE,_xll.ohTrigger(RecalcTrigger,Trigger1M)),NA())</f>
        <v>2.0750161011440227E-2</v>
      </c>
      <c r="O1127" s="44">
        <f>IFERROR(_xll.qlIndexFixing(ONIndex3M,I1127,TRUE,_xll.ohTrigger(RecalcTrigger,Trigger3M)),NA())</f>
        <v>2.141851748768353E-2</v>
      </c>
      <c r="P1127" s="44">
        <f>IFERROR(_xll.qlIndexFixing(ONIndex6M,I1127,TRUE,_xll.ohTrigger(RecalcTrigger,Trigger6M)),NA())</f>
        <v>2.1645394831875109E-2</v>
      </c>
      <c r="Q1127" s="183">
        <f>IFERROR(_xll.qlIndexFixing(ONIndex1Y,I1127,TRUE,_xll.ohTrigger(RecalcTrigger,Trigger1Y)),NA())</f>
        <v>2.2063107015837247E-2</v>
      </c>
    </row>
    <row r="1128" spans="2:17" x14ac:dyDescent="0.2">
      <c r="B1128" s="39" t="s">
        <v>42</v>
      </c>
      <c r="D1128" s="42">
        <f>_xll.qlCalendarAdvance(Calendar,$D1127,B1128,"f",FALSE)</f>
        <v>47268</v>
      </c>
      <c r="E1128" s="177">
        <f>_xll.qlInterestRateIndexValueDate(IndexON,D1128)</f>
        <v>47268</v>
      </c>
      <c r="F1128" s="193">
        <f>IFERROR(_xll.qlIndexFixing(IndexON,D1128,TRUE,_xll.ohTrigger(RecalcTrigger,TriggerON)),NA())</f>
        <v>2.0481171387904951E-2</v>
      </c>
      <c r="H1128" s="42">
        <f>_xll.qlCalendarAdvance(Calendar,$H1127,B1128,"f",FALSE)</f>
        <v>47268</v>
      </c>
      <c r="I1128" s="177">
        <f>_xll.qlInterestRateIndexValueDate(Index1M,$H1128)</f>
        <v>47270</v>
      </c>
      <c r="J1128" s="182">
        <f>IFERROR(_xll.qlIndexFixing(Index1M,$H1128,TRUE,_xll.ohTrigger(RecalcTrigger,Trigger1M)),NA())</f>
        <v>2.0766609269609909E-2</v>
      </c>
      <c r="K1128" s="44">
        <f>IFERROR(_xll.qlIndexFixing(Index3M,H1128,TRUE,_xll.ohTrigger(RecalcTrigger,Trigger3M)),NA())</f>
        <v>2.1463061752417321E-2</v>
      </c>
      <c r="L1128" s="44">
        <f>IFERROR(_xll.qlIndexFixing(Index6M,$H1128,TRUE,_xll.ohTrigger(RecalcTrigger,Trigger6M)),NA())</f>
        <v>2.1721054130597436E-2</v>
      </c>
      <c r="M1128" s="183">
        <f>IFERROR(_xll.qlIndexFixing(Index1Y,$H1128,TRUE,_xll.ohTrigger(RecalcTrigger,Trigger1Y)),NA())</f>
        <v>2.2208527638357362E-2</v>
      </c>
      <c r="N1128" s="182">
        <f>IFERROR(_xll.qlIndexFixing(ONIndex1M,I1128,TRUE,_xll.ohTrigger(RecalcTrigger,Trigger1M)),NA())</f>
        <v>2.0749650600606628E-2</v>
      </c>
      <c r="O1128" s="44">
        <f>IFERROR(_xll.qlIndexFixing(ONIndex3M,I1128,TRUE,_xll.ohTrigger(RecalcTrigger,Trigger3M)),NA())</f>
        <v>2.1416709071067075E-2</v>
      </c>
      <c r="P1128" s="44">
        <f>IFERROR(_xll.qlIndexFixing(ONIndex6M,I1128,TRUE,_xll.ohTrigger(RecalcTrigger,Trigger6M)),NA())</f>
        <v>2.1642577639156002E-2</v>
      </c>
      <c r="Q1128" s="183">
        <f>IFERROR(_xll.qlIndexFixing(ONIndex1Y,I1128,TRUE,_xll.ohTrigger(RecalcTrigger,Trigger1Y)),NA())</f>
        <v>2.2060184298808849E-2</v>
      </c>
    </row>
    <row r="1129" spans="2:17" x14ac:dyDescent="0.2">
      <c r="B1129" s="39" t="s">
        <v>42</v>
      </c>
      <c r="D1129" s="42">
        <f>_xll.qlCalendarAdvance(Calendar,$D1128,B1129,"f",FALSE)</f>
        <v>47275</v>
      </c>
      <c r="E1129" s="177">
        <f>_xll.qlInterestRateIndexValueDate(IndexON,D1129)</f>
        <v>47275</v>
      </c>
      <c r="F1129" s="193">
        <f>IFERROR(_xll.qlIndexFixing(IndexON,D1129,TRUE,_xll.ohTrigger(RecalcTrigger,TriggerON)),NA())</f>
        <v>2.0481953563349364E-2</v>
      </c>
      <c r="H1129" s="42">
        <f>_xll.qlCalendarAdvance(Calendar,$H1128,B1129,"f",FALSE)</f>
        <v>47275</v>
      </c>
      <c r="I1129" s="177">
        <f>_xll.qlInterestRateIndexValueDate(Index1M,$H1129)</f>
        <v>47277</v>
      </c>
      <c r="J1129" s="182">
        <f>IFERROR(_xll.qlIndexFixing(Index1M,$H1129,TRUE,_xll.ohTrigger(RecalcTrigger,Trigger1M)),NA())</f>
        <v>2.0765928498539424E-2</v>
      </c>
      <c r="K1129" s="44">
        <f>IFERROR(_xll.qlIndexFixing(Index3M,H1129,TRUE,_xll.ohTrigger(RecalcTrigger,Trigger3M)),NA())</f>
        <v>2.1460767406836563E-2</v>
      </c>
      <c r="L1129" s="44">
        <f>IFERROR(_xll.qlIndexFixing(Index6M,$H1129,TRUE,_xll.ohTrigger(RecalcTrigger,Trigger6M)),NA())</f>
        <v>2.1717522268635193E-2</v>
      </c>
      <c r="M1129" s="183">
        <f>IFERROR(_xll.qlIndexFixing(Index1Y,$H1129,TRUE,_xll.ohTrigger(RecalcTrigger,Trigger1Y)),NA())</f>
        <v>2.2204143650266229E-2</v>
      </c>
      <c r="N1129" s="182">
        <f>IFERROR(_xll.qlIndexFixing(ONIndex1M,I1129,TRUE,_xll.ohTrigger(RecalcTrigger,Trigger1M)),NA())</f>
        <v>2.0749074090486985E-2</v>
      </c>
      <c r="O1129" s="44">
        <f>IFERROR(_xll.qlIndexFixing(ONIndex3M,I1129,TRUE,_xll.ohTrigger(RecalcTrigger,Trigger3M)),NA())</f>
        <v>2.1414832592974165E-2</v>
      </c>
      <c r="P1129" s="44">
        <f>IFERROR(_xll.qlIndexFixing(ONIndex6M,I1129,TRUE,_xll.ohTrigger(RecalcTrigger,Trigger6M)),NA())</f>
        <v>2.1639707694234289E-2</v>
      </c>
      <c r="Q1129" s="183">
        <f>IFERROR(_xll.qlIndexFixing(ONIndex1Y,I1129,TRUE,_xll.ohTrigger(RecalcTrigger,Trigger1Y)),NA())</f>
        <v>2.205720528185573E-2</v>
      </c>
    </row>
    <row r="1130" spans="2:17" x14ac:dyDescent="0.2">
      <c r="B1130" s="39" t="s">
        <v>42</v>
      </c>
      <c r="D1130" s="42">
        <f>_xll.qlCalendarAdvance(Calendar,$D1129,B1130,"f",FALSE)</f>
        <v>47282</v>
      </c>
      <c r="E1130" s="177">
        <f>_xll.qlInterestRateIndexValueDate(IndexON,D1130)</f>
        <v>47282</v>
      </c>
      <c r="F1130" s="193">
        <f>IFERROR(_xll.qlIndexFixing(IndexON,D1130,TRUE,_xll.ohTrigger(RecalcTrigger,TriggerON)),NA())</f>
        <v>2.048265316076936E-2</v>
      </c>
      <c r="H1130" s="42">
        <f>_xll.qlCalendarAdvance(Calendar,$H1129,B1130,"f",FALSE)</f>
        <v>47282</v>
      </c>
      <c r="I1130" s="177">
        <f>_xll.qlInterestRateIndexValueDate(Index1M,$H1130)</f>
        <v>47284</v>
      </c>
      <c r="J1130" s="182">
        <f>IFERROR(_xll.qlIndexFixing(Index1M,$H1130,TRUE,_xll.ohTrigger(RecalcTrigger,Trigger1M)),NA())</f>
        <v>2.0765182226960697E-2</v>
      </c>
      <c r="K1130" s="44">
        <f>IFERROR(_xll.qlIndexFixing(Index3M,H1130,TRUE,_xll.ohTrigger(RecalcTrigger,Trigger3M)),NA())</f>
        <v>2.1458406589958404E-2</v>
      </c>
      <c r="L1130" s="44">
        <f>IFERROR(_xll.qlIndexFixing(Index6M,$H1130,TRUE,_xll.ohTrigger(RecalcTrigger,Trigger6M)),NA())</f>
        <v>2.1713941876401258E-2</v>
      </c>
      <c r="M1130" s="183">
        <f>IFERROR(_xll.qlIndexFixing(Index1Y,$H1130,TRUE,_xll.ohTrigger(RecalcTrigger,Trigger1Y)),NA())</f>
        <v>2.2199709975277666E-2</v>
      </c>
      <c r="N1130" s="182">
        <f>IFERROR(_xll.qlIndexFixing(ONIndex1M,I1130,TRUE,_xll.ohTrigger(RecalcTrigger,Trigger1M)),NA())</f>
        <v>2.0748431757899866E-2</v>
      </c>
      <c r="O1130" s="44">
        <f>IFERROR(_xll.qlIndexFixing(ONIndex3M,I1130,TRUE,_xll.ohTrigger(RecalcTrigger,Trigger3M)),NA())</f>
        <v>2.1412888330063495E-2</v>
      </c>
      <c r="P1130" s="44">
        <f>IFERROR(_xll.qlIndexFixing(ONIndex6M,I1130,TRUE,_xll.ohTrigger(RecalcTrigger,Trigger6M)),NA())</f>
        <v>2.1636785346990095E-2</v>
      </c>
      <c r="Q1130" s="183">
        <f>IFERROR(_xll.qlIndexFixing(ONIndex1Y,I1130,TRUE,_xll.ohTrigger(RecalcTrigger,Trigger1Y)),NA())</f>
        <v>2.2054170254426353E-2</v>
      </c>
    </row>
    <row r="1131" spans="2:17" x14ac:dyDescent="0.2">
      <c r="B1131" s="39" t="s">
        <v>42</v>
      </c>
      <c r="D1131" s="42">
        <f>_xll.qlCalendarAdvance(Calendar,$D1130,B1131,"f",FALSE)</f>
        <v>47289</v>
      </c>
      <c r="E1131" s="177">
        <f>_xll.qlInterestRateIndexValueDate(IndexON,D1131)</f>
        <v>47289</v>
      </c>
      <c r="F1131" s="193">
        <f>IFERROR(_xll.qlIndexFixing(IndexON,D1131,TRUE,_xll.ohTrigger(RecalcTrigger,TriggerON)),NA())</f>
        <v>2.0483270346431937E-2</v>
      </c>
      <c r="H1131" s="42">
        <f>_xll.qlCalendarAdvance(Calendar,$H1130,B1131,"f",FALSE)</f>
        <v>47289</v>
      </c>
      <c r="I1131" s="177">
        <f>_xll.qlInterestRateIndexValueDate(Index1M,$H1131)</f>
        <v>47291</v>
      </c>
      <c r="J1131" s="182">
        <f>IFERROR(_xll.qlIndexFixing(Index1M,$H1131,TRUE,_xll.ohTrigger(RecalcTrigger,Trigger1M)),NA())</f>
        <v>2.0764370732184807E-2</v>
      </c>
      <c r="K1131" s="44">
        <f>IFERROR(_xll.qlIndexFixing(Index3M,H1131,TRUE,_xll.ohTrigger(RecalcTrigger,Trigger3M)),NA())</f>
        <v>2.1455979579938216E-2</v>
      </c>
      <c r="L1131" s="44">
        <f>IFERROR(_xll.qlIndexFixing(Index6M,$H1131,TRUE,_xll.ohTrigger(RecalcTrigger,Trigger6M)),NA())</f>
        <v>2.1710313307922488E-2</v>
      </c>
      <c r="M1131" s="183">
        <f>IFERROR(_xll.qlIndexFixing(Index1Y,$H1131,TRUE,_xll.ohTrigger(RecalcTrigger,Trigger1Y)),NA())</f>
        <v>2.2195226910024145E-2</v>
      </c>
      <c r="N1131" s="182">
        <f>IFERROR(_xll.qlIndexFixing(ONIndex1M,I1131,TRUE,_xll.ohTrigger(RecalcTrigger,Trigger1M)),NA())</f>
        <v>2.074772387982371E-2</v>
      </c>
      <c r="O1131" s="44">
        <f>IFERROR(_xll.qlIndexFixing(ONIndex3M,I1131,TRUE,_xll.ohTrigger(RecalcTrigger,Trigger3M)),NA())</f>
        <v>2.1410876558514147E-2</v>
      </c>
      <c r="P1131" s="44">
        <f>IFERROR(_xll.qlIndexFixing(ONIndex6M,I1131,TRUE,_xll.ohTrigger(RecalcTrigger,Trigger6M)),NA())</f>
        <v>2.1633810947223608E-2</v>
      </c>
      <c r="Q1131" s="183">
        <f>IFERROR(_xll.qlIndexFixing(ONIndex1Y,I1131,TRUE,_xll.ohTrigger(RecalcTrigger,Trigger1Y)),NA())</f>
        <v>2.205107950604912E-2</v>
      </c>
    </row>
    <row r="1132" spans="2:17" x14ac:dyDescent="0.2">
      <c r="B1132" s="39" t="s">
        <v>42</v>
      </c>
      <c r="D1132" s="42">
        <f>_xll.qlCalendarAdvance(Calendar,$D1131,B1132,"f",FALSE)</f>
        <v>47296</v>
      </c>
      <c r="E1132" s="177">
        <f>_xll.qlInterestRateIndexValueDate(IndexON,D1132)</f>
        <v>47296</v>
      </c>
      <c r="F1132" s="193">
        <f>IFERROR(_xll.qlIndexFixing(IndexON,D1132,TRUE,_xll.ohTrigger(RecalcTrigger,TriggerON)),NA())</f>
        <v>2.0483805285884671E-2</v>
      </c>
      <c r="H1132" s="42">
        <f>_xll.qlCalendarAdvance(Calendar,$H1131,B1132,"f",FALSE)</f>
        <v>47296</v>
      </c>
      <c r="I1132" s="177">
        <f>_xll.qlInterestRateIndexValueDate(Index1M,$H1132)</f>
        <v>47298</v>
      </c>
      <c r="J1132" s="182">
        <f>IFERROR(_xll.qlIndexFixing(Index1M,$H1132,TRUE,_xll.ohTrigger(RecalcTrigger,Trigger1M)),NA())</f>
        <v>2.0764024179958374E-2</v>
      </c>
      <c r="K1132" s="44">
        <f>IFERROR(_xll.qlIndexFixing(Index3M,H1132,TRUE,_xll.ohTrigger(RecalcTrigger,Trigger3M)),NA())</f>
        <v>2.1452143259513799E-2</v>
      </c>
      <c r="L1132" s="44">
        <f>IFERROR(_xll.qlIndexFixing(Index6M,$H1132,TRUE,_xll.ohTrigger(RecalcTrigger,Trigger6M)),NA())</f>
        <v>2.1706636917227479E-2</v>
      </c>
      <c r="M1132" s="183">
        <f>IFERROR(_xll.qlIndexFixing(Index1Y,$H1132,TRUE,_xll.ohTrigger(RecalcTrigger,Trigger1Y)),NA())</f>
        <v>2.2189724649165903E-2</v>
      </c>
      <c r="N1132" s="182">
        <f>IFERROR(_xll.qlIndexFixing(ONIndex1M,I1132,TRUE,_xll.ohTrigger(RecalcTrigger,Trigger1M)),NA())</f>
        <v>2.0746950732997149E-2</v>
      </c>
      <c r="O1132" s="44">
        <f>IFERROR(_xll.qlIndexFixing(ONIndex3M,I1132,TRUE,_xll.ohTrigger(RecalcTrigger,Trigger3M)),NA())</f>
        <v>2.1408797555064751E-2</v>
      </c>
      <c r="P1132" s="44">
        <f>IFERROR(_xll.qlIndexFixing(ONIndex6M,I1132,TRUE,_xll.ohTrigger(RecalcTrigger,Trigger6M)),NA())</f>
        <v>2.1630784844974826E-2</v>
      </c>
      <c r="Q1132" s="183">
        <f>IFERROR(_xll.qlIndexFixing(ONIndex1Y,I1132,TRUE,_xll.ohTrigger(RecalcTrigger,Trigger1Y)),NA())</f>
        <v>2.2047933326012625E-2</v>
      </c>
    </row>
    <row r="1133" spans="2:17" x14ac:dyDescent="0.2">
      <c r="B1133" s="39" t="s">
        <v>42</v>
      </c>
      <c r="D1133" s="42">
        <f>_xll.qlCalendarAdvance(Calendar,$D1132,B1133,"f",FALSE)</f>
        <v>47303</v>
      </c>
      <c r="E1133" s="177">
        <f>_xll.qlInterestRateIndexValueDate(IndexON,D1133)</f>
        <v>47303</v>
      </c>
      <c r="F1133" s="193">
        <f>IFERROR(_xll.qlIndexFixing(IndexON,D1133,TRUE,_xll.ohTrigger(RecalcTrigger,TriggerON)),NA())</f>
        <v>2.0484258145394563E-2</v>
      </c>
      <c r="H1133" s="42">
        <f>_xll.qlCalendarAdvance(Calendar,$H1132,B1133,"f",FALSE)</f>
        <v>47303</v>
      </c>
      <c r="I1133" s="177">
        <f>_xll.qlInterestRateIndexValueDate(Index1M,$H1133)</f>
        <v>47305</v>
      </c>
      <c r="J1133" s="182">
        <f>IFERROR(_xll.qlIndexFixing(Index1M,$H1133,TRUE,_xll.ohTrigger(RecalcTrigger,Trigger1M)),NA())</f>
        <v>2.0762553182283254E-2</v>
      </c>
      <c r="K1133" s="44">
        <f>IFERROR(_xll.qlIndexFixing(Index3M,H1133,TRUE,_xll.ohTrigger(RecalcTrigger,Trigger3M)),NA())</f>
        <v>2.1450928093102579E-2</v>
      </c>
      <c r="L1133" s="44">
        <f>IFERROR(_xll.qlIndexFixing(Index6M,$H1133,TRUE,_xll.ohTrigger(RecalcTrigger,Trigger6M)),NA())</f>
        <v>2.1702913058343959E-2</v>
      </c>
      <c r="M1133" s="183">
        <f>IFERROR(_xll.qlIndexFixing(Index1Y,$H1133,TRUE,_xll.ohTrigger(RecalcTrigger,Trigger1Y)),NA())</f>
        <v>2.2186113795262582E-2</v>
      </c>
      <c r="N1133" s="182">
        <f>IFERROR(_xll.qlIndexFixing(ONIndex1M,I1133,TRUE,_xll.ohTrigger(RecalcTrigger,Trigger1M)),NA())</f>
        <v>2.0746112594158816E-2</v>
      </c>
      <c r="O1133" s="44">
        <f>IFERROR(_xll.qlIndexFixing(ONIndex3M,I1133,TRUE,_xll.ohTrigger(RecalcTrigger,Trigger3M)),NA())</f>
        <v>2.1406651596214132E-2</v>
      </c>
      <c r="P1133" s="44">
        <f>IFERROR(_xll.qlIndexFixing(ONIndex6M,I1133,TRUE,_xll.ohTrigger(RecalcTrigger,Trigger6M)),NA())</f>
        <v>2.1627707389884065E-2</v>
      </c>
      <c r="Q1133" s="183">
        <f>IFERROR(_xll.qlIndexFixing(ONIndex1Y,I1133,TRUE,_xll.ohTrigger(RecalcTrigger,Trigger1Y)),NA())</f>
        <v>2.2044732003925205E-2</v>
      </c>
    </row>
    <row r="1134" spans="2:17" x14ac:dyDescent="0.2">
      <c r="B1134" s="39" t="s">
        <v>42</v>
      </c>
      <c r="D1134" s="42">
        <f>_xll.qlCalendarAdvance(Calendar,$D1133,B1134,"f",FALSE)</f>
        <v>47310</v>
      </c>
      <c r="E1134" s="177">
        <f>_xll.qlInterestRateIndexValueDate(IndexON,D1134)</f>
        <v>47310</v>
      </c>
      <c r="F1134" s="193">
        <f>IFERROR(_xll.qlIndexFixing(IndexON,D1134,TRUE,_xll.ohTrigger(RecalcTrigger,TriggerON)),NA())</f>
        <v>2.0484629090828932E-2</v>
      </c>
      <c r="H1134" s="42">
        <f>_xll.qlCalendarAdvance(Calendar,$H1133,B1134,"f",FALSE)</f>
        <v>47310</v>
      </c>
      <c r="I1134" s="177">
        <f>_xll.qlInterestRateIndexValueDate(Index1M,$H1134)</f>
        <v>47312</v>
      </c>
      <c r="J1134" s="182">
        <f>IFERROR(_xll.qlIndexFixing(Index1M,$H1134,TRUE,_xll.ohTrigger(RecalcTrigger,Trigger1M)),NA())</f>
        <v>2.0761547681784908E-2</v>
      </c>
      <c r="K1134" s="44">
        <f>IFERROR(_xll.qlIndexFixing(Index3M,H1134,TRUE,_xll.ohTrigger(RecalcTrigger,Trigger3M)),NA())</f>
        <v>2.1448304172613182E-2</v>
      </c>
      <c r="L1134" s="44">
        <f>IFERROR(_xll.qlIndexFixing(Index6M,$H1134,TRUE,_xll.ohTrigger(RecalcTrigger,Trigger6M)),NA())</f>
        <v>2.1699142085302239E-2</v>
      </c>
      <c r="M1134" s="183">
        <f>IFERROR(_xll.qlIndexFixing(Index1Y,$H1134,TRUE,_xll.ohTrigger(RecalcTrigger,Trigger1Y)),NA())</f>
        <v>2.218148433902907E-2</v>
      </c>
      <c r="N1134" s="182">
        <f>IFERROR(_xll.qlIndexFixing(ONIndex1M,I1134,TRUE,_xll.ohTrigger(RecalcTrigger,Trigger1M)),NA())</f>
        <v>2.0745209740287152E-2</v>
      </c>
      <c r="O1134" s="44">
        <f>IFERROR(_xll.qlIndexFixing(ONIndex3M,I1134,TRUE,_xll.ohTrigger(RecalcTrigger,Trigger3M)),NA())</f>
        <v>2.1404438958301242E-2</v>
      </c>
      <c r="P1134" s="44">
        <f>IFERROR(_xll.qlIndexFixing(ONIndex6M,I1134,TRUE,_xll.ohTrigger(RecalcTrigger,Trigger6M)),NA())</f>
        <v>2.1624578932071259E-2</v>
      </c>
      <c r="Q1134" s="183">
        <f>IFERROR(_xll.qlIndexFixing(ONIndex1Y,I1134,TRUE,_xll.ohTrigger(RecalcTrigger,Trigger1Y)),NA())</f>
        <v>2.2041475829235324E-2</v>
      </c>
    </row>
    <row r="1135" spans="2:17" x14ac:dyDescent="0.2">
      <c r="B1135" s="39" t="s">
        <v>42</v>
      </c>
      <c r="D1135" s="42">
        <f>_xll.qlCalendarAdvance(Calendar,$D1134,B1135,"f",FALSE)</f>
        <v>47317</v>
      </c>
      <c r="E1135" s="177">
        <f>_xll.qlInterestRateIndexValueDate(IndexON,D1135)</f>
        <v>47317</v>
      </c>
      <c r="F1135" s="193">
        <f>IFERROR(_xll.qlIndexFixing(IndexON,D1135,TRUE,_xll.ohTrigger(RecalcTrigger,TriggerON)),NA())</f>
        <v>2.0484918288135034E-2</v>
      </c>
      <c r="H1135" s="42">
        <f>_xll.qlCalendarAdvance(Calendar,$H1134,B1135,"f",FALSE)</f>
        <v>47317</v>
      </c>
      <c r="I1135" s="177">
        <f>_xll.qlInterestRateIndexValueDate(Index1M,$H1135)</f>
        <v>47319</v>
      </c>
      <c r="J1135" s="182">
        <f>IFERROR(_xll.qlIndexFixing(Index1M,$H1135,TRUE,_xll.ohTrigger(RecalcTrigger,Trigger1M)),NA())</f>
        <v>2.0760478067336281E-2</v>
      </c>
      <c r="K1135" s="44">
        <f>IFERROR(_xll.qlIndexFixing(Index3M,H1135,TRUE,_xll.ohTrigger(RecalcTrigger,Trigger3M)),NA())</f>
        <v>2.1445615171628751E-2</v>
      </c>
      <c r="L1135" s="44">
        <f>IFERROR(_xll.qlIndexFixing(Index6M,$H1135,TRUE,_xll.ohTrigger(RecalcTrigger,Trigger6M)),NA())</f>
        <v>2.1695324352132207E-2</v>
      </c>
      <c r="M1135" s="183">
        <f>IFERROR(_xll.qlIndexFixing(Index1Y,$H1135,TRUE,_xll.ohTrigger(RecalcTrigger,Trigger1Y)),NA())</f>
        <v>2.2176806679079661E-2</v>
      </c>
      <c r="N1135" s="182">
        <f>IFERROR(_xll.qlIndexFixing(ONIndex1M,I1135,TRUE,_xll.ohTrigger(RecalcTrigger,Trigger1M)),NA())</f>
        <v>2.074424244804085E-2</v>
      </c>
      <c r="O1135" s="44">
        <f>IFERROR(_xll.qlIndexFixing(ONIndex3M,I1135,TRUE,_xll.ohTrigger(RecalcTrigger,Trigger3M)),NA())</f>
        <v>2.1402159918064712E-2</v>
      </c>
      <c r="P1135" s="44">
        <f>IFERROR(_xll.qlIndexFixing(ONIndex6M,I1135,TRUE,_xll.ohTrigger(RecalcTrigger,Trigger6M)),NA())</f>
        <v>2.1621399821336595E-2</v>
      </c>
      <c r="Q1135" s="183">
        <f>IFERROR(_xll.qlIndexFixing(ONIndex1Y,I1135,TRUE,_xll.ohTrigger(RecalcTrigger,Trigger1Y)),NA())</f>
        <v>2.2038165091231576E-2</v>
      </c>
    </row>
    <row r="1136" spans="2:17" x14ac:dyDescent="0.2">
      <c r="B1136" s="39" t="s">
        <v>42</v>
      </c>
      <c r="D1136" s="42">
        <f>_xll.qlCalendarAdvance(Calendar,$D1135,B1136,"f",FALSE)</f>
        <v>47324</v>
      </c>
      <c r="E1136" s="177">
        <f>_xll.qlInterestRateIndexValueDate(IndexON,D1136)</f>
        <v>47324</v>
      </c>
      <c r="F1136" s="193">
        <f>IFERROR(_xll.qlIndexFixing(IndexON,D1136,TRUE,_xll.ohTrigger(RecalcTrigger,TriggerON)),NA())</f>
        <v>2.0485125903260126E-2</v>
      </c>
      <c r="H1136" s="42">
        <f>_xll.qlCalendarAdvance(Calendar,$H1135,B1136,"f",FALSE)</f>
        <v>47324</v>
      </c>
      <c r="I1136" s="177">
        <f>_xll.qlInterestRateIndexValueDate(Index1M,$H1136)</f>
        <v>47326</v>
      </c>
      <c r="J1136" s="182">
        <f>IFERROR(_xll.qlIndexFixing(Index1M,$H1136,TRUE,_xll.ohTrigger(RecalcTrigger,Trigger1M)),NA())</f>
        <v>2.0759344616258769E-2</v>
      </c>
      <c r="K1136" s="44">
        <f>IFERROR(_xll.qlIndexFixing(Index3M,H1136,TRUE,_xll.ohTrigger(RecalcTrigger,Trigger3M)),NA())</f>
        <v>2.1442861368318258E-2</v>
      </c>
      <c r="L1136" s="44">
        <f>IFERROR(_xll.qlIndexFixing(Index6M,$H1136,TRUE,_xll.ohTrigger(RecalcTrigger,Trigger6M)),NA())</f>
        <v>2.1691460212864187E-2</v>
      </c>
      <c r="M1136" s="183">
        <f>IFERROR(_xll.qlIndexFixing(Index1Y,$H1136,TRUE,_xll.ohTrigger(RecalcTrigger,Trigger1Y)),NA())</f>
        <v>2.2172081112055542E-2</v>
      </c>
      <c r="N1136" s="182">
        <f>IFERROR(_xll.qlIndexFixing(ONIndex1M,I1136,TRUE,_xll.ohTrigger(RecalcTrigger,Trigger1M)),NA())</f>
        <v>2.0743210994318417E-2</v>
      </c>
      <c r="O1136" s="44">
        <f>IFERROR(_xll.qlIndexFixing(ONIndex3M,I1136,TRUE,_xll.ohTrigger(RecalcTrigger,Trigger3M)),NA())</f>
        <v>2.1399814751763557E-2</v>
      </c>
      <c r="P1136" s="44">
        <f>IFERROR(_xll.qlIndexFixing(ONIndex6M,I1136,TRUE,_xll.ohTrigger(RecalcTrigger,Trigger6M)),NA())</f>
        <v>2.16181704075602E-2</v>
      </c>
      <c r="Q1136" s="183">
        <f>IFERROR(_xll.qlIndexFixing(ONIndex1Y,I1136,TRUE,_xll.ohTrigger(RecalcTrigger,Trigger1Y)),NA())</f>
        <v>2.2034800079522299E-2</v>
      </c>
    </row>
    <row r="1137" spans="2:17" x14ac:dyDescent="0.2">
      <c r="B1137" s="39" t="s">
        <v>42</v>
      </c>
      <c r="D1137" s="42">
        <f>_xll.qlCalendarAdvance(Calendar,$D1136,B1137,"f",FALSE)</f>
        <v>47331</v>
      </c>
      <c r="E1137" s="177">
        <f>_xll.qlInterestRateIndexValueDate(IndexON,D1137)</f>
        <v>47331</v>
      </c>
      <c r="F1137" s="193">
        <f>IFERROR(_xll.qlIndexFixing(IndexON,D1137,TRUE,_xll.ohTrigger(RecalcTrigger,TriggerON)),NA())</f>
        <v>2.0485252102071527E-2</v>
      </c>
      <c r="H1137" s="42">
        <f>_xll.qlCalendarAdvance(Calendar,$H1136,B1137,"f",FALSE)</f>
        <v>47331</v>
      </c>
      <c r="I1137" s="177">
        <f>_xll.qlInterestRateIndexValueDate(Index1M,$H1137)</f>
        <v>47333</v>
      </c>
      <c r="J1137" s="182">
        <f>IFERROR(_xll.qlIndexFixing(Index1M,$H1137,TRUE,_xll.ohTrigger(RecalcTrigger,Trigger1M)),NA())</f>
        <v>2.0758147605863451E-2</v>
      </c>
      <c r="K1137" s="44">
        <f>IFERROR(_xll.qlIndexFixing(Index3M,H1137,TRUE,_xll.ohTrigger(RecalcTrigger,Trigger3M)),NA())</f>
        <v>2.1440043040850686E-2</v>
      </c>
      <c r="L1137" s="44">
        <f>IFERROR(_xll.qlIndexFixing(Index6M,$H1137,TRUE,_xll.ohTrigger(RecalcTrigger,Trigger6M)),NA())</f>
        <v>2.1687550021529788E-2</v>
      </c>
      <c r="M1137" s="183">
        <f>IFERROR(_xll.qlIndexFixing(Index1Y,$H1137,TRUE,_xll.ohTrigger(RecalcTrigger,Trigger1Y)),NA())</f>
        <v>2.2167307934599204E-2</v>
      </c>
      <c r="N1137" s="182">
        <f>IFERROR(_xll.qlIndexFixing(ONIndex1M,I1137,TRUE,_xll.ohTrigger(RecalcTrigger,Trigger1M)),NA())</f>
        <v>2.074211565593842E-2</v>
      </c>
      <c r="O1137" s="44">
        <f>IFERROR(_xll.qlIndexFixing(ONIndex3M,I1137,TRUE,_xll.ohTrigger(RecalcTrigger,Trigger3M)),NA())</f>
        <v>2.1397403736056475E-2</v>
      </c>
      <c r="P1137" s="44">
        <f>IFERROR(_xll.qlIndexFixing(ONIndex6M,I1137,TRUE,_xll.ohTrigger(RecalcTrigger,Trigger6M)),NA())</f>
        <v>2.1614891040542261E-2</v>
      </c>
      <c r="Q1137" s="183">
        <f>IFERROR(_xll.qlIndexFixing(ONIndex1Y,I1137,TRUE,_xll.ohTrigger(RecalcTrigger,Trigger1Y)),NA())</f>
        <v>2.2031381083396084E-2</v>
      </c>
    </row>
    <row r="1138" spans="2:17" x14ac:dyDescent="0.2">
      <c r="B1138" s="39" t="s">
        <v>42</v>
      </c>
      <c r="D1138" s="42">
        <f>_xll.qlCalendarAdvance(Calendar,$D1137,B1138,"f",FALSE)</f>
        <v>47338</v>
      </c>
      <c r="E1138" s="177">
        <f>_xll.qlInterestRateIndexValueDate(IndexON,D1138)</f>
        <v>47338</v>
      </c>
      <c r="F1138" s="193">
        <f>IFERROR(_xll.qlIndexFixing(IndexON,D1138,TRUE,_xll.ohTrigger(RecalcTrigger,TriggerON)),NA())</f>
        <v>2.0485297050756301E-2</v>
      </c>
      <c r="H1138" s="42">
        <f>_xll.qlCalendarAdvance(Calendar,$H1137,B1138,"f",FALSE)</f>
        <v>47338</v>
      </c>
      <c r="I1138" s="177">
        <f>_xll.qlInterestRateIndexValueDate(Index1M,$H1138)</f>
        <v>47340</v>
      </c>
      <c r="J1138" s="182">
        <f>IFERROR(_xll.qlIndexFixing(Index1M,$H1138,TRUE,_xll.ohTrigger(RecalcTrigger,Trigger1M)),NA())</f>
        <v>2.0756887313469134E-2</v>
      </c>
      <c r="K1138" s="44">
        <f>IFERROR(_xll.qlIndexFixing(Index3M,H1138,TRUE,_xll.ohTrigger(RecalcTrigger,Trigger3M)),NA())</f>
        <v>2.1437160467404365E-2</v>
      </c>
      <c r="L1138" s="44">
        <f>IFERROR(_xll.qlIndexFixing(Index6M,$H1138,TRUE,_xll.ohTrigger(RecalcTrigger,Trigger6M)),NA())</f>
        <v>2.168359413216063E-2</v>
      </c>
      <c r="M1138" s="183">
        <f>IFERROR(_xll.qlIndexFixing(Index1Y,$H1138,TRUE,_xll.ohTrigger(RecalcTrigger,Trigger1Y)),NA())</f>
        <v>2.2162487443354667E-2</v>
      </c>
      <c r="N1138" s="182">
        <f>IFERROR(_xll.qlIndexFixing(ONIndex1M,I1138,TRUE,_xll.ohTrigger(RecalcTrigger,Trigger1M)),NA())</f>
        <v>2.0740956709639491E-2</v>
      </c>
      <c r="O1138" s="44">
        <f>IFERROR(_xll.qlIndexFixing(ONIndex3M,I1138,TRUE,_xll.ohTrigger(RecalcTrigger,Trigger3M)),NA())</f>
        <v>2.1394927147362353E-2</v>
      </c>
      <c r="P1138" s="44">
        <f>IFERROR(_xll.qlIndexFixing(ONIndex6M,I1138,TRUE,_xll.ohTrigger(RecalcTrigger,Trigger6M)),NA())</f>
        <v>2.1611562070322776E-2</v>
      </c>
      <c r="Q1138" s="183">
        <f>IFERROR(_xll.qlIndexFixing(ONIndex1Y,I1138,TRUE,_xll.ohTrigger(RecalcTrigger,Trigger1Y)),NA())</f>
        <v>2.2027908392461271E-2</v>
      </c>
    </row>
    <row r="1139" spans="2:17" x14ac:dyDescent="0.2">
      <c r="B1139" s="39" t="s">
        <v>42</v>
      </c>
      <c r="D1139" s="42">
        <f>_xll.qlCalendarAdvance(Calendar,$D1138,B1139,"f",FALSE)</f>
        <v>47345</v>
      </c>
      <c r="E1139" s="177">
        <f>_xll.qlInterestRateIndexValueDate(IndexON,D1139)</f>
        <v>47345</v>
      </c>
      <c r="F1139" s="193">
        <f>IFERROR(_xll.qlIndexFixing(IndexON,D1139,TRUE,_xll.ohTrigger(RecalcTrigger,TriggerON)),NA())</f>
        <v>2.0485260915101833E-2</v>
      </c>
      <c r="H1139" s="42">
        <f>_xll.qlCalendarAdvance(Calendar,$H1138,B1139,"f",FALSE)</f>
        <v>47345</v>
      </c>
      <c r="I1139" s="177">
        <f>_xll.qlInterestRateIndexValueDate(Index1M,$H1139)</f>
        <v>47347</v>
      </c>
      <c r="J1139" s="182">
        <f>IFERROR(_xll.qlIndexFixing(Index1M,$H1139,TRUE,_xll.ohTrigger(RecalcTrigger,Trigger1M)),NA())</f>
        <v>2.0755564016392059E-2</v>
      </c>
      <c r="K1139" s="44">
        <f>IFERROR(_xll.qlIndexFixing(Index3M,H1139,TRUE,_xll.ohTrigger(RecalcTrigger,Trigger3M)),NA())</f>
        <v>2.143421392614912E-2</v>
      </c>
      <c r="L1139" s="44">
        <f>IFERROR(_xll.qlIndexFixing(Index6M,$H1139,TRUE,_xll.ohTrigger(RecalcTrigger,Trigger6M)),NA())</f>
        <v>2.1679592898789186E-2</v>
      </c>
      <c r="M1139" s="183">
        <f>IFERROR(_xll.qlIndexFixing(Index1Y,$H1139,TRUE,_xll.ohTrigger(RecalcTrigger,Trigger1Y)),NA())</f>
        <v>2.2157619934966601E-2</v>
      </c>
      <c r="N1139" s="182">
        <f>IFERROR(_xll.qlIndexFixing(ONIndex1M,I1139,TRUE,_xll.ohTrigger(RecalcTrigger,Trigger1M)),NA())</f>
        <v>2.073973443240007E-2</v>
      </c>
      <c r="O1139" s="44">
        <f>IFERROR(_xll.qlIndexFixing(ONIndex3M,I1139,TRUE,_xll.ohTrigger(RecalcTrigger,Trigger3M)),NA())</f>
        <v>2.1392385262180014E-2</v>
      </c>
      <c r="P1139" s="44">
        <f>IFERROR(_xll.qlIndexFixing(ONIndex6M,I1139,TRUE,_xll.ohTrigger(RecalcTrigger,Trigger6M)),NA())</f>
        <v>2.1608183846621998E-2</v>
      </c>
      <c r="Q1139" s="183">
        <f>IFERROR(_xll.qlIndexFixing(ONIndex1Y,I1139,TRUE,_xll.ohTrigger(RecalcTrigger,Trigger1Y)),NA())</f>
        <v>2.2024382295926515E-2</v>
      </c>
    </row>
    <row r="1140" spans="2:17" x14ac:dyDescent="0.2">
      <c r="B1140" s="39" t="s">
        <v>42</v>
      </c>
      <c r="D1140" s="42">
        <f>_xll.qlCalendarAdvance(Calendar,$D1139,B1140,"f",FALSE)</f>
        <v>47352</v>
      </c>
      <c r="E1140" s="177">
        <f>_xll.qlInterestRateIndexValueDate(IndexON,D1140)</f>
        <v>47352</v>
      </c>
      <c r="F1140" s="193">
        <f>IFERROR(_xll.qlIndexFixing(IndexON,D1140,TRUE,_xll.ohTrigger(RecalcTrigger,TriggerON)),NA())</f>
        <v>2.0485143861135313E-2</v>
      </c>
      <c r="H1140" s="42">
        <f>_xll.qlCalendarAdvance(Calendar,$H1139,B1140,"f",FALSE)</f>
        <v>47352</v>
      </c>
      <c r="I1140" s="177">
        <f>_xll.qlInterestRateIndexValueDate(Index1M,$H1140)</f>
        <v>47354</v>
      </c>
      <c r="J1140" s="182">
        <f>IFERROR(_xll.qlIndexFixing(Index1M,$H1140,TRUE,_xll.ohTrigger(RecalcTrigger,Trigger1M)),NA())</f>
        <v>2.075417799195103E-2</v>
      </c>
      <c r="K1140" s="44">
        <f>IFERROR(_xll.qlIndexFixing(Index3M,H1140,TRUE,_xll.ohTrigger(RecalcTrigger,Trigger3M)),NA())</f>
        <v>2.1431203695268387E-2</v>
      </c>
      <c r="L1140" s="44">
        <f>IFERROR(_xll.qlIndexFixing(Index6M,$H1140,TRUE,_xll.ohTrigger(RecalcTrigger,Trigger6M)),NA())</f>
        <v>2.1675546675447511E-2</v>
      </c>
      <c r="M1140" s="183">
        <f>IFERROR(_xll.qlIndexFixing(Index1Y,$H1140,TRUE,_xll.ohTrigger(RecalcTrigger,Trigger1Y)),NA())</f>
        <v>2.2152705706080109E-2</v>
      </c>
      <c r="N1140" s="182">
        <f>IFERROR(_xll.qlIndexFixing(ONIndex1M,I1140,TRUE,_xll.ohTrigger(RecalcTrigger,Trigger1M)),NA())</f>
        <v>2.0738449100878853E-2</v>
      </c>
      <c r="O1140" s="44">
        <f>IFERROR(_xll.qlIndexFixing(ONIndex3M,I1140,TRUE,_xll.ohTrigger(RecalcTrigger,Trigger3M)),NA())</f>
        <v>2.1389778357088218E-2</v>
      </c>
      <c r="P1140" s="44">
        <f>IFERROR(_xll.qlIndexFixing(ONIndex6M,I1140,TRUE,_xll.ohTrigger(RecalcTrigger,Trigger6M)),NA())</f>
        <v>2.1604756719399987E-2</v>
      </c>
      <c r="Q1140" s="183">
        <f>IFERROR(_xll.qlIndexFixing(ONIndex1Y,I1140,TRUE,_xll.ohTrigger(RecalcTrigger,Trigger1Y)),NA())</f>
        <v>2.2020803083480089E-2</v>
      </c>
    </row>
    <row r="1141" spans="2:17" x14ac:dyDescent="0.2">
      <c r="B1141" s="39" t="s">
        <v>42</v>
      </c>
      <c r="D1141" s="42">
        <f>_xll.qlCalendarAdvance(Calendar,$D1140,B1141,"f",FALSE)</f>
        <v>47359</v>
      </c>
      <c r="E1141" s="177">
        <f>_xll.qlInterestRateIndexValueDate(IndexON,D1141)</f>
        <v>47359</v>
      </c>
      <c r="F1141" s="193">
        <f>IFERROR(_xll.qlIndexFixing(IndexON,D1141,TRUE,_xll.ohTrigger(RecalcTrigger,TriggerON)),NA())</f>
        <v>2.0484946054803999E-2</v>
      </c>
      <c r="H1141" s="42">
        <f>_xll.qlCalendarAdvance(Calendar,$H1140,B1141,"f",FALSE)</f>
        <v>47359</v>
      </c>
      <c r="I1141" s="177">
        <f>_xll.qlInterestRateIndexValueDate(Index1M,$H1141)</f>
        <v>47361</v>
      </c>
      <c r="J1141" s="182">
        <f>IFERROR(_xll.qlIndexFixing(Index1M,$H1141,TRUE,_xll.ohTrigger(RecalcTrigger,Trigger1M)),NA())</f>
        <v>2.0751261147542444E-2</v>
      </c>
      <c r="K1141" s="44">
        <f>IFERROR(_xll.qlIndexFixing(Index3M,H1141,TRUE,_xll.ohTrigger(RecalcTrigger,Trigger3M)),NA())</f>
        <v>2.1426914200785057E-2</v>
      </c>
      <c r="L1141" s="44">
        <f>IFERROR(_xll.qlIndexFixing(Index6M,$H1141,TRUE,_xll.ohTrigger(RecalcTrigger,Trigger6M)),NA())</f>
        <v>2.1670084798216582E-2</v>
      </c>
      <c r="M1141" s="183">
        <f>IFERROR(_xll.qlIndexFixing(Index1Y,$H1141,TRUE,_xll.ohTrigger(RecalcTrigger,Trigger1Y)),NA())</f>
        <v>2.214686940588019E-2</v>
      </c>
      <c r="N1141" s="182">
        <f>IFERROR(_xll.qlIndexFixing(ONIndex1M,I1141,TRUE,_xll.ohTrigger(RecalcTrigger,Trigger1M)),NA())</f>
        <v>2.073710099205428E-2</v>
      </c>
      <c r="O1141" s="44">
        <f>IFERROR(_xll.qlIndexFixing(ONIndex3M,I1141,TRUE,_xll.ohTrigger(RecalcTrigger,Trigger3M)),NA())</f>
        <v>2.138710670858579E-2</v>
      </c>
      <c r="P1141" s="44">
        <f>IFERROR(_xll.qlIndexFixing(ONIndex6M,I1141,TRUE,_xll.ohTrigger(RecalcTrigger,Trigger6M)),NA())</f>
        <v>2.1601281038536868E-2</v>
      </c>
      <c r="Q1141" s="183">
        <f>IFERROR(_xll.qlIndexFixing(ONIndex1Y,I1141,TRUE,_xll.ohTrigger(RecalcTrigger,Trigger1Y)),NA())</f>
        <v>2.2017171044490524E-2</v>
      </c>
    </row>
    <row r="1142" spans="2:17" x14ac:dyDescent="0.2">
      <c r="B1142" s="39" t="s">
        <v>42</v>
      </c>
      <c r="D1142" s="42">
        <f>_xll.qlCalendarAdvance(Calendar,$D1141,B1142,"f",FALSE)</f>
        <v>47366</v>
      </c>
      <c r="E1142" s="177">
        <f>_xll.qlInterestRateIndexValueDate(IndexON,D1142)</f>
        <v>47366</v>
      </c>
      <c r="F1142" s="193">
        <f>IFERROR(_xll.qlIndexFixing(IndexON,D1142,TRUE,_xll.ohTrigger(RecalcTrigger,TriggerON)),NA())</f>
        <v>2.0484667662055145E-2</v>
      </c>
      <c r="H1142" s="42">
        <f>_xll.qlCalendarAdvance(Calendar,$H1141,B1142,"f",FALSE)</f>
        <v>47366</v>
      </c>
      <c r="I1142" s="177">
        <f>_xll.qlInterestRateIndexValueDate(Index1M,$H1142)</f>
        <v>47368</v>
      </c>
      <c r="J1142" s="182">
        <f>IFERROR(_xll.qlIndexFixing(Index1M,$H1142,TRUE,_xll.ohTrigger(RecalcTrigger,Trigger1M)),NA())</f>
        <v>2.0751218870257545E-2</v>
      </c>
      <c r="K1142" s="44">
        <f>IFERROR(_xll.qlIndexFixing(Index3M,H1142,TRUE,_xll.ohTrigger(RecalcTrigger,Trigger3M)),NA())</f>
        <v>2.1423791355203808E-2</v>
      </c>
      <c r="L1142" s="44">
        <f>IFERROR(_xll.qlIndexFixing(Index6M,$H1142,TRUE,_xll.ohTrigger(RecalcTrigger,Trigger6M)),NA())</f>
        <v>2.1665962819517E-2</v>
      </c>
      <c r="M1142" s="183">
        <f>IFERROR(_xll.qlIndexFixing(Index1Y,$H1142,TRUE,_xll.ohTrigger(RecalcTrigger,Trigger1Y)),NA())</f>
        <v>2.2142738273400339E-2</v>
      </c>
      <c r="N1142" s="182">
        <f>IFERROR(_xll.qlIndexFixing(ONIndex1M,I1142,TRUE,_xll.ohTrigger(RecalcTrigger,Trigger1M)),NA())</f>
        <v>2.0735690382585048E-2</v>
      </c>
      <c r="O1142" s="44">
        <f>IFERROR(_xll.qlIndexFixing(ONIndex3M,I1142,TRUE,_xll.ohTrigger(RecalcTrigger,Trigger3M)),NA())</f>
        <v>2.1384370593171553E-2</v>
      </c>
      <c r="P1142" s="44">
        <f>IFERROR(_xll.qlIndexFixing(ONIndex6M,I1142,TRUE,_xll.ohTrigger(RecalcTrigger,Trigger6M)),NA())</f>
        <v>2.1597757153912767E-2</v>
      </c>
      <c r="Q1142" s="183">
        <f>IFERROR(_xll.qlIndexFixing(ONIndex1Y,I1142,TRUE,_xll.ohTrigger(RecalcTrigger,Trigger1Y)),NA())</f>
        <v>2.2013486468406285E-2</v>
      </c>
    </row>
    <row r="1143" spans="2:17" x14ac:dyDescent="0.2">
      <c r="B1143" s="39" t="s">
        <v>42</v>
      </c>
      <c r="D1143" s="42">
        <f>_xll.qlCalendarAdvance(Calendar,$D1142,B1143,"f",FALSE)</f>
        <v>47373</v>
      </c>
      <c r="E1143" s="177">
        <f>_xll.qlInterestRateIndexValueDate(IndexON,D1143)</f>
        <v>47373</v>
      </c>
      <c r="F1143" s="193">
        <f>IFERROR(_xll.qlIndexFixing(IndexON,D1143,TRUE,_xll.ohTrigger(RecalcTrigger,TriggerON)),NA())</f>
        <v>2.0484308848836008E-2</v>
      </c>
      <c r="H1143" s="42">
        <f>_xll.qlCalendarAdvance(Calendar,$H1142,B1143,"f",FALSE)</f>
        <v>47373</v>
      </c>
      <c r="I1143" s="177">
        <f>_xll.qlInterestRateIndexValueDate(Index1M,$H1143)</f>
        <v>47375</v>
      </c>
      <c r="J1143" s="182">
        <f>IFERROR(_xll.qlIndexFixing(Index1M,$H1143,TRUE,_xll.ohTrigger(RecalcTrigger,Trigger1M)),NA())</f>
        <v>2.0749646327647867E-2</v>
      </c>
      <c r="K1143" s="44">
        <f>IFERROR(_xll.qlIndexFixing(Index3M,H1143,TRUE,_xll.ohTrigger(RecalcTrigger,Trigger3M)),NA())</f>
        <v>2.142060560604922E-2</v>
      </c>
      <c r="L1143" s="44">
        <f>IFERROR(_xll.qlIndexFixing(Index6M,$H1143,TRUE,_xll.ohTrigger(RecalcTrigger,Trigger6M)),NA())</f>
        <v>2.1661796822144953E-2</v>
      </c>
      <c r="M1143" s="183">
        <f>IFERROR(_xll.qlIndexFixing(Index1Y,$H1143,TRUE,_xll.ohTrigger(RecalcTrigger,Trigger1Y)),NA())</f>
        <v>2.2137685662900974E-2</v>
      </c>
      <c r="N1143" s="182">
        <f>IFERROR(_xll.qlIndexFixing(ONIndex1M,I1143,TRUE,_xll.ohTrigger(RecalcTrigger,Trigger1M)),NA())</f>
        <v>2.0734217549289724E-2</v>
      </c>
      <c r="O1143" s="44">
        <f>IFERROR(_xll.qlIndexFixing(ONIndex3M,I1143,TRUE,_xll.ohTrigger(RecalcTrigger,Trigger3M)),NA())</f>
        <v>2.1381570287184459E-2</v>
      </c>
      <c r="P1143" s="44">
        <f>IFERROR(_xll.qlIndexFixing(ONIndex6M,I1143,TRUE,_xll.ohTrigger(RecalcTrigger,Trigger6M)),NA())</f>
        <v>2.1594185415407807E-2</v>
      </c>
      <c r="Q1143" s="183">
        <f>IFERROR(_xll.qlIndexFixing(ONIndex1Y,I1143,TRUE,_xll.ohTrigger(RecalcTrigger,Trigger1Y)),NA())</f>
        <v>2.2009749644675836E-2</v>
      </c>
    </row>
    <row r="1144" spans="2:17" x14ac:dyDescent="0.2">
      <c r="B1144" s="39" t="s">
        <v>42</v>
      </c>
      <c r="D1144" s="42">
        <f>_xll.qlCalendarAdvance(Calendar,$D1143,B1144,"f",FALSE)</f>
        <v>47380</v>
      </c>
      <c r="E1144" s="177">
        <f>_xll.qlInterestRateIndexValueDate(IndexON,D1144)</f>
        <v>47380</v>
      </c>
      <c r="F1144" s="193">
        <f>IFERROR(_xll.qlIndexFixing(IndexON,D1144,TRUE,_xll.ohTrigger(RecalcTrigger,TriggerON)),NA())</f>
        <v>2.0483869781093844E-2</v>
      </c>
      <c r="H1144" s="42">
        <f>_xll.qlCalendarAdvance(Calendar,$H1143,B1144,"f",FALSE)</f>
        <v>47380</v>
      </c>
      <c r="I1144" s="177">
        <f>_xll.qlInterestRateIndexValueDate(Index1M,$H1144)</f>
        <v>47382</v>
      </c>
      <c r="J1144" s="182">
        <f>IFERROR(_xll.qlIndexFixing(Index1M,$H1144,TRUE,_xll.ohTrigger(RecalcTrigger,Trigger1M)),NA())</f>
        <v>2.0748012166959807E-2</v>
      </c>
      <c r="K1144" s="44">
        <f>IFERROR(_xll.qlIndexFixing(Index3M,H1144,TRUE,_xll.ohTrigger(RecalcTrigger,Trigger3M)),NA())</f>
        <v>2.1417357231453098E-2</v>
      </c>
      <c r="L1144" s="44">
        <f>IFERROR(_xll.qlIndexFixing(Index6M,$H1144,TRUE,_xll.ohTrigger(RecalcTrigger,Trigger6M)),NA())</f>
        <v>2.1657587160043176E-2</v>
      </c>
      <c r="M1144" s="183">
        <f>IFERROR(_xll.qlIndexFixing(Index1Y,$H1144,TRUE,_xll.ohTrigger(RecalcTrigger,Trigger1Y)),NA())</f>
        <v>2.2132587518492543E-2</v>
      </c>
      <c r="N1144" s="182">
        <f>IFERROR(_xll.qlIndexFixing(ONIndex1M,I1144,TRUE,_xll.ohTrigger(RecalcTrigger,Trigger1M)),NA())</f>
        <v>2.0732682769226685E-2</v>
      </c>
      <c r="O1144" s="44">
        <f>IFERROR(_xll.qlIndexFixing(ONIndex3M,I1144,TRUE,_xll.ohTrigger(RecalcTrigger,Trigger3M)),NA())</f>
        <v>2.137870606736314E-2</v>
      </c>
      <c r="P1144" s="44">
        <f>IFERROR(_xll.qlIndexFixing(ONIndex6M,I1144,TRUE,_xll.ohTrigger(RecalcTrigger,Trigger6M)),NA())</f>
        <v>2.1590566172982051E-2</v>
      </c>
      <c r="Q1144" s="183">
        <f>IFERROR(_xll.qlIndexFixing(ONIndex1Y,I1144,TRUE,_xll.ohTrigger(RecalcTrigger,Trigger1Y)),NA())</f>
        <v>2.200596086258777E-2</v>
      </c>
    </row>
    <row r="1145" spans="2:17" x14ac:dyDescent="0.2">
      <c r="B1145" s="39" t="s">
        <v>42</v>
      </c>
      <c r="D1145" s="42">
        <f>_xll.qlCalendarAdvance(Calendar,$D1144,B1145,"f",FALSE)</f>
        <v>47387</v>
      </c>
      <c r="E1145" s="177">
        <f>_xll.qlInterestRateIndexValueDate(IndexON,D1145)</f>
        <v>47387</v>
      </c>
      <c r="F1145" s="193">
        <f>IFERROR(_xll.qlIndexFixing(IndexON,D1145,TRUE,_xll.ohTrigger(RecalcTrigger,TriggerON)),NA())</f>
        <v>2.0483350624775909E-2</v>
      </c>
      <c r="H1145" s="42">
        <f>_xll.qlCalendarAdvance(Calendar,$H1144,B1145,"f",FALSE)</f>
        <v>47387</v>
      </c>
      <c r="I1145" s="177">
        <f>_xll.qlInterestRateIndexValueDate(Index1M,$H1145)</f>
        <v>47389</v>
      </c>
      <c r="J1145" s="182">
        <f>IFERROR(_xll.qlIndexFixing(Index1M,$H1145,TRUE,_xll.ohTrigger(RecalcTrigger,Trigger1M)),NA())</f>
        <v>2.074725770539132E-2</v>
      </c>
      <c r="K1145" s="44">
        <f>IFERROR(_xll.qlIndexFixing(Index3M,H1145,TRUE,_xll.ohTrigger(RecalcTrigger,Trigger3M)),NA())</f>
        <v>2.1415206932831148E-2</v>
      </c>
      <c r="L1145" s="44">
        <f>IFERROR(_xll.qlIndexFixing(Index6M,$H1145,TRUE,_xll.ohTrigger(RecalcTrigger,Trigger6M)),NA())</f>
        <v>2.165366434827028E-2</v>
      </c>
      <c r="M1145" s="183">
        <f>IFERROR(_xll.qlIndexFixing(Index1Y,$H1145,TRUE,_xll.ohTrigger(RecalcTrigger,Trigger1Y)),NA())</f>
        <v>2.2127444096995658E-2</v>
      </c>
      <c r="N1145" s="182">
        <f>IFERROR(_xll.qlIndexFixing(ONIndex1M,I1145,TRUE,_xll.ohTrigger(RecalcTrigger,Trigger1M)),NA())</f>
        <v>2.073108631897469E-2</v>
      </c>
      <c r="O1145" s="44">
        <f>IFERROR(_xll.qlIndexFixing(ONIndex3M,I1145,TRUE,_xll.ohTrigger(RecalcTrigger,Trigger3M)),NA())</f>
        <v>2.1375778209966612E-2</v>
      </c>
      <c r="P1145" s="44">
        <f>IFERROR(_xll.qlIndexFixing(ONIndex6M,I1145,TRUE,_xll.ohTrigger(RecalcTrigger,Trigger6M)),NA())</f>
        <v>2.1586899776275814E-2</v>
      </c>
      <c r="Q1145" s="183">
        <f>IFERROR(_xll.qlIndexFixing(ONIndex1Y,I1145,TRUE,_xll.ohTrigger(RecalcTrigger,Trigger1Y)),NA())</f>
        <v>2.2002120411750425E-2</v>
      </c>
    </row>
    <row r="1146" spans="2:17" x14ac:dyDescent="0.2">
      <c r="B1146" s="39" t="s">
        <v>42</v>
      </c>
      <c r="D1146" s="42">
        <f>_xll.qlCalendarAdvance(Calendar,$D1145,B1146,"f",FALSE)</f>
        <v>47394</v>
      </c>
      <c r="E1146" s="177">
        <f>_xll.qlInterestRateIndexValueDate(IndexON,D1146)</f>
        <v>47394</v>
      </c>
      <c r="F1146" s="193">
        <f>IFERROR(_xll.qlIndexFixing(IndexON,D1146,TRUE,_xll.ohTrigger(RecalcTrigger,TriggerON)),NA())</f>
        <v>2.0482751545989331E-2</v>
      </c>
      <c r="H1146" s="42">
        <f>_xll.qlCalendarAdvance(Calendar,$H1145,B1146,"f",FALSE)</f>
        <v>47394</v>
      </c>
      <c r="I1146" s="177">
        <f>_xll.qlInterestRateIndexValueDate(Index1M,$H1146)</f>
        <v>47396</v>
      </c>
      <c r="J1146" s="182">
        <f>IFERROR(_xll.qlIndexFixing(Index1M,$H1146,TRUE,_xll.ohTrigger(RecalcTrigger,Trigger1M)),NA())</f>
        <v>2.0744560100631533E-2</v>
      </c>
      <c r="K1146" s="44">
        <f>IFERROR(_xll.qlIndexFixing(Index3M,H1146,TRUE,_xll.ohTrigger(RecalcTrigger,Trigger3M)),NA())</f>
        <v>2.1411820406047041E-2</v>
      </c>
      <c r="L1146" s="44">
        <f>IFERROR(_xll.qlIndexFixing(Index6M,$H1146,TRUE,_xll.ohTrigger(RecalcTrigger,Trigger6M)),NA())</f>
        <v>2.1649365215775884E-2</v>
      </c>
      <c r="M1146" s="183">
        <f>IFERROR(_xll.qlIndexFixing(Index1Y,$H1146,TRUE,_xll.ohTrigger(RecalcTrigger,Trigger1Y)),NA())</f>
        <v>2.2122255408928988E-2</v>
      </c>
      <c r="N1146" s="182">
        <f>IFERROR(_xll.qlIndexFixing(ONIndex1M,I1146,TRUE,_xll.ohTrigger(RecalcTrigger,Trigger1M)),NA())</f>
        <v>2.0729428475352307E-2</v>
      </c>
      <c r="O1146" s="44">
        <f>IFERROR(_xll.qlIndexFixing(ONIndex3M,I1146,TRUE,_xll.ohTrigger(RecalcTrigger,Trigger3M)),NA())</f>
        <v>2.1372786991733506E-2</v>
      </c>
      <c r="P1146" s="44">
        <f>IFERROR(_xll.qlIndexFixing(ONIndex6M,I1146,TRUE,_xll.ohTrigger(RecalcTrigger,Trigger6M)),NA())</f>
        <v>2.158318657540903E-2</v>
      </c>
      <c r="Q1146" s="183">
        <f>IFERROR(_xll.qlIndexFixing(ONIndex1Y,I1146,TRUE,_xll.ohTrigger(RecalcTrigger,Trigger1Y)),NA())</f>
        <v>2.1998228581612267E-2</v>
      </c>
    </row>
    <row r="1147" spans="2:17" x14ac:dyDescent="0.2">
      <c r="B1147" s="39" t="s">
        <v>42</v>
      </c>
      <c r="D1147" s="42">
        <f>_xll.qlCalendarAdvance(Calendar,$D1146,B1147,"f",FALSE)</f>
        <v>47401</v>
      </c>
      <c r="E1147" s="177">
        <f>_xll.qlInterestRateIndexValueDate(IndexON,D1147)</f>
        <v>47401</v>
      </c>
      <c r="F1147" s="193">
        <f>IFERROR(_xll.qlIndexFixing(IndexON,D1147,TRUE,_xll.ohTrigger(RecalcTrigger,TriggerON)),NA())</f>
        <v>2.0482072710441557E-2</v>
      </c>
      <c r="H1147" s="42">
        <f>_xll.qlCalendarAdvance(Calendar,$H1146,B1147,"f",FALSE)</f>
        <v>47401</v>
      </c>
      <c r="I1147" s="177">
        <f>_xll.qlInterestRateIndexValueDate(Index1M,$H1147)</f>
        <v>47403</v>
      </c>
      <c r="J1147" s="182">
        <f>IFERROR(_xll.qlIndexFixing(Index1M,$H1147,TRUE,_xll.ohTrigger(RecalcTrigger,Trigger1M)),NA())</f>
        <v>2.0742742749644414E-2</v>
      </c>
      <c r="K1147" s="44">
        <f>IFERROR(_xll.qlIndexFixing(Index3M,H1147,TRUE,_xll.ohTrigger(RecalcTrigger,Trigger3M)),NA())</f>
        <v>2.1408372136944444E-2</v>
      </c>
      <c r="L1147" s="44">
        <f>IFERROR(_xll.qlIndexFixing(Index6M,$H1147,TRUE,_xll.ohTrigger(RecalcTrigger,Trigger6M)),NA())</f>
        <v>2.1645023503162275E-2</v>
      </c>
      <c r="M1147" s="183">
        <f>IFERROR(_xll.qlIndexFixing(Index1Y,$H1147,TRUE,_xll.ohTrigger(RecalcTrigger,Trigger1Y)),NA())</f>
        <v>2.2117021369452716E-2</v>
      </c>
      <c r="N1147" s="182">
        <f>IFERROR(_xll.qlIndexFixing(ONIndex1M,I1147,TRUE,_xll.ohTrigger(RecalcTrigger,Trigger1M)),NA())</f>
        <v>2.0727709515337978E-2</v>
      </c>
      <c r="O1147" s="44">
        <f>IFERROR(_xll.qlIndexFixing(ONIndex3M,I1147,TRUE,_xll.ohTrigger(RecalcTrigger,Trigger3M)),NA())</f>
        <v>2.1369732689162646E-2</v>
      </c>
      <c r="P1147" s="44">
        <f>IFERROR(_xll.qlIndexFixing(ONIndex6M,I1147,TRUE,_xll.ohTrigger(RecalcTrigger,Trigger6M)),NA())</f>
        <v>2.1579426920181888E-2</v>
      </c>
      <c r="Q1147" s="183">
        <f>IFERROR(_xll.qlIndexFixing(ONIndex1Y,I1147,TRUE,_xll.ohTrigger(RecalcTrigger,Trigger1Y)),NA())</f>
        <v>2.1994285661541824E-2</v>
      </c>
    </row>
    <row r="1148" spans="2:17" x14ac:dyDescent="0.2">
      <c r="B1148" s="39" t="s">
        <v>42</v>
      </c>
      <c r="D1148" s="42">
        <f>_xll.qlCalendarAdvance(Calendar,$D1147,B1148,"f",FALSE)</f>
        <v>47408</v>
      </c>
      <c r="E1148" s="177">
        <f>_xll.qlInterestRateIndexValueDate(IndexON,D1148)</f>
        <v>47408</v>
      </c>
      <c r="F1148" s="193">
        <f>IFERROR(_xll.qlIndexFixing(IndexON,D1148,TRUE,_xll.ohTrigger(RecalcTrigger,TriggerON)),NA())</f>
        <v>2.0481314284319652E-2</v>
      </c>
      <c r="H1148" s="42">
        <f>_xll.qlCalendarAdvance(Calendar,$H1147,B1148,"f",FALSE)</f>
        <v>47408</v>
      </c>
      <c r="I1148" s="177">
        <f>_xll.qlInterestRateIndexValueDate(Index1M,$H1148)</f>
        <v>47410</v>
      </c>
      <c r="J1148" s="182">
        <f>IFERROR(_xll.qlIndexFixing(Index1M,$H1148,TRUE,_xll.ohTrigger(RecalcTrigger,Trigger1M)),NA())</f>
        <v>2.0740864889872219E-2</v>
      </c>
      <c r="K1148" s="44">
        <f>IFERROR(_xll.qlIndexFixing(Index3M,H1148,TRUE,_xll.ohTrigger(RecalcTrigger,Trigger3M)),NA())</f>
        <v>2.1404862403718694E-2</v>
      </c>
      <c r="L1148" s="44">
        <f>IFERROR(_xll.qlIndexFixing(Index6M,$H1148,TRUE,_xll.ohTrigger(RecalcTrigger,Trigger6M)),NA())</f>
        <v>2.1641919226022092E-2</v>
      </c>
      <c r="M1148" s="183">
        <f>IFERROR(_xll.qlIndexFixing(Index1Y,$H1148,TRUE,_xll.ohTrigger(RecalcTrigger,Trigger1Y)),NA())</f>
        <v>2.2111741891613832E-2</v>
      </c>
      <c r="N1148" s="182">
        <f>IFERROR(_xll.qlIndexFixing(ONIndex1M,I1148,TRUE,_xll.ohTrigger(RecalcTrigger,Trigger1M)),NA())</f>
        <v>2.0725929715670333E-2</v>
      </c>
      <c r="O1148" s="44">
        <f>IFERROR(_xll.qlIndexFixing(ONIndex3M,I1148,TRUE,_xll.ohTrigger(RecalcTrigger,Trigger3M)),NA())</f>
        <v>2.1366615578513048E-2</v>
      </c>
      <c r="P1148" s="44">
        <f>IFERROR(_xll.qlIndexFixing(ONIndex6M,I1148,TRUE,_xll.ohTrigger(RecalcTrigger,Trigger6M)),NA())</f>
        <v>2.1575621160394576E-2</v>
      </c>
      <c r="Q1148" s="183">
        <f>IFERROR(_xll.qlIndexFixing(ONIndex1Y,I1148,TRUE,_xll.ohTrigger(RecalcTrigger,Trigger1Y)),NA())</f>
        <v>2.1990291941067497E-2</v>
      </c>
    </row>
    <row r="1149" spans="2:17" x14ac:dyDescent="0.2">
      <c r="B1149" s="39" t="s">
        <v>42</v>
      </c>
      <c r="D1149" s="42">
        <f>_xll.qlCalendarAdvance(Calendar,$D1148,B1149,"f",FALSE)</f>
        <v>47415</v>
      </c>
      <c r="E1149" s="177">
        <f>_xll.qlInterestRateIndexValueDate(IndexON,D1149)</f>
        <v>47415</v>
      </c>
      <c r="F1149" s="193">
        <f>IFERROR(_xll.qlIndexFixing(IndexON,D1149,TRUE,_xll.ohTrigger(RecalcTrigger,TriggerON)),NA())</f>
        <v>2.0480476433490935E-2</v>
      </c>
      <c r="H1149" s="42">
        <f>_xll.qlCalendarAdvance(Calendar,$H1148,B1149,"f",FALSE)</f>
        <v>47415</v>
      </c>
      <c r="I1149" s="177">
        <f>_xll.qlInterestRateIndexValueDate(Index1M,$H1149)</f>
        <v>47417</v>
      </c>
      <c r="J1149" s="182">
        <f>IFERROR(_xll.qlIndexFixing(Index1M,$H1149,TRUE,_xll.ohTrigger(RecalcTrigger,Trigger1M)),NA())</f>
        <v>2.0738926798644069E-2</v>
      </c>
      <c r="K1149" s="44">
        <f>IFERROR(_xll.qlIndexFixing(Index3M,H1149,TRUE,_xll.ohTrigger(RecalcTrigger,Trigger3M)),NA())</f>
        <v>2.140129148456428E-2</v>
      </c>
      <c r="L1149" s="44">
        <f>IFERROR(_xll.qlIndexFixing(Index6M,$H1149,TRUE,_xll.ohTrigger(RecalcTrigger,Trigger6M)),NA())</f>
        <v>2.1636213753431676E-2</v>
      </c>
      <c r="M1149" s="183">
        <f>IFERROR(_xll.qlIndexFixing(Index1Y,$H1149,TRUE,_xll.ohTrigger(RecalcTrigger,Trigger1Y)),NA())</f>
        <v>2.2106416886530415E-2</v>
      </c>
      <c r="N1149" s="182">
        <f>IFERROR(_xll.qlIndexFixing(ONIndex1M,I1149,TRUE,_xll.ohTrigger(RecalcTrigger,Trigger1M)),NA())</f>
        <v>2.0724089353088004E-2</v>
      </c>
      <c r="O1149" s="44">
        <f>IFERROR(_xll.qlIndexFixing(ONIndex3M,I1149,TRUE,_xll.ohTrigger(RecalcTrigger,Trigger3M)),NA())</f>
        <v>2.1363435936523345E-2</v>
      </c>
      <c r="P1149" s="44">
        <f>IFERROR(_xll.qlIndexFixing(ONIndex6M,I1149,TRUE,_xll.ohTrigger(RecalcTrigger,Trigger6M)),NA())</f>
        <v>2.1571769646087091E-2</v>
      </c>
      <c r="Q1149" s="183">
        <f>IFERROR(_xll.qlIndexFixing(ONIndex1Y,I1149,TRUE,_xll.ohTrigger(RecalcTrigger,Trigger1Y)),NA())</f>
        <v>2.1986247709557816E-2</v>
      </c>
    </row>
    <row r="1150" spans="2:17" x14ac:dyDescent="0.2">
      <c r="B1150" s="39" t="s">
        <v>42</v>
      </c>
      <c r="D1150" s="42">
        <f>_xll.qlCalendarAdvance(Calendar,$D1149,B1150,"f",FALSE)</f>
        <v>47422</v>
      </c>
      <c r="E1150" s="177">
        <f>_xll.qlInterestRateIndexValueDate(IndexON,D1150)</f>
        <v>47422</v>
      </c>
      <c r="F1150" s="193">
        <f>IFERROR(_xll.qlIndexFixing(IndexON,D1150,TRUE,_xll.ohTrigger(RecalcTrigger,TriggerON)),NA())</f>
        <v>2.0479559323822727E-2</v>
      </c>
      <c r="H1150" s="42">
        <f>_xll.qlCalendarAdvance(Calendar,$H1149,B1150,"f",FALSE)</f>
        <v>47422</v>
      </c>
      <c r="I1150" s="177">
        <f>_xll.qlInterestRateIndexValueDate(Index1M,$H1150)</f>
        <v>47424</v>
      </c>
      <c r="J1150" s="182">
        <f>IFERROR(_xll.qlIndexFixing(Index1M,$H1150,TRUE,_xll.ohTrigger(RecalcTrigger,Trigger1M)),NA())</f>
        <v>2.0736928753283937E-2</v>
      </c>
      <c r="K1150" s="44">
        <f>IFERROR(_xll.qlIndexFixing(Index3M,H1150,TRUE,_xll.ohTrigger(RecalcTrigger,Trigger3M)),NA())</f>
        <v>2.1397659657682491E-2</v>
      </c>
      <c r="L1150" s="44">
        <f>IFERROR(_xll.qlIndexFixing(Index6M,$H1150,TRUE,_xll.ohTrigger(RecalcTrigger,Trigger6M)),NA())</f>
        <v>2.1631432048823351E-2</v>
      </c>
      <c r="M1150" s="183">
        <f>IFERROR(_xll.qlIndexFixing(Index1Y,$H1150,TRUE,_xll.ohTrigger(RecalcTrigger,Trigger1Y)),NA())</f>
        <v>2.2101046263390524E-2</v>
      </c>
      <c r="N1150" s="182">
        <f>IFERROR(_xll.qlIndexFixing(ONIndex1M,I1150,TRUE,_xll.ohTrigger(RecalcTrigger,Trigger1M)),NA())</f>
        <v>2.0722188704569433E-2</v>
      </c>
      <c r="O1150" s="44">
        <f>IFERROR(_xll.qlIndexFixing(ONIndex3M,I1150,TRUE,_xll.ohTrigger(RecalcTrigger,Trigger3M)),NA())</f>
        <v>2.1360194039532487E-2</v>
      </c>
      <c r="P1150" s="44">
        <f>IFERROR(_xll.qlIndexFixing(ONIndex6M,I1150,TRUE,_xll.ohTrigger(RecalcTrigger,Trigger6M)),NA())</f>
        <v>2.1567872727139559E-2</v>
      </c>
      <c r="Q1150" s="183">
        <f>IFERROR(_xll.qlIndexFixing(ONIndex1Y,I1150,TRUE,_xll.ohTrigger(RecalcTrigger,Trigger1Y)),NA())</f>
        <v>2.1982153256461245E-2</v>
      </c>
    </row>
    <row r="1151" spans="2:17" x14ac:dyDescent="0.2">
      <c r="B1151" s="39" t="s">
        <v>42</v>
      </c>
      <c r="D1151" s="42">
        <f>_xll.qlCalendarAdvance(Calendar,$D1150,B1151,"f",FALSE)</f>
        <v>47429</v>
      </c>
      <c r="E1151" s="177">
        <f>_xll.qlInterestRateIndexValueDate(IndexON,D1151)</f>
        <v>47429</v>
      </c>
      <c r="F1151" s="193">
        <f>IFERROR(_xll.qlIndexFixing(IndexON,D1151,TRUE,_xll.ohTrigger(RecalcTrigger,TriggerON)),NA())</f>
        <v>2.0478563121422155E-2</v>
      </c>
      <c r="H1151" s="42">
        <f>_xll.qlCalendarAdvance(Calendar,$H1150,B1151,"f",FALSE)</f>
        <v>47429</v>
      </c>
      <c r="I1151" s="177">
        <f>_xll.qlInterestRateIndexValueDate(Index1M,$H1151)</f>
        <v>47431</v>
      </c>
      <c r="J1151" s="182">
        <f>IFERROR(_xll.qlIndexFixing(Index1M,$H1151,TRUE,_xll.ohTrigger(RecalcTrigger,Trigger1M)),NA())</f>
        <v>2.0734871031120952E-2</v>
      </c>
      <c r="K1151" s="44">
        <f>IFERROR(_xll.qlIndexFixing(Index3M,H1151,TRUE,_xll.ohTrigger(RecalcTrigger,Trigger3M)),NA())</f>
        <v>2.1393967201273775E-2</v>
      </c>
      <c r="L1151" s="44">
        <f>IFERROR(_xll.qlIndexFixing(Index6M,$H1151,TRUE,_xll.ohTrigger(RecalcTrigger,Trigger6M)),NA())</f>
        <v>2.1626926643965764E-2</v>
      </c>
      <c r="M1151" s="183">
        <f>IFERROR(_xll.qlIndexFixing(Index1Y,$H1151,TRUE,_xll.ohTrigger(RecalcTrigger,Trigger1Y)),NA())</f>
        <v>2.2095629929455487E-2</v>
      </c>
      <c r="N1151" s="182">
        <f>IFERROR(_xll.qlIndexFixing(ONIndex1M,I1151,TRUE,_xll.ohTrigger(RecalcTrigger,Trigger1M)),NA())</f>
        <v>2.0720228046773315E-2</v>
      </c>
      <c r="O1151" s="44">
        <f>IFERROR(_xll.qlIndexFixing(ONIndex3M,I1151,TRUE,_xll.ohTrigger(RecalcTrigger,Trigger3M)),NA())</f>
        <v>2.1356890164199172E-2</v>
      </c>
      <c r="P1151" s="44">
        <f>IFERROR(_xll.qlIndexFixing(ONIndex6M,I1151,TRUE,_xll.ohTrigger(RecalcTrigger,Trigger6M)),NA())</f>
        <v>2.1563930753192295E-2</v>
      </c>
      <c r="Q1151" s="183">
        <f>IFERROR(_xll.qlIndexFixing(ONIndex1Y,I1151,TRUE,_xll.ohTrigger(RecalcTrigger,Trigger1Y)),NA())</f>
        <v>2.1978008871226251E-2</v>
      </c>
    </row>
    <row r="1152" spans="2:17" x14ac:dyDescent="0.2">
      <c r="B1152" s="39" t="s">
        <v>42</v>
      </c>
      <c r="D1152" s="42">
        <f>_xll.qlCalendarAdvance(Calendar,$D1151,B1152,"f",FALSE)</f>
        <v>47436</v>
      </c>
      <c r="E1152" s="177">
        <f>_xll.qlInterestRateIndexValueDate(IndexON,D1152)</f>
        <v>47436</v>
      </c>
      <c r="F1152" s="193">
        <f>IFERROR(_xll.qlIndexFixing(IndexON,D1152,TRUE,_xll.ohTrigger(RecalcTrigger,TriggerON)),NA())</f>
        <v>2.047748799215654E-2</v>
      </c>
      <c r="H1152" s="42">
        <f>_xll.qlCalendarAdvance(Calendar,$H1151,B1152,"f",FALSE)</f>
        <v>47436</v>
      </c>
      <c r="I1152" s="177">
        <f>_xll.qlInterestRateIndexValueDate(Index1M,$H1152)</f>
        <v>47438</v>
      </c>
      <c r="J1152" s="182">
        <f>IFERROR(_xll.qlIndexFixing(Index1M,$H1152,TRUE,_xll.ohTrigger(RecalcTrigger,Trigger1M)),NA())</f>
        <v>2.0732753909481663E-2</v>
      </c>
      <c r="K1152" s="44">
        <f>IFERROR(_xll.qlIndexFixing(Index3M,H1152,TRUE,_xll.ohTrigger(RecalcTrigger,Trigger3M)),NA())</f>
        <v>2.1390214393541118E-2</v>
      </c>
      <c r="L1152" s="44">
        <f>IFERROR(_xll.qlIndexFixing(Index6M,$H1152,TRUE,_xll.ohTrigger(RecalcTrigger,Trigger6M)),NA())</f>
        <v>2.1622380405903512E-2</v>
      </c>
      <c r="M1152" s="183">
        <f>IFERROR(_xll.qlIndexFixing(Index1Y,$H1152,TRUE,_xll.ohTrigger(RecalcTrigger,Trigger1Y)),NA())</f>
        <v>2.2090167790055522E-2</v>
      </c>
      <c r="N1152" s="182">
        <f>IFERROR(_xll.qlIndexFixing(ONIndex1M,I1152,TRUE,_xll.ohTrigger(RecalcTrigger,Trigger1M)),NA())</f>
        <v>2.0718207656598153E-2</v>
      </c>
      <c r="O1152" s="44">
        <f>IFERROR(_xll.qlIndexFixing(ONIndex3M,I1152,TRUE,_xll.ohTrigger(RecalcTrigger,Trigger3M)),NA())</f>
        <v>2.1353524586862349E-2</v>
      </c>
      <c r="P1152" s="44">
        <f>IFERROR(_xll.qlIndexFixing(ONIndex6M,I1152,TRUE,_xll.ohTrigger(RecalcTrigger,Trigger6M)),NA())</f>
        <v>2.1559944074365234E-2</v>
      </c>
      <c r="Q1152" s="183">
        <f>IFERROR(_xll.qlIndexFixing(ONIndex1Y,I1152,TRUE,_xll.ohTrigger(RecalcTrigger,Trigger1Y)),NA())</f>
        <v>2.1973814843381234E-2</v>
      </c>
    </row>
    <row r="1153" spans="2:17" x14ac:dyDescent="0.2">
      <c r="B1153" s="39" t="s">
        <v>42</v>
      </c>
      <c r="D1153" s="42">
        <f>_xll.qlCalendarAdvance(Calendar,$D1152,B1153,"f",FALSE)</f>
        <v>47443</v>
      </c>
      <c r="E1153" s="177">
        <f>_xll.qlInterestRateIndexValueDate(IndexON,D1153)</f>
        <v>47443</v>
      </c>
      <c r="F1153" s="193">
        <f>IFERROR(_xll.qlIndexFixing(IndexON,D1153,TRUE,_xll.ohTrigger(RecalcTrigger,TriggerON)),NA())</f>
        <v>2.0476334102053073E-2</v>
      </c>
      <c r="H1153" s="42">
        <f>_xll.qlCalendarAdvance(Calendar,$H1152,B1153,"f",FALSE)</f>
        <v>47443</v>
      </c>
      <c r="I1153" s="177">
        <f>_xll.qlInterestRateIndexValueDate(Index1M,$H1153)</f>
        <v>47445</v>
      </c>
      <c r="J1153" s="182">
        <f>IFERROR(_xll.qlIndexFixing(Index1M,$H1153,TRUE,_xll.ohTrigger(RecalcTrigger,Trigger1M)),NA())</f>
        <v>2.0730577665700349E-2</v>
      </c>
      <c r="K1153" s="44">
        <f>IFERROR(_xll.qlIndexFixing(Index3M,H1153,TRUE,_xll.ohTrigger(RecalcTrigger,Trigger3M)),NA())</f>
        <v>2.1386401512688367E-2</v>
      </c>
      <c r="L1153" s="44">
        <f>IFERROR(_xll.qlIndexFixing(Index6M,$H1153,TRUE,_xll.ohTrigger(RecalcTrigger,Trigger6M)),NA())</f>
        <v>2.1617793688574912E-2</v>
      </c>
      <c r="M1153" s="183">
        <f>IFERROR(_xll.qlIndexFixing(Index1Y,$H1153,TRUE,_xll.ohTrigger(RecalcTrigger,Trigger1Y)),NA())</f>
        <v>2.2084659748593461E-2</v>
      </c>
      <c r="N1153" s="182">
        <f>IFERROR(_xll.qlIndexFixing(ONIndex1M,I1153,TRUE,_xll.ohTrigger(RecalcTrigger,Trigger1M)),NA())</f>
        <v>2.0716127810942453E-2</v>
      </c>
      <c r="O1153" s="44">
        <f>IFERROR(_xll.qlIndexFixing(ONIndex3M,I1153,TRUE,_xll.ohTrigger(RecalcTrigger,Trigger3M)),NA())</f>
        <v>2.1350097584180716E-2</v>
      </c>
      <c r="P1153" s="44">
        <f>IFERROR(_xll.qlIndexFixing(ONIndex6M,I1153,TRUE,_xll.ohTrigger(RecalcTrigger,Trigger6M)),NA())</f>
        <v>2.1555913040538499E-2</v>
      </c>
      <c r="Q1153" s="183">
        <f>IFERROR(_xll.qlIndexFixing(ONIndex1Y,I1153,TRUE,_xll.ohTrigger(RecalcTrigger,Trigger1Y)),NA())</f>
        <v>2.1969571462294724E-2</v>
      </c>
    </row>
    <row r="1154" spans="2:17" x14ac:dyDescent="0.2">
      <c r="B1154" s="39" t="s">
        <v>42</v>
      </c>
      <c r="D1154" s="42">
        <f>_xll.qlCalendarAdvance(Calendar,$D1153,B1154,"f",FALSE)</f>
        <v>47450</v>
      </c>
      <c r="E1154" s="177">
        <f>_xll.qlInterestRateIndexValueDate(IndexON,D1154)</f>
        <v>47450</v>
      </c>
      <c r="F1154" s="193">
        <f>IFERROR(_xll.qlIndexFixing(IndexON,D1154,TRUE,_xll.ohTrigger(RecalcTrigger,TriggerON)),NA())</f>
        <v>2.0475101617059011E-2</v>
      </c>
      <c r="H1154" s="42">
        <f>_xll.qlCalendarAdvance(Calendar,$H1153,B1154,"f",FALSE)</f>
        <v>47450</v>
      </c>
      <c r="I1154" s="177">
        <f>_xll.qlInterestRateIndexValueDate(Index1M,$H1154)</f>
        <v>47452</v>
      </c>
      <c r="J1154" s="182">
        <f>IFERROR(_xll.qlIndexFixing(Index1M,$H1154,TRUE,_xll.ohTrigger(RecalcTrigger,Trigger1M)),NA())</f>
        <v>2.0728342577100989E-2</v>
      </c>
      <c r="K1154" s="44">
        <f>IFERROR(_xll.qlIndexFixing(Index3M,H1154,TRUE,_xll.ohTrigger(RecalcTrigger,Trigger3M)),NA())</f>
        <v>2.1381143274105341E-2</v>
      </c>
      <c r="L1154" s="44">
        <f>IFERROR(_xll.qlIndexFixing(Index6M,$H1154,TRUE,_xll.ohTrigger(RecalcTrigger,Trigger6M)),NA())</f>
        <v>2.1613469004415607E-2</v>
      </c>
      <c r="M1154" s="183">
        <f>IFERROR(_xll.qlIndexFixing(Index1Y,$H1154,TRUE,_xll.ohTrigger(RecalcTrigger,Trigger1Y)),NA())</f>
        <v>2.2078365814609011E-2</v>
      </c>
      <c r="N1154" s="182">
        <f>IFERROR(_xll.qlIndexFixing(ONIndex1M,I1154,TRUE,_xll.ohTrigger(RecalcTrigger,Trigger1M)),NA())</f>
        <v>2.071398878646491E-2</v>
      </c>
      <c r="O1154" s="44">
        <f>IFERROR(_xll.qlIndexFixing(ONIndex3M,I1154,TRUE,_xll.ohTrigger(RecalcTrigger,Trigger3M)),NA())</f>
        <v>2.1346609432493224E-2</v>
      </c>
      <c r="P1154" s="44">
        <f>IFERROR(_xll.qlIndexFixing(ONIndex6M,I1154,TRUE,_xll.ohTrigger(RecalcTrigger,Trigger6M)),NA())</f>
        <v>2.1551838001432344E-2</v>
      </c>
      <c r="Q1154" s="183">
        <f>IFERROR(_xll.qlIndexFixing(ONIndex1Y,I1154,TRUE,_xll.ohTrigger(RecalcTrigger,Trigger1Y)),NA())</f>
        <v>2.1965279017415185E-2</v>
      </c>
    </row>
    <row r="1155" spans="2:17" x14ac:dyDescent="0.2">
      <c r="B1155" s="39" t="s">
        <v>42</v>
      </c>
      <c r="D1155" s="42">
        <f>_xll.qlCalendarAdvance(Calendar,$D1154,B1155,"f",FALSE)</f>
        <v>47457</v>
      </c>
      <c r="E1155" s="177">
        <f>_xll.qlInterestRateIndexValueDate(IndexON,D1155)</f>
        <v>47457</v>
      </c>
      <c r="F1155" s="193">
        <f>IFERROR(_xll.qlIndexFixing(IndexON,D1155,TRUE,_xll.ohTrigger(RecalcTrigger,TriggerON)),NA())</f>
        <v>2.0473790703041672E-2</v>
      </c>
      <c r="H1155" s="42">
        <f>_xll.qlCalendarAdvance(Calendar,$H1154,B1155,"f",FALSE)</f>
        <v>47457</v>
      </c>
      <c r="I1155" s="177">
        <f>_xll.qlInterestRateIndexValueDate(Index1M,$H1155)</f>
        <v>47459</v>
      </c>
      <c r="J1155" s="182">
        <f>IFERROR(_xll.qlIndexFixing(Index1M,$H1155,TRUE,_xll.ohTrigger(RecalcTrigger,Trigger1M)),NA())</f>
        <v>2.0726048921015282E-2</v>
      </c>
      <c r="K1155" s="44">
        <f>IFERROR(_xll.qlIndexFixing(Index3M,H1155,TRUE,_xll.ohTrigger(RecalcTrigger,Trigger3M)),NA())</f>
        <v>2.1377228811477522E-2</v>
      </c>
      <c r="L1155" s="44">
        <f>IFERROR(_xll.qlIndexFixing(Index6M,$H1155,TRUE,_xll.ohTrigger(RecalcTrigger,Trigger6M)),NA())</f>
        <v>2.1608799393496129E-2</v>
      </c>
      <c r="M1155" s="183">
        <f>IFERROR(_xll.qlIndexFixing(Index1Y,$H1155,TRUE,_xll.ohTrigger(RecalcTrigger,Trigger1Y)),NA())</f>
        <v>2.2073505563450634E-2</v>
      </c>
      <c r="N1155" s="182">
        <f>IFERROR(_xll.qlIndexFixing(ONIndex1M,I1155,TRUE,_xll.ohTrigger(RecalcTrigger,Trigger1M)),NA())</f>
        <v>2.0711790860143964E-2</v>
      </c>
      <c r="O1155" s="44">
        <f>IFERROR(_xll.qlIndexFixing(ONIndex3M,I1155,TRUE,_xll.ohTrigger(RecalcTrigger,Trigger3M)),NA())</f>
        <v>2.1343060408378633E-2</v>
      </c>
      <c r="P1155" s="44">
        <f>IFERROR(_xll.qlIndexFixing(ONIndex6M,I1155,TRUE,_xll.ohTrigger(RecalcTrigger,Trigger6M)),NA())</f>
        <v>2.154771930700683E-2</v>
      </c>
      <c r="Q1155" s="183">
        <f>IFERROR(_xll.qlIndexFixing(ONIndex1Y,I1155,TRUE,_xll.ohTrigger(RecalcTrigger,Trigger1Y)),NA())</f>
        <v>2.1960937798191082E-2</v>
      </c>
    </row>
    <row r="1156" spans="2:17" x14ac:dyDescent="0.2">
      <c r="B1156" s="39" t="s">
        <v>42</v>
      </c>
      <c r="D1156" s="42">
        <f>_xll.qlCalendarAdvance(Calendar,$D1155,B1156,"f",FALSE)</f>
        <v>47464</v>
      </c>
      <c r="E1156" s="177">
        <f>_xll.qlInterestRateIndexValueDate(IndexON,D1156)</f>
        <v>47464</v>
      </c>
      <c r="F1156" s="193">
        <f>IFERROR(_xll.qlIndexFixing(IndexON,D1156,TRUE,_xll.ohTrigger(RecalcTrigger,TriggerON)),NA())</f>
        <v>2.0472401526108186E-2</v>
      </c>
      <c r="H1156" s="42">
        <f>_xll.qlCalendarAdvance(Calendar,$H1155,B1156,"f",FALSE)</f>
        <v>47464</v>
      </c>
      <c r="I1156" s="177">
        <f>_xll.qlInterestRateIndexValueDate(Index1M,$H1156)</f>
        <v>47466</v>
      </c>
      <c r="J1156" s="182">
        <f>IFERROR(_xll.qlIndexFixing(Index1M,$H1156,TRUE,_xll.ohTrigger(RecalcTrigger,Trigger1M)),NA())</f>
        <v>2.0723696974777515E-2</v>
      </c>
      <c r="K1156" s="44">
        <f>IFERROR(_xll.qlIndexFixing(Index3M,H1156,TRUE,_xll.ohTrigger(RecalcTrigger,Trigger3M)),NA())</f>
        <v>2.1373255044742301E-2</v>
      </c>
      <c r="L1156" s="44">
        <f>IFERROR(_xll.qlIndexFixing(Index6M,$H1156,TRUE,_xll.ohTrigger(RecalcTrigger,Trigger6M)),NA())</f>
        <v>2.1604090388110501E-2</v>
      </c>
      <c r="M1156" s="183">
        <f>IFERROR(_xll.qlIndexFixing(Index1Y,$H1156,TRUE,_xll.ohTrigger(RecalcTrigger,Trigger1Y)),NA())</f>
        <v>2.2067859216932446E-2</v>
      </c>
      <c r="N1156" s="182">
        <f>IFERROR(_xll.qlIndexFixing(ONIndex1M,I1156,TRUE,_xll.ohTrigger(RecalcTrigger,Trigger1M)),NA())</f>
        <v>2.0709534308638311E-2</v>
      </c>
      <c r="O1156" s="44">
        <f>IFERROR(_xll.qlIndexFixing(ONIndex3M,I1156,TRUE,_xll.ohTrigger(RecalcTrigger,Trigger3M)),NA())</f>
        <v>2.1339450788415704E-2</v>
      </c>
      <c r="P1156" s="44">
        <f>IFERROR(_xll.qlIndexFixing(ONIndex6M,I1156,TRUE,_xll.ohTrigger(RecalcTrigger,Trigger6M)),NA())</f>
        <v>2.1543557307142081E-2</v>
      </c>
      <c r="Q1156" s="183">
        <f>IFERROR(_xll.qlIndexFixing(ONIndex1Y,I1156,TRUE,_xll.ohTrigger(RecalcTrigger,Trigger1Y)),NA())</f>
        <v>2.1956548093990946E-2</v>
      </c>
    </row>
    <row r="1157" spans="2:17" x14ac:dyDescent="0.2">
      <c r="B1157" s="39" t="s">
        <v>42</v>
      </c>
      <c r="D1157" s="42">
        <f>_xll.qlCalendarAdvance(Calendar,$D1156,B1157,"f",FALSE)</f>
        <v>47471</v>
      </c>
      <c r="E1157" s="177">
        <f>_xll.qlInterestRateIndexValueDate(IndexON,D1157)</f>
        <v>47471</v>
      </c>
      <c r="F1157" s="193">
        <f>IFERROR(_xll.qlIndexFixing(IndexON,D1157,TRUE,_xll.ohTrigger(RecalcTrigger,TriggerON)),NA())</f>
        <v>2.0470934251966E-2</v>
      </c>
      <c r="H1157" s="42">
        <f>_xll.qlCalendarAdvance(Calendar,$H1156,B1157,"f",FALSE)</f>
        <v>47471</v>
      </c>
      <c r="I1157" s="177">
        <f>_xll.qlInterestRateIndexValueDate(Index1M,$H1157)</f>
        <v>47473</v>
      </c>
      <c r="J1157" s="182">
        <f>IFERROR(_xll.qlIndexFixing(Index1M,$H1157,TRUE,_xll.ohTrigger(RecalcTrigger,Trigger1M)),NA())</f>
        <v>2.0721287015716818E-2</v>
      </c>
      <c r="K1157" s="44">
        <f>IFERROR(_xll.qlIndexFixing(Index3M,H1157,TRUE,_xll.ohTrigger(RecalcTrigger,Trigger3M)),NA())</f>
        <v>2.1369222252038966E-2</v>
      </c>
      <c r="L1157" s="44">
        <f>IFERROR(_xll.qlIndexFixing(Index6M,$H1157,TRUE,_xll.ohTrigger(RecalcTrigger,Trigger6M)),NA())</f>
        <v>2.1599342342214709E-2</v>
      </c>
      <c r="M1157" s="183">
        <f>IFERROR(_xll.qlIndexFixing(Index1Y,$H1157,TRUE,_xll.ohTrigger(RecalcTrigger,Trigger1Y)),NA())</f>
        <v>2.2062166562677541E-2</v>
      </c>
      <c r="N1157" s="182">
        <f>IFERROR(_xll.qlIndexFixing(ONIndex1M,I1157,TRUE,_xll.ohTrigger(RecalcTrigger,Trigger1M)),NA())</f>
        <v>2.0706547330693326E-2</v>
      </c>
      <c r="O1157" s="44">
        <f>IFERROR(_xll.qlIndexFixing(ONIndex3M,I1157,TRUE,_xll.ohTrigger(RecalcTrigger,Trigger3M)),NA())</f>
        <v>2.1334721254531175E-2</v>
      </c>
      <c r="P1157" s="44">
        <f>IFERROR(_xll.qlIndexFixing(ONIndex6M,I1157,TRUE,_xll.ohTrigger(RecalcTrigger,Trigger6M)),NA())</f>
        <v>2.1538143095103379E-2</v>
      </c>
      <c r="Q1157" s="183">
        <f>IFERROR(_xll.qlIndexFixing(ONIndex1Y,I1157,TRUE,_xll.ohTrigger(RecalcTrigger,Trigger1Y)),NA())</f>
        <v>2.1950833411423787E-2</v>
      </c>
    </row>
    <row r="1158" spans="2:17" x14ac:dyDescent="0.2">
      <c r="B1158" s="39" t="s">
        <v>42</v>
      </c>
      <c r="D1158" s="42">
        <f>_xll.qlCalendarAdvance(Calendar,$D1157,B1158,"f",FALSE)</f>
        <v>47479</v>
      </c>
      <c r="E1158" s="177">
        <f>_xll.qlInterestRateIndexValueDate(IndexON,D1158)</f>
        <v>47479</v>
      </c>
      <c r="F1158" s="193">
        <f>IFERROR(_xll.qlIndexFixing(IndexON,D1158,TRUE,_xll.ohTrigger(RecalcTrigger,TriggerON)),NA())</f>
        <v>2.0469161951259807E-2</v>
      </c>
      <c r="H1158" s="42">
        <f>_xll.qlCalendarAdvance(Calendar,$H1157,B1158,"f",FALSE)</f>
        <v>47479</v>
      </c>
      <c r="I1158" s="177">
        <f>_xll.qlInterestRateIndexValueDate(Index1M,$H1158)</f>
        <v>47483</v>
      </c>
      <c r="J1158" s="182">
        <f>IFERROR(_xll.qlIndexFixing(Index1M,$H1158,TRUE,_xll.ohTrigger(RecalcTrigger,Trigger1M)),NA())</f>
        <v>2.0717744132383014E-2</v>
      </c>
      <c r="K1158" s="44">
        <f>IFERROR(_xll.qlIndexFixing(Index3M,H1158,TRUE,_xll.ohTrigger(RecalcTrigger,Trigger3M)),NA())</f>
        <v>2.1362703095788884E-2</v>
      </c>
      <c r="L1158" s="44">
        <f>IFERROR(_xll.qlIndexFixing(Index6M,$H1158,TRUE,_xll.ohTrigger(RecalcTrigger,Trigger6M)),NA())</f>
        <v>2.1591624430274795E-2</v>
      </c>
      <c r="M1158" s="183">
        <f>IFERROR(_xll.qlIndexFixing(Index1Y,$H1158,TRUE,_xll.ohTrigger(RecalcTrigger,Trigger1Y)),NA())</f>
        <v>2.2053493737374662E-2</v>
      </c>
      <c r="N1158" s="182">
        <f>IFERROR(_xll.qlIndexFixing(ONIndex1M,I1158,TRUE,_xll.ohTrigger(RecalcTrigger,Trigger1M)),NA())</f>
        <v>2.0704157818425273E-2</v>
      </c>
      <c r="O1158" s="44">
        <f>IFERROR(_xll.qlIndexFixing(ONIndex3M,I1158,TRUE,_xll.ohTrigger(RecalcTrigger,Trigger3M)),NA())</f>
        <v>2.133097416797014E-2</v>
      </c>
      <c r="P1158" s="44">
        <f>IFERROR(_xll.qlIndexFixing(ONIndex6M,I1158,TRUE,_xll.ohTrigger(RecalcTrigger,Trigger6M)),NA())</f>
        <v>2.1533883425286504E-2</v>
      </c>
      <c r="Q1158" s="183">
        <f>IFERROR(_xll.qlIndexFixing(ONIndex1Y,I1158,TRUE,_xll.ohTrigger(RecalcTrigger,Trigger1Y)),NA())</f>
        <v>2.1946333971483156E-2</v>
      </c>
    </row>
    <row r="1159" spans="2:17" x14ac:dyDescent="0.2">
      <c r="B1159" s="39" t="s">
        <v>42</v>
      </c>
      <c r="D1159" s="42">
        <f>_xll.qlCalendarAdvance(Calendar,$D1158,B1159,"f",FALSE)</f>
        <v>47486</v>
      </c>
      <c r="E1159" s="177">
        <f>_xll.qlInterestRateIndexValueDate(IndexON,D1159)</f>
        <v>47486</v>
      </c>
      <c r="F1159" s="193">
        <f>IFERROR(_xll.qlIndexFixing(IndexON,D1159,TRUE,_xll.ohTrigger(RecalcTrigger,TriggerON)),NA())</f>
        <v>2.0467527885257297E-2</v>
      </c>
      <c r="H1159" s="42">
        <f>_xll.qlCalendarAdvance(Calendar,$H1158,B1159,"f",FALSE)</f>
        <v>47486</v>
      </c>
      <c r="I1159" s="177">
        <f>_xll.qlInterestRateIndexValueDate(Index1M,$H1159)</f>
        <v>47490</v>
      </c>
      <c r="J1159" s="182">
        <f>IFERROR(_xll.qlIndexFixing(Index1M,$H1159,TRUE,_xll.ohTrigger(RecalcTrigger,Trigger1M)),NA())</f>
        <v>2.0715194439647359E-2</v>
      </c>
      <c r="K1159" s="44">
        <f>IFERROR(_xll.qlIndexFixing(Index3M,H1159,TRUE,_xll.ohTrigger(RecalcTrigger,Trigger3M)),NA())</f>
        <v>2.1359507422281522E-2</v>
      </c>
      <c r="L1159" s="44">
        <f>IFERROR(_xll.qlIndexFixing(Index6M,$H1159,TRUE,_xll.ohTrigger(RecalcTrigger,Trigger6M)),NA())</f>
        <v>2.1587651012944731E-2</v>
      </c>
      <c r="M1159" s="183">
        <f>IFERROR(_xll.qlIndexFixing(Index1Y,$H1159,TRUE,_xll.ohTrigger(RecalcTrigger,Trigger1Y)),NA())</f>
        <v>2.2047695763147687E-2</v>
      </c>
      <c r="N1159" s="182">
        <f>IFERROR(_xll.qlIndexFixing(ONIndex1M,I1159,TRUE,_xll.ohTrigger(RecalcTrigger,Trigger1M)),NA())</f>
        <v>2.070206371777239E-2</v>
      </c>
      <c r="O1159" s="44">
        <f>IFERROR(_xll.qlIndexFixing(ONIndex3M,I1159,TRUE,_xll.ohTrigger(RecalcTrigger,Trigger3M)),NA())</f>
        <v>2.1327714862584557E-2</v>
      </c>
      <c r="P1159" s="44">
        <f>IFERROR(_xll.qlIndexFixing(ONIndex6M,I1159,TRUE,_xll.ohTrigger(RecalcTrigger,Trigger6M)),NA())</f>
        <v>2.1530198713870519E-2</v>
      </c>
      <c r="Q1159" s="183">
        <f>IFERROR(_xll.qlIndexFixing(ONIndex1Y,I1159,TRUE,_xll.ohTrigger(RecalcTrigger,Trigger1Y)),NA())</f>
        <v>2.1942439464766039E-2</v>
      </c>
    </row>
    <row r="1160" spans="2:17" x14ac:dyDescent="0.2">
      <c r="B1160" s="39" t="s">
        <v>42</v>
      </c>
      <c r="D1160" s="42">
        <f>_xll.qlCalendarAdvance(Calendar,$D1159,B1160,"f",FALSE)</f>
        <v>47493</v>
      </c>
      <c r="E1160" s="177">
        <f>_xll.qlInterestRateIndexValueDate(IndexON,D1160)</f>
        <v>47493</v>
      </c>
      <c r="F1160" s="193">
        <f>IFERROR(_xll.qlIndexFixing(IndexON,D1160,TRUE,_xll.ohTrigger(RecalcTrigger,TriggerON)),NA())</f>
        <v>2.0465816243948609E-2</v>
      </c>
      <c r="H1160" s="42">
        <f>_xll.qlCalendarAdvance(Calendar,$H1159,B1160,"f",FALSE)</f>
        <v>47493</v>
      </c>
      <c r="I1160" s="177">
        <f>_xll.qlInterestRateIndexValueDate(Index1M,$H1160)</f>
        <v>47497</v>
      </c>
      <c r="J1160" s="182">
        <f>IFERROR(_xll.qlIndexFixing(Index1M,$H1160,TRUE,_xll.ohTrigger(RecalcTrigger,Trigger1M)),NA())</f>
        <v>2.0712587684943655E-2</v>
      </c>
      <c r="K1160" s="44">
        <f>IFERROR(_xll.qlIndexFixing(Index3M,H1160,TRUE,_xll.ohTrigger(RecalcTrigger,Trigger3M)),NA())</f>
        <v>2.1355270021121014E-2</v>
      </c>
      <c r="L1160" s="44">
        <f>IFERROR(_xll.qlIndexFixing(Index6M,$H1160,TRUE,_xll.ohTrigger(RecalcTrigger,Trigger6M)),NA())</f>
        <v>2.1582771801044724E-2</v>
      </c>
      <c r="M1160" s="183">
        <f>IFERROR(_xll.qlIndexFixing(Index1Y,$H1160,TRUE,_xll.ohTrigger(RecalcTrigger,Trigger1Y)),NA())</f>
        <v>2.2041851156300533E-2</v>
      </c>
      <c r="N1160" s="182">
        <f>IFERROR(_xll.qlIndexFixing(ONIndex1M,I1160,TRUE,_xll.ohTrigger(RecalcTrigger,Trigger1M)),NA())</f>
        <v>2.0699567239788053E-2</v>
      </c>
      <c r="O1160" s="44">
        <f>IFERROR(_xll.qlIndexFixing(ONIndex3M,I1160,TRUE,_xll.ohTrigger(RecalcTrigger,Trigger3M)),NA())</f>
        <v>2.1323857148036751E-2</v>
      </c>
      <c r="P1160" s="44">
        <f>IFERROR(_xll.qlIndexFixing(ONIndex6M,I1160,TRUE,_xll.ohTrigger(RecalcTrigger,Trigger6M)),NA())</f>
        <v>2.152586103309595E-2</v>
      </c>
      <c r="Q1160" s="183">
        <f>IFERROR(_xll.qlIndexFixing(ONIndex1Y,I1160,TRUE,_xll.ohTrigger(RecalcTrigger,Trigger1Y)),NA())</f>
        <v>2.1937851978055534E-2</v>
      </c>
    </row>
    <row r="1161" spans="2:17" x14ac:dyDescent="0.2">
      <c r="B1161" s="39" t="s">
        <v>42</v>
      </c>
      <c r="D1161" s="42">
        <f>_xll.qlCalendarAdvance(Calendar,$D1160,B1161,"f",FALSE)</f>
        <v>47500</v>
      </c>
      <c r="E1161" s="177">
        <f>_xll.qlInterestRateIndexValueDate(IndexON,D1161)</f>
        <v>47500</v>
      </c>
      <c r="F1161" s="193">
        <f>IFERROR(_xll.qlIndexFixing(IndexON,D1161,TRUE,_xll.ohTrigger(RecalcTrigger,TriggerON)),NA())</f>
        <v>2.0464027192961254E-2</v>
      </c>
      <c r="H1161" s="42">
        <f>_xll.qlCalendarAdvance(Calendar,$H1160,B1161,"f",FALSE)</f>
        <v>47500</v>
      </c>
      <c r="I1161" s="177">
        <f>_xll.qlInterestRateIndexValueDate(Index1M,$H1161)</f>
        <v>47504</v>
      </c>
      <c r="J1161" s="182">
        <f>IFERROR(_xll.qlIndexFixing(Index1M,$H1161,TRUE,_xll.ohTrigger(RecalcTrigger,Trigger1M)),NA())</f>
        <v>2.0709924145608759E-2</v>
      </c>
      <c r="K1161" s="44">
        <f>IFERROR(_xll.qlIndexFixing(Index3M,H1161,TRUE,_xll.ohTrigger(RecalcTrigger,Trigger3M)),NA())</f>
        <v>2.1351288897265421E-2</v>
      </c>
      <c r="L1161" s="44">
        <f>IFERROR(_xll.qlIndexFixing(Index6M,$H1161,TRUE,_xll.ohTrigger(RecalcTrigger,Trigger6M)),NA())</f>
        <v>2.1577855116146828E-2</v>
      </c>
      <c r="M1161" s="183">
        <f>IFERROR(_xll.qlIndexFixing(Index1Y,$H1161,TRUE,_xll.ohTrigger(RecalcTrigger,Trigger1Y)),NA())</f>
        <v>2.2035959802303232E-2</v>
      </c>
      <c r="N1161" s="182">
        <f>IFERROR(_xll.qlIndexFixing(ONIndex1M,I1161,TRUE,_xll.ohTrigger(RecalcTrigger,Trigger1M)),NA())</f>
        <v>2.069701356044007E-2</v>
      </c>
      <c r="O1161" s="44">
        <f>IFERROR(_xll.qlIndexFixing(ONIndex3M,I1161,TRUE,_xll.ohTrigger(RecalcTrigger,Trigger3M)),NA())</f>
        <v>2.1319940259463266E-2</v>
      </c>
      <c r="P1161" s="44">
        <f>IFERROR(_xll.qlIndexFixing(ONIndex6M,I1161,TRUE,_xll.ohTrigger(RecalcTrigger,Trigger6M)),NA())</f>
        <v>2.1521481846322743E-2</v>
      </c>
      <c r="Q1161" s="183">
        <f>IFERROR(_xll.qlIndexFixing(ONIndex1Y,I1161,TRUE,_xll.ohTrigger(RecalcTrigger,Trigger1Y)),NA())</f>
        <v>2.1933217495018198E-2</v>
      </c>
    </row>
    <row r="1162" spans="2:17" x14ac:dyDescent="0.2">
      <c r="B1162" s="39" t="s">
        <v>42</v>
      </c>
      <c r="D1162" s="42">
        <f>_xll.qlCalendarAdvance(Calendar,$D1161,B1162,"f",FALSE)</f>
        <v>47507</v>
      </c>
      <c r="E1162" s="177">
        <f>_xll.qlInterestRateIndexValueDate(IndexON,D1162)</f>
        <v>47507</v>
      </c>
      <c r="F1162" s="193">
        <f>IFERROR(_xll.qlIndexFixing(IndexON,D1162,TRUE,_xll.ohTrigger(RecalcTrigger,TriggerON)),NA())</f>
        <v>2.0462160898482296E-2</v>
      </c>
      <c r="H1162" s="42">
        <f>_xll.qlCalendarAdvance(Calendar,$H1161,B1162,"f",FALSE)</f>
        <v>47507</v>
      </c>
      <c r="I1162" s="177">
        <f>_xll.qlInterestRateIndexValueDate(Index1M,$H1162)</f>
        <v>47511</v>
      </c>
      <c r="J1162" s="182">
        <f>IFERROR(_xll.qlIndexFixing(Index1M,$H1162,TRUE,_xll.ohTrigger(RecalcTrigger,Trigger1M)),NA())</f>
        <v>2.0707204098982111E-2</v>
      </c>
      <c r="K1162" s="44">
        <f>IFERROR(_xll.qlIndexFixing(Index3M,H1162,TRUE,_xll.ohTrigger(RecalcTrigger,Trigger3M)),NA())</f>
        <v>2.1346622163852927E-2</v>
      </c>
      <c r="L1162" s="44">
        <f>IFERROR(_xll.qlIndexFixing(Index6M,$H1162,TRUE,_xll.ohTrigger(RecalcTrigger,Trigger6M)),NA())</f>
        <v>2.1572901312202197E-2</v>
      </c>
      <c r="M1162" s="183">
        <f>IFERROR(_xll.qlIndexFixing(Index1Y,$H1162,TRUE,_xll.ohTrigger(RecalcTrigger,Trigger1Y)),NA())</f>
        <v>2.2030021584687847E-2</v>
      </c>
      <c r="N1162" s="182">
        <f>IFERROR(_xll.qlIndexFixing(ONIndex1M,I1162,TRUE,_xll.ohTrigger(RecalcTrigger,Trigger1M)),NA())</f>
        <v>2.0694402956387137E-2</v>
      </c>
      <c r="O1162" s="44">
        <f>IFERROR(_xll.qlIndexFixing(ONIndex3M,I1162,TRUE,_xll.ohTrigger(RecalcTrigger,Trigger3M)),NA())</f>
        <v>2.1315964473602733E-2</v>
      </c>
      <c r="P1162" s="44">
        <f>IFERROR(_xll.qlIndexFixing(ONIndex6M,I1162,TRUE,_xll.ohTrigger(RecalcTrigger,Trigger6M)),NA())</f>
        <v>2.1517061503351087E-2</v>
      </c>
      <c r="Q1162" s="183">
        <f>IFERROR(_xll.qlIndexFixing(ONIndex1Y,I1162,TRUE,_xll.ohTrigger(RecalcTrigger,Trigger1Y)),NA())</f>
        <v>2.1928536305102497E-2</v>
      </c>
    </row>
    <row r="1163" spans="2:17" x14ac:dyDescent="0.2">
      <c r="B1163" s="39" t="s">
        <v>42</v>
      </c>
      <c r="D1163" s="42">
        <f>_xll.qlCalendarAdvance(Calendar,$D1162,B1163,"f",FALSE)</f>
        <v>47514</v>
      </c>
      <c r="E1163" s="177">
        <f>_xll.qlInterestRateIndexValueDate(IndexON,D1163)</f>
        <v>47514</v>
      </c>
      <c r="F1163" s="193">
        <f>IFERROR(_xll.qlIndexFixing(IndexON,D1163,TRUE,_xll.ohTrigger(RecalcTrigger,TriggerON)),NA())</f>
        <v>2.046021752645899E-2</v>
      </c>
      <c r="H1163" s="42">
        <f>_xll.qlCalendarAdvance(Calendar,$H1162,B1163,"f",FALSE)</f>
        <v>47514</v>
      </c>
      <c r="I1163" s="177">
        <f>_xll.qlInterestRateIndexValueDate(Index1M,$H1163)</f>
        <v>47518</v>
      </c>
      <c r="J1163" s="182">
        <f>IFERROR(_xll.qlIndexFixing(Index1M,$H1163,TRUE,_xll.ohTrigger(RecalcTrigger,Trigger1M)),NA())</f>
        <v>2.0703250808472413E-2</v>
      </c>
      <c r="K1163" s="44">
        <f>IFERROR(_xll.qlIndexFixing(Index3M,H1163,TRUE,_xll.ohTrigger(RecalcTrigger,Trigger3M)),NA())</f>
        <v>2.1342212264073079E-2</v>
      </c>
      <c r="L1163" s="44">
        <f>IFERROR(_xll.qlIndexFixing(Index6M,$H1163,TRUE,_xll.ohTrigger(RecalcTrigger,Trigger6M)),NA())</f>
        <v>2.1567910743159783E-2</v>
      </c>
      <c r="M1163" s="183">
        <f>IFERROR(_xll.qlIndexFixing(Index1Y,$H1163,TRUE,_xll.ohTrigger(RecalcTrigger,Trigger1Y)),NA())</f>
        <v>2.2024036385048493E-2</v>
      </c>
      <c r="N1163" s="182">
        <f>IFERROR(_xll.qlIndexFixing(ONIndex1M,I1163,TRUE,_xll.ohTrigger(RecalcTrigger,Trigger1M)),NA())</f>
        <v>2.0691735704527758E-2</v>
      </c>
      <c r="O1163" s="44">
        <f>IFERROR(_xll.qlIndexFixing(ONIndex3M,I1163,TRUE,_xll.ohTrigger(RecalcTrigger,Trigger3M)),NA())</f>
        <v>2.1311930066714169E-2</v>
      </c>
      <c r="P1163" s="44">
        <f>IFERROR(_xll.qlIndexFixing(ONIndex6M,I1163,TRUE,_xll.ohTrigger(RecalcTrigger,Trigger6M)),NA())</f>
        <v>2.1512600354220979E-2</v>
      </c>
      <c r="Q1163" s="183">
        <f>IFERROR(_xll.qlIndexFixing(ONIndex1Y,I1163,TRUE,_xll.ohTrigger(RecalcTrigger,Trigger1Y)),NA())</f>
        <v>2.1923808697756897E-2</v>
      </c>
    </row>
    <row r="1164" spans="2:17" x14ac:dyDescent="0.2">
      <c r="B1164" s="39" t="s">
        <v>42</v>
      </c>
      <c r="D1164" s="42">
        <f>_xll.qlCalendarAdvance(Calendar,$D1163,B1164,"f",FALSE)</f>
        <v>47521</v>
      </c>
      <c r="E1164" s="177">
        <f>_xll.qlInterestRateIndexValueDate(IndexON,D1164)</f>
        <v>47521</v>
      </c>
      <c r="F1164" s="193">
        <f>IFERROR(_xll.qlIndexFixing(IndexON,D1164,TRUE,_xll.ohTrigger(RecalcTrigger,TriggerON)),NA())</f>
        <v>2.0458197242838594E-2</v>
      </c>
      <c r="H1164" s="42">
        <f>_xll.qlCalendarAdvance(Calendar,$H1163,B1164,"f",FALSE)</f>
        <v>47521</v>
      </c>
      <c r="I1164" s="177">
        <f>_xll.qlInterestRateIndexValueDate(Index1M,$H1164)</f>
        <v>47525</v>
      </c>
      <c r="J1164" s="182">
        <f>IFERROR(_xll.qlIndexFixing(Index1M,$H1164,TRUE,_xll.ohTrigger(RecalcTrigger,Trigger1M)),NA())</f>
        <v>2.070043099013073E-2</v>
      </c>
      <c r="K1164" s="44">
        <f>IFERROR(_xll.qlIndexFixing(Index3M,H1164,TRUE,_xll.ohTrigger(RecalcTrigger,Trigger3M)),NA())</f>
        <v>2.1337745421084398E-2</v>
      </c>
      <c r="L1164" s="44">
        <f>IFERROR(_xll.qlIndexFixing(Index6M,$H1164,TRUE,_xll.ohTrigger(RecalcTrigger,Trigger6M)),NA())</f>
        <v>2.1562883762968107E-2</v>
      </c>
      <c r="M1164" s="183">
        <f>IFERROR(_xll.qlIndexFixing(Index1Y,$H1164,TRUE,_xll.ohTrigger(RecalcTrigger,Trigger1Y)),NA())</f>
        <v>2.2018004083041106E-2</v>
      </c>
      <c r="N1164" s="182">
        <f>IFERROR(_xll.qlIndexFixing(ONIndex1M,I1164,TRUE,_xll.ohTrigger(RecalcTrigger,Trigger1M)),NA())</f>
        <v>2.0689012081680502E-2</v>
      </c>
      <c r="O1164" s="44">
        <f>IFERROR(_xll.qlIndexFixing(ONIndex3M,I1164,TRUE,_xll.ohTrigger(RecalcTrigger,Trigger3M)),NA())</f>
        <v>2.1307837315536204E-2</v>
      </c>
      <c r="P1164" s="44">
        <f>IFERROR(_xll.qlIndexFixing(ONIndex6M,I1164,TRUE,_xll.ohTrigger(RecalcTrigger,Trigger6M)),NA())</f>
        <v>2.1508098748572735E-2</v>
      </c>
      <c r="Q1164" s="183">
        <f>IFERROR(_xll.qlIndexFixing(ONIndex1Y,I1164,TRUE,_xll.ohTrigger(RecalcTrigger,Trigger1Y)),NA())</f>
        <v>2.1919034962429862E-2</v>
      </c>
    </row>
    <row r="1165" spans="2:17" x14ac:dyDescent="0.2">
      <c r="B1165" s="39" t="s">
        <v>42</v>
      </c>
      <c r="D1165" s="42">
        <f>_xll.qlCalendarAdvance(Calendar,$D1164,B1165,"f",FALSE)</f>
        <v>47528</v>
      </c>
      <c r="E1165" s="177">
        <f>_xll.qlInterestRateIndexValueDate(IndexON,D1165)</f>
        <v>47528</v>
      </c>
      <c r="F1165" s="193">
        <f>IFERROR(_xll.qlIndexFixing(IndexON,D1165,TRUE,_xll.ohTrigger(RecalcTrigger,TriggerON)),NA())</f>
        <v>2.0456100213488426E-2</v>
      </c>
      <c r="H1165" s="42">
        <f>_xll.qlCalendarAdvance(Calendar,$H1164,B1165,"f",FALSE)</f>
        <v>47528</v>
      </c>
      <c r="I1165" s="177">
        <f>_xll.qlInterestRateIndexValueDate(Index1M,$H1165)</f>
        <v>47532</v>
      </c>
      <c r="J1165" s="182">
        <f>IFERROR(_xll.qlIndexFixing(Index1M,$H1165,TRUE,_xll.ohTrigger(RecalcTrigger,Trigger1M)),NA())</f>
        <v>2.069755544661029E-2</v>
      </c>
      <c r="K1165" s="44">
        <f>IFERROR(_xll.qlIndexFixing(Index3M,H1165,TRUE,_xll.ohTrigger(RecalcTrigger,Trigger3M)),NA())</f>
        <v>2.133322191305383E-2</v>
      </c>
      <c r="L1165" s="44">
        <f>IFERROR(_xll.qlIndexFixing(Index6M,$H1165,TRUE,_xll.ohTrigger(RecalcTrigger,Trigger6M)),NA())</f>
        <v>2.1557820725573055E-2</v>
      </c>
      <c r="M1165" s="183">
        <f>IFERROR(_xll.qlIndexFixing(Index1Y,$H1165,TRUE,_xll.ohTrigger(RecalcTrigger,Trigger1Y)),NA())</f>
        <v>2.2011924556384319E-2</v>
      </c>
      <c r="N1165" s="182">
        <f>IFERROR(_xll.qlIndexFixing(ONIndex1M,I1165,TRUE,_xll.ohTrigger(RecalcTrigger,Trigger1M)),NA())</f>
        <v>2.0686232364584001E-2</v>
      </c>
      <c r="O1165" s="44">
        <f>IFERROR(_xll.qlIndexFixing(ONIndex3M,I1165,TRUE,_xll.ohTrigger(RecalcTrigger,Trigger3M)),NA())</f>
        <v>2.1303686496487728E-2</v>
      </c>
      <c r="P1165" s="44">
        <f>IFERROR(_xll.qlIndexFixing(ONIndex6M,I1165,TRUE,_xll.ohTrigger(RecalcTrigger,Trigger6M)),NA())</f>
        <v>2.1503557036446352E-2</v>
      </c>
      <c r="Q1165" s="183">
        <f>IFERROR(_xll.qlIndexFixing(ONIndex1Y,I1165,TRUE,_xll.ohTrigger(RecalcTrigger,Trigger1Y)),NA())</f>
        <v>2.1914215388569858E-2</v>
      </c>
    </row>
    <row r="1166" spans="2:17" x14ac:dyDescent="0.2">
      <c r="B1166" s="39" t="s">
        <v>42</v>
      </c>
      <c r="D1166" s="42">
        <f>_xll.qlCalendarAdvance(Calendar,$D1165,B1166,"f",FALSE)</f>
        <v>47535</v>
      </c>
      <c r="E1166" s="177">
        <f>_xll.qlInterestRateIndexValueDate(IndexON,D1166)</f>
        <v>47535</v>
      </c>
      <c r="F1166" s="193">
        <f>IFERROR(_xll.qlIndexFixing(IndexON,D1166,TRUE,_xll.ohTrigger(RecalcTrigger,TriggerON)),NA())</f>
        <v>2.0453926604435679E-2</v>
      </c>
      <c r="H1166" s="42">
        <f>_xll.qlCalendarAdvance(Calendar,$H1165,B1166,"f",FALSE)</f>
        <v>47535</v>
      </c>
      <c r="I1166" s="177">
        <f>_xll.qlInterestRateIndexValueDate(Index1M,$H1166)</f>
        <v>47539</v>
      </c>
      <c r="J1166" s="182">
        <f>IFERROR(_xll.qlIndexFixing(Index1M,$H1166,TRUE,_xll.ohTrigger(RecalcTrigger,Trigger1M)),NA())</f>
        <v>2.0694624455197857E-2</v>
      </c>
      <c r="K1166" s="44">
        <f>IFERROR(_xll.qlIndexFixing(Index3M,H1166,TRUE,_xll.ohTrigger(RecalcTrigger,Trigger3M)),NA())</f>
        <v>2.1328642018148311E-2</v>
      </c>
      <c r="L1166" s="44">
        <f>IFERROR(_xll.qlIndexFixing(Index6M,$H1166,TRUE,_xll.ohTrigger(RecalcTrigger,Trigger6M)),NA())</f>
        <v>2.1552721984919195E-2</v>
      </c>
      <c r="M1166" s="183">
        <f>IFERROR(_xll.qlIndexFixing(Index1Y,$H1166,TRUE,_xll.ohTrigger(RecalcTrigger,Trigger1Y)),NA())</f>
        <v>2.2005797680858599E-2</v>
      </c>
      <c r="N1166" s="182">
        <f>IFERROR(_xll.qlIndexFixing(ONIndex1M,I1166,TRUE,_xll.ohTrigger(RecalcTrigger,Trigger1M)),NA())</f>
        <v>2.0683396830216694E-2</v>
      </c>
      <c r="O1166" s="44">
        <f>IFERROR(_xll.qlIndexFixing(ONIndex3M,I1166,TRUE,_xll.ohTrigger(RecalcTrigger,Trigger3M)),NA())</f>
        <v>2.1299477885987628E-2</v>
      </c>
      <c r="P1166" s="44">
        <f>IFERROR(_xll.qlIndexFixing(ONIndex6M,I1166,TRUE,_xll.ohTrigger(RecalcTrigger,Trigger6M)),NA())</f>
        <v>2.149897556764202E-2</v>
      </c>
      <c r="Q1166" s="183">
        <f>IFERROR(_xll.qlIndexFixing(ONIndex1Y,I1166,TRUE,_xll.ohTrigger(RecalcTrigger,Trigger1Y)),NA())</f>
        <v>2.1909350265545413E-2</v>
      </c>
    </row>
    <row r="1167" spans="2:17" x14ac:dyDescent="0.2">
      <c r="B1167" s="39" t="s">
        <v>42</v>
      </c>
      <c r="D1167" s="42">
        <f>_xll.qlCalendarAdvance(Calendar,$D1166,B1167,"f",FALSE)</f>
        <v>47542</v>
      </c>
      <c r="E1167" s="177">
        <f>_xll.qlInterestRateIndexValueDate(IndexON,D1167)</f>
        <v>47542</v>
      </c>
      <c r="F1167" s="193">
        <f>IFERROR(_xll.qlIndexFixing(IndexON,D1167,TRUE,_xll.ohTrigger(RecalcTrigger,TriggerON)),NA())</f>
        <v>2.0451676581707545E-2</v>
      </c>
      <c r="H1167" s="42">
        <f>_xll.qlCalendarAdvance(Calendar,$H1166,B1167,"f",FALSE)</f>
        <v>47542</v>
      </c>
      <c r="I1167" s="177">
        <f>_xll.qlInterestRateIndexValueDate(Index1M,$H1167)</f>
        <v>47546</v>
      </c>
      <c r="J1167" s="182">
        <f>IFERROR(_xll.qlIndexFixing(Index1M,$H1167,TRUE,_xll.ohTrigger(RecalcTrigger,Trigger1M)),NA())</f>
        <v>2.0692765963144243E-2</v>
      </c>
      <c r="K1167" s="44">
        <f>IFERROR(_xll.qlIndexFixing(Index3M,H1167,TRUE,_xll.ohTrigger(RecalcTrigger,Trigger3M)),NA())</f>
        <v>2.1324294452773524E-2</v>
      </c>
      <c r="L1167" s="44">
        <f>IFERROR(_xll.qlIndexFixing(Index6M,$H1167,TRUE,_xll.ohTrigger(RecalcTrigger,Trigger6M)),NA())</f>
        <v>2.1548114849991286E-2</v>
      </c>
      <c r="M1167" s="183">
        <f>IFERROR(_xll.qlIndexFixing(Index1Y,$H1167,TRUE,_xll.ohTrigger(RecalcTrigger,Trigger1Y)),NA())</f>
        <v>2.1999623330307326E-2</v>
      </c>
      <c r="N1167" s="182">
        <f>IFERROR(_xll.qlIndexFixing(ONIndex1M,I1167,TRUE,_xll.ohTrigger(RecalcTrigger,Trigger1M)),NA())</f>
        <v>2.0680505755237277E-2</v>
      </c>
      <c r="O1167" s="44">
        <f>IFERROR(_xll.qlIndexFixing(ONIndex3M,I1167,TRUE,_xll.ohTrigger(RecalcTrigger,Trigger3M)),NA())</f>
        <v>2.1295211760614663E-2</v>
      </c>
      <c r="P1167" s="44">
        <f>IFERROR(_xll.qlIndexFixing(ONIndex6M,I1167,TRUE,_xll.ohTrigger(RecalcTrigger,Trigger6M)),NA())</f>
        <v>2.1494354692119799E-2</v>
      </c>
      <c r="Q1167" s="183">
        <f>IFERROR(_xll.qlIndexFixing(ONIndex1Y,I1167,TRUE,_xll.ohTrigger(RecalcTrigger,Trigger1Y)),NA())</f>
        <v>2.1904439882964866E-2</v>
      </c>
    </row>
    <row r="1168" spans="2:17" x14ac:dyDescent="0.2">
      <c r="B1168" s="39" t="s">
        <v>42</v>
      </c>
      <c r="D1168" s="42">
        <f>_xll.qlCalendarAdvance(Calendar,$D1167,B1168,"f",FALSE)</f>
        <v>47549</v>
      </c>
      <c r="E1168" s="177">
        <f>_xll.qlInterestRateIndexValueDate(IndexON,D1168)</f>
        <v>47549</v>
      </c>
      <c r="F1168" s="193">
        <f>IFERROR(_xll.qlIndexFixing(IndexON,D1168,TRUE,_xll.ohTrigger(RecalcTrigger,TriggerON)),NA())</f>
        <v>2.044935031125128E-2</v>
      </c>
      <c r="H1168" s="42">
        <f>_xll.qlCalendarAdvance(Calendar,$H1167,B1168,"f",FALSE)</f>
        <v>47549</v>
      </c>
      <c r="I1168" s="177">
        <f>_xll.qlInterestRateIndexValueDate(Index1M,$H1168)</f>
        <v>47553</v>
      </c>
      <c r="J1168" s="182">
        <f>IFERROR(_xll.qlIndexFixing(Index1M,$H1168,TRUE,_xll.ohTrigger(RecalcTrigger,Trigger1M)),NA())</f>
        <v>2.0689712696799971E-2</v>
      </c>
      <c r="K1168" s="44">
        <f>IFERROR(_xll.qlIndexFixing(Index3M,H1168,TRUE,_xll.ohTrigger(RecalcTrigger,Trigger3M)),NA())</f>
        <v>2.1319598407271496E-2</v>
      </c>
      <c r="L1168" s="44">
        <f>IFERROR(_xll.qlIndexFixing(Index6M,$H1168,TRUE,_xll.ohTrigger(RecalcTrigger,Trigger6M)),NA())</f>
        <v>2.1542940398451862E-2</v>
      </c>
      <c r="M1168" s="183">
        <f>IFERROR(_xll.qlIndexFixing(Index1Y,$H1168,TRUE,_xll.ohTrigger(RecalcTrigger,Trigger1Y)),NA())</f>
        <v>2.1993401376635923E-2</v>
      </c>
      <c r="N1168" s="182">
        <f>IFERROR(_xll.qlIndexFixing(ONIndex1M,I1168,TRUE,_xll.ohTrigger(RecalcTrigger,Trigger1M)),NA())</f>
        <v>2.0677559416544256E-2</v>
      </c>
      <c r="O1168" s="44">
        <f>IFERROR(_xll.qlIndexFixing(ONIndex3M,I1168,TRUE,_xll.ohTrigger(RecalcTrigger,Trigger3M)),NA())</f>
        <v>2.1290888396867658E-2</v>
      </c>
      <c r="P1168" s="44">
        <f>IFERROR(_xll.qlIndexFixing(ONIndex6M,I1168,TRUE,_xll.ohTrigger(RecalcTrigger,Trigger6M)),NA())</f>
        <v>2.1489694759679878E-2</v>
      </c>
      <c r="Q1168" s="183">
        <f>IFERROR(_xll.qlIndexFixing(ONIndex1Y,I1168,TRUE,_xll.ohTrigger(RecalcTrigger,Trigger1Y)),NA())</f>
        <v>2.1899484529956936E-2</v>
      </c>
    </row>
    <row r="1169" spans="2:17" x14ac:dyDescent="0.2">
      <c r="B1169" s="39" t="s">
        <v>42</v>
      </c>
      <c r="D1169" s="42">
        <f>_xll.qlCalendarAdvance(Calendar,$D1168,B1169,"f",FALSE)</f>
        <v>47556</v>
      </c>
      <c r="E1169" s="177">
        <f>_xll.qlInterestRateIndexValueDate(IndexON,D1169)</f>
        <v>47556</v>
      </c>
      <c r="F1169" s="193">
        <f>IFERROR(_xll.qlIndexFixing(IndexON,D1169,TRUE,_xll.ohTrigger(RecalcTrigger,TriggerON)),NA())</f>
        <v>2.0446947958854267E-2</v>
      </c>
      <c r="H1169" s="42">
        <f>_xll.qlCalendarAdvance(Calendar,$H1168,B1169,"f",FALSE)</f>
        <v>47556</v>
      </c>
      <c r="I1169" s="177">
        <f>_xll.qlInterestRateIndexValueDate(Index1M,$H1169)</f>
        <v>47560</v>
      </c>
      <c r="J1169" s="182">
        <f>IFERROR(_xll.qlIndexFixing(Index1M,$H1169,TRUE,_xll.ohTrigger(RecalcTrigger,Trigger1M)),NA())</f>
        <v>2.0686604864519415E-2</v>
      </c>
      <c r="K1169" s="44">
        <f>IFERROR(_xll.qlIndexFixing(Index3M,H1169,TRUE,_xll.ohTrigger(RecalcTrigger,Trigger3M)),NA())</f>
        <v>2.1314846826056048E-2</v>
      </c>
      <c r="L1169" s="44">
        <f>IFERROR(_xll.qlIndexFixing(Index6M,$H1169,TRUE,_xll.ohTrigger(RecalcTrigger,Trigger6M)),NA())</f>
        <v>2.1537731352071102E-2</v>
      </c>
      <c r="M1169" s="183">
        <f>IFERROR(_xll.qlIndexFixing(Index1Y,$H1169,TRUE,_xll.ohTrigger(RecalcTrigger,Trigger1Y)),NA())</f>
        <v>2.198713168981295E-2</v>
      </c>
      <c r="N1169" s="182">
        <f>IFERROR(_xll.qlIndexFixing(ONIndex1M,I1169,TRUE,_xll.ohTrigger(RecalcTrigger,Trigger1M)),NA())</f>
        <v>2.0674558091036133E-2</v>
      </c>
      <c r="O1169" s="44">
        <f>IFERROR(_xll.qlIndexFixing(ONIndex3M,I1169,TRUE,_xll.ohTrigger(RecalcTrigger,Trigger3M)),NA())</f>
        <v>2.1286508071245436E-2</v>
      </c>
      <c r="P1169" s="44">
        <f>IFERROR(_xll.qlIndexFixing(ONIndex6M,I1169,TRUE,_xll.ohTrigger(RecalcTrigger,Trigger6M)),NA())</f>
        <v>2.1484996120202382E-2</v>
      </c>
      <c r="Q1169" s="183">
        <f>IFERROR(_xll.qlIndexFixing(ONIndex1Y,I1169,TRUE,_xll.ohTrigger(RecalcTrigger,Trigger1Y)),NA())</f>
        <v>2.189448449636977E-2</v>
      </c>
    </row>
    <row r="1170" spans="2:17" x14ac:dyDescent="0.2">
      <c r="B1170" s="39" t="s">
        <v>42</v>
      </c>
      <c r="D1170" s="42">
        <f>_xll.qlCalendarAdvance(Calendar,$D1169,B1170,"f",FALSE)</f>
        <v>47563</v>
      </c>
      <c r="E1170" s="177">
        <f>_xll.qlInterestRateIndexValueDate(IndexON,D1170)</f>
        <v>47563</v>
      </c>
      <c r="F1170" s="193">
        <f>IFERROR(_xll.qlIndexFixing(IndexON,D1170,TRUE,_xll.ohTrigger(RecalcTrigger,TriggerON)),NA())</f>
        <v>2.0444469690623635E-2</v>
      </c>
      <c r="H1170" s="42">
        <f>_xll.qlCalendarAdvance(Calendar,$H1169,B1170,"f",FALSE)</f>
        <v>47563</v>
      </c>
      <c r="I1170" s="177">
        <f>_xll.qlInterestRateIndexValueDate(Index1M,$H1170)</f>
        <v>47567</v>
      </c>
      <c r="J1170" s="182">
        <f>IFERROR(_xll.qlIndexFixing(Index1M,$H1170,TRUE,_xll.ohTrigger(RecalcTrigger,Trigger1M)),NA())</f>
        <v>2.0683442743639435E-2</v>
      </c>
      <c r="K1170" s="44">
        <f>IFERROR(_xll.qlIndexFixing(Index3M,H1170,TRUE,_xll.ohTrigger(RecalcTrigger,Trigger3M)),NA())</f>
        <v>2.1310039987318567E-2</v>
      </c>
      <c r="L1170" s="44">
        <f>IFERROR(_xll.qlIndexFixing(Index6M,$H1170,TRUE,_xll.ohTrigger(RecalcTrigger,Trigger6M)),NA())</f>
        <v>2.1532488064268038E-2</v>
      </c>
      <c r="M1170" s="183">
        <f>IFERROR(_xll.qlIndexFixing(Index1Y,$H1170,TRUE,_xll.ohTrigger(RecalcTrigger,Trigger1Y)),NA())</f>
        <v>2.1980814137869672E-2</v>
      </c>
      <c r="N1170" s="182">
        <f>IFERROR(_xll.qlIndexFixing(ONIndex1M,I1170,TRUE,_xll.ohTrigger(RecalcTrigger,Trigger1M)),NA())</f>
        <v>2.0671502055371604E-2</v>
      </c>
      <c r="O1170" s="44">
        <f>IFERROR(_xll.qlIndexFixing(ONIndex3M,I1170,TRUE,_xll.ohTrigger(RecalcTrigger,Trigger3M)),NA())</f>
        <v>2.1282071060166885E-2</v>
      </c>
      <c r="P1170" s="44">
        <f>IFERROR(_xll.qlIndexFixing(ONIndex6M,I1170,TRUE,_xll.ohTrigger(RecalcTrigger,Trigger6M)),NA())</f>
        <v>2.1480259123727308E-2</v>
      </c>
      <c r="Q1170" s="183">
        <f>IFERROR(_xll.qlIndexFixing(ONIndex1Y,I1170,TRUE,_xll.ohTrigger(RecalcTrigger,Trigger1Y)),NA())</f>
        <v>2.1889440071332089E-2</v>
      </c>
    </row>
    <row r="1171" spans="2:17" x14ac:dyDescent="0.2">
      <c r="B1171" s="39" t="s">
        <v>42</v>
      </c>
      <c r="D1171" s="42">
        <f>_xll.qlCalendarAdvance(Calendar,$D1170,B1171,"f",FALSE)</f>
        <v>47570</v>
      </c>
      <c r="E1171" s="177">
        <f>_xll.qlInterestRateIndexValueDate(IndexON,D1171)</f>
        <v>47570</v>
      </c>
      <c r="F1171" s="193">
        <f>IFERROR(_xll.qlIndexFixing(IndexON,D1171,TRUE,_xll.ohTrigger(RecalcTrigger,TriggerON)),NA())</f>
        <v>2.0441915672586575E-2</v>
      </c>
      <c r="H1171" s="42">
        <f>_xll.qlCalendarAdvance(Calendar,$H1170,B1171,"f",FALSE)</f>
        <v>47570</v>
      </c>
      <c r="I1171" s="177">
        <f>_xll.qlInterestRateIndexValueDate(Index1M,$H1171)</f>
        <v>47574</v>
      </c>
      <c r="J1171" s="182">
        <f>IFERROR(_xll.qlIndexFixing(Index1M,$H1171,TRUE,_xll.ohTrigger(RecalcTrigger,Trigger1M)),NA())</f>
        <v>2.0680226611504631E-2</v>
      </c>
      <c r="K1171" s="44">
        <f>IFERROR(_xll.qlIndexFixing(Index3M,H1171,TRUE,_xll.ohTrigger(RecalcTrigger,Trigger3M)),NA())</f>
        <v>2.1304906476462354E-2</v>
      </c>
      <c r="L1171" s="44">
        <f>IFERROR(_xll.qlIndexFixing(Index6M,$H1171,TRUE,_xll.ohTrigger(RecalcTrigger,Trigger6M)),NA())</f>
        <v>2.1526957928377877E-2</v>
      </c>
      <c r="M1171" s="183">
        <f>IFERROR(_xll.qlIndexFixing(Index1Y,$H1171,TRUE,_xll.ohTrigger(RecalcTrigger,Trigger1Y)),NA())</f>
        <v>2.197444858690005E-2</v>
      </c>
      <c r="N1171" s="182">
        <f>IFERROR(_xll.qlIndexFixing(ONIndex1M,I1171,TRUE,_xll.ohTrigger(RecalcTrigger,Trigger1M)),NA())</f>
        <v>2.0668391586529111E-2</v>
      </c>
      <c r="O1171" s="44">
        <f>IFERROR(_xll.qlIndexFixing(ONIndex3M,I1171,TRUE,_xll.ohTrigger(RecalcTrigger,Trigger3M)),NA())</f>
        <v>2.1277577640290701E-2</v>
      </c>
      <c r="P1171" s="44">
        <f>IFERROR(_xll.qlIndexFixing(ONIndex6M,I1171,TRUE,_xll.ohTrigger(RecalcTrigger,Trigger6M)),NA())</f>
        <v>2.1475484119974908E-2</v>
      </c>
      <c r="Q1171" s="183">
        <f>IFERROR(_xll.qlIndexFixing(ONIndex1Y,I1171,TRUE,_xll.ohTrigger(RecalcTrigger,Trigger1Y)),NA())</f>
        <v>2.188435154445223E-2</v>
      </c>
    </row>
    <row r="1172" spans="2:17" x14ac:dyDescent="0.2">
      <c r="B1172" s="39" t="s">
        <v>42</v>
      </c>
      <c r="D1172" s="42">
        <f>_xll.qlCalendarAdvance(Calendar,$D1171,B1172,"f",FALSE)</f>
        <v>47577</v>
      </c>
      <c r="E1172" s="177">
        <f>_xll.qlInterestRateIndexValueDate(IndexON,D1172)</f>
        <v>47577</v>
      </c>
      <c r="F1172" s="193">
        <f>IFERROR(_xll.qlIndexFixing(IndexON,D1172,TRUE,_xll.ohTrigger(RecalcTrigger,TriggerON)),NA())</f>
        <v>2.0439286070530471E-2</v>
      </c>
      <c r="H1172" s="42">
        <f>_xll.qlCalendarAdvance(Calendar,$H1171,B1172,"f",FALSE)</f>
        <v>47577</v>
      </c>
      <c r="I1172" s="177">
        <f>_xll.qlInterestRateIndexValueDate(Index1M,$H1172)</f>
        <v>47581</v>
      </c>
      <c r="J1172" s="182">
        <f>IFERROR(_xll.qlIndexFixing(Index1M,$H1172,TRUE,_xll.ohTrigger(RecalcTrigger,Trigger1M)),NA())</f>
        <v>2.0676601406353079E-2</v>
      </c>
      <c r="K1172" s="44">
        <f>IFERROR(_xll.qlIndexFixing(Index3M,H1172,TRUE,_xll.ohTrigger(RecalcTrigger,Trigger3M)),NA())</f>
        <v>2.1299994101899842E-2</v>
      </c>
      <c r="L1172" s="44">
        <f>IFERROR(_xll.qlIndexFixing(Index6M,$H1172,TRUE,_xll.ohTrigger(RecalcTrigger,Trigger6M)),NA())</f>
        <v>2.1521648450142008E-2</v>
      </c>
      <c r="M1172" s="183">
        <f>IFERROR(_xll.qlIndexFixing(Index1Y,$H1172,TRUE,_xll.ohTrigger(RecalcTrigger,Trigger1Y)),NA())</f>
        <v>2.1968034901061407E-2</v>
      </c>
      <c r="N1172" s="182">
        <f>IFERROR(_xll.qlIndexFixing(ONIndex1M,I1172,TRUE,_xll.ohTrigger(RecalcTrigger,Trigger1M)),NA())</f>
        <v>2.0665226961087413E-2</v>
      </c>
      <c r="O1172" s="44">
        <f>IFERROR(_xll.qlIndexFixing(ONIndex3M,I1172,TRUE,_xll.ohTrigger(RecalcTrigger,Trigger3M)),NA())</f>
        <v>2.1273028088035772E-2</v>
      </c>
      <c r="P1172" s="44">
        <f>IFERROR(_xll.qlIndexFixing(ONIndex6M,I1172,TRUE,_xll.ohTrigger(RecalcTrigger,Trigger6M)),NA())</f>
        <v>2.1470671458905244E-2</v>
      </c>
      <c r="Q1172" s="183">
        <f>IFERROR(_xll.qlIndexFixing(ONIndex1Y,I1172,TRUE,_xll.ohTrigger(RecalcTrigger,Trigger1Y)),NA())</f>
        <v>2.1879219205178657E-2</v>
      </c>
    </row>
    <row r="1173" spans="2:17" x14ac:dyDescent="0.2">
      <c r="B1173" s="39" t="s">
        <v>42</v>
      </c>
      <c r="D1173" s="42">
        <f>_xll.qlCalendarAdvance(Calendar,$D1172,B1173,"f",FALSE)</f>
        <v>47584</v>
      </c>
      <c r="E1173" s="177">
        <f>_xll.qlInterestRateIndexValueDate(IndexON,D1173)</f>
        <v>47584</v>
      </c>
      <c r="F1173" s="193">
        <f>IFERROR(_xll.qlIndexFixing(IndexON,D1173,TRUE,_xll.ohTrigger(RecalcTrigger,TriggerON)),NA())</f>
        <v>2.0436581050482516E-2</v>
      </c>
      <c r="H1173" s="42">
        <f>_xll.qlCalendarAdvance(Calendar,$H1172,B1173,"f",FALSE)</f>
        <v>47584</v>
      </c>
      <c r="I1173" s="177">
        <f>_xll.qlInterestRateIndexValueDate(Index1M,$H1173)</f>
        <v>47588</v>
      </c>
      <c r="J1173" s="182">
        <f>IFERROR(_xll.qlIndexFixing(Index1M,$H1173,TRUE,_xll.ohTrigger(RecalcTrigger,Trigger1M)),NA())</f>
        <v>2.0673282068937482E-2</v>
      </c>
      <c r="K1173" s="44">
        <f>IFERROR(_xll.qlIndexFixing(Index3M,H1173,TRUE,_xll.ohTrigger(RecalcTrigger,Trigger3M)),NA())</f>
        <v>2.1295027287668734E-2</v>
      </c>
      <c r="L1173" s="44">
        <f>IFERROR(_xll.qlIndexFixing(Index6M,$H1173,TRUE,_xll.ohTrigger(RecalcTrigger,Trigger6M)),NA())</f>
        <v>2.151630343228899E-2</v>
      </c>
      <c r="M1173" s="183">
        <f>IFERROR(_xll.qlIndexFixing(Index1Y,$H1173,TRUE,_xll.ohTrigger(RecalcTrigger,Trigger1Y)),NA())</f>
        <v>2.1961572942573979E-2</v>
      </c>
      <c r="N1173" s="182">
        <f>IFERROR(_xll.qlIndexFixing(ONIndex1M,I1173,TRUE,_xll.ohTrigger(RecalcTrigger,Trigger1M)),NA())</f>
        <v>2.0662008456104886E-2</v>
      </c>
      <c r="O1173" s="44">
        <f>IFERROR(_xll.qlIndexFixing(ONIndex3M,I1173,TRUE,_xll.ohTrigger(RecalcTrigger,Trigger3M)),NA())</f>
        <v>2.1268422679900922E-2</v>
      </c>
      <c r="P1173" s="44">
        <f>IFERROR(_xll.qlIndexFixing(ONIndex6M,I1173,TRUE,_xll.ohTrigger(RecalcTrigger,Trigger6M)),NA())</f>
        <v>2.1465821490318504E-2</v>
      </c>
      <c r="Q1173" s="183">
        <f>IFERROR(_xll.qlIndexFixing(ONIndex1Y,I1173,TRUE,_xll.ohTrigger(RecalcTrigger,Trigger1Y)),NA())</f>
        <v>2.1874043342799965E-2</v>
      </c>
    </row>
    <row r="1174" spans="2:17" x14ac:dyDescent="0.2">
      <c r="B1174" s="39" t="s">
        <v>42</v>
      </c>
      <c r="D1174" s="42">
        <f>_xll.qlCalendarAdvance(Calendar,$D1173,B1174,"f",FALSE)</f>
        <v>47591</v>
      </c>
      <c r="E1174" s="177">
        <f>_xll.qlInterestRateIndexValueDate(IndexON,D1174)</f>
        <v>47591</v>
      </c>
      <c r="F1174" s="193">
        <f>IFERROR(_xll.qlIndexFixing(IndexON,D1174,TRUE,_xll.ohTrigger(RecalcTrigger,TriggerON)),NA())</f>
        <v>2.0435310700721132E-2</v>
      </c>
      <c r="H1174" s="42">
        <f>_xll.qlCalendarAdvance(Calendar,$H1173,B1174,"f",FALSE)</f>
        <v>47591</v>
      </c>
      <c r="I1174" s="177">
        <f>_xll.qlInterestRateIndexValueDate(Index1M,$H1174)</f>
        <v>47597</v>
      </c>
      <c r="J1174" s="182">
        <f>IFERROR(_xll.qlIndexFixing(Index1M,$H1174,TRUE,_xll.ohTrigger(RecalcTrigger,Trigger1M)),NA())</f>
        <v>2.0668936222633327E-2</v>
      </c>
      <c r="K1174" s="44">
        <f>IFERROR(_xll.qlIndexFixing(Index3M,H1174,TRUE,_xll.ohTrigger(RecalcTrigger,Trigger3M)),NA())</f>
        <v>2.1288561838352586E-2</v>
      </c>
      <c r="L1174" s="44">
        <f>IFERROR(_xll.qlIndexFixing(Index6M,$H1174,TRUE,_xll.ohTrigger(RecalcTrigger,Trigger6M)),NA())</f>
        <v>2.1509377719285679E-2</v>
      </c>
      <c r="M1174" s="183">
        <f>IFERROR(_xll.qlIndexFixing(Index1Y,$H1174,TRUE,_xll.ohTrigger(RecalcTrigger,Trigger1Y)),NA())</f>
        <v>2.1953193553921665E-2</v>
      </c>
      <c r="N1174" s="182">
        <f>IFERROR(_xll.qlIndexFixing(ONIndex1M,I1174,TRUE,_xll.ohTrigger(RecalcTrigger,Trigger1M)),NA())</f>
        <v>2.0658502683259528E-2</v>
      </c>
      <c r="O1174" s="44">
        <f>IFERROR(_xll.qlIndexFixing(ONIndex3M,I1174,TRUE,_xll.ohTrigger(RecalcTrigger,Trigger3M)),NA())</f>
        <v>2.1263002557496691E-2</v>
      </c>
      <c r="P1174" s="44">
        <f>IFERROR(_xll.qlIndexFixing(ONIndex6M,I1174,TRUE,_xll.ohTrigger(RecalcTrigger,Trigger6M)),NA())</f>
        <v>2.1460107832638187E-2</v>
      </c>
      <c r="Q1174" s="183">
        <f>IFERROR(_xll.qlIndexFixing(ONIndex1Y,I1174,TRUE,_xll.ohTrigger(RecalcTrigger,Trigger1Y)),NA())</f>
        <v>2.1867902250445326E-2</v>
      </c>
    </row>
    <row r="1175" spans="2:17" x14ac:dyDescent="0.2">
      <c r="B1175" s="39" t="s">
        <v>42</v>
      </c>
      <c r="D1175" s="42">
        <f>_xll.qlCalendarAdvance(Calendar,$D1174,B1175,"f",FALSE)</f>
        <v>47598</v>
      </c>
      <c r="E1175" s="177">
        <f>_xll.qlInterestRateIndexValueDate(IndexON,D1175)</f>
        <v>47598</v>
      </c>
      <c r="F1175" s="193">
        <f>IFERROR(_xll.qlIndexFixing(IndexON,D1175,TRUE,_xll.ohTrigger(RecalcTrigger,TriggerON)),NA())</f>
        <v>2.0430945420359947E-2</v>
      </c>
      <c r="H1175" s="42">
        <f>_xll.qlCalendarAdvance(Calendar,$H1174,B1175,"f",FALSE)</f>
        <v>47598</v>
      </c>
      <c r="I1175" s="177">
        <f>_xll.qlInterestRateIndexValueDate(Index1M,$H1175)</f>
        <v>47602</v>
      </c>
      <c r="J1175" s="182">
        <f>IFERROR(_xll.qlIndexFixing(Index1M,$H1175,TRUE,_xll.ohTrigger(RecalcTrigger,Trigger1M)),NA())</f>
        <v>2.0666484083365688E-2</v>
      </c>
      <c r="K1175" s="44">
        <f>IFERROR(_xll.qlIndexFixing(Index3M,H1175,TRUE,_xll.ohTrigger(RecalcTrigger,Trigger3M)),NA())</f>
        <v>2.1284931452906258E-2</v>
      </c>
      <c r="L1175" s="44">
        <f>IFERROR(_xll.qlIndexFixing(Index6M,$H1175,TRUE,_xll.ohTrigger(RecalcTrigger,Trigger6M)),NA())</f>
        <v>2.1505503478424004E-2</v>
      </c>
      <c r="M1175" s="183">
        <f>IFERROR(_xll.qlIndexFixing(Index1Y,$H1175,TRUE,_xll.ohTrigger(RecalcTrigger,Trigger1Y)),NA())</f>
        <v>2.1948503646850966E-2</v>
      </c>
      <c r="N1175" s="182">
        <f>IFERROR(_xll.qlIndexFixing(ONIndex1M,I1175,TRUE,_xll.ohTrigger(RecalcTrigger,Trigger1M)),NA())</f>
        <v>2.0654931515551311E-2</v>
      </c>
      <c r="O1175" s="44">
        <f>IFERROR(_xll.qlIndexFixing(ONIndex3M,I1175,TRUE,_xll.ohTrigger(RecalcTrigger,Trigger3M)),NA())</f>
        <v>2.1258367147813928E-2</v>
      </c>
      <c r="P1175" s="44">
        <f>IFERROR(_xll.qlIndexFixing(ONIndex6M,I1175,TRUE,_xll.ohTrigger(RecalcTrigger,Trigger6M)),NA())</f>
        <v>2.1455304700319644E-2</v>
      </c>
      <c r="Q1175" s="183">
        <f>IFERROR(_xll.qlIndexFixing(ONIndex1Y,I1175,TRUE,_xll.ohTrigger(RecalcTrigger,Trigger1Y)),NA())</f>
        <v>2.1862806998225182E-2</v>
      </c>
    </row>
    <row r="1176" spans="2:17" x14ac:dyDescent="0.2">
      <c r="B1176" s="39" t="s">
        <v>42</v>
      </c>
      <c r="D1176" s="42">
        <f>_xll.qlCalendarAdvance(Calendar,$D1175,B1176,"f",FALSE)</f>
        <v>47605</v>
      </c>
      <c r="E1176" s="177">
        <f>_xll.qlInterestRateIndexValueDate(IndexON,D1176)</f>
        <v>47605</v>
      </c>
      <c r="F1176" s="193">
        <f>IFERROR(_xll.qlIndexFixing(IndexON,D1176,TRUE,_xll.ohTrigger(RecalcTrigger,TriggerON)),NA())</f>
        <v>2.0428015142179845E-2</v>
      </c>
      <c r="H1176" s="42">
        <f>_xll.qlCalendarAdvance(Calendar,$H1175,B1176,"f",FALSE)</f>
        <v>47605</v>
      </c>
      <c r="I1176" s="177">
        <f>_xll.qlInterestRateIndexValueDate(Index1M,$H1176)</f>
        <v>47609</v>
      </c>
      <c r="J1176" s="182">
        <f>IFERROR(_xll.qlIndexFixing(Index1M,$H1176,TRUE,_xll.ohTrigger(RecalcTrigger,Trigger1M)),NA())</f>
        <v>2.066334548888615E-2</v>
      </c>
      <c r="K1176" s="44">
        <f>IFERROR(_xll.qlIndexFixing(Index3M,H1176,TRUE,_xll.ohTrigger(RecalcTrigger,Trigger3M)),NA())</f>
        <v>2.1280054125767389E-2</v>
      </c>
      <c r="L1176" s="44">
        <f>IFERROR(_xll.qlIndexFixing(Index6M,$H1176,TRUE,_xll.ohTrigger(RecalcTrigger,Trigger6M)),NA())</f>
        <v>2.1500284087547061E-2</v>
      </c>
      <c r="M1176" s="183">
        <f>IFERROR(_xll.qlIndexFixing(Index1Y,$H1176,TRUE,_xll.ohTrigger(RecalcTrigger,Trigger1Y)),NA())</f>
        <v>2.1941896024373738E-2</v>
      </c>
      <c r="N1176" s="182">
        <f>IFERROR(_xll.qlIndexFixing(ONIndex1M,I1176,TRUE,_xll.ohTrigger(RecalcTrigger,Trigger1M)),NA())</f>
        <v>2.0652032431538458E-2</v>
      </c>
      <c r="O1176" s="44">
        <f>IFERROR(_xll.qlIndexFixing(ONIndex3M,I1176,TRUE,_xll.ohTrigger(RecalcTrigger,Trigger3M)),NA())</f>
        <v>2.1254274085285019E-2</v>
      </c>
      <c r="P1176" s="44">
        <f>IFERROR(_xll.qlIndexFixing(ONIndex6M,I1176,TRUE,_xll.ohTrigger(RecalcTrigger,Trigger6M)),NA())</f>
        <v>2.145105123865676E-2</v>
      </c>
      <c r="Q1176" s="183">
        <f>IFERROR(_xll.qlIndexFixing(ONIndex1Y,I1176,TRUE,_xll.ohTrigger(RecalcTrigger,Trigger1Y)),NA())</f>
        <v>2.1858257512317181E-2</v>
      </c>
    </row>
    <row r="1177" spans="2:17" x14ac:dyDescent="0.2">
      <c r="B1177" s="39" t="s">
        <v>42</v>
      </c>
      <c r="D1177" s="42">
        <f>_xll.qlCalendarAdvance(Calendar,$D1176,B1177,"f",FALSE)</f>
        <v>47612</v>
      </c>
      <c r="E1177" s="177">
        <f>_xll.qlInterestRateIndexValueDate(IndexON,D1177)</f>
        <v>47612</v>
      </c>
      <c r="F1177" s="193">
        <f>IFERROR(_xll.qlIndexFixing(IndexON,D1177,TRUE,_xll.ohTrigger(RecalcTrigger,TriggerON)),NA())</f>
        <v>2.0425010109876851E-2</v>
      </c>
      <c r="H1177" s="42">
        <f>_xll.qlCalendarAdvance(Calendar,$H1176,B1177,"f",FALSE)</f>
        <v>47612</v>
      </c>
      <c r="I1177" s="177">
        <f>_xll.qlInterestRateIndexValueDate(Index1M,$H1177)</f>
        <v>47616</v>
      </c>
      <c r="J1177" s="182">
        <f>IFERROR(_xll.qlIndexFixing(Index1M,$H1177,TRUE,_xll.ohTrigger(RecalcTrigger,Trigger1M)),NA())</f>
        <v>2.0659811113363576E-2</v>
      </c>
      <c r="K1177" s="44">
        <f>IFERROR(_xll.qlIndexFixing(Index3M,H1177,TRUE,_xll.ohTrigger(RecalcTrigger,Trigger3M)),NA())</f>
        <v>2.1274868273807361E-2</v>
      </c>
      <c r="L1177" s="44">
        <f>IFERROR(_xll.qlIndexFixing(Index6M,$H1177,TRUE,_xll.ohTrigger(RecalcTrigger,Trigger6M)),NA())</f>
        <v>2.1494785177001454E-2</v>
      </c>
      <c r="M1177" s="183">
        <f>IFERROR(_xll.qlIndexFixing(Index1Y,$H1177,TRUE,_xll.ohTrigger(RecalcTrigger,Trigger1Y)),NA())</f>
        <v>2.1935239558763354E-2</v>
      </c>
      <c r="N1177" s="182">
        <f>IFERROR(_xll.qlIndexFixing(ONIndex1M,I1177,TRUE,_xll.ohTrigger(RecalcTrigger,Trigger1M)),NA())</f>
        <v>2.0648601176338488E-2</v>
      </c>
      <c r="O1177" s="44">
        <f>IFERROR(_xll.qlIndexFixing(ONIndex3M,I1177,TRUE,_xll.ohTrigger(RecalcTrigger,Trigger3M)),NA())</f>
        <v>2.1249448018618722E-2</v>
      </c>
      <c r="P1177" s="44">
        <f>IFERROR(_xll.qlIndexFixing(ONIndex6M,I1177,TRUE,_xll.ohTrigger(RecalcTrigger,Trigger6M)),NA())</f>
        <v>2.1446055539042774E-2</v>
      </c>
      <c r="Q1177" s="183">
        <f>IFERROR(_xll.qlIndexFixing(ONIndex1Y,I1177,TRUE,_xll.ohTrigger(RecalcTrigger,Trigger1Y)),NA())</f>
        <v>2.1852910452402341E-2</v>
      </c>
    </row>
    <row r="1178" spans="2:17" x14ac:dyDescent="0.2">
      <c r="B1178" s="39" t="s">
        <v>42</v>
      </c>
      <c r="D1178" s="42">
        <f>_xll.qlCalendarAdvance(Calendar,$D1177,B1178,"f",FALSE)</f>
        <v>47619</v>
      </c>
      <c r="E1178" s="177">
        <f>_xll.qlInterestRateIndexValueDate(IndexON,D1178)</f>
        <v>47619</v>
      </c>
      <c r="F1178" s="193">
        <f>IFERROR(_xll.qlIndexFixing(IndexON,D1178,TRUE,_xll.ohTrigger(RecalcTrigger,TriggerON)),NA())</f>
        <v>2.0421930489318285E-2</v>
      </c>
      <c r="H1178" s="42">
        <f>_xll.qlCalendarAdvance(Calendar,$H1177,B1178,"f",FALSE)</f>
        <v>47619</v>
      </c>
      <c r="I1178" s="177">
        <f>_xll.qlInterestRateIndexValueDate(Index1M,$H1178)</f>
        <v>47623</v>
      </c>
      <c r="J1178" s="182">
        <f>IFERROR(_xll.qlIndexFixing(Index1M,$H1178,TRUE,_xll.ohTrigger(RecalcTrigger,Trigger1M)),NA())</f>
        <v>2.0656224667972584E-2</v>
      </c>
      <c r="K1178" s="44">
        <f>IFERROR(_xll.qlIndexFixing(Index3M,H1178,TRUE,_xll.ohTrigger(RecalcTrigger,Trigger3M)),NA())</f>
        <v>2.126962938988677E-2</v>
      </c>
      <c r="L1178" s="44">
        <f>IFERROR(_xll.qlIndexFixing(Index6M,$H1178,TRUE,_xll.ohTrigger(RecalcTrigger,Trigger6M)),NA())</f>
        <v>2.1489246447711895E-2</v>
      </c>
      <c r="M1178" s="183">
        <f>IFERROR(_xll.qlIndexFixing(Index1Y,$H1178,TRUE,_xll.ohTrigger(RecalcTrigger,Trigger1Y)),NA())</f>
        <v>2.1928534102558597E-2</v>
      </c>
      <c r="N1178" s="182">
        <f>IFERROR(_xll.qlIndexFixing(ONIndex1M,I1178,TRUE,_xll.ohTrigger(RecalcTrigger,Trigger1M)),NA())</f>
        <v>2.0645117425450721E-2</v>
      </c>
      <c r="O1178" s="44">
        <f>IFERROR(_xll.qlIndexFixing(ONIndex3M,I1178,TRUE,_xll.ohTrigger(RecalcTrigger,Trigger3M)),NA())</f>
        <v>2.1244567478646559E-2</v>
      </c>
      <c r="P1178" s="44">
        <f>IFERROR(_xll.qlIndexFixing(ONIndex6M,I1178,TRUE,_xll.ohTrigger(RecalcTrigger,Trigger6M)),NA())</f>
        <v>2.1441024281312338E-2</v>
      </c>
      <c r="Q1178" s="183">
        <f>IFERROR(_xll.qlIndexFixing(ONIndex1Y,I1178,TRUE,_xll.ohTrigger(RecalcTrigger,Trigger1Y)),NA())</f>
        <v>2.1847521316864515E-2</v>
      </c>
    </row>
    <row r="1179" spans="2:17" x14ac:dyDescent="0.2">
      <c r="B1179" s="39" t="s">
        <v>42</v>
      </c>
      <c r="D1179" s="42">
        <f>_xll.qlCalendarAdvance(Calendar,$D1178,B1179,"f",FALSE)</f>
        <v>47626</v>
      </c>
      <c r="E1179" s="177">
        <f>_xll.qlInterestRateIndexValueDate(IndexON,D1179)</f>
        <v>47626</v>
      </c>
      <c r="F1179" s="193">
        <f>IFERROR(_xll.qlIndexFixing(IndexON,D1179,TRUE,_xll.ohTrigger(RecalcTrigger,TriggerON)),NA())</f>
        <v>2.0418776446531339E-2</v>
      </c>
      <c r="H1179" s="42">
        <f>_xll.qlCalendarAdvance(Calendar,$H1178,B1179,"f",FALSE)</f>
        <v>47626</v>
      </c>
      <c r="I1179" s="177">
        <f>_xll.qlInterestRateIndexValueDate(Index1M,$H1179)</f>
        <v>47630</v>
      </c>
      <c r="J1179" s="182">
        <f>IFERROR(_xll.qlIndexFixing(Index1M,$H1179,TRUE,_xll.ohTrigger(RecalcTrigger,Trigger1M)),NA())</f>
        <v>2.0652586430055197E-2</v>
      </c>
      <c r="K1179" s="44">
        <f>IFERROR(_xll.qlIndexFixing(Index3M,H1179,TRUE,_xll.ohTrigger(RecalcTrigger,Trigger3M)),NA())</f>
        <v>2.1264337752202215E-2</v>
      </c>
      <c r="L1179" s="44">
        <f>IFERROR(_xll.qlIndexFixing(Index6M,$H1179,TRUE,_xll.ohTrigger(RecalcTrigger,Trigger6M)),NA())</f>
        <v>2.1483667052355736E-2</v>
      </c>
      <c r="M1179" s="183">
        <f>IFERROR(_xll.qlIndexFixing(Index1Y,$H1179,TRUE,_xll.ohTrigger(RecalcTrigger,Trigger1Y)),NA())</f>
        <v>2.1921779506361601E-2</v>
      </c>
      <c r="N1179" s="182">
        <f>IFERROR(_xll.qlIndexFixing(ONIndex1M,I1179,TRUE,_xll.ohTrigger(RecalcTrigger,Trigger1M)),NA())</f>
        <v>2.0641581456013469E-2</v>
      </c>
      <c r="O1179" s="44">
        <f>IFERROR(_xll.qlIndexFixing(ONIndex3M,I1179,TRUE,_xll.ohTrigger(RecalcTrigger,Trigger3M)),NA())</f>
        <v>2.1239632741867354E-2</v>
      </c>
      <c r="P1179" s="44">
        <f>IFERROR(_xll.qlIndexFixing(ONIndex6M,I1179,TRUE,_xll.ohTrigger(RecalcTrigger,Trigger6M)),NA())</f>
        <v>2.1435957815505446E-2</v>
      </c>
      <c r="Q1179" s="183">
        <f>IFERROR(_xll.qlIndexFixing(ONIndex1Y,I1179,TRUE,_xll.ohTrigger(RecalcTrigger,Trigger1Y)),NA())</f>
        <v>2.1842090394832425E-2</v>
      </c>
    </row>
    <row r="1180" spans="2:17" x14ac:dyDescent="0.2">
      <c r="B1180" s="39" t="s">
        <v>42</v>
      </c>
      <c r="D1180" s="42">
        <f>_xll.qlCalendarAdvance(Calendar,$D1179,B1180,"f",FALSE)</f>
        <v>47633</v>
      </c>
      <c r="E1180" s="177">
        <f>_xll.qlInterestRateIndexValueDate(IndexON,D1180)</f>
        <v>47633</v>
      </c>
      <c r="F1180" s="193">
        <f>IFERROR(_xll.qlIndexFixing(IndexON,D1180,TRUE,_xll.ohTrigger(RecalcTrigger,TriggerON)),NA())</f>
        <v>2.0415548147543205E-2</v>
      </c>
      <c r="H1180" s="42">
        <f>_xll.qlCalendarAdvance(Calendar,$H1179,B1180,"f",FALSE)</f>
        <v>47633</v>
      </c>
      <c r="I1180" s="177">
        <f>_xll.qlInterestRateIndexValueDate(Index1M,$H1180)</f>
        <v>47637</v>
      </c>
      <c r="J1180" s="182">
        <f>IFERROR(_xll.qlIndexFixing(Index1M,$H1180,TRUE,_xll.ohTrigger(RecalcTrigger,Trigger1M)),NA())</f>
        <v>2.0648572748529048E-2</v>
      </c>
      <c r="K1180" s="44">
        <f>IFERROR(_xll.qlIndexFixing(Index3M,H1180,TRUE,_xll.ohTrigger(RecalcTrigger,Trigger3M)),NA())</f>
        <v>2.1258993638955503E-2</v>
      </c>
      <c r="L1180" s="44">
        <f>IFERROR(_xll.qlIndexFixing(Index6M,$H1180,TRUE,_xll.ohTrigger(RecalcTrigger,Trigger6M)),NA())</f>
        <v>2.1477823289937338E-2</v>
      </c>
      <c r="M1180" s="183">
        <f>IFERROR(_xll.qlIndexFixing(Index1Y,$H1180,TRUE,_xll.ohTrigger(RecalcTrigger,Trigger1Y)),NA())</f>
        <v>2.1914975618838296E-2</v>
      </c>
      <c r="N1180" s="182">
        <f>IFERROR(_xll.qlIndexFixing(ONIndex1M,I1180,TRUE,_xll.ohTrigger(RecalcTrigger,Trigger1M)),NA())</f>
        <v>2.0637993544605493E-2</v>
      </c>
      <c r="O1180" s="44">
        <f>IFERROR(_xll.qlIndexFixing(ONIndex3M,I1180,TRUE,_xll.ohTrigger(RecalcTrigger,Trigger3M)),NA())</f>
        <v>2.1234644084699994E-2</v>
      </c>
      <c r="P1180" s="44">
        <f>IFERROR(_xll.qlIndexFixing(ONIndex6M,I1180,TRUE,_xll.ohTrigger(RecalcTrigger,Trigger6M)),NA())</f>
        <v>2.1430856491262418E-2</v>
      </c>
      <c r="Q1180" s="183">
        <f>IFERROR(_xll.qlIndexFixing(ONIndex1Y,I1180,TRUE,_xll.ohTrigger(RecalcTrigger,Trigger1Y)),NA())</f>
        <v>2.1836617975914407E-2</v>
      </c>
    </row>
    <row r="1181" spans="2:17" x14ac:dyDescent="0.2">
      <c r="B1181" s="39" t="s">
        <v>42</v>
      </c>
      <c r="D1181" s="42">
        <f>_xll.qlCalendarAdvance(Calendar,$D1180,B1181,"f",FALSE)</f>
        <v>47640</v>
      </c>
      <c r="E1181" s="177">
        <f>_xll.qlInterestRateIndexValueDate(IndexON,D1181)</f>
        <v>47640</v>
      </c>
      <c r="F1181" s="193">
        <f>IFERROR(_xll.qlIndexFixing(IndexON,D1181,TRUE,_xll.ohTrigger(RecalcTrigger,TriggerON)),NA())</f>
        <v>2.041224575830114E-2</v>
      </c>
      <c r="H1181" s="42">
        <f>_xll.qlCalendarAdvance(Calendar,$H1180,B1181,"f",FALSE)</f>
        <v>47640</v>
      </c>
      <c r="I1181" s="177">
        <f>_xll.qlInterestRateIndexValueDate(Index1M,$H1181)</f>
        <v>47644</v>
      </c>
      <c r="J1181" s="182">
        <f>IFERROR(_xll.qlIndexFixing(Index1M,$H1181,TRUE,_xll.ohTrigger(RecalcTrigger,Trigger1M)),NA())</f>
        <v>2.0644835608012002E-2</v>
      </c>
      <c r="K1181" s="44">
        <f>IFERROR(_xll.qlIndexFixing(Index3M,H1181,TRUE,_xll.ohTrigger(RecalcTrigger,Trigger3M)),NA())</f>
        <v>2.1253597328344098E-2</v>
      </c>
      <c r="L1181" s="44">
        <f>IFERROR(_xll.qlIndexFixing(Index6M,$H1181,TRUE,_xll.ohTrigger(RecalcTrigger,Trigger6M)),NA())</f>
        <v>2.1472163816652134E-2</v>
      </c>
      <c r="M1181" s="183">
        <f>IFERROR(_xll.qlIndexFixing(Index1Y,$H1181,TRUE,_xll.ohTrigger(RecalcTrigger,Trigger1Y)),NA())</f>
        <v>2.1908122286719942E-2</v>
      </c>
      <c r="N1181" s="182">
        <f>IFERROR(_xll.qlIndexFixing(ONIndex1M,I1181,TRUE,_xll.ohTrigger(RecalcTrigger,Trigger1M)),NA())</f>
        <v>2.0634353968125296E-2</v>
      </c>
      <c r="O1181" s="44">
        <f>IFERROR(_xll.qlIndexFixing(ONIndex3M,I1181,TRUE,_xll.ohTrigger(RecalcTrigger,Trigger3M)),NA())</f>
        <v>2.1229601783643304E-2</v>
      </c>
      <c r="P1181" s="44">
        <f>IFERROR(_xll.qlIndexFixing(ONIndex6M,I1181,TRUE,_xll.ohTrigger(RecalcTrigger,Trigger6M)),NA())</f>
        <v>2.1425720658623248E-2</v>
      </c>
      <c r="Q1181" s="183">
        <f>IFERROR(_xll.qlIndexFixing(ONIndex1Y,I1181,TRUE,_xll.ohTrigger(RecalcTrigger,Trigger1Y)),NA())</f>
        <v>2.1831104349638863E-2</v>
      </c>
    </row>
    <row r="1182" spans="2:17" x14ac:dyDescent="0.2">
      <c r="B1182" s="39" t="s">
        <v>42</v>
      </c>
      <c r="D1182" s="42">
        <f>_xll.qlCalendarAdvance(Calendar,$D1181,B1182,"f",FALSE)</f>
        <v>47647</v>
      </c>
      <c r="E1182" s="177">
        <f>_xll.qlInterestRateIndexValueDate(IndexON,D1182)</f>
        <v>47647</v>
      </c>
      <c r="F1182" s="193">
        <f>IFERROR(_xll.qlIndexFixing(IndexON,D1182,TRUE,_xll.ohTrigger(RecalcTrigger,TriggerON)),NA())</f>
        <v>2.0408869444592526E-2</v>
      </c>
      <c r="H1182" s="42">
        <f>_xll.qlCalendarAdvance(Calendar,$H1181,B1182,"f",FALSE)</f>
        <v>47647</v>
      </c>
      <c r="I1182" s="177">
        <f>_xll.qlInterestRateIndexValueDate(Index1M,$H1182)</f>
        <v>47651</v>
      </c>
      <c r="J1182" s="182">
        <f>IFERROR(_xll.qlIndexFixing(Index1M,$H1182,TRUE,_xll.ohTrigger(RecalcTrigger,Trigger1M)),NA())</f>
        <v>2.0641047490070008E-2</v>
      </c>
      <c r="K1182" s="44">
        <f>IFERROR(_xll.qlIndexFixing(Index3M,H1182,TRUE,_xll.ohTrigger(RecalcTrigger,Trigger3M)),NA())</f>
        <v>2.124814909857068E-2</v>
      </c>
      <c r="L1182" s="44">
        <f>IFERROR(_xll.qlIndexFixing(Index6M,$H1182,TRUE,_xll.ohTrigger(RecalcTrigger,Trigger6M)),NA())</f>
        <v>2.14664611801916E-2</v>
      </c>
      <c r="M1182" s="183">
        <f>IFERROR(_xll.qlIndexFixing(Index1Y,$H1182,TRUE,_xll.ohTrigger(RecalcTrigger,Trigger1Y)),NA())</f>
        <v>2.1901219354801375E-2</v>
      </c>
      <c r="N1182" s="182">
        <f>IFERROR(_xll.qlIndexFixing(ONIndex1M,I1182,TRUE,_xll.ohTrigger(RecalcTrigger,Trigger1M)),NA())</f>
        <v>2.0630663003391447E-2</v>
      </c>
      <c r="O1182" s="44">
        <f>IFERROR(_xll.qlIndexFixing(ONIndex3M,I1182,TRUE,_xll.ohTrigger(RecalcTrigger,Trigger3M)),NA())</f>
        <v>2.1224506115196107E-2</v>
      </c>
      <c r="P1182" s="44">
        <f>IFERROR(_xll.qlIndexFixing(ONIndex6M,I1182,TRUE,_xll.ohTrigger(RecalcTrigger,Trigger6M)),NA())</f>
        <v>2.1420550667468063E-2</v>
      </c>
      <c r="Q1182" s="183">
        <f>IFERROR(_xll.qlIndexFixing(ONIndex1Y,I1182,TRUE,_xll.ohTrigger(RecalcTrigger,Trigger1Y)),NA())</f>
        <v>2.1825549805294386E-2</v>
      </c>
    </row>
    <row r="1183" spans="2:17" x14ac:dyDescent="0.2">
      <c r="B1183" s="39" t="s">
        <v>42</v>
      </c>
      <c r="D1183" s="42">
        <f>_xll.qlCalendarAdvance(Calendar,$D1182,B1183,"f",FALSE)</f>
        <v>47654</v>
      </c>
      <c r="E1183" s="177">
        <f>_xll.qlInterestRateIndexValueDate(IndexON,D1183)</f>
        <v>47654</v>
      </c>
      <c r="F1183" s="193">
        <f>IFERROR(_xll.qlIndexFixing(IndexON,D1183,TRUE,_xll.ohTrigger(RecalcTrigger,TriggerON)),NA())</f>
        <v>2.0405419372604428E-2</v>
      </c>
      <c r="H1183" s="42">
        <f>_xll.qlCalendarAdvance(Calendar,$H1182,B1183,"f",FALSE)</f>
        <v>47654</v>
      </c>
      <c r="I1183" s="177">
        <f>_xll.qlInterestRateIndexValueDate(Index1M,$H1183)</f>
        <v>47658</v>
      </c>
      <c r="J1183" s="182">
        <f>IFERROR(_xll.qlIndexFixing(Index1M,$H1183,TRUE,_xll.ohTrigger(RecalcTrigger,Trigger1M)),NA())</f>
        <v>2.063720867203056E-2</v>
      </c>
      <c r="K1183" s="44">
        <f>IFERROR(_xll.qlIndexFixing(Index3M,H1183,TRUE,_xll.ohTrigger(RecalcTrigger,Trigger3M)),NA())</f>
        <v>2.1242649227832717E-2</v>
      </c>
      <c r="L1183" s="44">
        <f>IFERROR(_xll.qlIndexFixing(Index6M,$H1183,TRUE,_xll.ohTrigger(RecalcTrigger,Trigger6M)),NA())</f>
        <v>2.1460714503849815E-2</v>
      </c>
      <c r="M1183" s="183">
        <f>IFERROR(_xll.qlIndexFixing(Index1Y,$H1183,TRUE,_xll.ohTrigger(RecalcTrigger,Trigger1Y)),NA())</f>
        <v>2.1894266665941447E-2</v>
      </c>
      <c r="N1183" s="182">
        <f>IFERROR(_xll.qlIndexFixing(ONIndex1M,I1183,TRUE,_xll.ohTrigger(RecalcTrigger,Trigger1M)),NA())</f>
        <v>2.0626920927222514E-2</v>
      </c>
      <c r="O1183" s="44">
        <f>IFERROR(_xll.qlIndexFixing(ONIndex3M,I1183,TRUE,_xll.ohTrigger(RecalcTrigger,Trigger3M)),NA())</f>
        <v>2.1219357356097035E-2</v>
      </c>
      <c r="P1183" s="44">
        <f>IFERROR(_xll.qlIndexFixing(ONIndex6M,I1183,TRUE,_xll.ohTrigger(RecalcTrigger,Trigger6M)),NA())</f>
        <v>2.1415346867597052E-2</v>
      </c>
      <c r="Q1183" s="183">
        <f>IFERROR(_xll.qlIndexFixing(ONIndex1Y,I1183,TRUE,_xll.ohTrigger(RecalcTrigger,Trigger1Y)),NA())</f>
        <v>2.1819954632489313E-2</v>
      </c>
    </row>
    <row r="1184" spans="2:17" x14ac:dyDescent="0.2">
      <c r="B1184" s="39" t="s">
        <v>42</v>
      </c>
      <c r="D1184" s="42">
        <f>_xll.qlCalendarAdvance(Calendar,$D1183,B1184,"f",FALSE)</f>
        <v>47661</v>
      </c>
      <c r="E1184" s="177">
        <f>_xll.qlInterestRateIndexValueDate(IndexON,D1184)</f>
        <v>47661</v>
      </c>
      <c r="F1184" s="193">
        <f>IFERROR(_xll.qlIndexFixing(IndexON,D1184,TRUE,_xll.ohTrigger(RecalcTrigger,TriggerON)),NA())</f>
        <v>2.0401895708124229E-2</v>
      </c>
      <c r="H1184" s="42">
        <f>_xll.qlCalendarAdvance(Calendar,$H1183,B1184,"f",FALSE)</f>
        <v>47661</v>
      </c>
      <c r="I1184" s="177">
        <f>_xll.qlInterestRateIndexValueDate(Index1M,$H1184)</f>
        <v>47665</v>
      </c>
      <c r="J1184" s="182">
        <f>IFERROR(_xll.qlIndexFixing(Index1M,$H1184,TRUE,_xll.ohTrigger(RecalcTrigger,Trigger1M)),NA())</f>
        <v>2.0633628059622957E-2</v>
      </c>
      <c r="K1184" s="44">
        <f>IFERROR(_xll.qlIndexFixing(Index3M,H1184,TRUE,_xll.ohTrigger(RecalcTrigger,Trigger3M)),NA())</f>
        <v>2.1237097869455379E-2</v>
      </c>
      <c r="L1184" s="44">
        <f>IFERROR(_xll.qlIndexFixing(Index6M,$H1184,TRUE,_xll.ohTrigger(RecalcTrigger,Trigger6M)),NA())</f>
        <v>2.145533672451613E-2</v>
      </c>
      <c r="M1184" s="183">
        <f>IFERROR(_xll.qlIndexFixing(Index1Y,$H1184,TRUE,_xll.ohTrigger(RecalcTrigger,Trigger1Y)),NA())</f>
        <v>2.1887264061065431E-2</v>
      </c>
      <c r="N1184" s="182">
        <f>IFERROR(_xll.qlIndexFixing(ONIndex1M,I1184,TRUE,_xll.ohTrigger(RecalcTrigger,Trigger1M)),NA())</f>
        <v>2.0623128016517001E-2</v>
      </c>
      <c r="O1184" s="44">
        <f>IFERROR(_xll.qlIndexFixing(ONIndex3M,I1184,TRUE,_xll.ohTrigger(RecalcTrigger,Trigger3M)),NA())</f>
        <v>2.1214155782445232E-2</v>
      </c>
      <c r="P1184" s="44">
        <f>IFERROR(_xll.qlIndexFixing(ONIndex6M,I1184,TRUE,_xll.ohTrigger(RecalcTrigger,Trigger6M)),NA())</f>
        <v>2.1410109609130146E-2</v>
      </c>
      <c r="Q1184" s="183">
        <f>IFERROR(_xll.qlIndexFixing(ONIndex1Y,I1184,TRUE,_xll.ohTrigger(RecalcTrigger,Trigger1Y)),NA())</f>
        <v>2.1814319120512238E-2</v>
      </c>
    </row>
    <row r="1185" spans="2:17" x14ac:dyDescent="0.2">
      <c r="B1185" s="39" t="s">
        <v>42</v>
      </c>
      <c r="D1185" s="42">
        <f>_xll.qlCalendarAdvance(Calendar,$D1184,B1185,"f",FALSE)</f>
        <v>47668</v>
      </c>
      <c r="E1185" s="177">
        <f>_xll.qlInterestRateIndexValueDate(IndexON,D1185)</f>
        <v>47668</v>
      </c>
      <c r="F1185" s="193">
        <f>IFERROR(_xll.qlIndexFixing(IndexON,D1185,TRUE,_xll.ohTrigger(RecalcTrigger,TriggerON)),NA())</f>
        <v>2.0398298617179123E-2</v>
      </c>
      <c r="H1185" s="42">
        <f>_xll.qlCalendarAdvance(Calendar,$H1184,B1185,"f",FALSE)</f>
        <v>47668</v>
      </c>
      <c r="I1185" s="177">
        <f>_xll.qlInterestRateIndexValueDate(Index1M,$H1185)</f>
        <v>47672</v>
      </c>
      <c r="J1185" s="182">
        <f>IFERROR(_xll.qlIndexFixing(Index1M,$H1185,TRUE,_xll.ohTrigger(RecalcTrigger,Trigger1M)),NA())</f>
        <v>2.062968489077345E-2</v>
      </c>
      <c r="K1185" s="44">
        <f>IFERROR(_xll.qlIndexFixing(Index3M,H1185,TRUE,_xll.ohTrigger(RecalcTrigger,Trigger3M)),NA())</f>
        <v>2.1231494675970537E-2</v>
      </c>
      <c r="L1185" s="44">
        <f>IFERROR(_xll.qlIndexFixing(Index6M,$H1185,TRUE,_xll.ohTrigger(RecalcTrigger,Trigger6M)),NA())</f>
        <v>2.1449288499758436E-2</v>
      </c>
      <c r="M1185" s="183">
        <f>IFERROR(_xll.qlIndexFixing(Index1Y,$H1185,TRUE,_xll.ohTrigger(RecalcTrigger,Trigger1Y)),NA())</f>
        <v>2.1880211379161522E-2</v>
      </c>
      <c r="N1185" s="182">
        <f>IFERROR(_xll.qlIndexFixing(ONIndex1M,I1185,TRUE,_xll.ohTrigger(RecalcTrigger,Trigger1M)),NA())</f>
        <v>2.0619284548013539E-2</v>
      </c>
      <c r="O1185" s="44">
        <f>IFERROR(_xll.qlIndexFixing(ONIndex3M,I1185,TRUE,_xll.ohTrigger(RecalcTrigger,Trigger3M)),NA())</f>
        <v>2.120890167097933E-2</v>
      </c>
      <c r="P1185" s="44">
        <f>IFERROR(_xll.qlIndexFixing(ONIndex6M,I1185,TRUE,_xll.ohTrigger(RecalcTrigger,Trigger6M)),NA())</f>
        <v>2.1404839241627727E-2</v>
      </c>
      <c r="Q1185" s="183">
        <f>IFERROR(_xll.qlIndexFixing(ONIndex1Y,I1185,TRUE,_xll.ohTrigger(RecalcTrigger,Trigger1Y)),NA())</f>
        <v>2.1808643558811625E-2</v>
      </c>
    </row>
    <row r="1186" spans="2:17" x14ac:dyDescent="0.2">
      <c r="B1186" s="39" t="s">
        <v>42</v>
      </c>
      <c r="D1186" s="42">
        <f>_xll.qlCalendarAdvance(Calendar,$D1185,B1186,"f",FALSE)</f>
        <v>47675</v>
      </c>
      <c r="E1186" s="177">
        <f>_xll.qlInterestRateIndexValueDate(IndexON,D1186)</f>
        <v>47675</v>
      </c>
      <c r="F1186" s="193">
        <f>IFERROR(_xll.qlIndexFixing(IndexON,D1186,TRUE,_xll.ohTrigger(RecalcTrigger,TriggerON)),NA())</f>
        <v>2.03946282657963E-2</v>
      </c>
      <c r="H1186" s="42">
        <f>_xll.qlCalendarAdvance(Calendar,$H1185,B1186,"f",FALSE)</f>
        <v>47675</v>
      </c>
      <c r="I1186" s="177">
        <f>_xll.qlInterestRateIndexValueDate(Index1M,$H1186)</f>
        <v>47679</v>
      </c>
      <c r="J1186" s="182">
        <f>IFERROR(_xll.qlIndexFixing(Index1M,$H1186,TRUE,_xll.ohTrigger(RecalcTrigger,Trigger1M)),NA())</f>
        <v>2.062569187081232E-2</v>
      </c>
      <c r="K1186" s="44">
        <f>IFERROR(_xll.qlIndexFixing(Index3M,H1186,TRUE,_xll.ohTrigger(RecalcTrigger,Trigger3M)),NA())</f>
        <v>2.1225839171531861E-2</v>
      </c>
      <c r="L1186" s="44">
        <f>IFERROR(_xll.qlIndexFixing(Index6M,$H1186,TRUE,_xll.ohTrigger(RecalcTrigger,Trigger6M)),NA())</f>
        <v>2.144340022159642E-2</v>
      </c>
      <c r="M1186" s="183">
        <f>IFERROR(_xll.qlIndexFixing(Index1Y,$H1186,TRUE,_xll.ohTrigger(RecalcTrigger,Trigger1Y)),NA())</f>
        <v>2.1873108457284116E-2</v>
      </c>
      <c r="N1186" s="182">
        <f>IFERROR(_xll.qlIndexFixing(ONIndex1M,I1186,TRUE,_xll.ohTrigger(RecalcTrigger,Trigger1M)),NA())</f>
        <v>2.0615390798450761E-2</v>
      </c>
      <c r="O1186" s="44">
        <f>IFERROR(_xll.qlIndexFixing(ONIndex3M,I1186,TRUE,_xll.ohTrigger(RecalcTrigger,Trigger3M)),NA())</f>
        <v>2.1203595298358024E-2</v>
      </c>
      <c r="P1186" s="44">
        <f>IFERROR(_xll.qlIndexFixing(ONIndex6M,I1186,TRUE,_xll.ohTrigger(RecalcTrigger,Trigger6M)),NA())</f>
        <v>2.1399536115129791E-2</v>
      </c>
      <c r="Q1186" s="183">
        <f>IFERROR(_xll.qlIndexFixing(ONIndex1Y,I1186,TRUE,_xll.ohTrigger(RecalcTrigger,Trigger1Y)),NA())</f>
        <v>2.1802928236915875E-2</v>
      </c>
    </row>
    <row r="1187" spans="2:17" x14ac:dyDescent="0.2">
      <c r="B1187" s="39" t="s">
        <v>42</v>
      </c>
      <c r="D1187" s="42">
        <f>_xll.qlCalendarAdvance(Calendar,$D1186,B1187,"f",FALSE)</f>
        <v>47682</v>
      </c>
      <c r="E1187" s="177">
        <f>_xll.qlInterestRateIndexValueDate(IndexON,D1187)</f>
        <v>47682</v>
      </c>
      <c r="F1187" s="193">
        <f>IFERROR(_xll.qlIndexFixing(IndexON,D1187,TRUE,_xll.ohTrigger(RecalcTrigger,TriggerON)),NA())</f>
        <v>2.039088481984308E-2</v>
      </c>
      <c r="H1187" s="42">
        <f>_xll.qlCalendarAdvance(Calendar,$H1186,B1187,"f",FALSE)</f>
        <v>47682</v>
      </c>
      <c r="I1187" s="177">
        <f>_xll.qlInterestRateIndexValueDate(Index1M,$H1187)</f>
        <v>47686</v>
      </c>
      <c r="J1187" s="182">
        <f>IFERROR(_xll.qlIndexFixing(Index1M,$H1187,TRUE,_xll.ohTrigger(RecalcTrigger,Trigger1M)),NA())</f>
        <v>2.0621649277076427E-2</v>
      </c>
      <c r="K1187" s="44">
        <f>IFERROR(_xll.qlIndexFixing(Index3M,H1187,TRUE,_xll.ohTrigger(RecalcTrigger,Trigger3M)),NA())</f>
        <v>2.1220130876475223E-2</v>
      </c>
      <c r="L1187" s="44">
        <f>IFERROR(_xll.qlIndexFixing(Index6M,$H1187,TRUE,_xll.ohTrigger(RecalcTrigger,Trigger6M)),NA())</f>
        <v>2.1437464286525553E-2</v>
      </c>
      <c r="M1187" s="183">
        <f>IFERROR(_xll.qlIndexFixing(Index1Y,$H1187,TRUE,_xll.ohTrigger(RecalcTrigger,Trigger1Y)),NA())</f>
        <v>2.1865955130552062E-2</v>
      </c>
      <c r="N1187" s="182">
        <f>IFERROR(_xll.qlIndexFixing(ONIndex1M,I1187,TRUE,_xll.ohTrigger(RecalcTrigger,Trigger1M)),NA())</f>
        <v>2.0611447044887043E-2</v>
      </c>
      <c r="O1187" s="44">
        <f>IFERROR(_xll.qlIndexFixing(ONIndex3M,I1187,TRUE,_xll.ohTrigger(RecalcTrigger,Trigger3M)),NA())</f>
        <v>2.1198236940760395E-2</v>
      </c>
      <c r="P1187" s="44">
        <f>IFERROR(_xll.qlIndexFixing(ONIndex6M,I1187,TRUE,_xll.ohTrigger(RecalcTrigger,Trigger6M)),NA())</f>
        <v>2.1394200579436529E-2</v>
      </c>
      <c r="Q1187" s="183">
        <f>IFERROR(_xll.qlIndexFixing(ONIndex1Y,I1187,TRUE,_xll.ohTrigger(RecalcTrigger,Trigger1Y)),NA())</f>
        <v>2.1797173444273454E-2</v>
      </c>
    </row>
    <row r="1188" spans="2:17" x14ac:dyDescent="0.2">
      <c r="B1188" s="39" t="s">
        <v>42</v>
      </c>
      <c r="D1188" s="42">
        <f>_xll.qlCalendarAdvance(Calendar,$D1187,B1188,"f",FALSE)</f>
        <v>47689</v>
      </c>
      <c r="E1188" s="177">
        <f>_xll.qlInterestRateIndexValueDate(IndexON,D1188)</f>
        <v>47689</v>
      </c>
      <c r="F1188" s="193">
        <f>IFERROR(_xll.qlIndexFixing(IndexON,D1188,TRUE,_xll.ohTrigger(RecalcTrigger,TriggerON)),NA())</f>
        <v>2.0387068445346657E-2</v>
      </c>
      <c r="H1188" s="42">
        <f>_xll.qlCalendarAdvance(Calendar,$H1187,B1188,"f",FALSE)</f>
        <v>47689</v>
      </c>
      <c r="I1188" s="177">
        <f>_xll.qlInterestRateIndexValueDate(Index1M,$H1188)</f>
        <v>47693</v>
      </c>
      <c r="J1188" s="182">
        <f>IFERROR(_xll.qlIndexFixing(Index1M,$H1188,TRUE,_xll.ohTrigger(RecalcTrigger,Trigger1M)),NA())</f>
        <v>2.0617557386918103E-2</v>
      </c>
      <c r="K1188" s="44">
        <f>IFERROR(_xll.qlIndexFixing(Index3M,H1188,TRUE,_xll.ohTrigger(RecalcTrigger,Trigger3M)),NA())</f>
        <v>2.1214369307313456E-2</v>
      </c>
      <c r="L1188" s="44">
        <f>IFERROR(_xll.qlIndexFixing(Index6M,$H1188,TRUE,_xll.ohTrigger(RecalcTrigger,Trigger6M)),NA())</f>
        <v>2.1431479794161712E-2</v>
      </c>
      <c r="M1188" s="183">
        <f>IFERROR(_xll.qlIndexFixing(Index1Y,$H1188,TRUE,_xll.ohTrigger(RecalcTrigger,Trigger1Y)),NA())</f>
        <v>2.1858751232150198E-2</v>
      </c>
      <c r="N1188" s="182">
        <f>IFERROR(_xll.qlIndexFixing(ONIndex1M,I1188,TRUE,_xll.ohTrigger(RecalcTrigger,Trigger1M)),NA())</f>
        <v>2.0607453563901146E-2</v>
      </c>
      <c r="O1188" s="44">
        <f>IFERROR(_xll.qlIndexFixing(ONIndex3M,I1188,TRUE,_xll.ohTrigger(RecalcTrigger,Trigger3M)),NA())</f>
        <v>2.1192826874765203E-2</v>
      </c>
      <c r="P1188" s="44">
        <f>IFERROR(_xll.qlIndexFixing(ONIndex6M,I1188,TRUE,_xll.ohTrigger(RecalcTrigger,Trigger6M)),NA())</f>
        <v>2.1388832984507999E-2</v>
      </c>
      <c r="Q1188" s="183">
        <f>IFERROR(_xll.qlIndexFixing(ONIndex1Y,I1188,TRUE,_xll.ohTrigger(RecalcTrigger,Trigger1Y)),NA())</f>
        <v>2.1791379470252892E-2</v>
      </c>
    </row>
    <row r="1189" spans="2:17" x14ac:dyDescent="0.2">
      <c r="B1189" s="39" t="s">
        <v>42</v>
      </c>
      <c r="D1189" s="42">
        <f>_xll.qlCalendarAdvance(Calendar,$D1188,B1189,"f",FALSE)</f>
        <v>47696</v>
      </c>
      <c r="E1189" s="177">
        <f>_xll.qlInterestRateIndexValueDate(IndexON,D1189)</f>
        <v>47696</v>
      </c>
      <c r="F1189" s="193">
        <f>IFERROR(_xll.qlIndexFixing(IndexON,D1189,TRUE,_xll.ohTrigger(RecalcTrigger,TriggerON)),NA())</f>
        <v>2.0383179308174348E-2</v>
      </c>
      <c r="H1189" s="42">
        <f>_xll.qlCalendarAdvance(Calendar,$H1188,B1189,"f",FALSE)</f>
        <v>47696</v>
      </c>
      <c r="I1189" s="177">
        <f>_xll.qlInterestRateIndexValueDate(Index1M,$H1189)</f>
        <v>47700</v>
      </c>
      <c r="J1189" s="182">
        <f>IFERROR(_xll.qlIndexFixing(Index1M,$H1189,TRUE,_xll.ohTrigger(RecalcTrigger,Trigger1M)),NA())</f>
        <v>2.0613416477679374E-2</v>
      </c>
      <c r="K1189" s="44">
        <f>IFERROR(_xll.qlIndexFixing(Index3M,H1189,TRUE,_xll.ohTrigger(RecalcTrigger,Trigger3M)),NA())</f>
        <v>2.1208553976742452E-2</v>
      </c>
      <c r="L1189" s="44">
        <f>IFERROR(_xll.qlIndexFixing(Index6M,$H1189,TRUE,_xll.ohTrigger(RecalcTrigger,Trigger6M)),NA())</f>
        <v>2.1425445838229851E-2</v>
      </c>
      <c r="M1189" s="183">
        <f>IFERROR(_xll.qlIndexFixing(Index1Y,$H1189,TRUE,_xll.ohTrigger(RecalcTrigger,Trigger1Y)),NA())</f>
        <v>2.1851496593328031E-2</v>
      </c>
      <c r="N1189" s="182">
        <f>IFERROR(_xll.qlIndexFixing(ONIndex1M,I1189,TRUE,_xll.ohTrigger(RecalcTrigger,Trigger1M)),NA())</f>
        <v>2.0603410632391572E-2</v>
      </c>
      <c r="O1189" s="44">
        <f>IFERROR(_xll.qlIndexFixing(ONIndex3M,I1189,TRUE,_xll.ohTrigger(RecalcTrigger,Trigger3M)),NA())</f>
        <v>2.1187365377111078E-2</v>
      </c>
      <c r="P1189" s="44">
        <f>IFERROR(_xll.qlIndexFixing(ONIndex6M,I1189,TRUE,_xll.ohTrigger(RecalcTrigger,Trigger6M)),NA())</f>
        <v>2.1383433680304265E-2</v>
      </c>
      <c r="Q1189" s="183">
        <f>IFERROR(_xll.qlIndexFixing(ONIndex1Y,I1189,TRUE,_xll.ohTrigger(RecalcTrigger,Trigger1Y)),NA())</f>
        <v>2.1785546604382588E-2</v>
      </c>
    </row>
    <row r="1190" spans="2:17" x14ac:dyDescent="0.2">
      <c r="B1190" s="39" t="s">
        <v>42</v>
      </c>
      <c r="D1190" s="42">
        <f>_xll.qlCalendarAdvance(Calendar,$D1189,B1190,"f",FALSE)</f>
        <v>47703</v>
      </c>
      <c r="E1190" s="177">
        <f>_xll.qlInterestRateIndexValueDate(IndexON,D1190)</f>
        <v>47703</v>
      </c>
      <c r="F1190" s="193">
        <f>IFERROR(_xll.qlIndexFixing(IndexON,D1190,TRUE,_xll.ohTrigger(RecalcTrigger,TriggerON)),NA())</f>
        <v>2.0379217574353348E-2</v>
      </c>
      <c r="H1190" s="42">
        <f>_xll.qlCalendarAdvance(Calendar,$H1189,B1190,"f",FALSE)</f>
        <v>47703</v>
      </c>
      <c r="I1190" s="177">
        <f>_xll.qlInterestRateIndexValueDate(Index1M,$H1190)</f>
        <v>47707</v>
      </c>
      <c r="J1190" s="182">
        <f>IFERROR(_xll.qlIndexFixing(Index1M,$H1190,TRUE,_xll.ohTrigger(RecalcTrigger,Trigger1M)),NA())</f>
        <v>2.0609226826704838E-2</v>
      </c>
      <c r="K1190" s="44">
        <f>IFERROR(_xll.qlIndexFixing(Index3M,H1190,TRUE,_xll.ohTrigger(RecalcTrigger,Trigger3M)),NA())</f>
        <v>2.1202684393639416E-2</v>
      </c>
      <c r="L1190" s="44">
        <f>IFERROR(_xll.qlIndexFixing(Index6M,$H1190,TRUE,_xll.ohTrigger(RecalcTrigger,Trigger6M)),NA())</f>
        <v>2.141936150655702E-2</v>
      </c>
      <c r="M1190" s="183">
        <f>IFERROR(_xll.qlIndexFixing(Index1Y,$H1190,TRUE,_xll.ohTrigger(RecalcTrigger,Trigger1Y)),NA())</f>
        <v>2.1844191043401052E-2</v>
      </c>
      <c r="N1190" s="182">
        <f>IFERROR(_xll.qlIndexFixing(ONIndex1M,I1190,TRUE,_xll.ohTrigger(RecalcTrigger,Trigger1M)),NA())</f>
        <v>2.0599318527256827E-2</v>
      </c>
      <c r="O1190" s="44">
        <f>IFERROR(_xll.qlIndexFixing(ONIndex3M,I1190,TRUE,_xll.ohTrigger(RecalcTrigger,Trigger3M)),NA())</f>
        <v>2.1181852723977102E-2</v>
      </c>
      <c r="P1190" s="44">
        <f>IFERROR(_xll.qlIndexFixing(ONIndex6M,I1190,TRUE,_xll.ohTrigger(RecalcTrigger,Trigger6M)),NA())</f>
        <v>2.1378003016465641E-2</v>
      </c>
      <c r="Q1190" s="183">
        <f>IFERROR(_xll.qlIndexFixing(ONIndex1Y,I1190,TRUE,_xll.ohTrigger(RecalcTrigger,Trigger1Y)),NA())</f>
        <v>2.1779675136031074E-2</v>
      </c>
    </row>
    <row r="1191" spans="2:17" x14ac:dyDescent="0.2">
      <c r="B1191" s="39" t="s">
        <v>42</v>
      </c>
      <c r="D1191" s="42">
        <f>_xll.qlCalendarAdvance(Calendar,$D1190,B1191,"f",FALSE)</f>
        <v>47710</v>
      </c>
      <c r="E1191" s="177">
        <f>_xll.qlInterestRateIndexValueDate(IndexON,D1191)</f>
        <v>47710</v>
      </c>
      <c r="F1191" s="193">
        <f>IFERROR(_xll.qlIndexFixing(IndexON,D1191,TRUE,_xll.ohTrigger(RecalcTrigger,TriggerON)),NA())</f>
        <v>2.0375183409910846E-2</v>
      </c>
      <c r="H1191" s="42">
        <f>_xll.qlCalendarAdvance(Calendar,$H1190,B1191,"f",FALSE)</f>
        <v>47710</v>
      </c>
      <c r="I1191" s="177">
        <f>_xll.qlInterestRateIndexValueDate(Index1M,$H1191)</f>
        <v>47714</v>
      </c>
      <c r="J1191" s="182">
        <f>IFERROR(_xll.qlIndexFixing(Index1M,$H1191,TRUE,_xll.ohTrigger(RecalcTrigger,Trigger1M)),NA())</f>
        <v>2.0604988711349404E-2</v>
      </c>
      <c r="K1191" s="44">
        <f>IFERROR(_xll.qlIndexFixing(Index3M,H1191,TRUE,_xll.ohTrigger(RecalcTrigger,Trigger3M)),NA())</f>
        <v>2.1196760063061999E-2</v>
      </c>
      <c r="L1191" s="44">
        <f>IFERROR(_xll.qlIndexFixing(Index6M,$H1191,TRUE,_xll.ohTrigger(RecalcTrigger,Trigger6M)),NA())</f>
        <v>2.1413225881080199E-2</v>
      </c>
      <c r="M1191" s="183">
        <f>IFERROR(_xll.qlIndexFixing(Index1Y,$H1191,TRUE,_xll.ohTrigger(RecalcTrigger,Trigger1Y)),NA())</f>
        <v>2.1836834409750521E-2</v>
      </c>
      <c r="N1191" s="182">
        <f>IFERROR(_xll.qlIndexFixing(ONIndex1M,I1191,TRUE,_xll.ohTrigger(RecalcTrigger,Trigger1M)),NA())</f>
        <v>2.0595177525155606E-2</v>
      </c>
      <c r="O1191" s="44">
        <f>IFERROR(_xll.qlIndexFixing(ONIndex3M,I1191,TRUE,_xll.ohTrigger(RecalcTrigger,Trigger3M)),NA())</f>
        <v>2.1176289192101905E-2</v>
      </c>
      <c r="P1191" s="44">
        <f>IFERROR(_xll.qlIndexFixing(ONIndex6M,I1191,TRUE,_xll.ohTrigger(RecalcTrigger,Trigger6M)),NA())</f>
        <v>2.1372541343112061E-2</v>
      </c>
      <c r="Q1191" s="183">
        <f>IFERROR(_xll.qlIndexFixing(ONIndex1Y,I1191,TRUE,_xll.ohTrigger(RecalcTrigger,Trigger1Y)),NA())</f>
        <v>2.1773765354726748E-2</v>
      </c>
    </row>
    <row r="1192" spans="2:17" x14ac:dyDescent="0.2">
      <c r="B1192" s="39" t="s">
        <v>42</v>
      </c>
      <c r="D1192" s="42">
        <f>_xll.qlCalendarAdvance(Calendar,$D1191,B1192,"f",FALSE)</f>
        <v>47717</v>
      </c>
      <c r="E1192" s="177">
        <f>_xll.qlInterestRateIndexValueDate(IndexON,D1192)</f>
        <v>47717</v>
      </c>
      <c r="F1192" s="193">
        <f>IFERROR(_xll.qlIndexFixing(IndexON,D1192,TRUE,_xll.ohTrigger(RecalcTrigger,TriggerON)),NA())</f>
        <v>2.0371076980634228E-2</v>
      </c>
      <c r="H1192" s="42">
        <f>_xll.qlCalendarAdvance(Calendar,$H1191,B1192,"f",FALSE)</f>
        <v>47717</v>
      </c>
      <c r="I1192" s="177">
        <f>_xll.qlInterestRateIndexValueDate(Index1M,$H1192)</f>
        <v>47721</v>
      </c>
      <c r="J1192" s="182">
        <f>IFERROR(_xll.qlIndexFixing(Index1M,$H1192,TRUE,_xll.ohTrigger(RecalcTrigger,Trigger1M)),NA())</f>
        <v>2.0600702395278295E-2</v>
      </c>
      <c r="K1192" s="44">
        <f>IFERROR(_xll.qlIndexFixing(Index3M,H1192,TRUE,_xll.ohTrigger(RecalcTrigger,Trigger3M)),NA())</f>
        <v>2.1190780486248301E-2</v>
      </c>
      <c r="L1192" s="44">
        <f>IFERROR(_xll.qlIndexFixing(Index6M,$H1192,TRUE,_xll.ohTrigger(RecalcTrigger,Trigger6M)),NA())</f>
        <v>2.1407038037842829E-2</v>
      </c>
      <c r="M1192" s="183">
        <f>IFERROR(_xll.qlIndexFixing(Index1Y,$H1192,TRUE,_xll.ohTrigger(RecalcTrigger,Trigger1Y)),NA())</f>
        <v>2.1829426517823464E-2</v>
      </c>
      <c r="N1192" s="182">
        <f>IFERROR(_xll.qlIndexFixing(ONIndex1M,I1192,TRUE,_xll.ohTrigger(RecalcTrigger,Trigger1M)),NA())</f>
        <v>2.0590987903146285E-2</v>
      </c>
      <c r="O1192" s="44">
        <f>IFERROR(_xll.qlIndexFixing(ONIndex3M,I1192,TRUE,_xll.ohTrigger(RecalcTrigger,Trigger3M)),NA())</f>
        <v>2.117067505782444E-2</v>
      </c>
      <c r="P1192" s="44">
        <f>IFERROR(_xll.qlIndexFixing(ONIndex6M,I1192,TRUE,_xll.ohTrigger(RecalcTrigger,Trigger6M)),NA())</f>
        <v>2.1367049010043715E-2</v>
      </c>
      <c r="Q1192" s="183">
        <f>IFERROR(_xll.qlIndexFixing(ONIndex1Y,I1192,TRUE,_xll.ohTrigger(RecalcTrigger,Trigger1Y)),NA())</f>
        <v>2.1767817549838142E-2</v>
      </c>
    </row>
    <row r="1193" spans="2:17" x14ac:dyDescent="0.2">
      <c r="B1193" s="39" t="s">
        <v>42</v>
      </c>
      <c r="D1193" s="42">
        <f>_xll.qlCalendarAdvance(Calendar,$D1192,B1193,"f",FALSE)</f>
        <v>47724</v>
      </c>
      <c r="E1193" s="177">
        <f>_xll.qlInterestRateIndexValueDate(IndexON,D1193)</f>
        <v>47724</v>
      </c>
      <c r="F1193" s="193">
        <f>IFERROR(_xll.qlIndexFixing(IndexON,D1193,TRUE,_xll.ohTrigger(RecalcTrigger,TriggerON)),NA())</f>
        <v>2.0366898452630622E-2</v>
      </c>
      <c r="H1193" s="42">
        <f>_xll.qlCalendarAdvance(Calendar,$H1192,B1193,"f",FALSE)</f>
        <v>47724</v>
      </c>
      <c r="I1193" s="177">
        <f>_xll.qlInterestRateIndexValueDate(Index1M,$H1193)</f>
        <v>47728</v>
      </c>
      <c r="J1193" s="182">
        <f>IFERROR(_xll.qlIndexFixing(Index1M,$H1193,TRUE,_xll.ohTrigger(RecalcTrigger,Trigger1M)),NA())</f>
        <v>2.059609209338209E-2</v>
      </c>
      <c r="K1193" s="44">
        <f>IFERROR(_xll.qlIndexFixing(Index3M,H1193,TRUE,_xll.ohTrigger(RecalcTrigger,Trigger3M)),NA())</f>
        <v>2.1184564793549979E-2</v>
      </c>
      <c r="L1193" s="44">
        <f>IFERROR(_xll.qlIndexFixing(Index6M,$H1193,TRUE,_xll.ohTrigger(RecalcTrigger,Trigger6M)),NA())</f>
        <v>2.1400459408170935E-2</v>
      </c>
      <c r="M1193" s="183">
        <f>IFERROR(_xll.qlIndexFixing(Index1Y,$H1193,TRUE,_xll.ohTrigger(RecalcTrigger,Trigger1Y)),NA())</f>
        <v>2.1821967191132888E-2</v>
      </c>
      <c r="N1193" s="182">
        <f>IFERROR(_xll.qlIndexFixing(ONIndex1M,I1193,TRUE,_xll.ohTrigger(RecalcTrigger,Trigger1M)),NA())</f>
        <v>2.0586749937807625E-2</v>
      </c>
      <c r="O1193" s="44">
        <f>IFERROR(_xll.qlIndexFixing(ONIndex3M,I1193,TRUE,_xll.ohTrigger(RecalcTrigger,Trigger3M)),NA())</f>
        <v>2.1165010597803402E-2</v>
      </c>
      <c r="P1193" s="44">
        <f>IFERROR(_xll.qlIndexFixing(ONIndex6M,I1193,TRUE,_xll.ohTrigger(RecalcTrigger,Trigger6M)),NA())</f>
        <v>2.136152636706079E-2</v>
      </c>
      <c r="Q1193" s="183">
        <f>IFERROR(_xll.qlIndexFixing(ONIndex1Y,I1193,TRUE,_xll.ohTrigger(RecalcTrigger,Trigger1Y)),NA())</f>
        <v>2.176183201081372E-2</v>
      </c>
    </row>
    <row r="1194" spans="2:17" x14ac:dyDescent="0.2">
      <c r="B1194" s="39" t="s">
        <v>42</v>
      </c>
      <c r="D1194" s="42">
        <f>_xll.qlCalendarAdvance(Calendar,$D1193,B1194,"f",FALSE)</f>
        <v>47731</v>
      </c>
      <c r="E1194" s="177">
        <f>_xll.qlInterestRateIndexValueDate(IndexON,D1194)</f>
        <v>47731</v>
      </c>
      <c r="F1194" s="193">
        <f>IFERROR(_xll.qlIndexFixing(IndexON,D1194,TRUE,_xll.ohTrigger(RecalcTrigger,TriggerON)),NA())</f>
        <v>2.0362647991847282E-2</v>
      </c>
      <c r="H1194" s="42">
        <f>_xll.qlCalendarAdvance(Calendar,$H1193,B1194,"f",FALSE)</f>
        <v>47731</v>
      </c>
      <c r="I1194" s="177">
        <f>_xll.qlInterestRateIndexValueDate(Index1M,$H1194)</f>
        <v>47735</v>
      </c>
      <c r="J1194" s="182">
        <f>IFERROR(_xll.qlIndexFixing(Index1M,$H1194,TRUE,_xll.ohTrigger(RecalcTrigger,Trigger1M)),NA())</f>
        <v>2.0591708809520881E-2</v>
      </c>
      <c r="K1194" s="44">
        <f>IFERROR(_xll.qlIndexFixing(Index3M,H1194,TRUE,_xll.ohTrigger(RecalcTrigger,Trigger3M)),NA())</f>
        <v>2.1178477682818907E-2</v>
      </c>
      <c r="L1194" s="44">
        <f>IFERROR(_xll.qlIndexFixing(Index6M,$H1194,TRUE,_xll.ohTrigger(RecalcTrigger,Trigger6M)),NA())</f>
        <v>2.139417313785302E-2</v>
      </c>
      <c r="M1194" s="183">
        <f>IFERROR(_xll.qlIndexFixing(Index1Y,$H1194,TRUE,_xll.ohTrigger(RecalcTrigger,Trigger1Y)),NA())</f>
        <v>2.1814456251258229E-2</v>
      </c>
      <c r="N1194" s="182">
        <f>IFERROR(_xll.qlIndexFixing(ONIndex1M,I1194,TRUE,_xll.ohTrigger(RecalcTrigger,Trigger1M)),NA())</f>
        <v>2.0582463906118065E-2</v>
      </c>
      <c r="O1194" s="44">
        <f>IFERROR(_xll.qlIndexFixing(ONIndex3M,I1194,TRUE,_xll.ohTrigger(RecalcTrigger,Trigger3M)),NA())</f>
        <v>2.115929608845768E-2</v>
      </c>
      <c r="P1194" s="44">
        <f>IFERROR(_xll.qlIndexFixing(ONIndex6M,I1194,TRUE,_xll.ohTrigger(RecalcTrigger,Trigger6M)),NA())</f>
        <v>2.1355973764203284E-2</v>
      </c>
      <c r="Q1194" s="183">
        <f>IFERROR(_xll.qlIndexFixing(ONIndex1Y,I1194,TRUE,_xll.ohTrigger(RecalcTrigger,Trigger1Y)),NA())</f>
        <v>2.1755809027101947E-2</v>
      </c>
    </row>
    <row r="1195" spans="2:17" x14ac:dyDescent="0.2">
      <c r="B1195" s="39" t="s">
        <v>42</v>
      </c>
      <c r="D1195" s="42">
        <f>_xll.qlCalendarAdvance(Calendar,$D1194,B1195,"f",FALSE)</f>
        <v>47738</v>
      </c>
      <c r="E1195" s="177">
        <f>_xll.qlInterestRateIndexValueDate(IndexON,D1195)</f>
        <v>47738</v>
      </c>
      <c r="F1195" s="193">
        <f>IFERROR(_xll.qlIndexFixing(IndexON,D1195,TRUE,_xll.ohTrigger(RecalcTrigger,TriggerON)),NA())</f>
        <v>2.035832576415153E-2</v>
      </c>
      <c r="H1195" s="42">
        <f>_xll.qlCalendarAdvance(Calendar,$H1194,B1195,"f",FALSE)</f>
        <v>47738</v>
      </c>
      <c r="I1195" s="177">
        <f>_xll.qlInterestRateIndexValueDate(Index1M,$H1195)</f>
        <v>47742</v>
      </c>
      <c r="J1195" s="182">
        <f>IFERROR(_xll.qlIndexFixing(Index1M,$H1195,TRUE,_xll.ohTrigger(RecalcTrigger,Trigger1M)),NA())</f>
        <v>2.0587270325362006E-2</v>
      </c>
      <c r="K1195" s="44">
        <f>IFERROR(_xll.qlIndexFixing(Index3M,H1195,TRUE,_xll.ohTrigger(RecalcTrigger,Trigger3M)),NA())</f>
        <v>2.1172333811117404E-2</v>
      </c>
      <c r="L1195" s="44">
        <f>IFERROR(_xll.qlIndexFixing(Index6M,$H1195,TRUE,_xll.ohTrigger(RecalcTrigger,Trigger6M)),NA())</f>
        <v>2.1387831847484169E-2</v>
      </c>
      <c r="M1195" s="183">
        <f>IFERROR(_xll.qlIndexFixing(Index1Y,$H1195,TRUE,_xll.ohTrigger(RecalcTrigger,Trigger1Y)),NA())</f>
        <v>2.1806893517845129E-2</v>
      </c>
      <c r="N1195" s="182">
        <f>IFERROR(_xll.qlIndexFixing(ONIndex1M,I1195,TRUE,_xll.ohTrigger(RecalcTrigger,Trigger1M)),NA())</f>
        <v>2.0578130084816237E-2</v>
      </c>
      <c r="O1195" s="44">
        <f>IFERROR(_xll.qlIndexFixing(ONIndex3M,I1195,TRUE,_xll.ohTrigger(RecalcTrigger,Trigger3M)),NA())</f>
        <v>2.1153531806286097E-2</v>
      </c>
      <c r="P1195" s="44">
        <f>IFERROR(_xll.qlIndexFixing(ONIndex6M,I1195,TRUE,_xll.ohTrigger(RecalcTrigger,Trigger6M)),NA())</f>
        <v>2.135039155119145E-2</v>
      </c>
      <c r="Q1195" s="183">
        <f>IFERROR(_xll.qlIndexFixing(ONIndex1Y,I1195,TRUE,_xll.ohTrigger(RecalcTrigger,Trigger1Y)),NA())</f>
        <v>2.1749748888151288E-2</v>
      </c>
    </row>
    <row r="1196" spans="2:17" x14ac:dyDescent="0.2">
      <c r="B1196" s="39" t="s">
        <v>42</v>
      </c>
      <c r="D1196" s="42">
        <f>_xll.qlCalendarAdvance(Calendar,$D1195,B1196,"f",FALSE)</f>
        <v>47745</v>
      </c>
      <c r="E1196" s="177">
        <f>_xll.qlInterestRateIndexValueDate(IndexON,D1196)</f>
        <v>47745</v>
      </c>
      <c r="F1196" s="193">
        <f>IFERROR(_xll.qlIndexFixing(IndexON,D1196,TRUE,_xll.ohTrigger(RecalcTrigger,TriggerON)),NA())</f>
        <v>2.0353931935570557E-2</v>
      </c>
      <c r="H1196" s="42">
        <f>_xll.qlCalendarAdvance(Calendar,$H1195,B1196,"f",FALSE)</f>
        <v>47745</v>
      </c>
      <c r="I1196" s="177">
        <f>_xll.qlInterestRateIndexValueDate(Index1M,$H1196)</f>
        <v>47749</v>
      </c>
      <c r="J1196" s="182">
        <f>IFERROR(_xll.qlIndexFixing(Index1M,$H1196,TRUE,_xll.ohTrigger(RecalcTrigger,Trigger1M)),NA())</f>
        <v>2.058277323665525E-2</v>
      </c>
      <c r="K1196" s="44">
        <f>IFERROR(_xll.qlIndexFixing(Index3M,H1196,TRUE,_xll.ohTrigger(RecalcTrigger,Trigger3M)),NA())</f>
        <v>2.116613265628382E-2</v>
      </c>
      <c r="L1196" s="44">
        <f>IFERROR(_xll.qlIndexFixing(Index6M,$H1196,TRUE,_xll.ohTrigger(RecalcTrigger,Trigger6M)),NA())</f>
        <v>2.1381434577048584E-2</v>
      </c>
      <c r="M1196" s="183">
        <f>IFERROR(_xll.qlIndexFixing(Index1Y,$H1196,TRUE,_xll.ohTrigger(RecalcTrigger,Trigger1Y)),NA())</f>
        <v>2.179927880860608E-2</v>
      </c>
      <c r="N1196" s="182">
        <f>IFERROR(_xll.qlIndexFixing(ONIndex1M,I1196,TRUE,_xll.ohTrigger(RecalcTrigger,Trigger1M)),NA())</f>
        <v>2.0573748380536827E-2</v>
      </c>
      <c r="O1196" s="44">
        <f>IFERROR(_xll.qlIndexFixing(ONIndex3M,I1196,TRUE,_xll.ohTrigger(RecalcTrigger,Trigger3M)),NA())</f>
        <v>2.1147717794773868E-2</v>
      </c>
      <c r="P1196" s="44">
        <f>IFERROR(_xll.qlIndexFixing(ONIndex6M,I1196,TRUE,_xll.ohTrigger(RecalcTrigger,Trigger6M)),NA())</f>
        <v>2.1344779361838206E-2</v>
      </c>
      <c r="Q1196" s="183">
        <f>IFERROR(_xll.qlIndexFixing(ONIndex1Y,I1196,TRUE,_xll.ohTrigger(RecalcTrigger,Trigger1Y)),NA())</f>
        <v>2.1743651420580434E-2</v>
      </c>
    </row>
    <row r="1197" spans="2:17" x14ac:dyDescent="0.2">
      <c r="B1197" s="39" t="s">
        <v>42</v>
      </c>
      <c r="D1197" s="42">
        <f>_xll.qlCalendarAdvance(Calendar,$D1196,B1197,"f",FALSE)</f>
        <v>47752</v>
      </c>
      <c r="E1197" s="177">
        <f>_xll.qlInterestRateIndexValueDate(IndexON,D1197)</f>
        <v>47752</v>
      </c>
      <c r="F1197" s="193">
        <f>IFERROR(_xll.qlIndexFixing(IndexON,D1197,TRUE,_xll.ohTrigger(RecalcTrigger,TriggerON)),NA())</f>
        <v>2.0349467396911791E-2</v>
      </c>
      <c r="H1197" s="42">
        <f>_xll.qlCalendarAdvance(Calendar,$H1196,B1197,"f",FALSE)</f>
        <v>47752</v>
      </c>
      <c r="I1197" s="177">
        <f>_xll.qlInterestRateIndexValueDate(Index1M,$H1197)</f>
        <v>47756</v>
      </c>
      <c r="J1197" s="182">
        <f>IFERROR(_xll.qlIndexFixing(Index1M,$H1197,TRUE,_xll.ohTrigger(RecalcTrigger,Trigger1M)),NA())</f>
        <v>2.0578471056431052E-2</v>
      </c>
      <c r="K1197" s="44">
        <f>IFERROR(_xll.qlIndexFixing(Index3M,H1197,TRUE,_xll.ohTrigger(RecalcTrigger,Trigger3M)),NA())</f>
        <v>2.1160036263302574E-2</v>
      </c>
      <c r="L1197" s="44">
        <f>IFERROR(_xll.qlIndexFixing(Index6M,$H1197,TRUE,_xll.ohTrigger(RecalcTrigger,Trigger6M)),NA())</f>
        <v>2.137498048336799E-2</v>
      </c>
      <c r="M1197" s="183">
        <f>IFERROR(_xll.qlIndexFixing(Index1Y,$H1197,TRUE,_xll.ohTrigger(RecalcTrigger,Trigger1Y)),NA())</f>
        <v>2.1791611979347172E-2</v>
      </c>
      <c r="N1197" s="182">
        <f>IFERROR(_xll.qlIndexFixing(ONIndex1M,I1197,TRUE,_xll.ohTrigger(RecalcTrigger,Trigger1M)),NA())</f>
        <v>2.0569308685365328E-2</v>
      </c>
      <c r="O1197" s="44">
        <f>IFERROR(_xll.qlIndexFixing(ONIndex3M,I1197,TRUE,_xll.ohTrigger(RecalcTrigger,Trigger3M)),NA())</f>
        <v>2.114184779412831E-2</v>
      </c>
      <c r="P1197" s="44">
        <f>IFERROR(_xll.qlIndexFixing(ONIndex6M,I1197,TRUE,_xll.ohTrigger(RecalcTrigger,Trigger6M)),NA())</f>
        <v>2.1339117458891721E-2</v>
      </c>
      <c r="Q1197" s="183">
        <f>IFERROR(_xll.qlIndexFixing(ONIndex1Y,I1197,TRUE,_xll.ohTrigger(RecalcTrigger,Trigger1Y)),NA())</f>
        <v>2.1737503927186097E-2</v>
      </c>
    </row>
    <row r="1198" spans="2:17" x14ac:dyDescent="0.2">
      <c r="B1198" s="39" t="s">
        <v>42</v>
      </c>
      <c r="D1198" s="42">
        <f>_xll.qlCalendarAdvance(Calendar,$D1197,B1198,"f",FALSE)</f>
        <v>47759</v>
      </c>
      <c r="E1198" s="177">
        <f>_xll.qlInterestRateIndexValueDate(IndexON,D1198)</f>
        <v>47759</v>
      </c>
      <c r="F1198" s="193">
        <f>IFERROR(_xll.qlIndexFixing(IndexON,D1198,TRUE,_xll.ohTrigger(RecalcTrigger,TriggerON)),NA())</f>
        <v>2.0344940495977681E-2</v>
      </c>
      <c r="H1198" s="42">
        <f>_xll.qlCalendarAdvance(Calendar,$H1197,B1198,"f",FALSE)</f>
        <v>47759</v>
      </c>
      <c r="I1198" s="177">
        <f>_xll.qlInterestRateIndexValueDate(Index1M,$H1198)</f>
        <v>47763</v>
      </c>
      <c r="J1198" s="182">
        <f>IFERROR(_xll.qlIndexFixing(Index1M,$H1198,TRUE,_xll.ohTrigger(RecalcTrigger,Trigger1M)),NA())</f>
        <v>2.0573845277396394E-2</v>
      </c>
      <c r="K1198" s="44">
        <f>IFERROR(_xll.qlIndexFixing(Index3M,H1198,TRUE,_xll.ohTrigger(RecalcTrigger,Trigger3M)),NA())</f>
        <v>2.1153715243349028E-2</v>
      </c>
      <c r="L1198" s="44">
        <f>IFERROR(_xll.qlIndexFixing(Index6M,$H1198,TRUE,_xll.ohTrigger(RecalcTrigger,Trigger6M)),NA())</f>
        <v>2.1368469476718988E-2</v>
      </c>
      <c r="M1198" s="183">
        <f>IFERROR(_xll.qlIndexFixing(Index1Y,$H1198,TRUE,_xll.ohTrigger(RecalcTrigger,Trigger1Y)),NA())</f>
        <v>2.178389313148054E-2</v>
      </c>
      <c r="N1198" s="182">
        <f>IFERROR(_xll.qlIndexFixing(ONIndex1M,I1198,TRUE,_xll.ohTrigger(RecalcTrigger,Trigger1M)),NA())</f>
        <v>2.0564806392346924E-2</v>
      </c>
      <c r="O1198" s="44">
        <f>IFERROR(_xll.qlIndexFixing(ONIndex3M,I1198,TRUE,_xll.ohTrigger(RecalcTrigger,Trigger3M)),NA())</f>
        <v>2.1135919006907145E-2</v>
      </c>
      <c r="P1198" s="44">
        <f>IFERROR(_xll.qlIndexFixing(ONIndex6M,I1198,TRUE,_xll.ohTrigger(RecalcTrigger,Trigger6M)),NA())</f>
        <v>2.1333396745708555E-2</v>
      </c>
      <c r="Q1198" s="183">
        <f>IFERROR(_xll.qlIndexFixing(ONIndex1Y,I1198,TRUE,_xll.ohTrigger(RecalcTrigger,Trigger1Y)),NA())</f>
        <v>2.1731300590381863E-2</v>
      </c>
    </row>
    <row r="1199" spans="2:17" x14ac:dyDescent="0.2">
      <c r="B1199" s="39" t="s">
        <v>42</v>
      </c>
      <c r="D1199" s="42">
        <f>_xll.qlCalendarAdvance(Calendar,$D1198,B1199,"f",FALSE)</f>
        <v>47766</v>
      </c>
      <c r="E1199" s="177">
        <f>_xll.qlInterestRateIndexValueDate(IndexON,D1199)</f>
        <v>47766</v>
      </c>
      <c r="F1199" s="193">
        <f>IFERROR(_xll.qlIndexFixing(IndexON,D1199,TRUE,_xll.ohTrigger(RecalcTrigger,TriggerON)),NA())</f>
        <v>2.0340353779211284E-2</v>
      </c>
      <c r="H1199" s="42">
        <f>_xll.qlCalendarAdvance(Calendar,$H1198,B1199,"f",FALSE)</f>
        <v>47766</v>
      </c>
      <c r="I1199" s="177">
        <f>_xll.qlInterestRateIndexValueDate(Index1M,$H1199)</f>
        <v>47770</v>
      </c>
      <c r="J1199" s="182">
        <f>IFERROR(_xll.qlIndexFixing(Index1M,$H1199,TRUE,_xll.ohTrigger(RecalcTrigger,Trigger1M)),NA())</f>
        <v>2.0569157360041446E-2</v>
      </c>
      <c r="K1199" s="44">
        <f>IFERROR(_xll.qlIndexFixing(Index3M,H1199,TRUE,_xll.ohTrigger(RecalcTrigger,Trigger3M)),NA())</f>
        <v>2.1147336775520331E-2</v>
      </c>
      <c r="L1199" s="44">
        <f>IFERROR(_xll.qlIndexFixing(Index6M,$H1199,TRUE,_xll.ohTrigger(RecalcTrigger,Trigger6M)),NA())</f>
        <v>2.1362044431266096E-2</v>
      </c>
      <c r="M1199" s="183">
        <f>IFERROR(_xll.qlIndexFixing(Index1Y,$H1199,TRUE,_xll.ohTrigger(RecalcTrigger,Trigger1Y)),NA())</f>
        <v>2.1776122460319104E-2</v>
      </c>
      <c r="N1199" s="182">
        <f>IFERROR(_xll.qlIndexFixing(ONIndex1M,I1199,TRUE,_xll.ohTrigger(RecalcTrigger,Trigger1M)),NA())</f>
        <v>2.0560241699083548E-2</v>
      </c>
      <c r="O1199" s="44">
        <f>IFERROR(_xll.qlIndexFixing(ONIndex3M,I1199,TRUE,_xll.ohTrigger(RecalcTrigger,Trigger3M)),NA())</f>
        <v>2.1129931659729095E-2</v>
      </c>
      <c r="P1199" s="44">
        <f>IFERROR(_xll.qlIndexFixing(ONIndex6M,I1199,TRUE,_xll.ohTrigger(RecalcTrigger,Trigger6M)),NA())</f>
        <v>2.1327617418451794E-2</v>
      </c>
      <c r="Q1199" s="183">
        <f>IFERROR(_xll.qlIndexFixing(ONIndex1Y,I1199,TRUE,_xll.ohTrigger(RecalcTrigger,Trigger1Y)),NA())</f>
        <v>2.1725041600175743E-2</v>
      </c>
    </row>
    <row r="1200" spans="2:17" x14ac:dyDescent="0.2">
      <c r="B1200" s="39" t="s">
        <v>42</v>
      </c>
      <c r="D1200" s="42">
        <f>_xll.qlCalendarAdvance(Calendar,$D1199,B1200,"f",FALSE)</f>
        <v>47773</v>
      </c>
      <c r="E1200" s="177">
        <f>_xll.qlInterestRateIndexValueDate(IndexON,D1200)</f>
        <v>47773</v>
      </c>
      <c r="F1200" s="193">
        <f>IFERROR(_xll.qlIndexFixing(IndexON,D1200,TRUE,_xll.ohTrigger(RecalcTrigger,TriggerON)),NA())</f>
        <v>2.0335707469794073E-2</v>
      </c>
      <c r="H1200" s="42">
        <f>_xll.qlCalendarAdvance(Calendar,$H1199,B1200,"f",FALSE)</f>
        <v>47773</v>
      </c>
      <c r="I1200" s="177">
        <f>_xll.qlInterestRateIndexValueDate(Index1M,$H1200)</f>
        <v>47777</v>
      </c>
      <c r="J1200" s="182">
        <f>IFERROR(_xll.qlIndexFixing(Index1M,$H1200,TRUE,_xll.ohTrigger(RecalcTrigger,Trigger1M)),NA())</f>
        <v>2.0564407502166683E-2</v>
      </c>
      <c r="K1200" s="44">
        <f>IFERROR(_xll.qlIndexFixing(Index3M,H1200,TRUE,_xll.ohTrigger(RecalcTrigger,Trigger3M)),NA())</f>
        <v>2.1140901087814967E-2</v>
      </c>
      <c r="L1200" s="44">
        <f>IFERROR(_xll.qlIndexFixing(Index6M,$H1200,TRUE,_xll.ohTrigger(RecalcTrigger,Trigger6M)),NA())</f>
        <v>2.1355277518442899E-2</v>
      </c>
      <c r="M1200" s="183">
        <f>IFERROR(_xll.qlIndexFixing(Index1Y,$H1200,TRUE,_xll.ohTrigger(RecalcTrigger,Trigger1Y)),NA())</f>
        <v>2.1768300161362806E-2</v>
      </c>
      <c r="N1200" s="182">
        <f>IFERROR(_xll.qlIndexFixing(ONIndex1M,I1200,TRUE,_xll.ohTrigger(RecalcTrigger,Trigger1M)),NA())</f>
        <v>2.0555614802777455E-2</v>
      </c>
      <c r="O1200" s="44">
        <f>IFERROR(_xll.qlIndexFixing(ONIndex3M,I1200,TRUE,_xll.ohTrigger(RecalcTrigger,Trigger3M)),NA())</f>
        <v>2.1123885978973078E-2</v>
      </c>
      <c r="P1200" s="44">
        <f>IFERROR(_xll.qlIndexFixing(ONIndex6M,I1200,TRUE,_xll.ohTrigger(RecalcTrigger,Trigger6M)),NA())</f>
        <v>2.1321779673604269E-2</v>
      </c>
      <c r="Q1200" s="183">
        <f>IFERROR(_xll.qlIndexFixing(ONIndex1Y,I1200,TRUE,_xll.ohTrigger(RecalcTrigger,Trigger1Y)),NA())</f>
        <v>2.1718727146895489E-2</v>
      </c>
    </row>
    <row r="1201" spans="2:17" x14ac:dyDescent="0.2">
      <c r="B1201" s="39" t="s">
        <v>42</v>
      </c>
      <c r="D1201" s="42">
        <f>_xll.qlCalendarAdvance(Calendar,$D1200,B1201,"f",FALSE)</f>
        <v>47780</v>
      </c>
      <c r="E1201" s="177">
        <f>_xll.qlInterestRateIndexValueDate(IndexON,D1201)</f>
        <v>47780</v>
      </c>
      <c r="F1201" s="193">
        <f>IFERROR(_xll.qlIndexFixing(IndexON,D1201,TRUE,_xll.ohTrigger(RecalcTrigger,TriggerON)),NA())</f>
        <v>2.0331001790987457E-2</v>
      </c>
      <c r="H1201" s="42">
        <f>_xll.qlCalendarAdvance(Calendar,$H1200,B1201,"f",FALSE)</f>
        <v>47780</v>
      </c>
      <c r="I1201" s="177">
        <f>_xll.qlInterestRateIndexValueDate(Index1M,$H1201)</f>
        <v>47784</v>
      </c>
      <c r="J1201" s="182">
        <f>IFERROR(_xll.qlIndexFixing(Index1M,$H1201,TRUE,_xll.ohTrigger(RecalcTrigger,Trigger1M)),NA())</f>
        <v>2.0559595901577753E-2</v>
      </c>
      <c r="K1201" s="44">
        <f>IFERROR(_xll.qlIndexFixing(Index3M,H1201,TRUE,_xll.ohTrigger(RecalcTrigger,Trigger3M)),NA())</f>
        <v>2.1134408408228826E-2</v>
      </c>
      <c r="L1201" s="44">
        <f>IFERROR(_xll.qlIndexFixing(Index6M,$H1201,TRUE,_xll.ohTrigger(RecalcTrigger,Trigger6M)),NA())</f>
        <v>2.1348596964637364E-2</v>
      </c>
      <c r="M1201" s="183">
        <f>IFERROR(_xll.qlIndexFixing(Index1Y,$H1201,TRUE,_xll.ohTrigger(RecalcTrigger,Trigger1Y)),NA())</f>
        <v>2.1760426430113122E-2</v>
      </c>
      <c r="N1201" s="182">
        <f>IFERROR(_xll.qlIndexFixing(ONIndex1M,I1201,TRUE,_xll.ohTrigger(RecalcTrigger,Trigger1M)),NA())</f>
        <v>2.0550925900950645E-2</v>
      </c>
      <c r="O1201" s="44">
        <f>IFERROR(_xll.qlIndexFixing(ONIndex3M,I1201,TRUE,_xll.ohTrigger(RecalcTrigger,Trigger3M)),NA())</f>
        <v>2.1117782191257817E-2</v>
      </c>
      <c r="P1201" s="44">
        <f>IFERROR(_xll.qlIndexFixing(ONIndex6M,I1201,TRUE,_xll.ohTrigger(RecalcTrigger,Trigger6M)),NA())</f>
        <v>2.1315883707169192E-2</v>
      </c>
      <c r="Q1201" s="183">
        <f>IFERROR(_xll.qlIndexFixing(ONIndex1Y,I1201,TRUE,_xll.ohTrigger(RecalcTrigger,Trigger1Y)),NA())</f>
        <v>2.1712357420389239E-2</v>
      </c>
    </row>
    <row r="1202" spans="2:17" x14ac:dyDescent="0.2">
      <c r="B1202" s="39" t="s">
        <v>42</v>
      </c>
      <c r="D1202" s="42">
        <f>_xll.qlCalendarAdvance(Calendar,$D1201,B1202,"f",FALSE)</f>
        <v>47787</v>
      </c>
      <c r="E1202" s="177">
        <f>_xll.qlInterestRateIndexValueDate(IndexON,D1202)</f>
        <v>47787</v>
      </c>
      <c r="F1202" s="193">
        <f>IFERROR(_xll.qlIndexFixing(IndexON,D1202,TRUE,_xll.ohTrigger(RecalcTrigger,TriggerON)),NA())</f>
        <v>2.032623696597291E-2</v>
      </c>
      <c r="H1202" s="42">
        <f>_xll.qlCalendarAdvance(Calendar,$H1201,B1202,"f",FALSE)</f>
        <v>47787</v>
      </c>
      <c r="I1202" s="177">
        <f>_xll.qlInterestRateIndexValueDate(Index1M,$H1202)</f>
        <v>47791</v>
      </c>
      <c r="J1202" s="182">
        <f>IFERROR(_xll.qlIndexFixing(Index1M,$H1202,TRUE,_xll.ohTrigger(RecalcTrigger,Trigger1M)),NA())</f>
        <v>2.0554489593707537E-2</v>
      </c>
      <c r="K1202" s="44">
        <f>IFERROR(_xll.qlIndexFixing(Index3M,H1202,TRUE,_xll.ohTrigger(RecalcTrigger,Trigger3M)),NA())</f>
        <v>2.1127858964763001E-2</v>
      </c>
      <c r="L1202" s="44">
        <f>IFERROR(_xll.qlIndexFixing(Index6M,$H1202,TRUE,_xll.ohTrigger(RecalcTrigger,Trigger6M)),NA())</f>
        <v>2.1341860292938202E-2</v>
      </c>
      <c r="M1202" s="183">
        <f>IFERROR(_xll.qlIndexFixing(Index1Y,$H1202,TRUE,_xll.ohTrigger(RecalcTrigger,Trigger1Y)),NA())</f>
        <v>2.175250146207482E-2</v>
      </c>
      <c r="N1202" s="182">
        <f>IFERROR(_xll.qlIndexFixing(ONIndex1M,I1202,TRUE,_xll.ohTrigger(RecalcTrigger,Trigger1M)),NA())</f>
        <v>2.0546175190805371E-2</v>
      </c>
      <c r="O1202" s="44">
        <f>IFERROR(_xll.qlIndexFixing(ONIndex3M,I1202,TRUE,_xll.ohTrigger(RecalcTrigger,Trigger3M)),NA())</f>
        <v>2.1111620523042163E-2</v>
      </c>
      <c r="P1202" s="44">
        <f>IFERROR(_xll.qlIndexFixing(ONIndex6M,I1202,TRUE,_xll.ohTrigger(RecalcTrigger,Trigger6M)),NA())</f>
        <v>2.1309929715549458E-2</v>
      </c>
      <c r="Q1202" s="183">
        <f>IFERROR(_xll.qlIndexFixing(ONIndex1Y,I1202,TRUE,_xll.ohTrigger(RecalcTrigger,Trigger1Y)),NA())</f>
        <v>2.1705932611064682E-2</v>
      </c>
    </row>
    <row r="1203" spans="2:17" x14ac:dyDescent="0.2">
      <c r="B1203" s="39" t="s">
        <v>42</v>
      </c>
      <c r="D1203" s="42">
        <f>_xll.qlCalendarAdvance(Calendar,$D1202,B1203,"f",FALSE)</f>
        <v>47794</v>
      </c>
      <c r="E1203" s="177">
        <f>_xll.qlInterestRateIndexValueDate(IndexON,D1203)</f>
        <v>47794</v>
      </c>
      <c r="F1203" s="193">
        <f>IFERROR(_xll.qlIndexFixing(IndexON,D1203,TRUE,_xll.ohTrigger(RecalcTrigger,TriggerON)),NA())</f>
        <v>2.0321413218011841E-2</v>
      </c>
      <c r="H1203" s="42">
        <f>_xll.qlCalendarAdvance(Calendar,$H1202,B1203,"f",FALSE)</f>
        <v>47794</v>
      </c>
      <c r="I1203" s="177">
        <f>_xll.qlInterestRateIndexValueDate(Index1M,$H1203)</f>
        <v>47798</v>
      </c>
      <c r="J1203" s="182">
        <f>IFERROR(_xll.qlIndexFixing(Index1M,$H1203,TRUE,_xll.ohTrigger(RecalcTrigger,Trigger1M)),NA())</f>
        <v>2.0549559747434998E-2</v>
      </c>
      <c r="K1203" s="44">
        <f>IFERROR(_xll.qlIndexFixing(Index3M,H1203,TRUE,_xll.ohTrigger(RecalcTrigger,Trigger3M)),NA())</f>
        <v>2.1121252985418591E-2</v>
      </c>
      <c r="L1203" s="44">
        <f>IFERROR(_xll.qlIndexFixing(Index6M,$H1203,TRUE,_xll.ohTrigger(RecalcTrigger,Trigger6M)),NA())</f>
        <v>2.133506770226146E-2</v>
      </c>
      <c r="M1203" s="183">
        <f>IFERROR(_xll.qlIndexFixing(Index1Y,$H1203,TRUE,_xll.ohTrigger(RecalcTrigger,Trigger1Y)),NA())</f>
        <v>2.1744525452752662E-2</v>
      </c>
      <c r="N1203" s="182">
        <f>IFERROR(_xll.qlIndexFixing(ONIndex1M,I1203,TRUE,_xll.ohTrigger(RecalcTrigger,Trigger1M)),NA())</f>
        <v>2.0541362869943569E-2</v>
      </c>
      <c r="O1203" s="44">
        <f>IFERROR(_xll.qlIndexFixing(ONIndex3M,I1203,TRUE,_xll.ohTrigger(RecalcTrigger,Trigger3M)),NA())</f>
        <v>2.1105401200864904E-2</v>
      </c>
      <c r="P1203" s="44">
        <f>IFERROR(_xll.qlIndexFixing(ONIndex6M,I1203,TRUE,_xll.ohTrigger(RecalcTrigger,Trigger6M)),NA())</f>
        <v>2.1303917895068025E-2</v>
      </c>
      <c r="Q1203" s="183">
        <f>IFERROR(_xll.qlIndexFixing(ONIndex1Y,I1203,TRUE,_xll.ohTrigger(RecalcTrigger,Trigger1Y)),NA())</f>
        <v>2.1699452908769956E-2</v>
      </c>
    </row>
    <row r="1204" spans="2:17" x14ac:dyDescent="0.2">
      <c r="B1204" s="39" t="s">
        <v>42</v>
      </c>
      <c r="D1204" s="42">
        <f>_xll.qlCalendarAdvance(Calendar,$D1203,B1204,"f",FALSE)</f>
        <v>47801</v>
      </c>
      <c r="E1204" s="177">
        <f>_xll.qlInterestRateIndexValueDate(IndexON,D1204)</f>
        <v>47801</v>
      </c>
      <c r="F1204" s="193">
        <f>IFERROR(_xll.qlIndexFixing(IndexON,D1204,TRUE,_xll.ohTrigger(RecalcTrigger,TriggerON)),NA())</f>
        <v>2.0316530770285723E-2</v>
      </c>
      <c r="H1204" s="42">
        <f>_xll.qlCalendarAdvance(Calendar,$H1203,B1204,"f",FALSE)</f>
        <v>47801</v>
      </c>
      <c r="I1204" s="177">
        <f>_xll.qlInterestRateIndexValueDate(Index1M,$H1204)</f>
        <v>47805</v>
      </c>
      <c r="J1204" s="182">
        <f>IFERROR(_xll.qlIndexFixing(Index1M,$H1204,TRUE,_xll.ohTrigger(RecalcTrigger,Trigger1M)),NA())</f>
        <v>2.0544568741157399E-2</v>
      </c>
      <c r="K1204" s="44">
        <f>IFERROR(_xll.qlIndexFixing(Index3M,H1204,TRUE,_xll.ohTrigger(RecalcTrigger,Trigger3M)),NA())</f>
        <v>2.1114590698194949E-2</v>
      </c>
      <c r="L1204" s="44">
        <f>IFERROR(_xll.qlIndexFixing(Index6M,$H1204,TRUE,_xll.ohTrigger(RecalcTrigger,Trigger6M)),NA())</f>
        <v>2.1328219391524943E-2</v>
      </c>
      <c r="M1204" s="183">
        <f>IFERROR(_xll.qlIndexFixing(Index1Y,$H1204,TRUE,_xll.ohTrigger(RecalcTrigger,Trigger1Y)),NA())</f>
        <v>2.1736498597653819E-2</v>
      </c>
      <c r="N1204" s="182">
        <f>IFERROR(_xll.qlIndexFixing(ONIndex1M,I1204,TRUE,_xll.ohTrigger(RecalcTrigger,Trigger1M)),NA())</f>
        <v>2.0536489135807301E-2</v>
      </c>
      <c r="O1204" s="44">
        <f>IFERROR(_xll.qlIndexFixing(ONIndex3M,I1204,TRUE,_xll.ohTrigger(RecalcTrigger,Trigger3M)),NA())</f>
        <v>2.1099124451184892E-2</v>
      </c>
      <c r="P1204" s="44">
        <f>IFERROR(_xll.qlIndexFixing(ONIndex6M,I1204,TRUE,_xll.ohTrigger(RecalcTrigger,Trigger6M)),NA())</f>
        <v>2.1297848441808043E-2</v>
      </c>
      <c r="Q1204" s="183">
        <f>IFERROR(_xll.qlIndexFixing(ONIndex1Y,I1204,TRUE,_xll.ohTrigger(RecalcTrigger,Trigger1Y)),NA())</f>
        <v>2.169291850391275E-2</v>
      </c>
    </row>
    <row r="1205" spans="2:17" x14ac:dyDescent="0.2">
      <c r="B1205" s="39" t="s">
        <v>42</v>
      </c>
      <c r="D1205" s="42">
        <f>_xll.qlCalendarAdvance(Calendar,$D1204,B1205,"f",FALSE)</f>
        <v>47808</v>
      </c>
      <c r="E1205" s="177">
        <f>_xll.qlInterestRateIndexValueDate(IndexON,D1205)</f>
        <v>47808</v>
      </c>
      <c r="F1205" s="193">
        <f>IFERROR(_xll.qlIndexFixing(IndexON,D1205,TRUE,_xll.ohTrigger(RecalcTrigger,TriggerON)),NA())</f>
        <v>2.0311589846055966E-2</v>
      </c>
      <c r="H1205" s="42">
        <f>_xll.qlCalendarAdvance(Calendar,$H1204,B1205,"f",FALSE)</f>
        <v>47808</v>
      </c>
      <c r="I1205" s="177">
        <f>_xll.qlInterestRateIndexValueDate(Index1M,$H1205)</f>
        <v>47812</v>
      </c>
      <c r="J1205" s="182">
        <f>IFERROR(_xll.qlIndexFixing(Index1M,$H1205,TRUE,_xll.ohTrigger(RecalcTrigger,Trigger1M)),NA())</f>
        <v>2.0539954852411002E-2</v>
      </c>
      <c r="K1205" s="44">
        <f>IFERROR(_xll.qlIndexFixing(Index3M,H1205,TRUE,_xll.ohTrigger(RecalcTrigger,Trigger3M)),NA())</f>
        <v>2.1107872331094912E-2</v>
      </c>
      <c r="L1205" s="44">
        <f>IFERROR(_xll.qlIndexFixing(Index6M,$H1205,TRUE,_xll.ohTrigger(RecalcTrigger,Trigger6M)),NA())</f>
        <v>2.1321315559649529E-2</v>
      </c>
      <c r="M1205" s="183">
        <f>IFERROR(_xll.qlIndexFixing(Index1Y,$H1205,TRUE,_xll.ohTrigger(RecalcTrigger,Trigger1Y)),NA())</f>
        <v>2.1728421092287214E-2</v>
      </c>
      <c r="N1205" s="182">
        <f>IFERROR(_xll.qlIndexFixing(ONIndex1M,I1205,TRUE,_xll.ohTrigger(RecalcTrigger,Trigger1M)),NA())</f>
        <v>2.0531554185518885E-2</v>
      </c>
      <c r="O1205" s="44">
        <f>IFERROR(_xll.qlIndexFixing(ONIndex3M,I1205,TRUE,_xll.ohTrigger(RecalcTrigger,Trigger3M)),NA())</f>
        <v>2.1092790500540914E-2</v>
      </c>
      <c r="P1205" s="44">
        <f>IFERROR(_xll.qlIndexFixing(ONIndex6M,I1205,TRUE,_xll.ohTrigger(RecalcTrigger,Trigger6M)),NA())</f>
        <v>2.129172155185266E-2</v>
      </c>
      <c r="Q1205" s="183">
        <f>IFERROR(_xll.qlIndexFixing(ONIndex1Y,I1205,TRUE,_xll.ohTrigger(RecalcTrigger,Trigger1Y)),NA())</f>
        <v>2.1686329586341202E-2</v>
      </c>
    </row>
    <row r="1206" spans="2:17" x14ac:dyDescent="0.2">
      <c r="B1206" s="39" t="s">
        <v>42</v>
      </c>
      <c r="D1206" s="42">
        <f>_xll.qlCalendarAdvance(Calendar,$D1205,B1206,"f",FALSE)</f>
        <v>47815</v>
      </c>
      <c r="E1206" s="177">
        <f>_xll.qlInterestRateIndexValueDate(IndexON,D1206)</f>
        <v>47815</v>
      </c>
      <c r="F1206" s="193">
        <f>IFERROR(_xll.qlIndexFixing(IndexON,D1206,TRUE,_xll.ohTrigger(RecalcTrigger,TriggerON)),NA())</f>
        <v>2.0306590668583979E-2</v>
      </c>
      <c r="H1206" s="42">
        <f>_xll.qlCalendarAdvance(Calendar,$H1205,B1206,"f",FALSE)</f>
        <v>47815</v>
      </c>
      <c r="I1206" s="177">
        <f>_xll.qlInterestRateIndexValueDate(Index1M,$H1206)</f>
        <v>47819</v>
      </c>
      <c r="J1206" s="182">
        <f>IFERROR(_xll.qlIndexFixing(Index1M,$H1206,TRUE,_xll.ohTrigger(RecalcTrigger,Trigger1M)),NA())</f>
        <v>2.0534618681151622E-2</v>
      </c>
      <c r="K1206" s="44">
        <f>IFERROR(_xll.qlIndexFixing(Index3M,H1206,TRUE,_xll.ohTrigger(RecalcTrigger,Trigger3M)),NA())</f>
        <v>2.1100975172550062E-2</v>
      </c>
      <c r="L1206" s="44">
        <f>IFERROR(_xll.qlIndexFixing(Index6M,$H1206,TRUE,_xll.ohTrigger(RecalcTrigger,Trigger6M)),NA())</f>
        <v>2.1314356405556102E-2</v>
      </c>
      <c r="M1206" s="183">
        <f>IFERROR(_xll.qlIndexFixing(Index1Y,$H1206,TRUE,_xll.ohTrigger(RecalcTrigger,Trigger1Y)),NA())</f>
        <v>2.1720293132162651E-2</v>
      </c>
      <c r="N1206" s="182">
        <f>IFERROR(_xll.qlIndexFixing(ONIndex1M,I1206,TRUE,_xll.ohTrigger(RecalcTrigger,Trigger1M)),NA())</f>
        <v>2.0526558216680257E-2</v>
      </c>
      <c r="O1206" s="44">
        <f>IFERROR(_xll.qlIndexFixing(ONIndex3M,I1206,TRUE,_xll.ohTrigger(RecalcTrigger,Trigger3M)),NA())</f>
        <v>2.1086399575551695E-2</v>
      </c>
      <c r="P1206" s="44">
        <f>IFERROR(_xll.qlIndexFixing(ONIndex6M,I1206,TRUE,_xll.ohTrigger(RecalcTrigger,Trigger6M)),NA())</f>
        <v>2.1285537421924516E-2</v>
      </c>
      <c r="Q1206" s="183">
        <f>IFERROR(_xll.qlIndexFixing(ONIndex1Y,I1206,TRUE,_xll.ohTrigger(RecalcTrigger,Trigger1Y)),NA())</f>
        <v>2.1679686346303129E-2</v>
      </c>
    </row>
    <row r="1207" spans="2:17" x14ac:dyDescent="0.2">
      <c r="B1207" s="39" t="s">
        <v>42</v>
      </c>
      <c r="D1207" s="42">
        <f>_xll.qlCalendarAdvance(Calendar,$D1206,B1207,"f",FALSE)</f>
        <v>47822</v>
      </c>
      <c r="E1207" s="177">
        <f>_xll.qlInterestRateIndexValueDate(IndexON,D1207)</f>
        <v>47822</v>
      </c>
      <c r="F1207" s="193">
        <f>IFERROR(_xll.qlIndexFixing(IndexON,D1207,TRUE,_xll.ohTrigger(RecalcTrigger,TriggerON)),NA())</f>
        <v>2.0301533461051235E-2</v>
      </c>
      <c r="H1207" s="42">
        <f>_xll.qlCalendarAdvance(Calendar,$H1206,B1207,"f",FALSE)</f>
        <v>47822</v>
      </c>
      <c r="I1207" s="177">
        <f>_xll.qlInterestRateIndexValueDate(Index1M,$H1207)</f>
        <v>47826</v>
      </c>
      <c r="J1207" s="182">
        <f>IFERROR(_xll.qlIndexFixing(Index1M,$H1207,TRUE,_xll.ohTrigger(RecalcTrigger,Trigger1M)),NA())</f>
        <v>2.0529440778227135E-2</v>
      </c>
      <c r="K1207" s="44">
        <f>IFERROR(_xll.qlIndexFixing(Index3M,H1207,TRUE,_xll.ohTrigger(RecalcTrigger,Trigger3M)),NA())</f>
        <v>2.1094149658782695E-2</v>
      </c>
      <c r="L1207" s="44">
        <f>IFERROR(_xll.qlIndexFixing(Index6M,$H1207,TRUE,_xll.ohTrigger(RecalcTrigger,Trigger6M)),NA())</f>
        <v>2.1307342128169052E-2</v>
      </c>
      <c r="M1207" s="183">
        <f>IFERROR(_xll.qlIndexFixing(Index1Y,$H1207,TRUE,_xll.ohTrigger(RecalcTrigger,Trigger1Y)),NA())</f>
        <v>2.1712114912791895E-2</v>
      </c>
      <c r="N1207" s="182">
        <f>IFERROR(_xll.qlIndexFixing(ONIndex1M,I1207,TRUE,_xll.ohTrigger(RecalcTrigger,Trigger1M)),NA())</f>
        <v>2.0521501426653543E-2</v>
      </c>
      <c r="O1207" s="44">
        <f>IFERROR(_xll.qlIndexFixing(ONIndex3M,I1207,TRUE,_xll.ohTrigger(RecalcTrigger,Trigger3M)),NA())</f>
        <v>2.1079951902516214E-2</v>
      </c>
      <c r="P1207" s="44">
        <f>IFERROR(_xll.qlIndexFixing(ONIndex6M,I1207,TRUE,_xll.ohTrigger(RecalcTrigger,Trigger6M)),NA())</f>
        <v>2.1279296247866952E-2</v>
      </c>
      <c r="Q1207" s="183">
        <f>IFERROR(_xll.qlIndexFixing(ONIndex1Y,I1207,TRUE,_xll.ohTrigger(RecalcTrigger,Trigger1Y)),NA())</f>
        <v>2.1672988973966412E-2</v>
      </c>
    </row>
    <row r="1208" spans="2:17" x14ac:dyDescent="0.2">
      <c r="B1208" s="39" t="s">
        <v>42</v>
      </c>
      <c r="D1208" s="42">
        <f>_xll.qlCalendarAdvance(Calendar,$D1207,B1208,"f",FALSE)</f>
        <v>47829</v>
      </c>
      <c r="E1208" s="177">
        <f>_xll.qlInterestRateIndexValueDate(IndexON,D1208)</f>
        <v>47829</v>
      </c>
      <c r="F1208" s="193">
        <f>IFERROR(_xll.qlIndexFixing(IndexON,D1208,TRUE,_xll.ohTrigger(RecalcTrigger,TriggerON)),NA())</f>
        <v>2.0296418446639208E-2</v>
      </c>
      <c r="H1208" s="42">
        <f>_xll.qlCalendarAdvance(Calendar,$H1207,B1208,"f",FALSE)</f>
        <v>47829</v>
      </c>
      <c r="I1208" s="177">
        <f>_xll.qlInterestRateIndexValueDate(Index1M,$H1208)</f>
        <v>47833</v>
      </c>
      <c r="J1208" s="182">
        <f>IFERROR(_xll.qlIndexFixing(Index1M,$H1208,TRUE,_xll.ohTrigger(RecalcTrigger,Trigger1M)),NA())</f>
        <v>2.052420251724087E-2</v>
      </c>
      <c r="K1208" s="44">
        <f>IFERROR(_xll.qlIndexFixing(Index3M,H1208,TRUE,_xll.ohTrigger(RecalcTrigger,Trigger3M)),NA())</f>
        <v>2.1087268735971814E-2</v>
      </c>
      <c r="L1208" s="44">
        <f>IFERROR(_xll.qlIndexFixing(Index6M,$H1208,TRUE,_xll.ohTrigger(RecalcTrigger,Trigger6M)),NA())</f>
        <v>2.1300272926413212E-2</v>
      </c>
      <c r="M1208" s="183">
        <f>IFERROR(_xll.qlIndexFixing(Index1Y,$H1208,TRUE,_xll.ohTrigger(RecalcTrigger,Trigger1Y)),NA())</f>
        <v>2.170388662968694E-2</v>
      </c>
      <c r="N1208" s="182">
        <f>IFERROR(_xll.qlIndexFixing(ONIndex1M,I1208,TRUE,_xll.ohTrigger(RecalcTrigger,Trigger1M)),NA())</f>
        <v>2.0516384012720934E-2</v>
      </c>
      <c r="O1208" s="44">
        <f>IFERROR(_xll.qlIndexFixing(ONIndex3M,I1208,TRUE,_xll.ohTrigger(RecalcTrigger,Trigger3M)),NA())</f>
        <v>2.1073447708053195E-2</v>
      </c>
      <c r="P1208" s="44">
        <f>IFERROR(_xll.qlIndexFixing(ONIndex6M,I1208,TRUE,_xll.ohTrigger(RecalcTrigger,Trigger6M)),NA())</f>
        <v>2.1272998226002926E-2</v>
      </c>
      <c r="Q1208" s="183">
        <f>IFERROR(_xll.qlIndexFixing(ONIndex1Y,I1208,TRUE,_xll.ohTrigger(RecalcTrigger,Trigger1Y)),NA())</f>
        <v>2.166623765933906E-2</v>
      </c>
    </row>
    <row r="1209" spans="2:17" x14ac:dyDescent="0.2">
      <c r="B1209" s="39" t="s">
        <v>42</v>
      </c>
      <c r="D1209" s="42">
        <f>_xll.qlCalendarAdvance(Calendar,$D1208,B1209,"f",FALSE)</f>
        <v>47836</v>
      </c>
      <c r="E1209" s="177">
        <f>_xll.qlInterestRateIndexValueDate(IndexON,D1209)</f>
        <v>47836</v>
      </c>
      <c r="F1209" s="193">
        <f>IFERROR(_xll.qlIndexFixing(IndexON,D1209,TRUE,_xll.ohTrigger(RecalcTrigger,TriggerON)),NA())</f>
        <v>2.0291245848609307E-2</v>
      </c>
      <c r="H1209" s="42">
        <f>_xll.qlCalendarAdvance(Calendar,$H1208,B1209,"f",FALSE)</f>
        <v>47836</v>
      </c>
      <c r="I1209" s="177">
        <f>_xll.qlInterestRateIndexValueDate(Index1M,$H1209)</f>
        <v>47840</v>
      </c>
      <c r="J1209" s="182">
        <f>IFERROR(_xll.qlIndexFixing(Index1M,$H1209,TRUE,_xll.ohTrigger(RecalcTrigger,Trigger1M)),NA())</f>
        <v>2.0518904096003633E-2</v>
      </c>
      <c r="K1209" s="44">
        <f>IFERROR(_xll.qlIndexFixing(Index3M,H1209,TRUE,_xll.ohTrigger(RecalcTrigger,Trigger3M)),NA())</f>
        <v>2.1080332632108244E-2</v>
      </c>
      <c r="L1209" s="44">
        <f>IFERROR(_xll.qlIndexFixing(Index6M,$H1209,TRUE,_xll.ohTrigger(RecalcTrigger,Trigger6M)),NA())</f>
        <v>2.1293148999216929E-2</v>
      </c>
      <c r="M1209" s="183">
        <f>IFERROR(_xll.qlIndexFixing(Index1Y,$H1209,TRUE,_xll.ohTrigger(RecalcTrigger,Trigger1Y)),NA())</f>
        <v>2.1695608478362185E-2</v>
      </c>
      <c r="N1209" s="182">
        <f>IFERROR(_xll.qlIndexFixing(ONIndex1M,I1209,TRUE,_xll.ohTrigger(RecalcTrigger,Trigger1M)),NA())</f>
        <v>2.0510136644817933E-2</v>
      </c>
      <c r="O1209" s="44">
        <f>IFERROR(_xll.qlIndexFixing(ONIndex3M,I1209,TRUE,_xll.ohTrigger(RecalcTrigger,Trigger3M)),NA())</f>
        <v>2.1065290531572245E-2</v>
      </c>
      <c r="P1209" s="44">
        <f>IFERROR(_xll.qlIndexFixing(ONIndex6M,I1209,TRUE,_xll.ohTrigger(RecalcTrigger,Trigger6M)),NA())</f>
        <v>2.1265158450987087E-2</v>
      </c>
      <c r="Q1209" s="183">
        <f>IFERROR(_xll.qlIndexFixing(ONIndex1Y,I1209,TRUE,_xll.ohTrigger(RecalcTrigger,Trigger1Y)),NA())</f>
        <v>2.1657802178891572E-2</v>
      </c>
    </row>
    <row r="1210" spans="2:17" x14ac:dyDescent="0.2">
      <c r="B1210" s="39" t="s">
        <v>42</v>
      </c>
      <c r="D1210" s="42">
        <f>_xll.qlCalendarAdvance(Calendar,$D1209,B1210,"f",FALSE)</f>
        <v>47844</v>
      </c>
      <c r="E1210" s="177">
        <f>_xll.qlInterestRateIndexValueDate(IndexON,D1210)</f>
        <v>47844</v>
      </c>
      <c r="F1210" s="193">
        <f>IFERROR(_xll.qlIndexFixing(IndexON,D1210,TRUE,_xll.ohTrigger(RecalcTrigger,TriggerON)),NA())</f>
        <v>2.0285653693523642E-2</v>
      </c>
      <c r="H1210" s="42">
        <f>_xll.qlCalendarAdvance(Calendar,$H1209,B1210,"f",FALSE)</f>
        <v>47844</v>
      </c>
      <c r="I1210" s="177">
        <f>_xll.qlInterestRateIndexValueDate(Index1M,$H1210)</f>
        <v>47848</v>
      </c>
      <c r="J1210" s="182">
        <f>IFERROR(_xll.qlIndexFixing(Index1M,$H1210,TRUE,_xll.ohTrigger(RecalcTrigger,Trigger1M)),NA())</f>
        <v>2.0512775345588076E-2</v>
      </c>
      <c r="K1210" s="44">
        <f>IFERROR(_xll.qlIndexFixing(Index3M,H1210,TRUE,_xll.ohTrigger(RecalcTrigger,Trigger3M)),NA())</f>
        <v>2.1072232886734099E-2</v>
      </c>
      <c r="L1210" s="44">
        <f>IFERROR(_xll.qlIndexFixing(Index6M,$H1210,TRUE,_xll.ohTrigger(RecalcTrigger,Trigger6M)),NA())</f>
        <v>2.128484548237974E-2</v>
      </c>
      <c r="M1210" s="183">
        <f>IFERROR(_xll.qlIndexFixing(Index1Y,$H1210,TRUE,_xll.ohTrigger(RecalcTrigger,Trigger1Y)),NA())</f>
        <v>2.1686086921670598E-2</v>
      </c>
      <c r="N1210" s="182">
        <f>IFERROR(_xll.qlIndexFixing(ONIndex1M,I1210,TRUE,_xll.ohTrigger(RecalcTrigger,Trigger1M)),NA())</f>
        <v>2.0504872225117765E-2</v>
      </c>
      <c r="O1210" s="44">
        <f>IFERROR(_xll.qlIndexFixing(ONIndex3M,I1210,TRUE,_xll.ohTrigger(RecalcTrigger,Trigger3M)),NA())</f>
        <v>2.1058649238456795E-2</v>
      </c>
      <c r="P1210" s="44">
        <f>IFERROR(_xll.qlIndexFixing(ONIndex6M,I1210,TRUE,_xll.ohTrigger(RecalcTrigger,Trigger6M)),NA())</f>
        <v>2.1258722428632026E-2</v>
      </c>
      <c r="Q1210" s="183">
        <f>IFERROR(_xll.qlIndexFixing(ONIndex1Y,I1210,TRUE,_xll.ohTrigger(RecalcTrigger,Trigger1Y)),NA())</f>
        <v>2.1650919826656789E-2</v>
      </c>
    </row>
    <row r="1211" spans="2:17" x14ac:dyDescent="0.2">
      <c r="B1211" s="39" t="s">
        <v>42</v>
      </c>
      <c r="D1211" s="42">
        <f>_xll.qlCalendarAdvance(Calendar,$D1210,B1211,"f",FALSE)</f>
        <v>47851</v>
      </c>
      <c r="E1211" s="177">
        <f>_xll.qlInterestRateIndexValueDate(IndexON,D1211)</f>
        <v>47851</v>
      </c>
      <c r="F1211" s="193">
        <f>IFERROR(_xll.qlIndexFixing(IndexON,D1211,TRUE,_xll.ohTrigger(RecalcTrigger,TriggerON)),NA())</f>
        <v>2.0280349717998192E-2</v>
      </c>
      <c r="H1211" s="42">
        <f>_xll.qlCalendarAdvance(Calendar,$H1210,B1211,"f",FALSE)</f>
        <v>47851</v>
      </c>
      <c r="I1211" s="177">
        <f>_xll.qlInterestRateIndexValueDate(Index1M,$H1211)</f>
        <v>47855</v>
      </c>
      <c r="J1211" s="182">
        <f>IFERROR(_xll.qlIndexFixing(Index1M,$H1211,TRUE,_xll.ohTrigger(RecalcTrigger,Trigger1M)),NA())</f>
        <v>2.0507348675628229E-2</v>
      </c>
      <c r="K1211" s="44">
        <f>IFERROR(_xll.qlIndexFixing(Index3M,H1211,TRUE,_xll.ohTrigger(RecalcTrigger,Trigger3M)),NA())</f>
        <v>2.1065183580947E-2</v>
      </c>
      <c r="L1211" s="44">
        <f>IFERROR(_xll.qlIndexFixing(Index6M,$H1211,TRUE,_xll.ohTrigger(RecalcTrigger,Trigger6M)),NA())</f>
        <v>2.1277609192387328E-2</v>
      </c>
      <c r="M1211" s="183">
        <f>IFERROR(_xll.qlIndexFixing(Index1Y,$H1211,TRUE,_xll.ohTrigger(RecalcTrigger,Trigger1Y)),NA())</f>
        <v>2.1677702568241856E-2</v>
      </c>
      <c r="N1211" s="182">
        <f>IFERROR(_xll.qlIndexFixing(ONIndex1M,I1211,TRUE,_xll.ohTrigger(RecalcTrigger,Trigger1M)),NA())</f>
        <v>2.049990824157355E-2</v>
      </c>
      <c r="O1211" s="44">
        <f>IFERROR(_xll.qlIndexFixing(ONIndex3M,I1211,TRUE,_xll.ohTrigger(RecalcTrigger,Trigger3M)),NA())</f>
        <v>2.1052640516163734E-2</v>
      </c>
      <c r="P1211" s="44">
        <f>IFERROR(_xll.qlIndexFixing(ONIndex6M,I1211,TRUE,_xll.ohTrigger(RecalcTrigger,Trigger6M)),NA())</f>
        <v>2.1252836543039777E-2</v>
      </c>
      <c r="Q1211" s="183">
        <f>IFERROR(_xll.qlIndexFixing(ONIndex1Y,I1211,TRUE,_xll.ohTrigger(RecalcTrigger,Trigger1Y)),NA())</f>
        <v>2.1644670188809556E-2</v>
      </c>
    </row>
    <row r="1212" spans="2:17" x14ac:dyDescent="0.2">
      <c r="B1212" s="39" t="s">
        <v>42</v>
      </c>
      <c r="D1212" s="42">
        <f>_xll.qlCalendarAdvance(Calendar,$D1211,B1212,"f",FALSE)</f>
        <v>47858</v>
      </c>
      <c r="E1212" s="177">
        <f>_xll.qlInterestRateIndexValueDate(IndexON,D1212)</f>
        <v>47858</v>
      </c>
      <c r="F1212" s="193">
        <f>IFERROR(_xll.qlIndexFixing(IndexON,D1212,TRUE,_xll.ohTrigger(RecalcTrigger,TriggerON)),NA())</f>
        <v>2.027498888605983E-2</v>
      </c>
      <c r="H1212" s="42">
        <f>_xll.qlCalendarAdvance(Calendar,$H1211,B1212,"f",FALSE)</f>
        <v>47858</v>
      </c>
      <c r="I1212" s="177">
        <f>_xll.qlInterestRateIndexValueDate(Index1M,$H1212)</f>
        <v>47862</v>
      </c>
      <c r="J1212" s="182">
        <f>IFERROR(_xll.qlIndexFixing(Index1M,$H1212,TRUE,_xll.ohTrigger(RecalcTrigger,Trigger1M)),NA())</f>
        <v>2.050186246711623E-2</v>
      </c>
      <c r="K1212" s="44">
        <f>IFERROR(_xll.qlIndexFixing(Index3M,H1212,TRUE,_xll.ohTrigger(RecalcTrigger,Trigger3M)),NA())</f>
        <v>2.1058176753061226E-2</v>
      </c>
      <c r="L1212" s="44">
        <f>IFERROR(_xll.qlIndexFixing(Index6M,$H1212,TRUE,_xll.ohTrigger(RecalcTrigger,Trigger6M)),NA())</f>
        <v>2.1270318790990499E-2</v>
      </c>
      <c r="M1212" s="183">
        <f>IFERROR(_xll.qlIndexFixing(Index1Y,$H1212,TRUE,_xll.ohTrigger(RecalcTrigger,Trigger1Y)),NA())</f>
        <v>2.166926896107077E-2</v>
      </c>
      <c r="N1212" s="182">
        <f>IFERROR(_xll.qlIndexFixing(ONIndex1M,I1212,TRUE,_xll.ohTrigger(RecalcTrigger,Trigger1M)),NA())</f>
        <v>2.0494541774622732E-2</v>
      </c>
      <c r="O1212" s="44">
        <f>IFERROR(_xll.qlIndexFixing(ONIndex3M,I1212,TRUE,_xll.ohTrigger(RecalcTrigger,Trigger3M)),NA())</f>
        <v>2.1045904574679142E-2</v>
      </c>
      <c r="P1212" s="44">
        <f>IFERROR(_xll.qlIndexFixing(ONIndex6M,I1212,TRUE,_xll.ohTrigger(RecalcTrigger,Trigger6M)),NA())</f>
        <v>2.1246305099733576E-2</v>
      </c>
      <c r="Q1212" s="183">
        <f>IFERROR(_xll.qlIndexFixing(ONIndex1Y,I1212,TRUE,_xll.ohTrigger(RecalcTrigger,Trigger1Y)),NA())</f>
        <v>2.1637697424523594E-2</v>
      </c>
    </row>
    <row r="1213" spans="2:17" x14ac:dyDescent="0.2">
      <c r="B1213" s="39" t="s">
        <v>42</v>
      </c>
      <c r="D1213" s="42">
        <f>_xll.qlCalendarAdvance(Calendar,$D1212,B1213,"f",FALSE)</f>
        <v>47865</v>
      </c>
      <c r="E1213" s="177">
        <f>_xll.qlInterestRateIndexValueDate(IndexON,D1213)</f>
        <v>47865</v>
      </c>
      <c r="F1213" s="193">
        <f>IFERROR(_xll.qlIndexFixing(IndexON,D1213,TRUE,_xll.ohTrigger(RecalcTrigger,TriggerON)),NA())</f>
        <v>2.0269571420943322E-2</v>
      </c>
      <c r="H1213" s="42">
        <f>_xll.qlCalendarAdvance(Calendar,$H1212,B1213,"f",FALSE)</f>
        <v>47865</v>
      </c>
      <c r="I1213" s="177">
        <f>_xll.qlInterestRateIndexValueDate(Index1M,$H1213)</f>
        <v>47869</v>
      </c>
      <c r="J1213" s="182">
        <f>IFERROR(_xll.qlIndexFixing(Index1M,$H1213,TRUE,_xll.ohTrigger(RecalcTrigger,Trigger1M)),NA())</f>
        <v>2.049631691785514E-2</v>
      </c>
      <c r="K1213" s="44">
        <f>IFERROR(_xll.qlIndexFixing(Index3M,H1213,TRUE,_xll.ohTrigger(RecalcTrigger,Trigger3M)),NA())</f>
        <v>2.1050921764072861E-2</v>
      </c>
      <c r="L1213" s="44">
        <f>IFERROR(_xll.qlIndexFixing(Index6M,$H1213,TRUE,_xll.ohTrigger(RecalcTrigger,Trigger6M)),NA())</f>
        <v>2.1262974477109026E-2</v>
      </c>
      <c r="M1213" s="183">
        <f>IFERROR(_xll.qlIndexFixing(Index1Y,$H1213,TRUE,_xll.ohTrigger(RecalcTrigger,Trigger1Y)),NA())</f>
        <v>2.166078629567568E-2</v>
      </c>
      <c r="N1213" s="182">
        <f>IFERROR(_xll.qlIndexFixing(ONIndex1M,I1213,TRUE,_xll.ohTrigger(RecalcTrigger,Trigger1M)),NA())</f>
        <v>2.0489115699193761E-2</v>
      </c>
      <c r="O1213" s="44">
        <f>IFERROR(_xll.qlIndexFixing(ONIndex3M,I1213,TRUE,_xll.ohTrigger(RecalcTrigger,Trigger3M)),NA())</f>
        <v>2.1039113276515309E-2</v>
      </c>
      <c r="P1213" s="44">
        <f>IFERROR(_xll.qlIndexFixing(ONIndex6M,I1213,TRUE,_xll.ohTrigger(RecalcTrigger,Trigger6M)),NA())</f>
        <v>2.1239717817973514E-2</v>
      </c>
      <c r="Q1213" s="183">
        <f>IFERROR(_xll.qlIndexFixing(ONIndex1Y,I1213,TRUE,_xll.ohTrigger(RecalcTrigger,Trigger1Y)),NA())</f>
        <v>2.1630671695724857E-2</v>
      </c>
    </row>
    <row r="1214" spans="2:17" x14ac:dyDescent="0.2">
      <c r="B1214" s="39" t="s">
        <v>42</v>
      </c>
      <c r="D1214" s="42">
        <f>_xll.qlCalendarAdvance(Calendar,$D1213,B1214,"f",FALSE)</f>
        <v>47872</v>
      </c>
      <c r="E1214" s="177">
        <f>_xll.qlInterestRateIndexValueDate(IndexON,D1214)</f>
        <v>47872</v>
      </c>
      <c r="F1214" s="193">
        <f>IFERROR(_xll.qlIndexFixing(IndexON,D1214,TRUE,_xll.ohTrigger(RecalcTrigger,TriggerON)),NA())</f>
        <v>2.0264097545990012E-2</v>
      </c>
      <c r="H1214" s="42">
        <f>_xll.qlCalendarAdvance(Calendar,$H1213,B1214,"f",FALSE)</f>
        <v>47872</v>
      </c>
      <c r="I1214" s="177">
        <f>_xll.qlInterestRateIndexValueDate(Index1M,$H1214)</f>
        <v>47876</v>
      </c>
      <c r="J1214" s="182">
        <f>IFERROR(_xll.qlIndexFixing(Index1M,$H1214,TRUE,_xll.ohTrigger(RecalcTrigger,Trigger1M)),NA())</f>
        <v>2.0490712225666077E-2</v>
      </c>
      <c r="K1214" s="44">
        <f>IFERROR(_xll.qlIndexFixing(Index3M,H1214,TRUE,_xll.ohTrigger(RecalcTrigger,Trigger3M)),NA())</f>
        <v>2.104370970893843E-2</v>
      </c>
      <c r="L1214" s="44">
        <f>IFERROR(_xll.qlIndexFixing(Index6M,$H1214,TRUE,_xll.ohTrigger(RecalcTrigger,Trigger6M)),NA())</f>
        <v>2.1255576449663572E-2</v>
      </c>
      <c r="M1214" s="183">
        <f>IFERROR(_xll.qlIndexFixing(Index1Y,$H1214,TRUE,_xll.ohTrigger(RecalcTrigger,Trigger1Y)),NA())</f>
        <v>2.1652254767574049E-2</v>
      </c>
      <c r="N1214" s="182">
        <f>IFERROR(_xll.qlIndexFixing(ONIndex1M,I1214,TRUE,_xll.ohTrigger(RecalcTrigger,Trigger1M)),NA())</f>
        <v>2.0483630212408954E-2</v>
      </c>
      <c r="O1214" s="44">
        <f>IFERROR(_xll.qlIndexFixing(ONIndex3M,I1214,TRUE,_xll.ohTrigger(RecalcTrigger,Trigger3M)),NA())</f>
        <v>2.1032266848450831E-2</v>
      </c>
      <c r="P1214" s="44">
        <f>IFERROR(_xll.qlIndexFixing(ONIndex6M,I1214,TRUE,_xll.ohTrigger(RecalcTrigger,Trigger6M)),NA())</f>
        <v>2.1233074894082549E-2</v>
      </c>
      <c r="Q1214" s="183">
        <f>IFERROR(_xll.qlIndexFixing(ONIndex1Y,I1214,TRUE,_xll.ohTrigger(RecalcTrigger,Trigger1Y)),NA())</f>
        <v>2.1623593192581225E-2</v>
      </c>
    </row>
    <row r="1215" spans="2:17" x14ac:dyDescent="0.2">
      <c r="B1215" s="39" t="s">
        <v>42</v>
      </c>
      <c r="D1215" s="42">
        <f>_xll.qlCalendarAdvance(Calendar,$D1214,B1215,"f",FALSE)</f>
        <v>47879</v>
      </c>
      <c r="E1215" s="177">
        <f>_xll.qlInterestRateIndexValueDate(IndexON,D1215)</f>
        <v>47879</v>
      </c>
      <c r="F1215" s="193">
        <f>IFERROR(_xll.qlIndexFixing(IndexON,D1215,TRUE,_xll.ohTrigger(RecalcTrigger,TriggerON)),NA())</f>
        <v>2.0258567484301437E-2</v>
      </c>
      <c r="H1215" s="42">
        <f>_xll.qlCalendarAdvance(Calendar,$H1214,B1215,"f",FALSE)</f>
        <v>47879</v>
      </c>
      <c r="I1215" s="177">
        <f>_xll.qlInterestRateIndexValueDate(Index1M,$H1215)</f>
        <v>47883</v>
      </c>
      <c r="J1215" s="182">
        <f>IFERROR(_xll.qlIndexFixing(Index1M,$H1215,TRUE,_xll.ohTrigger(RecalcTrigger,Trigger1M)),NA())</f>
        <v>2.0484528454915045E-2</v>
      </c>
      <c r="K1215" s="44">
        <f>IFERROR(_xll.qlIndexFixing(Index3M,H1215,TRUE,_xll.ohTrigger(RecalcTrigger,Trigger3M)),NA())</f>
        <v>2.1036443859974163E-2</v>
      </c>
      <c r="L1215" s="44">
        <f>IFERROR(_xll.qlIndexFixing(Index6M,$H1215,TRUE,_xll.ohTrigger(RecalcTrigger,Trigger6M)),NA())</f>
        <v>2.1248124907575234E-2</v>
      </c>
      <c r="M1215" s="183">
        <f>IFERROR(_xll.qlIndexFixing(Index1Y,$H1215,TRUE,_xll.ohTrigger(RecalcTrigger,Trigger1Y)),NA())</f>
        <v>2.1643674572284444E-2</v>
      </c>
      <c r="N1215" s="182">
        <f>IFERROR(_xll.qlIndexFixing(ONIndex1M,I1215,TRUE,_xll.ohTrigger(RecalcTrigger,Trigger1M)),NA())</f>
        <v>2.0478085511710375E-2</v>
      </c>
      <c r="O1215" s="44">
        <f>IFERROR(_xll.qlIndexFixing(ONIndex3M,I1215,TRUE,_xll.ohTrigger(RecalcTrigger,Trigger3M)),NA())</f>
        <v>2.1025365516864625E-2</v>
      </c>
      <c r="P1215" s="44">
        <f>IFERROR(_xll.qlIndexFixing(ONIndex6M,I1215,TRUE,_xll.ohTrigger(RecalcTrigger,Trigger6M)),NA())</f>
        <v>2.1226376524063895E-2</v>
      </c>
      <c r="Q1215" s="183">
        <f>IFERROR(_xll.qlIndexFixing(ONIndex1Y,I1215,TRUE,_xll.ohTrigger(RecalcTrigger,Trigger1Y)),NA())</f>
        <v>2.1616462105260581E-2</v>
      </c>
    </row>
    <row r="1216" spans="2:17" x14ac:dyDescent="0.2">
      <c r="B1216" s="39" t="s">
        <v>42</v>
      </c>
      <c r="D1216" s="42">
        <f>_xll.qlCalendarAdvance(Calendar,$D1215,B1216,"f",FALSE)</f>
        <v>47886</v>
      </c>
      <c r="E1216" s="177">
        <f>_xll.qlInterestRateIndexValueDate(IndexON,D1216)</f>
        <v>47886</v>
      </c>
      <c r="F1216" s="193">
        <f>IFERROR(_xll.qlIndexFixing(IndexON,D1216,TRUE,_xll.ohTrigger(RecalcTrigger,TriggerON)),NA())</f>
        <v>2.0252981459325525E-2</v>
      </c>
      <c r="H1216" s="42">
        <f>_xll.qlCalendarAdvance(Calendar,$H1215,B1216,"f",FALSE)</f>
        <v>47886</v>
      </c>
      <c r="I1216" s="177">
        <f>_xll.qlInterestRateIndexValueDate(Index1M,$H1216)</f>
        <v>47890</v>
      </c>
      <c r="J1216" s="182">
        <f>IFERROR(_xll.qlIndexFixing(Index1M,$H1216,TRUE,_xll.ohTrigger(RecalcTrigger,Trigger1M)),NA())</f>
        <v>2.0478819586297208E-2</v>
      </c>
      <c r="K1216" s="44">
        <f>IFERROR(_xll.qlIndexFixing(Index3M,H1216,TRUE,_xll.ohTrigger(RecalcTrigger,Trigger3M)),NA())</f>
        <v>2.1029124445155034E-2</v>
      </c>
      <c r="L1216" s="44">
        <f>IFERROR(_xll.qlIndexFixing(Index6M,$H1216,TRUE,_xll.ohTrigger(RecalcTrigger,Trigger6M)),NA())</f>
        <v>2.124062004976732E-2</v>
      </c>
      <c r="M1216" s="183">
        <f>IFERROR(_xll.qlIndexFixing(Index1Y,$H1216,TRUE,_xll.ohTrigger(RecalcTrigger,Trigger1Y)),NA())</f>
        <v>2.1635045905326514E-2</v>
      </c>
      <c r="N1216" s="182">
        <f>IFERROR(_xll.qlIndexFixing(ONIndex1M,I1216,TRUE,_xll.ohTrigger(RecalcTrigger,Trigger1M)),NA())</f>
        <v>2.0472481794699959E-2</v>
      </c>
      <c r="O1216" s="44">
        <f>IFERROR(_xll.qlIndexFixing(ONIndex3M,I1216,TRUE,_xll.ohTrigger(RecalcTrigger,Trigger3M)),NA())</f>
        <v>2.1018409508375413E-2</v>
      </c>
      <c r="P1216" s="44">
        <f>IFERROR(_xll.qlIndexFixing(ONIndex6M,I1216,TRUE,_xll.ohTrigger(RecalcTrigger,Trigger6M)),NA())</f>
        <v>2.1219622904400381E-2</v>
      </c>
      <c r="Q1216" s="183">
        <f>IFERROR(_xll.qlIndexFixing(ONIndex1Y,I1216,TRUE,_xll.ohTrigger(RecalcTrigger,Trigger1Y)),NA())</f>
        <v>2.1609278623690997E-2</v>
      </c>
    </row>
    <row r="1217" spans="2:17" x14ac:dyDescent="0.2">
      <c r="B1217" s="39" t="s">
        <v>42</v>
      </c>
      <c r="D1217" s="42">
        <f>_xll.qlCalendarAdvance(Calendar,$D1216,B1217,"f",FALSE)</f>
        <v>47893</v>
      </c>
      <c r="E1217" s="177">
        <f>_xll.qlInterestRateIndexValueDate(IndexON,D1217)</f>
        <v>47893</v>
      </c>
      <c r="F1217" s="193">
        <f>IFERROR(_xll.qlIndexFixing(IndexON,D1217,TRUE,_xll.ohTrigger(RecalcTrigger,TriggerON)),NA())</f>
        <v>2.0247339694137167E-2</v>
      </c>
      <c r="H1217" s="42">
        <f>_xll.qlCalendarAdvance(Calendar,$H1216,B1217,"f",FALSE)</f>
        <v>47893</v>
      </c>
      <c r="I1217" s="177">
        <f>_xll.qlInterestRateIndexValueDate(Index1M,$H1217)</f>
        <v>47897</v>
      </c>
      <c r="J1217" s="182">
        <f>IFERROR(_xll.qlIndexFixing(Index1M,$H1217,TRUE,_xll.ohTrigger(RecalcTrigger,Trigger1M)),NA())</f>
        <v>2.0473052135514536E-2</v>
      </c>
      <c r="K1217" s="44">
        <f>IFERROR(_xll.qlIndexFixing(Index3M,H1217,TRUE,_xll.ohTrigger(RecalcTrigger,Trigger3M)),NA())</f>
        <v>2.1021751692459567E-2</v>
      </c>
      <c r="L1217" s="44">
        <f>IFERROR(_xll.qlIndexFixing(Index6M,$H1217,TRUE,_xll.ohTrigger(RecalcTrigger,Trigger6M)),NA())</f>
        <v>2.1233062075164025E-2</v>
      </c>
      <c r="M1217" s="183">
        <f>IFERROR(_xll.qlIndexFixing(Index1Y,$H1217,TRUE,_xll.ohTrigger(RecalcTrigger,Trigger1Y)),NA())</f>
        <v>2.1626368962219041E-2</v>
      </c>
      <c r="N1217" s="182">
        <f>IFERROR(_xll.qlIndexFixing(ONIndex1M,I1217,TRUE,_xll.ohTrigger(RecalcTrigger,Trigger1M)),NA())</f>
        <v>2.0466819258500024E-2</v>
      </c>
      <c r="O1217" s="44">
        <f>IFERROR(_xll.qlIndexFixing(ONIndex3M,I1217,TRUE,_xll.ohTrigger(RecalcTrigger,Trigger3M)),NA())</f>
        <v>2.1011399049282176E-2</v>
      </c>
      <c r="P1217" s="44">
        <f>IFERROR(_xll.qlIndexFixing(ONIndex6M,I1217,TRUE,_xll.ohTrigger(RecalcTrigger,Trigger6M)),NA())</f>
        <v>2.1212814231175159E-2</v>
      </c>
      <c r="Q1217" s="183">
        <f>IFERROR(_xll.qlIndexFixing(ONIndex1Y,I1217,TRUE,_xll.ohTrigger(RecalcTrigger,Trigger1Y)),NA())</f>
        <v>2.1602042938280164E-2</v>
      </c>
    </row>
    <row r="1218" spans="2:17" x14ac:dyDescent="0.2">
      <c r="B1218" s="39" t="s">
        <v>42</v>
      </c>
      <c r="D1218" s="42">
        <f>_xll.qlCalendarAdvance(Calendar,$D1217,B1218,"f",FALSE)</f>
        <v>47900</v>
      </c>
      <c r="E1218" s="177">
        <f>_xll.qlInterestRateIndexValueDate(IndexON,D1218)</f>
        <v>47900</v>
      </c>
      <c r="F1218" s="193">
        <f>IFERROR(_xll.qlIndexFixing(IndexON,D1218,TRUE,_xll.ohTrigger(RecalcTrigger,TriggerON)),NA())</f>
        <v>2.0241642412104355E-2</v>
      </c>
      <c r="H1218" s="42">
        <f>_xll.qlCalendarAdvance(Calendar,$H1217,B1218,"f",FALSE)</f>
        <v>47900</v>
      </c>
      <c r="I1218" s="177">
        <f>_xll.qlInterestRateIndexValueDate(Index1M,$H1218)</f>
        <v>47904</v>
      </c>
      <c r="J1218" s="182">
        <f>IFERROR(_xll.qlIndexFixing(Index1M,$H1218,TRUE,_xll.ohTrigger(RecalcTrigger,Trigger1M)),NA())</f>
        <v>2.0467226300345968E-2</v>
      </c>
      <c r="K1218" s="44">
        <f>IFERROR(_xll.qlIndexFixing(Index3M,H1218,TRUE,_xll.ohTrigger(RecalcTrigger,Trigger3M)),NA())</f>
        <v>2.1014325829865399E-2</v>
      </c>
      <c r="L1218" s="44">
        <f>IFERROR(_xll.qlIndexFixing(Index6M,$H1218,TRUE,_xll.ohTrigger(RecalcTrigger,Trigger6M)),NA())</f>
        <v>2.1225451182690865E-2</v>
      </c>
      <c r="M1218" s="183">
        <f>IFERROR(_xll.qlIndexFixing(Index1Y,$H1218,TRUE,_xll.ohTrigger(RecalcTrigger,Trigger1Y)),NA())</f>
        <v>2.1617643938482332E-2</v>
      </c>
      <c r="N1218" s="182">
        <f>IFERROR(_xll.qlIndexFixing(ONIndex1M,I1218,TRUE,_xll.ohTrigger(RecalcTrigger,Trigger1M)),NA())</f>
        <v>2.0461098100632569E-2</v>
      </c>
      <c r="O1218" s="44">
        <f>IFERROR(_xll.qlIndexFixing(ONIndex3M,I1218,TRUE,_xll.ohTrigger(RecalcTrigger,Trigger3M)),NA())</f>
        <v>2.1004334366363508E-2</v>
      </c>
      <c r="P1218" s="44">
        <f>IFERROR(_xll.qlIndexFixing(ONIndex6M,I1218,TRUE,_xll.ohTrigger(RecalcTrigger,Trigger6M)),NA())</f>
        <v>2.1205950700711185E-2</v>
      </c>
      <c r="Q1218" s="183">
        <f>IFERROR(_xll.qlIndexFixing(ONIndex1Y,I1218,TRUE,_xll.ohTrigger(RecalcTrigger,Trigger1Y)),NA())</f>
        <v>2.1594755238876218E-2</v>
      </c>
    </row>
    <row r="1219" spans="2:17" x14ac:dyDescent="0.2">
      <c r="B1219" s="39" t="s">
        <v>42</v>
      </c>
      <c r="D1219" s="42">
        <f>_xll.qlCalendarAdvance(Calendar,$D1218,B1219,"f",FALSE)</f>
        <v>47907</v>
      </c>
      <c r="E1219" s="177">
        <f>_xll.qlInterestRateIndexValueDate(IndexON,D1219)</f>
        <v>47907</v>
      </c>
      <c r="F1219" s="193">
        <f>IFERROR(_xll.qlIndexFixing(IndexON,D1219,TRUE,_xll.ohTrigger(RecalcTrigger,TriggerON)),NA())</f>
        <v>2.0235889836488496E-2</v>
      </c>
      <c r="H1219" s="42">
        <f>_xll.qlCalendarAdvance(Calendar,$H1218,B1219,"f",FALSE)</f>
        <v>47907</v>
      </c>
      <c r="I1219" s="177">
        <f>_xll.qlInterestRateIndexValueDate(Index1M,$H1219)</f>
        <v>47911</v>
      </c>
      <c r="J1219" s="182">
        <f>IFERROR(_xll.qlIndexFixing(Index1M,$H1219,TRUE,_xll.ohTrigger(RecalcTrigger,Trigger1M)),NA())</f>
        <v>2.0461808544243607E-2</v>
      </c>
      <c r="K1219" s="44">
        <f>IFERROR(_xll.qlIndexFixing(Index3M,H1219,TRUE,_xll.ohTrigger(RecalcTrigger,Trigger3M)),NA())</f>
        <v>2.1006981677229683E-2</v>
      </c>
      <c r="L1219" s="44">
        <f>IFERROR(_xll.qlIndexFixing(Index6M,$H1219,TRUE,_xll.ohTrigger(RecalcTrigger,Trigger6M)),NA())</f>
        <v>2.1217958625316273E-2</v>
      </c>
      <c r="M1219" s="183">
        <f>IFERROR(_xll.qlIndexFixing(Index1Y,$H1219,TRUE,_xll.ohTrigger(RecalcTrigger,Trigger1Y)),NA())</f>
        <v>2.1608856704292346E-2</v>
      </c>
      <c r="N1219" s="182">
        <f>IFERROR(_xll.qlIndexFixing(ONIndex1M,I1219,TRUE,_xll.ohTrigger(RecalcTrigger,Trigger1M)),NA())</f>
        <v>2.045531851845972E-2</v>
      </c>
      <c r="O1219" s="44">
        <f>IFERROR(_xll.qlIndexFixing(ONIndex3M,I1219,TRUE,_xll.ohTrigger(RecalcTrigger,Trigger3M)),NA())</f>
        <v>2.0997215685918391E-2</v>
      </c>
      <c r="P1219" s="44">
        <f>IFERROR(_xll.qlIndexFixing(ONIndex6M,I1219,TRUE,_xll.ohTrigger(RecalcTrigger,Trigger6M)),NA())</f>
        <v>2.1199032509331417E-2</v>
      </c>
      <c r="Q1219" s="183">
        <f>IFERROR(_xll.qlIndexFixing(ONIndex1Y,I1219,TRUE,_xll.ohTrigger(RecalcTrigger,Trigger1Y)),NA())</f>
        <v>2.1587415715726976E-2</v>
      </c>
    </row>
    <row r="1220" spans="2:17" x14ac:dyDescent="0.2">
      <c r="B1220" s="39" t="s">
        <v>42</v>
      </c>
      <c r="D1220" s="42">
        <f>_xll.qlCalendarAdvance(Calendar,$D1219,B1220,"f",FALSE)</f>
        <v>47914</v>
      </c>
      <c r="E1220" s="177">
        <f>_xll.qlInterestRateIndexValueDate(IndexON,D1220)</f>
        <v>47914</v>
      </c>
      <c r="F1220" s="193">
        <f>IFERROR(_xll.qlIndexFixing(IndexON,D1220,TRUE,_xll.ohTrigger(RecalcTrigger,TriggerON)),NA())</f>
        <v>2.0230082190444421E-2</v>
      </c>
      <c r="H1220" s="42">
        <f>_xll.qlCalendarAdvance(Calendar,$H1219,B1220,"f",FALSE)</f>
        <v>47914</v>
      </c>
      <c r="I1220" s="177">
        <f>_xll.qlInterestRateIndexValueDate(Index1M,$H1220)</f>
        <v>47918</v>
      </c>
      <c r="J1220" s="182">
        <f>IFERROR(_xll.qlIndexFixing(Index1M,$H1220,TRUE,_xll.ohTrigger(RecalcTrigger,Trigger1M)),NA())</f>
        <v>2.0456451133247962E-2</v>
      </c>
      <c r="K1220" s="44">
        <f>IFERROR(_xll.qlIndexFixing(Index3M,H1220,TRUE,_xll.ohTrigger(RecalcTrigger,Trigger3M)),NA())</f>
        <v>2.0999441968531436E-2</v>
      </c>
      <c r="L1220" s="44">
        <f>IFERROR(_xll.qlIndexFixing(Index6M,$H1220,TRUE,_xll.ohTrigger(RecalcTrigger,Trigger6M)),NA())</f>
        <v>2.1210230091521162E-2</v>
      </c>
      <c r="M1220" s="183">
        <f>IFERROR(_xll.qlIndexFixing(Index1Y,$H1220,TRUE,_xll.ohTrigger(RecalcTrigger,Trigger1Y)),NA())</f>
        <v>2.1600032304129844E-2</v>
      </c>
      <c r="N1220" s="182">
        <f>IFERROR(_xll.qlIndexFixing(ONIndex1M,I1220,TRUE,_xll.ohTrigger(RecalcTrigger,Trigger1M)),NA())</f>
        <v>2.044948070942354E-2</v>
      </c>
      <c r="O1220" s="44">
        <f>IFERROR(_xll.qlIndexFixing(ONIndex3M,I1220,TRUE,_xll.ohTrigger(RecalcTrigger,Trigger3M)),NA())</f>
        <v>2.0990043234645483E-2</v>
      </c>
      <c r="P1220" s="44">
        <f>IFERROR(_xll.qlIndexFixing(ONIndex6M,I1220,TRUE,_xll.ohTrigger(RecalcTrigger,Trigger6M)),NA())</f>
        <v>2.1192059853119005E-2</v>
      </c>
      <c r="Q1220" s="183">
        <f>IFERROR(_xll.qlIndexFixing(ONIndex1Y,I1220,TRUE,_xll.ohTrigger(RecalcTrigger,Trigger1Y)),NA())</f>
        <v>2.1580024558920385E-2</v>
      </c>
    </row>
    <row r="1221" spans="2:17" x14ac:dyDescent="0.2">
      <c r="B1221" s="39" t="s">
        <v>42</v>
      </c>
      <c r="D1221" s="42">
        <f>_xll.qlCalendarAdvance(Calendar,$D1220,B1221,"f",FALSE)</f>
        <v>47921</v>
      </c>
      <c r="E1221" s="177">
        <f>_xll.qlInterestRateIndexValueDate(IndexON,D1221)</f>
        <v>47921</v>
      </c>
      <c r="F1221" s="193">
        <f>IFERROR(_xll.qlIndexFixing(IndexON,D1221,TRUE,_xll.ohTrigger(RecalcTrigger,TriggerON)),NA())</f>
        <v>2.0224219697313472E-2</v>
      </c>
      <c r="H1221" s="42">
        <f>_xll.qlCalendarAdvance(Calendar,$H1220,B1221,"f",FALSE)</f>
        <v>47921</v>
      </c>
      <c r="I1221" s="177">
        <f>_xll.qlInterestRateIndexValueDate(Index1M,$H1221)</f>
        <v>47925</v>
      </c>
      <c r="J1221" s="182">
        <f>IFERROR(_xll.qlIndexFixing(Index1M,$H1221,TRUE,_xll.ohTrigger(RecalcTrigger,Trigger1M)),NA())</f>
        <v>2.0449839994667676E-2</v>
      </c>
      <c r="K1221" s="44">
        <f>IFERROR(_xll.qlIndexFixing(Index3M,H1221,TRUE,_xll.ohTrigger(RecalcTrigger,Trigger3M)),NA())</f>
        <v>2.0991849860656886E-2</v>
      </c>
      <c r="L1221" s="44">
        <f>IFERROR(_xll.qlIndexFixing(Index6M,$H1221,TRUE,_xll.ohTrigger(RecalcTrigger,Trigger6M)),NA())</f>
        <v>2.1202449270571879E-2</v>
      </c>
      <c r="M1221" s="183">
        <f>IFERROR(_xll.qlIndexFixing(Index1Y,$H1221,TRUE,_xll.ohTrigger(RecalcTrigger,Trigger1Y)),NA())</f>
        <v>2.1591160421257558E-2</v>
      </c>
      <c r="N1221" s="182">
        <f>IFERROR(_xll.qlIndexFixing(ONIndex1M,I1221,TRUE,_xll.ohTrigger(RecalcTrigger,Trigger1M)),NA())</f>
        <v>2.0443584870966092E-2</v>
      </c>
      <c r="O1221" s="44">
        <f>IFERROR(_xll.qlIndexFixing(ONIndex3M,I1221,TRUE,_xll.ohTrigger(RecalcTrigger,Trigger3M)),NA())</f>
        <v>2.0982817238763829E-2</v>
      </c>
      <c r="P1221" s="44">
        <f>IFERROR(_xll.qlIndexFixing(ONIndex6M,I1221,TRUE,_xll.ohTrigger(RecalcTrigger,Trigger6M)),NA())</f>
        <v>2.1185032928396907E-2</v>
      </c>
      <c r="Q1221" s="183">
        <f>IFERROR(_xll.qlIndexFixing(ONIndex1Y,I1221,TRUE,_xll.ohTrigger(RecalcTrigger,Trigger1Y)),NA())</f>
        <v>2.1572581958624326E-2</v>
      </c>
    </row>
    <row r="1222" spans="2:17" x14ac:dyDescent="0.2">
      <c r="B1222" s="39" t="s">
        <v>42</v>
      </c>
      <c r="D1222" s="42">
        <f>_xll.qlCalendarAdvance(Calendar,$D1221,B1222,"f",FALSE)</f>
        <v>47928</v>
      </c>
      <c r="E1222" s="177">
        <f>_xll.qlInterestRateIndexValueDate(IndexON,D1222)</f>
        <v>47928</v>
      </c>
      <c r="F1222" s="193">
        <f>IFERROR(_xll.qlIndexFixing(IndexON,D1222,TRUE,_xll.ohTrigger(RecalcTrigger,TriggerON)),NA())</f>
        <v>2.0218302580303771E-2</v>
      </c>
      <c r="H1222" s="42">
        <f>_xll.qlCalendarAdvance(Calendar,$H1221,B1222,"f",FALSE)</f>
        <v>47928</v>
      </c>
      <c r="I1222" s="177">
        <f>_xll.qlInterestRateIndexValueDate(Index1M,$H1222)</f>
        <v>47932</v>
      </c>
      <c r="J1222" s="182">
        <f>IFERROR(_xll.qlIndexFixing(Index1M,$H1222,TRUE,_xll.ohTrigger(RecalcTrigger,Trigger1M)),NA())</f>
        <v>2.0443769280357075E-2</v>
      </c>
      <c r="K1222" s="44">
        <f>IFERROR(_xll.qlIndexFixing(Index3M,H1222,TRUE,_xll.ohTrigger(RecalcTrigger,Trigger3M)),NA())</f>
        <v>2.0984205581620161E-2</v>
      </c>
      <c r="L1222" s="44">
        <f>IFERROR(_xll.qlIndexFixing(Index6M,$H1222,TRUE,_xll.ohTrigger(RecalcTrigger,Trigger6M)),NA())</f>
        <v>2.1194616361443173E-2</v>
      </c>
      <c r="M1222" s="183">
        <f>IFERROR(_xll.qlIndexFixing(Index1Y,$H1222,TRUE,_xll.ohTrigger(RecalcTrigger,Trigger1Y)),NA())</f>
        <v>2.1582241251210003E-2</v>
      </c>
      <c r="N1222" s="182">
        <f>IFERROR(_xll.qlIndexFixing(ONIndex1M,I1222,TRUE,_xll.ohTrigger(RecalcTrigger,Trigger1M)),NA())</f>
        <v>2.043763120028963E-2</v>
      </c>
      <c r="O1222" s="44">
        <f>IFERROR(_xll.qlIndexFixing(ONIndex3M,I1222,TRUE,_xll.ohTrigger(RecalcTrigger,Trigger3M)),NA())</f>
        <v>2.097553792513196E-2</v>
      </c>
      <c r="P1222" s="44">
        <f>IFERROR(_xll.qlIndexFixing(ONIndex6M,I1222,TRUE,_xll.ohTrigger(RecalcTrigger,Trigger6M)),NA())</f>
        <v>2.1177951931488082E-2</v>
      </c>
      <c r="Q1222" s="183">
        <f>IFERROR(_xll.qlIndexFixing(ONIndex1Y,I1222,TRUE,_xll.ohTrigger(RecalcTrigger,Trigger1Y)),NA())</f>
        <v>2.1565088104926744E-2</v>
      </c>
    </row>
    <row r="1223" spans="2:17" x14ac:dyDescent="0.2">
      <c r="B1223" s="39" t="s">
        <v>42</v>
      </c>
      <c r="D1223" s="42">
        <f>_xll.qlCalendarAdvance(Calendar,$D1222,B1223,"f",FALSE)</f>
        <v>47935</v>
      </c>
      <c r="E1223" s="177">
        <f>_xll.qlInterestRateIndexValueDate(IndexON,D1223)</f>
        <v>47935</v>
      </c>
      <c r="F1223" s="193">
        <f>IFERROR(_xll.qlIndexFixing(IndexON,D1223,TRUE,_xll.ohTrigger(RecalcTrigger,TriggerON)),NA())</f>
        <v>2.0212331062730016E-2</v>
      </c>
      <c r="H1223" s="42">
        <f>_xll.qlCalendarAdvance(Calendar,$H1222,B1223,"f",FALSE)</f>
        <v>47935</v>
      </c>
      <c r="I1223" s="177">
        <f>_xll.qlInterestRateIndexValueDate(Index1M,$H1223)</f>
        <v>47939</v>
      </c>
      <c r="J1223" s="182">
        <f>IFERROR(_xll.qlIndexFixing(Index1M,$H1223,TRUE,_xll.ohTrigger(RecalcTrigger,Trigger1M)),NA())</f>
        <v>2.0437641203456956E-2</v>
      </c>
      <c r="K1223" s="44">
        <f>IFERROR(_xll.qlIndexFixing(Index3M,H1223,TRUE,_xll.ohTrigger(RecalcTrigger,Trigger3M)),NA())</f>
        <v>2.0976458797665354E-2</v>
      </c>
      <c r="L1223" s="44">
        <f>IFERROR(_xll.qlIndexFixing(Index6M,$H1223,TRUE,_xll.ohTrigger(RecalcTrigger,Trigger6M)),NA())</f>
        <v>2.1186691400363881E-2</v>
      </c>
      <c r="M1223" s="183">
        <f>IFERROR(_xll.qlIndexFixing(Index1Y,$H1223,TRUE,_xll.ohTrigger(RecalcTrigger,Trigger1Y)),NA())</f>
        <v>2.1573274989521916E-2</v>
      </c>
      <c r="N1223" s="182">
        <f>IFERROR(_xll.qlIndexFixing(ONIndex1M,I1223,TRUE,_xll.ohTrigger(RecalcTrigger,Trigger1M)),NA())</f>
        <v>2.0431619894916153E-2</v>
      </c>
      <c r="O1223" s="44">
        <f>IFERROR(_xll.qlIndexFixing(ONIndex3M,I1223,TRUE,_xll.ohTrigger(RecalcTrigger,Trigger3M)),NA())</f>
        <v>2.0968205520048855E-2</v>
      </c>
      <c r="P1223" s="44">
        <f>IFERROR(_xll.qlIndexFixing(ONIndex6M,I1223,TRUE,_xll.ohTrigger(RecalcTrigger,Trigger6M)),NA())</f>
        <v>2.1170817058475677E-2</v>
      </c>
      <c r="Q1223" s="183">
        <f>IFERROR(_xll.qlIndexFixing(ONIndex1Y,I1223,TRUE,_xll.ohTrigger(RecalcTrigger,Trigger1Y)),NA())</f>
        <v>2.1557543187835648E-2</v>
      </c>
    </row>
    <row r="1224" spans="2:17" x14ac:dyDescent="0.2">
      <c r="B1224" s="39" t="s">
        <v>42</v>
      </c>
      <c r="D1224" s="42">
        <f>_xll.qlCalendarAdvance(Calendar,$D1223,B1224,"f",FALSE)</f>
        <v>47942</v>
      </c>
      <c r="E1224" s="177">
        <f>_xll.qlInterestRateIndexValueDate(IndexON,D1224)</f>
        <v>47942</v>
      </c>
      <c r="F1224" s="193">
        <f>IFERROR(_xll.qlIndexFixing(IndexON,D1224,TRUE,_xll.ohTrigger(RecalcTrigger,TriggerON)),NA())</f>
        <v>2.0206305367800326E-2</v>
      </c>
      <c r="H1224" s="42">
        <f>_xll.qlCalendarAdvance(Calendar,$H1223,B1224,"f",FALSE)</f>
        <v>47942</v>
      </c>
      <c r="I1224" s="177">
        <f>_xll.qlInterestRateIndexValueDate(Index1M,$H1224)</f>
        <v>47946</v>
      </c>
      <c r="J1224" s="182">
        <f>IFERROR(_xll.qlIndexFixing(Index1M,$H1224,TRUE,_xll.ohTrigger(RecalcTrigger,Trigger1M)),NA())</f>
        <v>2.043132315360463E-2</v>
      </c>
      <c r="K1224" s="44">
        <f>IFERROR(_xll.qlIndexFixing(Index3M,H1224,TRUE,_xll.ohTrigger(RecalcTrigger,Trigger3M)),NA())</f>
        <v>2.096871496122206E-2</v>
      </c>
      <c r="L1224" s="44">
        <f>IFERROR(_xll.qlIndexFixing(Index6M,$H1224,TRUE,_xll.ohTrigger(RecalcTrigger,Trigger6M)),NA())</f>
        <v>2.1178758999668673E-2</v>
      </c>
      <c r="M1224" s="183">
        <f>IFERROR(_xll.qlIndexFixing(Index1Y,$H1224,TRUE,_xll.ohTrigger(RecalcTrigger,Trigger1Y)),NA())</f>
        <v>2.1564261831728031E-2</v>
      </c>
      <c r="N1224" s="182">
        <f>IFERROR(_xll.qlIndexFixing(ONIndex1M,I1224,TRUE,_xll.ohTrigger(RecalcTrigger,Trigger1M)),NA())</f>
        <v>2.0426123067139201E-2</v>
      </c>
      <c r="O1224" s="44">
        <f>IFERROR(_xll.qlIndexFixing(ONIndex3M,I1224,TRUE,_xll.ohTrigger(RecalcTrigger,Trigger3M)),NA())</f>
        <v>2.0961139936522599E-2</v>
      </c>
      <c r="P1224" s="44">
        <f>IFERROR(_xll.qlIndexFixing(ONIndex6M,I1224,TRUE,_xll.ohTrigger(RecalcTrigger,Trigger6M)),NA())</f>
        <v>2.1164051700537811E-2</v>
      </c>
      <c r="Q1224" s="183">
        <f>IFERROR(_xll.qlIndexFixing(ONIndex1Y,I1224,TRUE,_xll.ohTrigger(RecalcTrigger,Trigger1Y)),NA())</f>
        <v>2.1550346454786151E-2</v>
      </c>
    </row>
    <row r="1225" spans="2:17" x14ac:dyDescent="0.2">
      <c r="B1225" s="39" t="s">
        <v>42</v>
      </c>
      <c r="D1225" s="42">
        <f>_xll.qlCalendarAdvance(Calendar,$D1224,B1225,"f",FALSE)</f>
        <v>47953</v>
      </c>
      <c r="E1225" s="177">
        <f>_xll.qlInterestRateIndexValueDate(IndexON,D1225)</f>
        <v>47953</v>
      </c>
      <c r="F1225" s="193">
        <f>IFERROR(_xll.qlIndexFixing(IndexON,D1225,TRUE,_xll.ohTrigger(RecalcTrigger,TriggerON)),NA())</f>
        <v>2.0196470988809168E-2</v>
      </c>
      <c r="H1225" s="42">
        <f>_xll.qlCalendarAdvance(Calendar,$H1224,B1225,"f",FALSE)</f>
        <v>47953</v>
      </c>
      <c r="I1225" s="177">
        <f>_xll.qlInterestRateIndexValueDate(Index1M,$H1225)</f>
        <v>47955</v>
      </c>
      <c r="J1225" s="182">
        <f>IFERROR(_xll.qlIndexFixing(Index1M,$H1225,TRUE,_xll.ohTrigger(RecalcTrigger,Trigger1M)),NA())</f>
        <v>2.0423546561099681E-2</v>
      </c>
      <c r="K1225" s="44">
        <f>IFERROR(_xll.qlIndexFixing(Index3M,H1225,TRUE,_xll.ohTrigger(RecalcTrigger,Trigger3M)),NA())</f>
        <v>2.0958682957655735E-2</v>
      </c>
      <c r="L1225" s="44">
        <f>IFERROR(_xll.qlIndexFixing(Index6M,$H1225,TRUE,_xll.ohTrigger(RecalcTrigger,Trigger6M)),NA())</f>
        <v>2.1168484549297963E-2</v>
      </c>
      <c r="M1225" s="183">
        <f>IFERROR(_xll.qlIndexFixing(Index1Y,$H1225,TRUE,_xll.ohTrigger(RecalcTrigger,Trigger1Y)),NA())</f>
        <v>2.1552527764919761E-2</v>
      </c>
      <c r="N1225" s="182">
        <f>IFERROR(_xll.qlIndexFixing(ONIndex1M,I1225,TRUE,_xll.ohTrigger(RecalcTrigger,Trigger1M)),NA())</f>
        <v>2.0415898984502689E-2</v>
      </c>
      <c r="O1225" s="44">
        <f>IFERROR(_xll.qlIndexFixing(ONIndex3M,I1225,TRUE,_xll.ohTrigger(RecalcTrigger,Trigger3M)),NA())</f>
        <v>2.0949108561874041E-2</v>
      </c>
      <c r="P1225" s="44">
        <f>IFERROR(_xll.qlIndexFixing(ONIndex6M,I1225,TRUE,_xll.ohTrigger(RecalcTrigger,Trigger6M)),NA())</f>
        <v>2.1152224225522431E-2</v>
      </c>
      <c r="Q1225" s="183">
        <f>IFERROR(_xll.qlIndexFixing(ONIndex1Y,I1225,TRUE,_xll.ohTrigger(RecalcTrigger,Trigger1Y)),NA())</f>
        <v>2.1537908828577201E-2</v>
      </c>
    </row>
    <row r="1226" spans="2:17" x14ac:dyDescent="0.2">
      <c r="B1226" s="39" t="s">
        <v>42</v>
      </c>
      <c r="D1226" s="42">
        <f>_xll.qlCalendarAdvance(Calendar,$D1225,B1226,"f",FALSE)</f>
        <v>47960</v>
      </c>
      <c r="E1226" s="177">
        <f>_xll.qlInterestRateIndexValueDate(IndexON,D1226)</f>
        <v>47960</v>
      </c>
      <c r="F1226" s="193">
        <f>IFERROR(_xll.qlIndexFixing(IndexON,D1226,TRUE,_xll.ohTrigger(RecalcTrigger,TriggerON)),NA())</f>
        <v>2.0190315338899367E-2</v>
      </c>
      <c r="H1226" s="42">
        <f>_xll.qlCalendarAdvance(Calendar,$H1225,B1226,"f",FALSE)</f>
        <v>47960</v>
      </c>
      <c r="I1226" s="177">
        <f>_xll.qlInterestRateIndexValueDate(Index1M,$H1226)</f>
        <v>47962</v>
      </c>
      <c r="J1226" s="182">
        <f>IFERROR(_xll.qlIndexFixing(Index1M,$H1226,TRUE,_xll.ohTrigger(RecalcTrigger,Trigger1M)),NA())</f>
        <v>2.0417227009045524E-2</v>
      </c>
      <c r="K1226" s="44">
        <f>IFERROR(_xll.qlIndexFixing(Index3M,H1226,TRUE,_xll.ohTrigger(RecalcTrigger,Trigger3M)),NA())</f>
        <v>2.0950821740602591E-2</v>
      </c>
      <c r="L1226" s="44">
        <f>IFERROR(_xll.qlIndexFixing(Index6M,$H1226,TRUE,_xll.ohTrigger(RecalcTrigger,Trigger6M)),NA())</f>
        <v>2.1160434720682689E-2</v>
      </c>
      <c r="M1226" s="183">
        <f>IFERROR(_xll.qlIndexFixing(Index1Y,$H1226,TRUE,_xll.ohTrigger(RecalcTrigger,Trigger1Y)),NA())</f>
        <v>2.1543400692986527E-2</v>
      </c>
      <c r="N1226" s="182">
        <f>IFERROR(_xll.qlIndexFixing(ONIndex1M,I1226,TRUE,_xll.ohTrigger(RecalcTrigger,Trigger1M)),NA())</f>
        <v>2.0409683452253802E-2</v>
      </c>
      <c r="O1226" s="44">
        <f>IFERROR(_xll.qlIndexFixing(ONIndex3M,I1226,TRUE,_xll.ohTrigger(RecalcTrigger,Trigger3M)),NA())</f>
        <v>2.0941588393705857E-2</v>
      </c>
      <c r="P1226" s="44">
        <f>IFERROR(_xll.qlIndexFixing(ONIndex6M,I1226,TRUE,_xll.ohTrigger(RecalcTrigger,Trigger6M)),NA())</f>
        <v>2.1144898540343959E-2</v>
      </c>
      <c r="Q1226" s="183">
        <f>IFERROR(_xll.qlIndexFixing(ONIndex1Y,I1226,TRUE,_xll.ohTrigger(RecalcTrigger,Trigger1Y)),NA())</f>
        <v>2.1530183094684574E-2</v>
      </c>
    </row>
    <row r="1227" spans="2:17" x14ac:dyDescent="0.2">
      <c r="B1227" s="39" t="s">
        <v>42</v>
      </c>
      <c r="D1227" s="42">
        <f>_xll.qlCalendarAdvance(Calendar,$D1226,B1227,"f",FALSE)</f>
        <v>47967</v>
      </c>
      <c r="E1227" s="177">
        <f>_xll.qlInterestRateIndexValueDate(IndexON,D1227)</f>
        <v>47967</v>
      </c>
      <c r="F1227" s="193">
        <f>IFERROR(_xll.qlIndexFixing(IndexON,D1227,TRUE,_xll.ohTrigger(RecalcTrigger,TriggerON)),NA())</f>
        <v>2.0184106282830072E-2</v>
      </c>
      <c r="H1227" s="42">
        <f>_xll.qlCalendarAdvance(Calendar,$H1226,B1227,"f",FALSE)</f>
        <v>47967</v>
      </c>
      <c r="I1227" s="177">
        <f>_xll.qlInterestRateIndexValueDate(Index1M,$H1227)</f>
        <v>47970</v>
      </c>
      <c r="J1227" s="182">
        <f>IFERROR(_xll.qlIndexFixing(Index1M,$H1227,TRUE,_xll.ohTrigger(RecalcTrigger,Trigger1M)),NA())</f>
        <v>2.040981815082352E-2</v>
      </c>
      <c r="K1227" s="44">
        <f>IFERROR(_xll.qlIndexFixing(Index3M,H1227,TRUE,_xll.ohTrigger(RecalcTrigger,Trigger3M)),NA())</f>
        <v>2.0941871441741929E-2</v>
      </c>
      <c r="L1227" s="44">
        <f>IFERROR(_xll.qlIndexFixing(Index6M,$H1227,TRUE,_xll.ohTrigger(RecalcTrigger,Trigger6M)),NA())</f>
        <v>2.1151216329704167E-2</v>
      </c>
      <c r="M1227" s="183">
        <f>IFERROR(_xll.qlIndexFixing(Index1Y,$H1227,TRUE,_xll.ohTrigger(RecalcTrigger,Trigger1Y)),NA())</f>
        <v>2.1532959871366952E-2</v>
      </c>
      <c r="N1227" s="182">
        <f>IFERROR(_xll.qlIndexFixing(ONIndex1M,I1227,TRUE,_xll.ohTrigger(RecalcTrigger,Trigger1M)),NA())</f>
        <v>2.0402510530077578E-2</v>
      </c>
      <c r="O1227" s="44">
        <f>IFERROR(_xll.qlIndexFixing(ONIndex3M,I1227,TRUE,_xll.ohTrigger(RecalcTrigger,Trigger3M)),NA())</f>
        <v>2.093293018699427E-2</v>
      </c>
      <c r="P1227" s="44">
        <f>IFERROR(_xll.qlIndexFixing(ONIndex6M,I1227,TRUE,_xll.ohTrigger(RecalcTrigger,Trigger6M)),NA())</f>
        <v>2.1136461467943235E-2</v>
      </c>
      <c r="Q1227" s="183">
        <f>IFERROR(_xll.qlIndexFixing(ONIndex1Y,I1227,TRUE,_xll.ohTrigger(RecalcTrigger,Trigger1Y)),NA())</f>
        <v>2.1521292233357414E-2</v>
      </c>
    </row>
    <row r="1228" spans="2:17" x14ac:dyDescent="0.2">
      <c r="B1228" s="39" t="s">
        <v>42</v>
      </c>
      <c r="D1228" s="42">
        <f>_xll.qlCalendarAdvance(Calendar,$D1227,B1228,"f",FALSE)</f>
        <v>47974</v>
      </c>
      <c r="E1228" s="177">
        <f>_xll.qlInterestRateIndexValueDate(IndexON,D1228)</f>
        <v>47974</v>
      </c>
      <c r="F1228" s="193">
        <f>IFERROR(_xll.qlIndexFixing(IndexON,D1228,TRUE,_xll.ohTrigger(RecalcTrigger,TriggerON)),NA())</f>
        <v>2.0177844043862692E-2</v>
      </c>
      <c r="H1228" s="42">
        <f>_xll.qlCalendarAdvance(Calendar,$H1227,B1228,"f",FALSE)</f>
        <v>47974</v>
      </c>
      <c r="I1228" s="177">
        <f>_xll.qlInterestRateIndexValueDate(Index1M,$H1228)</f>
        <v>47976</v>
      </c>
      <c r="J1228" s="182">
        <f>IFERROR(_xll.qlIndexFixing(Index1M,$H1228,TRUE,_xll.ohTrigger(RecalcTrigger,Trigger1M)),NA())</f>
        <v>2.0404418591498941E-2</v>
      </c>
      <c r="K1228" s="44">
        <f>IFERROR(_xll.qlIndexFixing(Index3M,H1228,TRUE,_xll.ohTrigger(RecalcTrigger,Trigger3M)),NA())</f>
        <v>2.0934975634496082E-2</v>
      </c>
      <c r="L1228" s="44">
        <f>IFERROR(_xll.qlIndexFixing(Index6M,$H1228,TRUE,_xll.ohTrigger(RecalcTrigger,Trigger6M)),NA())</f>
        <v>2.114423702740104E-2</v>
      </c>
      <c r="M1228" s="183">
        <f>IFERROR(_xll.qlIndexFixing(Index1Y,$H1228,TRUE,_xll.ohTrigger(RecalcTrigger,Trigger1Y)),NA())</f>
        <v>2.1525008052504575E-2</v>
      </c>
      <c r="N1228" s="182">
        <f>IFERROR(_xll.qlIndexFixing(ONIndex1M,I1228,TRUE,_xll.ohTrigger(RecalcTrigger,Trigger1M)),NA())</f>
        <v>2.0397082388141641E-2</v>
      </c>
      <c r="O1228" s="44">
        <f>IFERROR(_xll.qlIndexFixing(ONIndex3M,I1228,TRUE,_xll.ohTrigger(RecalcTrigger,Trigger3M)),NA())</f>
        <v>2.0926392116109582E-2</v>
      </c>
      <c r="P1228" s="44">
        <f>IFERROR(_xll.qlIndexFixing(ONIndex6M,I1228,TRUE,_xll.ohTrigger(RecalcTrigger,Trigger6M)),NA())</f>
        <v>2.1130088429366367E-2</v>
      </c>
      <c r="Q1228" s="183">
        <f>IFERROR(_xll.qlIndexFixing(ONIndex1Y,I1228,TRUE,_xll.ohTrigger(RecalcTrigger,Trigger1Y)),NA())</f>
        <v>2.1514581234480801E-2</v>
      </c>
    </row>
    <row r="1229" spans="2:17" x14ac:dyDescent="0.2">
      <c r="B1229" s="39" t="s">
        <v>42</v>
      </c>
      <c r="D1229" s="42">
        <f>_xll.qlCalendarAdvance(Calendar,$D1228,B1229,"f",FALSE)</f>
        <v>47981</v>
      </c>
      <c r="E1229" s="177">
        <f>_xll.qlInterestRateIndexValueDate(IndexON,D1229)</f>
        <v>47981</v>
      </c>
      <c r="F1229" s="193">
        <f>IFERROR(_xll.qlIndexFixing(IndexON,D1229,TRUE,_xll.ohTrigger(RecalcTrigger,TriggerON)),NA())</f>
        <v>2.0171528845258635E-2</v>
      </c>
      <c r="H1229" s="42">
        <f>_xll.qlCalendarAdvance(Calendar,$H1228,B1229,"f",FALSE)</f>
        <v>47981</v>
      </c>
      <c r="I1229" s="177">
        <f>_xll.qlInterestRateIndexValueDate(Index1M,$H1229)</f>
        <v>47983</v>
      </c>
      <c r="J1229" s="182">
        <f>IFERROR(_xll.qlIndexFixing(Index1M,$H1229,TRUE,_xll.ohTrigger(RecalcTrigger,Trigger1M)),NA())</f>
        <v>2.0397930121672514E-2</v>
      </c>
      <c r="K1229" s="44">
        <f>IFERROR(_xll.qlIndexFixing(Index3M,H1229,TRUE,_xll.ohTrigger(RecalcTrigger,Trigger3M)),NA())</f>
        <v>2.0926958133542506E-2</v>
      </c>
      <c r="L1229" s="44">
        <f>IFERROR(_xll.qlIndexFixing(Index6M,$H1229,TRUE,_xll.ohTrigger(RecalcTrigger,Trigger6M)),NA())</f>
        <v>2.1136022572229483E-2</v>
      </c>
      <c r="M1229" s="183">
        <f>IFERROR(_xll.qlIndexFixing(Index1Y,$H1229,TRUE,_xll.ohTrigger(RecalcTrigger,Trigger1Y)),NA())</f>
        <v>2.1515742875079298E-2</v>
      </c>
      <c r="N1229" s="182">
        <f>IFERROR(_xll.qlIndexFixing(ONIndex1M,I1229,TRUE,_xll.ohTrigger(RecalcTrigger,Trigger1M)),NA())</f>
        <v>2.0390697251002621E-2</v>
      </c>
      <c r="O1229" s="44">
        <f>IFERROR(_xll.qlIndexFixing(ONIndex3M,I1229,TRUE,_xll.ohTrigger(RecalcTrigger,Trigger3M)),NA())</f>
        <v>2.0918716459599196E-2</v>
      </c>
      <c r="P1229" s="44">
        <f>IFERROR(_xll.qlIndexFixing(ONIndex6M,I1229,TRUE,_xll.ohTrigger(RecalcTrigger,Trigger6M)),NA())</f>
        <v>2.1122604396133227E-2</v>
      </c>
      <c r="Q1229" s="183">
        <f>IFERROR(_xll.qlIndexFixing(ONIndex1Y,I1229,TRUE,_xll.ohTrigger(RecalcTrigger,Trigger1Y)),NA())</f>
        <v>2.1506705488425482E-2</v>
      </c>
    </row>
    <row r="1230" spans="2:17" x14ac:dyDescent="0.2">
      <c r="B1230" s="39" t="s">
        <v>42</v>
      </c>
      <c r="D1230" s="42">
        <f>_xll.qlCalendarAdvance(Calendar,$D1229,B1230,"f",FALSE)</f>
        <v>47988</v>
      </c>
      <c r="E1230" s="177">
        <f>_xll.qlInterestRateIndexValueDate(IndexON,D1230)</f>
        <v>47988</v>
      </c>
      <c r="F1230" s="193">
        <f>IFERROR(_xll.qlIndexFixing(IndexON,D1230,TRUE,_xll.ohTrigger(RecalcTrigger,TriggerON)),NA())</f>
        <v>2.016516091011944E-2</v>
      </c>
      <c r="H1230" s="42">
        <f>_xll.qlCalendarAdvance(Calendar,$H1229,B1230,"f",FALSE)</f>
        <v>47988</v>
      </c>
      <c r="I1230" s="177">
        <f>_xll.qlInterestRateIndexValueDate(Index1M,$H1230)</f>
        <v>47990</v>
      </c>
      <c r="J1230" s="182">
        <f>IFERROR(_xll.qlIndexFixing(Index1M,$H1230,TRUE,_xll.ohTrigger(RecalcTrigger,Trigger1M)),NA())</f>
        <v>2.0391385741589663E-2</v>
      </c>
      <c r="K1230" s="44">
        <f>IFERROR(_xll.qlIndexFixing(Index3M,H1230,TRUE,_xll.ohTrigger(RecalcTrigger,Trigger3M)),NA())</f>
        <v>2.0918890350678995E-2</v>
      </c>
      <c r="L1230" s="44">
        <f>IFERROR(_xll.qlIndexFixing(Index6M,$H1230,TRUE,_xll.ohTrigger(RecalcTrigger,Trigger6M)),NA())</f>
        <v>2.1127757700474759E-2</v>
      </c>
      <c r="M1230" s="183">
        <f>IFERROR(_xll.qlIndexFixing(Index1Y,$H1230,TRUE,_xll.ohTrigger(RecalcTrigger,Trigger1Y)),NA())</f>
        <v>2.1506432053611996E-2</v>
      </c>
      <c r="N1230" s="182">
        <f>IFERROR(_xll.qlIndexFixing(ONIndex1M,I1230,TRUE,_xll.ohTrigger(RecalcTrigger,Trigger1M)),NA())</f>
        <v>2.0384255973810994E-2</v>
      </c>
      <c r="O1230" s="44">
        <f>IFERROR(_xll.qlIndexFixing(ONIndex3M,I1230,TRUE,_xll.ohTrigger(RecalcTrigger,Trigger3M)),NA())</f>
        <v>2.0910989426825566E-2</v>
      </c>
      <c r="P1230" s="44">
        <f>IFERROR(_xll.qlIndexFixing(ONIndex6M,I1230,TRUE,_xll.ohTrigger(RecalcTrigger,Trigger6M)),NA())</f>
        <v>2.1115067972807822E-2</v>
      </c>
      <c r="Q1230" s="183">
        <f>IFERROR(_xll.qlIndexFixing(ONIndex1Y,I1230,TRUE,_xll.ohTrigger(RecalcTrigger,Trigger1Y)),NA())</f>
        <v>2.1498780118545113E-2</v>
      </c>
    </row>
    <row r="1231" spans="2:17" x14ac:dyDescent="0.2">
      <c r="B1231" s="39" t="s">
        <v>42</v>
      </c>
      <c r="D1231" s="42">
        <f>_xll.qlCalendarAdvance(Calendar,$D1230,B1231,"f",FALSE)</f>
        <v>47995</v>
      </c>
      <c r="E1231" s="177">
        <f>_xll.qlInterestRateIndexValueDate(IndexON,D1231)</f>
        <v>47995</v>
      </c>
      <c r="F1231" s="193">
        <f>IFERROR(_xll.qlIndexFixing(IndexON,D1231,TRUE,_xll.ohTrigger(RecalcTrigger,TriggerON)),NA())</f>
        <v>2.0158740461786451E-2</v>
      </c>
      <c r="H1231" s="42">
        <f>_xll.qlCalendarAdvance(Calendar,$H1230,B1231,"f",FALSE)</f>
        <v>47995</v>
      </c>
      <c r="I1231" s="177">
        <f>_xll.qlInterestRateIndexValueDate(Index1M,$H1231)</f>
        <v>47997</v>
      </c>
      <c r="J1231" s="182">
        <f>IFERROR(_xll.qlIndexFixing(Index1M,$H1231,TRUE,_xll.ohTrigger(RecalcTrigger,Trigger1M)),NA())</f>
        <v>2.0384785649089632E-2</v>
      </c>
      <c r="K1231" s="44">
        <f>IFERROR(_xll.qlIndexFixing(Index3M,H1231,TRUE,_xll.ohTrigger(RecalcTrigger,Trigger3M)),NA())</f>
        <v>2.0910772513922277E-2</v>
      </c>
      <c r="L1231" s="44">
        <f>IFERROR(_xll.qlIndexFixing(Index6M,$H1231,TRUE,_xll.ohTrigger(RecalcTrigger,Trigger6M)),NA())</f>
        <v>2.1119423839243458E-2</v>
      </c>
      <c r="M1231" s="183">
        <f>IFERROR(_xll.qlIndexFixing(Index1Y,$H1231,TRUE,_xll.ohTrigger(RecalcTrigger,Trigger1Y)),NA())</f>
        <v>2.1497075783661456E-2</v>
      </c>
      <c r="N1231" s="182">
        <f>IFERROR(_xll.qlIndexFixing(ONIndex1M,I1231,TRUE,_xll.ohTrigger(RecalcTrigger,Trigger1M)),NA())</f>
        <v>2.0377758753769015E-2</v>
      </c>
      <c r="O1231" s="44">
        <f>IFERROR(_xll.qlIndexFixing(ONIndex3M,I1231,TRUE,_xll.ohTrigger(RecalcTrigger,Trigger3M)),NA())</f>
        <v>2.0903211244007736E-2</v>
      </c>
      <c r="P1231" s="44">
        <f>IFERROR(_xll.qlIndexFixing(ONIndex6M,I1231,TRUE,_xll.ohTrigger(RecalcTrigger,Trigger6M)),NA())</f>
        <v>2.1107479355553238E-2</v>
      </c>
      <c r="Q1231" s="183">
        <f>IFERROR(_xll.qlIndexFixing(ONIndex1Y,I1231,TRUE,_xll.ohTrigger(RecalcTrigger,Trigger1Y)),NA())</f>
        <v>2.1490805314927641E-2</v>
      </c>
    </row>
    <row r="1232" spans="2:17" x14ac:dyDescent="0.2">
      <c r="B1232" s="39" t="s">
        <v>42</v>
      </c>
      <c r="D1232" s="42">
        <f>_xll.qlCalendarAdvance(Calendar,$D1231,B1232,"f",FALSE)</f>
        <v>48002</v>
      </c>
      <c r="E1232" s="177">
        <f>_xll.qlInterestRateIndexValueDate(IndexON,D1232)</f>
        <v>48002</v>
      </c>
      <c r="F1232" s="193">
        <f>IFERROR(_xll.qlIndexFixing(IndexON,D1232,TRUE,_xll.ohTrigger(RecalcTrigger,TriggerON)),NA())</f>
        <v>2.0152267723441142E-2</v>
      </c>
      <c r="H1232" s="42">
        <f>_xll.qlCalendarAdvance(Calendar,$H1231,B1232,"f",FALSE)</f>
        <v>48002</v>
      </c>
      <c r="I1232" s="177">
        <f>_xll.qlInterestRateIndexValueDate(Index1M,$H1232)</f>
        <v>48004</v>
      </c>
      <c r="J1232" s="182">
        <f>IFERROR(_xll.qlIndexFixing(Index1M,$H1232,TRUE,_xll.ohTrigger(RecalcTrigger,Trigger1M)),NA())</f>
        <v>2.0378130042001674E-2</v>
      </c>
      <c r="K1232" s="44">
        <f>IFERROR(_xll.qlIndexFixing(Index3M,H1232,TRUE,_xll.ohTrigger(RecalcTrigger,Trigger3M)),NA())</f>
        <v>2.0902604851283008E-2</v>
      </c>
      <c r="L1232" s="44">
        <f>IFERROR(_xll.qlIndexFixing(Index6M,$H1232,TRUE,_xll.ohTrigger(RecalcTrigger,Trigger6M)),NA())</f>
        <v>2.1111070708050815E-2</v>
      </c>
      <c r="M1232" s="183">
        <f>IFERROR(_xll.qlIndexFixing(Index1Y,$H1232,TRUE,_xll.ohTrigger(RecalcTrigger,Trigger1Y)),NA())</f>
        <v>2.1487674260786249E-2</v>
      </c>
      <c r="N1232" s="182">
        <f>IFERROR(_xll.qlIndexFixing(ONIndex1M,I1232,TRUE,_xll.ohTrigger(RecalcTrigger,Trigger1M)),NA())</f>
        <v>2.0371205788398683E-2</v>
      </c>
      <c r="O1232" s="44">
        <f>IFERROR(_xll.qlIndexFixing(ONIndex3M,I1232,TRUE,_xll.ohTrigger(RecalcTrigger,Trigger3M)),NA())</f>
        <v>2.0895382138004237E-2</v>
      </c>
      <c r="P1232" s="44">
        <f>IFERROR(_xll.qlIndexFixing(ONIndex6M,I1232,TRUE,_xll.ohTrigger(RecalcTrigger,Trigger6M)),NA())</f>
        <v>2.1099838740692434E-2</v>
      </c>
      <c r="Q1232" s="183">
        <f>IFERROR(_xll.qlIndexFixing(ONIndex1Y,I1232,TRUE,_xll.ohTrigger(RecalcTrigger,Trigger1Y)),NA())</f>
        <v>2.1482781267820883E-2</v>
      </c>
    </row>
    <row r="1233" spans="2:17" x14ac:dyDescent="0.2">
      <c r="B1233" s="39" t="s">
        <v>42</v>
      </c>
      <c r="D1233" s="42">
        <f>_xll.qlCalendarAdvance(Calendar,$D1232,B1233,"f",FALSE)</f>
        <v>48009</v>
      </c>
      <c r="E1233" s="177">
        <f>_xll.qlInterestRateIndexValueDate(IndexON,D1233)</f>
        <v>48009</v>
      </c>
      <c r="F1233" s="193">
        <f>IFERROR(_xll.qlIndexFixing(IndexON,D1233,TRUE,_xll.ohTrigger(RecalcTrigger,TriggerON)),NA())</f>
        <v>2.0145742918424858E-2</v>
      </c>
      <c r="H1233" s="42">
        <f>_xll.qlCalendarAdvance(Calendar,$H1232,B1233,"f",FALSE)</f>
        <v>48009</v>
      </c>
      <c r="I1233" s="177">
        <f>_xll.qlInterestRateIndexValueDate(Index1M,$H1233)</f>
        <v>48011</v>
      </c>
      <c r="J1233" s="182">
        <f>IFERROR(_xll.qlIndexFixing(Index1M,$H1233,TRUE,_xll.ohTrigger(RecalcTrigger,Trigger1M)),NA())</f>
        <v>2.0371419118165035E-2</v>
      </c>
      <c r="K1233" s="44">
        <f>IFERROR(_xll.qlIndexFixing(Index3M,H1233,TRUE,_xll.ohTrigger(RecalcTrigger,Trigger3M)),NA())</f>
        <v>2.0894387590776189E-2</v>
      </c>
      <c r="L1233" s="44">
        <f>IFERROR(_xll.qlIndexFixing(Index6M,$H1233,TRUE,_xll.ohTrigger(RecalcTrigger,Trigger6M)),NA())</f>
        <v>2.1102667722813783E-2</v>
      </c>
      <c r="M1233" s="183">
        <f>IFERROR(_xll.qlIndexFixing(Index1Y,$H1233,TRUE,_xll.ohTrigger(RecalcTrigger,Trigger1Y)),NA())</f>
        <v>2.1478227680543638E-2</v>
      </c>
      <c r="N1233" s="182">
        <f>IFERROR(_xll.qlIndexFixing(ONIndex1M,I1233,TRUE,_xll.ohTrigger(RecalcTrigger,Trigger1M)),NA())</f>
        <v>2.0364597275062124E-2</v>
      </c>
      <c r="O1233" s="44">
        <f>IFERROR(_xll.qlIndexFixing(ONIndex3M,I1233,TRUE,_xll.ohTrigger(RecalcTrigger,Trigger3M)),NA())</f>
        <v>2.0887502334954178E-2</v>
      </c>
      <c r="P1233" s="44">
        <f>IFERROR(_xll.qlIndexFixing(ONIndex6M,I1233,TRUE,_xll.ohTrigger(RecalcTrigger,Trigger6M)),NA())</f>
        <v>2.109214632446843E-2</v>
      </c>
      <c r="Q1233" s="183">
        <f>IFERROR(_xll.qlIndexFixing(ONIndex1Y,I1233,TRUE,_xll.ohTrigger(RecalcTrigger,Trigger1Y)),NA())</f>
        <v>2.1474708167232848E-2</v>
      </c>
    </row>
    <row r="1234" spans="2:17" x14ac:dyDescent="0.2">
      <c r="B1234" s="39" t="s">
        <v>42</v>
      </c>
      <c r="D1234" s="42">
        <f>_xll.qlCalendarAdvance(Calendar,$D1233,B1234,"f",FALSE)</f>
        <v>48016</v>
      </c>
      <c r="E1234" s="177">
        <f>_xll.qlInterestRateIndexValueDate(IndexON,D1234)</f>
        <v>48016</v>
      </c>
      <c r="F1234" s="193">
        <f>IFERROR(_xll.qlIndexFixing(IndexON,D1234,TRUE,_xll.ohTrigger(RecalcTrigger,TriggerON)),NA())</f>
        <v>2.0139166269759201E-2</v>
      </c>
      <c r="H1234" s="42">
        <f>_xll.qlCalendarAdvance(Calendar,$H1233,B1234,"f",FALSE)</f>
        <v>48016</v>
      </c>
      <c r="I1234" s="177">
        <f>_xll.qlInterestRateIndexValueDate(Index1M,$H1234)</f>
        <v>48018</v>
      </c>
      <c r="J1234" s="182">
        <f>IFERROR(_xll.qlIndexFixing(Index1M,$H1234,TRUE,_xll.ohTrigger(RecalcTrigger,Trigger1M)),NA())</f>
        <v>2.0364653075416461E-2</v>
      </c>
      <c r="K1234" s="44">
        <f>IFERROR(_xll.qlIndexFixing(Index3M,H1234,TRUE,_xll.ohTrigger(RecalcTrigger,Trigger3M)),NA())</f>
        <v>2.0886120960417684E-2</v>
      </c>
      <c r="L1234" s="44">
        <f>IFERROR(_xll.qlIndexFixing(Index6M,$H1234,TRUE,_xll.ohTrigger(RecalcTrigger,Trigger6M)),NA())</f>
        <v>2.1094215082502383E-2</v>
      </c>
      <c r="M1234" s="183">
        <f>IFERROR(_xll.qlIndexFixing(Index1Y,$H1234,TRUE,_xll.ohTrigger(RecalcTrigger,Trigger1Y)),NA())</f>
        <v>2.1468736238488939E-2</v>
      </c>
      <c r="N1234" s="182">
        <f>IFERROR(_xll.qlIndexFixing(ONIndex1M,I1234,TRUE,_xll.ohTrigger(RecalcTrigger,Trigger1M)),NA())</f>
        <v>2.0357933411121465E-2</v>
      </c>
      <c r="O1234" s="44">
        <f>IFERROR(_xll.qlIndexFixing(ONIndex3M,I1234,TRUE,_xll.ohTrigger(RecalcTrigger,Trigger3M)),NA())</f>
        <v>2.087957206171609E-2</v>
      </c>
      <c r="P1234" s="44">
        <f>IFERROR(_xll.qlIndexFixing(ONIndex6M,I1234,TRUE,_xll.ohTrigger(RecalcTrigger,Trigger6M)),NA())</f>
        <v>2.1084402302964378E-2</v>
      </c>
      <c r="Q1234" s="183">
        <f>IFERROR(_xll.qlIndexFixing(ONIndex1Y,I1234,TRUE,_xll.ohTrigger(RecalcTrigger,Trigger1Y)),NA())</f>
        <v>2.1466586203251481E-2</v>
      </c>
    </row>
    <row r="1235" spans="2:17" x14ac:dyDescent="0.2">
      <c r="B1235" s="39" t="s">
        <v>42</v>
      </c>
      <c r="D1235" s="42">
        <f>_xll.qlCalendarAdvance(Calendar,$D1234,B1235,"f",FALSE)</f>
        <v>48023</v>
      </c>
      <c r="E1235" s="177">
        <f>_xll.qlInterestRateIndexValueDate(IndexON,D1235)</f>
        <v>48023</v>
      </c>
      <c r="F1235" s="193">
        <f>IFERROR(_xll.qlIndexFixing(IndexON,D1235,TRUE,_xll.ohTrigger(RecalcTrigger,TriggerON)),NA())</f>
        <v>2.0132538000785516E-2</v>
      </c>
      <c r="H1235" s="42">
        <f>_xll.qlCalendarAdvance(Calendar,$H1234,B1235,"f",FALSE)</f>
        <v>48023</v>
      </c>
      <c r="I1235" s="177">
        <f>_xll.qlInterestRateIndexValueDate(Index1M,$H1235)</f>
        <v>48025</v>
      </c>
      <c r="J1235" s="182">
        <f>IFERROR(_xll.qlIndexFixing(Index1M,$H1235,TRUE,_xll.ohTrigger(RecalcTrigger,Trigger1M)),NA())</f>
        <v>2.03578321115927E-2</v>
      </c>
      <c r="K1235" s="44">
        <f>IFERROR(_xll.qlIndexFixing(Index3M,H1235,TRUE,_xll.ohTrigger(RecalcTrigger,Trigger3M)),NA())</f>
        <v>2.0877805188219016E-2</v>
      </c>
      <c r="L1235" s="44">
        <f>IFERROR(_xll.qlIndexFixing(Index6M,$H1235,TRUE,_xll.ohTrigger(RecalcTrigger,Trigger6M)),NA())</f>
        <v>2.1085684058408955E-2</v>
      </c>
      <c r="M1235" s="183">
        <f>IFERROR(_xll.qlIndexFixing(Index1Y,$H1235,TRUE,_xll.ohTrigger(RecalcTrigger,Trigger1Y)),NA())</f>
        <v>2.1459200130177457E-2</v>
      </c>
      <c r="N1235" s="182">
        <f>IFERROR(_xll.qlIndexFixing(ONIndex1M,I1235,TRUE,_xll.ohTrigger(RecalcTrigger,Trigger1M)),NA())</f>
        <v>2.0351214393938832E-2</v>
      </c>
      <c r="O1235" s="44">
        <f>IFERROR(_xll.qlIndexFixing(ONIndex3M,I1235,TRUE,_xll.ohTrigger(RecalcTrigger,Trigger3M)),NA())</f>
        <v>2.0871591544588952E-2</v>
      </c>
      <c r="P1235" s="44">
        <f>IFERROR(_xll.qlIndexFixing(ONIndex6M,I1235,TRUE,_xll.ohTrigger(RecalcTrigger,Trigger6M)),NA())</f>
        <v>2.1076606872663106E-2</v>
      </c>
      <c r="Q1235" s="183">
        <f>IFERROR(_xll.qlIndexFixing(ONIndex1Y,I1235,TRUE,_xll.ohTrigger(RecalcTrigger,Trigger1Y)),NA())</f>
        <v>2.1458415566044664E-2</v>
      </c>
    </row>
    <row r="1236" spans="2:17" x14ac:dyDescent="0.2">
      <c r="B1236" s="39" t="s">
        <v>42</v>
      </c>
      <c r="D1236" s="42">
        <f>_xll.qlCalendarAdvance(Calendar,$D1235,B1236,"f",FALSE)</f>
        <v>48030</v>
      </c>
      <c r="E1236" s="177">
        <f>_xll.qlInterestRateIndexValueDate(IndexON,D1236)</f>
        <v>48030</v>
      </c>
      <c r="F1236" s="193">
        <f>IFERROR(_xll.qlIndexFixing(IndexON,D1236,TRUE,_xll.ohTrigger(RecalcTrigger,TriggerON)),NA())</f>
        <v>2.0125858334685276E-2</v>
      </c>
      <c r="H1236" s="42">
        <f>_xll.qlCalendarAdvance(Calendar,$H1235,B1236,"f",FALSE)</f>
        <v>48030</v>
      </c>
      <c r="I1236" s="177">
        <f>_xll.qlInterestRateIndexValueDate(Index1M,$H1236)</f>
        <v>48032</v>
      </c>
      <c r="J1236" s="182">
        <f>IFERROR(_xll.qlIndexFixing(Index1M,$H1236,TRUE,_xll.ohTrigger(RecalcTrigger,Trigger1M)),NA())</f>
        <v>2.0350956424523003E-2</v>
      </c>
      <c r="K1236" s="44">
        <f>IFERROR(_xll.qlIndexFixing(Index3M,H1236,TRUE,_xll.ohTrigger(RecalcTrigger,Trigger3M)),NA())</f>
        <v>2.0869440502195184E-2</v>
      </c>
      <c r="L1236" s="44">
        <f>IFERROR(_xll.qlIndexFixing(Index6M,$H1236,TRUE,_xll.ohTrigger(RecalcTrigger,Trigger6M)),NA())</f>
        <v>2.1077120866434949E-2</v>
      </c>
      <c r="M1236" s="183">
        <f>IFERROR(_xll.qlIndexFixing(Index1Y,$H1236,TRUE,_xll.ohTrigger(RecalcTrigger,Trigger1Y)),NA())</f>
        <v>2.14496195511619E-2</v>
      </c>
      <c r="N1236" s="182">
        <f>IFERROR(_xll.qlIndexFixing(ONIndex1M,I1236,TRUE,_xll.ohTrigger(RecalcTrigger,Trigger1M)),NA())</f>
        <v>2.0344440421036225E-2</v>
      </c>
      <c r="O1236" s="44">
        <f>IFERROR(_xll.qlIndexFixing(ONIndex3M,I1236,TRUE,_xll.ohTrigger(RecalcTrigger,Trigger3M)),NA())</f>
        <v>2.0863561010111553E-2</v>
      </c>
      <c r="P1236" s="44">
        <f>IFERROR(_xll.qlIndexFixing(ONIndex6M,I1236,TRUE,_xll.ohTrigger(RecalcTrigger,Trigger6M)),NA())</f>
        <v>2.1068760229647765E-2</v>
      </c>
      <c r="Q1236" s="183">
        <f>IFERROR(_xll.qlIndexFixing(ONIndex1Y,I1236,TRUE,_xll.ohTrigger(RecalcTrigger,Trigger1Y)),NA())</f>
        <v>2.1450196445860215E-2</v>
      </c>
    </row>
    <row r="1237" spans="2:17" x14ac:dyDescent="0.2">
      <c r="B1237" s="39" t="s">
        <v>42</v>
      </c>
      <c r="D1237" s="42">
        <f>_xll.qlCalendarAdvance(Calendar,$D1236,B1237,"f",FALSE)</f>
        <v>48037</v>
      </c>
      <c r="E1237" s="177">
        <f>_xll.qlInterestRateIndexValueDate(IndexON,D1237)</f>
        <v>48037</v>
      </c>
      <c r="F1237" s="193">
        <f>IFERROR(_xll.qlIndexFixing(IndexON,D1237,TRUE,_xll.ohTrigger(RecalcTrigger,TriggerON)),NA())</f>
        <v>2.0119127494799827E-2</v>
      </c>
      <c r="H1237" s="42">
        <f>_xll.qlCalendarAdvance(Calendar,$H1236,B1237,"f",FALSE)</f>
        <v>48037</v>
      </c>
      <c r="I1237" s="177">
        <f>_xll.qlInterestRateIndexValueDate(Index1M,$H1237)</f>
        <v>48039</v>
      </c>
      <c r="J1237" s="182">
        <f>IFERROR(_xll.qlIndexFixing(Index1M,$H1237,TRUE,_xll.ohTrigger(RecalcTrigger,Trigger1M)),NA())</f>
        <v>2.0344026212054112E-2</v>
      </c>
      <c r="K1237" s="44">
        <f>IFERROR(_xll.qlIndexFixing(Index3M,H1237,TRUE,_xll.ohTrigger(RecalcTrigger,Trigger3M)),NA())</f>
        <v>2.0861027130360317E-2</v>
      </c>
      <c r="L1237" s="44">
        <f>IFERROR(_xll.qlIndexFixing(Index6M,$H1237,TRUE,_xll.ohTrigger(RecalcTrigger,Trigger6M)),NA())</f>
        <v>2.1068508650972879E-2</v>
      </c>
      <c r="M1237" s="183">
        <f>IFERROR(_xll.qlIndexFixing(Index1Y,$H1237,TRUE,_xll.ohTrigger(RecalcTrigger,Trigger1Y)),NA())</f>
        <v>2.1439994696994102E-2</v>
      </c>
      <c r="N1237" s="182">
        <f>IFERROR(_xll.qlIndexFixing(ONIndex1M,I1237,TRUE,_xll.ohTrigger(RecalcTrigger,Trigger1M)),NA())</f>
        <v>2.0337611689695834E-2</v>
      </c>
      <c r="O1237" s="44">
        <f>IFERROR(_xll.qlIndexFixing(ONIndex3M,I1237,TRUE,_xll.ohTrigger(RecalcTrigger,Trigger3M)),NA())</f>
        <v>2.0855480684742744E-2</v>
      </c>
      <c r="P1237" s="44">
        <f>IFERROR(_xll.qlIndexFixing(ONIndex6M,I1237,TRUE,_xll.ohTrigger(RecalcTrigger,Trigger6M)),NA())</f>
        <v>2.1060862570161376E-2</v>
      </c>
      <c r="Q1237" s="183">
        <f>IFERROR(_xll.qlIndexFixing(ONIndex1Y,I1237,TRUE,_xll.ohTrigger(RecalcTrigger,Trigger1Y)),NA())</f>
        <v>2.1441929032626206E-2</v>
      </c>
    </row>
    <row r="1238" spans="2:17" x14ac:dyDescent="0.2">
      <c r="B1238" s="39" t="s">
        <v>42</v>
      </c>
      <c r="D1238" s="42">
        <f>_xll.qlCalendarAdvance(Calendar,$D1237,B1238,"f",FALSE)</f>
        <v>48044</v>
      </c>
      <c r="E1238" s="177">
        <f>_xll.qlInterestRateIndexValueDate(IndexON,D1238)</f>
        <v>48044</v>
      </c>
      <c r="F1238" s="193">
        <f>IFERROR(_xll.qlIndexFixing(IndexON,D1238,TRUE,_xll.ohTrigger(RecalcTrigger,TriggerON)),NA())</f>
        <v>2.0112345704230705E-2</v>
      </c>
      <c r="H1238" s="42">
        <f>_xll.qlCalendarAdvance(Calendar,$H1237,B1238,"f",FALSE)</f>
        <v>48044</v>
      </c>
      <c r="I1238" s="177">
        <f>_xll.qlInterestRateIndexValueDate(Index1M,$H1238)</f>
        <v>48046</v>
      </c>
      <c r="J1238" s="182">
        <f>IFERROR(_xll.qlIndexFixing(Index1M,$H1238,TRUE,_xll.ohTrigger(RecalcTrigger,Trigger1M)),NA())</f>
        <v>2.0337041672017775E-2</v>
      </c>
      <c r="K1238" s="44">
        <f>IFERROR(_xll.qlIndexFixing(Index3M,H1238,TRUE,_xll.ohTrigger(RecalcTrigger,Trigger3M)),NA())</f>
        <v>2.0852565300726808E-2</v>
      </c>
      <c r="L1238" s="44">
        <f>IFERROR(_xll.qlIndexFixing(Index6M,$H1238,TRUE,_xll.ohTrigger(RecalcTrigger,Trigger6M)),NA())</f>
        <v>2.1059847611039895E-2</v>
      </c>
      <c r="M1238" s="183">
        <f>IFERROR(_xll.qlIndexFixing(Index1Y,$H1238,TRUE,_xll.ohTrigger(RecalcTrigger,Trigger1Y)),NA())</f>
        <v>2.1430325763223727E-2</v>
      </c>
      <c r="N1238" s="182">
        <f>IFERROR(_xll.qlIndexFixing(ONIndex1M,I1238,TRUE,_xll.ohTrigger(RecalcTrigger,Trigger1M)),NA())</f>
        <v>2.0330728397359721E-2</v>
      </c>
      <c r="O1238" s="44">
        <f>IFERROR(_xll.qlIndexFixing(ONIndex3M,I1238,TRUE,_xll.ohTrigger(RecalcTrigger,Trigger3M)),NA())</f>
        <v>2.0847350795101249E-2</v>
      </c>
      <c r="P1238" s="44">
        <f>IFERROR(_xll.qlIndexFixing(ONIndex6M,I1238,TRUE,_xll.ohTrigger(RecalcTrigger,Trigger6M)),NA())</f>
        <v>2.1052914090606833E-2</v>
      </c>
      <c r="Q1238" s="183">
        <f>IFERROR(_xll.qlIndexFixing(ONIndex1Y,I1238,TRUE,_xll.ohTrigger(RecalcTrigger,Trigger1Y)),NA())</f>
        <v>2.1433613516510519E-2</v>
      </c>
    </row>
    <row r="1239" spans="2:17" x14ac:dyDescent="0.2">
      <c r="B1239" s="39" t="s">
        <v>42</v>
      </c>
      <c r="D1239" s="42">
        <f>_xll.qlCalendarAdvance(Calendar,$D1238,B1239,"f",FALSE)</f>
        <v>48051</v>
      </c>
      <c r="E1239" s="177">
        <f>_xll.qlInterestRateIndexValueDate(IndexON,D1239)</f>
        <v>48051</v>
      </c>
      <c r="F1239" s="193">
        <f>IFERROR(_xll.qlIndexFixing(IndexON,D1239,TRUE,_xll.ohTrigger(RecalcTrigger,TriggerON)),NA())</f>
        <v>2.0105513186159385E-2</v>
      </c>
      <c r="H1239" s="42">
        <f>_xll.qlCalendarAdvance(Calendar,$H1238,B1239,"f",FALSE)</f>
        <v>48051</v>
      </c>
      <c r="I1239" s="177">
        <f>_xll.qlInterestRateIndexValueDate(Index1M,$H1239)</f>
        <v>48053</v>
      </c>
      <c r="J1239" s="182">
        <f>IFERROR(_xll.qlIndexFixing(Index1M,$H1239,TRUE,_xll.ohTrigger(RecalcTrigger,Trigger1M)),NA())</f>
        <v>2.0330003002253239E-2</v>
      </c>
      <c r="K1239" s="44">
        <f>IFERROR(_xll.qlIndexFixing(Index3M,H1239,TRUE,_xll.ohTrigger(RecalcTrigger,Trigger3M)),NA())</f>
        <v>2.084405524131052E-2</v>
      </c>
      <c r="L1239" s="44">
        <f>IFERROR(_xll.qlIndexFixing(Index6M,$H1239,TRUE,_xll.ohTrigger(RecalcTrigger,Trigger6M)),NA())</f>
        <v>2.1051137945650129E-2</v>
      </c>
      <c r="M1239" s="183">
        <f>IFERROR(_xll.qlIndexFixing(Index1Y,$H1239,TRUE,_xll.ohTrigger(RecalcTrigger,Trigger1Y)),NA())</f>
        <v>2.1420612945399788E-2</v>
      </c>
      <c r="N1239" s="182">
        <f>IFERROR(_xll.qlIndexFixing(ONIndex1M,I1239,TRUE,_xll.ohTrigger(RecalcTrigger,Trigger1M)),NA())</f>
        <v>2.0323790741390013E-2</v>
      </c>
      <c r="O1239" s="44">
        <f>IFERROR(_xll.qlIndexFixing(ONIndex3M,I1239,TRUE,_xll.ohTrigger(RecalcTrigger,Trigger3M)),NA())</f>
        <v>2.0839171567725856E-2</v>
      </c>
      <c r="P1239" s="44">
        <f>IFERROR(_xll.qlIndexFixing(ONIndex6M,I1239,TRUE,_xll.ohTrigger(RecalcTrigger,Trigger6M)),NA())</f>
        <v>2.1044914987067287E-2</v>
      </c>
      <c r="Q1239" s="183">
        <f>IFERROR(_xll.qlIndexFixing(ONIndex1Y,I1239,TRUE,_xll.ohTrigger(RecalcTrigger,Trigger1Y)),NA())</f>
        <v>2.1425250087681036E-2</v>
      </c>
    </row>
    <row r="1240" spans="2:17" x14ac:dyDescent="0.2">
      <c r="B1240" s="39" t="s">
        <v>42</v>
      </c>
      <c r="D1240" s="42">
        <f>_xll.qlCalendarAdvance(Calendar,$D1239,B1240,"f",FALSE)</f>
        <v>48058</v>
      </c>
      <c r="E1240" s="177">
        <f>_xll.qlInterestRateIndexValueDate(IndexON,D1240)</f>
        <v>48058</v>
      </c>
      <c r="F1240" s="193">
        <f>IFERROR(_xll.qlIndexFixing(IndexON,D1240,TRUE,_xll.ohTrigger(RecalcTrigger,TriggerON)),NA())</f>
        <v>2.0098630163927211E-2</v>
      </c>
      <c r="H1240" s="42">
        <f>_xll.qlCalendarAdvance(Calendar,$H1239,B1240,"f",FALSE)</f>
        <v>48058</v>
      </c>
      <c r="I1240" s="177">
        <f>_xll.qlInterestRateIndexValueDate(Index1M,$H1240)</f>
        <v>48060</v>
      </c>
      <c r="J1240" s="182">
        <f>IFERROR(_xll.qlIndexFixing(Index1M,$H1240,TRUE,_xll.ohTrigger(RecalcTrigger,Trigger1M)),NA())</f>
        <v>2.0322723096534729E-2</v>
      </c>
      <c r="K1240" s="44">
        <f>IFERROR(_xll.qlIndexFixing(Index3M,H1240,TRUE,_xll.ohTrigger(RecalcTrigger,Trigger3M)),NA())</f>
        <v>2.0835497180122113E-2</v>
      </c>
      <c r="L1240" s="44">
        <f>IFERROR(_xll.qlIndexFixing(Index6M,$H1240,TRUE,_xll.ohTrigger(RecalcTrigger,Trigger6M)),NA())</f>
        <v>2.1042467626339226E-2</v>
      </c>
      <c r="M1240" s="183">
        <f>IFERROR(_xll.qlIndexFixing(Index1Y,$H1240,TRUE,_xll.ohTrigger(RecalcTrigger,Trigger1Y)),NA())</f>
        <v>2.141113578055721E-2</v>
      </c>
      <c r="N1240" s="182">
        <f>IFERROR(_xll.qlIndexFixing(ONIndex1M,I1240,TRUE,_xll.ohTrigger(RecalcTrigger,Trigger1M)),NA())</f>
        <v>2.031679891930871E-2</v>
      </c>
      <c r="O1240" s="44">
        <f>IFERROR(_xll.qlIndexFixing(ONIndex3M,I1240,TRUE,_xll.ohTrigger(RecalcTrigger,Trigger3M)),NA())</f>
        <v>2.083094322899548E-2</v>
      </c>
      <c r="P1240" s="44">
        <f>IFERROR(_xll.qlIndexFixing(ONIndex6M,I1240,TRUE,_xll.ohTrigger(RecalcTrigger,Trigger6M)),NA())</f>
        <v>2.103686545594563E-2</v>
      </c>
      <c r="Q1240" s="183">
        <f>IFERROR(_xll.qlIndexFixing(ONIndex1Y,I1240,TRUE,_xll.ohTrigger(RecalcTrigger,Trigger1Y)),NA())</f>
        <v>2.1416838936225702E-2</v>
      </c>
    </row>
    <row r="1241" spans="2:17" x14ac:dyDescent="0.2">
      <c r="B1241" s="39" t="s">
        <v>42</v>
      </c>
      <c r="D1241" s="42">
        <f>_xll.qlCalendarAdvance(Calendar,$D1240,B1241,"f",FALSE)</f>
        <v>48065</v>
      </c>
      <c r="E1241" s="177">
        <f>_xll.qlInterestRateIndexValueDate(IndexON,D1241)</f>
        <v>48065</v>
      </c>
      <c r="F1241" s="193">
        <f>IFERROR(_xll.qlIndexFixing(IndexON,D1241,TRUE,_xll.ohTrigger(RecalcTrigger,TriggerON)),NA())</f>
        <v>2.0091696860715658E-2</v>
      </c>
      <c r="H1241" s="42">
        <f>_xll.qlCalendarAdvance(Calendar,$H1240,B1241,"f",FALSE)</f>
        <v>48065</v>
      </c>
      <c r="I1241" s="177">
        <f>_xll.qlInterestRateIndexValueDate(Index1M,$H1241)</f>
        <v>48067</v>
      </c>
      <c r="J1241" s="182">
        <f>IFERROR(_xll.qlIndexFixing(Index1M,$H1241,TRUE,_xll.ohTrigger(RecalcTrigger,Trigger1M)),NA())</f>
        <v>2.0315764064889053E-2</v>
      </c>
      <c r="K1241" s="44">
        <f>IFERROR(_xll.qlIndexFixing(Index3M,H1241,TRUE,_xll.ohTrigger(RecalcTrigger,Trigger3M)),NA())</f>
        <v>2.0826891345178317E-2</v>
      </c>
      <c r="L1241" s="44">
        <f>IFERROR(_xll.qlIndexFixing(Index6M,$H1241,TRUE,_xll.ohTrigger(RecalcTrigger,Trigger6M)),NA())</f>
        <v>2.1033573534561111E-2</v>
      </c>
      <c r="M1241" s="183">
        <f>IFERROR(_xll.qlIndexFixing(Index1Y,$H1241,TRUE,_xll.ohTrigger(RecalcTrigger,Trigger1Y)),NA())</f>
        <v>2.1401056439774881E-2</v>
      </c>
      <c r="N1241" s="182">
        <f>IFERROR(_xll.qlIndexFixing(ONIndex1M,I1241,TRUE,_xll.ohTrigger(RecalcTrigger,Trigger1M)),NA())</f>
        <v>2.0309753128318064E-2</v>
      </c>
      <c r="O1241" s="44">
        <f>IFERROR(_xll.qlIndexFixing(ONIndex3M,I1241,TRUE,_xll.ohTrigger(RecalcTrigger,Trigger3M)),NA())</f>
        <v>2.0822666005608781E-2</v>
      </c>
      <c r="P1241" s="44">
        <f>IFERROR(_xll.qlIndexFixing(ONIndex6M,I1241,TRUE,_xll.ohTrigger(RecalcTrigger,Trigger6M)),NA())</f>
        <v>2.1028765693325013E-2</v>
      </c>
      <c r="Q1241" s="183">
        <f>IFERROR(_xll.qlIndexFixing(ONIndex1Y,I1241,TRUE,_xll.ohTrigger(RecalcTrigger,Trigger1Y)),NA())</f>
        <v>2.1408380252312398E-2</v>
      </c>
    </row>
    <row r="1242" spans="2:17" x14ac:dyDescent="0.2">
      <c r="B1242" s="39" t="s">
        <v>42</v>
      </c>
      <c r="D1242" s="42">
        <f>_xll.qlCalendarAdvance(Calendar,$D1241,B1242,"f",FALSE)</f>
        <v>48072</v>
      </c>
      <c r="E1242" s="177">
        <f>_xll.qlInterestRateIndexValueDate(IndexON,D1242)</f>
        <v>48072</v>
      </c>
      <c r="F1242" s="193">
        <f>IFERROR(_xll.qlIndexFixing(IndexON,D1242,TRUE,_xll.ohTrigger(RecalcTrigger,TriggerON)),NA())</f>
        <v>2.0084713499866069E-2</v>
      </c>
      <c r="H1242" s="42">
        <f>_xll.qlCalendarAdvance(Calendar,$H1241,B1242,"f",FALSE)</f>
        <v>48072</v>
      </c>
      <c r="I1242" s="177">
        <f>_xll.qlInterestRateIndexValueDate(Index1M,$H1242)</f>
        <v>48074</v>
      </c>
      <c r="J1242" s="182">
        <f>IFERROR(_xll.qlIndexFixing(Index1M,$H1242,TRUE,_xll.ohTrigger(RecalcTrigger,Trigger1M)),NA())</f>
        <v>2.0308564192967893E-2</v>
      </c>
      <c r="K1242" s="44">
        <f>IFERROR(_xll.qlIndexFixing(Index3M,H1242,TRUE,_xll.ohTrigger(RecalcTrigger,Trigger3M)),NA())</f>
        <v>2.0818237964487184E-2</v>
      </c>
      <c r="L1242" s="44">
        <f>IFERROR(_xll.qlIndexFixing(Index6M,$H1242,TRUE,_xll.ohTrigger(RecalcTrigger,Trigger6M)),NA())</f>
        <v>2.1024719186892714E-2</v>
      </c>
      <c r="M1242" s="183">
        <f>IFERROR(_xll.qlIndexFixing(Index1Y,$H1242,TRUE,_xll.ohTrigger(RecalcTrigger,Trigger1Y)),NA())</f>
        <v>2.1391213143061728E-2</v>
      </c>
      <c r="N1242" s="182">
        <f>IFERROR(_xll.qlIndexFixing(ONIndex1M,I1242,TRUE,_xll.ohTrigger(RecalcTrigger,Trigger1M)),NA())</f>
        <v>2.0302653565940076E-2</v>
      </c>
      <c r="O1242" s="44">
        <f>IFERROR(_xll.qlIndexFixing(ONIndex3M,I1242,TRUE,_xll.ohTrigger(RecalcTrigger,Trigger3M)),NA())</f>
        <v>2.0814340123784802E-2</v>
      </c>
      <c r="P1242" s="44">
        <f>IFERROR(_xll.qlIndexFixing(ONIndex6M,I1242,TRUE,_xll.ohTrigger(RecalcTrigger,Trigger6M)),NA())</f>
        <v>2.1020615895528394E-2</v>
      </c>
      <c r="Q1242" s="183">
        <f>IFERROR(_xll.qlIndexFixing(ONIndex1Y,I1242,TRUE,_xll.ohTrigger(RecalcTrigger,Trigger1Y)),NA())</f>
        <v>2.139987422602907E-2</v>
      </c>
    </row>
    <row r="1243" spans="2:17" x14ac:dyDescent="0.2">
      <c r="B1243" s="39" t="s">
        <v>42</v>
      </c>
      <c r="D1243" s="42">
        <f>_xll.qlCalendarAdvance(Calendar,$D1242,B1243,"f",FALSE)</f>
        <v>48079</v>
      </c>
      <c r="E1243" s="177">
        <f>_xll.qlInterestRateIndexValueDate(IndexON,D1243)</f>
        <v>48079</v>
      </c>
      <c r="F1243" s="193">
        <f>IFERROR(_xll.qlIndexFixing(IndexON,D1243,TRUE,_xll.ohTrigger(RecalcTrigger,TriggerON)),NA())</f>
        <v>2.0077680304400047E-2</v>
      </c>
      <c r="H1243" s="42">
        <f>_xll.qlCalendarAdvance(Calendar,$H1242,B1243,"f",FALSE)</f>
        <v>48079</v>
      </c>
      <c r="I1243" s="177">
        <f>_xll.qlInterestRateIndexValueDate(Index1M,$H1243)</f>
        <v>48081</v>
      </c>
      <c r="J1243" s="182">
        <f>IFERROR(_xll.qlIndexFixing(Index1M,$H1243,TRUE,_xll.ohTrigger(RecalcTrigger,Trigger1M)),NA())</f>
        <v>2.0301310982670517E-2</v>
      </c>
      <c r="K1243" s="44">
        <f>IFERROR(_xll.qlIndexFixing(Index3M,H1243,TRUE,_xll.ohTrigger(RecalcTrigger,Trigger3M)),NA())</f>
        <v>2.0809537266064576E-2</v>
      </c>
      <c r="L1243" s="44">
        <f>IFERROR(_xll.qlIndexFixing(Index6M,$H1243,TRUE,_xll.ohTrigger(RecalcTrigger,Trigger6M)),NA())</f>
        <v>2.1015817009828391E-2</v>
      </c>
      <c r="M1243" s="183">
        <f>IFERROR(_xll.qlIndexFixing(Index1Y,$H1243,TRUE,_xll.ohTrigger(RecalcTrigger,Trigger1Y)),NA())</f>
        <v>2.1381326744469988E-2</v>
      </c>
      <c r="N1243" s="182">
        <f>IFERROR(_xll.qlIndexFixing(ONIndex1M,I1243,TRUE,_xll.ohTrigger(RecalcTrigger,Trigger1M)),NA())</f>
        <v>2.0295500429456936E-2</v>
      </c>
      <c r="O1243" s="44">
        <f>IFERROR(_xll.qlIndexFixing(ONIndex3M,I1243,TRUE,_xll.ohTrigger(RecalcTrigger,Trigger3M)),NA())</f>
        <v>2.0805965810302141E-2</v>
      </c>
      <c r="P1243" s="44">
        <f>IFERROR(_xll.qlIndexFixing(ONIndex6M,I1243,TRUE,_xll.ohTrigger(RecalcTrigger,Trigger6M)),NA())</f>
        <v>2.1012416258798794E-2</v>
      </c>
      <c r="Q1243" s="183">
        <f>IFERROR(_xll.qlIndexFixing(ONIndex1Y,I1243,TRUE,_xll.ohTrigger(RecalcTrigger,Trigger1Y)),NA())</f>
        <v>2.1391321047463663E-2</v>
      </c>
    </row>
    <row r="1244" spans="2:17" x14ac:dyDescent="0.2">
      <c r="B1244" s="39" t="s">
        <v>42</v>
      </c>
      <c r="D1244" s="42">
        <f>_xll.qlCalendarAdvance(Calendar,$D1243,B1244,"f",FALSE)</f>
        <v>48086</v>
      </c>
      <c r="E1244" s="177">
        <f>_xll.qlInterestRateIndexValueDate(IndexON,D1244)</f>
        <v>48086</v>
      </c>
      <c r="F1244" s="193">
        <f>IFERROR(_xll.qlIndexFixing(IndexON,D1244,TRUE,_xll.ohTrigger(RecalcTrigger,TriggerON)),NA())</f>
        <v>2.0070597497579001E-2</v>
      </c>
      <c r="H1244" s="42">
        <f>_xll.qlCalendarAdvance(Calendar,$H1243,B1244,"f",FALSE)</f>
        <v>48086</v>
      </c>
      <c r="I1244" s="177">
        <f>_xll.qlInterestRateIndexValueDate(Index1M,$H1244)</f>
        <v>48088</v>
      </c>
      <c r="J1244" s="182">
        <f>IFERROR(_xll.qlIndexFixing(Index1M,$H1244,TRUE,_xll.ohTrigger(RecalcTrigger,Trigger1M)),NA())</f>
        <v>2.0294004631836171E-2</v>
      </c>
      <c r="K1244" s="44">
        <f>IFERROR(_xll.qlIndexFixing(Index3M,H1244,TRUE,_xll.ohTrigger(RecalcTrigger,Trigger3M)),NA())</f>
        <v>2.0800789477922021E-2</v>
      </c>
      <c r="L1244" s="44">
        <f>IFERROR(_xll.qlIndexFixing(Index6M,$H1244,TRUE,_xll.ohTrigger(RecalcTrigger,Trigger6M)),NA())</f>
        <v>2.1007001423551504E-2</v>
      </c>
      <c r="M1244" s="183">
        <f>IFERROR(_xll.qlIndexFixing(Index1Y,$H1244,TRUE,_xll.ohTrigger(RecalcTrigger,Trigger1Y)),NA())</f>
        <v>2.1371397439538461E-2</v>
      </c>
      <c r="N1244" s="182">
        <f>IFERROR(_xll.qlIndexFixing(ONIndex1M,I1244,TRUE,_xll.ohTrigger(RecalcTrigger,Trigger1M)),NA())</f>
        <v>2.0288293916310707E-2</v>
      </c>
      <c r="O1244" s="44">
        <f>IFERROR(_xll.qlIndexFixing(ONIndex3M,I1244,TRUE,_xll.ohTrigger(RecalcTrigger,Trigger3M)),NA())</f>
        <v>2.0797543291539711E-2</v>
      </c>
      <c r="P1244" s="44">
        <f>IFERROR(_xll.qlIndexFixing(ONIndex6M,I1244,TRUE,_xll.ohTrigger(RecalcTrigger,Trigger6M)),NA())</f>
        <v>2.1004166979379235E-2</v>
      </c>
      <c r="Q1244" s="183">
        <f>IFERROR(_xll.qlIndexFixing(ONIndex1Y,I1244,TRUE,_xll.ohTrigger(RecalcTrigger,Trigger1Y)),NA())</f>
        <v>2.1382720906784058E-2</v>
      </c>
    </row>
    <row r="1245" spans="2:17" x14ac:dyDescent="0.2">
      <c r="B1245" s="39" t="s">
        <v>42</v>
      </c>
      <c r="D1245" s="42">
        <f>_xll.qlCalendarAdvance(Calendar,$D1244,B1245,"f",FALSE)</f>
        <v>48093</v>
      </c>
      <c r="E1245" s="177">
        <f>_xll.qlInterestRateIndexValueDate(IndexON,D1245)</f>
        <v>48093</v>
      </c>
      <c r="F1245" s="193">
        <f>IFERROR(_xll.qlIndexFixing(IndexON,D1245,TRUE,_xll.ohTrigger(RecalcTrigger,TriggerON)),NA())</f>
        <v>2.0063465302744277E-2</v>
      </c>
      <c r="H1245" s="42">
        <f>_xll.qlCalendarAdvance(Calendar,$H1244,B1245,"f",FALSE)</f>
        <v>48093</v>
      </c>
      <c r="I1245" s="177">
        <f>_xll.qlInterestRateIndexValueDate(Index1M,$H1245)</f>
        <v>48095</v>
      </c>
      <c r="J1245" s="182">
        <f>IFERROR(_xll.qlIndexFixing(Index1M,$H1245,TRUE,_xll.ohTrigger(RecalcTrigger,Trigger1M)),NA())</f>
        <v>2.0286645338304099E-2</v>
      </c>
      <c r="K1245" s="44">
        <f>IFERROR(_xll.qlIndexFixing(Index3M,H1245,TRUE,_xll.ohTrigger(RecalcTrigger,Trigger3M)),NA())</f>
        <v>2.0792032437960527E-2</v>
      </c>
      <c r="L1245" s="44">
        <f>IFERROR(_xll.qlIndexFixing(Index6M,$H1245,TRUE,_xll.ohTrigger(RecalcTrigger,Trigger6M)),NA())</f>
        <v>2.0998063560380462E-2</v>
      </c>
      <c r="M1245" s="183">
        <f>IFERROR(_xll.qlIndexFixing(Index1Y,$H1245,TRUE,_xll.ohTrigger(RecalcTrigger,Trigger1Y)),NA())</f>
        <v>2.1361425423803562E-2</v>
      </c>
      <c r="N1245" s="182">
        <f>IFERROR(_xll.qlIndexFixing(ONIndex1M,I1245,TRUE,_xll.ohTrigger(RecalcTrigger,Trigger1M)),NA())</f>
        <v>2.0281034224023387E-2</v>
      </c>
      <c r="O1245" s="44">
        <f>IFERROR(_xll.qlIndexFixing(ONIndex3M,I1245,TRUE,_xll.ohTrigger(RecalcTrigger,Trigger3M)),NA())</f>
        <v>2.0789072794116237E-2</v>
      </c>
      <c r="P1245" s="44">
        <f>IFERROR(_xll.qlIndexFixing(ONIndex6M,I1245,TRUE,_xll.ohTrigger(RecalcTrigger,Trigger6M)),NA())</f>
        <v>2.0995868253592676E-2</v>
      </c>
      <c r="Q1245" s="183">
        <f>IFERROR(_xll.qlIndexFixing(ONIndex1Y,I1245,TRUE,_xll.ohTrigger(RecalcTrigger,Trigger1Y)),NA())</f>
        <v>2.1374073994078202E-2</v>
      </c>
    </row>
    <row r="1246" spans="2:17" x14ac:dyDescent="0.2">
      <c r="B1246" s="39" t="s">
        <v>42</v>
      </c>
      <c r="D1246" s="42">
        <f>_xll.qlCalendarAdvance(Calendar,$D1245,B1246,"f",FALSE)</f>
        <v>48100</v>
      </c>
      <c r="E1246" s="177">
        <f>_xll.qlInterestRateIndexValueDate(IndexON,D1246)</f>
        <v>48100</v>
      </c>
      <c r="F1246" s="193">
        <f>IFERROR(_xll.qlIndexFixing(IndexON,D1246,TRUE,_xll.ohTrigger(RecalcTrigger,TriggerON)),NA())</f>
        <v>2.0056283943077347E-2</v>
      </c>
      <c r="H1246" s="42">
        <f>_xll.qlCalendarAdvance(Calendar,$H1245,B1246,"f",FALSE)</f>
        <v>48100</v>
      </c>
      <c r="I1246" s="177">
        <f>_xll.qlInterestRateIndexValueDate(Index1M,$H1246)</f>
        <v>48102</v>
      </c>
      <c r="J1246" s="182">
        <f>IFERROR(_xll.qlIndexFixing(Index1M,$H1246,TRUE,_xll.ohTrigger(RecalcTrigger,Trigger1M)),NA())</f>
        <v>2.0279233299916044E-2</v>
      </c>
      <c r="K1246" s="44">
        <f>IFERROR(_xll.qlIndexFixing(Index3M,H1246,TRUE,_xll.ohTrigger(RecalcTrigger,Trigger3M)),NA())</f>
        <v>2.078319495136657E-2</v>
      </c>
      <c r="L1246" s="44">
        <f>IFERROR(_xll.qlIndexFixing(Index6M,$H1246,TRUE,_xll.ohTrigger(RecalcTrigger,Trigger6M)),NA())</f>
        <v>2.0989034410607552E-2</v>
      </c>
      <c r="M1246" s="183">
        <f>IFERROR(_xll.qlIndexFixing(Index1Y,$H1246,TRUE,_xll.ohTrigger(RecalcTrigger,Trigger1Y)),NA())</f>
        <v>2.1351410892799964E-2</v>
      </c>
      <c r="N1246" s="182">
        <f>IFERROR(_xll.qlIndexFixing(ONIndex1M,I1246,TRUE,_xll.ohTrigger(RecalcTrigger,Trigger1M)),NA())</f>
        <v>2.027372154979723E-2</v>
      </c>
      <c r="O1246" s="44">
        <f>IFERROR(_xll.qlIndexFixing(ONIndex3M,I1246,TRUE,_xll.ohTrigger(RecalcTrigger,Trigger3M)),NA())</f>
        <v>2.0780554544410634E-2</v>
      </c>
      <c r="P1246" s="44">
        <f>IFERROR(_xll.qlIndexFixing(ONIndex6M,I1246,TRUE,_xll.ohTrigger(RecalcTrigger,Trigger6M)),NA())</f>
        <v>2.0987520277522265E-2</v>
      </c>
      <c r="Q1246" s="183">
        <f>IFERROR(_xll.qlIndexFixing(ONIndex1Y,I1246,TRUE,_xll.ohTrigger(RecalcTrigger,Trigger1Y)),NA())</f>
        <v>2.1365380499434039E-2</v>
      </c>
    </row>
    <row r="1247" spans="2:17" x14ac:dyDescent="0.2">
      <c r="B1247" s="39" t="s">
        <v>42</v>
      </c>
      <c r="D1247" s="42">
        <f>_xll.qlCalendarAdvance(Calendar,$D1246,B1247,"f",FALSE)</f>
        <v>48107</v>
      </c>
      <c r="E1247" s="177">
        <f>_xll.qlInterestRateIndexValueDate(IndexON,D1247)</f>
        <v>48107</v>
      </c>
      <c r="F1247" s="193">
        <f>IFERROR(_xll.qlIndexFixing(IndexON,D1247,TRUE,_xll.ohTrigger(RecalcTrigger,TriggerON)),NA())</f>
        <v>2.0049053641679748E-2</v>
      </c>
      <c r="H1247" s="42">
        <f>_xll.qlCalendarAdvance(Calendar,$H1246,B1247,"f",FALSE)</f>
        <v>48107</v>
      </c>
      <c r="I1247" s="177">
        <f>_xll.qlInterestRateIndexValueDate(Index1M,$H1247)</f>
        <v>48109</v>
      </c>
      <c r="J1247" s="182">
        <f>IFERROR(_xll.qlIndexFixing(Index1M,$H1247,TRUE,_xll.ohTrigger(RecalcTrigger,Trigger1M)),NA())</f>
        <v>2.0271768714508753E-2</v>
      </c>
      <c r="K1247" s="44">
        <f>IFERROR(_xll.qlIndexFixing(Index3M,H1247,TRUE,_xll.ohTrigger(RecalcTrigger,Trigger3M)),NA())</f>
        <v>2.0774311045256472E-2</v>
      </c>
      <c r="L1247" s="44">
        <f>IFERROR(_xll.qlIndexFixing(Index6M,$H1247,TRUE,_xll.ohTrigger(RecalcTrigger,Trigger6M)),NA())</f>
        <v>2.0979958180660157E-2</v>
      </c>
      <c r="M1247" s="183">
        <f>IFERROR(_xll.qlIndexFixing(Index1Y,$H1247,TRUE,_xll.ohTrigger(RecalcTrigger,Trigger1Y)),NA())</f>
        <v>2.1341354042059304E-2</v>
      </c>
      <c r="N1247" s="182">
        <f>IFERROR(_xll.qlIndexFixing(ONIndex1M,I1247,TRUE,_xll.ohTrigger(RecalcTrigger,Trigger1M)),NA())</f>
        <v>2.0266356091314108E-2</v>
      </c>
      <c r="O1247" s="44">
        <f>IFERROR(_xll.qlIndexFixing(ONIndex3M,I1247,TRUE,_xll.ohTrigger(RecalcTrigger,Trigger3M)),NA())</f>
        <v>2.0771988769041627E-2</v>
      </c>
      <c r="P1247" s="44">
        <f>IFERROR(_xll.qlIndexFixing(ONIndex6M,I1247,TRUE,_xll.ohTrigger(RecalcTrigger,Trigger6M)),NA())</f>
        <v>2.0979123247570897E-2</v>
      </c>
      <c r="Q1247" s="183">
        <f>IFERROR(_xll.qlIndexFixing(ONIndex1Y,I1247,TRUE,_xll.ohTrigger(RecalcTrigger,Trigger1Y)),NA())</f>
        <v>2.1356640613099387E-2</v>
      </c>
    </row>
    <row r="1248" spans="2:17" x14ac:dyDescent="0.2">
      <c r="B1248" s="39" t="s">
        <v>42</v>
      </c>
      <c r="D1248" s="42">
        <f>_xll.qlCalendarAdvance(Calendar,$D1247,B1248,"f",FALSE)</f>
        <v>48114</v>
      </c>
      <c r="E1248" s="177">
        <f>_xll.qlInterestRateIndexValueDate(IndexON,D1248)</f>
        <v>48114</v>
      </c>
      <c r="F1248" s="193">
        <f>IFERROR(_xll.qlIndexFixing(IndexON,D1248,TRUE,_xll.ohTrigger(RecalcTrigger,TriggerON)),NA())</f>
        <v>2.0041774621972763E-2</v>
      </c>
      <c r="H1248" s="42">
        <f>_xll.qlCalendarAdvance(Calendar,$H1247,B1248,"f",FALSE)</f>
        <v>48114</v>
      </c>
      <c r="I1248" s="177">
        <f>_xll.qlInterestRateIndexValueDate(Index1M,$H1248)</f>
        <v>48116</v>
      </c>
      <c r="J1248" s="182">
        <f>IFERROR(_xll.qlIndexFixing(Index1M,$H1248,TRUE,_xll.ohTrigger(RecalcTrigger,Trigger1M)),NA())</f>
        <v>2.026425177992397E-2</v>
      </c>
      <c r="K1248" s="44">
        <f>IFERROR(_xll.qlIndexFixing(Index3M,H1248,TRUE,_xll.ohTrigger(RecalcTrigger,Trigger3M)),NA())</f>
        <v>2.0765182956959307E-2</v>
      </c>
      <c r="L1248" s="44">
        <f>IFERROR(_xll.qlIndexFixing(Index6M,$H1248,TRUE,_xll.ohTrigger(RecalcTrigger,Trigger6M)),NA())</f>
        <v>2.097083506949254E-2</v>
      </c>
      <c r="M1248" s="183">
        <f>IFERROR(_xll.qlIndexFixing(Index1Y,$H1248,TRUE,_xll.ohTrigger(RecalcTrigger,Trigger1Y)),NA())</f>
        <v>2.133125506711148E-2</v>
      </c>
      <c r="N1248" s="182">
        <f>IFERROR(_xll.qlIndexFixing(ONIndex1M,I1248,TRUE,_xll.ohTrigger(RecalcTrigger,Trigger1M)),NA())</f>
        <v>2.0258938045536468E-2</v>
      </c>
      <c r="O1248" s="44">
        <f>IFERROR(_xll.qlIndexFixing(ONIndex3M,I1248,TRUE,_xll.ohTrigger(RecalcTrigger,Trigger3M)),NA())</f>
        <v>2.0763375694308195E-2</v>
      </c>
      <c r="P1248" s="44">
        <f>IFERROR(_xll.qlIndexFixing(ONIndex6M,I1248,TRUE,_xll.ohTrigger(RecalcTrigger,Trigger6M)),NA())</f>
        <v>2.0970677359901657E-2</v>
      </c>
      <c r="Q1248" s="183">
        <f>IFERROR(_xll.qlIndexFixing(ONIndex1Y,I1248,TRUE,_xll.ohTrigger(RecalcTrigger,Trigger1Y)),NA())</f>
        <v>2.1347854524922383E-2</v>
      </c>
    </row>
    <row r="1249" spans="2:17" x14ac:dyDescent="0.2">
      <c r="B1249" s="39" t="s">
        <v>42</v>
      </c>
      <c r="D1249" s="42">
        <f>_xll.qlCalendarAdvance(Calendar,$D1248,B1249,"f",FALSE)</f>
        <v>48121</v>
      </c>
      <c r="E1249" s="177">
        <f>_xll.qlInterestRateIndexValueDate(IndexON,D1249)</f>
        <v>48121</v>
      </c>
      <c r="F1249" s="193">
        <f>IFERROR(_xll.qlIndexFixing(IndexON,D1249,TRUE,_xll.ohTrigger(RecalcTrigger,TriggerON)),NA())</f>
        <v>2.0034447107057929E-2</v>
      </c>
      <c r="H1249" s="42">
        <f>_xll.qlCalendarAdvance(Calendar,$H1248,B1249,"f",FALSE)</f>
        <v>48121</v>
      </c>
      <c r="I1249" s="177">
        <f>_xll.qlInterestRateIndexValueDate(Index1M,$H1249)</f>
        <v>48123</v>
      </c>
      <c r="J1249" s="182">
        <f>IFERROR(_xll.qlIndexFixing(Index1M,$H1249,TRUE,_xll.ohTrigger(RecalcTrigger,Trigger1M)),NA())</f>
        <v>2.0256682694000938E-2</v>
      </c>
      <c r="K1249" s="44">
        <f>IFERROR(_xll.qlIndexFixing(Index3M,H1249,TRUE,_xll.ohTrigger(RecalcTrigger,Trigger3M)),NA())</f>
        <v>2.0756352171817639E-2</v>
      </c>
      <c r="L1249" s="44">
        <f>IFERROR(_xll.qlIndexFixing(Index6M,$H1249,TRUE,_xll.ohTrigger(RecalcTrigger,Trigger6M)),NA())</f>
        <v>2.0961602168170879E-2</v>
      </c>
      <c r="M1249" s="183">
        <f>IFERROR(_xll.qlIndexFixing(Index1Y,$H1249,TRUE,_xll.ohTrigger(RecalcTrigger,Trigger1Y)),NA())</f>
        <v>2.1321114163483347E-2</v>
      </c>
      <c r="N1249" s="182">
        <f>IFERROR(_xll.qlIndexFixing(ONIndex1M,I1249,TRUE,_xll.ohTrigger(RecalcTrigger,Trigger1M)),NA())</f>
        <v>2.0251467610146179E-2</v>
      </c>
      <c r="O1249" s="44">
        <f>IFERROR(_xll.qlIndexFixing(ONIndex3M,I1249,TRUE,_xll.ohTrigger(RecalcTrigger,Trigger3M)),NA())</f>
        <v>2.0754715547068869E-2</v>
      </c>
      <c r="P1249" s="44">
        <f>IFERROR(_xll.qlIndexFixing(ONIndex6M,I1249,TRUE,_xll.ohTrigger(RecalcTrigger,Trigger6M)),NA())</f>
        <v>2.0962182810677632E-2</v>
      </c>
      <c r="Q1249" s="183">
        <f>IFERROR(_xll.qlIndexFixing(ONIndex1Y,I1249,TRUE,_xll.ohTrigger(RecalcTrigger,Trigger1Y)),NA())</f>
        <v>2.1339022425390652E-2</v>
      </c>
    </row>
    <row r="1250" spans="2:17" x14ac:dyDescent="0.2">
      <c r="B1250" s="39" t="s">
        <v>42</v>
      </c>
      <c r="D1250" s="42">
        <f>_xll.qlCalendarAdvance(Calendar,$D1249,B1250,"f",FALSE)</f>
        <v>48128</v>
      </c>
      <c r="E1250" s="177">
        <f>_xll.qlInterestRateIndexValueDate(IndexON,D1250)</f>
        <v>48128</v>
      </c>
      <c r="F1250" s="193">
        <f>IFERROR(_xll.qlIndexFixing(IndexON,D1250,TRUE,_xll.ohTrigger(RecalcTrigger,TriggerON)),NA())</f>
        <v>2.002707132027659E-2</v>
      </c>
      <c r="H1250" s="42">
        <f>_xll.qlCalendarAdvance(Calendar,$H1249,B1250,"f",FALSE)</f>
        <v>48128</v>
      </c>
      <c r="I1250" s="177">
        <f>_xll.qlInterestRateIndexValueDate(Index1M,$H1250)</f>
        <v>48130</v>
      </c>
      <c r="J1250" s="182">
        <f>IFERROR(_xll.qlIndexFixing(Index1M,$H1250,TRUE,_xll.ohTrigger(RecalcTrigger,Trigger1M)),NA())</f>
        <v>2.0249061654576406E-2</v>
      </c>
      <c r="K1250" s="44">
        <f>IFERROR(_xll.qlIndexFixing(Index3M,H1250,TRUE,_xll.ohTrigger(RecalcTrigger,Trigger3M)),NA())</f>
        <v>2.0747326633593018E-2</v>
      </c>
      <c r="L1250" s="44">
        <f>IFERROR(_xll.qlIndexFixing(Index6M,$H1250,TRUE,_xll.ohTrigger(RecalcTrigger,Trigger6M)),NA())</f>
        <v>2.0952382106536049E-2</v>
      </c>
      <c r="M1250" s="183">
        <f>IFERROR(_xll.qlIndexFixing(Index1Y,$H1250,TRUE,_xll.ohTrigger(RecalcTrigger,Trigger1Y)),NA())</f>
        <v>2.1310931526699585E-2</v>
      </c>
      <c r="N1250" s="182">
        <f>IFERROR(_xll.qlIndexFixing(ONIndex1M,I1250,TRUE,_xll.ohTrigger(RecalcTrigger,Trigger1M)),NA())</f>
        <v>2.0243944982505369E-2</v>
      </c>
      <c r="O1250" s="44">
        <f>IFERROR(_xll.qlIndexFixing(ONIndex3M,I1250,TRUE,_xll.ohTrigger(RecalcTrigger,Trigger3M)),NA())</f>
        <v>2.0746008553542694E-2</v>
      </c>
      <c r="P1250" s="44">
        <f>IFERROR(_xll.qlIndexFixing(ONIndex6M,I1250,TRUE,_xll.ohTrigger(RecalcTrigger,Trigger6M)),NA())</f>
        <v>2.0953639796381651E-2</v>
      </c>
      <c r="Q1250" s="183">
        <f>IFERROR(_xll.qlIndexFixing(ONIndex1Y,I1250,TRUE,_xll.ohTrigger(RecalcTrigger,Trigger1Y)),NA())</f>
        <v>2.1330144504352333E-2</v>
      </c>
    </row>
    <row r="1251" spans="2:17" x14ac:dyDescent="0.2">
      <c r="B1251" s="39" t="s">
        <v>42</v>
      </c>
      <c r="D1251" s="42">
        <f>_xll.qlCalendarAdvance(Calendar,$D1250,B1251,"f",FALSE)</f>
        <v>48135</v>
      </c>
      <c r="E1251" s="177">
        <f>_xll.qlInterestRateIndexValueDate(IndexON,D1251)</f>
        <v>48135</v>
      </c>
      <c r="F1251" s="193">
        <f>IFERROR(_xll.qlIndexFixing(IndexON,D1251,TRUE,_xll.ohTrigger(RecalcTrigger,TriggerON)),NA())</f>
        <v>2.0019647484730285E-2</v>
      </c>
      <c r="H1251" s="42">
        <f>_xll.qlCalendarAdvance(Calendar,$H1250,B1251,"f",FALSE)</f>
        <v>48135</v>
      </c>
      <c r="I1251" s="177">
        <f>_xll.qlInterestRateIndexValueDate(Index1M,$H1251)</f>
        <v>48137</v>
      </c>
      <c r="J1251" s="182">
        <f>IFERROR(_xll.qlIndexFixing(Index1M,$H1251,TRUE,_xll.ohTrigger(RecalcTrigger,Trigger1M)),NA())</f>
        <v>2.0241388859497111E-2</v>
      </c>
      <c r="K1251" s="44">
        <f>IFERROR(_xll.qlIndexFixing(Index3M,H1251,TRUE,_xll.ohTrigger(RecalcTrigger,Trigger3M)),NA())</f>
        <v>2.0738255601724764E-2</v>
      </c>
      <c r="L1251" s="44">
        <f>IFERROR(_xll.qlIndexFixing(Index6M,$H1251,TRUE,_xll.ohTrigger(RecalcTrigger,Trigger6M)),NA())</f>
        <v>2.0943115772307157E-2</v>
      </c>
      <c r="M1251" s="183">
        <f>IFERROR(_xll.qlIndexFixing(Index1Y,$H1251,TRUE,_xll.ohTrigger(RecalcTrigger,Trigger1Y)),NA())</f>
        <v>2.1300707352281838E-2</v>
      </c>
      <c r="N1251" s="182">
        <f>IFERROR(_xll.qlIndexFixing(ONIndex1M,I1251,TRUE,_xll.ohTrigger(RecalcTrigger,Trigger1M)),NA())</f>
        <v>2.0236370359976164E-2</v>
      </c>
      <c r="O1251" s="44">
        <f>IFERROR(_xll.qlIndexFixing(ONIndex3M,I1251,TRUE,_xll.ohTrigger(RecalcTrigger,Trigger3M)),NA())</f>
        <v>2.0737254940428329E-2</v>
      </c>
      <c r="P1251" s="44">
        <f>IFERROR(_xll.qlIndexFixing(ONIndex6M,I1251,TRUE,_xll.ohTrigger(RecalcTrigger,Trigger6M)),NA())</f>
        <v>2.0945048513016928E-2</v>
      </c>
      <c r="Q1251" s="183">
        <f>IFERROR(_xll.qlIndexFixing(ONIndex1Y,I1251,TRUE,_xll.ohTrigger(RecalcTrigger,Trigger1Y)),NA())</f>
        <v>2.1321220951975306E-2</v>
      </c>
    </row>
    <row r="1252" spans="2:17" x14ac:dyDescent="0.2">
      <c r="B1252" s="39" t="s">
        <v>42</v>
      </c>
      <c r="D1252" s="42">
        <f>_xll.qlCalendarAdvance(Calendar,$D1251,B1252,"f",FALSE)</f>
        <v>48142</v>
      </c>
      <c r="E1252" s="177">
        <f>_xll.qlInterestRateIndexValueDate(IndexON,D1252)</f>
        <v>48142</v>
      </c>
      <c r="F1252" s="193">
        <f>IFERROR(_xll.qlIndexFixing(IndexON,D1252,TRUE,_xll.ohTrigger(RecalcTrigger,TriggerON)),NA())</f>
        <v>2.0012175823600487E-2</v>
      </c>
      <c r="H1252" s="42">
        <f>_xll.qlCalendarAdvance(Calendar,$H1251,B1252,"f",FALSE)</f>
        <v>48142</v>
      </c>
      <c r="I1252" s="177">
        <f>_xll.qlInterestRateIndexValueDate(Index1M,$H1252)</f>
        <v>48144</v>
      </c>
      <c r="J1252" s="182">
        <f>IFERROR(_xll.qlIndexFixing(Index1M,$H1252,TRUE,_xll.ohTrigger(RecalcTrigger,Trigger1M)),NA())</f>
        <v>2.02336645066023E-2</v>
      </c>
      <c r="K1252" s="44">
        <f>IFERROR(_xll.qlIndexFixing(Index3M,H1252,TRUE,_xll.ohTrigger(RecalcTrigger,Trigger3M)),NA())</f>
        <v>2.0729139304220053E-2</v>
      </c>
      <c r="L1252" s="44">
        <f>IFERROR(_xll.qlIndexFixing(Index6M,$H1252,TRUE,_xll.ohTrigger(RecalcTrigger,Trigger6M)),NA())</f>
        <v>2.0933803364452479E-2</v>
      </c>
      <c r="M1252" s="183">
        <f>IFERROR(_xll.qlIndexFixing(Index1Y,$H1252,TRUE,_xll.ohTrigger(RecalcTrigger,Trigger1Y)),NA())</f>
        <v>2.129044183574914E-2</v>
      </c>
      <c r="N1252" s="182">
        <f>IFERROR(_xll.qlIndexFixing(ONIndex1M,I1252,TRUE,_xll.ohTrigger(RecalcTrigger,Trigger1M)),NA())</f>
        <v>2.022874393992069E-2</v>
      </c>
      <c r="O1252" s="44">
        <f>IFERROR(_xll.qlIndexFixing(ONIndex3M,I1252,TRUE,_xll.ohTrigger(RecalcTrigger,Trigger3M)),NA())</f>
        <v>2.072845493410469E-2</v>
      </c>
      <c r="P1252" s="44">
        <f>IFERROR(_xll.qlIndexFixing(ONIndex6M,I1252,TRUE,_xll.ohTrigger(RecalcTrigger,Trigger6M)),NA())</f>
        <v>2.0936409157066294E-2</v>
      </c>
      <c r="Q1252" s="183">
        <f>IFERROR(_xll.qlIndexFixing(ONIndex1Y,I1252,TRUE,_xll.ohTrigger(RecalcTrigger,Trigger1Y)),NA())</f>
        <v>2.1312251958507389E-2</v>
      </c>
    </row>
    <row r="1253" spans="2:17" x14ac:dyDescent="0.2">
      <c r="B1253" s="39" t="s">
        <v>42</v>
      </c>
      <c r="D1253" s="42">
        <f>_xll.qlCalendarAdvance(Calendar,$D1252,B1253,"f",FALSE)</f>
        <v>48149</v>
      </c>
      <c r="E1253" s="177">
        <f>_xll.qlInterestRateIndexValueDate(IndexON,D1253)</f>
        <v>48149</v>
      </c>
      <c r="F1253" s="193">
        <f>IFERROR(_xll.qlIndexFixing(IndexON,D1253,TRUE,_xll.ohTrigger(RecalcTrigger,TriggerON)),NA())</f>
        <v>2.0004656560308476E-2</v>
      </c>
      <c r="H1253" s="42">
        <f>_xll.qlCalendarAdvance(Calendar,$H1252,B1253,"f",FALSE)</f>
        <v>48149</v>
      </c>
      <c r="I1253" s="177">
        <f>_xll.qlInterestRateIndexValueDate(Index1M,$H1253)</f>
        <v>48151</v>
      </c>
      <c r="J1253" s="182">
        <f>IFERROR(_xll.qlIndexFixing(Index1M,$H1253,TRUE,_xll.ohTrigger(RecalcTrigger,Trigger1M)),NA())</f>
        <v>2.0225863606726666E-2</v>
      </c>
      <c r="K1253" s="44">
        <f>IFERROR(_xll.qlIndexFixing(Index3M,H1253,TRUE,_xll.ohTrigger(RecalcTrigger,Trigger3M)),NA())</f>
        <v>2.07199779690878E-2</v>
      </c>
      <c r="L1253" s="44">
        <f>IFERROR(_xll.qlIndexFixing(Index6M,$H1253,TRUE,_xll.ohTrigger(RecalcTrigger,Trigger6M)),NA())</f>
        <v>2.0924445081939844E-2</v>
      </c>
      <c r="M1253" s="183">
        <f>IFERROR(_xll.qlIndexFixing(Index1Y,$H1253,TRUE,_xll.ohTrigger(RecalcTrigger,Trigger1Y)),NA())</f>
        <v>2.1280550441482766E-2</v>
      </c>
      <c r="N1253" s="182">
        <f>IFERROR(_xll.qlIndexFixing(ONIndex1M,I1253,TRUE,_xll.ohTrigger(RecalcTrigger,Trigger1M)),NA())</f>
        <v>2.0221065919860948E-2</v>
      </c>
      <c r="O1253" s="44">
        <f>IFERROR(_xll.qlIndexFixing(ONIndex3M,I1253,TRUE,_xll.ohTrigger(RecalcTrigger,Trigger3M)),NA())</f>
        <v>2.0719608761110564E-2</v>
      </c>
      <c r="P1253" s="44">
        <f>IFERROR(_xll.qlIndexFixing(ONIndex6M,I1253,TRUE,_xll.ohTrigger(RecalcTrigger,Trigger6M)),NA())</f>
        <v>2.0927721924612896E-2</v>
      </c>
      <c r="Q1253" s="183">
        <f>IFERROR(_xll.qlIndexFixing(ONIndex1Y,I1253,TRUE,_xll.ohTrigger(RecalcTrigger,Trigger1Y)),NA())</f>
        <v>2.1303237713956591E-2</v>
      </c>
    </row>
    <row r="1254" spans="2:17" x14ac:dyDescent="0.2">
      <c r="B1254" s="39" t="s">
        <v>42</v>
      </c>
      <c r="D1254" s="42">
        <f>_xll.qlCalendarAdvance(Calendar,$D1253,B1254,"f",FALSE)</f>
        <v>48156</v>
      </c>
      <c r="E1254" s="177">
        <f>_xll.qlInterestRateIndexValueDate(IndexON,D1254)</f>
        <v>48156</v>
      </c>
      <c r="F1254" s="193">
        <f>IFERROR(_xll.qlIndexFixing(IndexON,D1254,TRUE,_xll.ohTrigger(RecalcTrigger,TriggerON)),NA())</f>
        <v>1.9997089917875854E-2</v>
      </c>
      <c r="H1254" s="42">
        <f>_xll.qlCalendarAdvance(Calendar,$H1253,B1254,"f",FALSE)</f>
        <v>48156</v>
      </c>
      <c r="I1254" s="177">
        <f>_xll.qlInterestRateIndexValueDate(Index1M,$H1254)</f>
        <v>48158</v>
      </c>
      <c r="J1254" s="182">
        <f>IFERROR(_xll.qlIndexFixing(Index1M,$H1254,TRUE,_xll.ohTrigger(RecalcTrigger,Trigger1M)),NA())</f>
        <v>2.0218061918720609E-2</v>
      </c>
      <c r="K1254" s="44">
        <f>IFERROR(_xll.qlIndexFixing(Index3M,H1254,TRUE,_xll.ohTrigger(RecalcTrigger,Trigger3M)),NA())</f>
        <v>2.0710771824336924E-2</v>
      </c>
      <c r="L1254" s="44">
        <f>IFERROR(_xll.qlIndexFixing(Index6M,$H1254,TRUE,_xll.ohTrigger(RecalcTrigger,Trigger6M)),NA())</f>
        <v>2.0915123038243558E-2</v>
      </c>
      <c r="M1254" s="183">
        <f>IFERROR(_xll.qlIndexFixing(Index1Y,$H1254,TRUE,_xll.ohTrigger(RecalcTrigger,Trigger1Y)),NA())</f>
        <v>2.126978755840158E-2</v>
      </c>
      <c r="N1254" s="182">
        <f>IFERROR(_xll.qlIndexFixing(ONIndex1M,I1254,TRUE,_xll.ohTrigger(RecalcTrigger,Trigger1M)),NA())</f>
        <v>2.0213336497079126E-2</v>
      </c>
      <c r="O1254" s="44">
        <f>IFERROR(_xll.qlIndexFixing(ONIndex3M,I1254,TRUE,_xll.ohTrigger(RecalcTrigger,Trigger3M)),NA())</f>
        <v>2.0710716647984739E-2</v>
      </c>
      <c r="P1254" s="44">
        <f>IFERROR(_xll.qlIndexFixing(ONIndex6M,I1254,TRUE,_xll.ohTrigger(RecalcTrigger,Trigger6M)),NA())</f>
        <v>2.0918987011899759E-2</v>
      </c>
      <c r="Q1254" s="183">
        <f>IFERROR(_xll.qlIndexFixing(ONIndex1Y,I1254,TRUE,_xll.ohTrigger(RecalcTrigger,Trigger1Y)),NA())</f>
        <v>2.1294178408490794E-2</v>
      </c>
    </row>
    <row r="1255" spans="2:17" x14ac:dyDescent="0.2">
      <c r="B1255" s="39" t="s">
        <v>42</v>
      </c>
      <c r="D1255" s="42">
        <f>_xll.qlCalendarAdvance(Calendar,$D1254,B1255,"f",FALSE)</f>
        <v>48163</v>
      </c>
      <c r="E1255" s="177">
        <f>_xll.qlInterestRateIndexValueDate(IndexON,D1255)</f>
        <v>48163</v>
      </c>
      <c r="F1255" s="193">
        <f>IFERROR(_xll.qlIndexFixing(IndexON,D1255,TRUE,_xll.ohTrigger(RecalcTrigger,TriggerON)),NA())</f>
        <v>1.9989476119643967E-2</v>
      </c>
      <c r="H1255" s="42">
        <f>_xll.qlCalendarAdvance(Calendar,$H1254,B1255,"f",FALSE)</f>
        <v>48163</v>
      </c>
      <c r="I1255" s="177">
        <f>_xll.qlInterestRateIndexValueDate(Index1M,$H1255)</f>
        <v>48165</v>
      </c>
      <c r="J1255" s="182">
        <f>IFERROR(_xll.qlIndexFixing(Index1M,$H1255,TRUE,_xll.ohTrigger(RecalcTrigger,Trigger1M)),NA())</f>
        <v>2.0210184079417215E-2</v>
      </c>
      <c r="K1255" s="44">
        <f>IFERROR(_xll.qlIndexFixing(Index3M,H1255,TRUE,_xll.ohTrigger(RecalcTrigger,Trigger3M)),NA())</f>
        <v>2.0701521097972863E-2</v>
      </c>
      <c r="L1255" s="44">
        <f>IFERROR(_xll.qlIndexFixing(Index6M,$H1255,TRUE,_xll.ohTrigger(RecalcTrigger,Trigger6M)),NA())</f>
        <v>2.0905677329217623E-2</v>
      </c>
      <c r="M1255" s="183">
        <f>IFERROR(_xll.qlIndexFixing(Index1Y,$H1255,TRUE,_xll.ohTrigger(RecalcTrigger,Trigger1Y)),NA())</f>
        <v>2.1259399188610015E-2</v>
      </c>
      <c r="N1255" s="182">
        <f>IFERROR(_xll.qlIndexFixing(ONIndex1M,I1255,TRUE,_xll.ohTrigger(RecalcTrigger,Trigger1M)),NA())</f>
        <v>2.0205555868937353E-2</v>
      </c>
      <c r="O1255" s="44">
        <f>IFERROR(_xll.qlIndexFixing(ONIndex3M,I1255,TRUE,_xll.ohTrigger(RecalcTrigger,Trigger3M)),NA())</f>
        <v>2.0701778821266004E-2</v>
      </c>
      <c r="P1255" s="44">
        <f>IFERROR(_xll.qlIndexFixing(ONIndex6M,I1255,TRUE,_xll.ohTrigger(RecalcTrigger,Trigger6M)),NA())</f>
        <v>2.0910204615249839E-2</v>
      </c>
      <c r="Q1255" s="183">
        <f>IFERROR(_xll.qlIndexFixing(ONIndex1Y,I1255,TRUE,_xll.ohTrigger(RecalcTrigger,Trigger1Y)),NA())</f>
        <v>2.1285074232118006E-2</v>
      </c>
    </row>
    <row r="1256" spans="2:17" x14ac:dyDescent="0.2">
      <c r="B1256" s="39" t="s">
        <v>42</v>
      </c>
      <c r="D1256" s="42">
        <f>_xll.qlCalendarAdvance(Calendar,$D1255,B1256,"f",FALSE)</f>
        <v>48170</v>
      </c>
      <c r="E1256" s="177">
        <f>_xll.qlInterestRateIndexValueDate(IndexON,D1256)</f>
        <v>48170</v>
      </c>
      <c r="F1256" s="193">
        <f>IFERROR(_xll.qlIndexFixing(IndexON,D1256,TRUE,_xll.ohTrigger(RecalcTrigger,TriggerON)),NA())</f>
        <v>1.9981815388794288E-2</v>
      </c>
      <c r="H1256" s="42">
        <f>_xll.qlCalendarAdvance(Calendar,$H1255,B1256,"f",FALSE)</f>
        <v>48170</v>
      </c>
      <c r="I1256" s="177">
        <f>_xll.qlInterestRateIndexValueDate(Index1M,$H1256)</f>
        <v>48172</v>
      </c>
      <c r="J1256" s="182">
        <f>IFERROR(_xll.qlIndexFixing(Index1M,$H1256,TRUE,_xll.ohTrigger(RecalcTrigger,Trigger1M)),NA())</f>
        <v>2.020225547366028E-2</v>
      </c>
      <c r="K1256" s="44">
        <f>IFERROR(_xll.qlIndexFixing(Index3M,H1256,TRUE,_xll.ohTrigger(RecalcTrigger,Trigger3M)),NA())</f>
        <v>2.0692226018004536E-2</v>
      </c>
      <c r="L1256" s="44">
        <f>IFERROR(_xll.qlIndexFixing(Index6M,$H1256,TRUE,_xll.ohTrigger(RecalcTrigger,Trigger6M)),NA())</f>
        <v>2.0896186330589289E-2</v>
      </c>
      <c r="M1256" s="183">
        <f>IFERROR(_xll.qlIndexFixing(Index1Y,$H1256,TRUE,_xll.ohTrigger(RecalcTrigger,Trigger1Y)),NA())</f>
        <v>2.1248970258750534E-2</v>
      </c>
      <c r="N1256" s="182">
        <f>IFERROR(_xll.qlIndexFixing(ONIndex1M,I1256,TRUE,_xll.ohTrigger(RecalcTrigger,Trigger1M)),NA())</f>
        <v>2.019772423287769E-2</v>
      </c>
      <c r="O1256" s="44">
        <f>IFERROR(_xll.qlIndexFixing(ONIndex3M,I1256,TRUE,_xll.ohTrigger(RecalcTrigger,Trigger3M)),NA())</f>
        <v>2.0692795507493145E-2</v>
      </c>
      <c r="P1256" s="44">
        <f>IFERROR(_xll.qlIndexFixing(ONIndex6M,I1256,TRUE,_xll.ohTrigger(RecalcTrigger,Trigger6M)),NA())</f>
        <v>2.0901374930986094E-2</v>
      </c>
      <c r="Q1256" s="183">
        <f>IFERROR(_xll.qlIndexFixing(ONIndex1Y,I1256,TRUE,_xll.ohTrigger(RecalcTrigger,Trigger1Y)),NA())</f>
        <v>2.1275925375086047E-2</v>
      </c>
    </row>
    <row r="1257" spans="2:17" x14ac:dyDescent="0.2">
      <c r="B1257" s="39" t="s">
        <v>42</v>
      </c>
      <c r="D1257" s="42">
        <f>_xll.qlCalendarAdvance(Calendar,$D1256,B1257,"f",FALSE)</f>
        <v>48177</v>
      </c>
      <c r="E1257" s="177">
        <f>_xll.qlInterestRateIndexValueDate(IndexON,D1257)</f>
        <v>48177</v>
      </c>
      <c r="F1257" s="193">
        <f>IFERROR(_xll.qlIndexFixing(IndexON,D1257,TRUE,_xll.ohTrigger(RecalcTrigger,TriggerON)),NA())</f>
        <v>1.9974107948588227E-2</v>
      </c>
      <c r="H1257" s="42">
        <f>_xll.qlCalendarAdvance(Calendar,$H1256,B1257,"f",FALSE)</f>
        <v>48177</v>
      </c>
      <c r="I1257" s="177">
        <f>_xll.qlInterestRateIndexValueDate(Index1M,$H1257)</f>
        <v>48179</v>
      </c>
      <c r="J1257" s="182">
        <f>IFERROR(_xll.qlIndexFixing(Index1M,$H1257,TRUE,_xll.ohTrigger(RecalcTrigger,Trigger1M)),NA())</f>
        <v>2.0194276299294045E-2</v>
      </c>
      <c r="K1257" s="44">
        <f>IFERROR(_xll.qlIndexFixing(Index3M,H1257,TRUE,_xll.ohTrigger(RecalcTrigger,Trigger3M)),NA())</f>
        <v>2.0682886812434777E-2</v>
      </c>
      <c r="L1257" s="44">
        <f>IFERROR(_xll.qlIndexFixing(Index6M,$H1257,TRUE,_xll.ohTrigger(RecalcTrigger,Trigger6M)),NA())</f>
        <v>2.0886650241308428E-2</v>
      </c>
      <c r="M1257" s="183">
        <f>IFERROR(_xll.qlIndexFixing(Index1Y,$H1257,TRUE,_xll.ohTrigger(RecalcTrigger,Trigger1Y)),NA())</f>
        <v>2.1238500964327625E-2</v>
      </c>
      <c r="N1257" s="182">
        <f>IFERROR(_xll.qlIndexFixing(ONIndex1M,I1257,TRUE,_xll.ohTrigger(RecalcTrigger,Trigger1M)),NA())</f>
        <v>2.01898417863422E-2</v>
      </c>
      <c r="O1257" s="44">
        <f>IFERROR(_xll.qlIndexFixing(ONIndex3M,I1257,TRUE,_xll.ohTrigger(RecalcTrigger,Trigger3M)),NA())</f>
        <v>2.0683766933045078E-2</v>
      </c>
      <c r="P1257" s="44">
        <f>IFERROR(_xll.qlIndexFixing(ONIndex6M,I1257,TRUE,_xll.ohTrigger(RecalcTrigger,Trigger6M)),NA())</f>
        <v>2.0892498155031802E-2</v>
      </c>
      <c r="Q1257" s="183">
        <f>IFERROR(_xll.qlIndexFixing(ONIndex1Y,I1257,TRUE,_xll.ohTrigger(RecalcTrigger,Trigger1Y)),NA())</f>
        <v>2.126673202748286E-2</v>
      </c>
    </row>
    <row r="1258" spans="2:17" x14ac:dyDescent="0.2">
      <c r="B1258" s="39" t="s">
        <v>42</v>
      </c>
      <c r="D1258" s="42">
        <f>_xll.qlCalendarAdvance(Calendar,$D1257,B1258,"f",FALSE)</f>
        <v>48184</v>
      </c>
      <c r="E1258" s="177">
        <f>_xll.qlInterestRateIndexValueDate(IndexON,D1258)</f>
        <v>48184</v>
      </c>
      <c r="F1258" s="193">
        <f>IFERROR(_xll.qlIndexFixing(IndexON,D1258,TRUE,_xll.ohTrigger(RecalcTrigger,TriggerON)),NA())</f>
        <v>1.9966354022287192E-2</v>
      </c>
      <c r="H1258" s="42">
        <f>_xll.qlCalendarAdvance(Calendar,$H1257,B1258,"f",FALSE)</f>
        <v>48184</v>
      </c>
      <c r="I1258" s="177">
        <f>_xll.qlInterestRateIndexValueDate(Index1M,$H1258)</f>
        <v>48186</v>
      </c>
      <c r="J1258" s="182">
        <f>IFERROR(_xll.qlIndexFixing(Index1M,$H1258,TRUE,_xll.ohTrigger(RecalcTrigger,Trigger1M)),NA())</f>
        <v>2.0186246754155257E-2</v>
      </c>
      <c r="K1258" s="44">
        <f>IFERROR(_xll.qlIndexFixing(Index3M,H1258,TRUE,_xll.ohTrigger(RecalcTrigger,Trigger3M)),NA())</f>
        <v>2.0673589596051704E-2</v>
      </c>
      <c r="L1258" s="44">
        <f>IFERROR(_xll.qlIndexFixing(Index6M,$H1258,TRUE,_xll.ohTrigger(RecalcTrigger,Trigger6M)),NA())</f>
        <v>2.0876972513309174E-2</v>
      </c>
      <c r="M1258" s="183">
        <f>IFERROR(_xll.qlIndexFixing(Index1Y,$H1258,TRUE,_xll.ohTrigger(RecalcTrigger,Trigger1Y)),NA())</f>
        <v>2.1227991500841856E-2</v>
      </c>
      <c r="N1258" s="182">
        <f>IFERROR(_xll.qlIndexFixing(ONIndex1M,I1258,TRUE,_xll.ohTrigger(RecalcTrigger,Trigger1M)),NA())</f>
        <v>2.0181908726772946E-2</v>
      </c>
      <c r="O1258" s="44">
        <f>IFERROR(_xll.qlIndexFixing(ONIndex3M,I1258,TRUE,_xll.ohTrigger(RecalcTrigger,Trigger3M)),NA())</f>
        <v>2.0674693324460591E-2</v>
      </c>
      <c r="P1258" s="44">
        <f>IFERROR(_xll.qlIndexFixing(ONIndex6M,I1258,TRUE,_xll.ohTrigger(RecalcTrigger,Trigger6M)),NA())</f>
        <v>2.0883574483949729E-2</v>
      </c>
      <c r="Q1258" s="183">
        <f>IFERROR(_xll.qlIndexFixing(ONIndex1Y,I1258,TRUE,_xll.ohTrigger(RecalcTrigger,Trigger1Y)),NA())</f>
        <v>2.1257494379396391E-2</v>
      </c>
    </row>
    <row r="1259" spans="2:17" x14ac:dyDescent="0.2">
      <c r="B1259" s="39" t="s">
        <v>42</v>
      </c>
      <c r="D1259" s="42">
        <f>_xll.qlCalendarAdvance(Calendar,$D1258,B1259,"f",FALSE)</f>
        <v>48191</v>
      </c>
      <c r="E1259" s="177">
        <f>_xll.qlInterestRateIndexValueDate(IndexON,D1259)</f>
        <v>48191</v>
      </c>
      <c r="F1259" s="193">
        <f>IFERROR(_xll.qlIndexFixing(IndexON,D1259,TRUE,_xll.ohTrigger(RecalcTrigger,TriggerON)),NA())</f>
        <v>1.995855383299272E-2</v>
      </c>
      <c r="H1259" s="42">
        <f>_xll.qlCalendarAdvance(Calendar,$H1258,B1259,"f",FALSE)</f>
        <v>48191</v>
      </c>
      <c r="I1259" s="177">
        <f>_xll.qlInterestRateIndexValueDate(Index1M,$H1259)</f>
        <v>48193</v>
      </c>
      <c r="J1259" s="182">
        <f>IFERROR(_xll.qlIndexFixing(Index1M,$H1259,TRUE,_xll.ohTrigger(RecalcTrigger,Trigger1M)),NA())</f>
        <v>2.0178167036088157E-2</v>
      </c>
      <c r="K1259" s="44">
        <f>IFERROR(_xll.qlIndexFixing(Index3M,H1259,TRUE,_xll.ohTrigger(RecalcTrigger,Trigger3M)),NA())</f>
        <v>2.0664166439170097E-2</v>
      </c>
      <c r="L1259" s="44">
        <f>IFERROR(_xll.qlIndexFixing(Index6M,$H1259,TRUE,_xll.ohTrigger(RecalcTrigger,Trigger6M)),NA())</f>
        <v>2.0867343161121855E-2</v>
      </c>
      <c r="M1259" s="183">
        <f>IFERROR(_xll.qlIndexFixing(Index1Y,$H1259,TRUE,_xll.ohTrigger(RecalcTrigger,Trigger1Y)),NA())</f>
        <v>2.121744206379076E-2</v>
      </c>
      <c r="N1259" s="182">
        <f>IFERROR(_xll.qlIndexFixing(ONIndex1M,I1259,TRUE,_xll.ohTrigger(RecalcTrigger,Trigger1M)),NA())</f>
        <v>2.0173925251372182E-2</v>
      </c>
      <c r="O1259" s="44">
        <f>IFERROR(_xll.qlIndexFixing(ONIndex3M,I1259,TRUE,_xll.ohTrigger(RecalcTrigger,Trigger3M)),NA())</f>
        <v>2.0665574908358408E-2</v>
      </c>
      <c r="P1259" s="44">
        <f>IFERROR(_xll.qlIndexFixing(ONIndex6M,I1259,TRUE,_xll.ohTrigger(RecalcTrigger,Trigger6M)),NA())</f>
        <v>2.0874604113823025E-2</v>
      </c>
      <c r="Q1259" s="183">
        <f>IFERROR(_xll.qlIndexFixing(ONIndex1Y,I1259,TRUE,_xll.ohTrigger(RecalcTrigger,Trigger1Y)),NA())</f>
        <v>2.1248212620994522E-2</v>
      </c>
    </row>
    <row r="1260" spans="2:17" x14ac:dyDescent="0.2">
      <c r="B1260" s="39" t="s">
        <v>42</v>
      </c>
      <c r="D1260" s="42">
        <f>_xll.qlCalendarAdvance(Calendar,$D1259,B1260,"f",FALSE)</f>
        <v>48198</v>
      </c>
      <c r="E1260" s="177">
        <f>_xll.qlInterestRateIndexValueDate(IndexON,D1260)</f>
        <v>48198</v>
      </c>
      <c r="F1260" s="193">
        <f>IFERROR(_xll.qlIndexFixing(IndexON,D1260,TRUE,_xll.ohTrigger(RecalcTrigger,TriggerON)),NA())</f>
        <v>1.9950707603966222E-2</v>
      </c>
      <c r="H1260" s="42">
        <f>_xll.qlCalendarAdvance(Calendar,$H1259,B1260,"f",FALSE)</f>
        <v>48198</v>
      </c>
      <c r="I1260" s="177">
        <f>_xll.qlInterestRateIndexValueDate(Index1M,$H1260)</f>
        <v>48200</v>
      </c>
      <c r="J1260" s="182">
        <f>IFERROR(_xll.qlIndexFixing(Index1M,$H1260,TRUE,_xll.ohTrigger(RecalcTrigger,Trigger1M)),NA())</f>
        <v>2.0170037342936986E-2</v>
      </c>
      <c r="K1260" s="44">
        <f>IFERROR(_xll.qlIndexFixing(Index3M,H1260,TRUE,_xll.ohTrigger(RecalcTrigger,Trigger3M)),NA())</f>
        <v>2.0654699826656429E-2</v>
      </c>
      <c r="L1260" s="44">
        <f>IFERROR(_xll.qlIndexFixing(Index6M,$H1260,TRUE,_xll.ohTrigger(RecalcTrigger,Trigger6M)),NA())</f>
        <v>2.0857669327028729E-2</v>
      </c>
      <c r="M1260" s="183">
        <f>IFERROR(_xll.qlIndexFixing(Index1Y,$H1260,TRUE,_xll.ohTrigger(RecalcTrigger,Trigger1Y)),NA())</f>
        <v>2.1206852848668613E-2</v>
      </c>
      <c r="N1260" s="182">
        <f>IFERROR(_xll.qlIndexFixing(ONIndex1M,I1260,TRUE,_xll.ohTrigger(RecalcTrigger,Trigger1M)),NA())</f>
        <v>2.0165891557661908E-2</v>
      </c>
      <c r="O1260" s="44">
        <f>IFERROR(_xll.qlIndexFixing(ONIndex3M,I1260,TRUE,_xll.ohTrigger(RecalcTrigger,Trigger3M)),NA())</f>
        <v>2.0656411911117445E-2</v>
      </c>
      <c r="P1260" s="44">
        <f>IFERROR(_xll.qlIndexFixing(ONIndex6M,I1260,TRUE,_xll.ohTrigger(RecalcTrigger,Trigger6M)),NA())</f>
        <v>2.0865587241054584E-2</v>
      </c>
      <c r="Q1260" s="183">
        <f>IFERROR(_xll.qlIndexFixing(ONIndex1Y,I1260,TRUE,_xll.ohTrigger(RecalcTrigger,Trigger1Y)),NA())</f>
        <v>2.1238886942365198E-2</v>
      </c>
    </row>
    <row r="1261" spans="2:17" x14ac:dyDescent="0.2">
      <c r="B1261" s="39" t="s">
        <v>42</v>
      </c>
      <c r="D1261" s="42">
        <f>_xll.qlCalendarAdvance(Calendar,$D1260,B1261,"f",FALSE)</f>
        <v>48205</v>
      </c>
      <c r="E1261" s="177">
        <f>_xll.qlInterestRateIndexValueDate(IndexON,D1261)</f>
        <v>48205</v>
      </c>
      <c r="F1261" s="193">
        <f>IFERROR(_xll.qlIndexFixing(IndexON,D1261,TRUE,_xll.ohTrigger(RecalcTrigger,TriggerON)),NA())</f>
        <v>1.9942815558469107E-2</v>
      </c>
      <c r="H1261" s="42">
        <f>_xll.qlCalendarAdvance(Calendar,$H1260,B1261,"f",FALSE)</f>
        <v>48205</v>
      </c>
      <c r="I1261" s="177">
        <f>_xll.qlInterestRateIndexValueDate(Index1M,$H1261)</f>
        <v>48211</v>
      </c>
      <c r="J1261" s="182">
        <f>IFERROR(_xll.qlIndexFixing(Index1M,$H1261,TRUE,_xll.ohTrigger(RecalcTrigger,Trigger1M)),NA())</f>
        <v>2.0157188176918063E-2</v>
      </c>
      <c r="K1261" s="44">
        <f>IFERROR(_xll.qlIndexFixing(Index3M,H1261,TRUE,_xll.ohTrigger(RecalcTrigger,Trigger3M)),NA())</f>
        <v>2.0639637735454183E-2</v>
      </c>
      <c r="L1261" s="44">
        <f>IFERROR(_xll.qlIndexFixing(Index6M,$H1261,TRUE,_xll.ohTrigger(RecalcTrigger,Trigger6M)),NA())</f>
        <v>2.0842378194684139E-2</v>
      </c>
      <c r="M1261" s="183">
        <f>IFERROR(_xll.qlIndexFixing(Index1Y,$H1261,TRUE,_xll.ohTrigger(RecalcTrigger,Trigger1Y)),NA())</f>
        <v>2.1190467479533886E-2</v>
      </c>
      <c r="N1261" s="182">
        <f>IFERROR(_xll.qlIndexFixing(ONIndex1M,I1261,TRUE,_xll.ohTrigger(RecalcTrigger,Trigger1M)),NA())</f>
        <v>2.0155472785177153E-2</v>
      </c>
      <c r="O1261" s="44">
        <f>IFERROR(_xll.qlIndexFixing(ONIndex3M,I1261,TRUE,_xll.ohTrigger(RecalcTrigger,Trigger3M)),NA())</f>
        <v>2.0644497304935783E-2</v>
      </c>
      <c r="P1261" s="44">
        <f>IFERROR(_xll.qlIndexFixing(ONIndex6M,I1261,TRUE,_xll.ohTrigger(RecalcTrigger,Trigger6M)),NA())</f>
        <v>2.0853879880733395E-2</v>
      </c>
      <c r="Q1261" s="183">
        <f>IFERROR(_xll.qlIndexFixing(ONIndex1Y,I1261,TRUE,_xll.ohTrigger(RecalcTrigger,Trigger1Y)),NA())</f>
        <v>2.1226786407351206E-2</v>
      </c>
    </row>
    <row r="1262" spans="2:17" x14ac:dyDescent="0.2">
      <c r="B1262" s="39" t="s">
        <v>42</v>
      </c>
      <c r="D1262" s="42">
        <f>_xll.qlCalendarAdvance(Calendar,$D1261,B1262,"f",FALSE)</f>
        <v>48212</v>
      </c>
      <c r="E1262" s="177">
        <f>_xll.qlInterestRateIndexValueDate(IndexON,D1262)</f>
        <v>48212</v>
      </c>
      <c r="F1262" s="193">
        <f>IFERROR(_xll.qlIndexFixing(IndexON,D1262,TRUE,_xll.ohTrigger(RecalcTrigger,TriggerON)),NA())</f>
        <v>1.9934877919762783E-2</v>
      </c>
      <c r="H1262" s="42">
        <f>_xll.qlCalendarAdvance(Calendar,$H1261,B1262,"f",FALSE)</f>
        <v>48212</v>
      </c>
      <c r="I1262" s="177">
        <f>_xll.qlInterestRateIndexValueDate(Index1M,$H1262)</f>
        <v>48215</v>
      </c>
      <c r="J1262" s="182">
        <f>IFERROR(_xll.qlIndexFixing(Index1M,$H1262,TRUE,_xll.ohTrigger(RecalcTrigger,Trigger1M)),NA())</f>
        <v>2.0152478043166649E-2</v>
      </c>
      <c r="K1262" s="44">
        <f>IFERROR(_xll.qlIndexFixing(Index3M,H1262,TRUE,_xll.ohTrigger(RecalcTrigger,Trigger3M)),NA())</f>
        <v>2.0634268958400325E-2</v>
      </c>
      <c r="L1262" s="44">
        <f>IFERROR(_xll.qlIndexFixing(Index6M,$H1262,TRUE,_xll.ohTrigger(RecalcTrigger,Trigger6M)),NA())</f>
        <v>2.0836902730479428E-2</v>
      </c>
      <c r="M1262" s="183">
        <f>IFERROR(_xll.qlIndexFixing(Index1Y,$H1262,TRUE,_xll.ohTrigger(RecalcTrigger,Trigger1Y)),NA())</f>
        <v>2.1184198043499563E-2</v>
      </c>
      <c r="N1262" s="182">
        <f>IFERROR(_xll.qlIndexFixing(ONIndex1M,I1262,TRUE,_xll.ohTrigger(RecalcTrigger,Trigger1M)),NA())</f>
        <v>2.0148508315056546E-2</v>
      </c>
      <c r="O1262" s="44">
        <f>IFERROR(_xll.qlIndexFixing(ONIndex3M,I1262,TRUE,_xll.ohTrigger(RecalcTrigger,Trigger3M)),NA())</f>
        <v>2.0636627850487699E-2</v>
      </c>
      <c r="P1262" s="44">
        <f>IFERROR(_xll.qlIndexFixing(ONIndex6M,I1262,TRUE,_xll.ohTrigger(RecalcTrigger,Trigger6M)),NA())</f>
        <v>2.0846109692520542E-2</v>
      </c>
      <c r="Q1262" s="183">
        <f>IFERROR(_xll.qlIndexFixing(ONIndex1Y,I1262,TRUE,_xll.ohTrigger(RecalcTrigger,Trigger1Y)),NA())</f>
        <v>2.1218756334624445E-2</v>
      </c>
    </row>
    <row r="1263" spans="2:17" x14ac:dyDescent="0.2">
      <c r="B1263" s="39" t="s">
        <v>42</v>
      </c>
      <c r="D1263" s="42">
        <f>_xll.qlCalendarAdvance(Calendar,$D1262,B1263,"f",FALSE)</f>
        <v>48219</v>
      </c>
      <c r="E1263" s="177">
        <f>_xll.qlInterestRateIndexValueDate(IndexON,D1263)</f>
        <v>48219</v>
      </c>
      <c r="F1263" s="193">
        <f>IFERROR(_xll.qlIndexFixing(IndexON,D1263,TRUE,_xll.ohTrigger(RecalcTrigger,TriggerON)),NA())</f>
        <v>1.9926894911028725E-2</v>
      </c>
      <c r="H1263" s="42">
        <f>_xll.qlCalendarAdvance(Calendar,$H1262,B1263,"f",FALSE)</f>
        <v>48219</v>
      </c>
      <c r="I1263" s="177">
        <f>_xll.qlInterestRateIndexValueDate(Index1M,$H1263)</f>
        <v>48221</v>
      </c>
      <c r="J1263" s="182">
        <f>IFERROR(_xll.qlIndexFixing(Index1M,$H1263,TRUE,_xll.ohTrigger(RecalcTrigger,Trigger1M)),NA())</f>
        <v>2.0145350391373995E-2</v>
      </c>
      <c r="K1263" s="44">
        <f>IFERROR(_xll.qlIndexFixing(Index3M,H1263,TRUE,_xll.ohTrigger(RecalcTrigger,Trigger3M)),NA())</f>
        <v>2.0626041535197821E-2</v>
      </c>
      <c r="L1263" s="44">
        <f>IFERROR(_xll.qlIndexFixing(Index6M,$H1263,TRUE,_xll.ohTrigger(RecalcTrigger,Trigger6M)),NA())</f>
        <v>2.0828497943011233E-2</v>
      </c>
      <c r="M1263" s="183">
        <f>IFERROR(_xll.qlIndexFixing(Index1Y,$H1263,TRUE,_xll.ohTrigger(RecalcTrigger,Trigger1Y)),NA())</f>
        <v>2.1174848489764694E-2</v>
      </c>
      <c r="N1263" s="182">
        <f>IFERROR(_xll.qlIndexFixing(ONIndex1M,I1263,TRUE,_xll.ohTrigger(RecalcTrigger,Trigger1M)),NA())</f>
        <v>2.0141491140455159E-2</v>
      </c>
      <c r="O1263" s="44">
        <f>IFERROR(_xll.qlIndexFixing(ONIndex3M,I1263,TRUE,_xll.ohTrigger(RecalcTrigger,Trigger3M)),NA())</f>
        <v>2.0628657698189556E-2</v>
      </c>
      <c r="P1263" s="44">
        <f>IFERROR(_xll.qlIndexFixing(ONIndex6M,I1263,TRUE,_xll.ohTrigger(RecalcTrigger,Trigger6M)),NA())</f>
        <v>2.0838259568849438E-2</v>
      </c>
      <c r="Q1263" s="183">
        <f>IFERROR(_xll.qlIndexFixing(ONIndex1Y,I1263,TRUE,_xll.ohTrigger(RecalcTrigger,Trigger1Y)),NA())</f>
        <v>2.1210648286231759E-2</v>
      </c>
    </row>
    <row r="1264" spans="2:17" x14ac:dyDescent="0.2">
      <c r="B1264" s="39" t="s">
        <v>42</v>
      </c>
      <c r="D1264" s="42">
        <f>_xll.qlCalendarAdvance(Calendar,$D1263,B1264,"f",FALSE)</f>
        <v>48226</v>
      </c>
      <c r="E1264" s="177">
        <f>_xll.qlInterestRateIndexValueDate(IndexON,D1264)</f>
        <v>48226</v>
      </c>
      <c r="F1264" s="193">
        <f>IFERROR(_xll.qlIndexFixing(IndexON,D1264,TRUE,_xll.ohTrigger(RecalcTrigger,TriggerON)),NA())</f>
        <v>1.9918866755528342E-2</v>
      </c>
      <c r="H1264" s="42">
        <f>_xll.qlCalendarAdvance(Calendar,$H1263,B1264,"f",FALSE)</f>
        <v>48226</v>
      </c>
      <c r="I1264" s="177">
        <f>_xll.qlInterestRateIndexValueDate(Index1M,$H1264)</f>
        <v>48228</v>
      </c>
      <c r="J1264" s="182">
        <f>IFERROR(_xll.qlIndexFixing(Index1M,$H1264,TRUE,_xll.ohTrigger(RecalcTrigger,Trigger1M)),NA())</f>
        <v>2.0137022776288982E-2</v>
      </c>
      <c r="K1264" s="44">
        <f>IFERROR(_xll.qlIndexFixing(Index3M,H1264,TRUE,_xll.ohTrigger(RecalcTrigger,Trigger3M)),NA())</f>
        <v>2.0616403380020125E-2</v>
      </c>
      <c r="L1264" s="44">
        <f>IFERROR(_xll.qlIndexFixing(Index6M,$H1264,TRUE,_xll.ohTrigger(RecalcTrigger,Trigger6M)),NA())</f>
        <v>2.0818651789689113E-2</v>
      </c>
      <c r="M1264" s="183">
        <f>IFERROR(_xll.qlIndexFixing(Index1Y,$H1264,TRUE,_xll.ohTrigger(RecalcTrigger,Trigger1Y)),NA())</f>
        <v>2.1164102117228939E-2</v>
      </c>
      <c r="N1264" s="182">
        <f>IFERROR(_xll.qlIndexFixing(ONIndex1M,I1264,TRUE,_xll.ohTrigger(RecalcTrigger,Trigger1M)),NA())</f>
        <v>2.0133258547367916E-2</v>
      </c>
      <c r="O1264" s="44">
        <f>IFERROR(_xll.qlIndexFixing(ONIndex3M,I1264,TRUE,_xll.ohTrigger(RecalcTrigger,Trigger3M)),NA())</f>
        <v>2.0619318641781348E-2</v>
      </c>
      <c r="P1264" s="44">
        <f>IFERROR(_xll.qlIndexFixing(ONIndex6M,I1264,TRUE,_xll.ohTrigger(RecalcTrigger,Trigger6M)),NA())</f>
        <v>2.0829058647544585E-2</v>
      </c>
      <c r="Q1264" s="183">
        <f>IFERROR(_xll.qlIndexFixing(ONIndex1Y,I1264,TRUE,_xll.ohTrigger(RecalcTrigger,Trigger1Y)),NA())</f>
        <v>2.1201148827891814E-2</v>
      </c>
    </row>
    <row r="1265" spans="2:17" x14ac:dyDescent="0.2">
      <c r="B1265" s="39" t="s">
        <v>42</v>
      </c>
      <c r="D1265" s="42">
        <f>_xll.qlCalendarAdvance(Calendar,$D1264,B1265,"f",FALSE)</f>
        <v>48233</v>
      </c>
      <c r="E1265" s="177">
        <f>_xll.qlInterestRateIndexValueDate(IndexON,D1265)</f>
        <v>48233</v>
      </c>
      <c r="F1265" s="193">
        <f>IFERROR(_xll.qlIndexFixing(IndexON,D1265,TRUE,_xll.ohTrigger(RecalcTrigger,TriggerON)),NA())</f>
        <v>1.991079367636317E-2</v>
      </c>
      <c r="H1265" s="42">
        <f>_xll.qlCalendarAdvance(Calendar,$H1264,B1265,"f",FALSE)</f>
        <v>48233</v>
      </c>
      <c r="I1265" s="177">
        <f>_xll.qlInterestRateIndexValueDate(Index1M,$H1265)</f>
        <v>48235</v>
      </c>
      <c r="J1265" s="182">
        <f>IFERROR(_xll.qlIndexFixing(Index1M,$H1265,TRUE,_xll.ohTrigger(RecalcTrigger,Trigger1M)),NA())</f>
        <v>2.0128646175331111E-2</v>
      </c>
      <c r="K1265" s="44">
        <f>IFERROR(_xll.qlIndexFixing(Index3M,H1265,TRUE,_xll.ohTrigger(RecalcTrigger,Trigger3M)),NA())</f>
        <v>2.0606722909139837E-2</v>
      </c>
      <c r="L1265" s="44">
        <f>IFERROR(_xll.qlIndexFixing(Index6M,$H1265,TRUE,_xll.ohTrigger(RecalcTrigger,Trigger6M)),NA())</f>
        <v>2.0808762137282659E-2</v>
      </c>
      <c r="M1265" s="183">
        <f>IFERROR(_xll.qlIndexFixing(Index1Y,$H1265,TRUE,_xll.ohTrigger(RecalcTrigger,Trigger1Y)),NA())</f>
        <v>2.1153316944039626E-2</v>
      </c>
      <c r="N1265" s="182">
        <f>IFERROR(_xll.qlIndexFixing(ONIndex1M,I1265,TRUE,_xll.ohTrigger(RecalcTrigger,Trigger1M)),NA())</f>
        <v>2.0124976722861732E-2</v>
      </c>
      <c r="O1265" s="44">
        <f>IFERROR(_xll.qlIndexFixing(ONIndex3M,I1265,TRUE,_xll.ohTrigger(RecalcTrigger,Trigger3M)),NA())</f>
        <v>2.0609936136848361E-2</v>
      </c>
      <c r="P1265" s="44">
        <f>IFERROR(_xll.qlIndexFixing(ONIndex6M,I1265,TRUE,_xll.ohTrigger(RecalcTrigger,Trigger6M)),NA())</f>
        <v>2.0819812204813104E-2</v>
      </c>
      <c r="Q1265" s="183">
        <f>IFERROR(_xll.qlIndexFixing(ONIndex1Y,I1265,TRUE,_xll.ohTrigger(RecalcTrigger,Trigger1Y)),NA())</f>
        <v>2.1191606400003948E-2</v>
      </c>
    </row>
    <row r="1266" spans="2:17" x14ac:dyDescent="0.2">
      <c r="B1266" s="39" t="s">
        <v>42</v>
      </c>
      <c r="D1266" s="42">
        <f>_xll.qlCalendarAdvance(Calendar,$D1265,B1266,"f",FALSE)</f>
        <v>48240</v>
      </c>
      <c r="E1266" s="177">
        <f>_xll.qlInterestRateIndexValueDate(IndexON,D1266)</f>
        <v>48240</v>
      </c>
      <c r="F1266" s="193">
        <f>IFERROR(_xll.qlIndexFixing(IndexON,D1266,TRUE,_xll.ohTrigger(RecalcTrigger,TriggerON)),NA())</f>
        <v>1.9902675896794619E-2</v>
      </c>
      <c r="H1266" s="42">
        <f>_xll.qlCalendarAdvance(Calendar,$H1265,B1266,"f",FALSE)</f>
        <v>48240</v>
      </c>
      <c r="I1266" s="177">
        <f>_xll.qlInterestRateIndexValueDate(Index1M,$H1266)</f>
        <v>48242</v>
      </c>
      <c r="J1266" s="182">
        <f>IFERROR(_xll.qlIndexFixing(Index1M,$H1266,TRUE,_xll.ohTrigger(RecalcTrigger,Trigger1M)),NA())</f>
        <v>2.0120351923628498E-2</v>
      </c>
      <c r="K1266" s="44">
        <f>IFERROR(_xll.qlIndexFixing(Index3M,H1266,TRUE,_xll.ohTrigger(RecalcTrigger,Trigger3M)),NA())</f>
        <v>2.0597000350536354E-2</v>
      </c>
      <c r="L1266" s="44">
        <f>IFERROR(_xll.qlIndexFixing(Index6M,$H1266,TRUE,_xll.ohTrigger(RecalcTrigger,Trigger6M)),NA())</f>
        <v>2.0798829184733397E-2</v>
      </c>
      <c r="M1266" s="183">
        <f>IFERROR(_xll.qlIndexFixing(Index1Y,$H1266,TRUE,_xll.ohTrigger(RecalcTrigger,Trigger1Y)),NA())</f>
        <v>2.1142493165668432E-2</v>
      </c>
      <c r="N1266" s="182">
        <f>IFERROR(_xll.qlIndexFixing(ONIndex1M,I1266,TRUE,_xll.ohTrigger(RecalcTrigger,Trigger1M)),NA())</f>
        <v>2.0116645864458604E-2</v>
      </c>
      <c r="O1266" s="44">
        <f>IFERROR(_xll.qlIndexFixing(ONIndex3M,I1266,TRUE,_xll.ohTrigger(RecalcTrigger,Trigger3M)),NA())</f>
        <v>2.0600510409929385E-2</v>
      </c>
      <c r="P1266" s="44">
        <f>IFERROR(_xll.qlIndexFixing(ONIndex6M,I1266,TRUE,_xll.ohTrigger(RecalcTrigger,Trigger6M)),NA())</f>
        <v>2.0810520436738145E-2</v>
      </c>
      <c r="Q1266" s="183">
        <f>IFERROR(_xll.qlIndexFixing(ONIndex1Y,I1266,TRUE,_xll.ohTrigger(RecalcTrigger,Trigger1Y)),NA())</f>
        <v>2.11820211924163E-2</v>
      </c>
    </row>
    <row r="1267" spans="2:17" x14ac:dyDescent="0.2">
      <c r="B1267" s="39" t="s">
        <v>42</v>
      </c>
      <c r="D1267" s="42">
        <f>_xll.qlCalendarAdvance(Calendar,$D1266,B1267,"f",FALSE)</f>
        <v>48247</v>
      </c>
      <c r="E1267" s="177">
        <f>_xll.qlInterestRateIndexValueDate(IndexON,D1267)</f>
        <v>48247</v>
      </c>
      <c r="F1267" s="193">
        <f>IFERROR(_xll.qlIndexFixing(IndexON,D1267,TRUE,_xll.ohTrigger(RecalcTrigger,TriggerON)),NA())</f>
        <v>1.9894513640243972E-2</v>
      </c>
      <c r="H1267" s="42">
        <f>_xll.qlCalendarAdvance(Calendar,$H1266,B1267,"f",FALSE)</f>
        <v>48247</v>
      </c>
      <c r="I1267" s="177">
        <f>_xll.qlInterestRateIndexValueDate(Index1M,$H1267)</f>
        <v>48249</v>
      </c>
      <c r="J1267" s="182">
        <f>IFERROR(_xll.qlIndexFixing(Index1M,$H1267,TRUE,_xll.ohTrigger(RecalcTrigger,Trigger1M)),NA())</f>
        <v>2.011188972672116E-2</v>
      </c>
      <c r="K1267" s="44">
        <f>IFERROR(_xll.qlIndexFixing(Index3M,H1267,TRUE,_xll.ohTrigger(RecalcTrigger,Trigger3M)),NA())</f>
        <v>2.0587353518511264E-2</v>
      </c>
      <c r="L1267" s="44">
        <f>IFERROR(_xll.qlIndexFixing(Index6M,$H1267,TRUE,_xll.ohTrigger(RecalcTrigger,Trigger6M)),NA())</f>
        <v>2.0788853130981961E-2</v>
      </c>
      <c r="M1267" s="183">
        <f>IFERROR(_xll.qlIndexFixing(Index1Y,$H1267,TRUE,_xll.ohTrigger(RecalcTrigger,Trigger1Y)),NA())</f>
        <v>2.1131630977584005E-2</v>
      </c>
      <c r="N1267" s="182">
        <f>IFERROR(_xll.qlIndexFixing(ONIndex1M,I1267,TRUE,_xll.ohTrigger(RecalcTrigger,Trigger1M)),NA())</f>
        <v>2.0108266169520661E-2</v>
      </c>
      <c r="O1267" s="44">
        <f>IFERROR(_xll.qlIndexFixing(ONIndex3M,I1267,TRUE,_xll.ohTrigger(RecalcTrigger,Trigger3M)),NA())</f>
        <v>2.0591041687403333E-2</v>
      </c>
      <c r="P1267" s="44">
        <f>IFERROR(_xll.qlIndexFixing(ONIndex6M,I1267,TRUE,_xll.ohTrigger(RecalcTrigger,Trigger6M)),NA())</f>
        <v>2.0801183539722601E-2</v>
      </c>
      <c r="Q1267" s="183">
        <f>IFERROR(_xll.qlIndexFixing(ONIndex1Y,I1267,TRUE,_xll.ohTrigger(RecalcTrigger,Trigger1Y)),NA())</f>
        <v>2.117239339553656E-2</v>
      </c>
    </row>
    <row r="1268" spans="2:17" x14ac:dyDescent="0.2">
      <c r="B1268" s="39" t="s">
        <v>42</v>
      </c>
      <c r="D1268" s="42">
        <f>_xll.qlCalendarAdvance(Calendar,$D1267,B1268,"f",FALSE)</f>
        <v>48254</v>
      </c>
      <c r="E1268" s="177">
        <f>_xll.qlInterestRateIndexValueDate(IndexON,D1268)</f>
        <v>48254</v>
      </c>
      <c r="F1268" s="193">
        <f>IFERROR(_xll.qlIndexFixing(IndexON,D1268,TRUE,_xll.ohTrigger(RecalcTrigger,TriggerON)),NA())</f>
        <v>1.9886307129732828E-2</v>
      </c>
      <c r="H1268" s="42">
        <f>_xll.qlCalendarAdvance(Calendar,$H1267,B1268,"f",FALSE)</f>
        <v>48254</v>
      </c>
      <c r="I1268" s="177">
        <f>_xll.qlInterestRateIndexValueDate(Index1M,$H1268)</f>
        <v>48256</v>
      </c>
      <c r="J1268" s="182">
        <f>IFERROR(_xll.qlIndexFixing(Index1M,$H1268,TRUE,_xll.ohTrigger(RecalcTrigger,Trigger1M)),NA())</f>
        <v>2.0103379102579186E-2</v>
      </c>
      <c r="K1268" s="44">
        <f>IFERROR(_xll.qlIndexFixing(Index3M,H1268,TRUE,_xll.ohTrigger(RecalcTrigger,Trigger3M)),NA())</f>
        <v>2.0577550958511992E-2</v>
      </c>
      <c r="L1268" s="44">
        <f>IFERROR(_xll.qlIndexFixing(Index6M,$H1268,TRUE,_xll.ohTrigger(RecalcTrigger,Trigger6M)),NA())</f>
        <v>2.0778834174966808E-2</v>
      </c>
      <c r="M1268" s="183">
        <f>IFERROR(_xll.qlIndexFixing(Index1Y,$H1268,TRUE,_xll.ohTrigger(RecalcTrigger,Trigger1Y)),NA())</f>
        <v>2.1120730575250421E-2</v>
      </c>
      <c r="N1268" s="182">
        <f>IFERROR(_xll.qlIndexFixing(ONIndex1M,I1268,TRUE,_xll.ohTrigger(RecalcTrigger,Trigger1M)),NA())</f>
        <v>2.0099837835330092E-2</v>
      </c>
      <c r="O1268" s="44">
        <f>IFERROR(_xll.qlIndexFixing(ONIndex3M,I1268,TRUE,_xll.ohTrigger(RecalcTrigger,Trigger3M)),NA())</f>
        <v>2.0581530196048803E-2</v>
      </c>
      <c r="P1268" s="44">
        <f>IFERROR(_xll.qlIndexFixing(ONIndex6M,I1268,TRUE,_xll.ohTrigger(RecalcTrigger,Trigger6M)),NA())</f>
        <v>2.0791801709929558E-2</v>
      </c>
      <c r="Q1268" s="183">
        <f>IFERROR(_xll.qlIndexFixing(ONIndex1Y,I1268,TRUE,_xll.ohTrigger(RecalcTrigger,Trigger1Y)),NA())</f>
        <v>2.1162723199452671E-2</v>
      </c>
    </row>
    <row r="1269" spans="2:17" x14ac:dyDescent="0.2">
      <c r="B1269" s="39" t="s">
        <v>42</v>
      </c>
      <c r="D1269" s="42">
        <f>_xll.qlCalendarAdvance(Calendar,$D1268,B1269,"f",FALSE)</f>
        <v>48261</v>
      </c>
      <c r="E1269" s="177">
        <f>_xll.qlInterestRateIndexValueDate(IndexON,D1269)</f>
        <v>48261</v>
      </c>
      <c r="F1269" s="193">
        <f>IFERROR(_xll.qlIndexFixing(IndexON,D1269,TRUE,_xll.ohTrigger(RecalcTrigger,TriggerON)),NA())</f>
        <v>1.9878056588522597E-2</v>
      </c>
      <c r="H1269" s="42">
        <f>_xll.qlCalendarAdvance(Calendar,$H1268,B1269,"f",FALSE)</f>
        <v>48261</v>
      </c>
      <c r="I1269" s="177">
        <f>_xll.qlInterestRateIndexValueDate(Index1M,$H1269)</f>
        <v>48263</v>
      </c>
      <c r="J1269" s="182">
        <f>IFERROR(_xll.qlIndexFixing(Index1M,$H1269,TRUE,_xll.ohTrigger(RecalcTrigger,Trigger1M)),NA())</f>
        <v>2.0094820248997461E-2</v>
      </c>
      <c r="K1269" s="44">
        <f>IFERROR(_xll.qlIndexFixing(Index3M,H1269,TRUE,_xll.ohTrigger(RecalcTrigger,Trigger3M)),NA())</f>
        <v>2.0567706980543221E-2</v>
      </c>
      <c r="L1269" s="44">
        <f>IFERROR(_xll.qlIndexFixing(Index6M,$H1269,TRUE,_xll.ohTrigger(RecalcTrigger,Trigger6M)),NA())</f>
        <v>2.0768772515627264E-2</v>
      </c>
      <c r="M1269" s="183">
        <f>IFERROR(_xll.qlIndexFixing(Index1Y,$H1269,TRUE,_xll.ohTrigger(RecalcTrigger,Trigger1Y)),NA())</f>
        <v>2.110979215412807E-2</v>
      </c>
      <c r="N1269" s="182">
        <f>IFERROR(_xll.qlIndexFixing(ONIndex1M,I1269,TRUE,_xll.ohTrigger(RecalcTrigger,Trigger1M)),NA())</f>
        <v>2.009136105932896E-2</v>
      </c>
      <c r="O1269" s="44">
        <f>IFERROR(_xll.qlIndexFixing(ONIndex3M,I1269,TRUE,_xll.ohTrigger(RecalcTrigger,Trigger3M)),NA())</f>
        <v>2.0571976162244709E-2</v>
      </c>
      <c r="P1269" s="44">
        <f>IFERROR(_xll.qlIndexFixing(ONIndex6M,I1269,TRUE,_xll.ohTrigger(RecalcTrigger,Trigger6M)),NA())</f>
        <v>2.0782375143681975E-2</v>
      </c>
      <c r="Q1269" s="183">
        <f>IFERROR(_xll.qlIndexFixing(ONIndex1Y,I1269,TRUE,_xll.ohTrigger(RecalcTrigger,Trigger1Y)),NA())</f>
        <v>2.1153010794092708E-2</v>
      </c>
    </row>
    <row r="1270" spans="2:17" x14ac:dyDescent="0.2">
      <c r="B1270" s="39" t="s">
        <v>42</v>
      </c>
      <c r="D1270" s="42">
        <f>_xll.qlCalendarAdvance(Calendar,$D1269,B1270,"f",FALSE)</f>
        <v>48268</v>
      </c>
      <c r="E1270" s="177">
        <f>_xll.qlInterestRateIndexValueDate(IndexON,D1270)</f>
        <v>48268</v>
      </c>
      <c r="F1270" s="193">
        <f>IFERROR(_xll.qlIndexFixing(IndexON,D1270,TRUE,_xll.ohTrigger(RecalcTrigger,TriggerON)),NA())</f>
        <v>1.9869762239874689E-2</v>
      </c>
      <c r="H1270" s="42">
        <f>_xll.qlCalendarAdvance(Calendar,$H1269,B1270,"f",FALSE)</f>
        <v>48268</v>
      </c>
      <c r="I1270" s="177">
        <f>_xll.qlInterestRateIndexValueDate(Index1M,$H1270)</f>
        <v>48270</v>
      </c>
      <c r="J1270" s="182">
        <f>IFERROR(_xll.qlIndexFixing(Index1M,$H1270,TRUE,_xll.ohTrigger(RecalcTrigger,Trigger1M)),NA())</f>
        <v>2.0085975210548668E-2</v>
      </c>
      <c r="K1270" s="44">
        <f>IFERROR(_xll.qlIndexFixing(Index3M,H1270,TRUE,_xll.ohTrigger(RecalcTrigger,Trigger3M)),NA())</f>
        <v>2.0557821812568378E-2</v>
      </c>
      <c r="L1270" s="44">
        <f>IFERROR(_xll.qlIndexFixing(Index6M,$H1270,TRUE,_xll.ohTrigger(RecalcTrigger,Trigger6M)),NA())</f>
        <v>2.0758668351900017E-2</v>
      </c>
      <c r="M1270" s="183">
        <f>IFERROR(_xll.qlIndexFixing(Index1Y,$H1270,TRUE,_xll.ohTrigger(RecalcTrigger,Trigger1Y)),NA())</f>
        <v>2.109881590967299E-2</v>
      </c>
      <c r="N1270" s="182">
        <f>IFERROR(_xll.qlIndexFixing(ONIndex1M,I1270,TRUE,_xll.ohTrigger(RecalcTrigger,Trigger1M)),NA())</f>
        <v>2.0082836039039265E-2</v>
      </c>
      <c r="O1270" s="44">
        <f>IFERROR(_xll.qlIndexFixing(ONIndex3M,I1270,TRUE,_xll.ohTrigger(RecalcTrigger,Trigger3M)),NA())</f>
        <v>2.0562379812290033E-2</v>
      </c>
      <c r="P1270" s="44">
        <f>IFERROR(_xll.qlIndexFixing(ONIndex6M,I1270,TRUE,_xll.ohTrigger(RecalcTrigger,Trigger6M)),NA())</f>
        <v>2.0772904037063E-2</v>
      </c>
      <c r="Q1270" s="183">
        <f>IFERROR(_xll.qlIndexFixing(ONIndex1Y,I1270,TRUE,_xll.ohTrigger(RecalcTrigger,Trigger1Y)),NA())</f>
        <v>2.1143256369784424E-2</v>
      </c>
    </row>
    <row r="1271" spans="2:17" x14ac:dyDescent="0.2">
      <c r="B1271" s="39" t="s">
        <v>42</v>
      </c>
      <c r="D1271" s="42">
        <f>_xll.qlCalendarAdvance(Calendar,$D1270,B1271,"f",FALSE)</f>
        <v>48275</v>
      </c>
      <c r="E1271" s="177">
        <f>_xll.qlInterestRateIndexValueDate(IndexON,D1271)</f>
        <v>48275</v>
      </c>
      <c r="F1271" s="193">
        <f>IFERROR(_xll.qlIndexFixing(IndexON,D1271,TRUE,_xll.ohTrigger(RecalcTrigger,TriggerON)),NA())</f>
        <v>1.9861424306970576E-2</v>
      </c>
      <c r="H1271" s="42">
        <f>_xll.qlCalendarAdvance(Calendar,$H1270,B1271,"f",FALSE)</f>
        <v>48275</v>
      </c>
      <c r="I1271" s="177">
        <f>_xll.qlInterestRateIndexValueDate(Index1M,$H1271)</f>
        <v>48277</v>
      </c>
      <c r="J1271" s="182">
        <f>IFERROR(_xll.qlIndexFixing(Index1M,$H1271,TRUE,_xll.ohTrigger(RecalcTrigger,Trigger1M)),NA())</f>
        <v>2.0077368945311536E-2</v>
      </c>
      <c r="K1271" s="44">
        <f>IFERROR(_xll.qlIndexFixing(Index3M,H1271,TRUE,_xll.ohTrigger(RecalcTrigger,Trigger3M)),NA())</f>
        <v>2.0547632428051028E-2</v>
      </c>
      <c r="L1271" s="44">
        <f>IFERROR(_xll.qlIndexFixing(Index6M,$H1271,TRUE,_xll.ohTrigger(RecalcTrigger,Trigger6M)),NA())</f>
        <v>2.0747945308284221E-2</v>
      </c>
      <c r="M1271" s="183">
        <f>IFERROR(_xll.qlIndexFixing(Index1Y,$H1271,TRUE,_xll.ohTrigger(RecalcTrigger,Trigger1Y)),NA())</f>
        <v>2.1088395569763909E-2</v>
      </c>
      <c r="N1271" s="182">
        <f>IFERROR(_xll.qlIndexFixing(ONIndex1M,I1271,TRUE,_xll.ohTrigger(RecalcTrigger,Trigger1M)),NA())</f>
        <v>2.0074262971663259E-2</v>
      </c>
      <c r="O1271" s="44">
        <f>IFERROR(_xll.qlIndexFixing(ONIndex3M,I1271,TRUE,_xll.ohTrigger(RecalcTrigger,Trigger3M)),NA())</f>
        <v>2.0552741373043304E-2</v>
      </c>
      <c r="P1271" s="44">
        <f>IFERROR(_xll.qlIndexFixing(ONIndex6M,I1271,TRUE,_xll.ohTrigger(RecalcTrigger,Trigger6M)),NA())</f>
        <v>2.0763388586395592E-2</v>
      </c>
      <c r="Q1271" s="183">
        <f>IFERROR(_xll.qlIndexFixing(ONIndex1Y,I1271,TRUE,_xll.ohTrigger(RecalcTrigger,Trigger1Y)),NA())</f>
        <v>2.1133460116615765E-2</v>
      </c>
    </row>
    <row r="1272" spans="2:17" x14ac:dyDescent="0.2">
      <c r="B1272" s="39" t="s">
        <v>42</v>
      </c>
      <c r="D1272" s="42">
        <f>_xll.qlCalendarAdvance(Calendar,$D1271,B1272,"f",FALSE)</f>
        <v>48282</v>
      </c>
      <c r="E1272" s="177">
        <f>_xll.qlInterestRateIndexValueDate(IndexON,D1272)</f>
        <v>48282</v>
      </c>
      <c r="F1272" s="193">
        <f>IFERROR(_xll.qlIndexFixing(IndexON,D1272,TRUE,_xll.ohTrigger(RecalcTrigger,TriggerON)),NA())</f>
        <v>1.9853043013151606E-2</v>
      </c>
      <c r="H1272" s="42">
        <f>_xll.qlCalendarAdvance(Calendar,$H1271,B1272,"f",FALSE)</f>
        <v>48282</v>
      </c>
      <c r="I1272" s="177">
        <f>_xll.qlInterestRateIndexValueDate(Index1M,$H1272)</f>
        <v>48284</v>
      </c>
      <c r="J1272" s="182">
        <f>IFERROR(_xll.qlIndexFixing(Index1M,$H1272,TRUE,_xll.ohTrigger(RecalcTrigger,Trigger1M)),NA())</f>
        <v>2.0068654982792478E-2</v>
      </c>
      <c r="K1272" s="44">
        <f>IFERROR(_xll.qlIndexFixing(Index3M,H1272,TRUE,_xll.ohTrigger(RecalcTrigger,Trigger3M)),NA())</f>
        <v>2.053765869867907E-2</v>
      </c>
      <c r="L1272" s="44">
        <f>IFERROR(_xll.qlIndexFixing(Index6M,$H1272,TRUE,_xll.ohTrigger(RecalcTrigger,Trigger6M)),NA())</f>
        <v>2.073774264846916E-2</v>
      </c>
      <c r="M1272" s="183">
        <f>IFERROR(_xll.qlIndexFixing(Index1Y,$H1272,TRUE,_xll.ohTrigger(RecalcTrigger,Trigger1Y)),NA())</f>
        <v>2.10773538255184E-2</v>
      </c>
      <c r="N1272" s="182">
        <f>IFERROR(_xll.qlIndexFixing(ONIndex1M,I1272,TRUE,_xll.ohTrigger(RecalcTrigger,Trigger1M)),NA())</f>
        <v>2.0065642054722943E-2</v>
      </c>
      <c r="O1272" s="44">
        <f>IFERROR(_xll.qlIndexFixing(ONIndex3M,I1272,TRUE,_xll.ohTrigger(RecalcTrigger,Trigger3M)),NA())</f>
        <v>2.0543061070723567E-2</v>
      </c>
      <c r="P1272" s="44">
        <f>IFERROR(_xll.qlIndexFixing(ONIndex6M,I1272,TRUE,_xll.ohTrigger(RecalcTrigger,Trigger6M)),NA())</f>
        <v>2.0753828988162581E-2</v>
      </c>
      <c r="Q1272" s="183">
        <f>IFERROR(_xll.qlIndexFixing(ONIndex1Y,I1272,TRUE,_xll.ohTrigger(RecalcTrigger,Trigger1Y)),NA())</f>
        <v>2.112362222459474E-2</v>
      </c>
    </row>
    <row r="1273" spans="2:17" x14ac:dyDescent="0.2">
      <c r="B1273" s="39" t="s">
        <v>42</v>
      </c>
      <c r="D1273" s="42">
        <f>_xll.qlCalendarAdvance(Calendar,$D1272,B1273,"f",FALSE)</f>
        <v>48289</v>
      </c>
      <c r="E1273" s="177">
        <f>_xll.qlInterestRateIndexValueDate(IndexON,D1273)</f>
        <v>48289</v>
      </c>
      <c r="F1273" s="193">
        <f>IFERROR(_xll.qlIndexFixing(IndexON,D1273,TRUE,_xll.ohTrigger(RecalcTrigger,TriggerON)),NA())</f>
        <v>1.9844618581519313E-2</v>
      </c>
      <c r="H1273" s="42">
        <f>_xll.qlCalendarAdvance(Calendar,$H1272,B1273,"f",FALSE)</f>
        <v>48289</v>
      </c>
      <c r="I1273" s="177">
        <f>_xll.qlInterestRateIndexValueDate(Index1M,$H1273)</f>
        <v>48291</v>
      </c>
      <c r="J1273" s="182">
        <f>IFERROR(_xll.qlIndexFixing(Index1M,$H1273,TRUE,_xll.ohTrigger(RecalcTrigger,Trigger1M)),NA())</f>
        <v>2.0059893617134505E-2</v>
      </c>
      <c r="K1273" s="44">
        <f>IFERROR(_xll.qlIndexFixing(Index3M,H1273,TRUE,_xll.ohTrigger(RecalcTrigger,Trigger3M)),NA())</f>
        <v>2.0527644491693676E-2</v>
      </c>
      <c r="L1273" s="44">
        <f>IFERROR(_xll.qlIndexFixing(Index6M,$H1273,TRUE,_xll.ohTrigger(RecalcTrigger,Trigger6M)),NA())</f>
        <v>2.0727498129460571E-2</v>
      </c>
      <c r="M1273" s="183">
        <f>IFERROR(_xll.qlIndexFixing(Index1Y,$H1273,TRUE,_xll.ohTrigger(RecalcTrigger,Trigger1Y)),NA())</f>
        <v>2.1066274807887638E-2</v>
      </c>
      <c r="N1273" s="182">
        <f>IFERROR(_xll.qlIndexFixing(ONIndex1M,I1273,TRUE,_xll.ohTrigger(RecalcTrigger,Trigger1M)),NA())</f>
        <v>2.0056973485580443E-2</v>
      </c>
      <c r="O1273" s="44">
        <f>IFERROR(_xll.qlIndexFixing(ONIndex3M,I1273,TRUE,_xll.ohTrigger(RecalcTrigger,Trigger3M)),NA())</f>
        <v>2.0533339132029482E-2</v>
      </c>
      <c r="P1273" s="44">
        <f>IFERROR(_xll.qlIndexFixing(ONIndex6M,I1273,TRUE,_xll.ohTrigger(RecalcTrigger,Trigger6M)),NA())</f>
        <v>2.0744225438207309E-2</v>
      </c>
      <c r="Q1273" s="183">
        <f>IFERROR(_xll.qlIndexFixing(ONIndex1Y,I1273,TRUE,_xll.ohTrigger(RecalcTrigger,Trigger1Y)),NA())</f>
        <v>2.111374288388923E-2</v>
      </c>
    </row>
    <row r="1274" spans="2:17" x14ac:dyDescent="0.2">
      <c r="B1274" s="39" t="s">
        <v>42</v>
      </c>
      <c r="D1274" s="42">
        <f>_xll.qlCalendarAdvance(Calendar,$D1273,B1274,"f",FALSE)</f>
        <v>48296</v>
      </c>
      <c r="E1274" s="177">
        <f>_xll.qlInterestRateIndexValueDate(IndexON,D1274)</f>
        <v>48296</v>
      </c>
      <c r="F1274" s="193">
        <f>IFERROR(_xll.qlIndexFixing(IndexON,D1274,TRUE,_xll.ohTrigger(RecalcTrigger,TriggerON)),NA())</f>
        <v>1.9836151235255173E-2</v>
      </c>
      <c r="H1274" s="42">
        <f>_xll.qlCalendarAdvance(Calendar,$H1273,B1274,"f",FALSE)</f>
        <v>48296</v>
      </c>
      <c r="I1274" s="177">
        <f>_xll.qlInterestRateIndexValueDate(Index1M,$H1274)</f>
        <v>48298</v>
      </c>
      <c r="J1274" s="182">
        <f>IFERROR(_xll.qlIndexFixing(Index1M,$H1274,TRUE,_xll.ohTrigger(RecalcTrigger,Trigger1M)),NA())</f>
        <v>2.0051085046179362E-2</v>
      </c>
      <c r="K1274" s="44">
        <f>IFERROR(_xll.qlIndexFixing(Index3M,H1274,TRUE,_xll.ohTrigger(RecalcTrigger,Trigger3M)),NA())</f>
        <v>2.0517590035087258E-2</v>
      </c>
      <c r="L1274" s="44">
        <f>IFERROR(_xll.qlIndexFixing(Index6M,$H1274,TRUE,_xll.ohTrigger(RecalcTrigger,Trigger6M)),NA())</f>
        <v>2.0717211950249812E-2</v>
      </c>
      <c r="M1274" s="183">
        <f>IFERROR(_xll.qlIndexFixing(Index1Y,$H1274,TRUE,_xll.ohTrigger(RecalcTrigger,Trigger1Y)),NA())</f>
        <v>2.1055158712267541E-2</v>
      </c>
      <c r="N1274" s="182">
        <f>IFERROR(_xll.qlIndexFixing(ONIndex1M,I1274,TRUE,_xll.ohTrigger(RecalcTrigger,Trigger1M)),NA())</f>
        <v>2.0045758480415898E-2</v>
      </c>
      <c r="O1274" s="44">
        <f>IFERROR(_xll.qlIndexFixing(ONIndex3M,I1274,TRUE,_xll.ohTrigger(RecalcTrigger,Trigger3M)),NA())</f>
        <v>2.0520778681030194E-2</v>
      </c>
      <c r="P1274" s="44">
        <f>IFERROR(_xll.qlIndexFixing(ONIndex6M,I1274,TRUE,_xll.ohTrigger(RecalcTrigger,Trigger6M)),NA())</f>
        <v>2.0731813750929362E-2</v>
      </c>
      <c r="Q1274" s="183">
        <f>IFERROR(_xll.qlIndexFixing(ONIndex1Y,I1274,TRUE,_xll.ohTrigger(RecalcTrigger,Trigger1Y)),NA())</f>
        <v>2.1100980276278491E-2</v>
      </c>
    </row>
    <row r="1275" spans="2:17" x14ac:dyDescent="0.2">
      <c r="B1275" s="39" t="s">
        <v>42</v>
      </c>
      <c r="D1275" s="42">
        <f>_xll.qlCalendarAdvance(Calendar,$D1274,B1275,"f",FALSE)</f>
        <v>48303</v>
      </c>
      <c r="E1275" s="177">
        <f>_xll.qlInterestRateIndexValueDate(IndexON,D1275)</f>
        <v>48303</v>
      </c>
      <c r="F1275" s="193">
        <f>IFERROR(_xll.qlIndexFixing(IndexON,D1275,TRUE,_xll.ohTrigger(RecalcTrigger,TriggerON)),NA())</f>
        <v>1.982764119770053E-2</v>
      </c>
      <c r="H1275" s="42">
        <f>_xll.qlCalendarAdvance(Calendar,$H1274,B1275,"f",FALSE)</f>
        <v>48303</v>
      </c>
      <c r="I1275" s="177">
        <f>_xll.qlInterestRateIndexValueDate(Index1M,$H1275)</f>
        <v>48305</v>
      </c>
      <c r="J1275" s="182">
        <f>IFERROR(_xll.qlIndexFixing(Index1M,$H1275,TRUE,_xll.ohTrigger(RecalcTrigger,Trigger1M)),NA())</f>
        <v>2.0042229467771289E-2</v>
      </c>
      <c r="K1275" s="44">
        <f>IFERROR(_xll.qlIndexFixing(Index3M,H1275,TRUE,_xll.ohTrigger(RecalcTrigger,Trigger3M)),NA())</f>
        <v>2.0507640992274413E-2</v>
      </c>
      <c r="L1275" s="44">
        <f>IFERROR(_xll.qlIndexFixing(Index6M,$H1275,TRUE,_xll.ohTrigger(RecalcTrigger,Trigger6M)),NA())</f>
        <v>2.0707359278254317E-2</v>
      </c>
      <c r="M1275" s="183">
        <f>IFERROR(_xll.qlIndexFixing(Index1Y,$H1275,TRUE,_xll.ohTrigger(RecalcTrigger,Trigger1Y)),NA())</f>
        <v>2.1044005734049642E-2</v>
      </c>
      <c r="N1275" s="182">
        <f>IFERROR(_xll.qlIndexFixing(ONIndex1M,I1275,TRUE,_xll.ohTrigger(RecalcTrigger,Trigger1M)),NA())</f>
        <v>2.0039494180297268E-2</v>
      </c>
      <c r="O1275" s="44">
        <f>IFERROR(_xll.qlIndexFixing(ONIndex3M,I1275,TRUE,_xll.ohTrigger(RecalcTrigger,Trigger3M)),NA())</f>
        <v>2.0513771251353674E-2</v>
      </c>
      <c r="P1275" s="44">
        <f>IFERROR(_xll.qlIndexFixing(ONIndex6M,I1275,TRUE,_xll.ohTrigger(RecalcTrigger,Trigger6M)),NA())</f>
        <v>2.0724887268901426E-2</v>
      </c>
      <c r="Q1275" s="183">
        <f>IFERROR(_xll.qlIndexFixing(ONIndex1Y,I1275,TRUE,_xll.ohTrigger(RecalcTrigger,Trigger1Y)),NA())</f>
        <v>2.1093860617016347E-2</v>
      </c>
    </row>
    <row r="1276" spans="2:17" x14ac:dyDescent="0.2">
      <c r="B1276" s="39" t="s">
        <v>42</v>
      </c>
      <c r="D1276" s="42">
        <f>_xll.qlCalendarAdvance(Calendar,$D1275,B1276,"f",FALSE)</f>
        <v>48310</v>
      </c>
      <c r="E1276" s="177">
        <f>_xll.qlInterestRateIndexValueDate(IndexON,D1276)</f>
        <v>48310</v>
      </c>
      <c r="F1276" s="193">
        <f>IFERROR(_xll.qlIndexFixing(IndexON,D1276,TRUE,_xll.ohTrigger(RecalcTrigger,TriggerON)),NA())</f>
        <v>1.9819088692116793E-2</v>
      </c>
      <c r="H1276" s="42">
        <f>_xll.qlCalendarAdvance(Calendar,$H1275,B1276,"f",FALSE)</f>
        <v>48310</v>
      </c>
      <c r="I1276" s="177">
        <f>_xll.qlInterestRateIndexValueDate(Index1M,$H1276)</f>
        <v>48312</v>
      </c>
      <c r="J1276" s="182">
        <f>IFERROR(_xll.qlIndexFixing(Index1M,$H1276,TRUE,_xll.ohTrigger(RecalcTrigger,Trigger1M)),NA())</f>
        <v>2.0033327079747032E-2</v>
      </c>
      <c r="K1276" s="44">
        <f>IFERROR(_xll.qlIndexFixing(Index3M,H1276,TRUE,_xll.ohTrigger(RecalcTrigger,Trigger3M)),NA())</f>
        <v>2.0497510095285405E-2</v>
      </c>
      <c r="L1276" s="44">
        <f>IFERROR(_xll.qlIndexFixing(Index6M,$H1276,TRUE,_xll.ohTrigger(RecalcTrigger,Trigger6M)),NA())</f>
        <v>2.0697000791701E-2</v>
      </c>
      <c r="M1276" s="183">
        <f>IFERROR(_xll.qlIndexFixing(Index1Y,$H1276,TRUE,_xll.ohTrigger(RecalcTrigger,Trigger1Y)),NA())</f>
        <v>2.103281606862023E-2</v>
      </c>
      <c r="N1276" s="182">
        <f>IFERROR(_xll.qlIndexFixing(ONIndex1M,I1276,TRUE,_xll.ohTrigger(RecalcTrigger,Trigger1M)),NA())</f>
        <v>2.0030683838880847E-2</v>
      </c>
      <c r="O1276" s="44">
        <f>IFERROR(_xll.qlIndexFixing(ONIndex3M,I1276,TRUE,_xll.ohTrigger(RecalcTrigger,Trigger3M)),NA())</f>
        <v>2.0503925762449526E-2</v>
      </c>
      <c r="P1276" s="44">
        <f>IFERROR(_xll.qlIndexFixing(ONIndex6M,I1276,TRUE,_xll.ohTrigger(RecalcTrigger,Trigger6M)),NA())</f>
        <v>2.0715153041956924E-2</v>
      </c>
      <c r="Q1276" s="183">
        <f>IFERROR(_xll.qlIndexFixing(ONIndex1Y,I1276,TRUE,_xll.ohTrigger(RecalcTrigger,Trigger1Y)),NA())</f>
        <v>2.1083858071024864E-2</v>
      </c>
    </row>
    <row r="1277" spans="2:17" x14ac:dyDescent="0.2">
      <c r="B1277" s="39" t="s">
        <v>42</v>
      </c>
      <c r="D1277" s="42">
        <f>_xll.qlCalendarAdvance(Calendar,$D1276,B1277,"f",FALSE)</f>
        <v>48317</v>
      </c>
      <c r="E1277" s="177">
        <f>_xll.qlInterestRateIndexValueDate(IndexON,D1277)</f>
        <v>48317</v>
      </c>
      <c r="F1277" s="193">
        <f>IFERROR(_xll.qlIndexFixing(IndexON,D1277,TRUE,_xll.ohTrigger(RecalcTrigger,TriggerON)),NA())</f>
        <v>1.9810493941445628E-2</v>
      </c>
      <c r="H1277" s="42">
        <f>_xll.qlCalendarAdvance(Calendar,$H1276,B1277,"f",FALSE)</f>
        <v>48317</v>
      </c>
      <c r="I1277" s="177">
        <f>_xll.qlInterestRateIndexValueDate(Index1M,$H1277)</f>
        <v>48319</v>
      </c>
      <c r="J1277" s="182">
        <f>IFERROR(_xll.qlIndexFixing(Index1M,$H1277,TRUE,_xll.ohTrigger(RecalcTrigger,Trigger1M)),NA())</f>
        <v>2.0024378079953331E-2</v>
      </c>
      <c r="K1277" s="44">
        <f>IFERROR(_xll.qlIndexFixing(Index3M,H1277,TRUE,_xll.ohTrigger(RecalcTrigger,Trigger3M)),NA())</f>
        <v>2.0487339618319302E-2</v>
      </c>
      <c r="L1277" s="44">
        <f>IFERROR(_xll.qlIndexFixing(Index6M,$H1277,TRUE,_xll.ohTrigger(RecalcTrigger,Trigger6M)),NA())</f>
        <v>2.0686601205433888E-2</v>
      </c>
      <c r="M1277" s="183">
        <f>IFERROR(_xll.qlIndexFixing(Index1Y,$H1277,TRUE,_xll.ohTrigger(RecalcTrigger,Trigger1Y)),NA())</f>
        <v>2.102072217654382E-2</v>
      </c>
      <c r="N1277" s="182">
        <f>IFERROR(_xll.qlIndexFixing(ONIndex1M,I1277,TRUE,_xll.ohTrigger(RecalcTrigger,Trigger1M)),NA())</f>
        <v>2.0021826634790685E-2</v>
      </c>
      <c r="O1277" s="44">
        <f>IFERROR(_xll.qlIndexFixing(ONIndex3M,I1277,TRUE,_xll.ohTrigger(RecalcTrigger,Trigger3M)),NA())</f>
        <v>2.0494039543086373E-2</v>
      </c>
      <c r="P1277" s="44">
        <f>IFERROR(_xll.qlIndexFixing(ONIndex6M,I1277,TRUE,_xll.ohTrigger(RecalcTrigger,Trigger6M)),NA())</f>
        <v>2.070537564842212E-2</v>
      </c>
      <c r="Q1277" s="183">
        <f>IFERROR(_xll.qlIndexFixing(ONIndex1Y,I1277,TRUE,_xll.ohTrigger(RecalcTrigger,Trigger1Y)),NA())</f>
        <v>2.1073814836780613E-2</v>
      </c>
    </row>
    <row r="1278" spans="2:17" x14ac:dyDescent="0.2">
      <c r="B1278" s="39" t="s">
        <v>42</v>
      </c>
      <c r="D1278" s="42">
        <f>_xll.qlCalendarAdvance(Calendar,$D1277,B1278,"f",FALSE)</f>
        <v>48324</v>
      </c>
      <c r="E1278" s="177">
        <f>_xll.qlInterestRateIndexValueDate(IndexON,D1278)</f>
        <v>48324</v>
      </c>
      <c r="F1278" s="193">
        <f>IFERROR(_xll.qlIndexFixing(IndexON,D1278,TRUE,_xll.ohTrigger(RecalcTrigger,TriggerON)),NA())</f>
        <v>1.9801857169268189E-2</v>
      </c>
      <c r="H1278" s="42">
        <f>_xll.qlCalendarAdvance(Calendar,$H1277,B1278,"f",FALSE)</f>
        <v>48324</v>
      </c>
      <c r="I1278" s="177">
        <f>_xll.qlInterestRateIndexValueDate(Index1M,$H1278)</f>
        <v>48326</v>
      </c>
      <c r="J1278" s="182">
        <f>IFERROR(_xll.qlIndexFixing(Index1M,$H1278,TRUE,_xll.ohTrigger(RecalcTrigger,Trigger1M)),NA())</f>
        <v>2.0015382666229431E-2</v>
      </c>
      <c r="K1278" s="44">
        <f>IFERROR(_xll.qlIndexFixing(Index3M,H1278,TRUE,_xll.ohTrigger(RecalcTrigger,Trigger3M)),NA())</f>
        <v>2.0477129789347587E-2</v>
      </c>
      <c r="L1278" s="44">
        <f>IFERROR(_xll.qlIndexFixing(Index6M,$H1278,TRUE,_xll.ohTrigger(RecalcTrigger,Trigger6M)),NA())</f>
        <v>2.0676160718392421E-2</v>
      </c>
      <c r="M1278" s="183">
        <f>IFERROR(_xll.qlIndexFixing(Index1Y,$H1278,TRUE,_xll.ohTrigger(RecalcTrigger,Trigger1Y)),NA())</f>
        <v>2.1010327457651405E-2</v>
      </c>
      <c r="N1278" s="182">
        <f>IFERROR(_xll.qlIndexFixing(ONIndex1M,I1278,TRUE,_xll.ohTrigger(RecalcTrigger,Trigger1M)),NA())</f>
        <v>2.001292276554878E-2</v>
      </c>
      <c r="O1278" s="44">
        <f>IFERROR(_xll.qlIndexFixing(ONIndex3M,I1278,TRUE,_xll.ohTrigger(RecalcTrigger,Trigger3M)),NA())</f>
        <v>2.0484112819803002E-2</v>
      </c>
      <c r="P1278" s="44">
        <f>IFERROR(_xll.qlIndexFixing(ONIndex6M,I1278,TRUE,_xll.ohTrigger(RecalcTrigger,Trigger6M)),NA())</f>
        <v>2.0695555284619971E-2</v>
      </c>
      <c r="Q1278" s="183">
        <f>IFERROR(_xll.qlIndexFixing(ONIndex1Y,I1278,TRUE,_xll.ohTrigger(RecalcTrigger,Trigger1Y)),NA())</f>
        <v>2.106373110461135E-2</v>
      </c>
    </row>
    <row r="1279" spans="2:17" x14ac:dyDescent="0.2">
      <c r="B1279" s="39" t="s">
        <v>42</v>
      </c>
      <c r="D1279" s="42">
        <f>_xll.qlCalendarAdvance(Calendar,$D1278,B1279,"f",FALSE)</f>
        <v>48331</v>
      </c>
      <c r="E1279" s="177">
        <f>_xll.qlInterestRateIndexValueDate(IndexON,D1279)</f>
        <v>48331</v>
      </c>
      <c r="F1279" s="193">
        <f>IFERROR(_xll.qlIndexFixing(IndexON,D1279,TRUE,_xll.ohTrigger(RecalcTrigger,TriggerON)),NA())</f>
        <v>1.9793178598686012E-2</v>
      </c>
      <c r="H1279" s="42">
        <f>_xll.qlCalendarAdvance(Calendar,$H1278,B1279,"f",FALSE)</f>
        <v>48331</v>
      </c>
      <c r="I1279" s="177">
        <f>_xll.qlInterestRateIndexValueDate(Index1M,$H1279)</f>
        <v>48333</v>
      </c>
      <c r="J1279" s="182">
        <f>IFERROR(_xll.qlIndexFixing(Index1M,$H1279,TRUE,_xll.ohTrigger(RecalcTrigger,Trigger1M)),NA())</f>
        <v>2.0006341036422071E-2</v>
      </c>
      <c r="K1279" s="44">
        <f>IFERROR(_xll.qlIndexFixing(Index3M,H1279,TRUE,_xll.ohTrigger(RecalcTrigger,Trigger3M)),NA())</f>
        <v>2.046688083633736E-2</v>
      </c>
      <c r="L1279" s="44">
        <f>IFERROR(_xll.qlIndexFixing(Index6M,$H1279,TRUE,_xll.ohTrigger(RecalcTrigger,Trigger6M)),NA())</f>
        <v>2.0665679529516048E-2</v>
      </c>
      <c r="M1279" s="183">
        <f>IFERROR(_xll.qlIndexFixing(Index1Y,$H1279,TRUE,_xll.ohTrigger(RecalcTrigger,Trigger1Y)),NA())</f>
        <v>2.0999028902861778E-2</v>
      </c>
      <c r="N1279" s="182">
        <f>IFERROR(_xll.qlIndexFixing(ONIndex1M,I1279,TRUE,_xll.ohTrigger(RecalcTrigger,Trigger1M)),NA())</f>
        <v>2.0003972428437322E-2</v>
      </c>
      <c r="O1279" s="44">
        <f>IFERROR(_xll.qlIndexFixing(ONIndex3M,I1279,TRUE,_xll.ohTrigger(RecalcTrigger,Trigger3M)),NA())</f>
        <v>2.0474145819218137E-2</v>
      </c>
      <c r="P1279" s="44">
        <f>IFERROR(_xll.qlIndexFixing(ONIndex6M,I1279,TRUE,_xll.ohTrigger(RecalcTrigger,Trigger6M)),NA())</f>
        <v>2.0685692146713563E-2</v>
      </c>
      <c r="Q1279" s="183">
        <f>IFERROR(_xll.qlIndexFixing(ONIndex1Y,I1279,TRUE,_xll.ohTrigger(RecalcTrigger,Trigger1Y)),NA())</f>
        <v>2.1053607064445146E-2</v>
      </c>
    </row>
    <row r="1280" spans="2:17" x14ac:dyDescent="0.2">
      <c r="B1280" s="39" t="s">
        <v>42</v>
      </c>
      <c r="D1280" s="42">
        <f>_xll.qlCalendarAdvance(Calendar,$D1279,B1280,"f",FALSE)</f>
        <v>48338</v>
      </c>
      <c r="E1280" s="177">
        <f>_xll.qlInterestRateIndexValueDate(IndexON,D1280)</f>
        <v>48338</v>
      </c>
      <c r="F1280" s="193">
        <f>IFERROR(_xll.qlIndexFixing(IndexON,D1280,TRUE,_xll.ohTrigger(RecalcTrigger,TriggerON)),NA())</f>
        <v>1.9784458452880571E-2</v>
      </c>
      <c r="H1280" s="42">
        <f>_xll.qlCalendarAdvance(Calendar,$H1279,B1280,"f",FALSE)</f>
        <v>48338</v>
      </c>
      <c r="I1280" s="177">
        <f>_xll.qlInterestRateIndexValueDate(Index1M,$H1280)</f>
        <v>48340</v>
      </c>
      <c r="J1280" s="182">
        <f>IFERROR(_xll.qlIndexFixing(Index1M,$H1280,TRUE,_xll.ohTrigger(RecalcTrigger,Trigger1M)),NA())</f>
        <v>1.9997253388367997E-2</v>
      </c>
      <c r="K1280" s="44">
        <f>IFERROR(_xll.qlIndexFixing(Index3M,H1280,TRUE,_xll.ohTrigger(RecalcTrigger,Trigger3M)),NA())</f>
        <v>2.0456430820741306E-2</v>
      </c>
      <c r="L1280" s="44">
        <f>IFERROR(_xll.qlIndexFixing(Index6M,$H1280,TRUE,_xll.ohTrigger(RecalcTrigger,Trigger6M)),NA())</f>
        <v>2.0654631154023832E-2</v>
      </c>
      <c r="M1280" s="183">
        <f>IFERROR(_xll.qlIndexFixing(Index1Y,$H1280,TRUE,_xll.ohTrigger(RecalcTrigger,Trigger1Y)),NA())</f>
        <v>2.0987694442360871E-2</v>
      </c>
      <c r="N1280" s="182">
        <f>IFERROR(_xll.qlIndexFixing(ONIndex1M,I1280,TRUE,_xll.ohTrigger(RecalcTrigger,Trigger1M)),NA())</f>
        <v>1.9994975820898375E-2</v>
      </c>
      <c r="O1280" s="44">
        <f>IFERROR(_xll.qlIndexFixing(ONIndex3M,I1280,TRUE,_xll.ohTrigger(RecalcTrigger,Trigger3M)),NA())</f>
        <v>2.0464138767790629E-2</v>
      </c>
      <c r="P1280" s="44">
        <f>IFERROR(_xll.qlIndexFixing(ONIndex6M,I1280,TRUE,_xll.ohTrigger(RecalcTrigger,Trigger6M)),NA())</f>
        <v>2.0675786431185728E-2</v>
      </c>
      <c r="Q1280" s="183">
        <f>IFERROR(_xll.qlIndexFixing(ONIndex1Y,I1280,TRUE,_xll.ohTrigger(RecalcTrigger,Trigger1Y)),NA())</f>
        <v>2.1043442906449883E-2</v>
      </c>
    </row>
    <row r="1281" spans="2:17" x14ac:dyDescent="0.2">
      <c r="B1281" s="39" t="s">
        <v>42</v>
      </c>
      <c r="D1281" s="42">
        <f>_xll.qlCalendarAdvance(Calendar,$D1280,B1281,"f",FALSE)</f>
        <v>48345</v>
      </c>
      <c r="E1281" s="177">
        <f>_xll.qlInterestRateIndexValueDate(IndexON,D1281)</f>
        <v>48345</v>
      </c>
      <c r="F1281" s="193">
        <f>IFERROR(_xll.qlIndexFixing(IndexON,D1281,TRUE,_xll.ohTrigger(RecalcTrigger,TriggerON)),NA())</f>
        <v>1.9775696955033339E-2</v>
      </c>
      <c r="H1281" s="42">
        <f>_xll.qlCalendarAdvance(Calendar,$H1280,B1281,"f",FALSE)</f>
        <v>48345</v>
      </c>
      <c r="I1281" s="177">
        <f>_xll.qlInterestRateIndexValueDate(Index1M,$H1281)</f>
        <v>48347</v>
      </c>
      <c r="J1281" s="182">
        <f>IFERROR(_xll.qlIndexFixing(Index1M,$H1281,TRUE,_xll.ohTrigger(RecalcTrigger,Trigger1M)),NA())</f>
        <v>1.9988119919911451E-2</v>
      </c>
      <c r="K1281" s="44">
        <f>IFERROR(_xll.qlIndexFixing(Index3M,H1281,TRUE,_xll.ohTrigger(RecalcTrigger,Trigger3M)),NA())</f>
        <v>2.0446101000436086E-2</v>
      </c>
      <c r="L1281" s="44">
        <f>IFERROR(_xll.qlIndexFixing(Index6M,$H1281,TRUE,_xll.ohTrigger(RecalcTrigger,Trigger6M)),NA())</f>
        <v>2.0644058925005575E-2</v>
      </c>
      <c r="M1281" s="183">
        <f>IFERROR(_xll.qlIndexFixing(Index1Y,$H1281,TRUE,_xll.ohTrigger(RecalcTrigger,Trigger1Y)),NA())</f>
        <v>2.0976324271511533E-2</v>
      </c>
      <c r="N1281" s="182">
        <f>IFERROR(_xll.qlIndexFixing(ONIndex1M,I1281,TRUE,_xll.ohTrigger(RecalcTrigger,Trigger1M)),NA())</f>
        <v>1.9985933140294065E-2</v>
      </c>
      <c r="O1281" s="44">
        <f>IFERROR(_xll.qlIndexFixing(ONIndex3M,I1281,TRUE,_xll.ohTrigger(RecalcTrigger,Trigger3M)),NA())</f>
        <v>2.0454091891979331E-2</v>
      </c>
      <c r="P1281" s="44">
        <f>IFERROR(_xll.qlIndexFixing(ONIndex6M,I1281,TRUE,_xll.ohTrigger(RecalcTrigger,Trigger6M)),NA())</f>
        <v>2.0665838333959741E-2</v>
      </c>
      <c r="Q1281" s="183">
        <f>IFERROR(_xll.qlIndexFixing(ONIndex1Y,I1281,TRUE,_xll.ohTrigger(RecalcTrigger,Trigger1Y)),NA())</f>
        <v>2.1033238820633571E-2</v>
      </c>
    </row>
    <row r="1282" spans="2:17" x14ac:dyDescent="0.2">
      <c r="B1282" s="39" t="s">
        <v>42</v>
      </c>
      <c r="D1282" s="42">
        <f>_xll.qlCalendarAdvance(Calendar,$D1281,B1282,"f",FALSE)</f>
        <v>48352</v>
      </c>
      <c r="E1282" s="177">
        <f>_xll.qlInterestRateIndexValueDate(IndexON,D1282)</f>
        <v>48352</v>
      </c>
      <c r="F1282" s="193">
        <f>IFERROR(_xll.qlIndexFixing(IndexON,D1282,TRUE,_xll.ohTrigger(RecalcTrigger,TriggerON)),NA())</f>
        <v>1.9766894328485662E-2</v>
      </c>
      <c r="H1282" s="42">
        <f>_xll.qlCalendarAdvance(Calendar,$H1281,B1282,"f",FALSE)</f>
        <v>48352</v>
      </c>
      <c r="I1282" s="177">
        <f>_xll.qlInterestRateIndexValueDate(Index1M,$H1282)</f>
        <v>48354</v>
      </c>
      <c r="J1282" s="182">
        <f>IFERROR(_xll.qlIndexFixing(Index1M,$H1282,TRUE,_xll.ohTrigger(RecalcTrigger,Trigger1M)),NA())</f>
        <v>1.9978940828896674E-2</v>
      </c>
      <c r="K1282" s="44">
        <f>IFERROR(_xll.qlIndexFixing(Index3M,H1282,TRUE,_xll.ohTrigger(RecalcTrigger,Trigger3M)),NA())</f>
        <v>2.0435732754396099E-2</v>
      </c>
      <c r="L1282" s="44">
        <f>IFERROR(_xll.qlIndexFixing(Index6M,$H1282,TRUE,_xll.ohTrigger(RecalcTrigger,Trigger6M)),NA())</f>
        <v>2.063344662765372E-2</v>
      </c>
      <c r="M1282" s="183">
        <f>IFERROR(_xll.qlIndexFixing(Index1Y,$H1282,TRUE,_xll.ohTrigger(RecalcTrigger,Trigger1Y)),NA())</f>
        <v>2.0964918585672013E-2</v>
      </c>
      <c r="N1282" s="182">
        <f>IFERROR(_xll.qlIndexFixing(ONIndex1M,I1282,TRUE,_xll.ohTrigger(RecalcTrigger,Trigger1M)),NA())</f>
        <v>1.9976844583986519E-2</v>
      </c>
      <c r="O1282" s="44">
        <f>IFERROR(_xll.qlIndexFixing(ONIndex3M,I1282,TRUE,_xll.ohTrigger(RecalcTrigger,Trigger3M)),NA())</f>
        <v>2.044400541832303E-2</v>
      </c>
      <c r="P1282" s="44">
        <f>IFERROR(_xll.qlIndexFixing(ONIndex6M,I1282,TRUE,_xll.ohTrigger(RecalcTrigger,Trigger6M)),NA())</f>
        <v>2.0655848051518433E-2</v>
      </c>
      <c r="Q1282" s="183">
        <f>IFERROR(_xll.qlIndexFixing(ONIndex1Y,I1282,TRUE,_xll.ohTrigger(RecalcTrigger,Trigger1Y)),NA())</f>
        <v>2.1022994997323963E-2</v>
      </c>
    </row>
    <row r="1283" spans="2:17" x14ac:dyDescent="0.2">
      <c r="B1283" s="39" t="s">
        <v>42</v>
      </c>
      <c r="D1283" s="42">
        <f>_xll.qlCalendarAdvance(Calendar,$D1282,B1283,"f",FALSE)</f>
        <v>48359</v>
      </c>
      <c r="E1283" s="177">
        <f>_xll.qlInterestRateIndexValueDate(IndexON,D1283)</f>
        <v>48359</v>
      </c>
      <c r="F1283" s="193">
        <f>IFERROR(_xll.qlIndexFixing(IndexON,D1283,TRUE,_xll.ohTrigger(RecalcTrigger,TriggerON)),NA())</f>
        <v>1.9758050796339077E-2</v>
      </c>
      <c r="H1283" s="42">
        <f>_xll.qlCalendarAdvance(Calendar,$H1282,B1283,"f",FALSE)</f>
        <v>48359</v>
      </c>
      <c r="I1283" s="177">
        <f>_xll.qlInterestRateIndexValueDate(Index1M,$H1283)</f>
        <v>48361</v>
      </c>
      <c r="J1283" s="182">
        <f>IFERROR(_xll.qlIndexFixing(Index1M,$H1283,TRUE,_xll.ohTrigger(RecalcTrigger,Trigger1M)),NA())</f>
        <v>1.9969716313162911E-2</v>
      </c>
      <c r="K1283" s="44">
        <f>IFERROR(_xll.qlIndexFixing(Index3M,H1283,TRUE,_xll.ohTrigger(RecalcTrigger,Trigger3M)),NA())</f>
        <v>2.0425326310604192E-2</v>
      </c>
      <c r="L1283" s="44">
        <f>IFERROR(_xll.qlIndexFixing(Index6M,$H1283,TRUE,_xll.ohTrigger(RecalcTrigger,Trigger6M)),NA())</f>
        <v>2.0622794460943727E-2</v>
      </c>
      <c r="M1283" s="183">
        <f>IFERROR(_xll.qlIndexFixing(Index1Y,$H1283,TRUE,_xll.ohTrigger(RecalcTrigger,Trigger1Y)),NA())</f>
        <v>2.0953477580195307E-2</v>
      </c>
      <c r="N1283" s="182">
        <f>IFERROR(_xll.qlIndexFixing(ONIndex1M,I1283,TRUE,_xll.ohTrigger(RecalcTrigger,Trigger1M)),NA())</f>
        <v>1.9967710349497736E-2</v>
      </c>
      <c r="O1283" s="44">
        <f>IFERROR(_xll.qlIndexFixing(ONIndex3M,I1283,TRUE,_xll.ohTrigger(RecalcTrigger,Trigger3M)),NA())</f>
        <v>2.0433879573360514E-2</v>
      </c>
      <c r="P1283" s="44">
        <f>IFERROR(_xll.qlIndexFixing(ONIndex6M,I1283,TRUE,_xll.ohTrigger(RecalcTrigger,Trigger6M)),NA())</f>
        <v>2.064581578002489E-2</v>
      </c>
      <c r="Q1283" s="183">
        <f>IFERROR(_xll.qlIndexFixing(ONIndex1Y,I1283,TRUE,_xll.ohTrigger(RecalcTrigger,Trigger1Y)),NA())</f>
        <v>2.1012711626449132E-2</v>
      </c>
    </row>
    <row r="1284" spans="2:17" x14ac:dyDescent="0.2">
      <c r="B1284" s="39" t="s">
        <v>42</v>
      </c>
      <c r="D1284" s="42">
        <f>_xll.qlCalendarAdvance(Calendar,$D1283,B1284,"f",FALSE)</f>
        <v>48366</v>
      </c>
      <c r="E1284" s="177">
        <f>_xll.qlInterestRateIndexValueDate(IndexON,D1284)</f>
        <v>48366</v>
      </c>
      <c r="F1284" s="193">
        <f>IFERROR(_xll.qlIndexFixing(IndexON,D1284,TRUE,_xll.ohTrigger(RecalcTrigger,TriggerON)),NA())</f>
        <v>1.9749166582014865E-2</v>
      </c>
      <c r="H1284" s="42">
        <f>_xll.qlCalendarAdvance(Calendar,$H1283,B1284,"f",FALSE)</f>
        <v>48366</v>
      </c>
      <c r="I1284" s="177">
        <f>_xll.qlInterestRateIndexValueDate(Index1M,$H1284)</f>
        <v>48368</v>
      </c>
      <c r="J1284" s="182">
        <f>IFERROR(_xll.qlIndexFixing(Index1M,$H1284,TRUE,_xll.ohTrigger(RecalcTrigger,Trigger1M)),NA())</f>
        <v>1.9960446570549406E-2</v>
      </c>
      <c r="K1284" s="44">
        <f>IFERROR(_xll.qlIndexFixing(Index3M,H1284,TRUE,_xll.ohTrigger(RecalcTrigger,Trigger3M)),NA())</f>
        <v>2.0414881897036267E-2</v>
      </c>
      <c r="L1284" s="44">
        <f>IFERROR(_xll.qlIndexFixing(Index6M,$H1284,TRUE,_xll.ohTrigger(RecalcTrigger,Trigger6M)),NA())</f>
        <v>2.0612670020329054E-2</v>
      </c>
      <c r="M1284" s="183">
        <f>IFERROR(_xll.qlIndexFixing(Index1Y,$H1284,TRUE,_xll.ohTrigger(RecalcTrigger,Trigger1Y)),NA())</f>
        <v>2.0942001450429147E-2</v>
      </c>
      <c r="N1284" s="182">
        <f>IFERROR(_xll.qlIndexFixing(ONIndex1M,I1284,TRUE,_xll.ohTrigger(RecalcTrigger,Trigger1M)),NA())</f>
        <v>1.9958530634109906E-2</v>
      </c>
      <c r="O1284" s="44">
        <f>IFERROR(_xll.qlIndexFixing(ONIndex3M,I1284,TRUE,_xll.ohTrigger(RecalcTrigger,Trigger3M)),NA())</f>
        <v>2.0423714583550634E-2</v>
      </c>
      <c r="P1284" s="44">
        <f>IFERROR(_xll.qlIndexFixing(ONIndex6M,I1284,TRUE,_xll.ohTrigger(RecalcTrigger,Trigger6M)),NA())</f>
        <v>2.0635741715642197E-2</v>
      </c>
      <c r="Q1284" s="183">
        <f>IFERROR(_xll.qlIndexFixing(ONIndex1Y,I1284,TRUE,_xll.ohTrigger(RecalcTrigger,Trigger1Y)),NA())</f>
        <v>2.1002388898336832E-2</v>
      </c>
    </row>
    <row r="1285" spans="2:17" x14ac:dyDescent="0.2">
      <c r="B1285" s="39" t="s">
        <v>42</v>
      </c>
      <c r="D1285" s="42">
        <f>_xll.qlCalendarAdvance(Calendar,$D1284,B1285,"f",FALSE)</f>
        <v>48373</v>
      </c>
      <c r="E1285" s="177">
        <f>_xll.qlInterestRateIndexValueDate(IndexON,D1285)</f>
        <v>48373</v>
      </c>
      <c r="F1285" s="193">
        <f>IFERROR(_xll.qlIndexFixing(IndexON,D1285,TRUE,_xll.ohTrigger(RecalcTrigger,TriggerON)),NA())</f>
        <v>1.9740241908454692E-2</v>
      </c>
      <c r="H1285" s="42">
        <f>_xll.qlCalendarAdvance(Calendar,$H1284,B1285,"f",FALSE)</f>
        <v>48373</v>
      </c>
      <c r="I1285" s="177">
        <f>_xll.qlInterestRateIndexValueDate(Index1M,$H1285)</f>
        <v>48375</v>
      </c>
      <c r="J1285" s="182">
        <f>IFERROR(_xll.qlIndexFixing(Index1M,$H1285,TRUE,_xll.ohTrigger(RecalcTrigger,Trigger1M)),NA())</f>
        <v>1.9951131798900401E-2</v>
      </c>
      <c r="K1285" s="44">
        <f>IFERROR(_xll.qlIndexFixing(Index3M,H1285,TRUE,_xll.ohTrigger(RecalcTrigger,Trigger3M)),NA())</f>
        <v>2.04043997416717E-2</v>
      </c>
      <c r="L1285" s="44">
        <f>IFERROR(_xll.qlIndexFixing(Index6M,$H1285,TRUE,_xll.ohTrigger(RecalcTrigger,Trigger6M)),NA())</f>
        <v>2.0601948798051876E-2</v>
      </c>
      <c r="M1285" s="183">
        <f>IFERROR(_xll.qlIndexFixing(Index1Y,$H1285,TRUE,_xll.ohTrigger(RecalcTrigger,Trigger1Y)),NA())</f>
        <v>2.0930490391716242E-2</v>
      </c>
      <c r="N1285" s="182">
        <f>IFERROR(_xll.qlIndexFixing(ONIndex1M,I1285,TRUE,_xll.ohTrigger(RecalcTrigger,Trigger1M)),NA())</f>
        <v>1.9949305635345027E-2</v>
      </c>
      <c r="O1285" s="44">
        <f>IFERROR(_xll.qlIndexFixing(ONIndex3M,I1285,TRUE,_xll.ohTrigger(RecalcTrigger,Trigger3M)),NA())</f>
        <v>2.0413510675432178E-2</v>
      </c>
      <c r="P1285" s="44">
        <f>IFERROR(_xll.qlIndexFixing(ONIndex6M,I1285,TRUE,_xll.ohTrigger(RecalcTrigger,Trigger6M)),NA())</f>
        <v>2.062562605477325E-2</v>
      </c>
      <c r="Q1285" s="183">
        <f>IFERROR(_xll.qlIndexFixing(ONIndex1Y,I1285,TRUE,_xll.ohTrigger(RecalcTrigger,Trigger1Y)),NA())</f>
        <v>2.0992027002915137E-2</v>
      </c>
    </row>
    <row r="1286" spans="2:17" x14ac:dyDescent="0.2">
      <c r="B1286" s="39" t="s">
        <v>42</v>
      </c>
      <c r="D1286" s="42">
        <f>_xll.qlCalendarAdvance(Calendar,$D1285,B1286,"f",FALSE)</f>
        <v>48380</v>
      </c>
      <c r="E1286" s="177">
        <f>_xll.qlInterestRateIndexValueDate(IndexON,D1286)</f>
        <v>48380</v>
      </c>
      <c r="F1286" s="193">
        <f>IFERROR(_xll.qlIndexFixing(IndexON,D1286,TRUE,_xll.ohTrigger(RecalcTrigger,TriggerON)),NA())</f>
        <v>1.9731276999159775E-2</v>
      </c>
      <c r="H1286" s="42">
        <f>_xll.qlCalendarAdvance(Calendar,$H1285,B1286,"f",FALSE)</f>
        <v>48380</v>
      </c>
      <c r="I1286" s="177">
        <f>_xll.qlInterestRateIndexValueDate(Index1M,$H1286)</f>
        <v>48382</v>
      </c>
      <c r="J1286" s="182">
        <f>IFERROR(_xll.qlIndexFixing(Index1M,$H1286,TRUE,_xll.ohTrigger(RecalcTrigger,Trigger1M)),NA())</f>
        <v>1.9941772196057639E-2</v>
      </c>
      <c r="K1286" s="44">
        <f>IFERROR(_xll.qlIndexFixing(Index3M,H1286,TRUE,_xll.ohTrigger(RecalcTrigger,Trigger3M)),NA())</f>
        <v>2.0393880072487255E-2</v>
      </c>
      <c r="L1286" s="44">
        <f>IFERROR(_xll.qlIndexFixing(Index6M,$H1286,TRUE,_xll.ohTrigger(RecalcTrigger,Trigger6M)),NA())</f>
        <v>2.0591188266460423E-2</v>
      </c>
      <c r="M1286" s="183">
        <f>IFERROR(_xll.qlIndexFixing(Index1Y,$H1286,TRUE,_xll.ohTrigger(RecalcTrigger,Trigger1Y)),NA())</f>
        <v>2.0918944599394033E-2</v>
      </c>
      <c r="N1286" s="182">
        <f>IFERROR(_xll.qlIndexFixing(ONIndex1M,I1286,TRUE,_xll.ohTrigger(RecalcTrigger,Trigger1M)),NA())</f>
        <v>1.9940035550325419E-2</v>
      </c>
      <c r="O1286" s="44">
        <f>IFERROR(_xll.qlIndexFixing(ONIndex3M,I1286,TRUE,_xll.ohTrigger(RecalcTrigger,Trigger3M)),NA())</f>
        <v>2.0403268075543934E-2</v>
      </c>
      <c r="P1286" s="44">
        <f>IFERROR(_xll.qlIndexFixing(ONIndex6M,I1286,TRUE,_xll.ohTrigger(RecalcTrigger,Trigger6M)),NA())</f>
        <v>2.0615468993501196E-2</v>
      </c>
      <c r="Q1286" s="183">
        <f>IFERROR(_xll.qlIndexFixing(ONIndex1Y,I1286,TRUE,_xll.ohTrigger(RecalcTrigger,Trigger1Y)),NA())</f>
        <v>2.0981626130431863E-2</v>
      </c>
    </row>
    <row r="1287" spans="2:17" x14ac:dyDescent="0.2">
      <c r="B1287" s="39" t="s">
        <v>42</v>
      </c>
      <c r="D1287" s="42">
        <f>_xll.qlCalendarAdvance(Calendar,$D1286,B1287,"f",FALSE)</f>
        <v>48387</v>
      </c>
      <c r="E1287" s="177">
        <f>_xll.qlInterestRateIndexValueDate(IndexON,D1287)</f>
        <v>48387</v>
      </c>
      <c r="F1287" s="193">
        <f>IFERROR(_xll.qlIndexFixing(IndexON,D1287,TRUE,_xll.ohTrigger(RecalcTrigger,TriggerON)),NA())</f>
        <v>1.9722272077231651E-2</v>
      </c>
      <c r="H1287" s="42">
        <f>_xll.qlCalendarAdvance(Calendar,$H1286,B1287,"f",FALSE)</f>
        <v>48387</v>
      </c>
      <c r="I1287" s="177">
        <f>_xll.qlInterestRateIndexValueDate(Index1M,$H1287)</f>
        <v>48389</v>
      </c>
      <c r="J1287" s="182">
        <f>IFERROR(_xll.qlIndexFixing(Index1M,$H1287,TRUE,_xll.ohTrigger(RecalcTrigger,Trigger1M)),NA())</f>
        <v>1.993236795986536E-2</v>
      </c>
      <c r="K1287" s="44">
        <f>IFERROR(_xll.qlIndexFixing(Index3M,H1287,TRUE,_xll.ohTrigger(RecalcTrigger,Trigger3M)),NA())</f>
        <v>2.0383323117457962E-2</v>
      </c>
      <c r="L1287" s="44">
        <f>IFERROR(_xll.qlIndexFixing(Index6M,$H1287,TRUE,_xll.ohTrigger(RecalcTrigger,Trigger6M)),NA())</f>
        <v>2.0580388624477978E-2</v>
      </c>
      <c r="M1287" s="183">
        <f>IFERROR(_xll.qlIndexFixing(Index1Y,$H1287,TRUE,_xll.ohTrigger(RecalcTrigger,Trigger1Y)),NA())</f>
        <v>2.0907364268794928E-2</v>
      </c>
      <c r="N1287" s="182">
        <f>IFERROR(_xll.qlIndexFixing(ONIndex1M,I1287,TRUE,_xll.ohTrigger(RecalcTrigger,Trigger1M)),NA())</f>
        <v>1.9930720576653016E-2</v>
      </c>
      <c r="O1287" s="44">
        <f>IFERROR(_xll.qlIndexFixing(ONIndex3M,I1287,TRUE,_xll.ohTrigger(RecalcTrigger,Trigger3M)),NA())</f>
        <v>2.0392987010264818E-2</v>
      </c>
      <c r="P1287" s="44">
        <f>IFERROR(_xll.qlIndexFixing(ONIndex6M,I1287,TRUE,_xll.ohTrigger(RecalcTrigger,Trigger6M)),NA())</f>
        <v>2.0605270728069058E-2</v>
      </c>
      <c r="Q1287" s="183">
        <f>IFERROR(_xll.qlIndexFixing(ONIndex1Y,I1287,TRUE,_xll.ohTrigger(RecalcTrigger,Trigger1Y)),NA())</f>
        <v>2.097118647089502E-2</v>
      </c>
    </row>
    <row r="1288" spans="2:17" x14ac:dyDescent="0.2">
      <c r="B1288" s="39" t="s">
        <v>42</v>
      </c>
      <c r="D1288" s="42">
        <f>_xll.qlCalendarAdvance(Calendar,$D1287,B1288,"f",FALSE)</f>
        <v>48394</v>
      </c>
      <c r="E1288" s="177">
        <f>_xll.qlInterestRateIndexValueDate(IndexON,D1288)</f>
        <v>48394</v>
      </c>
      <c r="F1288" s="193">
        <f>IFERROR(_xll.qlIndexFixing(IndexON,D1288,TRUE,_xll.ohTrigger(RecalcTrigger,TriggerON)),NA())</f>
        <v>1.9713227365771857E-2</v>
      </c>
      <c r="H1288" s="42">
        <f>_xll.qlCalendarAdvance(Calendar,$H1287,B1288,"f",FALSE)</f>
        <v>48394</v>
      </c>
      <c r="I1288" s="177">
        <f>_xll.qlInterestRateIndexValueDate(Index1M,$H1288)</f>
        <v>48396</v>
      </c>
      <c r="J1288" s="182">
        <f>IFERROR(_xll.qlIndexFixing(Index1M,$H1288,TRUE,_xll.ohTrigger(RecalcTrigger,Trigger1M)),NA())</f>
        <v>1.9922919288157814E-2</v>
      </c>
      <c r="K1288" s="44">
        <f>IFERROR(_xll.qlIndexFixing(Index3M,H1288,TRUE,_xll.ohTrigger(RecalcTrigger,Trigger3M)),NA())</f>
        <v>2.0372729104557983E-2</v>
      </c>
      <c r="L1288" s="44">
        <f>IFERROR(_xll.qlIndexFixing(Index6M,$H1288,TRUE,_xll.ohTrigger(RecalcTrigger,Trigger6M)),NA())</f>
        <v>2.0568942551034732E-2</v>
      </c>
      <c r="M1288" s="183">
        <f>IFERROR(_xll.qlIndexFixing(Index1Y,$H1288,TRUE,_xll.ohTrigger(RecalcTrigger,Trigger1Y)),NA())</f>
        <v>2.0895749595245858E-2</v>
      </c>
      <c r="N1288" s="182">
        <f>IFERROR(_xll.qlIndexFixing(ONIndex1M,I1288,TRUE,_xll.ohTrigger(RecalcTrigger,Trigger1M)),NA())</f>
        <v>1.9921360911769881E-2</v>
      </c>
      <c r="O1288" s="44">
        <f>IFERROR(_xll.qlIndexFixing(ONIndex3M,I1288,TRUE,_xll.ohTrigger(RecalcTrigger,Trigger3M)),NA())</f>
        <v>2.0382667706293489E-2</v>
      </c>
      <c r="P1288" s="44">
        <f>IFERROR(_xll.qlIndexFixing(ONIndex6M,I1288,TRUE,_xll.ohTrigger(RecalcTrigger,Trigger6M)),NA())</f>
        <v>2.0595031455119539E-2</v>
      </c>
      <c r="Q1288" s="183">
        <f>IFERROR(_xll.qlIndexFixing(ONIndex1Y,I1288,TRUE,_xll.ohTrigger(RecalcTrigger,Trigger1Y)),NA())</f>
        <v>2.0960708214552426E-2</v>
      </c>
    </row>
    <row r="1289" spans="2:17" x14ac:dyDescent="0.2">
      <c r="B1289" s="39" t="s">
        <v>42</v>
      </c>
      <c r="D1289" s="42">
        <f>_xll.qlCalendarAdvance(Calendar,$D1288,B1289,"f",FALSE)</f>
        <v>48401</v>
      </c>
      <c r="E1289" s="177">
        <f>_xll.qlInterestRateIndexValueDate(IndexON,D1289)</f>
        <v>48401</v>
      </c>
      <c r="F1289" s="193">
        <f>IFERROR(_xll.qlIndexFixing(IndexON,D1289,TRUE,_xll.ohTrigger(RecalcTrigger,TriggerON)),NA())</f>
        <v>1.9704143088201675E-2</v>
      </c>
      <c r="H1289" s="42">
        <f>_xll.qlCalendarAdvance(Calendar,$H1288,B1289,"f",FALSE)</f>
        <v>48401</v>
      </c>
      <c r="I1289" s="177">
        <f>_xll.qlInterestRateIndexValueDate(Index1M,$H1289)</f>
        <v>48403</v>
      </c>
      <c r="J1289" s="182">
        <f>IFERROR(_xll.qlIndexFixing(Index1M,$H1289,TRUE,_xll.ohTrigger(RecalcTrigger,Trigger1M)),NA())</f>
        <v>1.9913426378779242E-2</v>
      </c>
      <c r="K1289" s="44">
        <f>IFERROR(_xll.qlIndexFixing(Index3M,H1289,TRUE,_xll.ohTrigger(RecalcTrigger,Trigger3M)),NA())</f>
        <v>2.0362098261758877E-2</v>
      </c>
      <c r="L1289" s="44">
        <f>IFERROR(_xll.qlIndexFixing(Index6M,$H1289,TRUE,_xll.ohTrigger(RecalcTrigger,Trigger6M)),NA())</f>
        <v>2.0558055346556997E-2</v>
      </c>
      <c r="M1289" s="183">
        <f>IFERROR(_xll.qlIndexFixing(Index1Y,$H1289,TRUE,_xll.ohTrigger(RecalcTrigger,Trigger1Y)),NA())</f>
        <v>2.0884100774068284E-2</v>
      </c>
      <c r="N1289" s="182">
        <f>IFERROR(_xll.qlIndexFixing(ONIndex1M,I1289,TRUE,_xll.ohTrigger(RecalcTrigger,Trigger1M)),NA())</f>
        <v>1.9911956752958204E-2</v>
      </c>
      <c r="O1289" s="44">
        <f>IFERROR(_xll.qlIndexFixing(ONIndex3M,I1289,TRUE,_xll.ohTrigger(RecalcTrigger,Trigger3M)),NA())</f>
        <v>2.0372310390088799E-2</v>
      </c>
      <c r="P1289" s="44">
        <f>IFERROR(_xll.qlIndexFixing(ONIndex6M,I1289,TRUE,_xll.ohTrigger(RecalcTrigger,Trigger6M)),NA())</f>
        <v>2.0584751370336107E-2</v>
      </c>
      <c r="Q1289" s="183">
        <f>IFERROR(_xll.qlIndexFixing(ONIndex1Y,I1289,TRUE,_xll.ohTrigger(RecalcTrigger,Trigger1Y)),NA())</f>
        <v>2.0950191551332153E-2</v>
      </c>
    </row>
    <row r="1290" spans="2:17" x14ac:dyDescent="0.2">
      <c r="B1290" s="39" t="s">
        <v>42</v>
      </c>
      <c r="D1290" s="42">
        <f>_xll.qlCalendarAdvance(Calendar,$D1289,B1290,"f",FALSE)</f>
        <v>48408</v>
      </c>
      <c r="E1290" s="177">
        <f>_xll.qlInterestRateIndexValueDate(IndexON,D1290)</f>
        <v>48408</v>
      </c>
      <c r="F1290" s="193">
        <f>IFERROR(_xll.qlIndexFixing(IndexON,D1290,TRUE,_xll.ohTrigger(RecalcTrigger,TriggerON)),NA())</f>
        <v>1.9695019467702579E-2</v>
      </c>
      <c r="H1290" s="42">
        <f>_xll.qlCalendarAdvance(Calendar,$H1289,B1290,"f",FALSE)</f>
        <v>48408</v>
      </c>
      <c r="I1290" s="177">
        <f>_xll.qlInterestRateIndexValueDate(Index1M,$H1290)</f>
        <v>48410</v>
      </c>
      <c r="J1290" s="182">
        <f>IFERROR(_xll.qlIndexFixing(Index1M,$H1290,TRUE,_xll.ohTrigger(RecalcTrigger,Trigger1M)),NA())</f>
        <v>1.9903889429571386E-2</v>
      </c>
      <c r="K1290" s="44">
        <f>IFERROR(_xll.qlIndexFixing(Index3M,H1290,TRUE,_xll.ohTrigger(RecalcTrigger,Trigger3M)),NA())</f>
        <v>2.0351430817033063E-2</v>
      </c>
      <c r="L1290" s="44">
        <f>IFERROR(_xll.qlIndexFixing(Index6M,$H1290,TRUE,_xll.ohTrigger(RecalcTrigger,Trigger6M)),NA())</f>
        <v>2.0547129665496482E-2</v>
      </c>
      <c r="M1290" s="183">
        <f>IFERROR(_xll.qlIndexFixing(Index1Y,$H1290,TRUE,_xll.ohTrigger(RecalcTrigger,Trigger1Y)),NA())</f>
        <v>2.0872418000577531E-2</v>
      </c>
      <c r="N1290" s="182">
        <f>IFERROR(_xll.qlIndexFixing(ONIndex1M,I1290,TRUE,_xll.ohTrigger(RecalcTrigger,Trigger1M)),NA())</f>
        <v>1.9902508297660049E-2</v>
      </c>
      <c r="O1290" s="44">
        <f>IFERROR(_xll.qlIndexFixing(ONIndex3M,I1290,TRUE,_xll.ohTrigger(RecalcTrigger,Trigger3M)),NA())</f>
        <v>2.0361915288029664E-2</v>
      </c>
      <c r="P1290" s="44">
        <f>IFERROR(_xll.qlIndexFixing(ONIndex6M,I1290,TRUE,_xll.ohTrigger(RecalcTrigger,Trigger6M)),NA())</f>
        <v>2.0574430670361465E-2</v>
      </c>
      <c r="Q1290" s="183">
        <f>IFERROR(_xll.qlIndexFixing(ONIndex1Y,I1290,TRUE,_xll.ohTrigger(RecalcTrigger,Trigger1Y)),NA())</f>
        <v>2.0939636671561956E-2</v>
      </c>
    </row>
    <row r="1291" spans="2:17" x14ac:dyDescent="0.2">
      <c r="B1291" s="39" t="s">
        <v>42</v>
      </c>
      <c r="D1291" s="42">
        <f>_xll.qlCalendarAdvance(Calendar,$D1290,B1291,"f",FALSE)</f>
        <v>48415</v>
      </c>
      <c r="E1291" s="177">
        <f>_xll.qlInterestRateIndexValueDate(IndexON,D1291)</f>
        <v>48415</v>
      </c>
      <c r="F1291" s="193">
        <f>IFERROR(_xll.qlIndexFixing(IndexON,D1291,TRUE,_xll.ohTrigger(RecalcTrigger,TriggerON)),NA())</f>
        <v>1.9685856727376105E-2</v>
      </c>
      <c r="H1291" s="42">
        <f>_xll.qlCalendarAdvance(Calendar,$H1290,B1291,"f",FALSE)</f>
        <v>48415</v>
      </c>
      <c r="I1291" s="177">
        <f>_xll.qlInterestRateIndexValueDate(Index1M,$H1291)</f>
        <v>48417</v>
      </c>
      <c r="J1291" s="182">
        <f>IFERROR(_xll.qlIndexFixing(Index1M,$H1291,TRUE,_xll.ohTrigger(RecalcTrigger,Trigger1M)),NA())</f>
        <v>1.9894308638373492E-2</v>
      </c>
      <c r="K1291" s="44">
        <f>IFERROR(_xll.qlIndexFixing(Index3M,H1291,TRUE,_xll.ohTrigger(RecalcTrigger,Trigger3M)),NA())</f>
        <v>2.0340726998347752E-2</v>
      </c>
      <c r="L1291" s="44">
        <f>IFERROR(_xll.qlIndexFixing(Index6M,$H1291,TRUE,_xll.ohTrigger(RecalcTrigger,Trigger6M)),NA())</f>
        <v>2.0536165706811885E-2</v>
      </c>
      <c r="M1291" s="183">
        <f>IFERROR(_xll.qlIndexFixing(Index1Y,$H1291,TRUE,_xll.ohTrigger(RecalcTrigger,Trigger1Y)),NA())</f>
        <v>2.0860701470084758E-2</v>
      </c>
      <c r="N1291" s="182">
        <f>IFERROR(_xll.qlIndexFixing(ONIndex1M,I1291,TRUE,_xll.ohTrigger(RecalcTrigger,Trigger1M)),NA())</f>
        <v>1.9893015743157605E-2</v>
      </c>
      <c r="O1291" s="44">
        <f>IFERROR(_xll.qlIndexFixing(ONIndex3M,I1291,TRUE,_xll.ohTrigger(RecalcTrigger,Trigger3M)),NA())</f>
        <v>2.0351482626814743E-2</v>
      </c>
      <c r="P1291" s="44">
        <f>IFERROR(_xll.qlIndexFixing(ONIndex6M,I1291,TRUE,_xll.ohTrigger(RecalcTrigger,Trigger6M)),NA())</f>
        <v>2.0564069551198827E-2</v>
      </c>
      <c r="Q1291" s="183">
        <f>IFERROR(_xll.qlIndexFixing(ONIndex1Y,I1291,TRUE,_xll.ohTrigger(RecalcTrigger,Trigger1Y)),NA())</f>
        <v>2.0929043765249844E-2</v>
      </c>
    </row>
    <row r="1292" spans="2:17" x14ac:dyDescent="0.2">
      <c r="B1292" s="39" t="s">
        <v>42</v>
      </c>
      <c r="D1292" s="42">
        <f>_xll.qlCalendarAdvance(Calendar,$D1291,B1292,"f",FALSE)</f>
        <v>48422</v>
      </c>
      <c r="E1292" s="177">
        <f>_xll.qlInterestRateIndexValueDate(IndexON,D1292)</f>
        <v>48422</v>
      </c>
      <c r="F1292" s="193">
        <f>IFERROR(_xll.qlIndexFixing(IndexON,D1292,TRUE,_xll.ohTrigger(RecalcTrigger,TriggerON)),NA())</f>
        <v>1.9676655090723472E-2</v>
      </c>
      <c r="H1292" s="42">
        <f>_xll.qlCalendarAdvance(Calendar,$H1291,B1292,"f",FALSE)</f>
        <v>48422</v>
      </c>
      <c r="I1292" s="177">
        <f>_xll.qlInterestRateIndexValueDate(Index1M,$H1292)</f>
        <v>48424</v>
      </c>
      <c r="J1292" s="182">
        <f>IFERROR(_xll.qlIndexFixing(Index1M,$H1292,TRUE,_xll.ohTrigger(RecalcTrigger,Trigger1M)),NA())</f>
        <v>1.9884684203029801E-2</v>
      </c>
      <c r="K1292" s="44">
        <f>IFERROR(_xll.qlIndexFixing(Index3M,H1292,TRUE,_xll.ohTrigger(RecalcTrigger,Trigger3M)),NA())</f>
        <v>2.0329987033673631E-2</v>
      </c>
      <c r="L1292" s="44">
        <f>IFERROR(_xll.qlIndexFixing(Index6M,$H1292,TRUE,_xll.ohTrigger(RecalcTrigger,Trigger6M)),NA())</f>
        <v>2.0525163669462335E-2</v>
      </c>
      <c r="M1292" s="183">
        <f>IFERROR(_xll.qlIndexFixing(Index1Y,$H1292,TRUE,_xll.ohTrigger(RecalcTrigger,Trigger1Y)),NA())</f>
        <v>2.0848951377894567E-2</v>
      </c>
      <c r="N1292" s="182">
        <f>IFERROR(_xll.qlIndexFixing(ONIndex1M,I1292,TRUE,_xll.ohTrigger(RecalcTrigger,Trigger1M)),NA())</f>
        <v>1.9883479287052808E-2</v>
      </c>
      <c r="O1292" s="44">
        <f>IFERROR(_xll.qlIndexFixing(ONIndex3M,I1292,TRUE,_xll.ohTrigger(RecalcTrigger,Trigger3M)),NA())</f>
        <v>2.0341012632822952E-2</v>
      </c>
      <c r="P1292" s="44">
        <f>IFERROR(_xll.qlIndexFixing(ONIndex6M,I1292,TRUE,_xll.ohTrigger(RecalcTrigger,Trigger6M)),NA())</f>
        <v>2.0553668209331022E-2</v>
      </c>
      <c r="Q1292" s="183">
        <f>IFERROR(_xll.qlIndexFixing(ONIndex1Y,I1292,TRUE,_xll.ohTrigger(RecalcTrigger,Trigger1Y)),NA())</f>
        <v>2.0918413022483762E-2</v>
      </c>
    </row>
    <row r="1293" spans="2:17" x14ac:dyDescent="0.2">
      <c r="B1293" s="39" t="s">
        <v>42</v>
      </c>
      <c r="D1293" s="42">
        <f>_xll.qlCalendarAdvance(Calendar,$D1292,B1293,"f",FALSE)</f>
        <v>48429</v>
      </c>
      <c r="E1293" s="177">
        <f>_xll.qlInterestRateIndexValueDate(IndexON,D1293)</f>
        <v>48429</v>
      </c>
      <c r="F1293" s="193">
        <f>IFERROR(_xll.qlIndexFixing(IndexON,D1293,TRUE,_xll.ohTrigger(RecalcTrigger,TriggerON)),NA())</f>
        <v>1.9667414780606407E-2</v>
      </c>
      <c r="H1293" s="42">
        <f>_xll.qlCalendarAdvance(Calendar,$H1292,B1293,"f",FALSE)</f>
        <v>48429</v>
      </c>
      <c r="I1293" s="177">
        <f>_xll.qlInterestRateIndexValueDate(Index1M,$H1293)</f>
        <v>48431</v>
      </c>
      <c r="J1293" s="182">
        <f>IFERROR(_xll.qlIndexFixing(Index1M,$H1293,TRUE,_xll.ohTrigger(RecalcTrigger,Trigger1M)),NA())</f>
        <v>1.9875016321374561E-2</v>
      </c>
      <c r="K1293" s="44">
        <f>IFERROR(_xll.qlIndexFixing(Index3M,H1293,TRUE,_xll.ohTrigger(RecalcTrigger,Trigger3M)),NA())</f>
        <v>2.0319211150975302E-2</v>
      </c>
      <c r="L1293" s="44">
        <f>IFERROR(_xll.qlIndexFixing(Index6M,$H1293,TRUE,_xll.ohTrigger(RecalcTrigger,Trigger6M)),NA())</f>
        <v>2.0514123752400519E-2</v>
      </c>
      <c r="M1293" s="183">
        <f>IFERROR(_xll.qlIndexFixing(Index1Y,$H1293,TRUE,_xll.ohTrigger(RecalcTrigger,Trigger1Y)),NA())</f>
        <v>2.0837167919305635E-2</v>
      </c>
      <c r="N1293" s="182">
        <f>IFERROR(_xll.qlIndexFixing(ONIndex1M,I1293,TRUE,_xll.ohTrigger(RecalcTrigger,Trigger1M)),NA())</f>
        <v>1.9873899126627848E-2</v>
      </c>
      <c r="O1293" s="44">
        <f>IFERROR(_xll.qlIndexFixing(ONIndex3M,I1293,TRUE,_xll.ohTrigger(RecalcTrigger,Trigger3M)),NA())</f>
        <v>2.0330505532593079E-2</v>
      </c>
      <c r="P1293" s="44">
        <f>IFERROR(_xll.qlIndexFixing(ONIndex6M,I1293,TRUE,_xll.ohTrigger(RecalcTrigger,Trigger6M)),NA())</f>
        <v>2.05432268408412E-2</v>
      </c>
      <c r="Q1293" s="183">
        <f>IFERROR(_xll.qlIndexFixing(ONIndex1Y,I1293,TRUE,_xll.ohTrigger(RecalcTrigger,Trigger1Y)),NA())</f>
        <v>2.0907744633511527E-2</v>
      </c>
    </row>
    <row r="1294" spans="2:17" x14ac:dyDescent="0.2">
      <c r="B1294" s="39" t="s">
        <v>42</v>
      </c>
      <c r="D1294" s="42">
        <f>_xll.qlCalendarAdvance(Calendar,$D1293,B1294,"f",FALSE)</f>
        <v>48436</v>
      </c>
      <c r="E1294" s="177">
        <f>_xll.qlInterestRateIndexValueDate(IndexON,D1294)</f>
        <v>48436</v>
      </c>
      <c r="F1294" s="193">
        <f>IFERROR(_xll.qlIndexFixing(IndexON,D1294,TRUE,_xll.ohTrigger(RecalcTrigger,TriggerON)),NA())</f>
        <v>1.9658136020606065E-2</v>
      </c>
      <c r="H1294" s="42">
        <f>_xll.qlCalendarAdvance(Calendar,$H1293,B1294,"f",FALSE)</f>
        <v>48436</v>
      </c>
      <c r="I1294" s="177">
        <f>_xll.qlInterestRateIndexValueDate(Index1M,$H1294)</f>
        <v>48438</v>
      </c>
      <c r="J1294" s="182">
        <f>IFERROR(_xll.qlIndexFixing(Index1M,$H1294,TRUE,_xll.ohTrigger(RecalcTrigger,Trigger1M)),NA())</f>
        <v>1.9865305191252014E-2</v>
      </c>
      <c r="K1294" s="44">
        <f>IFERROR(_xll.qlIndexFixing(Index3M,H1294,TRUE,_xll.ohTrigger(RecalcTrigger,Trigger3M)),NA())</f>
        <v>2.0308399578219973E-2</v>
      </c>
      <c r="L1294" s="44">
        <f>IFERROR(_xll.qlIndexFixing(Index6M,$H1294,TRUE,_xll.ohTrigger(RecalcTrigger,Trigger6M)),NA())</f>
        <v>2.0503046154582122E-2</v>
      </c>
      <c r="M1294" s="183">
        <f>IFERROR(_xll.qlIndexFixing(Index1Y,$H1294,TRUE,_xll.ohTrigger(RecalcTrigger,Trigger1Y)),NA())</f>
        <v>2.0825351289611389E-2</v>
      </c>
      <c r="N1294" s="182">
        <f>IFERROR(_xll.qlIndexFixing(ONIndex1M,I1294,TRUE,_xll.ohTrigger(RecalcTrigger,Trigger1M)),NA())</f>
        <v>1.9864275459244851E-2</v>
      </c>
      <c r="O1294" s="44">
        <f>IFERROR(_xll.qlIndexFixing(ONIndex3M,I1294,TRUE,_xll.ohTrigger(RecalcTrigger,Trigger3M)),NA())</f>
        <v>2.0319961552663912E-2</v>
      </c>
      <c r="P1294" s="44">
        <f>IFERROR(_xll.qlIndexFixing(ONIndex6M,I1294,TRUE,_xll.ohTrigger(RecalcTrigger,Trigger6M)),NA())</f>
        <v>2.0532745641892447E-2</v>
      </c>
      <c r="Q1294" s="183">
        <f>IFERROR(_xll.qlIndexFixing(ONIndex1Y,I1294,TRUE,_xll.ohTrigger(RecalcTrigger,Trigger1Y)),NA())</f>
        <v>2.0897038788421085E-2</v>
      </c>
    </row>
    <row r="1295" spans="2:17" x14ac:dyDescent="0.2">
      <c r="B1295" s="39" t="s">
        <v>42</v>
      </c>
      <c r="D1295" s="42">
        <f>_xll.qlCalendarAdvance(Calendar,$D1294,B1295,"f",FALSE)</f>
        <v>48443</v>
      </c>
      <c r="E1295" s="177">
        <f>_xll.qlInterestRateIndexValueDate(IndexON,D1295)</f>
        <v>48443</v>
      </c>
      <c r="F1295" s="193">
        <f>IFERROR(_xll.qlIndexFixing(IndexON,D1295,TRUE,_xll.ohTrigger(RecalcTrigger,TriggerON)),NA())</f>
        <v>1.9648819033584175E-2</v>
      </c>
      <c r="H1295" s="42">
        <f>_xll.qlCalendarAdvance(Calendar,$H1294,B1295,"f",FALSE)</f>
        <v>48443</v>
      </c>
      <c r="I1295" s="177">
        <f>_xll.qlInterestRateIndexValueDate(Index1M,$H1295)</f>
        <v>48445</v>
      </c>
      <c r="J1295" s="182">
        <f>IFERROR(_xll.qlIndexFixing(Index1M,$H1295,TRUE,_xll.ohTrigger(RecalcTrigger,Trigger1M)),NA())</f>
        <v>1.9855551010503902E-2</v>
      </c>
      <c r="K1295" s="44">
        <f>IFERROR(_xll.qlIndexFixing(Index3M,H1295,TRUE,_xll.ohTrigger(RecalcTrigger,Trigger3M)),NA())</f>
        <v>2.0297552543369648E-2</v>
      </c>
      <c r="L1295" s="44">
        <f>IFERROR(_xll.qlIndexFixing(Index6M,$H1295,TRUE,_xll.ohTrigger(RecalcTrigger,Trigger6M)),NA())</f>
        <v>2.0491931074955529E-2</v>
      </c>
      <c r="M1295" s="183">
        <f>IFERROR(_xll.qlIndexFixing(Index1Y,$H1295,TRUE,_xll.ohTrigger(RecalcTrigger,Trigger1Y)),NA())</f>
        <v>2.0813501684099782E-2</v>
      </c>
      <c r="N1295" s="182">
        <f>IFERROR(_xll.qlIndexFixing(ONIndex1M,I1295,TRUE,_xll.ohTrigger(RecalcTrigger,Trigger1M)),NA())</f>
        <v>1.9854608482265945E-2</v>
      </c>
      <c r="O1295" s="44">
        <f>IFERROR(_xll.qlIndexFixing(ONIndex3M,I1295,TRUE,_xll.ohTrigger(RecalcTrigger,Trigger3M)),NA())</f>
        <v>2.0309380919414366E-2</v>
      </c>
      <c r="P1295" s="44">
        <f>IFERROR(_xll.qlIndexFixing(ONIndex6M,I1295,TRUE,_xll.ohTrigger(RecalcTrigger,Trigger6M)),NA())</f>
        <v>2.0522224808967593E-2</v>
      </c>
      <c r="Q1295" s="183">
        <f>IFERROR(_xll.qlIndexFixing(ONIndex1Y,I1295,TRUE,_xll.ohTrigger(RecalcTrigger,Trigger1Y)),NA())</f>
        <v>2.0886295677140509E-2</v>
      </c>
    </row>
    <row r="1296" spans="2:17" x14ac:dyDescent="0.2">
      <c r="B1296" s="39" t="s">
        <v>42</v>
      </c>
      <c r="D1296" s="42">
        <f>_xll.qlCalendarAdvance(Calendar,$D1295,B1296,"f",FALSE)</f>
        <v>48450</v>
      </c>
      <c r="E1296" s="177">
        <f>_xll.qlInterestRateIndexValueDate(IndexON,D1296)</f>
        <v>48450</v>
      </c>
      <c r="F1296" s="193">
        <f>IFERROR(_xll.qlIndexFixing(IndexON,D1296,TRUE,_xll.ohTrigger(RecalcTrigger,TriggerON)),NA())</f>
        <v>1.9639464042962018E-2</v>
      </c>
      <c r="H1296" s="42">
        <f>_xll.qlCalendarAdvance(Calendar,$H1295,B1296,"f",FALSE)</f>
        <v>48450</v>
      </c>
      <c r="I1296" s="177">
        <f>_xll.qlInterestRateIndexValueDate(Index1M,$H1296)</f>
        <v>48452</v>
      </c>
      <c r="J1296" s="182">
        <f>IFERROR(_xll.qlIndexFixing(Index1M,$H1296,TRUE,_xll.ohTrigger(RecalcTrigger,Trigger1M)),NA())</f>
        <v>1.9845753976966973E-2</v>
      </c>
      <c r="K1296" s="44">
        <f>IFERROR(_xll.qlIndexFixing(Index3M,H1296,TRUE,_xll.ohTrigger(RecalcTrigger,Trigger3M)),NA())</f>
        <v>2.0286670274386322E-2</v>
      </c>
      <c r="L1296" s="44">
        <f>IFERROR(_xll.qlIndexFixing(Index6M,$H1296,TRUE,_xll.ohTrigger(RecalcTrigger,Trigger6M)),NA())</f>
        <v>2.0480778712470414E-2</v>
      </c>
      <c r="M1296" s="183">
        <f>IFERROR(_xll.qlIndexFixing(Index1Y,$H1296,TRUE,_xll.ohTrigger(RecalcTrigger,Trigger1Y)),NA())</f>
        <v>2.0801619298051528E-2</v>
      </c>
      <c r="N1296" s="182">
        <f>IFERROR(_xll.qlIndexFixing(ONIndex1M,I1296,TRUE,_xll.ohTrigger(RecalcTrigger,Trigger1M)),NA())</f>
        <v>1.9844898393213128E-2</v>
      </c>
      <c r="O1296" s="44">
        <f>IFERROR(_xll.qlIndexFixing(ONIndex3M,I1296,TRUE,_xll.ohTrigger(RecalcTrigger,Trigger3M)),NA())</f>
        <v>2.0298763859623037E-2</v>
      </c>
      <c r="P1296" s="44">
        <f>IFERROR(_xll.qlIndexFixing(ONIndex6M,I1296,TRUE,_xll.ohTrigger(RecalcTrigger,Trigger6M)),NA())</f>
        <v>2.0511664538229724E-2</v>
      </c>
      <c r="Q1296" s="183">
        <f>IFERROR(_xll.qlIndexFixing(ONIndex1Y,I1296,TRUE,_xll.ohTrigger(RecalcTrigger,Trigger1Y)),NA())</f>
        <v>2.0875515489997554E-2</v>
      </c>
    </row>
    <row r="1297" spans="2:17" x14ac:dyDescent="0.2">
      <c r="B1297" s="39" t="s">
        <v>42</v>
      </c>
      <c r="D1297" s="42">
        <f>_xll.qlCalendarAdvance(Calendar,$D1296,B1297,"f",FALSE)</f>
        <v>48457</v>
      </c>
      <c r="E1297" s="177">
        <f>_xll.qlInterestRateIndexValueDate(IndexON,D1297)</f>
        <v>48457</v>
      </c>
      <c r="F1297" s="193">
        <f>IFERROR(_xll.qlIndexFixing(IndexON,D1297,TRUE,_xll.ohTrigger(RecalcTrigger,TriggerON)),NA())</f>
        <v>1.963007127208094E-2</v>
      </c>
      <c r="H1297" s="42">
        <f>_xll.qlCalendarAdvance(Calendar,$H1296,B1297,"f",FALSE)</f>
        <v>48457</v>
      </c>
      <c r="I1297" s="177">
        <f>_xll.qlInterestRateIndexValueDate(Index1M,$H1297)</f>
        <v>48459</v>
      </c>
      <c r="J1297" s="182">
        <f>IFERROR(_xll.qlIndexFixing(Index1M,$H1297,TRUE,_xll.ohTrigger(RecalcTrigger,Trigger1M)),NA())</f>
        <v>1.9835914288480472E-2</v>
      </c>
      <c r="K1297" s="44">
        <f>IFERROR(_xll.qlIndexFixing(Index3M,H1297,TRUE,_xll.ohTrigger(RecalcTrigger,Trigger3M)),NA())</f>
        <v>2.0275969349209329E-2</v>
      </c>
      <c r="L1297" s="44">
        <f>IFERROR(_xll.qlIndexFixing(Index6M,$H1297,TRUE,_xll.ohTrigger(RecalcTrigger,Trigger6M)),NA())</f>
        <v>2.0470747085915387E-2</v>
      </c>
      <c r="M1297" s="183">
        <f>IFERROR(_xll.qlIndexFixing(Index1Y,$H1297,TRUE,_xll.ohTrigger(RecalcTrigger,Trigger1Y)),NA())</f>
        <v>2.0789704326743198E-2</v>
      </c>
      <c r="N1297" s="182">
        <f>IFERROR(_xll.qlIndexFixing(ONIndex1M,I1297,TRUE,_xll.ohTrigger(RecalcTrigger,Trigger1M)),NA())</f>
        <v>1.9835145389448527E-2</v>
      </c>
      <c r="O1297" s="44">
        <f>IFERROR(_xll.qlIndexFixing(ONIndex3M,I1297,TRUE,_xll.ohTrigger(RecalcTrigger,Trigger3M)),NA())</f>
        <v>2.0288110599588904E-2</v>
      </c>
      <c r="P1297" s="44">
        <f>IFERROR(_xll.qlIndexFixing(ONIndex6M,I1297,TRUE,_xll.ohTrigger(RecalcTrigger,Trigger6M)),NA())</f>
        <v>2.0501065025761989E-2</v>
      </c>
      <c r="Q1297" s="183">
        <f>IFERROR(_xll.qlIndexFixing(ONIndex1Y,I1297,TRUE,_xll.ohTrigger(RecalcTrigger,Trigger1Y)),NA())</f>
        <v>2.0864698417080163E-2</v>
      </c>
    </row>
    <row r="1298" spans="2:17" x14ac:dyDescent="0.2">
      <c r="B1298" s="39" t="s">
        <v>42</v>
      </c>
      <c r="D1298" s="42">
        <f>_xll.qlCalendarAdvance(Calendar,$D1297,B1298,"f",FALSE)</f>
        <v>48464</v>
      </c>
      <c r="E1298" s="177">
        <f>_xll.qlInterestRateIndexValueDate(IndexON,D1298)</f>
        <v>48464</v>
      </c>
      <c r="F1298" s="193">
        <f>IFERROR(_xll.qlIndexFixing(IndexON,D1298,TRUE,_xll.ohTrigger(RecalcTrigger,TriggerON)),NA())</f>
        <v>1.9620640943962542E-2</v>
      </c>
      <c r="H1298" s="42">
        <f>_xll.qlCalendarAdvance(Calendar,$H1297,B1298,"f",FALSE)</f>
        <v>48464</v>
      </c>
      <c r="I1298" s="177">
        <f>_xll.qlInterestRateIndexValueDate(Index1M,$H1298)</f>
        <v>48466</v>
      </c>
      <c r="J1298" s="182">
        <f>IFERROR(_xll.qlIndexFixing(Index1M,$H1298,TRUE,_xll.ohTrigger(RecalcTrigger,Trigger1M)),NA())</f>
        <v>1.9826032142888639E-2</v>
      </c>
      <c r="K1298" s="44">
        <f>IFERROR(_xll.qlIndexFixing(Index3M,H1298,TRUE,_xll.ohTrigger(RecalcTrigger,Trigger3M)),NA())</f>
        <v>2.026502035194357E-2</v>
      </c>
      <c r="L1298" s="44">
        <f>IFERROR(_xll.qlIndexFixing(Index6M,$H1298,TRUE,_xll.ohTrigger(RecalcTrigger,Trigger6M)),NA())</f>
        <v>2.0459536765715745E-2</v>
      </c>
      <c r="M1298" s="183">
        <f>IFERROR(_xll.qlIndexFixing(Index1Y,$H1298,TRUE,_xll.ohTrigger(RecalcTrigger,Trigger1Y)),NA())</f>
        <v>2.0777756965443903E-2</v>
      </c>
      <c r="N1298" s="182">
        <f>IFERROR(_xll.qlIndexFixing(ONIndex1M,I1298,TRUE,_xll.ohTrigger(RecalcTrigger,Trigger1M)),NA())</f>
        <v>1.9825349668334269E-2</v>
      </c>
      <c r="O1298" s="44">
        <f>IFERROR(_xll.qlIndexFixing(ONIndex3M,I1298,TRUE,_xll.ohTrigger(RecalcTrigger,Trigger3M)),NA())</f>
        <v>2.0277421365850756E-2</v>
      </c>
      <c r="P1298" s="44">
        <f>IFERROR(_xll.qlIndexFixing(ONIndex6M,I1298,TRUE,_xll.ohTrigger(RecalcTrigger,Trigger6M)),NA())</f>
        <v>2.0490426467967282E-2</v>
      </c>
      <c r="Q1298" s="183">
        <f>IFERROR(_xll.qlIndexFixing(ONIndex1Y,I1298,TRUE,_xll.ohTrigger(RecalcTrigger,Trigger1Y)),NA())</f>
        <v>2.0853844648476283E-2</v>
      </c>
    </row>
    <row r="1299" spans="2:17" x14ac:dyDescent="0.2">
      <c r="B1299" s="39" t="s">
        <v>42</v>
      </c>
      <c r="D1299" s="42">
        <f>_xll.qlCalendarAdvance(Calendar,$D1298,B1299,"f",FALSE)</f>
        <v>48471</v>
      </c>
      <c r="E1299" s="177">
        <f>_xll.qlInterestRateIndexValueDate(IndexON,D1299)</f>
        <v>48471</v>
      </c>
      <c r="F1299" s="193">
        <f>IFERROR(_xll.qlIndexFixing(IndexON,D1299,TRUE,_xll.ohTrigger(RecalcTrigger,TriggerON)),NA())</f>
        <v>1.9611173281948169E-2</v>
      </c>
      <c r="H1299" s="42">
        <f>_xll.qlCalendarAdvance(Calendar,$H1298,B1299,"f",FALSE)</f>
        <v>48471</v>
      </c>
      <c r="I1299" s="177">
        <f>_xll.qlInterestRateIndexValueDate(Index1M,$H1299)</f>
        <v>48473</v>
      </c>
      <c r="J1299" s="182">
        <f>IFERROR(_xll.qlIndexFixing(Index1M,$H1299,TRUE,_xll.ohTrigger(RecalcTrigger,Trigger1M)),NA())</f>
        <v>1.9816107738023225E-2</v>
      </c>
      <c r="K1299" s="44">
        <f>IFERROR(_xll.qlIndexFixing(Index3M,H1299,TRUE,_xll.ohTrigger(RecalcTrigger,Trigger3M)),NA())</f>
        <v>2.0254036789748429E-2</v>
      </c>
      <c r="L1299" s="44">
        <f>IFERROR(_xll.qlIndexFixing(Index6M,$H1299,TRUE,_xll.ohTrigger(RecalcTrigger,Trigger6M)),NA())</f>
        <v>2.0448289697096989E-2</v>
      </c>
      <c r="M1299" s="183">
        <f>IFERROR(_xll.qlIndexFixing(Index1Y,$H1299,TRUE,_xll.ohTrigger(RecalcTrigger,Trigger1Y)),NA())</f>
        <v>2.0765777409417287E-2</v>
      </c>
      <c r="N1299" s="182">
        <f>IFERROR(_xll.qlIndexFixing(ONIndex1M,I1299,TRUE,_xll.ohTrigger(RecalcTrigger,Trigger1M)),NA())</f>
        <v>1.9815511427152543E-2</v>
      </c>
      <c r="O1299" s="44">
        <f>IFERROR(_xll.qlIndexFixing(ONIndex3M,I1299,TRUE,_xll.ohTrigger(RecalcTrigger,Trigger3M)),NA())</f>
        <v>2.0266696385027316E-2</v>
      </c>
      <c r="P1299" s="44">
        <f>IFERROR(_xll.qlIndexFixing(ONIndex6M,I1299,TRUE,_xll.ohTrigger(RecalcTrigger,Trigger6M)),NA())</f>
        <v>2.0479749061088626E-2</v>
      </c>
      <c r="Q1299" s="183">
        <f>IFERROR(_xll.qlIndexFixing(ONIndex1Y,I1299,TRUE,_xll.ohTrigger(RecalcTrigger,Trigger1Y)),NA())</f>
        <v>2.0842954374273859E-2</v>
      </c>
    </row>
    <row r="1300" spans="2:17" x14ac:dyDescent="0.2">
      <c r="B1300" s="39" t="s">
        <v>42</v>
      </c>
      <c r="D1300" s="42">
        <f>_xll.qlCalendarAdvance(Calendar,$D1299,B1300,"f",FALSE)</f>
        <v>48478</v>
      </c>
      <c r="E1300" s="177">
        <f>_xll.qlInterestRateIndexValueDate(IndexON,D1300)</f>
        <v>48478</v>
      </c>
      <c r="F1300" s="193">
        <f>IFERROR(_xll.qlIndexFixing(IndexON,D1300,TRUE,_xll.ohTrigger(RecalcTrigger,TriggerON)),NA())</f>
        <v>1.9601668509219294E-2</v>
      </c>
      <c r="H1300" s="42">
        <f>_xll.qlCalendarAdvance(Calendar,$H1299,B1300,"f",FALSE)</f>
        <v>48478</v>
      </c>
      <c r="I1300" s="177">
        <f>_xll.qlInterestRateIndexValueDate(Index1M,$H1300)</f>
        <v>48480</v>
      </c>
      <c r="J1300" s="182">
        <f>IFERROR(_xll.qlIndexFixing(Index1M,$H1300,TRUE,_xll.ohTrigger(RecalcTrigger,Trigger1M)),NA())</f>
        <v>1.980614127173097E-2</v>
      </c>
      <c r="K1300" s="44">
        <f>IFERROR(_xll.qlIndexFixing(Index3M,H1300,TRUE,_xll.ohTrigger(RecalcTrigger,Trigger3M)),NA())</f>
        <v>2.0243018890562018E-2</v>
      </c>
      <c r="L1300" s="44">
        <f>IFERROR(_xll.qlIndexFixing(Index6M,$H1300,TRUE,_xll.ohTrigger(RecalcTrigger,Trigger6M)),NA())</f>
        <v>2.0437006078924572E-2</v>
      </c>
      <c r="M1300" s="183">
        <f>IFERROR(_xll.qlIndexFixing(Index1Y,$H1300,TRUE,_xll.ohTrigger(RecalcTrigger,Trigger1Y)),NA())</f>
        <v>2.0753765853920639E-2</v>
      </c>
      <c r="N1300" s="182">
        <f>IFERROR(_xll.qlIndexFixing(ONIndex1M,I1300,TRUE,_xll.ohTrigger(RecalcTrigger,Trigger1M)),NA())</f>
        <v>1.9805630863585222E-2</v>
      </c>
      <c r="O1300" s="44">
        <f>IFERROR(_xll.qlIndexFixing(ONIndex3M,I1300,TRUE,_xll.ohTrigger(RecalcTrigger,Trigger3M)),NA())</f>
        <v>2.0255935883577436E-2</v>
      </c>
      <c r="P1300" s="44">
        <f>IFERROR(_xll.qlIndexFixing(ONIndex6M,I1300,TRUE,_xll.ohTrigger(RecalcTrigger,Trigger6M)),NA())</f>
        <v>2.0469033001448977E-2</v>
      </c>
      <c r="Q1300" s="183">
        <f>IFERROR(_xll.qlIndexFixing(ONIndex1Y,I1300,TRUE,_xll.ohTrigger(RecalcTrigger,Trigger1Y)),NA())</f>
        <v>2.0832027784720708E-2</v>
      </c>
    </row>
    <row r="1301" spans="2:17" x14ac:dyDescent="0.2">
      <c r="B1301" s="39" t="s">
        <v>42</v>
      </c>
      <c r="D1301" s="42">
        <f>_xll.qlCalendarAdvance(Calendar,$D1300,B1301,"f",FALSE)</f>
        <v>48485</v>
      </c>
      <c r="E1301" s="177">
        <f>_xll.qlInterestRateIndexValueDate(IndexON,D1301)</f>
        <v>48485</v>
      </c>
      <c r="F1301" s="193">
        <f>IFERROR(_xll.qlIndexFixing(IndexON,D1301,TRUE,_xll.ohTrigger(RecalcTrigger,TriggerON)),NA())</f>
        <v>1.9592126848957392E-2</v>
      </c>
      <c r="H1301" s="42">
        <f>_xll.qlCalendarAdvance(Calendar,$H1300,B1301,"f",FALSE)</f>
        <v>48485</v>
      </c>
      <c r="I1301" s="177">
        <f>_xll.qlInterestRateIndexValueDate(Index1M,$H1301)</f>
        <v>48487</v>
      </c>
      <c r="J1301" s="182">
        <f>IFERROR(_xll.qlIndexFixing(Index1M,$H1301,TRUE,_xll.ohTrigger(RecalcTrigger,Trigger1M)),NA())</f>
        <v>1.9796655419426289E-2</v>
      </c>
      <c r="K1301" s="44">
        <f>IFERROR(_xll.qlIndexFixing(Index3M,H1301,TRUE,_xll.ohTrigger(RecalcTrigger,Trigger3M)),NA())</f>
        <v>2.0231738396043752E-2</v>
      </c>
      <c r="L1301" s="44">
        <f>IFERROR(_xll.qlIndexFixing(Index6M,$H1301,TRUE,_xll.ohTrigger(RecalcTrigger,Trigger6M)),NA())</f>
        <v>2.0425442428177572E-2</v>
      </c>
      <c r="M1301" s="183">
        <f>IFERROR(_xll.qlIndexFixing(Index1Y,$H1301,TRUE,_xll.ohTrigger(RecalcTrigger,Trigger1Y)),NA())</f>
        <v>2.0741722494205552E-2</v>
      </c>
      <c r="N1301" s="182">
        <f>IFERROR(_xll.qlIndexFixing(ONIndex1M,I1301,TRUE,_xll.ohTrigger(RecalcTrigger,Trigger1M)),NA())</f>
        <v>1.9795708174754623E-2</v>
      </c>
      <c r="O1301" s="44">
        <f>IFERROR(_xll.qlIndexFixing(ONIndex3M,I1301,TRUE,_xll.ohTrigger(RecalcTrigger,Trigger3M)),NA())</f>
        <v>2.0245140087800095E-2</v>
      </c>
      <c r="P1301" s="44">
        <f>IFERROR(_xll.qlIndexFixing(ONIndex6M,I1301,TRUE,_xll.ohTrigger(RecalcTrigger,Trigger6M)),NA())</f>
        <v>2.0458278485131487E-2</v>
      </c>
      <c r="Q1301" s="183">
        <f>IFERROR(_xll.qlIndexFixing(ONIndex1Y,I1301,TRUE,_xll.ohTrigger(RecalcTrigger,Trigger1Y)),NA())</f>
        <v>2.0821065069744904E-2</v>
      </c>
    </row>
    <row r="1302" spans="2:17" x14ac:dyDescent="0.2">
      <c r="B1302" s="39" t="s">
        <v>42</v>
      </c>
      <c r="D1302" s="42">
        <f>_xll.qlCalendarAdvance(Calendar,$D1301,B1302,"f",FALSE)</f>
        <v>48492</v>
      </c>
      <c r="E1302" s="177">
        <f>_xll.qlInterestRateIndexValueDate(IndexON,D1302)</f>
        <v>48492</v>
      </c>
      <c r="F1302" s="193">
        <f>IFERROR(_xll.qlIndexFixing(IndexON,D1302,TRUE,_xll.ohTrigger(RecalcTrigger,TriggerON)),NA())</f>
        <v>1.9582548524423871E-2</v>
      </c>
      <c r="H1302" s="42">
        <f>_xll.qlCalendarAdvance(Calendar,$H1301,B1302,"f",FALSE)</f>
        <v>48492</v>
      </c>
      <c r="I1302" s="177">
        <f>_xll.qlInterestRateIndexValueDate(Index1M,$H1302)</f>
        <v>48494</v>
      </c>
      <c r="J1302" s="182">
        <f>IFERROR(_xll.qlIndexFixing(Index1M,$H1302,TRUE,_xll.ohTrigger(RecalcTrigger,Trigger1M)),NA())</f>
        <v>1.978608294620543E-2</v>
      </c>
      <c r="K1302" s="44">
        <f>IFERROR(_xll.qlIndexFixing(Index3M,H1302,TRUE,_xll.ohTrigger(RecalcTrigger,Trigger3M)),NA())</f>
        <v>2.0220649509377464E-2</v>
      </c>
      <c r="L1302" s="44">
        <f>IFERROR(_xll.qlIndexFixing(Index6M,$H1302,TRUE,_xll.ohTrigger(RecalcTrigger,Trigger6M)),NA())</f>
        <v>2.0414083153085155E-2</v>
      </c>
      <c r="M1302" s="183">
        <f>IFERROR(_xll.qlIndexFixing(Index1Y,$H1302,TRUE,_xll.ohTrigger(RecalcTrigger,Trigger1Y)),NA())</f>
        <v>2.0729647525516835E-2</v>
      </c>
      <c r="N1302" s="182">
        <f>IFERROR(_xll.qlIndexFixing(ONIndex1M,I1302,TRUE,_xll.ohTrigger(RecalcTrigger,Trigger1M)),NA())</f>
        <v>1.9785743558102808E-2</v>
      </c>
      <c r="O1302" s="44">
        <f>IFERROR(_xll.qlIndexFixing(ONIndex3M,I1302,TRUE,_xll.ohTrigger(RecalcTrigger,Trigger3M)),NA())</f>
        <v>2.023430922447389E-2</v>
      </c>
      <c r="P1302" s="44">
        <f>IFERROR(_xll.qlIndexFixing(ONIndex6M,I1302,TRUE,_xll.ohTrigger(RecalcTrigger,Trigger6M)),NA())</f>
        <v>2.0447485708379176E-2</v>
      </c>
      <c r="Q1302" s="183">
        <f>IFERROR(_xll.qlIndexFixing(ONIndex1Y,I1302,TRUE,_xll.ohTrigger(RecalcTrigger,Trigger1Y)),NA())</f>
        <v>2.0810066419514328E-2</v>
      </c>
    </row>
    <row r="1303" spans="2:17" x14ac:dyDescent="0.2">
      <c r="B1303" s="39" t="s">
        <v>42</v>
      </c>
      <c r="D1303" s="42">
        <f>_xll.qlCalendarAdvance(Calendar,$D1302,B1303,"f",FALSE)</f>
        <v>48499</v>
      </c>
      <c r="E1303" s="177">
        <f>_xll.qlInterestRateIndexValueDate(IndexON,D1303)</f>
        <v>48499</v>
      </c>
      <c r="F1303" s="193">
        <f>IFERROR(_xll.qlIndexFixing(IndexON,D1303,TRUE,_xll.ohTrigger(RecalcTrigger,TriggerON)),NA())</f>
        <v>1.957293375888014E-2</v>
      </c>
      <c r="H1303" s="42">
        <f>_xll.qlCalendarAdvance(Calendar,$H1302,B1303,"f",FALSE)</f>
        <v>48499</v>
      </c>
      <c r="I1303" s="177">
        <f>_xll.qlInterestRateIndexValueDate(Index1M,$H1303)</f>
        <v>48501</v>
      </c>
      <c r="J1303" s="182">
        <f>IFERROR(_xll.qlIndexFixing(Index1M,$H1303,TRUE,_xll.ohTrigger(RecalcTrigger,Trigger1M)),NA())</f>
        <v>1.9775991482653132E-2</v>
      </c>
      <c r="K1303" s="44">
        <f>IFERROR(_xll.qlIndexFixing(Index3M,H1303,TRUE,_xll.ohTrigger(RecalcTrigger,Trigger3M)),NA())</f>
        <v>2.0209526984269574E-2</v>
      </c>
      <c r="L1303" s="44">
        <f>IFERROR(_xll.qlIndexFixing(Index6M,$H1303,TRUE,_xll.ohTrigger(RecalcTrigger,Trigger6M)),NA())</f>
        <v>2.0402687937555296E-2</v>
      </c>
      <c r="M1303" s="183">
        <f>IFERROR(_xll.qlIndexFixing(Index1Y,$H1303,TRUE,_xll.ohTrigger(RecalcTrigger,Trigger1Y)),NA())</f>
        <v>2.0717541143093165E-2</v>
      </c>
      <c r="N1303" s="182">
        <f>IFERROR(_xll.qlIndexFixing(ONIndex1M,I1303,TRUE,_xll.ohTrigger(RecalcTrigger,Trigger1M)),NA())</f>
        <v>1.9775737211151778E-2</v>
      </c>
      <c r="O1303" s="44">
        <f>IFERROR(_xll.qlIndexFixing(ONIndex3M,I1303,TRUE,_xll.ohTrigger(RecalcTrigger,Trigger3M)),NA())</f>
        <v>2.0223443520137607E-2</v>
      </c>
      <c r="P1303" s="44">
        <f>IFERROR(_xll.qlIndexFixing(ONIndex6M,I1303,TRUE,_xll.ohTrigger(RecalcTrigger,Trigger6M)),NA())</f>
        <v>2.0436654867515003E-2</v>
      </c>
      <c r="Q1303" s="183">
        <f>IFERROR(_xll.qlIndexFixing(ONIndex1Y,I1303,TRUE,_xll.ohTrigger(RecalcTrigger,Trigger1Y)),NA())</f>
        <v>2.0799032024356734E-2</v>
      </c>
    </row>
    <row r="1304" spans="2:17" x14ac:dyDescent="0.2">
      <c r="B1304" s="39" t="s">
        <v>42</v>
      </c>
      <c r="D1304" s="42">
        <f>_xll.qlCalendarAdvance(Calendar,$D1303,B1304,"f",FALSE)</f>
        <v>48506</v>
      </c>
      <c r="E1304" s="177">
        <f>_xll.qlInterestRateIndexValueDate(IndexON,D1304)</f>
        <v>48506</v>
      </c>
      <c r="F1304" s="193">
        <f>IFERROR(_xll.qlIndexFixing(IndexON,D1304,TRUE,_xll.ohTrigger(RecalcTrigger,TriggerON)),NA())</f>
        <v>1.9563282775507673E-2</v>
      </c>
      <c r="H1304" s="42">
        <f>_xll.qlCalendarAdvance(Calendar,$H1303,B1304,"f",FALSE)</f>
        <v>48506</v>
      </c>
      <c r="I1304" s="177">
        <f>_xll.qlInterestRateIndexValueDate(Index1M,$H1304)</f>
        <v>48508</v>
      </c>
      <c r="J1304" s="182">
        <f>IFERROR(_xll.qlIndexFixing(Index1M,$H1304,TRUE,_xll.ohTrigger(RecalcTrigger,Trigger1M)),NA())</f>
        <v>1.9765858749023479E-2</v>
      </c>
      <c r="K1304" s="44">
        <f>IFERROR(_xll.qlIndexFixing(Index3M,H1304,TRUE,_xll.ohTrigger(RecalcTrigger,Trigger3M)),NA())</f>
        <v>2.0198371048667316E-2</v>
      </c>
      <c r="L1304" s="44">
        <f>IFERROR(_xll.qlIndexFixing(Index6M,$H1304,TRUE,_xll.ohTrigger(RecalcTrigger,Trigger6M)),NA())</f>
        <v>2.0391256980457496E-2</v>
      </c>
      <c r="M1304" s="183">
        <f>IFERROR(_xll.qlIndexFixing(Index1Y,$H1304,TRUE,_xll.ohTrigger(RecalcTrigger,Trigger1Y)),NA())</f>
        <v>2.0705403542166639E-2</v>
      </c>
      <c r="N1304" s="182">
        <f>IFERROR(_xll.qlIndexFixing(ONIndex1M,I1304,TRUE,_xll.ohTrigger(RecalcTrigger,Trigger1M)),NA())</f>
        <v>1.9765689331103786E-2</v>
      </c>
      <c r="O1304" s="44">
        <f>IFERROR(_xll.qlIndexFixing(ONIndex3M,I1304,TRUE,_xll.ohTrigger(RecalcTrigger,Trigger3M)),NA())</f>
        <v>2.0212543201010291E-2</v>
      </c>
      <c r="P1304" s="44">
        <f>IFERROR(_xll.qlIndexFixing(ONIndex6M,I1304,TRUE,_xll.ohTrigger(RecalcTrigger,Trigger6M)),NA())</f>
        <v>2.0425786158781989E-2</v>
      </c>
      <c r="Q1304" s="183">
        <f>IFERROR(_xll.qlIndexFixing(ONIndex1Y,I1304,TRUE,_xll.ohTrigger(RecalcTrigger,Trigger1Y)),NA())</f>
        <v>2.0787962074120259E-2</v>
      </c>
    </row>
    <row r="1305" spans="2:17" x14ac:dyDescent="0.2">
      <c r="B1305" s="39" t="s">
        <v>42</v>
      </c>
      <c r="D1305" s="42">
        <f>_xll.qlCalendarAdvance(Calendar,$D1304,B1305,"f",FALSE)</f>
        <v>48513</v>
      </c>
      <c r="E1305" s="177">
        <f>_xll.qlInterestRateIndexValueDate(IndexON,D1305)</f>
        <v>48513</v>
      </c>
      <c r="F1305" s="193">
        <f>IFERROR(_xll.qlIndexFixing(IndexON,D1305,TRUE,_xll.ohTrigger(RecalcTrigger,TriggerON)),NA())</f>
        <v>1.955359579756788E-2</v>
      </c>
      <c r="H1305" s="42">
        <f>_xll.qlCalendarAdvance(Calendar,$H1304,B1305,"f",FALSE)</f>
        <v>48513</v>
      </c>
      <c r="I1305" s="177">
        <f>_xll.qlInterestRateIndexValueDate(Index1M,$H1305)</f>
        <v>48515</v>
      </c>
      <c r="J1305" s="182">
        <f>IFERROR(_xll.qlIndexFixing(Index1M,$H1305,TRUE,_xll.ohTrigger(RecalcTrigger,Trigger1M)),NA())</f>
        <v>1.9755684943155716E-2</v>
      </c>
      <c r="K1305" s="44">
        <f>IFERROR(_xll.qlIndexFixing(Index3M,H1305,TRUE,_xll.ohTrigger(RecalcTrigger,Trigger3M)),NA())</f>
        <v>2.0187181930517044E-2</v>
      </c>
      <c r="L1305" s="44">
        <f>IFERROR(_xll.qlIndexFixing(Index6M,$H1305,TRUE,_xll.ohTrigger(RecalcTrigger,Trigger6M)),NA())</f>
        <v>2.0379790480661675E-2</v>
      </c>
      <c r="M1305" s="183">
        <f>IFERROR(_xll.qlIndexFixing(Index1Y,$H1305,TRUE,_xll.ohTrigger(RecalcTrigger,Trigger1Y)),NA())</f>
        <v>2.0693234917963238E-2</v>
      </c>
      <c r="N1305" s="182">
        <f>IFERROR(_xll.qlIndexFixing(ONIndex1M,I1305,TRUE,_xll.ohTrigger(RecalcTrigger,Trigger1M)),NA())</f>
        <v>1.9755600115640704E-2</v>
      </c>
      <c r="O1305" s="44">
        <f>IFERROR(_xll.qlIndexFixing(ONIndex3M,I1305,TRUE,_xll.ohTrigger(RecalcTrigger,Trigger3M)),NA())</f>
        <v>2.0201608493870538E-2</v>
      </c>
      <c r="P1305" s="44">
        <f>IFERROR(_xll.qlIndexFixing(ONIndex6M,I1305,TRUE,_xll.ohTrigger(RecalcTrigger,Trigger6M)),NA())</f>
        <v>2.0414879778583028E-2</v>
      </c>
      <c r="Q1305" s="183">
        <f>IFERROR(_xll.qlIndexFixing(ONIndex1Y,I1305,TRUE,_xll.ohTrigger(RecalcTrigger,Trigger1Y)),NA())</f>
        <v>2.0776856758972784E-2</v>
      </c>
    </row>
    <row r="1306" spans="2:17" x14ac:dyDescent="0.2">
      <c r="B1306" s="39" t="s">
        <v>42</v>
      </c>
      <c r="D1306" s="42">
        <f>_xll.qlCalendarAdvance(Calendar,$D1305,B1306,"f",FALSE)</f>
        <v>48520</v>
      </c>
      <c r="E1306" s="177">
        <f>_xll.qlInterestRateIndexValueDate(IndexON,D1306)</f>
        <v>48520</v>
      </c>
      <c r="F1306" s="193">
        <f>IFERROR(_xll.qlIndexFixing(IndexON,D1306,TRUE,_xll.ohTrigger(RecalcTrigger,TriggerON)),NA())</f>
        <v>1.9543873048242233E-2</v>
      </c>
      <c r="H1306" s="42">
        <f>_xll.qlCalendarAdvance(Calendar,$H1305,B1306,"f",FALSE)</f>
        <v>48520</v>
      </c>
      <c r="I1306" s="177">
        <f>_xll.qlInterestRateIndexValueDate(Index1M,$H1306)</f>
        <v>48522</v>
      </c>
      <c r="J1306" s="182">
        <f>IFERROR(_xll.qlIndexFixing(Index1M,$H1306,TRUE,_xll.ohTrigger(RecalcTrigger,Trigger1M)),NA())</f>
        <v>1.9745470262886589E-2</v>
      </c>
      <c r="K1306" s="44">
        <f>IFERROR(_xll.qlIndexFixing(Index3M,H1306,TRUE,_xll.ohTrigger(RecalcTrigger,Trigger3M)),NA())</f>
        <v>2.0175959857765113E-2</v>
      </c>
      <c r="L1306" s="44">
        <f>IFERROR(_xll.qlIndexFixing(Index6M,$H1306,TRUE,_xll.ohTrigger(RecalcTrigger,Trigger6M)),NA())</f>
        <v>2.0368547965465011E-2</v>
      </c>
      <c r="M1306" s="183">
        <f>IFERROR(_xll.qlIndexFixing(Index1Y,$H1306,TRUE,_xll.ohTrigger(RecalcTrigger,Trigger1Y)),NA())</f>
        <v>2.0681035465702359E-2</v>
      </c>
      <c r="N1306" s="182">
        <f>IFERROR(_xll.qlIndexFixing(ONIndex1M,I1306,TRUE,_xll.ohTrigger(RecalcTrigger,Trigger1M)),NA())</f>
        <v>1.9745469761884848E-2</v>
      </c>
      <c r="O1306" s="44">
        <f>IFERROR(_xll.qlIndexFixing(ONIndex3M,I1306,TRUE,_xll.ohTrigger(RecalcTrigger,Trigger3M)),NA())</f>
        <v>2.0190639625097262E-2</v>
      </c>
      <c r="P1306" s="44">
        <f>IFERROR(_xll.qlIndexFixing(ONIndex6M,I1306,TRUE,_xll.ohTrigger(RecalcTrigger,Trigger6M)),NA())</f>
        <v>2.0403935922761463E-2</v>
      </c>
      <c r="Q1306" s="183">
        <f>IFERROR(_xll.qlIndexFixing(ONIndex1Y,I1306,TRUE,_xll.ohTrigger(RecalcTrigger,Trigger1Y)),NA())</f>
        <v>2.0765716269242063E-2</v>
      </c>
    </row>
    <row r="1307" spans="2:17" x14ac:dyDescent="0.2">
      <c r="B1307" s="39" t="s">
        <v>42</v>
      </c>
      <c r="D1307" s="42">
        <f>_xll.qlCalendarAdvance(Calendar,$D1306,B1307,"f",FALSE)</f>
        <v>48527</v>
      </c>
      <c r="E1307" s="177">
        <f>_xll.qlInterestRateIndexValueDate(IndexON,D1307)</f>
        <v>48527</v>
      </c>
      <c r="F1307" s="193">
        <f>IFERROR(_xll.qlIndexFixing(IndexON,D1307,TRUE,_xll.ohTrigger(RecalcTrigger,TriggerON)),NA())</f>
        <v>1.9534114750792142E-2</v>
      </c>
      <c r="H1307" s="42">
        <f>_xll.qlCalendarAdvance(Calendar,$H1306,B1307,"f",FALSE)</f>
        <v>48527</v>
      </c>
      <c r="I1307" s="177">
        <f>_xll.qlInterestRateIndexValueDate(Index1M,$H1307)</f>
        <v>48529</v>
      </c>
      <c r="J1307" s="182">
        <f>IFERROR(_xll.qlIndexFixing(Index1M,$H1307,TRUE,_xll.ohTrigger(RecalcTrigger,Trigger1M)),NA())</f>
        <v>1.9735214906052845E-2</v>
      </c>
      <c r="K1307" s="44">
        <f>IFERROR(_xll.qlIndexFixing(Index3M,H1307,TRUE,_xll.ohTrigger(RecalcTrigger,Trigger3M)),NA())</f>
        <v>2.016470505835441E-2</v>
      </c>
      <c r="L1307" s="44">
        <f>IFERROR(_xll.qlIndexFixing(Index6M,$H1307,TRUE,_xll.ohTrigger(RecalcTrigger,Trigger6M)),NA())</f>
        <v>2.0357014068462891E-2</v>
      </c>
      <c r="M1307" s="183">
        <f>IFERROR(_xll.qlIndexFixing(Index1Y,$H1307,TRUE,_xll.ohTrigger(RecalcTrigger,Trigger1Y)),NA())</f>
        <v>2.0668805380596397E-2</v>
      </c>
      <c r="N1307" s="182">
        <f>IFERROR(_xll.qlIndexFixing(ONIndex1M,I1307,TRUE,_xll.ohTrigger(RecalcTrigger,Trigger1M)),NA())</f>
        <v>1.9735298467278284E-2</v>
      </c>
      <c r="O1307" s="44">
        <f>IFERROR(_xll.qlIndexFixing(ONIndex3M,I1307,TRUE,_xll.ohTrigger(RecalcTrigger,Trigger3M)),NA())</f>
        <v>2.0179636821309188E-2</v>
      </c>
      <c r="P1307" s="44">
        <f>IFERROR(_xll.qlIndexFixing(ONIndex6M,I1307,TRUE,_xll.ohTrigger(RecalcTrigger,Trigger6M)),NA())</f>
        <v>2.0392954787959994E-2</v>
      </c>
      <c r="Q1307" s="183">
        <f>IFERROR(_xll.qlIndexFixing(ONIndex1Y,I1307,TRUE,_xll.ohTrigger(RecalcTrigger,Trigger1Y)),NA())</f>
        <v>2.0754540794776233E-2</v>
      </c>
    </row>
    <row r="1308" spans="2:17" x14ac:dyDescent="0.2">
      <c r="B1308" s="39" t="s">
        <v>42</v>
      </c>
      <c r="D1308" s="42">
        <f>_xll.qlCalendarAdvance(Calendar,$D1307,B1308,"f",FALSE)</f>
        <v>48534</v>
      </c>
      <c r="E1308" s="177">
        <f>_xll.qlInterestRateIndexValueDate(IndexON,D1308)</f>
        <v>48534</v>
      </c>
      <c r="F1308" s="193">
        <f>IFERROR(_xll.qlIndexFixing(IndexON,D1308,TRUE,_xll.ohTrigger(RecalcTrigger,TriggerON)),NA())</f>
        <v>1.9524321128479016E-2</v>
      </c>
      <c r="H1308" s="42">
        <f>_xll.qlCalendarAdvance(Calendar,$H1307,B1308,"f",FALSE)</f>
        <v>48534</v>
      </c>
      <c r="I1308" s="177">
        <f>_xll.qlInterestRateIndexValueDate(Index1M,$H1308)</f>
        <v>48536</v>
      </c>
      <c r="J1308" s="182">
        <f>IFERROR(_xll.qlIndexFixing(Index1M,$H1308,TRUE,_xll.ohTrigger(RecalcTrigger,Trigger1M)),NA())</f>
        <v>1.9724919070491231E-2</v>
      </c>
      <c r="K1308" s="44">
        <f>IFERROR(_xll.qlIndexFixing(Index3M,H1308,TRUE,_xll.ohTrigger(RecalcTrigger,Trigger3M)),NA())</f>
        <v>2.0153417760228682E-2</v>
      </c>
      <c r="L1308" s="44">
        <f>IFERROR(_xll.qlIndexFixing(Index6M,$H1308,TRUE,_xll.ohTrigger(RecalcTrigger,Trigger6M)),NA())</f>
        <v>2.0345445212745509E-2</v>
      </c>
      <c r="M1308" s="183">
        <f>IFERROR(_xll.qlIndexFixing(Index1Y,$H1308,TRUE,_xll.ohTrigger(RecalcTrigger,Trigger1Y)),NA())</f>
        <v>2.0656544857852052E-2</v>
      </c>
      <c r="N1308" s="182">
        <f>IFERROR(_xll.qlIndexFixing(ONIndex1M,I1308,TRUE,_xll.ohTrigger(RecalcTrigger,Trigger1M)),NA())</f>
        <v>1.9725086429422944E-2</v>
      </c>
      <c r="O1308" s="44">
        <f>IFERROR(_xll.qlIndexFixing(ONIndex3M,I1308,TRUE,_xll.ohTrigger(RecalcTrigger,Trigger3M)),NA())</f>
        <v>2.0168600308965168E-2</v>
      </c>
      <c r="P1308" s="44">
        <f>IFERROR(_xll.qlIndexFixing(ONIndex6M,I1308,TRUE,_xll.ohTrigger(RecalcTrigger,Trigger6M)),NA())</f>
        <v>2.0381936570261772E-2</v>
      </c>
      <c r="Q1308" s="183">
        <f>IFERROR(_xll.qlIndexFixing(ONIndex1Y,I1308,TRUE,_xll.ohTrigger(RecalcTrigger,Trigger1Y)),NA())</f>
        <v>2.0743330525823112E-2</v>
      </c>
    </row>
    <row r="1309" spans="2:17" x14ac:dyDescent="0.2">
      <c r="B1309" s="39" t="s">
        <v>42</v>
      </c>
      <c r="D1309" s="42">
        <f>_xll.qlCalendarAdvance(Calendar,$D1308,B1309,"f",FALSE)</f>
        <v>48541</v>
      </c>
      <c r="E1309" s="177">
        <f>_xll.qlInterestRateIndexValueDate(IndexON,D1309)</f>
        <v>48541</v>
      </c>
      <c r="F1309" s="193">
        <f>IFERROR(_xll.qlIndexFixing(IndexON,D1309,TRUE,_xll.ohTrigger(RecalcTrigger,TriggerON)),NA())</f>
        <v>1.9514492404324457E-2</v>
      </c>
      <c r="H1309" s="42">
        <f>_xll.qlCalendarAdvance(Calendar,$H1308,B1309,"f",FALSE)</f>
        <v>48541</v>
      </c>
      <c r="I1309" s="177">
        <f>_xll.qlInterestRateIndexValueDate(Index1M,$H1309)</f>
        <v>48543</v>
      </c>
      <c r="J1309" s="182">
        <f>IFERROR(_xll.qlIndexFixing(Index1M,$H1309,TRUE,_xll.ohTrigger(RecalcTrigger,Trigger1M)),NA())</f>
        <v>1.9714582954040993E-2</v>
      </c>
      <c r="K1309" s="44">
        <f>IFERROR(_xll.qlIndexFixing(Index3M,H1309,TRUE,_xll.ohTrigger(RecalcTrigger,Trigger3M)),NA())</f>
        <v>2.0142098191326469E-2</v>
      </c>
      <c r="L1309" s="44">
        <f>IFERROR(_xll.qlIndexFixing(Index6M,$H1309,TRUE,_xll.ohTrigger(RecalcTrigger,Trigger6M)),NA())</f>
        <v>2.0333841597155799E-2</v>
      </c>
      <c r="M1309" s="183">
        <f>IFERROR(_xll.qlIndexFixing(Index1Y,$H1309,TRUE,_xll.ohTrigger(RecalcTrigger,Trigger1Y)),NA())</f>
        <v>2.0644254092668582E-2</v>
      </c>
      <c r="N1309" s="182">
        <f>IFERROR(_xll.qlIndexFixing(ONIndex1M,I1309,TRUE,_xll.ohTrigger(RecalcTrigger,Trigger1M)),NA())</f>
        <v>1.9714833845441149E-2</v>
      </c>
      <c r="O1309" s="44">
        <f>IFERROR(_xll.qlIndexFixing(ONIndex3M,I1309,TRUE,_xll.ohTrigger(RecalcTrigger,Trigger3M)),NA())</f>
        <v>2.015753031436418E-2</v>
      </c>
      <c r="P1309" s="44">
        <f>IFERROR(_xll.qlIndexFixing(ONIndex6M,I1309,TRUE,_xll.ohTrigger(RecalcTrigger,Trigger6M)),NA())</f>
        <v>2.0370881465909818E-2</v>
      </c>
      <c r="Q1309" s="183">
        <f>IFERROR(_xll.qlIndexFixing(ONIndex1Y,I1309,TRUE,_xll.ohTrigger(RecalcTrigger,Trigger1Y)),NA())</f>
        <v>2.0732085652630516E-2</v>
      </c>
    </row>
    <row r="1310" spans="2:17" x14ac:dyDescent="0.2">
      <c r="B1310" s="39" t="s">
        <v>42</v>
      </c>
      <c r="D1310" s="42">
        <f>_xll.qlCalendarAdvance(Calendar,$D1309,B1310,"f",FALSE)</f>
        <v>48548</v>
      </c>
      <c r="E1310" s="177">
        <f>_xll.qlInterestRateIndexValueDate(IndexON,D1310)</f>
        <v>48548</v>
      </c>
      <c r="F1310" s="193">
        <f>IFERROR(_xll.qlIndexFixing(IndexON,D1310,TRUE,_xll.ohTrigger(RecalcTrigger,TriggerON)),NA())</f>
        <v>1.9504628801829682E-2</v>
      </c>
      <c r="H1310" s="42">
        <f>_xll.qlCalendarAdvance(Calendar,$H1309,B1310,"f",FALSE)</f>
        <v>48548</v>
      </c>
      <c r="I1310" s="177">
        <f>_xll.qlInterestRateIndexValueDate(Index1M,$H1310)</f>
        <v>48550</v>
      </c>
      <c r="J1310" s="182">
        <f>IFERROR(_xll.qlIndexFixing(Index1M,$H1310,TRUE,_xll.ohTrigger(RecalcTrigger,Trigger1M)),NA())</f>
        <v>1.9704206754541376E-2</v>
      </c>
      <c r="K1310" s="44">
        <f>IFERROR(_xll.qlIndexFixing(Index3M,H1310,TRUE,_xll.ohTrigger(RecalcTrigger,Trigger3M)),NA())</f>
        <v>2.0131256158300026E-2</v>
      </c>
      <c r="L1310" s="44">
        <f>IFERROR(_xll.qlIndexFixing(Index6M,$H1310,TRUE,_xll.ohTrigger(RecalcTrigger,Trigger6M)),NA())</f>
        <v>2.0321931801385449E-2</v>
      </c>
      <c r="M1310" s="183">
        <f>IFERROR(_xll.qlIndexFixing(Index1Y,$H1310,TRUE,_xll.ohTrigger(RecalcTrigger,Trigger1Y)),NA())</f>
        <v>2.0631933280238227E-2</v>
      </c>
      <c r="N1310" s="182">
        <f>IFERROR(_xll.qlIndexFixing(ONIndex1M,I1310,TRUE,_xll.ohTrigger(RecalcTrigger,Trigger1M)),NA())</f>
        <v>1.9704540912854895E-2</v>
      </c>
      <c r="O1310" s="44">
        <f>IFERROR(_xll.qlIndexFixing(ONIndex3M,I1310,TRUE,_xll.ohTrigger(RecalcTrigger,Trigger3M)),NA())</f>
        <v>2.0146427064364758E-2</v>
      </c>
      <c r="P1310" s="44">
        <f>IFERROR(_xll.qlIndexFixing(ONIndex6M,I1310,TRUE,_xll.ohTrigger(RecalcTrigger,Trigger6M)),NA())</f>
        <v>2.0359789671147155E-2</v>
      </c>
      <c r="Q1310" s="183">
        <f>IFERROR(_xll.qlIndexFixing(ONIndex1Y,I1310,TRUE,_xll.ohTrigger(RecalcTrigger,Trigger1Y)),NA())</f>
        <v>2.0720806365126521E-2</v>
      </c>
    </row>
    <row r="1311" spans="2:17" x14ac:dyDescent="0.2">
      <c r="B1311" s="39" t="s">
        <v>42</v>
      </c>
      <c r="D1311" s="42">
        <f>_xll.qlCalendarAdvance(Calendar,$D1310,B1311,"f",FALSE)</f>
        <v>48555</v>
      </c>
      <c r="E1311" s="177">
        <f>_xll.qlInterestRateIndexValueDate(IndexON,D1311)</f>
        <v>48555</v>
      </c>
      <c r="F1311" s="193">
        <f>IFERROR(_xll.qlIndexFixing(IndexON,D1311,TRUE,_xll.ohTrigger(RecalcTrigger,TriggerON)),NA())</f>
        <v>1.9494730544016292E-2</v>
      </c>
      <c r="H1311" s="42">
        <f>_xll.qlCalendarAdvance(Calendar,$H1310,B1311,"f",FALSE)</f>
        <v>48555</v>
      </c>
      <c r="I1311" s="177">
        <f>_xll.qlInterestRateIndexValueDate(Index1M,$H1311)</f>
        <v>48557</v>
      </c>
      <c r="J1311" s="182">
        <f>IFERROR(_xll.qlIndexFixing(Index1M,$H1311,TRUE,_xll.ohTrigger(RecalcTrigger,Trigger1M)),NA())</f>
        <v>1.9693790669816635E-2</v>
      </c>
      <c r="K1311" s="44">
        <f>IFERROR(_xll.qlIndexFixing(Index3M,H1311,TRUE,_xll.ohTrigger(RecalcTrigger,Trigger3M)),NA())</f>
        <v>2.0119878461201779E-2</v>
      </c>
      <c r="L1311" s="44">
        <f>IFERROR(_xll.qlIndexFixing(Index6M,$H1311,TRUE,_xll.ohTrigger(RecalcTrigger,Trigger6M)),NA())</f>
        <v>2.0310256221470698E-2</v>
      </c>
      <c r="M1311" s="183">
        <f>IFERROR(_xll.qlIndexFixing(Index1Y,$H1311,TRUE,_xll.ohTrigger(RecalcTrigger,Trigger1Y)),NA())</f>
        <v>2.0619582615747541E-2</v>
      </c>
      <c r="N1311" s="182">
        <f>IFERROR(_xll.qlIndexFixing(ONIndex1M,I1311,TRUE,_xll.ohTrigger(RecalcTrigger,Trigger1M)),NA())</f>
        <v>1.9694207829026311E-2</v>
      </c>
      <c r="O1311" s="44">
        <f>IFERROR(_xll.qlIndexFixing(ONIndex3M,I1311,TRUE,_xll.ohTrigger(RecalcTrigger,Trigger3M)),NA())</f>
        <v>2.013529078526588E-2</v>
      </c>
      <c r="P1311" s="44">
        <f>IFERROR(_xll.qlIndexFixing(ONIndex6M,I1311,TRUE,_xll.ohTrigger(RecalcTrigger,Trigger6M)),NA())</f>
        <v>2.0348661382216804E-2</v>
      </c>
      <c r="Q1311" s="183">
        <f>IFERROR(_xll.qlIndexFixing(ONIndex1Y,I1311,TRUE,_xll.ohTrigger(RecalcTrigger,Trigger1Y)),NA())</f>
        <v>2.0709492853479006E-2</v>
      </c>
    </row>
    <row r="1312" spans="2:17" x14ac:dyDescent="0.2">
      <c r="B1312" s="39" t="s">
        <v>42</v>
      </c>
      <c r="D1312" s="42">
        <f>_xll.qlCalendarAdvance(Calendar,$D1311,B1312,"f",FALSE)</f>
        <v>48562</v>
      </c>
      <c r="E1312" s="177">
        <f>_xll.qlInterestRateIndexValueDate(IndexON,D1312)</f>
        <v>48562</v>
      </c>
      <c r="F1312" s="193">
        <f>IFERROR(_xll.qlIndexFixing(IndexON,D1312,TRUE,_xll.ohTrigger(RecalcTrigger,TriggerON)),NA())</f>
        <v>1.9484797854305569E-2</v>
      </c>
      <c r="H1312" s="42">
        <f>_xll.qlCalendarAdvance(Calendar,$H1311,B1312,"f",FALSE)</f>
        <v>48562</v>
      </c>
      <c r="I1312" s="177">
        <f>_xll.qlInterestRateIndexValueDate(Index1M,$H1312)</f>
        <v>48564</v>
      </c>
      <c r="J1312" s="182">
        <f>IFERROR(_xll.qlIndexFixing(Index1M,$H1312,TRUE,_xll.ohTrigger(RecalcTrigger,Trigger1M)),NA())</f>
        <v>1.9683334897716009E-2</v>
      </c>
      <c r="K1312" s="44">
        <f>IFERROR(_xll.qlIndexFixing(Index3M,H1312,TRUE,_xll.ohTrigger(RecalcTrigger,Trigger3M)),NA())</f>
        <v>2.0108469147382735E-2</v>
      </c>
      <c r="L1312" s="44">
        <f>IFERROR(_xll.qlIndexFixing(Index6M,$H1312,TRUE,_xll.ohTrigger(RecalcTrigger,Trigger6M)),NA())</f>
        <v>2.0298546490856974E-2</v>
      </c>
      <c r="M1312" s="183">
        <f>IFERROR(_xll.qlIndexFixing(Index1Y,$H1312,TRUE,_xll.ohTrigger(RecalcTrigger,Trigger1Y)),NA())</f>
        <v>2.0607202294375633E-2</v>
      </c>
      <c r="N1312" s="182">
        <f>IFERROR(_xll.qlIndexFixing(ONIndex1M,I1312,TRUE,_xll.ohTrigger(RecalcTrigger,Trigger1M)),NA())</f>
        <v>1.9683834791477395E-2</v>
      </c>
      <c r="O1312" s="44">
        <f>IFERROR(_xll.qlIndexFixing(ONIndex3M,I1312,TRUE,_xll.ohTrigger(RecalcTrigger,Trigger3M)),NA())</f>
        <v>2.0124121703766207E-2</v>
      </c>
      <c r="P1312" s="44">
        <f>IFERROR(_xll.qlIndexFixing(ONIndex6M,I1312,TRUE,_xll.ohTrigger(RecalcTrigger,Trigger6M)),NA())</f>
        <v>2.0337496795441723E-2</v>
      </c>
      <c r="Q1312" s="183">
        <f>IFERROR(_xll.qlIndexFixing(ONIndex1Y,I1312,TRUE,_xll.ohTrigger(RecalcTrigger,Trigger1Y)),NA())</f>
        <v>2.0698145307775917E-2</v>
      </c>
    </row>
    <row r="1313" spans="2:17" x14ac:dyDescent="0.2">
      <c r="B1313" s="39" t="s">
        <v>42</v>
      </c>
      <c r="D1313" s="42">
        <f>_xll.qlCalendarAdvance(Calendar,$D1312,B1313,"f",FALSE)</f>
        <v>48569</v>
      </c>
      <c r="E1313" s="177">
        <f>_xll.qlInterestRateIndexValueDate(IndexON,D1313)</f>
        <v>48569</v>
      </c>
      <c r="F1313" s="193">
        <f>IFERROR(_xll.qlIndexFixing(IndexON,D1313,TRUE,_xll.ohTrigger(RecalcTrigger,TriggerON)),NA())</f>
        <v>1.9474830955719113E-2</v>
      </c>
      <c r="H1313" s="42">
        <f>_xll.qlCalendarAdvance(Calendar,$H1312,B1313,"f",FALSE)</f>
        <v>48569</v>
      </c>
      <c r="I1313" s="177">
        <f>_xll.qlInterestRateIndexValueDate(Index1M,$H1313)</f>
        <v>48571</v>
      </c>
      <c r="J1313" s="182">
        <f>IFERROR(_xll.qlIndexFixing(Index1M,$H1313,TRUE,_xll.ohTrigger(RecalcTrigger,Trigger1M)),NA())</f>
        <v>1.9672839636066253E-2</v>
      </c>
      <c r="K1313" s="44">
        <f>IFERROR(_xll.qlIndexFixing(Index3M,H1313,TRUE,_xll.ohTrigger(RecalcTrigger,Trigger3M)),NA())</f>
        <v>2.0097028444744147E-2</v>
      </c>
      <c r="L1313" s="44">
        <f>IFERROR(_xll.qlIndexFixing(Index6M,$H1313,TRUE,_xll.ohTrigger(RecalcTrigger,Trigger6M)),NA())</f>
        <v>2.0286802808389175E-2</v>
      </c>
      <c r="M1313" s="183">
        <f>IFERROR(_xll.qlIndexFixing(Index1Y,$H1313,TRUE,_xll.ohTrigger(RecalcTrigger,Trigger1Y)),NA())</f>
        <v>2.0594792511293938E-2</v>
      </c>
      <c r="N1313" s="182">
        <f>IFERROR(_xll.qlIndexFixing(ONIndex1M,I1313,TRUE,_xll.ohTrigger(RecalcTrigger,Trigger1M)),NA())</f>
        <v>1.9673421997410401E-2</v>
      </c>
      <c r="O1313" s="44">
        <f>IFERROR(_xll.qlIndexFixing(ONIndex3M,I1313,TRUE,_xll.ohTrigger(RecalcTrigger,Trigger3M)),NA())</f>
        <v>2.0112920046004845E-2</v>
      </c>
      <c r="P1313" s="44">
        <f>IFERROR(_xll.qlIndexFixing(ONIndex6M,I1313,TRUE,_xll.ohTrigger(RecalcTrigger,Trigger6M)),NA())</f>
        <v>2.0326296106984998E-2</v>
      </c>
      <c r="Q1313" s="183">
        <f>IFERROR(_xll.qlIndexFixing(ONIndex1Y,I1313,TRUE,_xll.ohTrigger(RecalcTrigger,Trigger1Y)),NA())</f>
        <v>2.0686763918185136E-2</v>
      </c>
    </row>
    <row r="1314" spans="2:17" x14ac:dyDescent="0.2">
      <c r="B1314" s="39" t="s">
        <v>42</v>
      </c>
      <c r="D1314" s="42">
        <f>_xll.qlCalendarAdvance(Calendar,$D1313,B1314,"f",FALSE)</f>
        <v>48576</v>
      </c>
      <c r="E1314" s="177">
        <f>_xll.qlInterestRateIndexValueDate(IndexON,D1314)</f>
        <v>48576</v>
      </c>
      <c r="F1314" s="193">
        <f>IFERROR(_xll.qlIndexFixing(IndexON,D1314,TRUE,_xll.ohTrigger(RecalcTrigger,TriggerON)),NA())</f>
        <v>1.9464830071518335E-2</v>
      </c>
      <c r="H1314" s="42">
        <f>_xll.qlCalendarAdvance(Calendar,$H1313,B1314,"f",FALSE)</f>
        <v>48576</v>
      </c>
      <c r="I1314" s="177">
        <f>_xll.qlInterestRateIndexValueDate(Index1M,$H1314)</f>
        <v>48578</v>
      </c>
      <c r="J1314" s="182">
        <f>IFERROR(_xll.qlIndexFixing(Index1M,$H1314,TRUE,_xll.ohTrigger(RecalcTrigger,Trigger1M)),NA())</f>
        <v>1.966230508270661E-2</v>
      </c>
      <c r="K1314" s="44">
        <f>IFERROR(_xll.qlIndexFixing(Index3M,H1314,TRUE,_xll.ohTrigger(RecalcTrigger,Trigger3M)),NA())</f>
        <v>2.0085556581185493E-2</v>
      </c>
      <c r="L1314" s="44">
        <f>IFERROR(_xll.qlIndexFixing(Index6M,$H1314,TRUE,_xll.ohTrigger(RecalcTrigger,Trigger6M)),NA())</f>
        <v>2.0275025372911318E-2</v>
      </c>
      <c r="M1314" s="183">
        <f>IFERROR(_xll.qlIndexFixing(Index1Y,$H1314,TRUE,_xll.ohTrigger(RecalcTrigger,Trigger1Y)),NA())</f>
        <v>2.0582353461668205E-2</v>
      </c>
      <c r="N1314" s="182">
        <f>IFERROR(_xll.qlIndexFixing(ONIndex1M,I1314,TRUE,_xll.ohTrigger(RecalcTrigger,Trigger1M)),NA())</f>
        <v>1.9662969644187456E-2</v>
      </c>
      <c r="O1314" s="44">
        <f>IFERROR(_xll.qlIndexFixing(ONIndex3M,I1314,TRUE,_xll.ohTrigger(RecalcTrigger,Trigger3M)),NA())</f>
        <v>2.0101686038920263E-2</v>
      </c>
      <c r="P1314" s="44">
        <f>IFERROR(_xll.qlIndexFixing(ONIndex6M,I1314,TRUE,_xll.ohTrigger(RecalcTrigger,Trigger6M)),NA())</f>
        <v>2.0315059513089651E-2</v>
      </c>
      <c r="Q1314" s="183">
        <f>IFERROR(_xll.qlIndexFixing(ONIndex1Y,I1314,TRUE,_xll.ohTrigger(RecalcTrigger,Trigger1Y)),NA())</f>
        <v>2.0675348874794608E-2</v>
      </c>
    </row>
    <row r="1315" spans="2:17" x14ac:dyDescent="0.2">
      <c r="B1315" s="39" t="s">
        <v>42</v>
      </c>
      <c r="D1315" s="42">
        <f>_xll.qlCalendarAdvance(Calendar,$D1314,B1315,"f",FALSE)</f>
        <v>48583</v>
      </c>
      <c r="E1315" s="177">
        <f>_xll.qlInterestRateIndexValueDate(IndexON,D1315)</f>
        <v>48583</v>
      </c>
      <c r="F1315" s="193">
        <f>IFERROR(_xll.qlIndexFixing(IndexON,D1315,TRUE,_xll.ohTrigger(RecalcTrigger,TriggerON)),NA())</f>
        <v>1.9454795425124516E-2</v>
      </c>
      <c r="H1315" s="42">
        <f>_xll.qlCalendarAdvance(Calendar,$H1314,B1315,"f",FALSE)</f>
        <v>48583</v>
      </c>
      <c r="I1315" s="177">
        <f>_xll.qlInterestRateIndexValueDate(Index1M,$H1315)</f>
        <v>48585</v>
      </c>
      <c r="J1315" s="182">
        <f>IFERROR(_xll.qlIndexFixing(Index1M,$H1315,TRUE,_xll.ohTrigger(RecalcTrigger,Trigger1M)),NA())</f>
        <v>1.9651731435468833E-2</v>
      </c>
      <c r="K1315" s="44">
        <f>IFERROR(_xll.qlIndexFixing(Index3M,H1315,TRUE,_xll.ohTrigger(RecalcTrigger,Trigger3M)),NA())</f>
        <v>2.0074053784606249E-2</v>
      </c>
      <c r="L1315" s="44">
        <f>IFERROR(_xll.qlIndexFixing(Index6M,$H1315,TRUE,_xll.ohTrigger(RecalcTrigger,Trigger6M)),NA())</f>
        <v>2.0263501081149472E-2</v>
      </c>
      <c r="M1315" s="183">
        <f>IFERROR(_xll.qlIndexFixing(Index1Y,$H1315,TRUE,_xll.ohTrigger(RecalcTrigger,Trigger1Y)),NA())</f>
        <v>2.056988534065652E-2</v>
      </c>
      <c r="N1315" s="182">
        <f>IFERROR(_xll.qlIndexFixing(ONIndex1M,I1315,TRUE,_xll.ohTrigger(RecalcTrigger,Trigger1M)),NA())</f>
        <v>1.9652477929490431E-2</v>
      </c>
      <c r="O1315" s="44">
        <f>IFERROR(_xll.qlIndexFixing(ONIndex3M,I1315,TRUE,_xll.ohTrigger(RecalcTrigger,Trigger3M)),NA())</f>
        <v>2.0090419908811441E-2</v>
      </c>
      <c r="P1315" s="44">
        <f>IFERROR(_xll.qlIndexFixing(ONIndex6M,I1315,TRUE,_xll.ohTrigger(RecalcTrigger,Trigger6M)),NA())</f>
        <v>2.0303787209998703E-2</v>
      </c>
      <c r="Q1315" s="183">
        <f>IFERROR(_xll.qlIndexFixing(ONIndex1Y,I1315,TRUE,_xll.ohTrigger(RecalcTrigger,Trigger1Y)),NA())</f>
        <v>2.0663900367772214E-2</v>
      </c>
    </row>
    <row r="1316" spans="2:17" x14ac:dyDescent="0.2">
      <c r="B1316" s="39" t="s">
        <v>42</v>
      </c>
      <c r="D1316" s="42">
        <f>_xll.qlCalendarAdvance(Calendar,$D1315,B1316,"f",FALSE)</f>
        <v>48590</v>
      </c>
      <c r="E1316" s="177">
        <f>_xll.qlInterestRateIndexValueDate(IndexON,D1316)</f>
        <v>48590</v>
      </c>
      <c r="F1316" s="193">
        <f>IFERROR(_xll.qlIndexFixing(IndexON,D1316,TRUE,_xll.ohTrigger(RecalcTrigger,TriggerON)),NA())</f>
        <v>1.944472723947932E-2</v>
      </c>
      <c r="H1316" s="42">
        <f>_xll.qlCalendarAdvance(Calendar,$H1315,B1316,"f",FALSE)</f>
        <v>48590</v>
      </c>
      <c r="I1316" s="177">
        <f>_xll.qlInterestRateIndexValueDate(Index1M,$H1316)</f>
        <v>48592</v>
      </c>
      <c r="J1316" s="182">
        <f>IFERROR(_xll.qlIndexFixing(Index1M,$H1316,TRUE,_xll.ohTrigger(RecalcTrigger,Trigger1M)),NA())</f>
        <v>1.9641118892192166E-2</v>
      </c>
      <c r="K1316" s="44">
        <f>IFERROR(_xll.qlIndexFixing(Index3M,H1316,TRUE,_xll.ohTrigger(RecalcTrigger,Trigger3M)),NA())</f>
        <v>2.0062520282900564E-2</v>
      </c>
      <c r="L1316" s="44">
        <f>IFERROR(_xll.qlIndexFixing(Index6M,$H1316,TRUE,_xll.ohTrigger(RecalcTrigger,Trigger6M)),NA())</f>
        <v>2.0251659713817934E-2</v>
      </c>
      <c r="M1316" s="183">
        <f>IFERROR(_xll.qlIndexFixing(Index1Y,$H1316,TRUE,_xll.ohTrigger(RecalcTrigger,Trigger1Y)),NA())</f>
        <v>2.0557388343409949E-2</v>
      </c>
      <c r="N1316" s="182">
        <f>IFERROR(_xll.qlIndexFixing(ONIndex1M,I1316,TRUE,_xll.ohTrigger(RecalcTrigger,Trigger1M)),NA())</f>
        <v>1.9641947050441644E-2</v>
      </c>
      <c r="O1316" s="44">
        <f>IFERROR(_xll.qlIndexFixing(ONIndex3M,I1316,TRUE,_xll.ohTrigger(RecalcTrigger,Trigger3M)),NA())</f>
        <v>2.0079121882057294E-2</v>
      </c>
      <c r="P1316" s="44">
        <f>IFERROR(_xll.qlIndexFixing(ONIndex6M,I1316,TRUE,_xll.ohTrigger(RecalcTrigger,Trigger6M)),NA())</f>
        <v>2.0292479394035112E-2</v>
      </c>
      <c r="Q1316" s="183">
        <f>IFERROR(_xll.qlIndexFixing(ONIndex1Y,I1316,TRUE,_xll.ohTrigger(RecalcTrigger,Trigger1Y)),NA())</f>
        <v>2.0652418587285837E-2</v>
      </c>
    </row>
    <row r="1317" spans="2:17" x14ac:dyDescent="0.2">
      <c r="B1317" s="39" t="s">
        <v>42</v>
      </c>
      <c r="D1317" s="42">
        <f>_xll.qlCalendarAdvance(Calendar,$D1316,B1317,"f",FALSE)</f>
        <v>48597</v>
      </c>
      <c r="E1317" s="177">
        <f>_xll.qlInterestRateIndexValueDate(IndexON,D1317)</f>
        <v>48597</v>
      </c>
      <c r="F1317" s="193">
        <f>IFERROR(_xll.qlIndexFixing(IndexON,D1317,TRUE,_xll.ohTrigger(RecalcTrigger,TriggerON)),NA())</f>
        <v>1.9434625737924094E-2</v>
      </c>
      <c r="H1317" s="42">
        <f>_xll.qlCalendarAdvance(Calendar,$H1316,B1317,"f",FALSE)</f>
        <v>48597</v>
      </c>
      <c r="I1317" s="177">
        <f>_xll.qlInterestRateIndexValueDate(Index1M,$H1317)</f>
        <v>48599</v>
      </c>
      <c r="J1317" s="182">
        <f>IFERROR(_xll.qlIndexFixing(Index1M,$H1317,TRUE,_xll.ohTrigger(RecalcTrigger,Trigger1M)),NA())</f>
        <v>1.9630467650708361E-2</v>
      </c>
      <c r="K1317" s="44">
        <f>IFERROR(_xll.qlIndexFixing(Index3M,H1317,TRUE,_xll.ohTrigger(RecalcTrigger,Trigger3M)),NA())</f>
        <v>2.0050956303963474E-2</v>
      </c>
      <c r="L1317" s="44">
        <f>IFERROR(_xll.qlIndexFixing(Index6M,$H1317,TRUE,_xll.ohTrigger(RecalcTrigger,Trigger6M)),NA())</f>
        <v>2.0239785177254613E-2</v>
      </c>
      <c r="M1317" s="183">
        <f>IFERROR(_xll.qlIndexFixing(Index1Y,$H1317,TRUE,_xll.ohTrigger(RecalcTrigger,Trigger1Y)),NA())</f>
        <v>2.0544862665072341E-2</v>
      </c>
      <c r="N1317" s="182">
        <f>IFERROR(_xll.qlIndexFixing(ONIndex1M,I1317,TRUE,_xll.ohTrigger(RecalcTrigger,Trigger1M)),NA())</f>
        <v>1.9631377204563094E-2</v>
      </c>
      <c r="O1317" s="44">
        <f>IFERROR(_xll.qlIndexFixing(ONIndex3M,I1317,TRUE,_xll.ohTrigger(RecalcTrigger,Trigger3M)),NA())</f>
        <v>2.0067792185516353E-2</v>
      </c>
      <c r="P1317" s="44">
        <f>IFERROR(_xll.qlIndexFixing(ONIndex6M,I1317,TRUE,_xll.ohTrigger(RecalcTrigger,Trigger6M)),NA())</f>
        <v>2.0281136261441901E-2</v>
      </c>
      <c r="Q1317" s="183">
        <f>IFERROR(_xll.qlIndexFixing(ONIndex1Y,I1317,TRUE,_xll.ohTrigger(RecalcTrigger,Trigger1Y)),NA())</f>
        <v>2.0640903723263548E-2</v>
      </c>
    </row>
    <row r="1318" spans="2:17" x14ac:dyDescent="0.2">
      <c r="B1318" s="39" t="s">
        <v>42</v>
      </c>
      <c r="D1318" s="42">
        <f>_xll.qlCalendarAdvance(Calendar,$D1317,B1318,"f",FALSE)</f>
        <v>48604</v>
      </c>
      <c r="E1318" s="177">
        <f>_xll.qlInterestRateIndexValueDate(IndexON,D1318)</f>
        <v>48604</v>
      </c>
      <c r="F1318" s="193">
        <f>IFERROR(_xll.qlIndexFixing(IndexON,D1318,TRUE,_xll.ohTrigger(RecalcTrigger,TriggerON)),NA())</f>
        <v>1.9424491143720246E-2</v>
      </c>
      <c r="H1318" s="42">
        <f>_xll.qlCalendarAdvance(Calendar,$H1317,B1318,"f",FALSE)</f>
        <v>48604</v>
      </c>
      <c r="I1318" s="177">
        <f>_xll.qlInterestRateIndexValueDate(Index1M,$H1318)</f>
        <v>48606</v>
      </c>
      <c r="J1318" s="182">
        <f>IFERROR(_xll.qlIndexFixing(Index1M,$H1318,TRUE,_xll.ohTrigger(RecalcTrigger,Trigger1M)),NA())</f>
        <v>1.9619777908851666E-2</v>
      </c>
      <c r="K1318" s="44">
        <f>IFERROR(_xll.qlIndexFixing(Index3M,H1318,TRUE,_xll.ohTrigger(RecalcTrigger,Trigger3M)),NA())</f>
        <v>2.0039362075686462E-2</v>
      </c>
      <c r="L1318" s="44">
        <f>IFERROR(_xll.qlIndexFixing(Index6M,$H1318,TRUE,_xll.ohTrigger(RecalcTrigger,Trigger6M)),NA())</f>
        <v>2.0227877670275944E-2</v>
      </c>
      <c r="M1318" s="183">
        <f>IFERROR(_xll.qlIndexFixing(Index1Y,$H1318,TRUE,_xll.ohTrigger(RecalcTrigger,Trigger1Y)),NA())</f>
        <v>2.0532308500780538E-2</v>
      </c>
      <c r="N1318" s="182">
        <f>IFERROR(_xll.qlIndexFixing(ONIndex1M,I1318,TRUE,_xll.ohTrigger(RecalcTrigger,Trigger1M)),NA())</f>
        <v>1.9620768589216908E-2</v>
      </c>
      <c r="O1318" s="44">
        <f>IFERROR(_xll.qlIndexFixing(ONIndex3M,I1318,TRUE,_xll.ohTrigger(RecalcTrigger,Trigger3M)),NA())</f>
        <v>2.0056431045327727E-2</v>
      </c>
      <c r="P1318" s="44">
        <f>IFERROR(_xll.qlIndexFixing(ONIndex6M,I1318,TRUE,_xll.ohTrigger(RecalcTrigger,Trigger6M)),NA())</f>
        <v>2.0269758008382155E-2</v>
      </c>
      <c r="Q1318" s="183">
        <f>IFERROR(_xll.qlIndexFixing(ONIndex1Y,I1318,TRUE,_xll.ohTrigger(RecalcTrigger,Trigger1Y)),NA())</f>
        <v>2.0629355965953167E-2</v>
      </c>
    </row>
    <row r="1319" spans="2:17" x14ac:dyDescent="0.2">
      <c r="B1319" s="39" t="s">
        <v>42</v>
      </c>
      <c r="D1319" s="42">
        <f>_xll.qlCalendarAdvance(Calendar,$D1318,B1319,"f",FALSE)</f>
        <v>48611</v>
      </c>
      <c r="E1319" s="177">
        <f>_xll.qlInterestRateIndexValueDate(IndexON,D1319)</f>
        <v>48611</v>
      </c>
      <c r="F1319" s="193">
        <f>IFERROR(_xll.qlIndexFixing(IndexON,D1319,TRUE,_xll.ohTrigger(RecalcTrigger,TriggerON)),NA())</f>
        <v>1.9414323680129186E-2</v>
      </c>
      <c r="H1319" s="42">
        <f>_xll.qlCalendarAdvance(Calendar,$H1318,B1319,"f",FALSE)</f>
        <v>48611</v>
      </c>
      <c r="I1319" s="177">
        <f>_xll.qlInterestRateIndexValueDate(Index1M,$H1319)</f>
        <v>48613</v>
      </c>
      <c r="J1319" s="182">
        <f>IFERROR(_xll.qlIndexFixing(Index1M,$H1319,TRUE,_xll.ohTrigger(RecalcTrigger,Trigger1M)),NA())</f>
        <v>1.9609991238664914E-2</v>
      </c>
      <c r="K1319" s="44">
        <f>IFERROR(_xll.qlIndexFixing(Index3M,H1319,TRUE,_xll.ohTrigger(RecalcTrigger,Trigger3M)),NA())</f>
        <v>2.0028017456530878E-2</v>
      </c>
      <c r="L1319" s="44">
        <f>IFERROR(_xll.qlIndexFixing(Index6M,$H1319,TRUE,_xll.ohTrigger(RecalcTrigger,Trigger6M)),NA())</f>
        <v>2.021593739169571E-2</v>
      </c>
      <c r="M1319" s="183">
        <f>IFERROR(_xll.qlIndexFixing(Index1Y,$H1319,TRUE,_xll.ohTrigger(RecalcTrigger,Trigger1Y)),NA())</f>
        <v>2.0519726045663926E-2</v>
      </c>
      <c r="N1319" s="182">
        <f>IFERROR(_xll.qlIndexFixing(ONIndex1M,I1319,TRUE,_xll.ohTrigger(RecalcTrigger,Trigger1M)),NA())</f>
        <v>1.9610121401845149E-2</v>
      </c>
      <c r="O1319" s="44">
        <f>IFERROR(_xll.qlIndexFixing(ONIndex3M,I1319,TRUE,_xll.ohTrigger(RecalcTrigger,Trigger3M)),NA())</f>
        <v>2.0045038688270012E-2</v>
      </c>
      <c r="P1319" s="44">
        <f>IFERROR(_xll.qlIndexFixing(ONIndex6M,I1319,TRUE,_xll.ohTrigger(RecalcTrigger,Trigger6M)),NA())</f>
        <v>2.0258344831258768E-2</v>
      </c>
      <c r="Q1319" s="183">
        <f>IFERROR(_xll.qlIndexFixing(ONIndex1Y,I1319,TRUE,_xll.ohTrigger(RecalcTrigger,Trigger1Y)),NA())</f>
        <v>2.0617775505522573E-2</v>
      </c>
    </row>
    <row r="1320" spans="2:17" x14ac:dyDescent="0.2">
      <c r="B1320" s="39" t="s">
        <v>42</v>
      </c>
      <c r="D1320" s="42">
        <f>_xll.qlCalendarAdvance(Calendar,$D1319,B1320,"f",FALSE)</f>
        <v>48618</v>
      </c>
      <c r="E1320" s="177">
        <f>_xll.qlInterestRateIndexValueDate(IndexON,D1320)</f>
        <v>48618</v>
      </c>
      <c r="F1320" s="193">
        <f>IFERROR(_xll.qlIndexFixing(IndexON,D1320,TRUE,_xll.ohTrigger(RecalcTrigger,TriggerON)),NA())</f>
        <v>1.9404123570252452E-2</v>
      </c>
      <c r="H1320" s="42">
        <f>_xll.qlCalendarAdvance(Calendar,$H1319,B1320,"f",FALSE)</f>
        <v>48618</v>
      </c>
      <c r="I1320" s="177">
        <f>_xll.qlInterestRateIndexValueDate(Index1M,$H1320)</f>
        <v>48620</v>
      </c>
      <c r="J1320" s="182">
        <f>IFERROR(_xll.qlIndexFixing(Index1M,$H1320,TRUE,_xll.ohTrigger(RecalcTrigger,Trigger1M)),NA())</f>
        <v>1.959923825685423E-2</v>
      </c>
      <c r="K1320" s="44">
        <f>IFERROR(_xll.qlIndexFixing(Index3M,H1320,TRUE,_xll.ohTrigger(RecalcTrigger,Trigger3M)),NA())</f>
        <v>2.0016366145570345E-2</v>
      </c>
      <c r="L1320" s="44">
        <f>IFERROR(_xll.qlIndexFixing(Index6M,$H1320,TRUE,_xll.ohTrigger(RecalcTrigger,Trigger6M)),NA())</f>
        <v>2.0203964540325046E-2</v>
      </c>
      <c r="M1320" s="183">
        <f>IFERROR(_xll.qlIndexFixing(Index1Y,$H1320,TRUE,_xll.ohTrigger(RecalcTrigger,Trigger1Y)),NA())</f>
        <v>2.0507115494844675E-2</v>
      </c>
      <c r="N1320" s="182">
        <f>IFERROR(_xll.qlIndexFixing(ONIndex1M,I1320,TRUE,_xll.ohTrigger(RecalcTrigger,Trigger1M)),NA())</f>
        <v>1.9599435839730006E-2</v>
      </c>
      <c r="O1320" s="44">
        <f>IFERROR(_xll.qlIndexFixing(ONIndex3M,I1320,TRUE,_xll.ohTrigger(RecalcTrigger,Trigger3M)),NA())</f>
        <v>2.0033615340802058E-2</v>
      </c>
      <c r="P1320" s="44">
        <f>IFERROR(_xll.qlIndexFixing(ONIndex6M,I1320,TRUE,_xll.ohTrigger(RecalcTrigger,Trigger6M)),NA())</f>
        <v>2.0246896926074953E-2</v>
      </c>
      <c r="Q1320" s="183">
        <f>IFERROR(_xll.qlIndexFixing(ONIndex1Y,I1320,TRUE,_xll.ohTrigger(RecalcTrigger,Trigger1Y)),NA())</f>
        <v>2.0606162531979777E-2</v>
      </c>
    </row>
    <row r="1321" spans="2:17" x14ac:dyDescent="0.2">
      <c r="B1321" s="39" t="s">
        <v>42</v>
      </c>
      <c r="D1321" s="42">
        <f>_xll.qlCalendarAdvance(Calendar,$D1320,B1321,"f",FALSE)</f>
        <v>48625</v>
      </c>
      <c r="E1321" s="177">
        <f>_xll.qlInterestRateIndexValueDate(IndexON,D1321)</f>
        <v>48625</v>
      </c>
      <c r="F1321" s="193">
        <f>IFERROR(_xll.qlIndexFixing(IndexON,D1321,TRUE,_xll.ohTrigger(RecalcTrigger,TriggerON)),NA())</f>
        <v>1.9393891037431388E-2</v>
      </c>
      <c r="H1321" s="42">
        <f>_xll.qlCalendarAdvance(Calendar,$H1320,B1321,"f",FALSE)</f>
        <v>48625</v>
      </c>
      <c r="I1321" s="177">
        <f>_xll.qlInterestRateIndexValueDate(Index1M,$H1321)</f>
        <v>48627</v>
      </c>
      <c r="J1321" s="182">
        <f>IFERROR(_xll.qlIndexFixing(Index1M,$H1321,TRUE,_xll.ohTrigger(RecalcTrigger,Trigger1M)),NA())</f>
        <v>1.9588447318622686E-2</v>
      </c>
      <c r="K1321" s="44">
        <f>IFERROR(_xll.qlIndexFixing(Index3M,H1321,TRUE,_xll.ohTrigger(RecalcTrigger,Trigger3M)),NA())</f>
        <v>2.0004685253921354E-2</v>
      </c>
      <c r="L1321" s="44">
        <f>IFERROR(_xll.qlIndexFixing(Index6M,$H1321,TRUE,_xll.ohTrigger(RecalcTrigger,Trigger6M)),NA())</f>
        <v>2.0191959314970222E-2</v>
      </c>
      <c r="M1321" s="183">
        <f>IFERROR(_xll.qlIndexFixing(Index1Y,$H1321,TRUE,_xll.ohTrigger(RecalcTrigger,Trigger1Y)),NA())</f>
        <v>2.0494477043437719E-2</v>
      </c>
      <c r="N1321" s="182">
        <f>IFERROR(_xll.qlIndexFixing(ONIndex1M,I1321,TRUE,_xll.ohTrigger(RecalcTrigger,Trigger1M)),NA())</f>
        <v>1.9588712100393479E-2</v>
      </c>
      <c r="O1321" s="44">
        <f>IFERROR(_xll.qlIndexFixing(ONIndex3M,I1321,TRUE,_xll.ohTrigger(RecalcTrigger,Trigger3M)),NA())</f>
        <v>2.0022161229222846E-2</v>
      </c>
      <c r="P1321" s="44">
        <f>IFERROR(_xll.qlIndexFixing(ONIndex6M,I1321,TRUE,_xll.ohTrigger(RecalcTrigger,Trigger6M)),NA())</f>
        <v>2.0235414489313541E-2</v>
      </c>
      <c r="Q1321" s="183">
        <f>IFERROR(_xll.qlIndexFixing(ONIndex1Y,I1321,TRUE,_xll.ohTrigger(RecalcTrigger,Trigger1Y)),NA())</f>
        <v>2.059451723549266E-2</v>
      </c>
    </row>
    <row r="1322" spans="2:17" x14ac:dyDescent="0.2">
      <c r="B1322" s="39" t="s">
        <v>42</v>
      </c>
      <c r="D1322" s="42">
        <f>_xll.qlCalendarAdvance(Calendar,$D1321,B1322,"f",FALSE)</f>
        <v>48632</v>
      </c>
      <c r="E1322" s="177">
        <f>_xll.qlInterestRateIndexValueDate(IndexON,D1322)</f>
        <v>48632</v>
      </c>
      <c r="F1322" s="193">
        <f>IFERROR(_xll.qlIndexFixing(IndexON,D1322,TRUE,_xll.ohTrigger(RecalcTrigger,TriggerON)),NA())</f>
        <v>1.9383626304767532E-2</v>
      </c>
      <c r="H1322" s="42">
        <f>_xll.qlCalendarAdvance(Calendar,$H1321,B1322,"f",FALSE)</f>
        <v>48632</v>
      </c>
      <c r="I1322" s="177">
        <f>_xll.qlInterestRateIndexValueDate(Index1M,$H1322)</f>
        <v>48634</v>
      </c>
      <c r="J1322" s="182">
        <f>IFERROR(_xll.qlIndexFixing(Index1M,$H1322,TRUE,_xll.ohTrigger(RecalcTrigger,Trigger1M)),NA())</f>
        <v>1.9577618621740647E-2</v>
      </c>
      <c r="K1322" s="44">
        <f>IFERROR(_xll.qlIndexFixing(Index3M,H1322,TRUE,_xll.ohTrigger(RecalcTrigger,Trigger3M)),NA())</f>
        <v>1.9992975009455558E-2</v>
      </c>
      <c r="L1322" s="44">
        <f>IFERROR(_xll.qlIndexFixing(Index6M,$H1322,TRUE,_xll.ohTrigger(RecalcTrigger,Trigger6M)),NA())</f>
        <v>2.0179921914436637E-2</v>
      </c>
      <c r="M1322" s="183">
        <f>IFERROR(_xll.qlIndexFixing(Index1Y,$H1322,TRUE,_xll.ohTrigger(RecalcTrigger,Trigger1Y)),NA())</f>
        <v>2.0481810886550551E-2</v>
      </c>
      <c r="N1322" s="182">
        <f>IFERROR(_xll.qlIndexFixing(ONIndex1M,I1322,TRUE,_xll.ohTrigger(RecalcTrigger,Trigger1M)),NA())</f>
        <v>1.9577950381117759E-2</v>
      </c>
      <c r="O1322" s="44">
        <f>IFERROR(_xll.qlIndexFixing(ONIndex3M,I1322,TRUE,_xll.ohTrigger(RecalcTrigger,Trigger3M)),NA())</f>
        <v>2.0010676580390907E-2</v>
      </c>
      <c r="P1322" s="44">
        <f>IFERROR(_xll.qlIndexFixing(ONIndex6M,I1322,TRUE,_xll.ohTrigger(RecalcTrigger,Trigger6M)),NA())</f>
        <v>2.0223897716977746E-2</v>
      </c>
      <c r="Q1322" s="183">
        <f>IFERROR(_xll.qlIndexFixing(ONIndex1Y,I1322,TRUE,_xll.ohTrigger(RecalcTrigger,Trigger1Y)),NA())</f>
        <v>2.0582839806309039E-2</v>
      </c>
    </row>
    <row r="1323" spans="2:17" x14ac:dyDescent="0.2">
      <c r="B1323" s="39" t="s">
        <v>42</v>
      </c>
      <c r="D1323" s="42">
        <f>_xll.qlCalendarAdvance(Calendar,$D1322,B1323,"f",FALSE)</f>
        <v>48639</v>
      </c>
      <c r="E1323" s="177">
        <f>_xll.qlInterestRateIndexValueDate(IndexON,D1323)</f>
        <v>48639</v>
      </c>
      <c r="F1323" s="193">
        <f>IFERROR(_xll.qlIndexFixing(IndexON,D1323,TRUE,_xll.ohTrigger(RecalcTrigger,TriggerON)),NA())</f>
        <v>1.9373329595602229E-2</v>
      </c>
      <c r="H1323" s="42">
        <f>_xll.qlCalendarAdvance(Calendar,$H1322,B1323,"f",FALSE)</f>
        <v>48639</v>
      </c>
      <c r="I1323" s="177">
        <f>_xll.qlInterestRateIndexValueDate(Index1M,$H1323)</f>
        <v>48641</v>
      </c>
      <c r="J1323" s="182">
        <f>IFERROR(_xll.qlIndexFixing(Index1M,$H1323,TRUE,_xll.ohTrigger(RecalcTrigger,Trigger1M)),NA())</f>
        <v>1.9565758618121099E-2</v>
      </c>
      <c r="K1323" s="44">
        <f>IFERROR(_xll.qlIndexFixing(Index3M,H1323,TRUE,_xll.ohTrigger(RecalcTrigger,Trigger3M)),NA())</f>
        <v>1.9980363437196207E-2</v>
      </c>
      <c r="L1323" s="44">
        <f>IFERROR(_xll.qlIndexFixing(Index6M,$H1323,TRUE,_xll.ohTrigger(RecalcTrigger,Trigger6M)),NA())</f>
        <v>2.016629889104957E-2</v>
      </c>
      <c r="M1323" s="183">
        <f>IFERROR(_xll.qlIndexFixing(Index1Y,$H1323,TRUE,_xll.ohTrigger(RecalcTrigger,Trigger1Y)),NA())</f>
        <v>2.0469117219282781E-2</v>
      </c>
      <c r="N1323" s="182">
        <f>IFERROR(_xll.qlIndexFixing(ONIndex1M,I1323,TRUE,_xll.ohTrigger(RecalcTrigger,Trigger1M)),NA())</f>
        <v>1.9567150879424844E-2</v>
      </c>
      <c r="O1323" s="44">
        <f>IFERROR(_xll.qlIndexFixing(ONIndex3M,I1323,TRUE,_xll.ohTrigger(RecalcTrigger,Trigger3M)),NA())</f>
        <v>1.9999161620525285E-2</v>
      </c>
      <c r="P1323" s="44">
        <f>IFERROR(_xll.qlIndexFixing(ONIndex6M,I1323,TRUE,_xll.ohTrigger(RecalcTrigger,Trigger6M)),NA())</f>
        <v>2.0212346805630332E-2</v>
      </c>
      <c r="Q1323" s="183">
        <f>IFERROR(_xll.qlIndexFixing(ONIndex1Y,I1323,TRUE,_xll.ohTrigger(RecalcTrigger,Trigger1Y)),NA())</f>
        <v>2.0571130434197116E-2</v>
      </c>
    </row>
    <row r="1324" spans="2:17" x14ac:dyDescent="0.2">
      <c r="B1324" s="39" t="s">
        <v>42</v>
      </c>
      <c r="D1324" s="42">
        <f>_xll.qlCalendarAdvance(Calendar,$D1323,B1324,"f",FALSE)</f>
        <v>48646</v>
      </c>
      <c r="E1324" s="177">
        <f>_xll.qlInterestRateIndexValueDate(IndexON,D1324)</f>
        <v>48646</v>
      </c>
      <c r="F1324" s="193">
        <f>IFERROR(_xll.qlIndexFixing(IndexON,D1324,TRUE,_xll.ohTrigger(RecalcTrigger,TriggerON)),NA())</f>
        <v>1.9363001133116953E-2</v>
      </c>
      <c r="H1324" s="42">
        <f>_xll.qlCalendarAdvance(Calendar,$H1323,B1324,"f",FALSE)</f>
        <v>48646</v>
      </c>
      <c r="I1324" s="177">
        <f>_xll.qlInterestRateIndexValueDate(Index1M,$H1324)</f>
        <v>48648</v>
      </c>
      <c r="J1324" s="182">
        <f>IFERROR(_xll.qlIndexFixing(Index1M,$H1324,TRUE,_xll.ohTrigger(RecalcTrigger,Trigger1M)),NA())</f>
        <v>1.9554842028513819E-2</v>
      </c>
      <c r="K1324" s="44">
        <f>IFERROR(_xll.qlIndexFixing(Index3M,H1324,TRUE,_xll.ohTrigger(RecalcTrigger,Trigger3M)),NA())</f>
        <v>1.996858715817992E-2</v>
      </c>
      <c r="L1324" s="44">
        <f>IFERROR(_xll.qlIndexFixing(Index6M,$H1324,TRUE,_xll.ohTrigger(RecalcTrigger,Trigger6M)),NA())</f>
        <v>2.0154183370825085E-2</v>
      </c>
      <c r="M1324" s="183">
        <f>IFERROR(_xll.qlIndexFixing(Index1Y,$H1324,TRUE,_xll.ohTrigger(RecalcTrigger,Trigger1Y)),NA())</f>
        <v>2.0456396236727226E-2</v>
      </c>
      <c r="N1324" s="182">
        <f>IFERROR(_xll.qlIndexFixing(ONIndex1M,I1324,TRUE,_xll.ohTrigger(RecalcTrigger,Trigger1M)),NA())</f>
        <v>1.9556313792516988E-2</v>
      </c>
      <c r="O1324" s="44">
        <f>IFERROR(_xll.qlIndexFixing(ONIndex3M,I1324,TRUE,_xll.ohTrigger(RecalcTrigger,Trigger3M)),NA())</f>
        <v>1.9987616576244704E-2</v>
      </c>
      <c r="P1324" s="44">
        <f>IFERROR(_xll.qlIndexFixing(ONIndex6M,I1324,TRUE,_xll.ohTrigger(RecalcTrigger,Trigger6M)),NA())</f>
        <v>2.0200761951194579E-2</v>
      </c>
      <c r="Q1324" s="183">
        <f>IFERROR(_xll.qlIndexFixing(ONIndex1Y,I1324,TRUE,_xll.ohTrigger(RecalcTrigger,Trigger1Y)),NA())</f>
        <v>2.0559389309644516E-2</v>
      </c>
    </row>
    <row r="1325" spans="2:17" x14ac:dyDescent="0.2">
      <c r="B1325" s="39" t="s">
        <v>42</v>
      </c>
      <c r="D1325" s="42">
        <f>_xll.qlCalendarAdvance(Calendar,$D1324,B1325,"f",FALSE)</f>
        <v>48653</v>
      </c>
      <c r="E1325" s="177">
        <f>_xll.qlInterestRateIndexValueDate(IndexON,D1325)</f>
        <v>48653</v>
      </c>
      <c r="F1325" s="193">
        <f>IFERROR(_xll.qlIndexFixing(IndexON,D1325,TRUE,_xll.ohTrigger(RecalcTrigger,TriggerON)),NA())</f>
        <v>1.9352641140493176E-2</v>
      </c>
      <c r="H1325" s="42">
        <f>_xll.qlCalendarAdvance(Calendar,$H1324,B1325,"f",FALSE)</f>
        <v>48653</v>
      </c>
      <c r="I1325" s="177">
        <f>_xll.qlInterestRateIndexValueDate(Index1M,$H1325)</f>
        <v>48655</v>
      </c>
      <c r="J1325" s="182">
        <f>IFERROR(_xll.qlIndexFixing(Index1M,$H1325,TRUE,_xll.ohTrigger(RecalcTrigger,Trigger1M)),NA())</f>
        <v>1.9543632625489013E-2</v>
      </c>
      <c r="K1325" s="44">
        <f>IFERROR(_xll.qlIndexFixing(Index3M,H1325,TRUE,_xll.ohTrigger(RecalcTrigger,Trigger3M)),NA())</f>
        <v>1.9956782255167414E-2</v>
      </c>
      <c r="L1325" s="44">
        <f>IFERROR(_xll.qlIndexFixing(Index6M,$H1325,TRUE,_xll.ohTrigger(RecalcTrigger,Trigger6M)),NA())</f>
        <v>2.0142036336056938E-2</v>
      </c>
      <c r="M1325" s="183">
        <f>IFERROR(_xll.qlIndexFixing(Index1Y,$H1325,TRUE,_xll.ohTrigger(RecalcTrigger,Trigger1Y)),NA())</f>
        <v>2.0443648133968161E-2</v>
      </c>
      <c r="N1325" s="182">
        <f>IFERROR(_xll.qlIndexFixing(ONIndex1M,I1325,TRUE,_xll.ohTrigger(RecalcTrigger,Trigger1M)),NA())</f>
        <v>1.9545439317996127E-2</v>
      </c>
      <c r="O1325" s="44">
        <f>IFERROR(_xll.qlIndexFixing(ONIndex3M,I1325,TRUE,_xll.ohTrigger(RecalcTrigger,Trigger3M)),NA())</f>
        <v>1.9976041674087952E-2</v>
      </c>
      <c r="P1325" s="44">
        <f>IFERROR(_xll.qlIndexFixing(ONIndex6M,I1325,TRUE,_xll.ohTrigger(RecalcTrigger,Trigger6M)),NA())</f>
        <v>2.018914335007338E-2</v>
      </c>
      <c r="Q1325" s="183">
        <f>IFERROR(_xll.qlIndexFixing(ONIndex1Y,I1325,TRUE,_xll.ohTrigger(RecalcTrigger,Trigger1Y)),NA())</f>
        <v>2.0547616622579312E-2</v>
      </c>
    </row>
    <row r="1326" spans="2:17" x14ac:dyDescent="0.2">
      <c r="B1326" s="39" t="s">
        <v>42</v>
      </c>
      <c r="D1326" s="42">
        <f>_xll.qlCalendarAdvance(Calendar,$D1325,B1326,"f",FALSE)</f>
        <v>48660</v>
      </c>
      <c r="E1326" s="177">
        <f>_xll.qlInterestRateIndexValueDate(IndexON,D1326)</f>
        <v>48660</v>
      </c>
      <c r="F1326" s="193">
        <f>IFERROR(_xll.qlIndexFixing(IndexON,D1326,TRUE,_xll.ohTrigger(RecalcTrigger,TriggerON)),NA())</f>
        <v>1.9342249840912373E-2</v>
      </c>
      <c r="H1326" s="42">
        <f>_xll.qlCalendarAdvance(Calendar,$H1325,B1326,"f",FALSE)</f>
        <v>48660</v>
      </c>
      <c r="I1326" s="177">
        <f>_xll.qlInterestRateIndexValueDate(Index1M,$H1326)</f>
        <v>48662</v>
      </c>
      <c r="J1326" s="182">
        <f>IFERROR(_xll.qlIndexFixing(Index1M,$H1326,TRUE,_xll.ohTrigger(RecalcTrigger,Trigger1M)),NA())</f>
        <v>1.9532897700486607E-2</v>
      </c>
      <c r="K1326" s="44">
        <f>IFERROR(_xll.qlIndexFixing(Index3M,H1326,TRUE,_xll.ohTrigger(RecalcTrigger,Trigger3M)),NA())</f>
        <v>1.9944948956067687E-2</v>
      </c>
      <c r="L1326" s="44">
        <f>IFERROR(_xll.qlIndexFixing(Index6M,$H1326,TRUE,_xll.ohTrigger(RecalcTrigger,Trigger6M)),NA())</f>
        <v>2.0129857985606271E-2</v>
      </c>
      <c r="M1326" s="183">
        <f>IFERROR(_xll.qlIndexFixing(Index1Y,$H1326,TRUE,_xll.ohTrigger(RecalcTrigger,Trigger1Y)),NA())</f>
        <v>2.0430873106083519E-2</v>
      </c>
      <c r="N1326" s="182">
        <f>IFERROR(_xll.qlIndexFixing(ONIndex1M,I1326,TRUE,_xll.ohTrigger(RecalcTrigger,Trigger1M)),NA())</f>
        <v>1.9534527653144451E-2</v>
      </c>
      <c r="O1326" s="44">
        <f>IFERROR(_xll.qlIndexFixing(ONIndex3M,I1326,TRUE,_xll.ohTrigger(RecalcTrigger,Trigger3M)),NA())</f>
        <v>1.996443714051388E-2</v>
      </c>
      <c r="P1326" s="44">
        <f>IFERROR(_xll.qlIndexFixing(ONIndex6M,I1326,TRUE,_xll.ohTrigger(RecalcTrigger,Trigger6M)),NA())</f>
        <v>2.0177491198589692E-2</v>
      </c>
      <c r="Q1326" s="183">
        <f>IFERROR(_xll.qlIndexFixing(ONIndex1Y,I1326,TRUE,_xll.ohTrigger(RecalcTrigger,Trigger1Y)),NA())</f>
        <v>2.0535812563169387E-2</v>
      </c>
    </row>
    <row r="1327" spans="2:17" x14ac:dyDescent="0.2">
      <c r="B1327" s="39" t="s">
        <v>42</v>
      </c>
      <c r="D1327" s="42">
        <f>_xll.qlCalendarAdvance(Calendar,$D1326,B1327,"f",FALSE)</f>
        <v>48667</v>
      </c>
      <c r="E1327" s="177">
        <f>_xll.qlInterestRateIndexValueDate(IndexON,D1327)</f>
        <v>48667</v>
      </c>
      <c r="F1327" s="193">
        <f>IFERROR(_xll.qlIndexFixing(IndexON,D1327,TRUE,_xll.ohTrigger(RecalcTrigger,TriggerON)),NA())</f>
        <v>1.9331827457875761E-2</v>
      </c>
      <c r="H1327" s="42">
        <f>_xll.qlCalendarAdvance(Calendar,$H1326,B1327,"f",FALSE)</f>
        <v>48667</v>
      </c>
      <c r="I1327" s="177">
        <f>_xll.qlInterestRateIndexValueDate(Index1M,$H1327)</f>
        <v>48669</v>
      </c>
      <c r="J1327" s="182">
        <f>IFERROR(_xll.qlIndexFixing(Index1M,$H1327,TRUE,_xll.ohTrigger(RecalcTrigger,Trigger1M)),NA())</f>
        <v>1.9522654819881705E-2</v>
      </c>
      <c r="K1327" s="44">
        <f>IFERROR(_xll.qlIndexFixing(Index3M,H1327,TRUE,_xll.ohTrigger(RecalcTrigger,Trigger3M)),NA())</f>
        <v>1.9933389075002778E-2</v>
      </c>
      <c r="L1327" s="44">
        <f>IFERROR(_xll.qlIndexFixing(Index6M,$H1327,TRUE,_xll.ohTrigger(RecalcTrigger,Trigger6M)),NA())</f>
        <v>2.0118615790082322E-2</v>
      </c>
      <c r="M1327" s="183">
        <f>IFERROR(_xll.qlIndexFixing(Index1Y,$H1327,TRUE,_xll.ohTrigger(RecalcTrigger,Trigger1Y)),NA())</f>
        <v>2.041807134814224E-2</v>
      </c>
      <c r="N1327" s="182">
        <f>IFERROR(_xll.qlIndexFixing(ONIndex1M,I1327,TRUE,_xll.ohTrigger(RecalcTrigger,Trigger1M)),NA())</f>
        <v>1.9523578995324087E-2</v>
      </c>
      <c r="O1327" s="44">
        <f>IFERROR(_xll.qlIndexFixing(ONIndex3M,I1327,TRUE,_xll.ohTrigger(RecalcTrigger,Trigger3M)),NA())</f>
        <v>1.9952803202141212E-2</v>
      </c>
      <c r="P1327" s="44">
        <f>IFERROR(_xll.qlIndexFixing(ONIndex6M,I1327,TRUE,_xll.ohTrigger(RecalcTrigger,Trigger6M)),NA())</f>
        <v>2.0165805692826666E-2</v>
      </c>
      <c r="Q1327" s="183">
        <f>IFERROR(_xll.qlIndexFixing(ONIndex1Y,I1327,TRUE,_xll.ohTrigger(RecalcTrigger,Trigger1Y)),NA())</f>
        <v>2.052397732158262E-2</v>
      </c>
    </row>
    <row r="1328" spans="2:17" x14ac:dyDescent="0.2">
      <c r="B1328" s="39" t="s">
        <v>42</v>
      </c>
      <c r="D1328" s="42">
        <f>_xll.qlCalendarAdvance(Calendar,$D1327,B1328,"f",FALSE)</f>
        <v>48674</v>
      </c>
      <c r="E1328" s="177">
        <f>_xll.qlInterestRateIndexValueDate(IndexON,D1328)</f>
        <v>48674</v>
      </c>
      <c r="F1328" s="193">
        <f>IFERROR(_xll.qlIndexFixing(IndexON,D1328,TRUE,_xll.ohTrigger(RecalcTrigger,TriggerON)),NA())</f>
        <v>1.9321374214325004E-2</v>
      </c>
      <c r="H1328" s="42">
        <f>_xll.qlCalendarAdvance(Calendar,$H1327,B1328,"f",FALSE)</f>
        <v>48674</v>
      </c>
      <c r="I1328" s="177">
        <f>_xll.qlInterestRateIndexValueDate(Index1M,$H1328)</f>
        <v>48676</v>
      </c>
      <c r="J1328" s="182">
        <f>IFERROR(_xll.qlIndexFixing(Index1M,$H1328,TRUE,_xll.ohTrigger(RecalcTrigger,Trigger1M)),NA())</f>
        <v>1.951080649292336E-2</v>
      </c>
      <c r="K1328" s="44">
        <f>IFERROR(_xll.qlIndexFixing(Index3M,H1328,TRUE,_xll.ohTrigger(RecalcTrigger,Trigger3M)),NA())</f>
        <v>1.9921502276525387E-2</v>
      </c>
      <c r="L1328" s="44">
        <f>IFERROR(_xll.qlIndexFixing(Index6M,$H1328,TRUE,_xll.ohTrigger(RecalcTrigger,Trigger6M)),NA())</f>
        <v>2.010638386643699E-2</v>
      </c>
      <c r="M1328" s="183">
        <f>IFERROR(_xll.qlIndexFixing(Index1Y,$H1328,TRUE,_xll.ohTrigger(RecalcTrigger,Trigger1Y)),NA())</f>
        <v>2.0403803684652656E-2</v>
      </c>
      <c r="N1328" s="182">
        <f>IFERROR(_xll.qlIndexFixing(ONIndex1M,I1328,TRUE,_xll.ohTrigger(RecalcTrigger,Trigger1M)),NA())</f>
        <v>1.9512593541977097E-2</v>
      </c>
      <c r="O1328" s="44">
        <f>IFERROR(_xll.qlIndexFixing(ONIndex3M,I1328,TRUE,_xll.ohTrigger(RecalcTrigger,Trigger3M)),NA())</f>
        <v>1.9941140085268927E-2</v>
      </c>
      <c r="P1328" s="44">
        <f>IFERROR(_xll.qlIndexFixing(ONIndex6M,I1328,TRUE,_xll.ohTrigger(RecalcTrigger,Trigger6M)),NA())</f>
        <v>2.0154087029107259E-2</v>
      </c>
      <c r="Q1328" s="183">
        <f>IFERROR(_xll.qlIndexFixing(ONIndex1Y,I1328,TRUE,_xll.ohTrigger(RecalcTrigger,Trigger1Y)),NA())</f>
        <v>2.0512111087906959E-2</v>
      </c>
    </row>
    <row r="1329" spans="2:17" x14ac:dyDescent="0.2">
      <c r="B1329" s="39" t="s">
        <v>42</v>
      </c>
      <c r="D1329" s="42">
        <f>_xll.qlCalendarAdvance(Calendar,$D1328,B1329,"f",FALSE)</f>
        <v>48681</v>
      </c>
      <c r="E1329" s="177">
        <f>_xll.qlInterestRateIndexValueDate(IndexON,D1329)</f>
        <v>48681</v>
      </c>
      <c r="F1329" s="193">
        <f>IFERROR(_xll.qlIndexFixing(IndexON,D1329,TRUE,_xll.ohTrigger(RecalcTrigger,TriggerON)),NA())</f>
        <v>1.9310890333441577E-2</v>
      </c>
      <c r="H1329" s="42">
        <f>_xll.qlCalendarAdvance(Calendar,$H1328,B1329,"f",FALSE)</f>
        <v>48681</v>
      </c>
      <c r="I1329" s="177">
        <f>_xll.qlInterestRateIndexValueDate(Index1M,$H1329)</f>
        <v>48683</v>
      </c>
      <c r="J1329" s="182">
        <f>IFERROR(_xll.qlIndexFixing(Index1M,$H1329,TRUE,_xll.ohTrigger(RecalcTrigger,Trigger1M)),NA())</f>
        <v>1.9499706303885422E-2</v>
      </c>
      <c r="K1329" s="44">
        <f>IFERROR(_xll.qlIndexFixing(Index3M,H1329,TRUE,_xll.ohTrigger(RecalcTrigger,Trigger3M)),NA())</f>
        <v>1.9909587750526619E-2</v>
      </c>
      <c r="L1329" s="44">
        <f>IFERROR(_xll.qlIndexFixing(Index6M,$H1329,TRUE,_xll.ohTrigger(RecalcTrigger,Trigger6M)),NA())</f>
        <v>2.009412118495385E-2</v>
      </c>
      <c r="M1329" s="183">
        <f>IFERROR(_xll.qlIndexFixing(Index1Y,$H1329,TRUE,_xll.ohTrigger(RecalcTrigger,Trigger1Y)),NA())</f>
        <v>2.0392388422330533E-2</v>
      </c>
      <c r="N1329" s="182">
        <f>IFERROR(_xll.qlIndexFixing(ONIndex1M,I1329,TRUE,_xll.ohTrigger(RecalcTrigger,Trigger1M)),NA())</f>
        <v>1.9498415638565803E-2</v>
      </c>
      <c r="O1329" s="44">
        <f>IFERROR(_xll.qlIndexFixing(ONIndex3M,I1329,TRUE,_xll.ohTrigger(RecalcTrigger,Trigger3M)),NA())</f>
        <v>1.9926102139500301E-2</v>
      </c>
      <c r="P1329" s="44">
        <f>IFERROR(_xll.qlIndexFixing(ONIndex6M,I1329,TRUE,_xll.ohTrigger(RecalcTrigger,Trigger6M)),NA())</f>
        <v>2.0138971769663172E-2</v>
      </c>
      <c r="Q1329" s="183">
        <f>IFERROR(_xll.qlIndexFixing(ONIndex1Y,I1329,TRUE,_xll.ohTrigger(RecalcTrigger,Trigger1Y)),NA())</f>
        <v>2.0496809268095717E-2</v>
      </c>
    </row>
    <row r="1330" spans="2:17" x14ac:dyDescent="0.2">
      <c r="B1330" s="39" t="s">
        <v>42</v>
      </c>
      <c r="D1330" s="42">
        <f>_xll.qlCalendarAdvance(Calendar,$D1329,B1330,"f",FALSE)</f>
        <v>48688</v>
      </c>
      <c r="E1330" s="177">
        <f>_xll.qlInterestRateIndexValueDate(IndexON,D1330)</f>
        <v>48688</v>
      </c>
      <c r="F1330" s="193">
        <f>IFERROR(_xll.qlIndexFixing(IndexON,D1330,TRUE,_xll.ohTrigger(RecalcTrigger,TriggerON)),NA())</f>
        <v>1.9300376038806633E-2</v>
      </c>
      <c r="H1330" s="42">
        <f>_xll.qlCalendarAdvance(Calendar,$H1329,B1330,"f",FALSE)</f>
        <v>48688</v>
      </c>
      <c r="I1330" s="177">
        <f>_xll.qlInterestRateIndexValueDate(Index1M,$H1330)</f>
        <v>48690</v>
      </c>
      <c r="J1330" s="182">
        <f>IFERROR(_xll.qlIndexFixing(Index1M,$H1330,TRUE,_xll.ohTrigger(RecalcTrigger,Trigger1M)),NA())</f>
        <v>1.9488569988455606E-2</v>
      </c>
      <c r="K1330" s="44">
        <f>IFERROR(_xll.qlIndexFixing(Index3M,H1330,TRUE,_xll.ohTrigger(RecalcTrigger,Trigger3M)),NA())</f>
        <v>1.9897645724891874E-2</v>
      </c>
      <c r="L1330" s="44">
        <f>IFERROR(_xll.qlIndexFixing(Index6M,$H1330,TRUE,_xll.ohTrigger(RecalcTrigger,Trigger6M)),NA())</f>
        <v>2.0081827944437809E-2</v>
      </c>
      <c r="M1330" s="183">
        <f>IFERROR(_xll.qlIndexFixing(Index1Y,$H1330,TRUE,_xll.ohTrigger(RecalcTrigger,Trigger1Y)),NA())</f>
        <v>2.0379507644560108E-2</v>
      </c>
      <c r="N1330" s="182">
        <f>IFERROR(_xll.qlIndexFixing(ONIndex1M,I1330,TRUE,_xll.ohTrigger(RecalcTrigger,Trigger1M)),NA())</f>
        <v>1.9490513038391555E-2</v>
      </c>
      <c r="O1330" s="44">
        <f>IFERROR(_xll.qlIndexFixing(ONIndex3M,I1330,TRUE,_xll.ohTrigger(RecalcTrigger,Trigger3M)),NA())</f>
        <v>1.9917727222580339E-2</v>
      </c>
      <c r="P1330" s="44">
        <f>IFERROR(_xll.qlIndexFixing(ONIndex6M,I1330,TRUE,_xll.ohTrigger(RecalcTrigger,Trigger6M)),NA())</f>
        <v>2.0130551012771392E-2</v>
      </c>
      <c r="Q1330" s="183">
        <f>IFERROR(_xll.qlIndexFixing(ONIndex1Y,I1330,TRUE,_xll.ohTrigger(RecalcTrigger,Trigger1Y)),NA())</f>
        <v>2.048828640448086E-2</v>
      </c>
    </row>
    <row r="1331" spans="2:17" x14ac:dyDescent="0.2">
      <c r="B1331" s="39" t="s">
        <v>42</v>
      </c>
      <c r="D1331" s="42">
        <f>_xll.qlCalendarAdvance(Calendar,$D1330,B1331,"f",FALSE)</f>
        <v>48695</v>
      </c>
      <c r="E1331" s="177">
        <f>_xll.qlInterestRateIndexValueDate(IndexON,D1331)</f>
        <v>48695</v>
      </c>
      <c r="F1331" s="193">
        <f>IFERROR(_xll.qlIndexFixing(IndexON,D1331,TRUE,_xll.ohTrigger(RecalcTrigger,TriggerON)),NA())</f>
        <v>1.9289831553201964E-2</v>
      </c>
      <c r="H1331" s="42">
        <f>_xll.qlCalendarAdvance(Calendar,$H1330,B1331,"f",FALSE)</f>
        <v>48695</v>
      </c>
      <c r="I1331" s="177">
        <f>_xll.qlInterestRateIndexValueDate(Index1M,$H1331)</f>
        <v>48697</v>
      </c>
      <c r="J1331" s="182">
        <f>IFERROR(_xll.qlIndexFixing(Index1M,$H1331,TRUE,_xll.ohTrigger(RecalcTrigger,Trigger1M)),NA())</f>
        <v>1.9477397744453173E-2</v>
      </c>
      <c r="K1331" s="44">
        <f>IFERROR(_xll.qlIndexFixing(Index3M,H1331,TRUE,_xll.ohTrigger(RecalcTrigger,Trigger3M)),NA())</f>
        <v>1.988567642749953E-2</v>
      </c>
      <c r="L1331" s="44">
        <f>IFERROR(_xll.qlIndexFixing(Index6M,$H1331,TRUE,_xll.ohTrigger(RecalcTrigger,Trigger6M)),NA())</f>
        <v>2.0069504343691154E-2</v>
      </c>
      <c r="M1331" s="183">
        <f>IFERROR(_xll.qlIndexFixing(Index1Y,$H1331,TRUE,_xll.ohTrigger(RecalcTrigger,Trigger1Y)),NA())</f>
        <v>2.0366600916933722E-2</v>
      </c>
      <c r="N1331" s="182">
        <f>IFERROR(_xll.qlIndexFixing(ONIndex1M,I1331,TRUE,_xll.ohTrigger(RecalcTrigger,Trigger1M)),NA())</f>
        <v>1.9479418382877256E-2</v>
      </c>
      <c r="O1331" s="44">
        <f>IFERROR(_xll.qlIndexFixing(ONIndex3M,I1331,TRUE,_xll.ohTrigger(RecalcTrigger,Trigger3M)),NA())</f>
        <v>1.9905977929601804E-2</v>
      </c>
      <c r="P1331" s="44">
        <f>IFERROR(_xll.qlIndexFixing(ONIndex6M,I1331,TRUE,_xll.ohTrigger(RecalcTrigger,Trigger6M)),NA())</f>
        <v>2.0118734052800846E-2</v>
      </c>
      <c r="Q1331" s="183">
        <f>IFERROR(_xll.qlIndexFixing(ONIndex1Y,I1331,TRUE,_xll.ohTrigger(RecalcTrigger,Trigger1Y)),NA())</f>
        <v>2.0476328335146121E-2</v>
      </c>
    </row>
    <row r="1332" spans="2:17" x14ac:dyDescent="0.2">
      <c r="B1332" s="39" t="s">
        <v>42</v>
      </c>
      <c r="D1332" s="42">
        <f>_xll.qlCalendarAdvance(Calendar,$D1331,B1332,"f",FALSE)</f>
        <v>48702</v>
      </c>
      <c r="E1332" s="177">
        <f>_xll.qlInterestRateIndexValueDate(IndexON,D1332)</f>
        <v>48702</v>
      </c>
      <c r="F1332" s="193">
        <f>IFERROR(_xll.qlIndexFixing(IndexON,D1332,TRUE,_xll.ohTrigger(RecalcTrigger,TriggerON)),NA())</f>
        <v>1.9279257100128788E-2</v>
      </c>
      <c r="H1332" s="42">
        <f>_xll.qlCalendarAdvance(Calendar,$H1331,B1332,"f",FALSE)</f>
        <v>48702</v>
      </c>
      <c r="I1332" s="177">
        <f>_xll.qlInterestRateIndexValueDate(Index1M,$H1332)</f>
        <v>48704</v>
      </c>
      <c r="J1332" s="182">
        <f>IFERROR(_xll.qlIndexFixing(Index1M,$H1332,TRUE,_xll.ohTrigger(RecalcTrigger,Trigger1M)),NA())</f>
        <v>1.9466189769712372E-2</v>
      </c>
      <c r="K1332" s="44">
        <f>IFERROR(_xll.qlIndexFixing(Index3M,H1332,TRUE,_xll.ohTrigger(RecalcTrigger,Trigger3M)),NA())</f>
        <v>1.9873365606119207E-2</v>
      </c>
      <c r="L1332" s="44">
        <f>IFERROR(_xll.qlIndexFixing(Index6M,$H1332,TRUE,_xll.ohTrigger(RecalcTrigger,Trigger6M)),NA())</f>
        <v>2.0056141389354541E-2</v>
      </c>
      <c r="M1332" s="183">
        <f>IFERROR(_xll.qlIndexFixing(Index1Y,$H1332,TRUE,_xll.ohTrigger(RecalcTrigger,Trigger1Y)),NA())</f>
        <v>2.0353668434481557E-2</v>
      </c>
      <c r="N1332" s="182">
        <f>IFERROR(_xll.qlIndexFixing(ONIndex1M,I1332,TRUE,_xll.ohTrigger(RecalcTrigger,Trigger1M)),NA())</f>
        <v>1.9468287721364774E-2</v>
      </c>
      <c r="O1332" s="44">
        <f>IFERROR(_xll.qlIndexFixing(ONIndex3M,I1332,TRUE,_xll.ohTrigger(RecalcTrigger,Trigger3M)),NA())</f>
        <v>1.9894200364518611E-2</v>
      </c>
      <c r="P1332" s="44">
        <f>IFERROR(_xll.qlIndexFixing(ONIndex6M,I1332,TRUE,_xll.ohTrigger(RecalcTrigger,Trigger6M)),NA())</f>
        <v>2.0106884719686136E-2</v>
      </c>
      <c r="Q1332" s="183">
        <f>IFERROR(_xll.qlIndexFixing(ONIndex1Y,I1332,TRUE,_xll.ohTrigger(RecalcTrigger,Trigger1Y)),NA())</f>
        <v>2.0464340034074269E-2</v>
      </c>
    </row>
    <row r="1333" spans="2:17" x14ac:dyDescent="0.2">
      <c r="B1333" s="39" t="s">
        <v>42</v>
      </c>
      <c r="D1333" s="42">
        <f>_xll.qlCalendarAdvance(Calendar,$D1332,B1333,"f",FALSE)</f>
        <v>48709</v>
      </c>
      <c r="E1333" s="177">
        <f>_xll.qlInterestRateIndexValueDate(IndexON,D1333)</f>
        <v>48709</v>
      </c>
      <c r="F1333" s="193">
        <f>IFERROR(_xll.qlIndexFixing(IndexON,D1333,TRUE,_xll.ohTrigger(RecalcTrigger,TriggerON)),NA())</f>
        <v>1.9268652902848515E-2</v>
      </c>
      <c r="H1333" s="42">
        <f>_xll.qlCalendarAdvance(Calendar,$H1332,B1333,"f",FALSE)</f>
        <v>48709</v>
      </c>
      <c r="I1333" s="177">
        <f>_xll.qlInterestRateIndexValueDate(Index1M,$H1333)</f>
        <v>48711</v>
      </c>
      <c r="J1333" s="182">
        <f>IFERROR(_xll.qlIndexFixing(Index1M,$H1333,TRUE,_xll.ohTrigger(RecalcTrigger,Trigger1M)),NA())</f>
        <v>1.9454946262062456E-2</v>
      </c>
      <c r="K1333" s="44">
        <f>IFERROR(_xll.qlIndexFixing(Index3M,H1333,TRUE,_xll.ohTrigger(RecalcTrigger,Trigger3M)),NA())</f>
        <v>1.9861339915608855E-2</v>
      </c>
      <c r="L1333" s="44">
        <f>IFERROR(_xll.qlIndexFixing(Index6M,$H1333,TRUE,_xll.ohTrigger(RecalcTrigger,Trigger6M)),NA())</f>
        <v>2.0043749396945556E-2</v>
      </c>
      <c r="M1333" s="183">
        <f>IFERROR(_xll.qlIndexFixing(Index1Y,$H1333,TRUE,_xll.ohTrigger(RecalcTrigger,Trigger1Y)),NA())</f>
        <v>2.034071039222635E-2</v>
      </c>
      <c r="N1333" s="182">
        <f>IFERROR(_xll.qlIndexFixing(ONIndex1M,I1333,TRUE,_xll.ohTrigger(RecalcTrigger,Trigger1M)),NA())</f>
        <v>1.9457121251376108E-2</v>
      </c>
      <c r="O1333" s="44">
        <f>IFERROR(_xll.qlIndexFixing(ONIndex3M,I1333,TRUE,_xll.ohTrigger(RecalcTrigger,Trigger3M)),NA())</f>
        <v>1.9882394753309995E-2</v>
      </c>
      <c r="P1333" s="44">
        <f>IFERROR(_xll.qlIndexFixing(ONIndex6M,I1333,TRUE,_xll.ohTrigger(RecalcTrigger,Trigger6M)),NA())</f>
        <v>2.0095003209910089E-2</v>
      </c>
      <c r="Q1333" s="183">
        <f>IFERROR(_xll.qlIndexFixing(ONIndex1Y,I1333,TRUE,_xll.ohTrigger(RecalcTrigger,Trigger1Y)),NA())</f>
        <v>2.045232169151312E-2</v>
      </c>
    </row>
    <row r="1334" spans="2:17" x14ac:dyDescent="0.2">
      <c r="B1334" s="39" t="s">
        <v>42</v>
      </c>
      <c r="D1334" s="42">
        <f>_xll.qlCalendarAdvance(Calendar,$D1333,B1334,"f",FALSE)</f>
        <v>48716</v>
      </c>
      <c r="E1334" s="177">
        <f>_xll.qlInterestRateIndexValueDate(IndexON,D1334)</f>
        <v>48716</v>
      </c>
      <c r="F1334" s="193">
        <f>IFERROR(_xll.qlIndexFixing(IndexON,D1334,TRUE,_xll.ohTrigger(RecalcTrigger,TriggerON)),NA())</f>
        <v>1.9258019184382746E-2</v>
      </c>
      <c r="H1334" s="42">
        <f>_xll.qlCalendarAdvance(Calendar,$H1333,B1334,"f",FALSE)</f>
        <v>48716</v>
      </c>
      <c r="I1334" s="177">
        <f>_xll.qlInterestRateIndexValueDate(Index1M,$H1334)</f>
        <v>48718</v>
      </c>
      <c r="J1334" s="182">
        <f>IFERROR(_xll.qlIndexFixing(Index1M,$H1334,TRUE,_xll.ohTrigger(RecalcTrigger,Trigger1M)),NA())</f>
        <v>1.9443667419325183E-2</v>
      </c>
      <c r="K1334" s="44">
        <f>IFERROR(_xll.qlIndexFixing(Index3M,H1334,TRUE,_xll.ohTrigger(RecalcTrigger,Trigger3M)),NA())</f>
        <v>1.9849287652184196E-2</v>
      </c>
      <c r="L1334" s="44">
        <f>IFERROR(_xll.qlIndexFixing(Index6M,$H1334,TRUE,_xll.ohTrigger(RecalcTrigger,Trigger6M)),NA())</f>
        <v>2.003132767961684E-2</v>
      </c>
      <c r="M1334" s="183">
        <f>IFERROR(_xll.qlIndexFixing(Index1Y,$H1334,TRUE,_xll.ohTrigger(RecalcTrigger,Trigger1Y)),NA())</f>
        <v>2.0327726985181861E-2</v>
      </c>
      <c r="N1334" s="182">
        <f>IFERROR(_xll.qlIndexFixing(ONIndex1M,I1334,TRUE,_xll.ohTrigger(RecalcTrigger,Trigger1M)),NA())</f>
        <v>1.9445919170113513E-2</v>
      </c>
      <c r="O1334" s="44">
        <f>IFERROR(_xll.qlIndexFixing(ONIndex3M,I1334,TRUE,_xll.ohTrigger(RecalcTrigger,Trigger3M)),NA())</f>
        <v>1.9870561322914426E-2</v>
      </c>
      <c r="P1334" s="44">
        <f>IFERROR(_xll.qlIndexFixing(ONIndex6M,I1334,TRUE,_xll.ohTrigger(RecalcTrigger,Trigger6M)),NA())</f>
        <v>2.0083089719555858E-2</v>
      </c>
      <c r="Q1334" s="183">
        <f>IFERROR(_xll.qlIndexFixing(ONIndex1Y,I1334,TRUE,_xll.ohTrigger(RecalcTrigger,Trigger1Y)),NA())</f>
        <v>2.0440273497630557E-2</v>
      </c>
    </row>
    <row r="1335" spans="2:17" x14ac:dyDescent="0.2">
      <c r="B1335" s="39" t="s">
        <v>42</v>
      </c>
      <c r="D1335" s="42">
        <f>_xll.qlCalendarAdvance(Calendar,$D1334,B1335,"f",FALSE)</f>
        <v>48723</v>
      </c>
      <c r="E1335" s="177">
        <f>_xll.qlInterestRateIndexValueDate(IndexON,D1335)</f>
        <v>48723</v>
      </c>
      <c r="F1335" s="193">
        <f>IFERROR(_xll.qlIndexFixing(IndexON,D1335,TRUE,_xll.ohTrigger(RecalcTrigger,TriggerON)),NA())</f>
        <v>1.9247356168072827E-2</v>
      </c>
      <c r="H1335" s="42">
        <f>_xll.qlCalendarAdvance(Calendar,$H1334,B1335,"f",FALSE)</f>
        <v>48723</v>
      </c>
      <c r="I1335" s="177">
        <f>_xll.qlInterestRateIndexValueDate(Index1M,$H1335)</f>
        <v>48725</v>
      </c>
      <c r="J1335" s="182">
        <f>IFERROR(_xll.qlIndexFixing(Index1M,$H1335,TRUE,_xll.ohTrigger(RecalcTrigger,Trigger1M)),NA())</f>
        <v>1.9432353439332306E-2</v>
      </c>
      <c r="K1335" s="44">
        <f>IFERROR(_xll.qlIndexFixing(Index3M,H1335,TRUE,_xll.ohTrigger(RecalcTrigger,Trigger3M)),NA())</f>
        <v>1.9837209043735114E-2</v>
      </c>
      <c r="L1335" s="44">
        <f>IFERROR(_xll.qlIndexFixing(Index6M,$H1335,TRUE,_xll.ohTrigger(RecalcTrigger,Trigger6M)),NA())</f>
        <v>2.0018876436198593E-2</v>
      </c>
      <c r="M1335" s="183">
        <f>IFERROR(_xll.qlIndexFixing(Index1Y,$H1335,TRUE,_xll.ohTrigger(RecalcTrigger,Trigger1Y)),NA())</f>
        <v>2.0314718408355057E-2</v>
      </c>
      <c r="N1335" s="182">
        <f>IFERROR(_xll.qlIndexFixing(ONIndex1M,I1335,TRUE,_xll.ohTrigger(RecalcTrigger,Trigger1M)),NA())</f>
        <v>1.9434681675178922E-2</v>
      </c>
      <c r="O1335" s="44">
        <f>IFERROR(_xll.qlIndexFixing(ONIndex3M,I1335,TRUE,_xll.ohTrigger(RecalcTrigger,Trigger3M)),NA())</f>
        <v>1.9858700299710819E-2</v>
      </c>
      <c r="P1335" s="44">
        <f>IFERROR(_xll.qlIndexFixing(ONIndex6M,I1335,TRUE,_xll.ohTrigger(RecalcTrigger,Trigger6M)),NA())</f>
        <v>2.0071144445026334E-2</v>
      </c>
      <c r="Q1335" s="183">
        <f>IFERROR(_xll.qlIndexFixing(ONIndex1Y,I1335,TRUE,_xll.ohTrigger(RecalcTrigger,Trigger1Y)),NA())</f>
        <v>2.0428195642434588E-2</v>
      </c>
    </row>
    <row r="1336" spans="2:17" x14ac:dyDescent="0.2">
      <c r="B1336" s="39" t="s">
        <v>42</v>
      </c>
      <c r="D1336" s="42">
        <f>_xll.qlCalendarAdvance(Calendar,$D1335,B1336,"f",FALSE)</f>
        <v>48730</v>
      </c>
      <c r="E1336" s="177">
        <f>_xll.qlInterestRateIndexValueDate(IndexON,D1336)</f>
        <v>48730</v>
      </c>
      <c r="F1336" s="193">
        <f>IFERROR(_xll.qlIndexFixing(IndexON,D1336,TRUE,_xll.ohTrigger(RecalcTrigger,TriggerON)),NA())</f>
        <v>1.9236664077180166E-2</v>
      </c>
      <c r="H1336" s="42">
        <f>_xll.qlCalendarAdvance(Calendar,$H1335,B1336,"f",FALSE)</f>
        <v>48730</v>
      </c>
      <c r="I1336" s="177">
        <f>_xll.qlInterestRateIndexValueDate(Index1M,$H1336)</f>
        <v>48732</v>
      </c>
      <c r="J1336" s="182">
        <f>IFERROR(_xll.qlIndexFixing(Index1M,$H1336,TRUE,_xll.ohTrigger(RecalcTrigger,Trigger1M)),NA())</f>
        <v>1.9421004519908081E-2</v>
      </c>
      <c r="K1336" s="44">
        <f>IFERROR(_xll.qlIndexFixing(Index3M,H1336,TRUE,_xll.ohTrigger(RecalcTrigger,Trigger3M)),NA())</f>
        <v>1.9825104318143671E-2</v>
      </c>
      <c r="L1336" s="44">
        <f>IFERROR(_xll.qlIndexFixing(Index6M,$H1336,TRUE,_xll.ohTrigger(RecalcTrigger,Trigger6M)),NA())</f>
        <v>2.0007437894322726E-2</v>
      </c>
      <c r="M1336" s="183">
        <f>IFERROR(_xll.qlIndexFixing(Index1Y,$H1336,TRUE,_xll.ohTrigger(RecalcTrigger,Trigger1Y)),NA())</f>
        <v>2.030168485674393E-2</v>
      </c>
      <c r="N1336" s="182">
        <f>IFERROR(_xll.qlIndexFixing(ONIndex1M,I1336,TRUE,_xll.ohTrigger(RecalcTrigger,Trigger1M)),NA())</f>
        <v>1.9423408963934463E-2</v>
      </c>
      <c r="O1336" s="44">
        <f>IFERROR(_xll.qlIndexFixing(ONIndex3M,I1336,TRUE,_xll.ohTrigger(RecalcTrigger,Trigger3M)),NA())</f>
        <v>1.984681191023796E-2</v>
      </c>
      <c r="P1336" s="44">
        <f>IFERROR(_xll.qlIndexFixing(ONIndex6M,I1336,TRUE,_xll.ohTrigger(RecalcTrigger,Trigger6M)),NA())</f>
        <v>2.0059167582564541E-2</v>
      </c>
      <c r="Q1336" s="183">
        <f>IFERROR(_xll.qlIndexFixing(ONIndex1Y,I1336,TRUE,_xll.ohTrigger(RecalcTrigger,Trigger1Y)),NA())</f>
        <v>2.0416088316013159E-2</v>
      </c>
    </row>
    <row r="1337" spans="2:17" x14ac:dyDescent="0.2">
      <c r="B1337" s="39" t="s">
        <v>42</v>
      </c>
      <c r="D1337" s="42">
        <f>_xll.qlCalendarAdvance(Calendar,$D1336,B1337,"f",FALSE)</f>
        <v>48737</v>
      </c>
      <c r="E1337" s="177">
        <f>_xll.qlInterestRateIndexValueDate(IndexON,D1337)</f>
        <v>48737</v>
      </c>
      <c r="F1337" s="193">
        <f>IFERROR(_xll.qlIndexFixing(IndexON,D1337,TRUE,_xll.ohTrigger(RecalcTrigger,TriggerON)),NA())</f>
        <v>1.9225943134886236E-2</v>
      </c>
      <c r="H1337" s="42">
        <f>_xll.qlCalendarAdvance(Calendar,$H1336,B1337,"f",FALSE)</f>
        <v>48737</v>
      </c>
      <c r="I1337" s="177">
        <f>_xll.qlInterestRateIndexValueDate(Index1M,$H1337)</f>
        <v>48739</v>
      </c>
      <c r="J1337" s="182">
        <f>IFERROR(_xll.qlIndexFixing(Index1M,$H1337,TRUE,_xll.ohTrigger(RecalcTrigger,Trigger1M)),NA())</f>
        <v>1.9409620858876764E-2</v>
      </c>
      <c r="K1337" s="44">
        <f>IFERROR(_xll.qlIndexFixing(Index3M,H1337,TRUE,_xll.ohTrigger(RecalcTrigger,Trigger3M)),NA())</f>
        <v>1.9812973703295402E-2</v>
      </c>
      <c r="L1337" s="44">
        <f>IFERROR(_xll.qlIndexFixing(Index6M,$H1337,TRUE,_xll.ohTrigger(RecalcTrigger,Trigger6M)),NA())</f>
        <v>1.9994936306837283E-2</v>
      </c>
      <c r="M1337" s="183">
        <f>IFERROR(_xll.qlIndexFixing(Index1Y,$H1337,TRUE,_xll.ohTrigger(RecalcTrigger,Trigger1Y)),NA())</f>
        <v>2.0288626525337933E-2</v>
      </c>
      <c r="N1337" s="182">
        <f>IFERROR(_xll.qlIndexFixing(ONIndex1M,I1337,TRUE,_xll.ohTrigger(RecalcTrigger,Trigger1M)),NA())</f>
        <v>1.9412101233502455E-2</v>
      </c>
      <c r="O1337" s="44">
        <f>IFERROR(_xll.qlIndexFixing(ONIndex3M,I1337,TRUE,_xll.ohTrigger(RecalcTrigger,Trigger3M)),NA())</f>
        <v>1.9834896380954703E-2</v>
      </c>
      <c r="P1337" s="44">
        <f>IFERROR(_xll.qlIndexFixing(ONIndex6M,I1337,TRUE,_xll.ohTrigger(RecalcTrigger,Trigger6M)),NA())</f>
        <v>2.0047159328333564E-2</v>
      </c>
      <c r="Q1337" s="183">
        <f>IFERROR(_xll.qlIndexFixing(ONIndex1Y,I1337,TRUE,_xll.ohTrigger(RecalcTrigger,Trigger1Y)),NA())</f>
        <v>2.0403951708614088E-2</v>
      </c>
    </row>
    <row r="1338" spans="2:17" x14ac:dyDescent="0.2">
      <c r="B1338" s="39" t="s">
        <v>42</v>
      </c>
      <c r="D1338" s="42">
        <f>_xll.qlCalendarAdvance(Calendar,$D1337,B1338,"f",FALSE)</f>
        <v>48744</v>
      </c>
      <c r="E1338" s="177">
        <f>_xll.qlInterestRateIndexValueDate(IndexON,D1338)</f>
        <v>48744</v>
      </c>
      <c r="F1338" s="193">
        <f>IFERROR(_xll.qlIndexFixing(IndexON,D1338,TRUE,_xll.ohTrigger(RecalcTrigger,TriggerON)),NA())</f>
        <v>1.9215193564292576E-2</v>
      </c>
      <c r="H1338" s="42">
        <f>_xll.qlCalendarAdvance(Calendar,$H1337,B1338,"f",FALSE)</f>
        <v>48744</v>
      </c>
      <c r="I1338" s="177">
        <f>_xll.qlInterestRateIndexValueDate(Index1M,$H1338)</f>
        <v>48746</v>
      </c>
      <c r="J1338" s="182">
        <f>IFERROR(_xll.qlIndexFixing(Index1M,$H1338,TRUE,_xll.ohTrigger(RecalcTrigger,Trigger1M)),NA())</f>
        <v>1.9398202654070107E-2</v>
      </c>
      <c r="K1338" s="44">
        <f>IFERROR(_xll.qlIndexFixing(Index3M,H1338,TRUE,_xll.ohTrigger(RecalcTrigger,Trigger3M)),NA())</f>
        <v>1.9800817427067158E-2</v>
      </c>
      <c r="L1338" s="44">
        <f>IFERROR(_xll.qlIndexFixing(Index6M,$H1338,TRUE,_xll.ohTrigger(RecalcTrigger,Trigger6M)),NA())</f>
        <v>1.9982405750635451E-2</v>
      </c>
      <c r="M1338" s="183">
        <f>IFERROR(_xll.qlIndexFixing(Index1Y,$H1338,TRUE,_xll.ohTrigger(RecalcTrigger,Trigger1Y)),NA())</f>
        <v>2.027554360911972E-2</v>
      </c>
      <c r="N1338" s="182">
        <f>IFERROR(_xll.qlIndexFixing(ONIndex1M,I1338,TRUE,_xll.ohTrigger(RecalcTrigger,Trigger1M)),NA())</f>
        <v>1.9400758681644703E-2</v>
      </c>
      <c r="O1338" s="44">
        <f>IFERROR(_xll.qlIndexFixing(ONIndex3M,I1338,TRUE,_xll.ohTrigger(RecalcTrigger,Trigger3M)),NA())</f>
        <v>1.9822953938319898E-2</v>
      </c>
      <c r="P1338" s="44">
        <f>IFERROR(_xll.qlIndexFixing(ONIndex6M,I1338,TRUE,_xll.ohTrigger(RecalcTrigger,Trigger6M)),NA())</f>
        <v>2.003511987865636E-2</v>
      </c>
      <c r="Q1338" s="183">
        <f>IFERROR(_xll.qlIndexFixing(ONIndex1Y,I1338,TRUE,_xll.ohTrigger(RecalcTrigger,Trigger1Y)),NA())</f>
        <v>2.0391786010325319E-2</v>
      </c>
    </row>
    <row r="1339" spans="2:17" x14ac:dyDescent="0.2">
      <c r="B1339" s="39" t="s">
        <v>42</v>
      </c>
      <c r="D1339" s="42">
        <f>_xll.qlCalendarAdvance(Calendar,$D1338,B1339,"f",FALSE)</f>
        <v>48751</v>
      </c>
      <c r="E1339" s="177">
        <f>_xll.qlInterestRateIndexValueDate(IndexON,D1339)</f>
        <v>48751</v>
      </c>
      <c r="F1339" s="193">
        <f>IFERROR(_xll.qlIndexFixing(IndexON,D1339,TRUE,_xll.ohTrigger(RecalcTrigger,TriggerON)),NA())</f>
        <v>1.9204415588820467E-2</v>
      </c>
      <c r="H1339" s="42">
        <f>_xll.qlCalendarAdvance(Calendar,$H1338,B1339,"f",FALSE)</f>
        <v>48751</v>
      </c>
      <c r="I1339" s="177">
        <f>_xll.qlInterestRateIndexValueDate(Index1M,$H1339)</f>
        <v>48753</v>
      </c>
      <c r="J1339" s="182">
        <f>IFERROR(_xll.qlIndexFixing(Index1M,$H1339,TRUE,_xll.ohTrigger(RecalcTrigger,Trigger1M)),NA())</f>
        <v>1.9386750103307371E-2</v>
      </c>
      <c r="K1339" s="44">
        <f>IFERROR(_xll.qlIndexFixing(Index3M,H1339,TRUE,_xll.ohTrigger(RecalcTrigger,Trigger3M)),NA())</f>
        <v>1.978863571733926E-2</v>
      </c>
      <c r="L1339" s="44">
        <f>IFERROR(_xll.qlIndexFixing(Index6M,$H1339,TRUE,_xll.ohTrigger(RecalcTrigger,Trigger6M)),NA())</f>
        <v>1.9969846424490251E-2</v>
      </c>
      <c r="M1339" s="183">
        <f>IFERROR(_xll.qlIndexFixing(Index1Y,$H1339,TRUE,_xll.ohTrigger(RecalcTrigger,Trigger1Y)),NA())</f>
        <v>2.0262436303061879E-2</v>
      </c>
      <c r="N1339" s="182">
        <f>IFERROR(_xll.qlIndexFixing(ONIndex1M,I1339,TRUE,_xll.ohTrigger(RecalcTrigger,Trigger1M)),NA())</f>
        <v>1.9389381505563463E-2</v>
      </c>
      <c r="O1339" s="44">
        <f>IFERROR(_xll.qlIndexFixing(ONIndex3M,I1339,TRUE,_xll.ohTrigger(RecalcTrigger,Trigger3M)),NA())</f>
        <v>1.9810984809032206E-2</v>
      </c>
      <c r="P1339" s="44">
        <f>IFERROR(_xll.qlIndexFixing(ONIndex6M,I1339,TRUE,_xll.ohTrigger(RecalcTrigger,Trigger6M)),NA())</f>
        <v>2.0023049429696016E-2</v>
      </c>
      <c r="Q1339" s="183">
        <f>IFERROR(_xll.qlIndexFixing(ONIndex1Y,I1339,TRUE,_xll.ohTrigger(RecalcTrigger,Trigger1Y)),NA())</f>
        <v>2.0379591411154863E-2</v>
      </c>
    </row>
    <row r="1340" spans="2:17" x14ac:dyDescent="0.2">
      <c r="B1340" s="39" t="s">
        <v>42</v>
      </c>
      <c r="D1340" s="42">
        <f>_xll.qlCalendarAdvance(Calendar,$D1339,B1340,"f",FALSE)</f>
        <v>48758</v>
      </c>
      <c r="E1340" s="177">
        <f>_xll.qlInterestRateIndexValueDate(IndexON,D1340)</f>
        <v>48758</v>
      </c>
      <c r="F1340" s="193">
        <f>IFERROR(_xll.qlIndexFixing(IndexON,D1340,TRUE,_xll.ohTrigger(RecalcTrigger,TriggerON)),NA())</f>
        <v>1.919360943149151E-2</v>
      </c>
      <c r="H1340" s="42">
        <f>_xll.qlCalendarAdvance(Calendar,$H1339,B1340,"f",FALSE)</f>
        <v>48758</v>
      </c>
      <c r="I1340" s="177">
        <f>_xll.qlInterestRateIndexValueDate(Index1M,$H1340)</f>
        <v>48760</v>
      </c>
      <c r="J1340" s="182">
        <f>IFERROR(_xll.qlIndexFixing(Index1M,$H1340,TRUE,_xll.ohTrigger(RecalcTrigger,Trigger1M)),NA())</f>
        <v>1.9376169408935683E-2</v>
      </c>
      <c r="K1340" s="44">
        <f>IFERROR(_xll.qlIndexFixing(Index3M,H1340,TRUE,_xll.ohTrigger(RecalcTrigger,Trigger3M)),NA())</f>
        <v>1.9776428801985945E-2</v>
      </c>
      <c r="L1340" s="44">
        <f>IFERROR(_xll.qlIndexFixing(Index6M,$H1340,TRUE,_xll.ohTrigger(RecalcTrigger,Trigger6M)),NA())</f>
        <v>1.9957258527171211E-2</v>
      </c>
      <c r="M1340" s="183">
        <f>IFERROR(_xll.qlIndexFixing(Index1Y,$H1340,TRUE,_xll.ohTrigger(RecalcTrigger,Trigger1Y)),NA())</f>
        <v>2.024930480212999E-2</v>
      </c>
      <c r="N1340" s="182">
        <f>IFERROR(_xll.qlIndexFixing(ONIndex1M,I1340,TRUE,_xll.ohTrigger(RecalcTrigger,Trigger1M)),NA())</f>
        <v>1.9377969902620862E-2</v>
      </c>
      <c r="O1340" s="44">
        <f>IFERROR(_xll.qlIndexFixing(ONIndex3M,I1340,TRUE,_xll.ohTrigger(RecalcTrigger,Trigger3M)),NA())</f>
        <v>1.9798989219390606E-2</v>
      </c>
      <c r="P1340" s="44">
        <f>IFERROR(_xll.qlIndexFixing(ONIndex6M,I1340,TRUE,_xll.ohTrigger(RecalcTrigger,Trigger6M)),NA())</f>
        <v>2.0010948177695553E-2</v>
      </c>
      <c r="Q1340" s="183">
        <f>IFERROR(_xll.qlIndexFixing(ONIndex1Y,I1340,TRUE,_xll.ohTrigger(RecalcTrigger,Trigger1Y)),NA())</f>
        <v>2.0367368101350536E-2</v>
      </c>
    </row>
    <row r="1341" spans="2:17" x14ac:dyDescent="0.2">
      <c r="B1341" s="39" t="s">
        <v>42</v>
      </c>
      <c r="D1341" s="42">
        <f>_xll.qlCalendarAdvance(Calendar,$D1340,B1341,"f",FALSE)</f>
        <v>48765</v>
      </c>
      <c r="E1341" s="177">
        <f>_xll.qlInterestRateIndexValueDate(IndexON,D1341)</f>
        <v>48765</v>
      </c>
      <c r="F1341" s="193">
        <f>IFERROR(_xll.qlIndexFixing(IndexON,D1341,TRUE,_xll.ohTrigger(RecalcTrigger,TriggerON)),NA())</f>
        <v>1.9182775315806921E-2</v>
      </c>
      <c r="H1341" s="42">
        <f>_xll.qlCalendarAdvance(Calendar,$H1340,B1341,"f",FALSE)</f>
        <v>48765</v>
      </c>
      <c r="I1341" s="177">
        <f>_xll.qlInterestRateIndexValueDate(Index1M,$H1341)</f>
        <v>48767</v>
      </c>
      <c r="J1341" s="182">
        <f>IFERROR(_xll.qlIndexFixing(Index1M,$H1341,TRUE,_xll.ohTrigger(RecalcTrigger,Trigger1M)),NA())</f>
        <v>1.9363742755218183E-2</v>
      </c>
      <c r="K1341" s="44">
        <f>IFERROR(_xll.qlIndexFixing(Index3M,H1341,TRUE,_xll.ohTrigger(RecalcTrigger,Trigger3M)),NA())</f>
        <v>1.9764196908881461E-2</v>
      </c>
      <c r="L1341" s="44">
        <f>IFERROR(_xll.qlIndexFixing(Index6M,$H1341,TRUE,_xll.ohTrigger(RecalcTrigger,Trigger6M)),NA())</f>
        <v>1.9943560061754365E-2</v>
      </c>
      <c r="M1341" s="183">
        <f>IFERROR(_xll.qlIndexFixing(Index1Y,$H1341,TRUE,_xll.ohTrigger(RecalcTrigger,Trigger1Y)),NA())</f>
        <v>2.0236149301280652E-2</v>
      </c>
      <c r="N1341" s="182">
        <f>IFERROR(_xll.qlIndexFixing(ONIndex1M,I1341,TRUE,_xll.ohTrigger(RecalcTrigger,Trigger1M)),NA())</f>
        <v>1.9366524070418834E-2</v>
      </c>
      <c r="O1341" s="44">
        <f>IFERROR(_xll.qlIndexFixing(ONIndex3M,I1341,TRUE,_xll.ohTrigger(RecalcTrigger,Trigger3M)),NA())</f>
        <v>1.9786967396013821E-2</v>
      </c>
      <c r="P1341" s="44">
        <f>IFERROR(_xll.qlIndexFixing(ONIndex6M,I1341,TRUE,_xll.ohTrigger(RecalcTrigger,Trigger6M)),NA())</f>
        <v>1.999881631897793E-2</v>
      </c>
      <c r="Q1341" s="183">
        <f>IFERROR(_xll.qlIndexFixing(ONIndex1Y,I1341,TRUE,_xll.ohTrigger(RecalcTrigger,Trigger1Y)),NA())</f>
        <v>2.0355116270920348E-2</v>
      </c>
    </row>
    <row r="1342" spans="2:17" x14ac:dyDescent="0.2">
      <c r="B1342" s="39" t="s">
        <v>42</v>
      </c>
      <c r="D1342" s="42">
        <f>_xll.qlCalendarAdvance(Calendar,$D1341,B1342,"f",FALSE)</f>
        <v>48772</v>
      </c>
      <c r="E1342" s="177">
        <f>_xll.qlInterestRateIndexValueDate(IndexON,D1342)</f>
        <v>48772</v>
      </c>
      <c r="F1342" s="193">
        <f>IFERROR(_xll.qlIndexFixing(IndexON,D1342,TRUE,_xll.ohTrigger(RecalcTrigger,TriggerON)),NA())</f>
        <v>1.9171913464708368E-2</v>
      </c>
      <c r="H1342" s="42">
        <f>_xll.qlCalendarAdvance(Calendar,$H1341,B1342,"f",FALSE)</f>
        <v>48772</v>
      </c>
      <c r="I1342" s="177">
        <f>_xll.qlInterestRateIndexValueDate(Index1M,$H1342)</f>
        <v>48774</v>
      </c>
      <c r="J1342" s="182">
        <f>IFERROR(_xll.qlIndexFixing(Index1M,$H1342,TRUE,_xll.ohTrigger(RecalcTrigger,Trigger1M)),NA())</f>
        <v>1.9352188353537747E-2</v>
      </c>
      <c r="K1342" s="44">
        <f>IFERROR(_xll.qlIndexFixing(Index3M,H1342,TRUE,_xll.ohTrigger(RecalcTrigger,Trigger3M)),NA())</f>
        <v>1.9751940265895704E-2</v>
      </c>
      <c r="L1342" s="44">
        <f>IFERROR(_xll.qlIndexFixing(Index6M,$H1342,TRUE,_xll.ohTrigger(RecalcTrigger,Trigger6M)),NA())</f>
        <v>1.9930907702606027E-2</v>
      </c>
      <c r="M1342" s="183">
        <f>IFERROR(_xll.qlIndexFixing(Index1Y,$H1342,TRUE,_xll.ohTrigger(RecalcTrigger,Trigger1Y)),NA())</f>
        <v>2.0222969995462577E-2</v>
      </c>
      <c r="N1342" s="182">
        <f>IFERROR(_xll.qlIndexFixing(ONIndex1M,I1342,TRUE,_xll.ohTrigger(RecalcTrigger,Trigger1M)),NA())</f>
        <v>1.9355044206079697E-2</v>
      </c>
      <c r="O1342" s="44">
        <f>IFERROR(_xll.qlIndexFixing(ONIndex3M,I1342,TRUE,_xll.ohTrigger(RecalcTrigger,Trigger3M)),NA())</f>
        <v>1.9774919565440641E-2</v>
      </c>
      <c r="P1342" s="44">
        <f>IFERROR(_xll.qlIndexFixing(ONIndex6M,I1342,TRUE,_xll.ohTrigger(RecalcTrigger,Trigger6M)),NA())</f>
        <v>1.9986654049706232E-2</v>
      </c>
      <c r="Q1342" s="183">
        <f>IFERROR(_xll.qlIndexFixing(ONIndex1Y,I1342,TRUE,_xll.ohTrigger(RecalcTrigger,Trigger1Y)),NA())</f>
        <v>2.0342836110112117E-2</v>
      </c>
    </row>
    <row r="1343" spans="2:17" x14ac:dyDescent="0.2">
      <c r="B1343" s="39" t="s">
        <v>42</v>
      </c>
      <c r="D1343" s="42">
        <f>_xll.qlCalendarAdvance(Calendar,$D1342,B1343,"f",FALSE)</f>
        <v>48779</v>
      </c>
      <c r="E1343" s="177">
        <f>_xll.qlInterestRateIndexValueDate(IndexON,D1343)</f>
        <v>48779</v>
      </c>
      <c r="F1343" s="193">
        <f>IFERROR(_xll.qlIndexFixing(IndexON,D1343,TRUE,_xll.ohTrigger(RecalcTrigger,TriggerON)),NA())</f>
        <v>1.916102410161713E-2</v>
      </c>
      <c r="H1343" s="42">
        <f>_xll.qlCalendarAdvance(Calendar,$H1342,B1343,"f",FALSE)</f>
        <v>48779</v>
      </c>
      <c r="I1343" s="177">
        <f>_xll.qlInterestRateIndexValueDate(Index1M,$H1343)</f>
        <v>48781</v>
      </c>
      <c r="J1343" s="182">
        <f>IFERROR(_xll.qlIndexFixing(Index1M,$H1343,TRUE,_xll.ohTrigger(RecalcTrigger,Trigger1M)),NA())</f>
        <v>1.934060039719826E-2</v>
      </c>
      <c r="K1343" s="44">
        <f>IFERROR(_xll.qlIndexFixing(Index3M,H1343,TRUE,_xll.ohTrigger(RecalcTrigger,Trigger3M)),NA())</f>
        <v>1.9739659100897696E-2</v>
      </c>
      <c r="L1343" s="44">
        <f>IFERROR(_xll.qlIndexFixing(Index6M,$H1343,TRUE,_xll.ohTrigger(RecalcTrigger,Trigger6M)),NA())</f>
        <v>1.9918227407864496E-2</v>
      </c>
      <c r="M1343" s="183">
        <f>IFERROR(_xll.qlIndexFixing(Index1Y,$H1343,TRUE,_xll.ohTrigger(RecalcTrigger,Trigger1Y)),NA())</f>
        <v>2.0209767079615061E-2</v>
      </c>
      <c r="N1343" s="182">
        <f>IFERROR(_xll.qlIndexFixing(ONIndex1M,I1343,TRUE,_xll.ohTrigger(RecalcTrigger,Trigger1M)),NA())</f>
        <v>1.934353050712545E-2</v>
      </c>
      <c r="O1343" s="44">
        <f>IFERROR(_xll.qlIndexFixing(ONIndex3M,I1343,TRUE,_xll.ohTrigger(RecalcTrigger,Trigger3M)),NA())</f>
        <v>1.9762845953970043E-2</v>
      </c>
      <c r="P1343" s="44">
        <f>IFERROR(_xll.qlIndexFixing(ONIndex6M,I1343,TRUE,_xll.ohTrigger(RecalcTrigger,Trigger6M)),NA())</f>
        <v>1.997446156612348E-2</v>
      </c>
      <c r="Q1343" s="183">
        <f>IFERROR(_xll.qlIndexFixing(ONIndex1Y,I1343,TRUE,_xll.ohTrigger(RecalcTrigger,Trigger1Y)),NA())</f>
        <v>2.0330527808933851E-2</v>
      </c>
    </row>
    <row r="1344" spans="2:17" x14ac:dyDescent="0.2">
      <c r="B1344" s="39" t="s">
        <v>42</v>
      </c>
      <c r="D1344" s="42">
        <f>_xll.qlCalendarAdvance(Calendar,$D1343,B1344,"f",FALSE)</f>
        <v>48786</v>
      </c>
      <c r="E1344" s="177">
        <f>_xll.qlInterestRateIndexValueDate(IndexON,D1344)</f>
        <v>48786</v>
      </c>
      <c r="F1344" s="193">
        <f>IFERROR(_xll.qlIndexFixing(IndexON,D1344,TRUE,_xll.ohTrigger(RecalcTrigger,TriggerON)),NA())</f>
        <v>1.9150107449634746E-2</v>
      </c>
      <c r="H1344" s="42">
        <f>_xll.qlCalendarAdvance(Calendar,$H1343,B1344,"f",FALSE)</f>
        <v>48786</v>
      </c>
      <c r="I1344" s="177">
        <f>_xll.qlInterestRateIndexValueDate(Index1M,$H1344)</f>
        <v>48788</v>
      </c>
      <c r="J1344" s="182">
        <f>IFERROR(_xll.qlIndexFixing(Index1M,$H1344,TRUE,_xll.ohTrigger(RecalcTrigger,Trigger1M)),NA())</f>
        <v>1.9328979084023978E-2</v>
      </c>
      <c r="K1344" s="44">
        <f>IFERROR(_xll.qlIndexFixing(Index3M,H1344,TRUE,_xll.ohTrigger(RecalcTrigger,Trigger3M)),NA())</f>
        <v>1.9727353641752127E-2</v>
      </c>
      <c r="L1344" s="44">
        <f>IFERROR(_xll.qlIndexFixing(Index6M,$H1344,TRUE,_xll.ohTrigger(RecalcTrigger,Trigger6M)),NA())</f>
        <v>1.9905519376326022E-2</v>
      </c>
      <c r="M1344" s="183">
        <f>IFERROR(_xll.qlIndexFixing(Index1Y,$H1344,TRUE,_xll.ohTrigger(RecalcTrigger,Trigger1Y)),NA())</f>
        <v>2.019654074867018E-2</v>
      </c>
      <c r="N1344" s="182">
        <f>IFERROR(_xll.qlIndexFixing(ONIndex1M,I1344,TRUE,_xll.ohTrigger(RecalcTrigger,Trigger1M)),NA())</f>
        <v>1.9331983170998157E-2</v>
      </c>
      <c r="O1344" s="44">
        <f>IFERROR(_xll.qlIndexFixing(ONIndex3M,I1344,TRUE,_xll.ohTrigger(RecalcTrigger,Trigger3M)),NA())</f>
        <v>1.975074678846056E-2</v>
      </c>
      <c r="P1344" s="44">
        <f>IFERROR(_xll.qlIndexFixing(ONIndex6M,I1344,TRUE,_xll.ohTrigger(RecalcTrigger,Trigger6M)),NA())</f>
        <v>1.996223906463257E-2</v>
      </c>
      <c r="Q1344" s="183">
        <f>IFERROR(_xll.qlIndexFixing(ONIndex1Y,I1344,TRUE,_xll.ohTrigger(RecalcTrigger,Trigger1Y)),NA())</f>
        <v>2.0318191557473497E-2</v>
      </c>
    </row>
    <row r="1345" spans="2:17" x14ac:dyDescent="0.2">
      <c r="B1345" s="39" t="s">
        <v>42</v>
      </c>
      <c r="D1345" s="42">
        <f>_xll.qlCalendarAdvance(Calendar,$D1344,B1345,"f",FALSE)</f>
        <v>48793</v>
      </c>
      <c r="E1345" s="177">
        <f>_xll.qlInterestRateIndexValueDate(IndexON,D1345)</f>
        <v>48793</v>
      </c>
      <c r="F1345" s="193">
        <f>IFERROR(_xll.qlIndexFixing(IndexON,D1345,TRUE,_xll.ohTrigger(RecalcTrigger,TriggerON)),NA())</f>
        <v>1.9139163732022624E-2</v>
      </c>
      <c r="H1345" s="42">
        <f>_xll.qlCalendarAdvance(Calendar,$H1344,B1345,"f",FALSE)</f>
        <v>48793</v>
      </c>
      <c r="I1345" s="177">
        <f>_xll.qlInterestRateIndexValueDate(Index1M,$H1345)</f>
        <v>48795</v>
      </c>
      <c r="J1345" s="182">
        <f>IFERROR(_xll.qlIndexFixing(Index1M,$H1345,TRUE,_xll.ohTrigger(RecalcTrigger,Trigger1M)),NA())</f>
        <v>1.9317324611836661E-2</v>
      </c>
      <c r="K1345" s="44">
        <f>IFERROR(_xll.qlIndexFixing(Index3M,H1345,TRUE,_xll.ohTrigger(RecalcTrigger,Trigger3M)),NA())</f>
        <v>1.9715024116325416E-2</v>
      </c>
      <c r="L1345" s="44">
        <f>IFERROR(_xll.qlIndexFixing(Index6M,$H1345,TRUE,_xll.ohTrigger(RecalcTrigger,Trigger6M)),NA())</f>
        <v>1.9892783806779973E-2</v>
      </c>
      <c r="M1345" s="183">
        <f>IFERROR(_xll.qlIndexFixing(Index1Y,$H1345,TRUE,_xll.ohTrigger(RecalcTrigger,Trigger1Y)),NA())</f>
        <v>2.0183291197549927E-2</v>
      </c>
      <c r="N1345" s="182">
        <f>IFERROR(_xll.qlIndexFixing(ONIndex1M,I1345,TRUE,_xll.ohTrigger(RecalcTrigger,Trigger1M)),NA())</f>
        <v>1.9320402395059944E-2</v>
      </c>
      <c r="O1345" s="44">
        <f>IFERROR(_xll.qlIndexFixing(ONIndex3M,I1345,TRUE,_xll.ohTrigger(RecalcTrigger,Trigger3M)),NA())</f>
        <v>1.9738622295211172E-2</v>
      </c>
      <c r="P1345" s="44">
        <f>IFERROR(_xll.qlIndexFixing(ONIndex6M,I1345,TRUE,_xll.ohTrigger(RecalcTrigger,Trigger6M)),NA())</f>
        <v>1.994998674131665E-2</v>
      </c>
      <c r="Q1345" s="183">
        <f>IFERROR(_xll.qlIndexFixing(ONIndex1Y,I1345,TRUE,_xll.ohTrigger(RecalcTrigger,Trigger1Y)),NA())</f>
        <v>2.0305827546058808E-2</v>
      </c>
    </row>
    <row r="1346" spans="2:17" x14ac:dyDescent="0.2">
      <c r="B1346" s="39" t="s">
        <v>42</v>
      </c>
      <c r="D1346" s="42">
        <f>_xll.qlCalendarAdvance(Calendar,$D1345,B1346,"f",FALSE)</f>
        <v>48800</v>
      </c>
      <c r="E1346" s="177">
        <f>_xll.qlInterestRateIndexValueDate(IndexON,D1346)</f>
        <v>48800</v>
      </c>
      <c r="F1346" s="193">
        <f>IFERROR(_xll.qlIndexFixing(IndexON,D1346,TRUE,_xll.ohTrigger(RecalcTrigger,TriggerON)),NA())</f>
        <v>1.9128193172202046E-2</v>
      </c>
      <c r="H1346" s="42">
        <f>_xll.qlCalendarAdvance(Calendar,$H1345,B1346,"f",FALSE)</f>
        <v>48800</v>
      </c>
      <c r="I1346" s="177">
        <f>_xll.qlInterestRateIndexValueDate(Index1M,$H1346)</f>
        <v>48802</v>
      </c>
      <c r="J1346" s="182">
        <f>IFERROR(_xll.qlIndexFixing(Index1M,$H1346,TRUE,_xll.ohTrigger(RecalcTrigger,Trigger1M)),NA())</f>
        <v>1.9305637178453072E-2</v>
      </c>
      <c r="K1346" s="44">
        <f>IFERROR(_xll.qlIndexFixing(Index3M,H1346,TRUE,_xll.ohTrigger(RecalcTrigger,Trigger3M)),NA())</f>
        <v>1.9702670752477034E-2</v>
      </c>
      <c r="L1346" s="44">
        <f>IFERROR(_xll.qlIndexFixing(Index6M,$H1346,TRUE,_xll.ohTrigger(RecalcTrigger,Trigger6M)),NA())</f>
        <v>1.9880020898013145E-2</v>
      </c>
      <c r="M1346" s="183">
        <f>IFERROR(_xll.qlIndexFixing(Index1Y,$H1346,TRUE,_xll.ohTrigger(RecalcTrigger,Trigger1Y)),NA())</f>
        <v>2.0170018621169291E-2</v>
      </c>
      <c r="N1346" s="182">
        <f>IFERROR(_xll.qlIndexFixing(ONIndex1M,I1346,TRUE,_xll.ohTrigger(RecalcTrigger,Trigger1M)),NA())</f>
        <v>1.9308788376593E-2</v>
      </c>
      <c r="O1346" s="44">
        <f>IFERROR(_xll.qlIndexFixing(ONIndex3M,I1346,TRUE,_xll.ohTrigger(RecalcTrigger,Trigger3M)),NA())</f>
        <v>1.9726472700680731E-2</v>
      </c>
      <c r="P1346" s="44">
        <f>IFERROR(_xll.qlIndexFixing(ONIndex6M,I1346,TRUE,_xll.ohTrigger(RecalcTrigger,Trigger6M)),NA())</f>
        <v>1.9937704792498678E-2</v>
      </c>
      <c r="Q1346" s="183">
        <f>IFERROR(_xll.qlIndexFixing(ONIndex1Y,I1346,TRUE,_xll.ohTrigger(RecalcTrigger,Trigger1Y)),NA())</f>
        <v>2.0293435964617856E-2</v>
      </c>
    </row>
    <row r="1347" spans="2:17" x14ac:dyDescent="0.2">
      <c r="B1347" s="39" t="s">
        <v>42</v>
      </c>
      <c r="D1347" s="42">
        <f>_xll.qlCalendarAdvance(Calendar,$D1346,B1347,"f",FALSE)</f>
        <v>48807</v>
      </c>
      <c r="E1347" s="177">
        <f>_xll.qlInterestRateIndexValueDate(IndexON,D1347)</f>
        <v>48807</v>
      </c>
      <c r="F1347" s="193">
        <f>IFERROR(_xll.qlIndexFixing(IndexON,D1347,TRUE,_xll.ohTrigger(RecalcTrigger,TriggerON)),NA())</f>
        <v>1.9117195992954805E-2</v>
      </c>
      <c r="H1347" s="42">
        <f>_xll.qlCalendarAdvance(Calendar,$H1346,B1347,"f",FALSE)</f>
        <v>48807</v>
      </c>
      <c r="I1347" s="177">
        <f>_xll.qlInterestRateIndexValueDate(Index1M,$H1347)</f>
        <v>48809</v>
      </c>
      <c r="J1347" s="182">
        <f>IFERROR(_xll.qlIndexFixing(Index1M,$H1347,TRUE,_xll.ohTrigger(RecalcTrigger,Trigger1M)),NA())</f>
        <v>1.9293916981699966E-2</v>
      </c>
      <c r="K1347" s="44">
        <f>IFERROR(_xll.qlIndexFixing(Index3M,H1347,TRUE,_xll.ohTrigger(RecalcTrigger,Trigger3M)),NA())</f>
        <v>1.9690293778064711E-2</v>
      </c>
      <c r="L1347" s="44">
        <f>IFERROR(_xll.qlIndexFixing(Index6M,$H1347,TRUE,_xll.ohTrigger(RecalcTrigger,Trigger6M)),NA())</f>
        <v>1.9867230848809321E-2</v>
      </c>
      <c r="M1347" s="183">
        <f>IFERROR(_xll.qlIndexFixing(Index1Y,$H1347,TRUE,_xll.ohTrigger(RecalcTrigger,Trigger1Y)),NA())</f>
        <v>2.0156723214433622E-2</v>
      </c>
      <c r="N1347" s="182">
        <f>IFERROR(_xll.qlIndexFixing(ONIndex1M,I1347,TRUE,_xll.ohTrigger(RecalcTrigger,Trigger1M)),NA())</f>
        <v>1.9297141313199262E-2</v>
      </c>
      <c r="O1347" s="44">
        <f>IFERROR(_xll.qlIndexFixing(ONIndex3M,I1347,TRUE,_xll.ohTrigger(RecalcTrigger,Trigger3M)),NA())</f>
        <v>1.9714298231487959E-2</v>
      </c>
      <c r="P1347" s="44">
        <f>IFERROR(_xll.qlIndexFixing(ONIndex6M,I1347,TRUE,_xll.ohTrigger(RecalcTrigger,Trigger6M)),NA())</f>
        <v>1.9925393414341741E-2</v>
      </c>
      <c r="Q1347" s="183">
        <f>IFERROR(_xll.qlIndexFixing(ONIndex1Y,I1347,TRUE,_xll.ohTrigger(RecalcTrigger,Trigger1Y)),NA())</f>
        <v>2.0281017003238588E-2</v>
      </c>
    </row>
    <row r="1348" spans="2:17" x14ac:dyDescent="0.2">
      <c r="B1348" s="39" t="s">
        <v>42</v>
      </c>
      <c r="D1348" s="42">
        <f>_xll.qlCalendarAdvance(Calendar,$D1347,B1348,"f",FALSE)</f>
        <v>48814</v>
      </c>
      <c r="E1348" s="177">
        <f>_xll.qlInterestRateIndexValueDate(IndexON,D1348)</f>
        <v>48814</v>
      </c>
      <c r="F1348" s="193">
        <f>IFERROR(_xll.qlIndexFixing(IndexON,D1348,TRUE,_xll.ohTrigger(RecalcTrigger,TriggerON)),NA())</f>
        <v>1.9106172417941991E-2</v>
      </c>
      <c r="H1348" s="42">
        <f>_xll.qlCalendarAdvance(Calendar,$H1347,B1348,"f",FALSE)</f>
        <v>48814</v>
      </c>
      <c r="I1348" s="177">
        <f>_xll.qlInterestRateIndexValueDate(Index1M,$H1348)</f>
        <v>48816</v>
      </c>
      <c r="J1348" s="182">
        <f>IFERROR(_xll.qlIndexFixing(Index1M,$H1348,TRUE,_xll.ohTrigger(RecalcTrigger,Trigger1M)),NA())</f>
        <v>1.9282164219394105E-2</v>
      </c>
      <c r="K1348" s="44">
        <f>IFERROR(_xll.qlIndexFixing(Index3M,H1348,TRUE,_xll.ohTrigger(RecalcTrigger,Trigger3M)),NA())</f>
        <v>1.9677893420947053E-2</v>
      </c>
      <c r="L1348" s="44">
        <f>IFERROR(_xll.qlIndexFixing(Index6M,$H1348,TRUE,_xll.ohTrigger(RecalcTrigger,Trigger6M)),NA())</f>
        <v>1.9854413857946271E-2</v>
      </c>
      <c r="M1348" s="183">
        <f>IFERROR(_xll.qlIndexFixing(Index1Y,$H1348,TRUE,_xll.ohTrigger(RecalcTrigger,Trigger1Y)),NA())</f>
        <v>2.0143405172239733E-2</v>
      </c>
      <c r="N1348" s="182">
        <f>IFERROR(_xll.qlIndexFixing(ONIndex1M,I1348,TRUE,_xll.ohTrigger(RecalcTrigger,Trigger1M)),NA())</f>
        <v>1.9285461402080983E-2</v>
      </c>
      <c r="O1348" s="44">
        <f>IFERROR(_xll.qlIndexFixing(ONIndex3M,I1348,TRUE,_xll.ohTrigger(RecalcTrigger,Trigger3M)),NA())</f>
        <v>1.9702099114171645E-2</v>
      </c>
      <c r="P1348" s="44">
        <f>IFERROR(_xll.qlIndexFixing(ONIndex6M,I1348,TRUE,_xll.ohTrigger(RecalcTrigger,Trigger6M)),NA())</f>
        <v>1.9913052803248732E-2</v>
      </c>
      <c r="Q1348" s="183">
        <f>IFERROR(_xll.qlIndexFixing(ONIndex1Y,I1348,TRUE,_xll.ohTrigger(RecalcTrigger,Trigger1Y)),NA())</f>
        <v>2.0268570852248757E-2</v>
      </c>
    </row>
    <row r="1349" spans="2:17" x14ac:dyDescent="0.2">
      <c r="B1349" s="39" t="s">
        <v>42</v>
      </c>
      <c r="D1349" s="42">
        <f>_xll.qlCalendarAdvance(Calendar,$D1348,B1349,"f",FALSE)</f>
        <v>48821</v>
      </c>
      <c r="E1349" s="177">
        <f>_xll.qlInterestRateIndexValueDate(IndexON,D1349)</f>
        <v>48821</v>
      </c>
      <c r="F1349" s="193">
        <f>IFERROR(_xll.qlIndexFixing(IndexON,D1349,TRUE,_xll.ohTrigger(RecalcTrigger,TriggerON)),NA())</f>
        <v>1.9095122669945397E-2</v>
      </c>
      <c r="H1349" s="42">
        <f>_xll.qlCalendarAdvance(Calendar,$H1348,B1349,"f",FALSE)</f>
        <v>48821</v>
      </c>
      <c r="I1349" s="177">
        <f>_xll.qlInterestRateIndexValueDate(Index1M,$H1349)</f>
        <v>48823</v>
      </c>
      <c r="J1349" s="182">
        <f>IFERROR(_xll.qlIndexFixing(Index1M,$H1349,TRUE,_xll.ohTrigger(RecalcTrigger,Trigger1M)),NA())</f>
        <v>1.927037908935475E-2</v>
      </c>
      <c r="K1349" s="44">
        <f>IFERROR(_xll.qlIndexFixing(Index3M,H1349,TRUE,_xll.ohTrigger(RecalcTrigger,Trigger3M)),NA())</f>
        <v>1.9665825374809102E-2</v>
      </c>
      <c r="L1349" s="44">
        <f>IFERROR(_xll.qlIndexFixing(Index6M,$H1349,TRUE,_xll.ohTrigger(RecalcTrigger,Trigger6M)),NA())</f>
        <v>1.9843476220943675E-2</v>
      </c>
      <c r="M1349" s="183">
        <f>IFERROR(_xll.qlIndexFixing(Index1Y,$H1349,TRUE,_xll.ohTrigger(RecalcTrigger,Trigger1Y)),NA())</f>
        <v>2.0130064689475678E-2</v>
      </c>
      <c r="N1349" s="182">
        <f>IFERROR(_xll.qlIndexFixing(ONIndex1M,I1349,TRUE,_xll.ohTrigger(RecalcTrigger,Trigger1M)),NA())</f>
        <v>1.9273748840680227E-2</v>
      </c>
      <c r="O1349" s="44">
        <f>IFERROR(_xll.qlIndexFixing(ONIndex3M,I1349,TRUE,_xll.ohTrigger(RecalcTrigger,Trigger3M)),NA())</f>
        <v>1.9689875575030769E-2</v>
      </c>
      <c r="P1349" s="44">
        <f>IFERROR(_xll.qlIndexFixing(ONIndex6M,I1349,TRUE,_xll.ohTrigger(RecalcTrigger,Trigger6M)),NA())</f>
        <v>1.9900683155302801E-2</v>
      </c>
      <c r="Q1349" s="183">
        <f>IFERROR(_xll.qlIndexFixing(ONIndex1Y,I1349,TRUE,_xll.ohTrigger(RecalcTrigger,Trigger1Y)),NA())</f>
        <v>2.0256097701576437E-2</v>
      </c>
    </row>
    <row r="1350" spans="2:17" x14ac:dyDescent="0.2">
      <c r="B1350" s="39" t="s">
        <v>42</v>
      </c>
      <c r="D1350" s="42">
        <f>_xll.qlCalendarAdvance(Calendar,$D1349,B1350,"f",FALSE)</f>
        <v>48828</v>
      </c>
      <c r="E1350" s="177">
        <f>_xll.qlInterestRateIndexValueDate(IndexON,D1350)</f>
        <v>48828</v>
      </c>
      <c r="F1350" s="193">
        <f>IFERROR(_xll.qlIndexFixing(IndexON,D1350,TRUE,_xll.ohTrigger(RecalcTrigger,TriggerON)),NA())</f>
        <v>1.9084046972626112E-2</v>
      </c>
      <c r="H1350" s="42">
        <f>_xll.qlCalendarAdvance(Calendar,$H1349,B1350,"f",FALSE)</f>
        <v>48828</v>
      </c>
      <c r="I1350" s="177">
        <f>_xll.qlInterestRateIndexValueDate(Index1M,$H1350)</f>
        <v>48830</v>
      </c>
      <c r="J1350" s="182">
        <f>IFERROR(_xll.qlIndexFixing(Index1M,$H1350,TRUE,_xll.ohTrigger(RecalcTrigger,Trigger1M)),NA())</f>
        <v>1.9258561789406159E-2</v>
      </c>
      <c r="K1350" s="44">
        <f>IFERROR(_xll.qlIndexFixing(Index3M,H1350,TRUE,_xll.ohTrigger(RecalcTrigger,Trigger3M)),NA())</f>
        <v>1.9653381208402321E-2</v>
      </c>
      <c r="L1350" s="44">
        <f>IFERROR(_xll.qlIndexFixing(Index6M,$H1350,TRUE,_xll.ohTrigger(RecalcTrigger,Trigger6M)),NA())</f>
        <v>1.9830618616089715E-2</v>
      </c>
      <c r="M1350" s="183">
        <f>IFERROR(_xll.qlIndexFixing(Index1Y,$H1350,TRUE,_xll.ohTrigger(RecalcTrigger,Trigger1Y)),NA())</f>
        <v>2.011670196102118E-2</v>
      </c>
      <c r="N1350" s="182">
        <f>IFERROR(_xll.qlIndexFixing(ONIndex1M,I1350,TRUE,_xll.ohTrigger(RecalcTrigger,Trigger1M)),NA())</f>
        <v>1.9262003826518992E-2</v>
      </c>
      <c r="O1350" s="44">
        <f>IFERROR(_xll.qlIndexFixing(ONIndex3M,I1350,TRUE,_xll.ohTrigger(RecalcTrigger,Trigger3M)),NA())</f>
        <v>1.9677627840843925E-2</v>
      </c>
      <c r="P1350" s="44">
        <f>IFERROR(_xll.qlIndexFixing(ONIndex6M,I1350,TRUE,_xll.ohTrigger(RecalcTrigger,Trigger6M)),NA())</f>
        <v>1.9888284666826905E-2</v>
      </c>
      <c r="Q1350" s="183">
        <f>IFERROR(_xll.qlIndexFixing(ONIndex1Y,I1350,TRUE,_xll.ohTrigger(RecalcTrigger,Trigger1Y)),NA())</f>
        <v>2.0243597741389507E-2</v>
      </c>
    </row>
    <row r="1351" spans="2:17" x14ac:dyDescent="0.2">
      <c r="B1351" s="39" t="s">
        <v>42</v>
      </c>
      <c r="D1351" s="42">
        <f>_xll.qlCalendarAdvance(Calendar,$D1350,B1351,"f",FALSE)</f>
        <v>48835</v>
      </c>
      <c r="E1351" s="177">
        <f>_xll.qlInterestRateIndexValueDate(IndexON,D1351)</f>
        <v>48835</v>
      </c>
      <c r="F1351" s="193">
        <f>IFERROR(_xll.qlIndexFixing(IndexON,D1351,TRUE,_xll.ohTrigger(RecalcTrigger,TriggerON)),NA())</f>
        <v>1.9072945549085674E-2</v>
      </c>
      <c r="H1351" s="42">
        <f>_xll.qlCalendarAdvance(Calendar,$H1350,B1351,"f",FALSE)</f>
        <v>48835</v>
      </c>
      <c r="I1351" s="177">
        <f>_xll.qlInterestRateIndexValueDate(Index1M,$H1351)</f>
        <v>48837</v>
      </c>
      <c r="J1351" s="182">
        <f>IFERROR(_xll.qlIndexFixing(Index1M,$H1351,TRUE,_xll.ohTrigger(RecalcTrigger,Trigger1M)),NA())</f>
        <v>1.9246712517362596E-2</v>
      </c>
      <c r="K1351" s="44">
        <f>IFERROR(_xll.qlIndexFixing(Index3M,H1351,TRUE,_xll.ohTrigger(RecalcTrigger,Trigger3M)),NA())</f>
        <v>1.9640914327377655E-2</v>
      </c>
      <c r="L1351" s="44">
        <f>IFERROR(_xll.qlIndexFixing(Index6M,$H1351,TRUE,_xll.ohTrigger(RecalcTrigger,Trigger6M)),NA())</f>
        <v>1.9817734599865869E-2</v>
      </c>
      <c r="M1351" s="183">
        <f>IFERROR(_xll.qlIndexFixing(Index1Y,$H1351,TRUE,_xll.ohTrigger(RecalcTrigger,Trigger1Y)),NA())</f>
        <v>2.0103317181746551E-2</v>
      </c>
      <c r="N1351" s="182">
        <f>IFERROR(_xll.qlIndexFixing(ONIndex1M,I1351,TRUE,_xll.ohTrigger(RecalcTrigger,Trigger1M)),NA())</f>
        <v>1.9250226556799532E-2</v>
      </c>
      <c r="O1351" s="44">
        <f>IFERROR(_xll.qlIndexFixing(ONIndex3M,I1351,TRUE,_xll.ohTrigger(RecalcTrigger,Trigger3M)),NA())</f>
        <v>1.9665356137910095E-2</v>
      </c>
      <c r="P1351" s="44">
        <f>IFERROR(_xll.qlIndexFixing(ONIndex6M,I1351,TRUE,_xll.ohTrigger(RecalcTrigger,Trigger6M)),NA())</f>
        <v>1.9875857533984131E-2</v>
      </c>
      <c r="Q1351" s="183">
        <f>IFERROR(_xll.qlIndexFixing(ONIndex1Y,I1351,TRUE,_xll.ohTrigger(RecalcTrigger,Trigger1Y)),NA())</f>
        <v>2.0231071161775915E-2</v>
      </c>
    </row>
    <row r="1352" spans="2:17" x14ac:dyDescent="0.2">
      <c r="B1352" s="39" t="s">
        <v>42</v>
      </c>
      <c r="D1352" s="42">
        <f>_xll.qlCalendarAdvance(Calendar,$D1351,B1352,"f",FALSE)</f>
        <v>48842</v>
      </c>
      <c r="E1352" s="177">
        <f>_xll.qlInterestRateIndexValueDate(IndexON,D1352)</f>
        <v>48842</v>
      </c>
      <c r="F1352" s="193">
        <f>IFERROR(_xll.qlIndexFixing(IndexON,D1352,TRUE,_xll.ohTrigger(RecalcTrigger,TriggerON)),NA())</f>
        <v>1.9061818622345683E-2</v>
      </c>
      <c r="H1352" s="42">
        <f>_xll.qlCalendarAdvance(Calendar,$H1351,B1352,"f",FALSE)</f>
        <v>48842</v>
      </c>
      <c r="I1352" s="177">
        <f>_xll.qlInterestRateIndexValueDate(Index1M,$H1352)</f>
        <v>48844</v>
      </c>
      <c r="J1352" s="182">
        <f>IFERROR(_xll.qlIndexFixing(Index1M,$H1352,TRUE,_xll.ohTrigger(RecalcTrigger,Trigger1M)),NA())</f>
        <v>1.9234831471045821E-2</v>
      </c>
      <c r="K1352" s="44">
        <f>IFERROR(_xll.qlIndexFixing(Index3M,H1352,TRUE,_xll.ohTrigger(RecalcTrigger,Trigger3M)),NA())</f>
        <v>1.9628424959566935E-2</v>
      </c>
      <c r="L1352" s="44">
        <f>IFERROR(_xll.qlIndexFixing(Index6M,$H1352,TRUE,_xll.ohTrigger(RecalcTrigger,Trigger6M)),NA())</f>
        <v>1.9804824370966236E-2</v>
      </c>
      <c r="M1352" s="183">
        <f>IFERROR(_xll.qlIndexFixing(Index1Y,$H1352,TRUE,_xll.ohTrigger(RecalcTrigger,Trigger1Y)),NA())</f>
        <v>2.0089910546513566E-2</v>
      </c>
      <c r="N1352" s="182">
        <f>IFERROR(_xll.qlIndexFixing(ONIndex1M,I1352,TRUE,_xll.ohTrigger(RecalcTrigger,Trigger1M)),NA())</f>
        <v>1.9238417229043847E-2</v>
      </c>
      <c r="O1352" s="44">
        <f>IFERROR(_xll.qlIndexFixing(ONIndex3M,I1352,TRUE,_xll.ohTrigger(RecalcTrigger,Trigger3M)),NA())</f>
        <v>1.9653060692768065E-2</v>
      </c>
      <c r="P1352" s="44">
        <f>IFERROR(_xll.qlIndexFixing(ONIndex6M,I1352,TRUE,_xll.ohTrigger(RecalcTrigger,Trigger6M)),NA())</f>
        <v>1.9863401953177373E-2</v>
      </c>
      <c r="Q1352" s="183">
        <f>IFERROR(_xll.qlIndexFixing(ONIndex1Y,I1352,TRUE,_xll.ohTrigger(RecalcTrigger,Trigger1Y)),NA())</f>
        <v>2.0218518152983478E-2</v>
      </c>
    </row>
    <row r="1353" spans="2:17" x14ac:dyDescent="0.2">
      <c r="B1353" s="39" t="s">
        <v>42</v>
      </c>
      <c r="D1353" s="42">
        <f>_xll.qlCalendarAdvance(Calendar,$D1352,B1353,"f",FALSE)</f>
        <v>48849</v>
      </c>
      <c r="E1353" s="177">
        <f>_xll.qlInterestRateIndexValueDate(IndexON,D1353)</f>
        <v>48849</v>
      </c>
      <c r="F1353" s="193">
        <f>IFERROR(_xll.qlIndexFixing(IndexON,D1353,TRUE,_xll.ohTrigger(RecalcTrigger,TriggerON)),NA())</f>
        <v>1.9050666415907358E-2</v>
      </c>
      <c r="H1353" s="42">
        <f>_xll.qlCalendarAdvance(Calendar,$H1352,B1353,"f",FALSE)</f>
        <v>48849</v>
      </c>
      <c r="I1353" s="177">
        <f>_xll.qlInterestRateIndexValueDate(Index1M,$H1353)</f>
        <v>48851</v>
      </c>
      <c r="J1353" s="182">
        <f>IFERROR(_xll.qlIndexFixing(Index1M,$H1353,TRUE,_xll.ohTrigger(RecalcTrigger,Trigger1M)),NA())</f>
        <v>1.9222918848270099E-2</v>
      </c>
      <c r="K1353" s="44">
        <f>IFERROR(_xll.qlIndexFixing(Index3M,H1353,TRUE,_xll.ohTrigger(RecalcTrigger,Trigger3M)),NA())</f>
        <v>1.9615913332799335E-2</v>
      </c>
      <c r="L1353" s="44">
        <f>IFERROR(_xll.qlIndexFixing(Index6M,$H1353,TRUE,_xll.ohTrigger(RecalcTrigger,Trigger6M)),NA())</f>
        <v>1.9791888128083149E-2</v>
      </c>
      <c r="M1353" s="183">
        <f>IFERROR(_xll.qlIndexFixing(Index1Y,$H1353,TRUE,_xll.ohTrigger(RecalcTrigger,Trigger1Y)),NA())</f>
        <v>2.0076482250175016E-2</v>
      </c>
      <c r="N1353" s="182">
        <f>IFERROR(_xll.qlIndexFixing(ONIndex1M,I1353,TRUE,_xll.ohTrigger(RecalcTrigger,Trigger1M)),NA())</f>
        <v>1.9226576040614063E-2</v>
      </c>
      <c r="O1353" s="44">
        <f>IFERROR(_xll.qlIndexFixing(ONIndex3M,I1353,TRUE,_xll.ohTrigger(RecalcTrigger,Trigger3M)),NA())</f>
        <v>1.9640741732116496E-2</v>
      </c>
      <c r="P1353" s="44">
        <f>IFERROR(_xll.qlIndexFixing(ONIndex6M,I1353,TRUE,_xll.ohTrigger(RecalcTrigger,Trigger6M)),NA())</f>
        <v>1.9850918120569716E-2</v>
      </c>
      <c r="Q1353" s="183">
        <f>IFERROR(_xll.qlIndexFixing(ONIndex1Y,I1353,TRUE,_xll.ohTrigger(RecalcTrigger,Trigger1Y)),NA())</f>
        <v>2.0205938904940268E-2</v>
      </c>
    </row>
    <row r="1354" spans="2:17" x14ac:dyDescent="0.2">
      <c r="B1354" s="39" t="s">
        <v>42</v>
      </c>
      <c r="D1354" s="42">
        <f>_xll.qlCalendarAdvance(Calendar,$D1353,B1354,"f",FALSE)</f>
        <v>48856</v>
      </c>
      <c r="E1354" s="177">
        <f>_xll.qlInterestRateIndexValueDate(IndexON,D1354)</f>
        <v>48856</v>
      </c>
      <c r="F1354" s="193">
        <f>IFERROR(_xll.qlIndexFixing(IndexON,D1354,TRUE,_xll.ohTrigger(RecalcTrigger,TriggerON)),NA())</f>
        <v>1.9039489152792299E-2</v>
      </c>
      <c r="H1354" s="42">
        <f>_xll.qlCalendarAdvance(Calendar,$H1353,B1354,"f",FALSE)</f>
        <v>48856</v>
      </c>
      <c r="I1354" s="177">
        <f>_xll.qlInterestRateIndexValueDate(Index1M,$H1354)</f>
        <v>48858</v>
      </c>
      <c r="J1354" s="182">
        <f>IFERROR(_xll.qlIndexFixing(Index1M,$H1354,TRUE,_xll.ohTrigger(RecalcTrigger,Trigger1M)),NA())</f>
        <v>1.9210974846854689E-2</v>
      </c>
      <c r="K1354" s="44">
        <f>IFERROR(_xll.qlIndexFixing(Index3M,H1354,TRUE,_xll.ohTrigger(RecalcTrigger,Trigger3M)),NA())</f>
        <v>1.9603013001057157E-2</v>
      </c>
      <c r="L1354" s="44">
        <f>IFERROR(_xll.qlIndexFixing(Index6M,$H1354,TRUE,_xll.ohTrigger(RecalcTrigger,Trigger6M)),NA())</f>
        <v>1.9778532805514816E-2</v>
      </c>
      <c r="M1354" s="183">
        <f>IFERROR(_xll.qlIndexFixing(Index1Y,$H1354,TRUE,_xll.ohTrigger(RecalcTrigger,Trigger1Y)),NA())</f>
        <v>2.0063032487574711E-2</v>
      </c>
      <c r="N1354" s="182">
        <f>IFERROR(_xll.qlIndexFixing(ONIndex1M,I1354,TRUE,_xll.ohTrigger(RecalcTrigger,Trigger1M)),NA())</f>
        <v>1.9214703188872306E-2</v>
      </c>
      <c r="O1354" s="44">
        <f>IFERROR(_xll.qlIndexFixing(ONIndex3M,I1354,TRUE,_xll.ohTrigger(RecalcTrigger,Trigger3M)),NA())</f>
        <v>1.9628399482254366E-2</v>
      </c>
      <c r="P1354" s="44">
        <f>IFERROR(_xll.qlIndexFixing(ONIndex6M,I1354,TRUE,_xll.ohTrigger(RecalcTrigger,Trigger6M)),NA())</f>
        <v>1.9838406232404182E-2</v>
      </c>
      <c r="Q1354" s="183">
        <f>IFERROR(_xll.qlIndexFixing(ONIndex1Y,I1354,TRUE,_xll.ohTrigger(RecalcTrigger,Trigger1Y)),NA())</f>
        <v>2.019333360797404E-2</v>
      </c>
    </row>
    <row r="1355" spans="2:17" x14ac:dyDescent="0.2">
      <c r="B1355" s="39" t="s">
        <v>42</v>
      </c>
      <c r="D1355" s="42">
        <f>_xll.qlCalendarAdvance(Calendar,$D1354,B1355,"f",FALSE)</f>
        <v>48863</v>
      </c>
      <c r="E1355" s="177">
        <f>_xll.qlInterestRateIndexValueDate(IndexON,D1355)</f>
        <v>48863</v>
      </c>
      <c r="F1355" s="193">
        <f>IFERROR(_xll.qlIndexFixing(IndexON,D1355,TRUE,_xll.ohTrigger(RecalcTrigger,TriggerON)),NA())</f>
        <v>1.9028287056261917E-2</v>
      </c>
      <c r="H1355" s="42">
        <f>_xll.qlCalendarAdvance(Calendar,$H1354,B1355,"f",FALSE)</f>
        <v>48863</v>
      </c>
      <c r="I1355" s="177">
        <f>_xll.qlInterestRateIndexValueDate(Index1M,$H1355)</f>
        <v>48865</v>
      </c>
      <c r="J1355" s="182">
        <f>IFERROR(_xll.qlIndexFixing(Index1M,$H1355,TRUE,_xll.ohTrigger(RecalcTrigger,Trigger1M)),NA())</f>
        <v>1.9198999664613858E-2</v>
      </c>
      <c r="K1355" s="44">
        <f>IFERROR(_xll.qlIndexFixing(Index3M,H1355,TRUE,_xll.ohTrigger(RecalcTrigger,Trigger3M)),NA())</f>
        <v>1.9590455344769289E-2</v>
      </c>
      <c r="L1355" s="44">
        <f>IFERROR(_xll.qlIndexFixing(Index6M,$H1355,TRUE,_xll.ohTrigger(RecalcTrigger,Trigger6M)),NA())</f>
        <v>1.9765542659902009E-2</v>
      </c>
      <c r="M1355" s="183">
        <f>IFERROR(_xll.qlIndexFixing(Index1Y,$H1355,TRUE,_xll.ohTrigger(RecalcTrigger,Trigger1Y)),NA())</f>
        <v>2.0049561453547485E-2</v>
      </c>
      <c r="N1355" s="182">
        <f>IFERROR(_xll.qlIndexFixing(ONIndex1M,I1355,TRUE,_xll.ohTrigger(RecalcTrigger,Trigger1M)),NA())</f>
        <v>1.9202798871180704E-2</v>
      </c>
      <c r="O1355" s="44">
        <f>IFERROR(_xll.qlIndexFixing(ONIndex3M,I1355,TRUE,_xll.ohTrigger(RecalcTrigger,Trigger3M)),NA())</f>
        <v>1.9616034169880336E-2</v>
      </c>
      <c r="P1355" s="44">
        <f>IFERROR(_xll.qlIndexFixing(ONIndex6M,I1355,TRUE,_xll.ohTrigger(RecalcTrigger,Trigger6M)),NA())</f>
        <v>1.9825866484843857E-2</v>
      </c>
      <c r="Q1355" s="183">
        <f>IFERROR(_xll.qlIndexFixing(ONIndex1Y,I1355,TRUE,_xll.ohTrigger(RecalcTrigger,Trigger1Y)),NA())</f>
        <v>2.0180702452092802E-2</v>
      </c>
    </row>
    <row r="1356" spans="2:17" x14ac:dyDescent="0.2">
      <c r="B1356" s="39" t="s">
        <v>42</v>
      </c>
      <c r="D1356" s="42">
        <f>_xll.qlCalendarAdvance(Calendar,$D1355,B1356,"f",FALSE)</f>
        <v>48870</v>
      </c>
      <c r="E1356" s="177">
        <f>_xll.qlInterestRateIndexValueDate(IndexON,D1356)</f>
        <v>48870</v>
      </c>
      <c r="F1356" s="193">
        <f>IFERROR(_xll.qlIndexFixing(IndexON,D1356,TRUE,_xll.ohTrigger(RecalcTrigger,TriggerON)),NA())</f>
        <v>1.9017060349577619E-2</v>
      </c>
      <c r="H1356" s="42">
        <f>_xll.qlCalendarAdvance(Calendar,$H1355,B1356,"f",FALSE)</f>
        <v>48870</v>
      </c>
      <c r="I1356" s="177">
        <f>_xll.qlInterestRateIndexValueDate(Index1M,$H1356)</f>
        <v>48872</v>
      </c>
      <c r="J1356" s="182">
        <f>IFERROR(_xll.qlIndexFixing(Index1M,$H1356,TRUE,_xll.ohTrigger(RecalcTrigger,Trigger1M)),NA())</f>
        <v>1.9186993499366867E-2</v>
      </c>
      <c r="K1356" s="44">
        <f>IFERROR(_xll.qlIndexFixing(Index3M,H1356,TRUE,_xll.ohTrigger(RecalcTrigger,Trigger3M)),NA())</f>
        <v>1.9577876128534549E-2</v>
      </c>
      <c r="L1356" s="44">
        <f>IFERROR(_xll.qlIndexFixing(Index6M,$H1356,TRUE,_xll.ohTrigger(RecalcTrigger,Trigger6M)),NA())</f>
        <v>1.9752527109622702E-2</v>
      </c>
      <c r="M1356" s="183">
        <f>IFERROR(_xll.qlIndexFixing(Index1Y,$H1356,TRUE,_xll.ohTrigger(RecalcTrigger,Trigger1Y)),NA())</f>
        <v>2.0036069342919408E-2</v>
      </c>
      <c r="N1356" s="182">
        <f>IFERROR(_xll.qlIndexFixing(ONIndex1M,I1356,TRUE,_xll.ohTrigger(RecalcTrigger,Trigger1M)),NA())</f>
        <v>1.9190863285141191E-2</v>
      </c>
      <c r="O1356" s="44">
        <f>IFERROR(_xll.qlIndexFixing(ONIndex3M,I1356,TRUE,_xll.ohTrigger(RecalcTrigger,Trigger3M)),NA())</f>
        <v>1.9603646021293386E-2</v>
      </c>
      <c r="P1356" s="44">
        <f>IFERROR(_xll.qlIndexFixing(ONIndex6M,I1356,TRUE,_xll.ohTrigger(RecalcTrigger,Trigger6M)),NA())</f>
        <v>1.9813299074211699E-2</v>
      </c>
      <c r="Q1356" s="183">
        <f>IFERROR(_xll.qlIndexFixing(ONIndex1Y,I1356,TRUE,_xll.ohTrigger(RecalcTrigger,Trigger1Y)),NA())</f>
        <v>2.0168045627384501E-2</v>
      </c>
    </row>
    <row r="1357" spans="2:17" x14ac:dyDescent="0.2">
      <c r="B1357" s="39" t="s">
        <v>42</v>
      </c>
      <c r="D1357" s="42">
        <f>_xll.qlCalendarAdvance(Calendar,$D1356,B1357,"f",FALSE)</f>
        <v>48877</v>
      </c>
      <c r="E1357" s="177">
        <f>_xll.qlInterestRateIndexValueDate(IndexON,D1357)</f>
        <v>48877</v>
      </c>
      <c r="F1357" s="193">
        <f>IFERROR(_xll.qlIndexFixing(IndexON,D1357,TRUE,_xll.ohTrigger(RecalcTrigger,TriggerON)),NA())</f>
        <v>1.9005809256000816E-2</v>
      </c>
      <c r="H1357" s="42">
        <f>_xll.qlCalendarAdvance(Calendar,$H1356,B1357,"f",FALSE)</f>
        <v>48877</v>
      </c>
      <c r="I1357" s="177">
        <f>_xll.qlInterestRateIndexValueDate(Index1M,$H1357)</f>
        <v>48879</v>
      </c>
      <c r="J1357" s="182">
        <f>IFERROR(_xll.qlIndexFixing(Index1M,$H1357,TRUE,_xll.ohTrigger(RecalcTrigger,Trigger1M)),NA())</f>
        <v>1.9174956548927979E-2</v>
      </c>
      <c r="K1357" s="44">
        <f>IFERROR(_xll.qlIndexFixing(Index3M,H1357,TRUE,_xll.ohTrigger(RecalcTrigger,Trigger3M)),NA())</f>
        <v>1.9565275580191555E-2</v>
      </c>
      <c r="L1357" s="44">
        <f>IFERROR(_xll.qlIndexFixing(Index6M,$H1357,TRUE,_xll.ohTrigger(RecalcTrigger,Trigger6M)),NA())</f>
        <v>1.9739486353363672E-2</v>
      </c>
      <c r="M1357" s="183">
        <f>IFERROR(_xll.qlIndexFixing(Index1Y,$H1357,TRUE,_xll.ohTrigger(RecalcTrigger,Trigger1Y)),NA())</f>
        <v>2.002255635050736E-2</v>
      </c>
      <c r="N1357" s="182">
        <f>IFERROR(_xll.qlIndexFixing(ONIndex1M,I1357,TRUE,_xll.ohTrigger(RecalcTrigger,Trigger1M)),NA())</f>
        <v>1.9178896627956021E-2</v>
      </c>
      <c r="O1357" s="44">
        <f>IFERROR(_xll.qlIndexFixing(ONIndex3M,I1357,TRUE,_xll.ohTrigger(RecalcTrigger,Trigger3M)),NA())</f>
        <v>1.9591235263112239E-2</v>
      </c>
      <c r="P1357" s="44">
        <f>IFERROR(_xll.qlIndexFixing(ONIndex6M,I1357,TRUE,_xll.ohTrigger(RecalcTrigger,Trigger6M)),NA())</f>
        <v>1.9800704196910601E-2</v>
      </c>
      <c r="Q1357" s="183">
        <f>IFERROR(_xll.qlIndexFixing(ONIndex1Y,I1357,TRUE,_xll.ohTrigger(RecalcTrigger,Trigger1Y)),NA())</f>
        <v>2.0155363324096953E-2</v>
      </c>
    </row>
    <row r="1358" spans="2:17" x14ac:dyDescent="0.2">
      <c r="B1358" s="39" t="s">
        <v>42</v>
      </c>
      <c r="D1358" s="42">
        <f>_xll.qlCalendarAdvance(Calendar,$D1357,B1358,"f",FALSE)</f>
        <v>48884</v>
      </c>
      <c r="E1358" s="177">
        <f>_xll.qlInterestRateIndexValueDate(IndexON,D1358)</f>
        <v>48884</v>
      </c>
      <c r="F1358" s="193">
        <f>IFERROR(_xll.qlIndexFixing(IndexON,D1358,TRUE,_xll.ohTrigger(RecalcTrigger,TriggerON)),NA())</f>
        <v>1.8994533998712981E-2</v>
      </c>
      <c r="H1358" s="42">
        <f>_xll.qlCalendarAdvance(Calendar,$H1357,B1358,"f",FALSE)</f>
        <v>48884</v>
      </c>
      <c r="I1358" s="177">
        <f>_xll.qlInterestRateIndexValueDate(Index1M,$H1358)</f>
        <v>48886</v>
      </c>
      <c r="J1358" s="182">
        <f>IFERROR(_xll.qlIndexFixing(Index1M,$H1358,TRUE,_xll.ohTrigger(RecalcTrigger,Trigger1M)),NA())</f>
        <v>1.9162889011111461E-2</v>
      </c>
      <c r="K1358" s="44">
        <f>IFERROR(_xll.qlIndexFixing(Index3M,H1358,TRUE,_xll.ohTrigger(RecalcTrigger,Trigger3M)),NA())</f>
        <v>1.9552653927567627E-2</v>
      </c>
      <c r="L1358" s="44">
        <f>IFERROR(_xll.qlIndexFixing(Index6M,$H1358,TRUE,_xll.ohTrigger(RecalcTrigger,Trigger6M)),NA())</f>
        <v>1.972682365781105E-2</v>
      </c>
      <c r="M1358" s="183">
        <f>IFERROR(_xll.qlIndexFixing(Index1Y,$H1358,TRUE,_xll.ohTrigger(RecalcTrigger,Trigger1Y)),NA())</f>
        <v>2.0009022671118357E-2</v>
      </c>
      <c r="N1358" s="182">
        <f>IFERROR(_xll.qlIndexFixing(ONIndex1M,I1358,TRUE,_xll.ohTrigger(RecalcTrigger,Trigger1M)),NA())</f>
        <v>1.9166899096907386E-2</v>
      </c>
      <c r="O1358" s="44">
        <f>IFERROR(_xll.qlIndexFixing(ONIndex3M,I1358,TRUE,_xll.ohTrigger(RecalcTrigger,Trigger3M)),NA())</f>
        <v>1.9578802121795746E-2</v>
      </c>
      <c r="P1358" s="44">
        <f>IFERROR(_xll.qlIndexFixing(ONIndex6M,I1358,TRUE,_xll.ohTrigger(RecalcTrigger,Trigger6M)),NA())</f>
        <v>1.9788082048863842E-2</v>
      </c>
      <c r="Q1358" s="183">
        <f>IFERROR(_xll.qlIndexFixing(ONIndex1Y,I1358,TRUE,_xll.ohTrigger(RecalcTrigger,Trigger1Y)),NA())</f>
        <v>2.0142655732158232E-2</v>
      </c>
    </row>
    <row r="1359" spans="2:17" x14ac:dyDescent="0.2">
      <c r="B1359" s="39" t="s">
        <v>42</v>
      </c>
      <c r="D1359" s="42">
        <f>_xll.qlCalendarAdvance(Calendar,$D1358,B1359,"f",FALSE)</f>
        <v>48891</v>
      </c>
      <c r="E1359" s="177">
        <f>_xll.qlInterestRateIndexValueDate(IndexON,D1359)</f>
        <v>48891</v>
      </c>
      <c r="F1359" s="193">
        <f>IFERROR(_xll.qlIndexFixing(IndexON,D1359,TRUE,_xll.ohTrigger(RecalcTrigger,TriggerON)),NA())</f>
        <v>1.8983234800895588E-2</v>
      </c>
      <c r="H1359" s="42">
        <f>_xll.qlCalendarAdvance(Calendar,$H1358,B1359,"f",FALSE)</f>
        <v>48891</v>
      </c>
      <c r="I1359" s="177">
        <f>_xll.qlInterestRateIndexValueDate(Index1M,$H1359)</f>
        <v>48893</v>
      </c>
      <c r="J1359" s="182">
        <f>IFERROR(_xll.qlIndexFixing(Index1M,$H1359,TRUE,_xll.ohTrigger(RecalcTrigger,Trigger1M)),NA())</f>
        <v>1.915079108372908E-2</v>
      </c>
      <c r="K1359" s="44">
        <f>IFERROR(_xll.qlIndexFixing(Index3M,H1359,TRUE,_xll.ohTrigger(RecalcTrigger,Trigger3M)),NA())</f>
        <v>1.9540011398494438E-2</v>
      </c>
      <c r="L1359" s="44">
        <f>IFERROR(_xll.qlIndexFixing(Index6M,$H1359,TRUE,_xll.ohTrigger(RecalcTrigger,Trigger6M)),NA())</f>
        <v>1.971373550330921E-2</v>
      </c>
      <c r="M1359" s="183">
        <f>IFERROR(_xll.qlIndexFixing(Index1Y,$H1359,TRUE,_xll.ohTrigger(RecalcTrigger,Trigger1Y)),NA())</f>
        <v>1.9995468499551538E-2</v>
      </c>
      <c r="N1359" s="182">
        <f>IFERROR(_xll.qlIndexFixing(ONIndex1M,I1359,TRUE,_xll.ohTrigger(RecalcTrigger,Trigger1M)),NA())</f>
        <v>1.9154870889757092E-2</v>
      </c>
      <c r="O1359" s="44">
        <f>IFERROR(_xll.qlIndexFixing(ONIndex3M,I1359,TRUE,_xll.ohTrigger(RecalcTrigger,Trigger3M)),NA())</f>
        <v>1.9566346823882697E-2</v>
      </c>
      <c r="P1359" s="44">
        <f>IFERROR(_xll.qlIndexFixing(ONIndex6M,I1359,TRUE,_xll.ohTrigger(RecalcTrigger,Trigger6M)),NA())</f>
        <v>1.9775432826634187E-2</v>
      </c>
      <c r="Q1359" s="183">
        <f>IFERROR(_xll.qlIndexFixing(ONIndex1Y,I1359,TRUE,_xll.ohTrigger(RecalcTrigger,Trigger1Y)),NA())</f>
        <v>2.012992304173622E-2</v>
      </c>
    </row>
    <row r="1360" spans="2:17" x14ac:dyDescent="0.2">
      <c r="B1360" s="39" t="s">
        <v>42</v>
      </c>
      <c r="D1360" s="42">
        <f>_xll.qlCalendarAdvance(Calendar,$D1359,B1360,"f",FALSE)</f>
        <v>48898</v>
      </c>
      <c r="E1360" s="177">
        <f>_xll.qlInterestRateIndexValueDate(IndexON,D1360)</f>
        <v>48898</v>
      </c>
      <c r="F1360" s="193">
        <f>IFERROR(_xll.qlIndexFixing(IndexON,D1360,TRUE,_xll.ohTrigger(RecalcTrigger,TriggerON)),NA())</f>
        <v>1.8971911885810044E-2</v>
      </c>
      <c r="H1360" s="42">
        <f>_xll.qlCalendarAdvance(Calendar,$H1359,B1360,"f",FALSE)</f>
        <v>48898</v>
      </c>
      <c r="I1360" s="177">
        <f>_xll.qlInterestRateIndexValueDate(Index1M,$H1360)</f>
        <v>48900</v>
      </c>
      <c r="J1360" s="182">
        <f>IFERROR(_xll.qlIndexFixing(Index1M,$H1360,TRUE,_xll.ohTrigger(RecalcTrigger,Trigger1M)),NA())</f>
        <v>1.9138662964600095E-2</v>
      </c>
      <c r="K1360" s="44">
        <f>IFERROR(_xll.qlIndexFixing(Index3M,H1360,TRUE,_xll.ohTrigger(RecalcTrigger,Trigger3M)),NA())</f>
        <v>1.9527348220796697E-2</v>
      </c>
      <c r="L1360" s="44">
        <f>IFERROR(_xll.qlIndexFixing(Index6M,$H1360,TRUE,_xll.ohTrigger(RecalcTrigger,Trigger6M)),NA())</f>
        <v>1.9700622725545704E-2</v>
      </c>
      <c r="M1360" s="183">
        <f>IFERROR(_xll.qlIndexFixing(Index1Y,$H1360,TRUE,_xll.ohTrigger(RecalcTrigger,Trigger1Y)),NA())</f>
        <v>1.9981894030595963E-2</v>
      </c>
      <c r="N1360" s="182">
        <f>IFERROR(_xll.qlIndexFixing(ONIndex1M,I1360,TRUE,_xll.ohTrigger(RecalcTrigger,Trigger1M)),NA())</f>
        <v>1.9142812203547521E-2</v>
      </c>
      <c r="O1360" s="44">
        <f>IFERROR(_xll.qlIndexFixing(ONIndex3M,I1360,TRUE,_xll.ohTrigger(RecalcTrigger,Trigger3M)),NA())</f>
        <v>1.9553869595991813E-2</v>
      </c>
      <c r="P1360" s="44">
        <f>IFERROR(_xll.qlIndexFixing(ONIndex6M,I1360,TRUE,_xll.ohTrigger(RecalcTrigger,Trigger6M)),NA())</f>
        <v>1.976275672622485E-2</v>
      </c>
      <c r="Q1360" s="183">
        <f>IFERROR(_xll.qlIndexFixing(ONIndex1Y,I1360,TRUE,_xll.ohTrigger(RecalcTrigger,Trigger1Y)),NA())</f>
        <v>2.0117165443078733E-2</v>
      </c>
    </row>
    <row r="1361" spans="2:17" x14ac:dyDescent="0.2">
      <c r="B1361" s="39" t="s">
        <v>42</v>
      </c>
      <c r="D1361" s="42">
        <f>_xll.qlCalendarAdvance(Calendar,$D1360,B1361,"f",FALSE)</f>
        <v>48905</v>
      </c>
      <c r="E1361" s="177">
        <f>_xll.qlInterestRateIndexValueDate(IndexON,D1361)</f>
        <v>48905</v>
      </c>
      <c r="F1361" s="193">
        <f>IFERROR(_xll.qlIndexFixing(IndexON,D1361,TRUE,_xll.ohTrigger(RecalcTrigger,TriggerON)),NA())</f>
        <v>1.8960565476717761E-2</v>
      </c>
      <c r="H1361" s="42">
        <f>_xll.qlCalendarAdvance(Calendar,$H1360,B1361,"f",FALSE)</f>
        <v>48905</v>
      </c>
      <c r="I1361" s="177">
        <f>_xll.qlInterestRateIndexValueDate(Index1M,$H1361)</f>
        <v>48907</v>
      </c>
      <c r="J1361" s="182">
        <f>IFERROR(_xll.qlIndexFixing(Index1M,$H1361,TRUE,_xll.ohTrigger(RecalcTrigger,Trigger1M)),NA())</f>
        <v>1.9126141388346504E-2</v>
      </c>
      <c r="K1361" s="44">
        <f>IFERROR(_xll.qlIndexFixing(Index3M,H1361,TRUE,_xll.ohTrigger(RecalcTrigger,Trigger3M)),NA())</f>
        <v>1.9514664622297385E-2</v>
      </c>
      <c r="L1361" s="44">
        <f>IFERROR(_xll.qlIndexFixing(Index6M,$H1361,TRUE,_xll.ohTrigger(RecalcTrigger,Trigger6M)),NA())</f>
        <v>1.968748552317931E-2</v>
      </c>
      <c r="M1361" s="183">
        <f>IFERROR(_xll.qlIndexFixing(Index1Y,$H1361,TRUE,_xll.ohTrigger(RecalcTrigger,Trigger1Y)),NA())</f>
        <v>1.9968299459031932E-2</v>
      </c>
      <c r="N1361" s="182">
        <f>IFERROR(_xll.qlIndexFixing(ONIndex1M,I1361,TRUE,_xll.ohTrigger(RecalcTrigger,Trigger1M)),NA())</f>
        <v>1.9130723235800673E-2</v>
      </c>
      <c r="O1361" s="44">
        <f>IFERROR(_xll.qlIndexFixing(ONIndex3M,I1361,TRUE,_xll.ohTrigger(RecalcTrigger,Trigger3M)),NA())</f>
        <v>1.9541370664422075E-2</v>
      </c>
      <c r="P1361" s="44">
        <f>IFERROR(_xll.qlIndexFixing(ONIndex6M,I1361,TRUE,_xll.ohTrigger(RecalcTrigger,Trigger6M)),NA())</f>
        <v>1.9750053943878854E-2</v>
      </c>
      <c r="Q1361" s="183">
        <f>IFERROR(_xll.qlIndexFixing(ONIndex1Y,I1361,TRUE,_xll.ohTrigger(RecalcTrigger,Trigger1Y)),NA())</f>
        <v>2.0104383126113845E-2</v>
      </c>
    </row>
    <row r="1362" spans="2:17" x14ac:dyDescent="0.2">
      <c r="B1362" s="39" t="s">
        <v>42</v>
      </c>
      <c r="D1362" s="42">
        <f>_xll.qlCalendarAdvance(Calendar,$D1361,B1362,"f",FALSE)</f>
        <v>48912</v>
      </c>
      <c r="E1362" s="177">
        <f>_xll.qlInterestRateIndexValueDate(IndexON,D1362)</f>
        <v>48912</v>
      </c>
      <c r="F1362" s="193">
        <f>IFERROR(_xll.qlIndexFixing(IndexON,D1362,TRUE,_xll.ohTrigger(RecalcTrigger,TriggerON)),NA())</f>
        <v>1.8949195796880147E-2</v>
      </c>
      <c r="H1362" s="42">
        <f>_xll.qlCalendarAdvance(Calendar,$H1361,B1362,"f",FALSE)</f>
        <v>48912</v>
      </c>
      <c r="I1362" s="177">
        <f>_xll.qlInterestRateIndexValueDate(Index1M,$H1362)</f>
        <v>48914</v>
      </c>
      <c r="J1362" s="182">
        <f>IFERROR(_xll.qlIndexFixing(Index1M,$H1362,TRUE,_xll.ohTrigger(RecalcTrigger,Trigger1M)),NA())</f>
        <v>1.9114316942339393E-2</v>
      </c>
      <c r="K1362" s="44">
        <f>IFERROR(_xll.qlIndexFixing(Index3M,H1362,TRUE,_xll.ohTrigger(RecalcTrigger,Trigger3M)),NA())</f>
        <v>1.9502728217681842E-2</v>
      </c>
      <c r="L1362" s="44">
        <f>IFERROR(_xll.qlIndexFixing(Index6M,$H1362,TRUE,_xll.ohTrigger(RecalcTrigger,Trigger6M)),NA())</f>
        <v>1.9673911436162785E-2</v>
      </c>
      <c r="M1362" s="183">
        <f>IFERROR(_xll.qlIndexFixing(Index1Y,$H1362,TRUE,_xll.ohTrigger(RecalcTrigger,Trigger1Y)),NA())</f>
        <v>1.9954684979629895E-2</v>
      </c>
      <c r="N1362" s="182">
        <f>IFERROR(_xll.qlIndexFixing(ONIndex1M,I1362,TRUE,_xll.ohTrigger(RecalcTrigger,Trigger1M)),NA())</f>
        <v>1.9118604183878674E-2</v>
      </c>
      <c r="O1362" s="44">
        <f>IFERROR(_xll.qlIndexFixing(ONIndex3M,I1362,TRUE,_xll.ohTrigger(RecalcTrigger,Trigger3M)),NA())</f>
        <v>1.9528850255872143E-2</v>
      </c>
      <c r="P1362" s="44">
        <f>IFERROR(_xll.qlIndexFixing(ONIndex6M,I1362,TRUE,_xll.ohTrigger(RecalcTrigger,Trigger6M)),NA())</f>
        <v>1.9737324676158963E-2</v>
      </c>
      <c r="Q1362" s="183">
        <f>IFERROR(_xll.qlIndexFixing(ONIndex1Y,I1362,TRUE,_xll.ohTrigger(RecalcTrigger,Trigger1Y)),NA())</f>
        <v>2.009157628116931E-2</v>
      </c>
    </row>
    <row r="1363" spans="2:17" x14ac:dyDescent="0.2">
      <c r="B1363" s="39" t="s">
        <v>42</v>
      </c>
      <c r="D1363" s="42">
        <f>_xll.qlCalendarAdvance(Calendar,$D1362,B1363,"f",FALSE)</f>
        <v>48919</v>
      </c>
      <c r="E1363" s="177">
        <f>_xll.qlInterestRateIndexValueDate(IndexON,D1363)</f>
        <v>48919</v>
      </c>
      <c r="F1363" s="193">
        <f>IFERROR(_xll.qlIndexFixing(IndexON,D1363,TRUE,_xll.ohTrigger(RecalcTrigger,TriggerON)),NA())</f>
        <v>1.8937803069318804E-2</v>
      </c>
      <c r="H1363" s="42">
        <f>_xll.qlCalendarAdvance(Calendar,$H1362,B1363,"f",FALSE)</f>
        <v>48919</v>
      </c>
      <c r="I1363" s="177">
        <f>_xll.qlInterestRateIndexValueDate(Index1M,$H1363)</f>
        <v>48921</v>
      </c>
      <c r="J1363" s="182">
        <f>IFERROR(_xll.qlIndexFixing(Index1M,$H1363,TRUE,_xll.ohTrigger(RecalcTrigger,Trigger1M)),NA())</f>
        <v>1.9102099434833708E-2</v>
      </c>
      <c r="K1363" s="44">
        <f>IFERROR(_xll.qlIndexFixing(Index3M,H1363,TRUE,_xll.ohTrigger(RecalcTrigger,Trigger3M)),NA())</f>
        <v>1.949000860321437E-2</v>
      </c>
      <c r="L1363" s="44">
        <f>IFERROR(_xll.qlIndexFixing(Index6M,$H1363,TRUE,_xll.ohTrigger(RecalcTrigger,Trigger6M)),NA())</f>
        <v>1.9660723616238336E-2</v>
      </c>
      <c r="M1363" s="183">
        <f>IFERROR(_xll.qlIndexFixing(Index1Y,$H1363,TRUE,_xll.ohTrigger(RecalcTrigger,Trigger1Y)),NA())</f>
        <v>1.9941050787151752E-2</v>
      </c>
      <c r="N1363" s="182">
        <f>IFERROR(_xll.qlIndexFixing(ONIndex1M,I1363,TRUE,_xll.ohTrigger(RecalcTrigger,Trigger1M)),NA())</f>
        <v>1.9106455245303522E-2</v>
      </c>
      <c r="O1363" s="44">
        <f>IFERROR(_xll.qlIndexFixing(ONIndex3M,I1363,TRUE,_xll.ohTrigger(RecalcTrigger,Trigger3M)),NA())</f>
        <v>1.9516308596640997E-2</v>
      </c>
      <c r="P1363" s="44">
        <f>IFERROR(_xll.qlIndexFixing(ONIndex6M,I1363,TRUE,_xll.ohTrigger(RecalcTrigger,Trigger6M)),NA())</f>
        <v>1.9724569118988455E-2</v>
      </c>
      <c r="Q1363" s="183">
        <f>IFERROR(_xll.qlIndexFixing(ONIndex1Y,I1363,TRUE,_xll.ohTrigger(RecalcTrigger,Trigger1Y)),NA())</f>
        <v>2.0078745098253137E-2</v>
      </c>
    </row>
    <row r="1364" spans="2:17" x14ac:dyDescent="0.2">
      <c r="B1364" s="39" t="s">
        <v>42</v>
      </c>
      <c r="D1364" s="42">
        <f>_xll.qlCalendarAdvance(Calendar,$D1363,B1364,"f",FALSE)</f>
        <v>48926</v>
      </c>
      <c r="E1364" s="177">
        <f>_xll.qlInterestRateIndexValueDate(IndexON,D1364)</f>
        <v>48926</v>
      </c>
      <c r="F1364" s="193">
        <f>IFERROR(_xll.qlIndexFixing(IndexON,D1364,TRUE,_xll.ohTrigger(RecalcTrigger,TriggerON)),NA())</f>
        <v>1.8926387517455012E-2</v>
      </c>
      <c r="H1364" s="42">
        <f>_xll.qlCalendarAdvance(Calendar,$H1363,B1364,"f",FALSE)</f>
        <v>48926</v>
      </c>
      <c r="I1364" s="177">
        <f>_xll.qlInterestRateIndexValueDate(Index1M,$H1364)</f>
        <v>48928</v>
      </c>
      <c r="J1364" s="182">
        <f>IFERROR(_xll.qlIndexFixing(Index1M,$H1364,TRUE,_xll.ohTrigger(RecalcTrigger,Trigger1M)),NA())</f>
        <v>1.908985252682599E-2</v>
      </c>
      <c r="K1364" s="44">
        <f>IFERROR(_xll.qlIndexFixing(Index3M,H1364,TRUE,_xll.ohTrigger(RecalcTrigger,Trigger3M)),NA())</f>
        <v>1.9477269220097071E-2</v>
      </c>
      <c r="L1364" s="44">
        <f>IFERROR(_xll.qlIndexFixing(Index6M,$H1364,TRUE,_xll.ohTrigger(RecalcTrigger,Trigger6M)),NA())</f>
        <v>1.9647511981030954E-2</v>
      </c>
      <c r="M1364" s="183">
        <f>IFERROR(_xll.qlIndexFixing(Index1Y,$H1364,TRUE,_xll.ohTrigger(RecalcTrigger,Trigger1Y)),NA())</f>
        <v>1.9927397076349558E-2</v>
      </c>
      <c r="N1364" s="182">
        <f>IFERROR(_xll.qlIndexFixing(ONIndex1M,I1364,TRUE,_xll.ohTrigger(RecalcTrigger,Trigger1M)),NA())</f>
        <v>1.9094276617437345E-2</v>
      </c>
      <c r="O1364" s="44">
        <f>IFERROR(_xll.qlIndexFixing(ONIndex3M,I1364,TRUE,_xll.ohTrigger(RecalcTrigger,Trigger3M)),NA())</f>
        <v>1.9503745913507231E-2</v>
      </c>
      <c r="P1364" s="44">
        <f>IFERROR(_xll.qlIndexFixing(ONIndex6M,I1364,TRUE,_xll.ohTrigger(RecalcTrigger,Trigger6M)),NA())</f>
        <v>1.9711787468690289E-2</v>
      </c>
      <c r="Q1364" s="183">
        <f>IFERROR(_xll.qlIndexFixing(ONIndex1Y,I1364,TRUE,_xll.ohTrigger(RecalcTrigger,Trigger1Y)),NA())</f>
        <v>2.0065889767453271E-2</v>
      </c>
    </row>
    <row r="1365" spans="2:17" x14ac:dyDescent="0.2">
      <c r="B1365" s="39" t="s">
        <v>42</v>
      </c>
      <c r="D1365" s="42">
        <f>_xll.qlCalendarAdvance(Calendar,$D1364,B1365,"f",FALSE)</f>
        <v>48933</v>
      </c>
      <c r="E1365" s="177">
        <f>_xll.qlInterestRateIndexValueDate(IndexON,D1365)</f>
        <v>48933</v>
      </c>
      <c r="F1365" s="193">
        <f>IFERROR(_xll.qlIndexFixing(IndexON,D1365,TRUE,_xll.ohTrigger(RecalcTrigger,TriggerON)),NA())</f>
        <v>1.891494936439031E-2</v>
      </c>
      <c r="H1365" s="42">
        <f>_xll.qlCalendarAdvance(Calendar,$H1364,B1365,"f",FALSE)</f>
        <v>48933</v>
      </c>
      <c r="I1365" s="177">
        <f>_xll.qlInterestRateIndexValueDate(Index1M,$H1365)</f>
        <v>48935</v>
      </c>
      <c r="J1365" s="182">
        <f>IFERROR(_xll.qlIndexFixing(Index1M,$H1365,TRUE,_xll.ohTrigger(RecalcTrigger,Trigger1M)),NA())</f>
        <v>1.9077576416128006E-2</v>
      </c>
      <c r="K1365" s="44">
        <f>IFERROR(_xll.qlIndexFixing(Index3M,H1365,TRUE,_xll.ohTrigger(RecalcTrigger,Trigger3M)),NA())</f>
        <v>1.9464510296111293E-2</v>
      </c>
      <c r="L1365" s="44">
        <f>IFERROR(_xll.qlIndexFixing(Index6M,$H1365,TRUE,_xll.ohTrigger(RecalcTrigger,Trigger6M)),NA())</f>
        <v>1.9634276729194919E-2</v>
      </c>
      <c r="M1365" s="183">
        <f>IFERROR(_xll.qlIndexFixing(Index1Y,$H1365,TRUE,_xll.ohTrigger(RecalcTrigger,Trigger1Y)),NA())</f>
        <v>1.9913724041965945E-2</v>
      </c>
      <c r="N1365" s="182">
        <f>IFERROR(_xll.qlIndexFixing(ONIndex1M,I1365,TRUE,_xll.ohTrigger(RecalcTrigger,Trigger1M)),NA())</f>
        <v>1.9080322084388257E-2</v>
      </c>
      <c r="O1365" s="44">
        <f>IFERROR(_xll.qlIndexFixing(ONIndex3M,I1365,TRUE,_xll.ohTrigger(RecalcTrigger,Trigger3M)),NA())</f>
        <v>1.9489363108080582E-2</v>
      </c>
      <c r="P1365" s="44">
        <f>IFERROR(_xll.qlIndexFixing(ONIndex6M,I1365,TRUE,_xll.ohTrigger(RecalcTrigger,Trigger6M)),NA())</f>
        <v>1.9697148169317558E-2</v>
      </c>
      <c r="Q1365" s="183">
        <f>IFERROR(_xll.qlIndexFixing(ONIndex1Y,I1365,TRUE,_xll.ohTrigger(RecalcTrigger,Trigger1Y)),NA())</f>
        <v>2.0051168636019412E-2</v>
      </c>
    </row>
    <row r="1366" spans="2:17" x14ac:dyDescent="0.2">
      <c r="B1366" s="39" t="s">
        <v>42</v>
      </c>
      <c r="D1366" s="42">
        <f>_xll.qlCalendarAdvance(Calendar,$D1365,B1366,"f",FALSE)</f>
        <v>48940</v>
      </c>
      <c r="E1366" s="177">
        <f>_xll.qlInterestRateIndexValueDate(IndexON,D1366)</f>
        <v>48940</v>
      </c>
      <c r="F1366" s="193">
        <f>IFERROR(_xll.qlIndexFixing(IndexON,D1366,TRUE,_xll.ohTrigger(RecalcTrigger,TriggerON)),NA())</f>
        <v>1.8903488833466042E-2</v>
      </c>
      <c r="H1366" s="42">
        <f>_xll.qlCalendarAdvance(Calendar,$H1365,B1366,"f",FALSE)</f>
        <v>48940</v>
      </c>
      <c r="I1366" s="177">
        <f>_xll.qlInterestRateIndexValueDate(Index1M,$H1366)</f>
        <v>48942</v>
      </c>
      <c r="J1366" s="182">
        <f>IFERROR(_xll.qlIndexFixing(Index1M,$H1366,TRUE,_xll.ohTrigger(RecalcTrigger,Trigger1M)),NA())</f>
        <v>1.9065271300546527E-2</v>
      </c>
      <c r="K1366" s="44">
        <f>IFERROR(_xll.qlIndexFixing(Index3M,H1366,TRUE,_xll.ohTrigger(RecalcTrigger,Trigger3M)),NA())</f>
        <v>1.9451732059043714E-2</v>
      </c>
      <c r="L1366" s="44">
        <f>IFERROR(_xll.qlIndexFixing(Index6M,$H1366,TRUE,_xll.ohTrigger(RecalcTrigger,Trigger6M)),NA())</f>
        <v>1.9621018059378801E-2</v>
      </c>
      <c r="M1366" s="183">
        <f>IFERROR(_xll.qlIndexFixing(Index1Y,$H1366,TRUE,_xll.ohTrigger(RecalcTrigger,Trigger1Y)),NA())</f>
        <v>1.9900031878734344E-2</v>
      </c>
      <c r="N1366" s="182">
        <f>IFERROR(_xll.qlIndexFixing(ONIndex1M,I1366,TRUE,_xll.ohTrigger(RecalcTrigger,Trigger1M)),NA())</f>
        <v>1.9069831082960675E-2</v>
      </c>
      <c r="O1366" s="44">
        <f>IFERROR(_xll.qlIndexFixing(ONIndex3M,I1366,TRUE,_xll.ohTrigger(RecalcTrigger,Trigger3M)),NA())</f>
        <v>1.947855838096757E-2</v>
      </c>
      <c r="P1366" s="44">
        <f>IFERROR(_xll.qlIndexFixing(ONIndex6M,I1366,TRUE,_xll.ohTrigger(RecalcTrigger,Trigger6M)),NA())</f>
        <v>1.9686146673842941E-2</v>
      </c>
      <c r="Q1366" s="183">
        <f>IFERROR(_xll.qlIndexFixing(ONIndex1Y,I1366,TRUE,_xll.ohTrigger(RecalcTrigger,Trigger1Y)),NA())</f>
        <v>2.0040107422873987E-2</v>
      </c>
    </row>
    <row r="1367" spans="2:17" x14ac:dyDescent="0.2">
      <c r="B1367" s="39" t="s">
        <v>42</v>
      </c>
      <c r="D1367" s="42">
        <f>_xll.qlCalendarAdvance(Calendar,$D1366,B1367,"f",FALSE)</f>
        <v>48947</v>
      </c>
      <c r="E1367" s="177">
        <f>_xll.qlInterestRateIndexValueDate(IndexON,D1367)</f>
        <v>48947</v>
      </c>
      <c r="F1367" s="193">
        <f>IFERROR(_xll.qlIndexFixing(IndexON,D1367,TRUE,_xll.ohTrigger(RecalcTrigger,TriggerON)),NA())</f>
        <v>1.889200614770381E-2</v>
      </c>
      <c r="H1367" s="42">
        <f>_xll.qlCalendarAdvance(Calendar,$H1366,B1367,"f",FALSE)</f>
        <v>48947</v>
      </c>
      <c r="I1367" s="177">
        <f>_xll.qlInterestRateIndexValueDate(Index1M,$H1367)</f>
        <v>48949</v>
      </c>
      <c r="J1367" s="182">
        <f>IFERROR(_xll.qlIndexFixing(Index1M,$H1367,TRUE,_xll.ohTrigger(RecalcTrigger,Trigger1M)),NA())</f>
        <v>1.9052937377895818E-2</v>
      </c>
      <c r="K1367" s="44">
        <f>IFERROR(_xll.qlIndexFixing(Index3M,H1367,TRUE,_xll.ohTrigger(RecalcTrigger,Trigger3M)),NA())</f>
        <v>1.9438934736670355E-2</v>
      </c>
      <c r="L1367" s="44">
        <f>IFERROR(_xll.qlIndexFixing(Index6M,$H1367,TRUE,_xll.ohTrigger(RecalcTrigger,Trigger6M)),NA())</f>
        <v>1.9608160516600474E-2</v>
      </c>
      <c r="M1367" s="183">
        <f>IFERROR(_xll.qlIndexFixing(Index1Y,$H1367,TRUE,_xll.ohTrigger(RecalcTrigger,Trigger1Y)),NA())</f>
        <v>1.988632078137878E-2</v>
      </c>
      <c r="N1367" s="182">
        <f>IFERROR(_xll.qlIndexFixing(ONIndex1M,I1367,TRUE,_xll.ohTrigger(RecalcTrigger,Trigger1M)),NA())</f>
        <v>1.9057564571314245E-2</v>
      </c>
      <c r="O1367" s="44">
        <f>IFERROR(_xll.qlIndexFixing(ONIndex3M,I1367,TRUE,_xll.ohTrigger(RecalcTrigger,Trigger3M)),NA())</f>
        <v>1.9465933984719186E-2</v>
      </c>
      <c r="P1367" s="44">
        <f>IFERROR(_xll.qlIndexFixing(ONIndex6M,I1367,TRUE,_xll.ohTrigger(RecalcTrigger,Trigger6M)),NA())</f>
        <v>1.9673287921699867E-2</v>
      </c>
      <c r="Q1367" s="183">
        <f>IFERROR(_xll.qlIndexFixing(ONIndex1Y,I1367,TRUE,_xll.ohTrigger(RecalcTrigger,Trigger1Y)),NA())</f>
        <v>2.0027180789350396E-2</v>
      </c>
    </row>
    <row r="1368" spans="2:17" x14ac:dyDescent="0.2">
      <c r="B1368" s="39" t="s">
        <v>42</v>
      </c>
      <c r="D1368" s="42">
        <f>_xll.qlCalendarAdvance(Calendar,$D1367,B1368,"f",FALSE)</f>
        <v>48954</v>
      </c>
      <c r="E1368" s="177">
        <f>_xll.qlInterestRateIndexValueDate(IndexON,D1368)</f>
        <v>48954</v>
      </c>
      <c r="F1368" s="193">
        <f>IFERROR(_xll.qlIndexFixing(IndexON,D1368,TRUE,_xll.ohTrigger(RecalcTrigger,TriggerON)),NA())</f>
        <v>1.8880501530604832E-2</v>
      </c>
      <c r="H1368" s="42">
        <f>_xll.qlCalendarAdvance(Calendar,$H1367,B1368,"f",FALSE)</f>
        <v>48954</v>
      </c>
      <c r="I1368" s="177">
        <f>_xll.qlInterestRateIndexValueDate(Index1M,$H1368)</f>
        <v>48956</v>
      </c>
      <c r="J1368" s="182">
        <f>IFERROR(_xll.qlIndexFixing(Index1M,$H1368,TRUE,_xll.ohTrigger(RecalcTrigger,Trigger1M)),NA())</f>
        <v>1.9040574845980152E-2</v>
      </c>
      <c r="K1368" s="44">
        <f>IFERROR(_xll.qlIndexFixing(Index3M,H1368,TRUE,_xll.ohTrigger(RecalcTrigger,Trigger3M)),NA())</f>
        <v>1.9426118556769012E-2</v>
      </c>
      <c r="L1368" s="44">
        <f>IFERROR(_xll.qlIndexFixing(Index6M,$H1368,TRUE,_xll.ohTrigger(RecalcTrigger,Trigger6M)),NA())</f>
        <v>1.9594857904065864E-2</v>
      </c>
      <c r="M1368" s="183">
        <f>IFERROR(_xll.qlIndexFixing(Index1Y,$H1368,TRUE,_xll.ohTrigger(RecalcTrigger,Trigger1Y)),NA())</f>
        <v>1.9872590944613626E-2</v>
      </c>
      <c r="N1368" s="182">
        <f>IFERROR(_xll.qlIndexFixing(ONIndex1M,I1368,TRUE,_xll.ohTrigger(RecalcTrigger,Trigger1M)),NA())</f>
        <v>1.9045269159985168E-2</v>
      </c>
      <c r="O1368" s="44">
        <f>IFERROR(_xll.qlIndexFixing(ONIndex3M,I1368,TRUE,_xll.ohTrigger(RecalcTrigger,Trigger3M)),NA())</f>
        <v>1.945328947040359E-2</v>
      </c>
      <c r="P1368" s="44">
        <f>IFERROR(_xll.qlIndexFixing(ONIndex6M,I1368,TRUE,_xll.ohTrigger(RecalcTrigger,Trigger6M)),NA())</f>
        <v>1.9660403861481157E-2</v>
      </c>
      <c r="Q1368" s="183">
        <f>IFERROR(_xll.qlIndexFixing(ONIndex1Y,I1368,TRUE,_xll.ohTrigger(RecalcTrigger,Trigger1Y)),NA())</f>
        <v>2.001423076837483E-2</v>
      </c>
    </row>
    <row r="1369" spans="2:17" x14ac:dyDescent="0.2">
      <c r="B1369" s="39" t="s">
        <v>42</v>
      </c>
      <c r="D1369" s="42">
        <f>_xll.qlCalendarAdvance(Calendar,$D1368,B1369,"f",FALSE)</f>
        <v>48961</v>
      </c>
      <c r="E1369" s="177">
        <f>_xll.qlInterestRateIndexValueDate(IndexON,D1369)</f>
        <v>48961</v>
      </c>
      <c r="F1369" s="193">
        <f>IFERROR(_xll.qlIndexFixing(IndexON,D1369,TRUE,_xll.ohTrigger(RecalcTrigger,TriggerON)),NA())</f>
        <v>1.8868975205270644E-2</v>
      </c>
      <c r="H1369" s="42">
        <f>_xll.qlCalendarAdvance(Calendar,$H1368,B1369,"f",FALSE)</f>
        <v>48961</v>
      </c>
      <c r="I1369" s="177">
        <f>_xll.qlInterestRateIndexValueDate(Index1M,$H1369)</f>
        <v>48963</v>
      </c>
      <c r="J1369" s="182">
        <f>IFERROR(_xll.qlIndexFixing(Index1M,$H1369,TRUE,_xll.ohTrigger(RecalcTrigger,Trigger1M)),NA())</f>
        <v>1.9028183902608797E-2</v>
      </c>
      <c r="K1369" s="44">
        <f>IFERROR(_xll.qlIndexFixing(Index3M,H1369,TRUE,_xll.ohTrigger(RecalcTrigger,Trigger3M)),NA())</f>
        <v>1.941328374711393E-2</v>
      </c>
      <c r="L1369" s="44">
        <f>IFERROR(_xll.qlIndexFixing(Index6M,$H1369,TRUE,_xll.ohTrigger(RecalcTrigger,Trigger6M)),NA())</f>
        <v>1.9581532456034223E-2</v>
      </c>
      <c r="M1369" s="183">
        <f>IFERROR(_xll.qlIndexFixing(Index1Y,$H1369,TRUE,_xll.ohTrigger(RecalcTrigger,Trigger1Y)),NA())</f>
        <v>1.9858842563143853E-2</v>
      </c>
      <c r="N1369" s="182">
        <f>IFERROR(_xll.qlIndexFixing(ONIndex1M,I1369,TRUE,_xll.ohTrigger(RecalcTrigger,Trigger1M)),NA())</f>
        <v>1.9032945046095762E-2</v>
      </c>
      <c r="O1369" s="44">
        <f>IFERROR(_xll.qlIndexFixing(ONIndex3M,I1369,TRUE,_xll.ohTrigger(RecalcTrigger,Trigger3M)),NA())</f>
        <v>1.9440625064559569E-2</v>
      </c>
      <c r="P1369" s="44">
        <f>IFERROR(_xll.qlIndexFixing(ONIndex6M,I1369,TRUE,_xll.ohTrigger(RecalcTrigger,Trigger6M)),NA())</f>
        <v>1.9647494689429834E-2</v>
      </c>
      <c r="Q1369" s="183">
        <f>IFERROR(_xll.qlIndexFixing(ONIndex1Y,I1369,TRUE,_xll.ohTrigger(RecalcTrigger,Trigger1Y)),NA())</f>
        <v>2.000125755011517E-2</v>
      </c>
    </row>
    <row r="1370" spans="2:17" x14ac:dyDescent="0.2">
      <c r="B1370" s="39" t="s">
        <v>42</v>
      </c>
      <c r="D1370" s="42">
        <f>_xll.qlCalendarAdvance(Calendar,$D1369,B1370,"f",FALSE)</f>
        <v>48968</v>
      </c>
      <c r="E1370" s="177">
        <f>_xll.qlInterestRateIndexValueDate(IndexON,D1370)</f>
        <v>48968</v>
      </c>
      <c r="F1370" s="193">
        <f>IFERROR(_xll.qlIndexFixing(IndexON,D1370,TRUE,_xll.ohTrigger(RecalcTrigger,TriggerON)),NA())</f>
        <v>1.8857427394722848E-2</v>
      </c>
      <c r="H1370" s="42">
        <f>_xll.qlCalendarAdvance(Calendar,$H1369,B1370,"f",FALSE)</f>
        <v>48968</v>
      </c>
      <c r="I1370" s="177">
        <f>_xll.qlInterestRateIndexValueDate(Index1M,$H1370)</f>
        <v>48970</v>
      </c>
      <c r="J1370" s="182">
        <f>IFERROR(_xll.qlIndexFixing(Index1M,$H1370,TRUE,_xll.ohTrigger(RecalcTrigger,Trigger1M)),NA())</f>
        <v>1.9015764745588526E-2</v>
      </c>
      <c r="K1370" s="44">
        <f>IFERROR(_xll.qlIndexFixing(Index3M,H1370,TRUE,_xll.ohTrigger(RecalcTrigger,Trigger3M)),NA())</f>
        <v>1.9400430535475799E-2</v>
      </c>
      <c r="L1370" s="44">
        <f>IFERROR(_xll.qlIndexFixing(Index6M,$H1370,TRUE,_xll.ohTrigger(RecalcTrigger,Trigger6M)),NA())</f>
        <v>1.9568184371123253E-2</v>
      </c>
      <c r="M1370" s="183">
        <f>IFERROR(_xll.qlIndexFixing(Index1Y,$H1370,TRUE,_xll.ohTrigger(RecalcTrigger,Trigger1Y)),NA())</f>
        <v>1.9845075831664349E-2</v>
      </c>
      <c r="N1370" s="182">
        <f>IFERROR(_xll.qlIndexFixing(ONIndex1M,I1370,TRUE,_xll.ohTrigger(RecalcTrigger,Trigger1M)),NA())</f>
        <v>1.9020592427327898E-2</v>
      </c>
      <c r="O1370" s="44">
        <f>IFERROR(_xll.qlIndexFixing(ONIndex3M,I1370,TRUE,_xll.ohTrigger(RecalcTrigger,Trigger3M)),NA())</f>
        <v>1.9427940993885784E-2</v>
      </c>
      <c r="P1370" s="44">
        <f>IFERROR(_xll.qlIndexFixing(ONIndex6M,I1370,TRUE,_xll.ohTrigger(RecalcTrigger,Trigger6M)),NA())</f>
        <v>1.9634560601629047E-2</v>
      </c>
      <c r="Q1370" s="183">
        <f>IFERROR(_xll.qlIndexFixing(ONIndex1Y,I1370,TRUE,_xll.ohTrigger(RecalcTrigger,Trigger1Y)),NA())</f>
        <v>1.9988261324739298E-2</v>
      </c>
    </row>
    <row r="1371" spans="2:17" x14ac:dyDescent="0.2">
      <c r="B1371" s="39" t="s">
        <v>42</v>
      </c>
      <c r="D1371" s="42">
        <f>_xll.qlCalendarAdvance(Calendar,$D1370,B1371,"f",FALSE)</f>
        <v>48975</v>
      </c>
      <c r="E1371" s="177">
        <f>_xll.qlInterestRateIndexValueDate(IndexON,D1371)</f>
        <v>48975</v>
      </c>
      <c r="F1371" s="193">
        <f>IFERROR(_xll.qlIndexFixing(IndexON,D1371,TRUE,_xll.ohTrigger(RecalcTrigger,TriggerON)),NA())</f>
        <v>1.8845858322542597E-2</v>
      </c>
      <c r="H1371" s="42">
        <f>_xll.qlCalendarAdvance(Calendar,$H1370,B1371,"f",FALSE)</f>
        <v>48975</v>
      </c>
      <c r="I1371" s="177">
        <f>_xll.qlInterestRateIndexValueDate(Index1M,$H1371)</f>
        <v>48977</v>
      </c>
      <c r="J1371" s="182">
        <f>IFERROR(_xll.qlIndexFixing(Index1M,$H1371,TRUE,_xll.ohTrigger(RecalcTrigger,Trigger1M)),NA())</f>
        <v>1.9004876708196124E-2</v>
      </c>
      <c r="K1371" s="44">
        <f>IFERROR(_xll.qlIndexFixing(Index3M,H1371,TRUE,_xll.ohTrigger(RecalcTrigger,Trigger3M)),NA())</f>
        <v>1.9387960621747465E-2</v>
      </c>
      <c r="L1371" s="44">
        <f>IFERROR(_xll.qlIndexFixing(Index6M,$H1371,TRUE,_xll.ohTrigger(RecalcTrigger,Trigger6M)),NA())</f>
        <v>1.9554813847947557E-2</v>
      </c>
      <c r="M1371" s="183">
        <f>IFERROR(_xll.qlIndexFixing(Index1Y,$H1371,TRUE,_xll.ohTrigger(RecalcTrigger,Trigger1Y)),NA())</f>
        <v>1.9831290944861243E-2</v>
      </c>
      <c r="N1371" s="182">
        <f>IFERROR(_xll.qlIndexFixing(ONIndex1M,I1371,TRUE,_xll.ohTrigger(RecalcTrigger,Trigger1M)),NA())</f>
        <v>1.9008211500963768E-2</v>
      </c>
      <c r="O1371" s="44">
        <f>IFERROR(_xll.qlIndexFixing(ONIndex3M,I1371,TRUE,_xll.ohTrigger(RecalcTrigger,Trigger3M)),NA())</f>
        <v>1.9415237484521342E-2</v>
      </c>
      <c r="P1371" s="44">
        <f>IFERROR(_xll.qlIndexFixing(ONIndex6M,I1371,TRUE,_xll.ohTrigger(RecalcTrigger,Trigger6M)),NA())</f>
        <v>1.9621601794481691E-2</v>
      </c>
      <c r="Q1371" s="183">
        <f>IFERROR(_xll.qlIndexFixing(ONIndex1Y,I1371,TRUE,_xll.ohTrigger(RecalcTrigger,Trigger1Y)),NA())</f>
        <v>1.9975242282415095E-2</v>
      </c>
    </row>
    <row r="1372" spans="2:17" x14ac:dyDescent="0.2">
      <c r="B1372" s="39" t="s">
        <v>42</v>
      </c>
      <c r="D1372" s="42">
        <f>_xll.qlCalendarAdvance(Calendar,$D1371,B1372,"f",FALSE)</f>
        <v>48982</v>
      </c>
      <c r="E1372" s="177">
        <f>_xll.qlInterestRateIndexValueDate(IndexON,D1372)</f>
        <v>48982</v>
      </c>
      <c r="F1372" s="193">
        <f>IFERROR(_xll.qlIndexFixing(IndexON,D1372,TRUE,_xll.ohTrigger(RecalcTrigger,TriggerON)),NA())</f>
        <v>1.8834268211671557E-2</v>
      </c>
      <c r="H1372" s="42">
        <f>_xll.qlCalendarAdvance(Calendar,$H1371,B1372,"f",FALSE)</f>
        <v>48982</v>
      </c>
      <c r="I1372" s="177">
        <f>_xll.qlInterestRateIndexValueDate(Index1M,$H1372)</f>
        <v>48984</v>
      </c>
      <c r="J1372" s="182">
        <f>IFERROR(_xll.qlIndexFixing(Index1M,$H1372,TRUE,_xll.ohTrigger(RecalcTrigger,Trigger1M)),NA())</f>
        <v>1.8992412234303098E-2</v>
      </c>
      <c r="K1372" s="44">
        <f>IFERROR(_xll.qlIndexFixing(Index3M,H1372,TRUE,_xll.ohTrigger(RecalcTrigger,Trigger3M)),NA())</f>
        <v>1.9375073221321541E-2</v>
      </c>
      <c r="L1372" s="44">
        <f>IFERROR(_xll.qlIndexFixing(Index6M,$H1372,TRUE,_xll.ohTrigger(RecalcTrigger,Trigger6M)),NA())</f>
        <v>1.9541421085115994E-2</v>
      </c>
      <c r="M1372" s="183">
        <f>IFERROR(_xll.qlIndexFixing(Index1Y,$H1372,TRUE,_xll.ohTrigger(RecalcTrigger,Trigger1Y)),NA())</f>
        <v>1.9817488097410595E-2</v>
      </c>
      <c r="N1372" s="182">
        <f>IFERROR(_xll.qlIndexFixing(ONIndex1M,I1372,TRUE,_xll.ohTrigger(RecalcTrigger,Trigger1M)),NA())</f>
        <v>1.8995802464285561E-2</v>
      </c>
      <c r="O1372" s="44">
        <f>IFERROR(_xll.qlIndexFixing(ONIndex3M,I1372,TRUE,_xll.ohTrigger(RecalcTrigger,Trigger3M)),NA())</f>
        <v>1.9402514763164902E-2</v>
      </c>
      <c r="P1372" s="44">
        <f>IFERROR(_xll.qlIndexFixing(ONIndex6M,I1372,TRUE,_xll.ohTrigger(RecalcTrigger,Trigger6M)),NA())</f>
        <v>1.9608618464310723E-2</v>
      </c>
      <c r="Q1372" s="183">
        <f>IFERROR(_xll.qlIndexFixing(ONIndex1Y,I1372,TRUE,_xll.ohTrigger(RecalcTrigger,Trigger1Y)),NA())</f>
        <v>1.9962200613070635E-2</v>
      </c>
    </row>
    <row r="1373" spans="2:17" x14ac:dyDescent="0.2">
      <c r="B1373" s="39" t="s">
        <v>42</v>
      </c>
      <c r="D1373" s="42">
        <f>_xll.qlCalendarAdvance(Calendar,$D1372,B1373,"f",FALSE)</f>
        <v>48989</v>
      </c>
      <c r="E1373" s="177">
        <f>_xll.qlInterestRateIndexValueDate(IndexON,D1373)</f>
        <v>48989</v>
      </c>
      <c r="F1373" s="193">
        <f>IFERROR(_xll.qlIndexFixing(IndexON,D1373,TRUE,_xll.ohTrigger(RecalcTrigger,TriggerON)),NA())</f>
        <v>1.8822657285531008E-2</v>
      </c>
      <c r="H1373" s="42">
        <f>_xll.qlCalendarAdvance(Calendar,$H1372,B1373,"f",FALSE)</f>
        <v>48989</v>
      </c>
      <c r="I1373" s="177">
        <f>_xll.qlInterestRateIndexValueDate(Index1M,$H1373)</f>
        <v>48991</v>
      </c>
      <c r="J1373" s="182">
        <f>IFERROR(_xll.qlIndexFixing(Index1M,$H1373,TRUE,_xll.ohTrigger(RecalcTrigger,Trigger1M)),NA())</f>
        <v>1.8979920087777317E-2</v>
      </c>
      <c r="K1373" s="44">
        <f>IFERROR(_xll.qlIndexFixing(Index3M,H1373,TRUE,_xll.ohTrigger(RecalcTrigger,Trigger3M)),NA())</f>
        <v>1.9362168086435427E-2</v>
      </c>
      <c r="L1373" s="44">
        <f>IFERROR(_xll.qlIndexFixing(Index6M,$H1373,TRUE,_xll.ohTrigger(RecalcTrigger,Trigger6M)),NA())</f>
        <v>1.9528006281234342E-2</v>
      </c>
      <c r="M1373" s="183">
        <f>IFERROR(_xll.qlIndexFixing(Index1Y,$H1373,TRUE,_xll.ohTrigger(RecalcTrigger,Trigger1Y)),NA())</f>
        <v>1.9803667483978601E-2</v>
      </c>
      <c r="N1373" s="182">
        <f>IFERROR(_xll.qlIndexFixing(ONIndex1M,I1373,TRUE,_xll.ohTrigger(RecalcTrigger,Trigger1M)),NA())</f>
        <v>1.8983365514895212E-2</v>
      </c>
      <c r="O1373" s="44">
        <f>IFERROR(_xll.qlIndexFixing(ONIndex3M,I1373,TRUE,_xll.ohTrigger(RecalcTrigger,Trigger3M)),NA())</f>
        <v>1.9389773056515125E-2</v>
      </c>
      <c r="P1373" s="44">
        <f>IFERROR(_xll.qlIndexFixing(ONIndex6M,I1373,TRUE,_xll.ohTrigger(RecalcTrigger,Trigger6M)),NA())</f>
        <v>1.9595610807199293E-2</v>
      </c>
      <c r="Q1373" s="183">
        <f>IFERROR(_xll.qlIndexFixing(ONIndex1Y,I1373,TRUE,_xll.ohTrigger(RecalcTrigger,Trigger1Y)),NA())</f>
        <v>1.9949136507033671E-2</v>
      </c>
    </row>
    <row r="1374" spans="2:17" x14ac:dyDescent="0.2">
      <c r="B1374" s="39" t="s">
        <v>42</v>
      </c>
      <c r="D1374" s="42">
        <f>_xll.qlCalendarAdvance(Calendar,$D1373,B1374,"f",FALSE)</f>
        <v>48996</v>
      </c>
      <c r="E1374" s="177">
        <f>_xll.qlInterestRateIndexValueDate(IndexON,D1374)</f>
        <v>48996</v>
      </c>
      <c r="F1374" s="193">
        <f>IFERROR(_xll.qlIndexFixing(IndexON,D1374,TRUE,_xll.ohTrigger(RecalcTrigger,TriggerON)),NA())</f>
        <v>1.8811025767142553E-2</v>
      </c>
      <c r="H1374" s="42">
        <f>_xll.qlCalendarAdvance(Calendar,$H1373,B1374,"f",FALSE)</f>
        <v>48996</v>
      </c>
      <c r="I1374" s="177">
        <f>_xll.qlInterestRateIndexValueDate(Index1M,$H1374)</f>
        <v>48998</v>
      </c>
      <c r="J1374" s="182">
        <f>IFERROR(_xll.qlIndexFixing(Index1M,$H1374,TRUE,_xll.ohTrigger(RecalcTrigger,Trigger1M)),NA())</f>
        <v>1.8967400466360598E-2</v>
      </c>
      <c r="K1374" s="44">
        <f>IFERROR(_xll.qlIndexFixing(Index3M,H1374,TRUE,_xll.ohTrigger(RecalcTrigger,Trigger3M)),NA())</f>
        <v>1.9349245444836828E-2</v>
      </c>
      <c r="L1374" s="44">
        <f>IFERROR(_xll.qlIndexFixing(Index6M,$H1374,TRUE,_xll.ohTrigger(RecalcTrigger,Trigger6M)),NA())</f>
        <v>1.9514569634901308E-2</v>
      </c>
      <c r="M1374" s="183">
        <f>IFERROR(_xll.qlIndexFixing(Index1Y,$H1374,TRUE,_xll.ohTrigger(RecalcTrigger,Trigger1Y)),NA())</f>
        <v>1.9789829299222048E-2</v>
      </c>
      <c r="N1374" s="182">
        <f>IFERROR(_xll.qlIndexFixing(ONIndex1M,I1374,TRUE,_xll.ohTrigger(RecalcTrigger,Trigger1M)),NA())</f>
        <v>1.8970900850074912E-2</v>
      </c>
      <c r="O1374" s="44">
        <f>IFERROR(_xll.qlIndexFixing(ONIndex3M,I1374,TRUE,_xll.ohTrigger(RecalcTrigger,Trigger3M)),NA())</f>
        <v>1.9377012590791054E-2</v>
      </c>
      <c r="P1374" s="44">
        <f>IFERROR(_xll.qlIndexFixing(ONIndex6M,I1374,TRUE,_xll.ohTrigger(RecalcTrigger,Trigger6M)),NA())</f>
        <v>1.9582579019390423E-2</v>
      </c>
      <c r="Q1374" s="183">
        <f>IFERROR(_xll.qlIndexFixing(ONIndex1Y,I1374,TRUE,_xll.ohTrigger(RecalcTrigger,Trigger1Y)),NA())</f>
        <v>1.9936050154232277E-2</v>
      </c>
    </row>
    <row r="1375" spans="2:17" x14ac:dyDescent="0.2">
      <c r="B1375" s="39" t="s">
        <v>42</v>
      </c>
      <c r="D1375" s="42">
        <f>_xll.qlCalendarAdvance(Calendar,$D1374,B1375,"f",FALSE)</f>
        <v>49003</v>
      </c>
      <c r="E1375" s="177">
        <f>_xll.qlInterestRateIndexValueDate(IndexON,D1375)</f>
        <v>49003</v>
      </c>
      <c r="F1375" s="193">
        <f>IFERROR(_xll.qlIndexFixing(IndexON,D1375,TRUE,_xll.ohTrigger(RecalcTrigger,TriggerON)),NA())</f>
        <v>1.8799373879927472E-2</v>
      </c>
      <c r="H1375" s="42">
        <f>_xll.qlCalendarAdvance(Calendar,$H1374,B1375,"f",FALSE)</f>
        <v>49003</v>
      </c>
      <c r="I1375" s="177">
        <f>_xll.qlInterestRateIndexValueDate(Index1M,$H1375)</f>
        <v>49005</v>
      </c>
      <c r="J1375" s="182">
        <f>IFERROR(_xll.qlIndexFixing(Index1M,$H1375,TRUE,_xll.ohTrigger(RecalcTrigger,Trigger1M)),NA())</f>
        <v>1.8953252678975407E-2</v>
      </c>
      <c r="K1375" s="44">
        <f>IFERROR(_xll.qlIndexFixing(Index3M,H1375,TRUE,_xll.ohTrigger(RecalcTrigger,Trigger3M)),NA())</f>
        <v>1.9335077634126507E-2</v>
      </c>
      <c r="L1375" s="44">
        <f>IFERROR(_xll.qlIndexFixing(Index6M,$H1375,TRUE,_xll.ohTrigger(RecalcTrigger,Trigger6M)),NA())</f>
        <v>1.9498897379565582E-2</v>
      </c>
      <c r="M1375" s="183">
        <f>IFERROR(_xll.qlIndexFixing(Index1Y,$H1375,TRUE,_xll.ohTrigger(RecalcTrigger,Trigger1Y)),NA())</f>
        <v>1.9775973737788083E-2</v>
      </c>
      <c r="N1375" s="182">
        <f>IFERROR(_xll.qlIndexFixing(ONIndex1M,I1375,TRUE,_xll.ohTrigger(RecalcTrigger,Trigger1M)),NA())</f>
        <v>1.8958408667186788E-2</v>
      </c>
      <c r="O1375" s="44">
        <f>IFERROR(_xll.qlIndexFixing(ONIndex3M,I1375,TRUE,_xll.ohTrigger(RecalcTrigger,Trigger3M)),NA())</f>
        <v>1.9364233592691349E-2</v>
      </c>
      <c r="P1375" s="44">
        <f>IFERROR(_xll.qlIndexFixing(ONIndex6M,I1375,TRUE,_xll.ohTrigger(RecalcTrigger,Trigger6M)),NA())</f>
        <v>1.9569523297127134E-2</v>
      </c>
      <c r="Q1375" s="183">
        <f>IFERROR(_xll.qlIndexFixing(ONIndex1Y,I1375,TRUE,_xll.ohTrigger(RecalcTrigger,Trigger1Y)),NA())</f>
        <v>1.9922941744994205E-2</v>
      </c>
    </row>
    <row r="1376" spans="2:17" x14ac:dyDescent="0.2">
      <c r="B1376" s="39" t="s">
        <v>42</v>
      </c>
      <c r="D1376" s="42">
        <f>_xll.qlCalendarAdvance(Calendar,$D1375,B1376,"f",FALSE)</f>
        <v>49010</v>
      </c>
      <c r="E1376" s="177">
        <f>_xll.qlInterestRateIndexValueDate(IndexON,D1376)</f>
        <v>49010</v>
      </c>
      <c r="F1376" s="193">
        <f>IFERROR(_xll.qlIndexFixing(IndexON,D1376,TRUE,_xll.ohTrigger(RecalcTrigger,TriggerON)),NA())</f>
        <v>1.8787701846987304E-2</v>
      </c>
      <c r="H1376" s="42">
        <f>_xll.qlCalendarAdvance(Calendar,$H1375,B1376,"f",FALSE)</f>
        <v>49010</v>
      </c>
      <c r="I1376" s="177">
        <f>_xll.qlInterestRateIndexValueDate(Index1M,$H1376)</f>
        <v>49012</v>
      </c>
      <c r="J1376" s="182">
        <f>IFERROR(_xll.qlIndexFixing(Index1M,$H1376,TRUE,_xll.ohTrigger(RecalcTrigger,Trigger1M)),NA())</f>
        <v>1.8940264948959559E-2</v>
      </c>
      <c r="K1376" s="44">
        <f>IFERROR(_xll.qlIndexFixing(Index3M,H1376,TRUE,_xll.ohTrigger(RecalcTrigger,Trigger3M)),NA())</f>
        <v>1.932211506063539E-2</v>
      </c>
      <c r="L1376" s="44">
        <f>IFERROR(_xll.qlIndexFixing(Index6M,$H1376,TRUE,_xll.ohTrigger(RecalcTrigger,Trigger6M)),NA())</f>
        <v>1.9485406709143512E-2</v>
      </c>
      <c r="M1376" s="183">
        <f>IFERROR(_xll.qlIndexFixing(Index1Y,$H1376,TRUE,_xll.ohTrigger(RecalcTrigger,Trigger1Y)),NA())</f>
        <v>1.9762100994313341E-2</v>
      </c>
      <c r="N1376" s="182">
        <f>IFERROR(_xll.qlIndexFixing(ONIndex1M,I1376,TRUE,_xll.ohTrigger(RecalcTrigger,Trigger1M)),NA())</f>
        <v>1.8945889163672902E-2</v>
      </c>
      <c r="O1376" s="44">
        <f>IFERROR(_xll.qlIndexFixing(ONIndex3M,I1376,TRUE,_xll.ohTrigger(RecalcTrigger,Trigger3M)),NA())</f>
        <v>1.9351436288594925E-2</v>
      </c>
      <c r="P1376" s="44">
        <f>IFERROR(_xll.qlIndexFixing(ONIndex6M,I1376,TRUE,_xll.ohTrigger(RecalcTrigger,Trigger6M)),NA())</f>
        <v>1.9556443836812321E-2</v>
      </c>
      <c r="Q1376" s="183">
        <f>IFERROR(_xll.qlIndexFixing(ONIndex1Y,I1376,TRUE,_xll.ohTrigger(RecalcTrigger,Trigger1Y)),NA())</f>
        <v>1.9909811469327465E-2</v>
      </c>
    </row>
    <row r="1377" spans="2:17" x14ac:dyDescent="0.2">
      <c r="B1377" s="39" t="s">
        <v>42</v>
      </c>
      <c r="D1377" s="42">
        <f>_xll.qlCalendarAdvance(Calendar,$D1376,B1377,"f",FALSE)</f>
        <v>49017</v>
      </c>
      <c r="E1377" s="177">
        <f>_xll.qlInterestRateIndexValueDate(IndexON,D1377)</f>
        <v>49017</v>
      </c>
      <c r="F1377" s="193">
        <f>IFERROR(_xll.qlIndexFixing(IndexON,D1377,TRUE,_xll.ohTrigger(RecalcTrigger,TriggerON)),NA())</f>
        <v>1.8776009891583456E-2</v>
      </c>
      <c r="H1377" s="42">
        <f>_xll.qlCalendarAdvance(Calendar,$H1376,B1377,"f",FALSE)</f>
        <v>49017</v>
      </c>
      <c r="I1377" s="177">
        <f>_xll.qlInterestRateIndexValueDate(Index1M,$H1377)</f>
        <v>49019</v>
      </c>
      <c r="J1377" s="182">
        <f>IFERROR(_xll.qlIndexFixing(Index1M,$H1377,TRUE,_xll.ohTrigger(RecalcTrigger,Trigger1M)),NA())</f>
        <v>1.8928057279968269E-2</v>
      </c>
      <c r="K1377" s="44">
        <f>IFERROR(_xll.qlIndexFixing(Index3M,H1377,TRUE,_xll.ohTrigger(RecalcTrigger,Trigger3M)),NA())</f>
        <v>1.9309135711157589E-2</v>
      </c>
      <c r="L1377" s="44">
        <f>IFERROR(_xll.qlIndexFixing(Index6M,$H1377,TRUE,_xll.ohTrigger(RecalcTrigger,Trigger6M)),NA())</f>
        <v>1.9471894859766078E-2</v>
      </c>
      <c r="M1377" s="183">
        <f>IFERROR(_xll.qlIndexFixing(Index1Y,$H1377,TRUE,_xll.ohTrigger(RecalcTrigger,Trigger1Y)),NA())</f>
        <v>1.97482112634257E-2</v>
      </c>
      <c r="N1377" s="182">
        <f>IFERROR(_xll.qlIndexFixing(ONIndex1M,I1377,TRUE,_xll.ohTrigger(RecalcTrigger,Trigger1M)),NA())</f>
        <v>1.8933342536975317E-2</v>
      </c>
      <c r="O1377" s="44">
        <f>IFERROR(_xll.qlIndexFixing(ONIndex3M,I1377,TRUE,_xll.ohTrigger(RecalcTrigger,Trigger3M)),NA())</f>
        <v>1.9338620905120507E-2</v>
      </c>
      <c r="P1377" s="44">
        <f>IFERROR(_xll.qlIndexFixing(ONIndex6M,I1377,TRUE,_xll.ohTrigger(RecalcTrigger,Trigger6M)),NA())</f>
        <v>1.9543340834609069E-2</v>
      </c>
      <c r="Q1377" s="183">
        <f>IFERROR(_xll.qlIndexFixing(ONIndex1Y,I1377,TRUE,_xll.ohTrigger(RecalcTrigger,Trigger1Y)),NA())</f>
        <v>1.9896659517320003E-2</v>
      </c>
    </row>
    <row r="1378" spans="2:17" x14ac:dyDescent="0.2">
      <c r="B1378" s="39" t="s">
        <v>42</v>
      </c>
      <c r="D1378" s="42">
        <f>_xll.qlCalendarAdvance(Calendar,$D1377,B1378,"f",FALSE)</f>
        <v>49024</v>
      </c>
      <c r="E1378" s="177">
        <f>_xll.qlInterestRateIndexValueDate(IndexON,D1378)</f>
        <v>49024</v>
      </c>
      <c r="F1378" s="193">
        <f>IFERROR(_xll.qlIndexFixing(IndexON,D1378,TRUE,_xll.ohTrigger(RecalcTrigger,TriggerON)),NA())</f>
        <v>1.8764298236897403E-2</v>
      </c>
      <c r="H1378" s="42">
        <f>_xll.qlCalendarAdvance(Calendar,$H1377,B1378,"f",FALSE)</f>
        <v>49024</v>
      </c>
      <c r="I1378" s="177">
        <f>_xll.qlInterestRateIndexValueDate(Index1M,$H1378)</f>
        <v>49026</v>
      </c>
      <c r="J1378" s="182">
        <f>IFERROR(_xll.qlIndexFixing(Index1M,$H1378,TRUE,_xll.ohTrigger(RecalcTrigger,Trigger1M)),NA())</f>
        <v>1.8915419534742961E-2</v>
      </c>
      <c r="K1378" s="44">
        <f>IFERROR(_xll.qlIndexFixing(Index3M,H1378,TRUE,_xll.ohTrigger(RecalcTrigger,Trigger3M)),NA())</f>
        <v>1.9296139813468293E-2</v>
      </c>
      <c r="L1378" s="44">
        <f>IFERROR(_xll.qlIndexFixing(Index6M,$H1378,TRUE,_xll.ohTrigger(RecalcTrigger,Trigger6M)),NA())</f>
        <v>1.9458362030079543E-2</v>
      </c>
      <c r="M1378" s="183">
        <f>IFERROR(_xll.qlIndexFixing(Index1Y,$H1378,TRUE,_xll.ohTrigger(RecalcTrigger,Trigger1Y)),NA())</f>
        <v>1.9732435176328906E-2</v>
      </c>
      <c r="N1378" s="182">
        <f>IFERROR(_xll.qlIndexFixing(ONIndex1M,I1378,TRUE,_xll.ohTrigger(RecalcTrigger,Trigger1M)),NA())</f>
        <v>1.8920768984376224E-2</v>
      </c>
      <c r="O1378" s="44">
        <f>IFERROR(_xll.qlIndexFixing(ONIndex3M,I1378,TRUE,_xll.ohTrigger(RecalcTrigger,Trigger3M)),NA())</f>
        <v>1.9325787668567074E-2</v>
      </c>
      <c r="P1378" s="44">
        <f>IFERROR(_xll.qlIndexFixing(ONIndex6M,I1378,TRUE,_xll.ohTrigger(RecalcTrigger,Trigger6M)),NA())</f>
        <v>1.9530214486520592E-2</v>
      </c>
      <c r="Q1378" s="183">
        <f>IFERROR(_xll.qlIndexFixing(ONIndex1Y,I1378,TRUE,_xll.ohTrigger(RecalcTrigger,Trigger1Y)),NA())</f>
        <v>1.9883486078979828E-2</v>
      </c>
    </row>
    <row r="1379" spans="2:17" x14ac:dyDescent="0.2">
      <c r="B1379" s="39" t="s">
        <v>42</v>
      </c>
      <c r="D1379" s="42">
        <f>_xll.qlCalendarAdvance(Calendar,$D1378,B1379,"f",FALSE)</f>
        <v>49031</v>
      </c>
      <c r="E1379" s="177">
        <f>_xll.qlInterestRateIndexValueDate(IndexON,D1379)</f>
        <v>49031</v>
      </c>
      <c r="F1379" s="193">
        <f>IFERROR(_xll.qlIndexFixing(IndexON,D1379,TRUE,_xll.ohTrigger(RecalcTrigger,TriggerON)),NA())</f>
        <v>1.8752567106110618E-2</v>
      </c>
      <c r="H1379" s="42">
        <f>_xll.qlCalendarAdvance(Calendar,$H1378,B1379,"f",FALSE)</f>
        <v>49031</v>
      </c>
      <c r="I1379" s="177">
        <f>_xll.qlInterestRateIndexValueDate(Index1M,$H1379)</f>
        <v>49033</v>
      </c>
      <c r="J1379" s="182">
        <f>IFERROR(_xll.qlIndexFixing(Index1M,$H1379,TRUE,_xll.ohTrigger(RecalcTrigger,Trigger1M)),NA())</f>
        <v>1.8903987089531414E-2</v>
      </c>
      <c r="K1379" s="44">
        <f>IFERROR(_xll.qlIndexFixing(Index3M,H1379,TRUE,_xll.ohTrigger(RecalcTrigger,Trigger3M)),NA())</f>
        <v>1.9283127595344424E-2</v>
      </c>
      <c r="L1379" s="44">
        <f>IFERROR(_xll.qlIndexFixing(Index6M,$H1379,TRUE,_xll.ohTrigger(RecalcTrigger,Trigger6M)),NA())</f>
        <v>1.9446163450655102E-2</v>
      </c>
      <c r="M1379" s="183">
        <f>IFERROR(_xll.qlIndexFixing(Index1Y,$H1379,TRUE,_xll.ohTrigger(RecalcTrigger,Trigger1Y)),NA())</f>
        <v>1.9720381617871749E-2</v>
      </c>
      <c r="N1379" s="182">
        <f>IFERROR(_xll.qlIndexFixing(ONIndex1M,I1379,TRUE,_xll.ohTrigger(RecalcTrigger,Trigger1M)),NA())</f>
        <v>1.8908168703237749E-2</v>
      </c>
      <c r="O1379" s="44">
        <f>IFERROR(_xll.qlIndexFixing(ONIndex3M,I1379,TRUE,_xll.ohTrigger(RecalcTrigger,Trigger3M)),NA())</f>
        <v>1.9312936805793157E-2</v>
      </c>
      <c r="P1379" s="44">
        <f>IFERROR(_xll.qlIndexFixing(ONIndex6M,I1379,TRUE,_xll.ohTrigger(RecalcTrigger,Trigger6M)),NA())</f>
        <v>1.9517064989349464E-2</v>
      </c>
      <c r="Q1379" s="183">
        <f>IFERROR(_xll.qlIndexFixing(ONIndex1Y,I1379,TRUE,_xll.ohTrigger(RecalcTrigger,Trigger1Y)),NA())</f>
        <v>1.9870291344794566E-2</v>
      </c>
    </row>
    <row r="1380" spans="2:17" x14ac:dyDescent="0.2">
      <c r="B1380" s="39" t="s">
        <v>42</v>
      </c>
      <c r="D1380" s="42">
        <f>_xll.qlCalendarAdvance(Calendar,$D1379,B1380,"f",FALSE)</f>
        <v>49038</v>
      </c>
      <c r="E1380" s="177">
        <f>_xll.qlInterestRateIndexValueDate(IndexON,D1380)</f>
        <v>49038</v>
      </c>
      <c r="F1380" s="193">
        <f>IFERROR(_xll.qlIndexFixing(IndexON,D1380,TRUE,_xll.ohTrigger(RecalcTrigger,TriggerON)),NA())</f>
        <v>1.8740816722804254E-2</v>
      </c>
      <c r="H1380" s="42">
        <f>_xll.qlCalendarAdvance(Calendar,$H1379,B1380,"f",FALSE)</f>
        <v>49038</v>
      </c>
      <c r="I1380" s="177">
        <f>_xll.qlInterestRateIndexValueDate(Index1M,$H1380)</f>
        <v>49040</v>
      </c>
      <c r="J1380" s="182">
        <f>IFERROR(_xll.qlIndexFixing(Index1M,$H1380,TRUE,_xll.ohTrigger(RecalcTrigger,Trigger1M)),NA())</f>
        <v>1.8890064941852747E-2</v>
      </c>
      <c r="K1380" s="44">
        <f>IFERROR(_xll.qlIndexFixing(Index3M,H1380,TRUE,_xll.ohTrigger(RecalcTrigger,Trigger3M)),NA())</f>
        <v>1.9270517943436417E-2</v>
      </c>
      <c r="L1380" s="44">
        <f>IFERROR(_xll.qlIndexFixing(Index6M,$H1380,TRUE,_xll.ohTrigger(RecalcTrigger,Trigger6M)),NA())</f>
        <v>1.9432595650786574E-2</v>
      </c>
      <c r="M1380" s="183">
        <f>IFERROR(_xll.qlIndexFixing(Index1Y,$H1380,TRUE,_xll.ohTrigger(RecalcTrigger,Trigger1Y)),NA())</f>
        <v>1.970644209241082E-2</v>
      </c>
      <c r="N1380" s="182">
        <f>IFERROR(_xll.qlIndexFixing(ONIndex1M,I1380,TRUE,_xll.ohTrigger(RecalcTrigger,Trigger1M)),NA())</f>
        <v>1.8891929385187467E-2</v>
      </c>
      <c r="O1380" s="44">
        <f>IFERROR(_xll.qlIndexFixing(ONIndex3M,I1380,TRUE,_xll.ohTrigger(RecalcTrigger,Trigger3M)),NA())</f>
        <v>1.9296388732321645E-2</v>
      </c>
      <c r="P1380" s="44">
        <f>IFERROR(_xll.qlIndexFixing(ONIndex6M,I1380,TRUE,_xll.ohTrigger(RecalcTrigger,Trigger6M)),NA())</f>
        <v>1.9500124793063733E-2</v>
      </c>
      <c r="Q1380" s="183">
        <f>IFERROR(_xll.qlIndexFixing(ONIndex1Y,I1380,TRUE,_xll.ohTrigger(RecalcTrigger,Trigger1Y)),NA())</f>
        <v>1.9853295700142937E-2</v>
      </c>
    </row>
    <row r="1381" spans="2:17" x14ac:dyDescent="0.2">
      <c r="B1381" s="39" t="s">
        <v>42</v>
      </c>
      <c r="D1381" s="42">
        <f>_xll.qlCalendarAdvance(Calendar,$D1380,B1381,"f",FALSE)</f>
        <v>49045</v>
      </c>
      <c r="E1381" s="177">
        <f>_xll.qlInterestRateIndexValueDate(IndexON,D1381)</f>
        <v>49045</v>
      </c>
      <c r="F1381" s="193">
        <f>IFERROR(_xll.qlIndexFixing(IndexON,D1381,TRUE,_xll.ohTrigger(RecalcTrigger,TriggerON)),NA())</f>
        <v>1.8729047309600233E-2</v>
      </c>
      <c r="H1381" s="42">
        <f>_xll.qlCalendarAdvance(Calendar,$H1380,B1381,"f",FALSE)</f>
        <v>49045</v>
      </c>
      <c r="I1381" s="177">
        <f>_xll.qlInterestRateIndexValueDate(Index1M,$H1381)</f>
        <v>49047</v>
      </c>
      <c r="J1381" s="182">
        <f>IFERROR(_xll.qlIndexFixing(Index1M,$H1381,TRUE,_xll.ohTrigger(RecalcTrigger,Trigger1M)),NA())</f>
        <v>1.8877348489788892E-2</v>
      </c>
      <c r="K1381" s="44">
        <f>IFERROR(_xll.qlIndexFixing(Index3M,H1381,TRUE,_xll.ohTrigger(RecalcTrigger,Trigger3M)),NA())</f>
        <v>1.9257475554218566E-2</v>
      </c>
      <c r="L1381" s="44">
        <f>IFERROR(_xll.qlIndexFixing(Index6M,$H1381,TRUE,_xll.ohTrigger(RecalcTrigger,Trigger6M)),NA())</f>
        <v>1.9419007425725145E-2</v>
      </c>
      <c r="M1381" s="183">
        <f>IFERROR(_xll.qlIndexFixing(Index1Y,$H1381,TRUE,_xll.ohTrigger(RecalcTrigger,Trigger1Y)),NA())</f>
        <v>1.9692486357947531E-2</v>
      </c>
      <c r="N1381" s="182">
        <f>IFERROR(_xll.qlIndexFixing(ONIndex1M,I1381,TRUE,_xll.ohTrigger(RecalcTrigger,Trigger1M)),NA())</f>
        <v>1.8882888745430648E-2</v>
      </c>
      <c r="O1381" s="44">
        <f>IFERROR(_xll.qlIndexFixing(ONIndex3M,I1381,TRUE,_xll.ohTrigger(RecalcTrigger,Trigger3M)),NA())</f>
        <v>1.9287183106859729E-2</v>
      </c>
      <c r="P1381" s="44">
        <f>IFERROR(_xll.qlIndexFixing(ONIndex6M,I1381,TRUE,_xll.ohTrigger(RecalcTrigger,Trigger6M)),NA())</f>
        <v>1.9490697331292495E-2</v>
      </c>
      <c r="Q1381" s="183">
        <f>IFERROR(_xll.qlIndexFixing(ONIndex1Y,I1381,TRUE,_xll.ohTrigger(RecalcTrigger,Trigger1Y)),NA())</f>
        <v>1.98438387484412E-2</v>
      </c>
    </row>
    <row r="1382" spans="2:17" x14ac:dyDescent="0.2">
      <c r="B1382" s="39" t="s">
        <v>42</v>
      </c>
      <c r="D1382" s="42">
        <f>_xll.qlCalendarAdvance(Calendar,$D1381,B1382,"f",FALSE)</f>
        <v>49052</v>
      </c>
      <c r="E1382" s="177">
        <f>_xll.qlInterestRateIndexValueDate(IndexON,D1382)</f>
        <v>49052</v>
      </c>
      <c r="F1382" s="193">
        <f>IFERROR(_xll.qlIndexFixing(IndexON,D1382,TRUE,_xll.ohTrigger(RecalcTrigger,TriggerON)),NA())</f>
        <v>1.871725909023958E-2</v>
      </c>
      <c r="H1382" s="42">
        <f>_xll.qlCalendarAdvance(Calendar,$H1381,B1382,"f",FALSE)</f>
        <v>49052</v>
      </c>
      <c r="I1382" s="177">
        <f>_xll.qlInterestRateIndexValueDate(Index1M,$H1382)</f>
        <v>49054</v>
      </c>
      <c r="J1382" s="182">
        <f>IFERROR(_xll.qlIndexFixing(Index1M,$H1382,TRUE,_xll.ohTrigger(RecalcTrigger,Trigger1M)),NA())</f>
        <v>1.8864606197712408E-2</v>
      </c>
      <c r="K1382" s="44">
        <f>IFERROR(_xll.qlIndexFixing(Index3M,H1382,TRUE,_xll.ohTrigger(RecalcTrigger,Trigger3M)),NA())</f>
        <v>1.9244417511968436E-2</v>
      </c>
      <c r="L1382" s="44">
        <f>IFERROR(_xll.qlIndexFixing(Index6M,$H1382,TRUE,_xll.ohTrigger(RecalcTrigger,Trigger6M)),NA())</f>
        <v>1.9405398974058626E-2</v>
      </c>
      <c r="M1382" s="183">
        <f>IFERROR(_xll.qlIndexFixing(Index1Y,$H1382,TRUE,_xll.ohTrigger(RecalcTrigger,Trigger1Y)),NA())</f>
        <v>1.9678514609059387E-2</v>
      </c>
      <c r="N1382" s="182">
        <f>IFERROR(_xll.qlIndexFixing(ONIndex1M,I1382,TRUE,_xll.ohTrigger(RecalcTrigger,Trigger1M)),NA())</f>
        <v>1.887020946340634E-2</v>
      </c>
      <c r="O1382" s="44">
        <f>IFERROR(_xll.qlIndexFixing(ONIndex3M,I1382,TRUE,_xll.ohTrigger(RecalcTrigger,Trigger3M)),NA())</f>
        <v>1.9274280723777792E-2</v>
      </c>
      <c r="P1382" s="44">
        <f>IFERROR(_xll.qlIndexFixing(ONIndex6M,I1382,TRUE,_xll.ohTrigger(RecalcTrigger,Trigger6M)),NA())</f>
        <v>1.9477479563212441E-2</v>
      </c>
      <c r="Q1382" s="183">
        <f>IFERROR(_xll.qlIndexFixing(ONIndex1Y,I1382,TRUE,_xll.ohTrigger(RecalcTrigger,Trigger1Y)),NA())</f>
        <v>1.983058126660886E-2</v>
      </c>
    </row>
    <row r="1383" spans="2:17" x14ac:dyDescent="0.2">
      <c r="B1383" s="39" t="s">
        <v>42</v>
      </c>
      <c r="D1383" s="42">
        <f>_xll.qlCalendarAdvance(Calendar,$D1382,B1383,"f",FALSE)</f>
        <v>49059</v>
      </c>
      <c r="E1383" s="177">
        <f>_xll.qlInterestRateIndexValueDate(IndexON,D1383)</f>
        <v>49059</v>
      </c>
      <c r="F1383" s="193">
        <f>IFERROR(_xll.qlIndexFixing(IndexON,D1383,TRUE,_xll.ohTrigger(RecalcTrigger,TriggerON)),NA())</f>
        <v>1.870545228766396E-2</v>
      </c>
      <c r="H1383" s="42">
        <f>_xll.qlCalendarAdvance(Calendar,$H1382,B1383,"f",FALSE)</f>
        <v>49059</v>
      </c>
      <c r="I1383" s="177">
        <f>_xll.qlInterestRateIndexValueDate(Index1M,$H1383)</f>
        <v>49061</v>
      </c>
      <c r="J1383" s="182">
        <f>IFERROR(_xll.qlIndexFixing(Index1M,$H1383,TRUE,_xll.ohTrigger(RecalcTrigger,Trigger1M)),NA())</f>
        <v>1.8851838263417575E-2</v>
      </c>
      <c r="K1383" s="44">
        <f>IFERROR(_xll.qlIndexFixing(Index3M,H1383,TRUE,_xll.ohTrigger(RecalcTrigger,Trigger3M)),NA())</f>
        <v>1.9231344044435279E-2</v>
      </c>
      <c r="L1383" s="44">
        <f>IFERROR(_xll.qlIndexFixing(Index6M,$H1383,TRUE,_xll.ohTrigger(RecalcTrigger,Trigger6M)),NA())</f>
        <v>1.9391770494369586E-2</v>
      </c>
      <c r="M1383" s="183">
        <f>IFERROR(_xll.qlIndexFixing(Index1Y,$H1383,TRUE,_xll.ohTrigger(RecalcTrigger,Trigger1Y)),NA())</f>
        <v>1.9664527040315134E-2</v>
      </c>
      <c r="N1383" s="182">
        <f>IFERROR(_xll.qlIndexFixing(ONIndex1M,I1383,TRUE,_xll.ohTrigger(RecalcTrigger,Trigger1M)),NA())</f>
        <v>1.8855687104890606E-2</v>
      </c>
      <c r="O1383" s="44">
        <f>IFERROR(_xll.qlIndexFixing(ONIndex3M,I1383,TRUE,_xll.ohTrigger(RecalcTrigger,Trigger3M)),NA())</f>
        <v>1.9259514682348211E-2</v>
      </c>
      <c r="P1383" s="44">
        <f>IFERROR(_xll.qlIndexFixing(ONIndex6M,I1383,TRUE,_xll.ohTrigger(RecalcTrigger,Trigger6M)),NA())</f>
        <v>1.9462346168834799E-2</v>
      </c>
      <c r="Q1383" s="183">
        <f>IFERROR(_xll.qlIndexFixing(ONIndex1Y,I1383,TRUE,_xll.ohTrigger(RecalcTrigger,Trigger1Y)),NA())</f>
        <v>1.9815404724186081E-2</v>
      </c>
    </row>
    <row r="1384" spans="2:17" x14ac:dyDescent="0.2">
      <c r="B1384" s="39" t="s">
        <v>42</v>
      </c>
      <c r="D1384" s="42">
        <f>_xll.qlCalendarAdvance(Calendar,$D1383,B1384,"f",FALSE)</f>
        <v>49066</v>
      </c>
      <c r="E1384" s="177">
        <f>_xll.qlInterestRateIndexValueDate(IndexON,D1384)</f>
        <v>49066</v>
      </c>
      <c r="F1384" s="193">
        <f>IFERROR(_xll.qlIndexFixing(IndexON,D1384,TRUE,_xll.ohTrigger(RecalcTrigger,TriggerON)),NA())</f>
        <v>1.8693627125214718E-2</v>
      </c>
      <c r="H1384" s="42">
        <f>_xll.qlCalendarAdvance(Calendar,$H1383,B1384,"f",FALSE)</f>
        <v>49066</v>
      </c>
      <c r="I1384" s="177">
        <f>_xll.qlInterestRateIndexValueDate(Index1M,$H1384)</f>
        <v>49068</v>
      </c>
      <c r="J1384" s="182">
        <f>IFERROR(_xll.qlIndexFixing(Index1M,$H1384,TRUE,_xll.ohTrigger(RecalcTrigger,Trigger1M)),NA())</f>
        <v>1.8839044884706169E-2</v>
      </c>
      <c r="K1384" s="44">
        <f>IFERROR(_xll.qlIndexFixing(Index3M,H1384,TRUE,_xll.ohTrigger(RecalcTrigger,Trigger3M)),NA())</f>
        <v>1.9217829670113165E-2</v>
      </c>
      <c r="L1384" s="44">
        <f>IFERROR(_xll.qlIndexFixing(Index6M,$H1384,TRUE,_xll.ohTrigger(RecalcTrigger,Trigger6M)),NA())</f>
        <v>1.9376735588987191E-2</v>
      </c>
      <c r="M1384" s="183">
        <f>IFERROR(_xll.qlIndexFixing(Index1Y,$H1384,TRUE,_xll.ohTrigger(RecalcTrigger,Trigger1Y)),NA())</f>
        <v>1.9650523846271688E-2</v>
      </c>
      <c r="N1384" s="182">
        <f>IFERROR(_xll.qlIndexFixing(ONIndex1M,I1384,TRUE,_xll.ohTrigger(RecalcTrigger,Trigger1M)),NA())</f>
        <v>1.8844773280006777E-2</v>
      </c>
      <c r="O1384" s="44">
        <f>IFERROR(_xll.qlIndexFixing(ONIndex3M,I1384,TRUE,_xll.ohTrigger(RecalcTrigger,Trigger3M)),NA())</f>
        <v>1.9248426022997478E-2</v>
      </c>
      <c r="P1384" s="44">
        <f>IFERROR(_xll.qlIndexFixing(ONIndex6M,I1384,TRUE,_xll.ohTrigger(RecalcTrigger,Trigger6M)),NA())</f>
        <v>1.9450977129764624E-2</v>
      </c>
      <c r="Q1384" s="183">
        <f>IFERROR(_xll.qlIndexFixing(ONIndex1Y,I1384,TRUE,_xll.ohTrigger(RecalcTrigger,Trigger1Y)),NA())</f>
        <v>1.9804004886312399E-2</v>
      </c>
    </row>
    <row r="1385" spans="2:17" x14ac:dyDescent="0.2">
      <c r="B1385" s="39" t="s">
        <v>42</v>
      </c>
      <c r="D1385" s="42">
        <f>_xll.qlCalendarAdvance(Calendar,$D1384,B1385,"f",FALSE)</f>
        <v>49073</v>
      </c>
      <c r="E1385" s="177">
        <f>_xll.qlInterestRateIndexValueDate(IndexON,D1385)</f>
        <v>49073</v>
      </c>
      <c r="F1385" s="193">
        <f>IFERROR(_xll.qlIndexFixing(IndexON,D1385,TRUE,_xll.ohTrigger(RecalcTrigger,TriggerON)),NA())</f>
        <v>1.8681783825993392E-2</v>
      </c>
      <c r="H1385" s="42">
        <f>_xll.qlCalendarAdvance(Calendar,$H1384,B1385,"f",FALSE)</f>
        <v>49073</v>
      </c>
      <c r="I1385" s="177">
        <f>_xll.qlInterestRateIndexValueDate(Index1M,$H1385)</f>
        <v>49075</v>
      </c>
      <c r="J1385" s="182">
        <f>IFERROR(_xll.qlIndexFixing(Index1M,$H1385,TRUE,_xll.ohTrigger(RecalcTrigger,Trigger1M)),NA())</f>
        <v>1.8826226259374967E-2</v>
      </c>
      <c r="K1385" s="44">
        <f>IFERROR(_xll.qlIndexFixing(Index3M,H1385,TRUE,_xll.ohTrigger(RecalcTrigger,Trigger3M)),NA())</f>
        <v>1.9204724312488836E-2</v>
      </c>
      <c r="L1385" s="44">
        <f>IFERROR(_xll.qlIndexFixing(Index6M,$H1385,TRUE,_xll.ohTrigger(RecalcTrigger,Trigger6M)),NA())</f>
        <v>1.9363061458795596E-2</v>
      </c>
      <c r="M1385" s="183">
        <f>IFERROR(_xll.qlIndexFixing(Index1Y,$H1385,TRUE,_xll.ohTrigger(RecalcTrigger,Trigger1Y)),NA())</f>
        <v>1.963650522147721E-2</v>
      </c>
      <c r="N1385" s="182">
        <f>IFERROR(_xll.qlIndexFixing(ONIndex1M,I1385,TRUE,_xll.ohTrigger(RecalcTrigger,Trigger1M)),NA())</f>
        <v>1.8832016773515647E-2</v>
      </c>
      <c r="O1385" s="44">
        <f>IFERROR(_xll.qlIndexFixing(ONIndex3M,I1385,TRUE,_xll.ohTrigger(RecalcTrigger,Trigger3M)),NA())</f>
        <v>1.9235474158296739E-2</v>
      </c>
      <c r="P1385" s="44">
        <f>IFERROR(_xll.qlIndexFixing(ONIndex6M,I1385,TRUE,_xll.ohTrigger(RecalcTrigger,Trigger6M)),NA())</f>
        <v>1.9437692857122713E-2</v>
      </c>
      <c r="Q1385" s="183">
        <f>IFERROR(_xll.qlIndexFixing(ONIndex1Y,I1385,TRUE,_xll.ohTrigger(RecalcTrigger,Trigger1Y)),NA())</f>
        <v>1.9790686368024168E-2</v>
      </c>
    </row>
    <row r="1386" spans="2:17" x14ac:dyDescent="0.2">
      <c r="B1386" s="39" t="s">
        <v>42</v>
      </c>
      <c r="D1386" s="42">
        <f>_xll.qlCalendarAdvance(Calendar,$D1385,B1386,"f",FALSE)</f>
        <v>49080</v>
      </c>
      <c r="E1386" s="177">
        <f>_xll.qlInterestRateIndexValueDate(IndexON,D1386)</f>
        <v>49080</v>
      </c>
      <c r="F1386" s="193">
        <f>IFERROR(_xll.qlIndexFixing(IndexON,D1386,TRUE,_xll.ohTrigger(RecalcTrigger,TriggerON)),NA())</f>
        <v>1.86699226135012E-2</v>
      </c>
      <c r="H1386" s="42">
        <f>_xll.qlCalendarAdvance(Calendar,$H1385,B1386,"f",FALSE)</f>
        <v>49080</v>
      </c>
      <c r="I1386" s="177">
        <f>_xll.qlInterestRateIndexValueDate(Index1M,$H1386)</f>
        <v>49082</v>
      </c>
      <c r="J1386" s="182">
        <f>IFERROR(_xll.qlIndexFixing(Index1M,$H1386,TRUE,_xll.ohTrigger(RecalcTrigger,Trigger1M)),NA())</f>
        <v>1.8813382585218252E-2</v>
      </c>
      <c r="K1386" s="44">
        <f>IFERROR(_xll.qlIndexFixing(Index3M,H1386,TRUE,_xll.ohTrigger(RecalcTrigger,Trigger3M)),NA())</f>
        <v>1.9191604228773727E-2</v>
      </c>
      <c r="L1386" s="44">
        <f>IFERROR(_xll.qlIndexFixing(Index6M,$H1386,TRUE,_xll.ohTrigger(RecalcTrigger,Trigger6M)),NA())</f>
        <v>1.9349367937282765E-2</v>
      </c>
      <c r="M1386" s="183">
        <f>IFERROR(_xll.qlIndexFixing(Index1Y,$H1386,TRUE,_xll.ohTrigger(RecalcTrigger,Trigger1Y)),NA())</f>
        <v>1.9622471360469348E-2</v>
      </c>
      <c r="N1386" s="182">
        <f>IFERROR(_xll.qlIndexFixing(ONIndex1M,I1386,TRUE,_xll.ohTrigger(RecalcTrigger,Trigger1M)),NA())</f>
        <v>1.8819234920339767E-2</v>
      </c>
      <c r="O1386" s="44">
        <f>IFERROR(_xll.qlIndexFixing(ONIndex3M,I1386,TRUE,_xll.ohTrigger(RecalcTrigger,Trigger3M)),NA())</f>
        <v>1.9222506252747351E-2</v>
      </c>
      <c r="P1386" s="44">
        <f>IFERROR(_xll.qlIndexFixing(ONIndex6M,I1386,TRUE,_xll.ohTrigger(RecalcTrigger,Trigger6M)),NA())</f>
        <v>1.9424386808699623E-2</v>
      </c>
      <c r="Q1386" s="183">
        <f>IFERROR(_xll.qlIndexFixing(ONIndex1Y,I1386,TRUE,_xll.ohTrigger(RecalcTrigger,Trigger1Y)),NA())</f>
        <v>1.9777347884506469E-2</v>
      </c>
    </row>
    <row r="1387" spans="2:17" x14ac:dyDescent="0.2">
      <c r="B1387" s="39" t="s">
        <v>42</v>
      </c>
      <c r="D1387" s="42">
        <f>_xll.qlCalendarAdvance(Calendar,$D1386,B1387,"f",FALSE)</f>
        <v>49087</v>
      </c>
      <c r="E1387" s="177">
        <f>_xll.qlInterestRateIndexValueDate(IndexON,D1387)</f>
        <v>49087</v>
      </c>
      <c r="F1387" s="193">
        <f>IFERROR(_xll.qlIndexFixing(IndexON,D1387,TRUE,_xll.ohTrigger(RecalcTrigger,TriggerON)),NA())</f>
        <v>1.8658043710519934E-2</v>
      </c>
      <c r="H1387" s="42">
        <f>_xll.qlCalendarAdvance(Calendar,$H1386,B1387,"f",FALSE)</f>
        <v>49087</v>
      </c>
      <c r="I1387" s="177">
        <f>_xll.qlInterestRateIndexValueDate(Index1M,$H1387)</f>
        <v>49089</v>
      </c>
      <c r="J1387" s="182">
        <f>IFERROR(_xll.qlIndexFixing(Index1M,$H1387,TRUE,_xll.ohTrigger(RecalcTrigger,Trigger1M)),NA())</f>
        <v>1.8800514060030304E-2</v>
      </c>
      <c r="K1387" s="44">
        <f>IFERROR(_xll.qlIndexFixing(Index3M,H1387,TRUE,_xll.ohTrigger(RecalcTrigger,Trigger3M)),NA())</f>
        <v>1.9178469646717832E-2</v>
      </c>
      <c r="L1387" s="44">
        <f>IFERROR(_xll.qlIndexFixing(Index6M,$H1387,TRUE,_xll.ohTrigger(RecalcTrigger,Trigger6M)),NA())</f>
        <v>1.9335655223049402E-2</v>
      </c>
      <c r="M1387" s="183">
        <f>IFERROR(_xll.qlIndexFixing(Index1Y,$H1387,TRUE,_xll.ohTrigger(RecalcTrigger,Trigger1Y)),NA())</f>
        <v>1.9608422457775228E-2</v>
      </c>
      <c r="N1387" s="182">
        <f>IFERROR(_xll.qlIndexFixing(ONIndex1M,I1387,TRUE,_xll.ohTrigger(RecalcTrigger,Trigger1M)),NA())</f>
        <v>1.8806427917761326E-2</v>
      </c>
      <c r="O1387" s="44">
        <f>IFERROR(_xll.qlIndexFixing(ONIndex3M,I1387,TRUE,_xll.ohTrigger(RecalcTrigger,Trigger3M)),NA())</f>
        <v>1.9209522532808165E-2</v>
      </c>
      <c r="P1387" s="44">
        <f>IFERROR(_xll.qlIndexFixing(ONIndex6M,I1387,TRUE,_xll.ohTrigger(RecalcTrigger,Trigger6M)),NA())</f>
        <v>1.9411059180818313E-2</v>
      </c>
      <c r="Q1387" s="183">
        <f>IFERROR(_xll.qlIndexFixing(ONIndex1Y,I1387,TRUE,_xll.ohTrigger(RecalcTrigger,Trigger1Y)),NA())</f>
        <v>1.9763989625847245E-2</v>
      </c>
    </row>
    <row r="1388" spans="2:17" x14ac:dyDescent="0.2">
      <c r="B1388" s="39" t="s">
        <v>42</v>
      </c>
      <c r="D1388" s="42">
        <f>_xll.qlCalendarAdvance(Calendar,$D1387,B1388,"f",FALSE)</f>
        <v>49094</v>
      </c>
      <c r="E1388" s="177">
        <f>_xll.qlInterestRateIndexValueDate(IndexON,D1388)</f>
        <v>49094</v>
      </c>
      <c r="F1388" s="193">
        <f>IFERROR(_xll.qlIndexFixing(IndexON,D1388,TRUE,_xll.ohTrigger(RecalcTrigger,TriggerON)),NA())</f>
        <v>1.864614734079062E-2</v>
      </c>
      <c r="H1388" s="42">
        <f>_xll.qlCalendarAdvance(Calendar,$H1387,B1388,"f",FALSE)</f>
        <v>49094</v>
      </c>
      <c r="I1388" s="177">
        <f>_xll.qlInterestRateIndexValueDate(Index1M,$H1388)</f>
        <v>49096</v>
      </c>
      <c r="J1388" s="182">
        <f>IFERROR(_xll.qlIndexFixing(Index1M,$H1388,TRUE,_xll.ohTrigger(RecalcTrigger,Trigger1M)),NA())</f>
        <v>1.8787620881607903E-2</v>
      </c>
      <c r="K1388" s="44">
        <f>IFERROR(_xll.qlIndexFixing(Index3M,H1388,TRUE,_xll.ohTrigger(RecalcTrigger,Trigger3M)),NA())</f>
        <v>1.9165320794073744E-2</v>
      </c>
      <c r="L1388" s="44">
        <f>IFERROR(_xll.qlIndexFixing(Index6M,$H1388,TRUE,_xll.ohTrigger(RecalcTrigger,Trigger6M)),NA())</f>
        <v>1.9323334625676512E-2</v>
      </c>
      <c r="M1388" s="183">
        <f>IFERROR(_xll.qlIndexFixing(Index1Y,$H1388,TRUE,_xll.ohTrigger(RecalcTrigger,Trigger1Y)),NA())</f>
        <v>1.9594358707913234E-2</v>
      </c>
      <c r="N1388" s="182">
        <f>IFERROR(_xll.qlIndexFixing(ONIndex1M,I1388,TRUE,_xll.ohTrigger(RecalcTrigger,Trigger1M)),NA())</f>
        <v>1.8793595963302323E-2</v>
      </c>
      <c r="O1388" s="44">
        <f>IFERROR(_xll.qlIndexFixing(ONIndex3M,I1388,TRUE,_xll.ohTrigger(RecalcTrigger,Trigger3M)),NA())</f>
        <v>1.919652322501797E-2</v>
      </c>
      <c r="P1388" s="44">
        <f>IFERROR(_xll.qlIndexFixing(ONIndex6M,I1388,TRUE,_xll.ohTrigger(RecalcTrigger,Trigger6M)),NA())</f>
        <v>1.9397710169801741E-2</v>
      </c>
      <c r="Q1388" s="183">
        <f>IFERROR(_xll.qlIndexFixing(ONIndex1Y,I1388,TRUE,_xll.ohTrigger(RecalcTrigger,Trigger1Y)),NA())</f>
        <v>1.9750611782214378E-2</v>
      </c>
    </row>
    <row r="1389" spans="2:17" x14ac:dyDescent="0.2">
      <c r="B1389" s="39" t="s">
        <v>42</v>
      </c>
      <c r="D1389" s="42">
        <f>_xll.qlCalendarAdvance(Calendar,$D1388,B1389,"f",FALSE)</f>
        <v>49101</v>
      </c>
      <c r="E1389" s="177">
        <f>_xll.qlInterestRateIndexValueDate(IndexON,D1389)</f>
        <v>49101</v>
      </c>
      <c r="F1389" s="193">
        <f>IFERROR(_xll.qlIndexFixing(IndexON,D1389,TRUE,_xll.ohTrigger(RecalcTrigger,TriggerON)),NA())</f>
        <v>1.8634233727015115E-2</v>
      </c>
      <c r="H1389" s="42">
        <f>_xll.qlCalendarAdvance(Calendar,$H1388,B1389,"f",FALSE)</f>
        <v>49101</v>
      </c>
      <c r="I1389" s="177">
        <f>_xll.qlInterestRateIndexValueDate(Index1M,$H1389)</f>
        <v>49103</v>
      </c>
      <c r="J1389" s="182">
        <f>IFERROR(_xll.qlIndexFixing(Index1M,$H1389,TRUE,_xll.ohTrigger(RecalcTrigger,Trigger1M)),NA())</f>
        <v>1.8774703247745328E-2</v>
      </c>
      <c r="K1389" s="44">
        <f>IFERROR(_xll.qlIndexFixing(Index3M,H1389,TRUE,_xll.ohTrigger(RecalcTrigger,Trigger3M)),NA())</f>
        <v>1.9152157898585376E-2</v>
      </c>
      <c r="L1389" s="44">
        <f>IFERROR(_xll.qlIndexFixing(Index6M,$H1389,TRUE,_xll.ohTrigger(RecalcTrigger,Trigger6M)),NA())</f>
        <v>1.9309590147836061E-2</v>
      </c>
      <c r="M1389" s="183">
        <f>IFERROR(_xll.qlIndexFixing(Index1Y,$H1389,TRUE,_xll.ohTrigger(RecalcTrigger,Trigger1Y)),NA())</f>
        <v>1.9580280305389469E-2</v>
      </c>
      <c r="N1389" s="182">
        <f>IFERROR(_xll.qlIndexFixing(ONIndex1M,I1389,TRUE,_xll.ohTrigger(RecalcTrigger,Trigger1M)),NA())</f>
        <v>1.8780739254404821E-2</v>
      </c>
      <c r="O1389" s="44">
        <f>IFERROR(_xll.qlIndexFixing(ONIndex3M,I1389,TRUE,_xll.ohTrigger(RecalcTrigger,Trigger3M)),NA())</f>
        <v>1.9183508555995488E-2</v>
      </c>
      <c r="P1389" s="44">
        <f>IFERROR(_xll.qlIndexFixing(ONIndex6M,I1389,TRUE,_xll.ohTrigger(RecalcTrigger,Trigger6M)),NA())</f>
        <v>1.9384339971573183E-2</v>
      </c>
      <c r="Q1389" s="183">
        <f>IFERROR(_xll.qlIndexFixing(ONIndex1Y,I1389,TRUE,_xll.ohTrigger(RecalcTrigger,Trigger1Y)),NA())</f>
        <v>1.9737214543615877E-2</v>
      </c>
    </row>
    <row r="1390" spans="2:17" x14ac:dyDescent="0.2">
      <c r="B1390" s="39" t="s">
        <v>42</v>
      </c>
      <c r="D1390" s="42">
        <f>_xll.qlCalendarAdvance(Calendar,$D1389,B1390,"f",FALSE)</f>
        <v>49108</v>
      </c>
      <c r="E1390" s="177">
        <f>_xll.qlInterestRateIndexValueDate(IndexON,D1390)</f>
        <v>49108</v>
      </c>
      <c r="F1390" s="193">
        <f>IFERROR(_xll.qlIndexFixing(IndexON,D1390,TRUE,_xll.ohTrigger(RecalcTrigger,TriggerON)),NA())</f>
        <v>1.8622303092774573E-2</v>
      </c>
      <c r="H1390" s="42">
        <f>_xll.qlCalendarAdvance(Calendar,$H1389,B1390,"f",FALSE)</f>
        <v>49108</v>
      </c>
      <c r="I1390" s="177">
        <f>_xll.qlInterestRateIndexValueDate(Index1M,$H1390)</f>
        <v>49110</v>
      </c>
      <c r="J1390" s="182">
        <f>IFERROR(_xll.qlIndexFixing(Index1M,$H1390,TRUE,_xll.ohTrigger(RecalcTrigger,Trigger1M)),NA())</f>
        <v>1.8761761356236861E-2</v>
      </c>
      <c r="K1390" s="44">
        <f>IFERROR(_xll.qlIndexFixing(Index3M,H1390,TRUE,_xll.ohTrigger(RecalcTrigger,Trigger3M)),NA())</f>
        <v>1.9138981187996642E-2</v>
      </c>
      <c r="L1390" s="44">
        <f>IFERROR(_xll.qlIndexFixing(Index6M,$H1390,TRUE,_xll.ohTrigger(RecalcTrigger,Trigger6M)),NA())</f>
        <v>1.9295827031920482E-2</v>
      </c>
      <c r="M1390" s="183">
        <f>IFERROR(_xll.qlIndexFixing(Index1Y,$H1390,TRUE,_xll.ohTrigger(RecalcTrigger,Trigger1Y)),NA())</f>
        <v>1.9566187444701285E-2</v>
      </c>
      <c r="N1390" s="182">
        <f>IFERROR(_xll.qlIndexFixing(ONIndex1M,I1390,TRUE,_xll.ohTrigger(RecalcTrigger,Trigger1M)),NA())</f>
        <v>1.8767857988271075E-2</v>
      </c>
      <c r="O1390" s="44">
        <f>IFERROR(_xll.qlIndexFixing(ONIndex3M,I1390,TRUE,_xll.ohTrigger(RecalcTrigger,Trigger3M)),NA())</f>
        <v>1.9170478751959763E-2</v>
      </c>
      <c r="P1390" s="44">
        <f>IFERROR(_xll.qlIndexFixing(ONIndex6M,I1390,TRUE,_xll.ohTrigger(RecalcTrigger,Trigger6M)),NA())</f>
        <v>1.937094878285528E-2</v>
      </c>
      <c r="Q1390" s="183">
        <f>IFERROR(_xll.qlIndexFixing(ONIndex1Y,I1390,TRUE,_xll.ohTrigger(RecalcTrigger,Trigger1Y)),NA())</f>
        <v>1.9723798100299561E-2</v>
      </c>
    </row>
    <row r="1391" spans="2:17" x14ac:dyDescent="0.2">
      <c r="B1391" s="39" t="s">
        <v>42</v>
      </c>
      <c r="D1391" s="42">
        <f>_xll.qlCalendarAdvance(Calendar,$D1390,B1391,"f",FALSE)</f>
        <v>49115</v>
      </c>
      <c r="E1391" s="177">
        <f>_xll.qlInterestRateIndexValueDate(IndexON,D1391)</f>
        <v>49115</v>
      </c>
      <c r="F1391" s="193">
        <f>IFERROR(_xll.qlIndexFixing(IndexON,D1391,TRUE,_xll.ohTrigger(RecalcTrigger,TriggerON)),NA())</f>
        <v>1.8610355661250466E-2</v>
      </c>
      <c r="H1391" s="42">
        <f>_xll.qlCalendarAdvance(Calendar,$H1390,B1391,"f",FALSE)</f>
        <v>49115</v>
      </c>
      <c r="I1391" s="177">
        <f>_xll.qlInterestRateIndexValueDate(Index1M,$H1391)</f>
        <v>49117</v>
      </c>
      <c r="J1391" s="182">
        <f>IFERROR(_xll.qlIndexFixing(Index1M,$H1391,TRUE,_xll.ohTrigger(RecalcTrigger,Trigger1M)),NA())</f>
        <v>1.8748795404871788E-2</v>
      </c>
      <c r="K1391" s="44">
        <f>IFERROR(_xll.qlIndexFixing(Index3M,H1391,TRUE,_xll.ohTrigger(RecalcTrigger,Trigger3M)),NA())</f>
        <v>1.9125790890047976E-2</v>
      </c>
      <c r="L1391" s="44">
        <f>IFERROR(_xll.qlIndexFixing(Index6M,$H1391,TRUE,_xll.ohTrigger(RecalcTrigger,Trigger6M)),NA())</f>
        <v>1.9282045476474784E-2</v>
      </c>
      <c r="M1391" s="183">
        <f>IFERROR(_xll.qlIndexFixing(Index1Y,$H1391,TRUE,_xll.ohTrigger(RecalcTrigger,Trigger1Y)),NA())</f>
        <v>1.9552080320335518E-2</v>
      </c>
      <c r="N1391" s="182">
        <f>IFERROR(_xll.qlIndexFixing(ONIndex1M,I1391,TRUE,_xll.ohTrigger(RecalcTrigger,Trigger1M)),NA())</f>
        <v>1.8754952362423083E-2</v>
      </c>
      <c r="O1391" s="44">
        <f>IFERROR(_xll.qlIndexFixing(ONIndex3M,I1391,TRUE,_xll.ohTrigger(RecalcTrigger,Trigger3M)),NA())</f>
        <v>1.9157434039849264E-2</v>
      </c>
      <c r="P1391" s="44">
        <f>IFERROR(_xll.qlIndexFixing(ONIndex6M,I1391,TRUE,_xll.ohTrigger(RecalcTrigger,Trigger6M)),NA())</f>
        <v>1.9357536799571307E-2</v>
      </c>
      <c r="Q1391" s="183">
        <f>IFERROR(_xll.qlIndexFixing(ONIndex1Y,I1391,TRUE,_xll.ohTrigger(RecalcTrigger,Trigger1Y)),NA())</f>
        <v>1.9710362642273438E-2</v>
      </c>
    </row>
    <row r="1392" spans="2:17" x14ac:dyDescent="0.2">
      <c r="B1392" s="39" t="s">
        <v>42</v>
      </c>
      <c r="D1392" s="42">
        <f>_xll.qlCalendarAdvance(Calendar,$D1391,B1392,"f",FALSE)</f>
        <v>49122</v>
      </c>
      <c r="E1392" s="177">
        <f>_xll.qlInterestRateIndexValueDate(IndexON,D1392)</f>
        <v>49122</v>
      </c>
      <c r="F1392" s="193">
        <f>IFERROR(_xll.qlIndexFixing(IndexON,D1392,TRUE,_xll.ohTrigger(RecalcTrigger,TriggerON)),NA())</f>
        <v>1.8598391655464397E-2</v>
      </c>
      <c r="H1392" s="42">
        <f>_xll.qlCalendarAdvance(Calendar,$H1391,B1392,"f",FALSE)</f>
        <v>49122</v>
      </c>
      <c r="I1392" s="177">
        <f>_xll.qlInterestRateIndexValueDate(Index1M,$H1392)</f>
        <v>49124</v>
      </c>
      <c r="J1392" s="182">
        <f>IFERROR(_xll.qlIndexFixing(Index1M,$H1392,TRUE,_xll.ohTrigger(RecalcTrigger,Trigger1M)),NA())</f>
        <v>1.873580559144189E-2</v>
      </c>
      <c r="K1392" s="44">
        <f>IFERROR(_xll.qlIndexFixing(Index3M,H1392,TRUE,_xll.ohTrigger(RecalcTrigger,Trigger3M)),NA())</f>
        <v>1.9112587232477204E-2</v>
      </c>
      <c r="L1392" s="44">
        <f>IFERROR(_xll.qlIndexFixing(Index6M,$H1392,TRUE,_xll.ohTrigger(RecalcTrigger,Trigger6M)),NA())</f>
        <v>1.9268245680038289E-2</v>
      </c>
      <c r="M1392" s="183">
        <f>IFERROR(_xll.qlIndexFixing(Index1Y,$H1392,TRUE,_xll.ohTrigger(RecalcTrigger,Trigger1Y)),NA())</f>
        <v>1.9537959126768933E-2</v>
      </c>
      <c r="N1392" s="182">
        <f>IFERROR(_xll.qlIndexFixing(ONIndex1M,I1392,TRUE,_xll.ohTrigger(RecalcTrigger,Trigger1M)),NA())</f>
        <v>1.8742022574302908E-2</v>
      </c>
      <c r="O1392" s="44">
        <f>IFERROR(_xll.qlIndexFixing(ONIndex3M,I1392,TRUE,_xll.ohTrigger(RecalcTrigger,Trigger3M)),NA())</f>
        <v>1.9144374645723161E-2</v>
      </c>
      <c r="P1392" s="44">
        <f>IFERROR(_xll.qlIndexFixing(ONIndex6M,I1392,TRUE,_xll.ohTrigger(RecalcTrigger,Trigger6M)),NA())</f>
        <v>1.9344104218044222E-2</v>
      </c>
      <c r="Q1392" s="183">
        <f>IFERROR(_xll.qlIndexFixing(ONIndex1Y,I1392,TRUE,_xll.ohTrigger(RecalcTrigger,Trigger1Y)),NA())</f>
        <v>1.969690835970539E-2</v>
      </c>
    </row>
    <row r="1393" spans="2:17" x14ac:dyDescent="0.2">
      <c r="B1393" s="39" t="s">
        <v>42</v>
      </c>
      <c r="D1393" s="42">
        <f>_xll.qlCalendarAdvance(Calendar,$D1392,B1393,"f",FALSE)</f>
        <v>49129</v>
      </c>
      <c r="E1393" s="177">
        <f>_xll.qlInterestRateIndexValueDate(IndexON,D1393)</f>
        <v>49129</v>
      </c>
      <c r="F1393" s="193">
        <f>IFERROR(_xll.qlIndexFixing(IndexON,D1393,TRUE,_xll.ohTrigger(RecalcTrigger,TriggerON)),NA())</f>
        <v>1.8586411298917582E-2</v>
      </c>
      <c r="H1393" s="42">
        <f>_xll.qlCalendarAdvance(Calendar,$H1392,B1393,"f",FALSE)</f>
        <v>49129</v>
      </c>
      <c r="I1393" s="177">
        <f>_xll.qlInterestRateIndexValueDate(Index1M,$H1393)</f>
        <v>49131</v>
      </c>
      <c r="J1393" s="182">
        <f>IFERROR(_xll.qlIndexFixing(Index1M,$H1393,TRUE,_xll.ohTrigger(RecalcTrigger,Trigger1M)),NA())</f>
        <v>1.8722792113738951E-2</v>
      </c>
      <c r="K1393" s="44">
        <f>IFERROR(_xll.qlIndexFixing(Index3M,H1393,TRUE,_xll.ohTrigger(RecalcTrigger,Trigger3M)),NA())</f>
        <v>1.9099370443017814E-2</v>
      </c>
      <c r="L1393" s="44">
        <f>IFERROR(_xll.qlIndexFixing(Index6M,$H1393,TRUE,_xll.ohTrigger(RecalcTrigger,Trigger6M)),NA())</f>
        <v>1.925298701155893E-2</v>
      </c>
      <c r="M1393" s="183">
        <f>IFERROR(_xll.qlIndexFixing(Index1Y,$H1393,TRUE,_xll.ohTrigger(RecalcTrigger,Trigger1Y)),NA())</f>
        <v>1.9523824058467344E-2</v>
      </c>
      <c r="N1393" s="182">
        <f>IFERROR(_xll.qlIndexFixing(ONIndex1M,I1393,TRUE,_xll.ohTrigger(RecalcTrigger,Trigger1M)),NA())</f>
        <v>1.8729068821112804E-2</v>
      </c>
      <c r="O1393" s="44">
        <f>IFERROR(_xll.qlIndexFixing(ONIndex3M,I1393,TRUE,_xll.ohTrigger(RecalcTrigger,Trigger3M)),NA())</f>
        <v>1.9131300796360051E-2</v>
      </c>
      <c r="P1393" s="44">
        <f>IFERROR(_xll.qlIndexFixing(ONIndex6M,I1393,TRUE,_xll.ohTrigger(RecalcTrigger,Trigger6M)),NA())</f>
        <v>1.9330651234596985E-2</v>
      </c>
      <c r="Q1393" s="183">
        <f>IFERROR(_xll.qlIndexFixing(ONIndex1Y,I1393,TRUE,_xll.ohTrigger(RecalcTrigger,Trigger1Y)),NA())</f>
        <v>1.9683435442683361E-2</v>
      </c>
    </row>
    <row r="1394" spans="2:17" x14ac:dyDescent="0.2">
      <c r="B1394" s="39" t="s">
        <v>42</v>
      </c>
      <c r="D1394" s="42">
        <f>_xll.qlCalendarAdvance(Calendar,$D1393,B1394,"f",FALSE)</f>
        <v>49136</v>
      </c>
      <c r="E1394" s="177">
        <f>_xll.qlInterestRateIndexValueDate(IndexON,D1394)</f>
        <v>49136</v>
      </c>
      <c r="F1394" s="193">
        <f>IFERROR(_xll.qlIndexFixing(IndexON,D1394,TRUE,_xll.ohTrigger(RecalcTrigger,TriggerON)),NA())</f>
        <v>1.8574414814551687E-2</v>
      </c>
      <c r="H1394" s="42">
        <f>_xll.qlCalendarAdvance(Calendar,$H1393,B1394,"f",FALSE)</f>
        <v>49136</v>
      </c>
      <c r="I1394" s="177">
        <f>_xll.qlInterestRateIndexValueDate(Index1M,$H1394)</f>
        <v>49138</v>
      </c>
      <c r="J1394" s="182">
        <f>IFERROR(_xll.qlIndexFixing(Index1M,$H1394,TRUE,_xll.ohTrigger(RecalcTrigger,Trigger1M)),NA())</f>
        <v>1.8709755169554754E-2</v>
      </c>
      <c r="K1394" s="44">
        <f>IFERROR(_xll.qlIndexFixing(Index3M,H1394,TRUE,_xll.ohTrigger(RecalcTrigger,Trigger3M)),NA())</f>
        <v>1.9086140749403287E-2</v>
      </c>
      <c r="L1394" s="44">
        <f>IFERROR(_xll.qlIndexFixing(Index6M,$H1394,TRUE,_xll.ohTrigger(RecalcTrigger,Trigger6M)),NA())</f>
        <v>1.9239145508697202E-2</v>
      </c>
      <c r="M1394" s="183">
        <f>IFERROR(_xll.qlIndexFixing(Index1Y,$H1394,TRUE,_xll.ohTrigger(RecalcTrigger,Trigger1Y)),NA())</f>
        <v>1.9509675309886711E-2</v>
      </c>
      <c r="N1394" s="182">
        <f>IFERROR(_xll.qlIndexFixing(ONIndex1M,I1394,TRUE,_xll.ohTrigger(RecalcTrigger,Trigger1M)),NA())</f>
        <v>1.8716091300454707E-2</v>
      </c>
      <c r="O1394" s="44">
        <f>IFERROR(_xll.qlIndexFixing(ONIndex3M,I1394,TRUE,_xll.ohTrigger(RecalcTrigger,Trigger3M)),NA())</f>
        <v>1.9118212718138849E-2</v>
      </c>
      <c r="P1394" s="44">
        <f>IFERROR(_xll.qlIndexFixing(ONIndex6M,I1394,TRUE,_xll.ohTrigger(RecalcTrigger,Trigger6M)),NA())</f>
        <v>1.9317178045312744E-2</v>
      </c>
      <c r="Q1394" s="183">
        <f>IFERROR(_xll.qlIndexFixing(ONIndex1Y,I1394,TRUE,_xll.ohTrigger(RecalcTrigger,Trigger1Y)),NA())</f>
        <v>1.9669944081375235E-2</v>
      </c>
    </row>
    <row r="1395" spans="2:17" x14ac:dyDescent="0.2">
      <c r="B1395" s="39" t="s">
        <v>42</v>
      </c>
      <c r="D1395" s="42">
        <f>_xll.qlCalendarAdvance(Calendar,$D1394,B1395,"f",FALSE)</f>
        <v>49143</v>
      </c>
      <c r="E1395" s="177">
        <f>_xll.qlInterestRateIndexValueDate(IndexON,D1395)</f>
        <v>49143</v>
      </c>
      <c r="F1395" s="193">
        <f>IFERROR(_xll.qlIndexFixing(IndexON,D1395,TRUE,_xll.ohTrigger(RecalcTrigger,TriggerON)),NA())</f>
        <v>1.856240242586793E-2</v>
      </c>
      <c r="H1395" s="42">
        <f>_xll.qlCalendarAdvance(Calendar,$H1394,B1395,"f",FALSE)</f>
        <v>49143</v>
      </c>
      <c r="I1395" s="177">
        <f>_xll.qlInterestRateIndexValueDate(Index1M,$H1395)</f>
        <v>49145</v>
      </c>
      <c r="J1395" s="182">
        <f>IFERROR(_xll.qlIndexFixing(Index1M,$H1395,TRUE,_xll.ohTrigger(RecalcTrigger,Trigger1M)),NA())</f>
        <v>1.8696694956678583E-2</v>
      </c>
      <c r="K1395" s="44">
        <f>IFERROR(_xll.qlIndexFixing(Index3M,H1395,TRUE,_xll.ohTrigger(RecalcTrigger,Trigger3M)),NA())</f>
        <v>1.9072898379361897E-2</v>
      </c>
      <c r="L1395" s="44">
        <f>IFERROR(_xll.qlIndexFixing(Index6M,$H1395,TRUE,_xll.ohTrigger(RecalcTrigger,Trigger6M)),NA())</f>
        <v>1.9225286401743528E-2</v>
      </c>
      <c r="M1395" s="183">
        <f>IFERROR(_xll.qlIndexFixing(Index1Y,$H1395,TRUE,_xll.ohTrigger(RecalcTrigger,Trigger1Y)),NA())</f>
        <v>1.9495513075472256E-2</v>
      </c>
      <c r="N1395" s="182">
        <f>IFERROR(_xll.qlIndexFixing(ONIndex1M,I1395,TRUE,_xll.ohTrigger(RecalcTrigger,Trigger1M)),NA())</f>
        <v>1.8703090209610806E-2</v>
      </c>
      <c r="O1395" s="44">
        <f>IFERROR(_xll.qlIndexFixing(ONIndex3M,I1395,TRUE,_xll.ohTrigger(RecalcTrigger,Trigger3M)),NA())</f>
        <v>1.9105110637758216E-2</v>
      </c>
      <c r="P1395" s="44">
        <f>IFERROR(_xll.qlIndexFixing(ONIndex6M,I1395,TRUE,_xll.ohTrigger(RecalcTrigger,Trigger6M)),NA())</f>
        <v>1.9303684846674329E-2</v>
      </c>
      <c r="Q1395" s="183">
        <f>IFERROR(_xll.qlIndexFixing(ONIndex1Y,I1395,TRUE,_xll.ohTrigger(RecalcTrigger,Trigger1Y)),NA())</f>
        <v>1.9656434465868955E-2</v>
      </c>
    </row>
    <row r="1396" spans="2:17" x14ac:dyDescent="0.2">
      <c r="B1396" s="39" t="s">
        <v>42</v>
      </c>
      <c r="D1396" s="42">
        <f>_xll.qlCalendarAdvance(Calendar,$D1395,B1396,"f",FALSE)</f>
        <v>49150</v>
      </c>
      <c r="E1396" s="177">
        <f>_xll.qlInterestRateIndexValueDate(IndexON,D1396)</f>
        <v>49150</v>
      </c>
      <c r="F1396" s="193">
        <f>IFERROR(_xll.qlIndexFixing(IndexON,D1396,TRUE,_xll.ohTrigger(RecalcTrigger,TriggerON)),NA())</f>
        <v>1.8550374355887911E-2</v>
      </c>
      <c r="H1396" s="42">
        <f>_xll.qlCalendarAdvance(Calendar,$H1395,B1396,"f",FALSE)</f>
        <v>49150</v>
      </c>
      <c r="I1396" s="177">
        <f>_xll.qlInterestRateIndexValueDate(Index1M,$H1396)</f>
        <v>49152</v>
      </c>
      <c r="J1396" s="182">
        <f>IFERROR(_xll.qlIndexFixing(Index1M,$H1396,TRUE,_xll.ohTrigger(RecalcTrigger,Trigger1M)),NA())</f>
        <v>1.8683611672897227E-2</v>
      </c>
      <c r="K1396" s="44">
        <f>IFERROR(_xll.qlIndexFixing(Index3M,H1396,TRUE,_xll.ohTrigger(RecalcTrigger,Trigger3M)),NA())</f>
        <v>1.9059643560617567E-2</v>
      </c>
      <c r="L1396" s="44">
        <f>IFERROR(_xll.qlIndexFixing(Index6M,$H1396,TRUE,_xll.ohTrigger(RecalcTrigger,Trigger6M)),NA())</f>
        <v>1.9211409889254346E-2</v>
      </c>
      <c r="M1396" s="183">
        <f>IFERROR(_xll.qlIndexFixing(Index1Y,$H1396,TRUE,_xll.ohTrigger(RecalcTrigger,Trigger1Y)),NA())</f>
        <v>1.948133754966001E-2</v>
      </c>
      <c r="N1396" s="182">
        <f>IFERROR(_xll.qlIndexFixing(ONIndex1M,I1396,TRUE,_xll.ohTrigger(RecalcTrigger,Trigger1M)),NA())</f>
        <v>1.8690065745863294E-2</v>
      </c>
      <c r="O1396" s="44">
        <f>IFERROR(_xll.qlIndexFixing(ONIndex3M,I1396,TRUE,_xll.ohTrigger(RecalcTrigger,Trigger3M)),NA())</f>
        <v>1.909199478151713E-2</v>
      </c>
      <c r="P1396" s="44">
        <f>IFERROR(_xll.qlIndexFixing(ONIndex6M,I1396,TRUE,_xll.ohTrigger(RecalcTrigger,Trigger6M)),NA())</f>
        <v>1.9290171834605019E-2</v>
      </c>
      <c r="Q1396" s="183">
        <f>IFERROR(_xll.qlIndexFixing(ONIndex1Y,I1396,TRUE,_xll.ohTrigger(RecalcTrigger,Trigger1Y)),NA())</f>
        <v>1.9642906786332404E-2</v>
      </c>
    </row>
    <row r="1397" spans="2:17" x14ac:dyDescent="0.2">
      <c r="B1397" s="39" t="s">
        <v>42</v>
      </c>
      <c r="D1397" s="42">
        <f>_xll.qlCalendarAdvance(Calendar,$D1396,B1397,"f",FALSE)</f>
        <v>49157</v>
      </c>
      <c r="E1397" s="177">
        <f>_xll.qlInterestRateIndexValueDate(IndexON,D1397)</f>
        <v>49157</v>
      </c>
      <c r="F1397" s="193">
        <f>IFERROR(_xll.qlIndexFixing(IndexON,D1397,TRUE,_xll.ohTrigger(RecalcTrigger,TriggerON)),NA())</f>
        <v>1.8538330827793104E-2</v>
      </c>
      <c r="H1397" s="42">
        <f>_xll.qlCalendarAdvance(Calendar,$H1396,B1397,"f",FALSE)</f>
        <v>49157</v>
      </c>
      <c r="I1397" s="177">
        <f>_xll.qlInterestRateIndexValueDate(Index1M,$H1397)</f>
        <v>49159</v>
      </c>
      <c r="J1397" s="182">
        <f>IFERROR(_xll.qlIndexFixing(Index1M,$H1397,TRUE,_xll.ohTrigger(RecalcTrigger,Trigger1M)),NA())</f>
        <v>1.8670505515999969E-2</v>
      </c>
      <c r="K1397" s="44">
        <f>IFERROR(_xll.qlIndexFixing(Index3M,H1397,TRUE,_xll.ohTrigger(RecalcTrigger,Trigger3M)),NA())</f>
        <v>1.9046376520895962E-2</v>
      </c>
      <c r="L1397" s="44">
        <f>IFERROR(_xll.qlIndexFixing(Index6M,$H1397,TRUE,_xll.ohTrigger(RecalcTrigger,Trigger6M)),NA())</f>
        <v>1.919751616978008E-2</v>
      </c>
      <c r="M1397" s="183">
        <f>IFERROR(_xll.qlIndexFixing(Index1Y,$H1397,TRUE,_xll.ohTrigger(RecalcTrigger,Trigger1Y)),NA())</f>
        <v>1.9467148926873741E-2</v>
      </c>
      <c r="N1397" s="182">
        <f>IFERROR(_xll.qlIndexFixing(ONIndex1M,I1397,TRUE,_xll.ohTrigger(RecalcTrigger,Trigger1M)),NA())</f>
        <v>1.8677018106973975E-2</v>
      </c>
      <c r="O1397" s="44">
        <f>IFERROR(_xll.qlIndexFixing(ONIndex3M,I1397,TRUE,_xll.ohTrigger(RecalcTrigger,Trigger3M)),NA())</f>
        <v>1.9078865376034315E-2</v>
      </c>
      <c r="P1397" s="44">
        <f>IFERROR(_xll.qlIndexFixing(ONIndex6M,I1397,TRUE,_xll.ohTrigger(RecalcTrigger,Trigger6M)),NA())</f>
        <v>1.9276639205667578E-2</v>
      </c>
      <c r="Q1397" s="183">
        <f>IFERROR(_xll.qlIndexFixing(ONIndex1Y,I1397,TRUE,_xll.ohTrigger(RecalcTrigger,Trigger1Y)),NA())</f>
        <v>1.962936123277359E-2</v>
      </c>
    </row>
    <row r="1398" spans="2:17" x14ac:dyDescent="0.2">
      <c r="B1398" s="39" t="s">
        <v>42</v>
      </c>
      <c r="D1398" s="42">
        <f>_xll.qlCalendarAdvance(Calendar,$D1397,B1398,"f",FALSE)</f>
        <v>49164</v>
      </c>
      <c r="E1398" s="177">
        <f>_xll.qlInterestRateIndexValueDate(IndexON,D1398)</f>
        <v>49164</v>
      </c>
      <c r="F1398" s="193">
        <f>IFERROR(_xll.qlIndexFixing(IndexON,D1398,TRUE,_xll.ohTrigger(RecalcTrigger,TriggerON)),NA())</f>
        <v>1.852627206500479E-2</v>
      </c>
      <c r="H1398" s="42">
        <f>_xll.qlCalendarAdvance(Calendar,$H1397,B1398,"f",FALSE)</f>
        <v>49164</v>
      </c>
      <c r="I1398" s="177">
        <f>_xll.qlInterestRateIndexValueDate(Index1M,$H1398)</f>
        <v>49166</v>
      </c>
      <c r="J1398" s="182">
        <f>IFERROR(_xll.qlIndexFixing(Index1M,$H1398,TRUE,_xll.ohTrigger(RecalcTrigger,Trigger1M)),NA())</f>
        <v>1.8657376683776095E-2</v>
      </c>
      <c r="K1398" s="44">
        <f>IFERROR(_xll.qlIndexFixing(Index3M,H1398,TRUE,_xll.ohTrigger(RecalcTrigger,Trigger3M)),NA())</f>
        <v>1.9033097487916668E-2</v>
      </c>
      <c r="L1398" s="44">
        <f>IFERROR(_xll.qlIndexFixing(Index6M,$H1398,TRUE,_xll.ohTrigger(RecalcTrigger,Trigger6M)),NA())</f>
        <v>1.9183605441866855E-2</v>
      </c>
      <c r="M1398" s="183">
        <f>IFERROR(_xll.qlIndexFixing(Index1Y,$H1398,TRUE,_xll.ohTrigger(RecalcTrigger,Trigger1Y)),NA())</f>
        <v>1.9452947401528229E-2</v>
      </c>
      <c r="N1398" s="182">
        <f>IFERROR(_xll.qlIndexFixing(ONIndex1M,I1398,TRUE,_xll.ohTrigger(RecalcTrigger,Trigger1M)),NA())</f>
        <v>1.8663947489905297E-2</v>
      </c>
      <c r="O1398" s="44">
        <f>IFERROR(_xll.qlIndexFixing(ONIndex3M,I1398,TRUE,_xll.ohTrigger(RecalcTrigger,Trigger3M)),NA())</f>
        <v>1.9065722647688688E-2</v>
      </c>
      <c r="P1398" s="44">
        <f>IFERROR(_xll.qlIndexFixing(ONIndex6M,I1398,TRUE,_xll.ohTrigger(RecalcTrigger,Trigger6M)),NA())</f>
        <v>1.9263087155865222E-2</v>
      </c>
      <c r="Q1398" s="183">
        <f>IFERROR(_xll.qlIndexFixing(ONIndex1Y,I1398,TRUE,_xll.ohTrigger(RecalcTrigger,Trigger1Y)),NA())</f>
        <v>1.9615797995440332E-2</v>
      </c>
    </row>
    <row r="1399" spans="2:17" x14ac:dyDescent="0.2">
      <c r="B1399" s="39" t="s">
        <v>42</v>
      </c>
      <c r="D1399" s="42">
        <f>_xll.qlCalendarAdvance(Calendar,$D1398,B1399,"f",FALSE)</f>
        <v>49171</v>
      </c>
      <c r="E1399" s="177">
        <f>_xll.qlInterestRateIndexValueDate(IndexON,D1399)</f>
        <v>49171</v>
      </c>
      <c r="F1399" s="193">
        <f>IFERROR(_xll.qlIndexFixing(IndexON,D1399,TRUE,_xll.ohTrigger(RecalcTrigger,TriggerON)),NA())</f>
        <v>1.8514198290624506E-2</v>
      </c>
      <c r="H1399" s="42">
        <f>_xll.qlCalendarAdvance(Calendar,$H1398,B1399,"f",FALSE)</f>
        <v>49171</v>
      </c>
      <c r="I1399" s="177">
        <f>_xll.qlInterestRateIndexValueDate(Index1M,$H1399)</f>
        <v>49173</v>
      </c>
      <c r="J1399" s="182">
        <f>IFERROR(_xll.qlIndexFixing(Index1M,$H1399,TRUE,_xll.ohTrigger(RecalcTrigger,Trigger1M)),NA())</f>
        <v>1.8644225374002399E-2</v>
      </c>
      <c r="K1399" s="44">
        <f>IFERROR(_xll.qlIndexFixing(Index3M,H1399,TRUE,_xll.ohTrigger(RecalcTrigger,Trigger3M)),NA())</f>
        <v>1.9019806689394052E-2</v>
      </c>
      <c r="L1399" s="44">
        <f>IFERROR(_xll.qlIndexFixing(Index6M,$H1399,TRUE,_xll.ohTrigger(RecalcTrigger,Trigger6M)),NA())</f>
        <v>1.9169677904053491E-2</v>
      </c>
      <c r="M1399" s="183">
        <f>IFERROR(_xll.qlIndexFixing(Index1Y,$H1399,TRUE,_xll.ohTrigger(RecalcTrigger,Trigger1Y)),NA())</f>
        <v>1.9438733168027751E-2</v>
      </c>
      <c r="N1399" s="182">
        <f>IFERROR(_xll.qlIndexFixing(ONIndex1M,I1399,TRUE,_xll.ohTrigger(RecalcTrigger,Trigger1M)),NA())</f>
        <v>1.8650854092339131E-2</v>
      </c>
      <c r="O1399" s="44">
        <f>IFERROR(_xll.qlIndexFixing(ONIndex3M,I1399,TRUE,_xll.ohTrigger(RecalcTrigger,Trigger3M)),NA())</f>
        <v>1.9052566823178907E-2</v>
      </c>
      <c r="P1399" s="44">
        <f>IFERROR(_xll.qlIndexFixing(ONIndex6M,I1399,TRUE,_xll.ohTrigger(RecalcTrigger,Trigger6M)),NA())</f>
        <v>1.9249515881520907E-2</v>
      </c>
      <c r="Q1399" s="183">
        <f>IFERROR(_xll.qlIndexFixing(ONIndex1Y,I1399,TRUE,_xll.ohTrigger(RecalcTrigger,Trigger1Y)),NA())</f>
        <v>1.9602217264340638E-2</v>
      </c>
    </row>
    <row r="1400" spans="2:17" x14ac:dyDescent="0.2">
      <c r="B1400" s="39" t="s">
        <v>42</v>
      </c>
      <c r="D1400" s="42">
        <f>_xll.qlCalendarAdvance(Calendar,$D1399,B1400,"f",FALSE)</f>
        <v>49178</v>
      </c>
      <c r="E1400" s="177">
        <f>_xll.qlInterestRateIndexValueDate(IndexON,D1400)</f>
        <v>49178</v>
      </c>
      <c r="F1400" s="193">
        <f>IFERROR(_xll.qlIndexFixing(IndexON,D1400,TRUE,_xll.ohTrigger(RecalcTrigger,TriggerON)),NA())</f>
        <v>1.8502109727913663E-2</v>
      </c>
      <c r="H1400" s="42">
        <f>_xll.qlCalendarAdvance(Calendar,$H1399,B1400,"f",FALSE)</f>
        <v>49178</v>
      </c>
      <c r="I1400" s="177">
        <f>_xll.qlInterestRateIndexValueDate(Index1M,$H1400)</f>
        <v>49180</v>
      </c>
      <c r="J1400" s="182">
        <f>IFERROR(_xll.qlIndexFixing(Index1M,$H1400,TRUE,_xll.ohTrigger(RecalcTrigger,Trigger1M)),NA())</f>
        <v>1.8631051784475661E-2</v>
      </c>
      <c r="K1400" s="44">
        <f>IFERROR(_xll.qlIndexFixing(Index3M,H1400,TRUE,_xll.ohTrigger(RecalcTrigger,Trigger3M)),NA())</f>
        <v>1.900650435304509E-2</v>
      </c>
      <c r="L1400" s="44">
        <f>IFERROR(_xll.qlIndexFixing(Index6M,$H1400,TRUE,_xll.ohTrigger(RecalcTrigger,Trigger6M)),NA())</f>
        <v>1.9155733754875372E-2</v>
      </c>
      <c r="M1400" s="183">
        <f>IFERROR(_xll.qlIndexFixing(Index1Y,$H1400,TRUE,_xll.ohTrigger(RecalcTrigger,Trigger1Y)),NA())</f>
        <v>1.9424506420765191E-2</v>
      </c>
      <c r="N1400" s="182">
        <f>IFERROR(_xll.qlIndexFixing(ONIndex1M,I1400,TRUE,_xll.ohTrigger(RecalcTrigger,Trigger1M)),NA())</f>
        <v>1.8637738111477731E-2</v>
      </c>
      <c r="O1400" s="44">
        <f>IFERROR(_xll.qlIndexFixing(ONIndex3M,I1400,TRUE,_xll.ohTrigger(RecalcTrigger,Trigger3M)),NA())</f>
        <v>1.9039398128883889E-2</v>
      </c>
      <c r="P1400" s="44">
        <f>IFERROR(_xll.qlIndexFixing(ONIndex6M,I1400,TRUE,_xll.ohTrigger(RecalcTrigger,Trigger6M)),NA())</f>
        <v>1.9235925579037527E-2</v>
      </c>
      <c r="Q1400" s="183">
        <f>IFERROR(_xll.qlIndexFixing(ONIndex1Y,I1400,TRUE,_xll.ohTrigger(RecalcTrigger,Trigger1Y)),NA())</f>
        <v>1.9588619229562454E-2</v>
      </c>
    </row>
    <row r="1401" spans="2:17" x14ac:dyDescent="0.2">
      <c r="B1401" s="39" t="s">
        <v>42</v>
      </c>
      <c r="D1401" s="42">
        <f>_xll.qlCalendarAdvance(Calendar,$D1400,B1401,"f",FALSE)</f>
        <v>49185</v>
      </c>
      <c r="E1401" s="177">
        <f>_xll.qlInterestRateIndexValueDate(IndexON,D1401)</f>
        <v>49185</v>
      </c>
      <c r="F1401" s="193">
        <f>IFERROR(_xll.qlIndexFixing(IndexON,D1401,TRUE,_xll.ohTrigger(RecalcTrigger,TriggerON)),NA())</f>
        <v>1.8490006600053732E-2</v>
      </c>
      <c r="H1401" s="42">
        <f>_xll.qlCalendarAdvance(Calendar,$H1400,B1401,"f",FALSE)</f>
        <v>49185</v>
      </c>
      <c r="I1401" s="177">
        <f>_xll.qlInterestRateIndexValueDate(Index1M,$H1401)</f>
        <v>49187</v>
      </c>
      <c r="J1401" s="182">
        <f>IFERROR(_xll.qlIndexFixing(Index1M,$H1401,TRUE,_xll.ohTrigger(RecalcTrigger,Trigger1M)),NA())</f>
        <v>1.8619245182818975E-2</v>
      </c>
      <c r="K1401" s="44">
        <f>IFERROR(_xll.qlIndexFixing(Index3M,H1401,TRUE,_xll.ohTrigger(RecalcTrigger,Trigger3M)),NA())</f>
        <v>1.8993643523377315E-2</v>
      </c>
      <c r="L1401" s="44">
        <f>IFERROR(_xll.qlIndexFixing(Index6M,$H1401,TRUE,_xll.ohTrigger(RecalcTrigger,Trigger6M)),NA())</f>
        <v>1.9144249294354539E-2</v>
      </c>
      <c r="M1401" s="183">
        <f>IFERROR(_xll.qlIndexFixing(Index1Y,$H1401,TRUE,_xll.ohTrigger(RecalcTrigger,Trigger1Y)),NA())</f>
        <v>1.9410267354123361E-2</v>
      </c>
      <c r="N1401" s="182">
        <f>IFERROR(_xll.qlIndexFixing(ONIndex1M,I1401,TRUE,_xll.ohTrigger(RecalcTrigger,Trigger1M)),NA())</f>
        <v>1.8624599744843096E-2</v>
      </c>
      <c r="O1401" s="44">
        <f>IFERROR(_xll.qlIndexFixing(ONIndex3M,I1401,TRUE,_xll.ohTrigger(RecalcTrigger,Trigger3M)),NA())</f>
        <v>1.9026216791342421E-2</v>
      </c>
      <c r="P1401" s="44">
        <f>IFERROR(_xll.qlIndexFixing(ONIndex6M,I1401,TRUE,_xll.ohTrigger(RecalcTrigger,Trigger6M)),NA())</f>
        <v>1.9222316444418297E-2</v>
      </c>
      <c r="Q1401" s="183">
        <f>IFERROR(_xll.qlIndexFixing(ONIndex1Y,I1401,TRUE,_xll.ohTrigger(RecalcTrigger,Trigger1Y)),NA())</f>
        <v>1.9575004081433534E-2</v>
      </c>
    </row>
    <row r="1402" spans="2:17" x14ac:dyDescent="0.2">
      <c r="B1402" s="39" t="s">
        <v>42</v>
      </c>
      <c r="D1402" s="42">
        <f>_xll.qlCalendarAdvance(Calendar,$D1401,B1402,"f",FALSE)</f>
        <v>49192</v>
      </c>
      <c r="E1402" s="177">
        <f>_xll.qlInterestRateIndexValueDate(IndexON,D1402)</f>
        <v>49192</v>
      </c>
      <c r="F1402" s="193">
        <f>IFERROR(_xll.qlIndexFixing(IndexON,D1402,TRUE,_xll.ohTrigger(RecalcTrigger,TriggerON)),NA())</f>
        <v>1.847788913038606E-2</v>
      </c>
      <c r="H1402" s="42">
        <f>_xll.qlCalendarAdvance(Calendar,$H1401,B1402,"f",FALSE)</f>
        <v>49192</v>
      </c>
      <c r="I1402" s="177">
        <f>_xll.qlInterestRateIndexValueDate(Index1M,$H1402)</f>
        <v>49194</v>
      </c>
      <c r="J1402" s="182">
        <f>IFERROR(_xll.qlIndexFixing(Index1M,$H1402,TRUE,_xll.ohTrigger(RecalcTrigger,Trigger1M)),NA())</f>
        <v>1.8604638557285225E-2</v>
      </c>
      <c r="K1402" s="44">
        <f>IFERROR(_xll.qlIndexFixing(Index3M,H1402,TRUE,_xll.ohTrigger(RecalcTrigger,Trigger3M)),NA())</f>
        <v>1.8980320244158973E-2</v>
      </c>
      <c r="L1402" s="44">
        <f>IFERROR(_xll.qlIndexFixing(Index6M,$H1402,TRUE,_xll.ohTrigger(RecalcTrigger,Trigger6M)),NA())</f>
        <v>1.9130281671933657E-2</v>
      </c>
      <c r="M1402" s="183">
        <f>IFERROR(_xll.qlIndexFixing(Index1Y,$H1402,TRUE,_xll.ohTrigger(RecalcTrigger,Trigger1Y)),NA())</f>
        <v>1.9396016162475219E-2</v>
      </c>
      <c r="N1402" s="182">
        <f>IFERROR(_xll.qlIndexFixing(ONIndex1M,I1402,TRUE,_xll.ohTrigger(RecalcTrigger,Trigger1M)),NA())</f>
        <v>1.8611439189797352E-2</v>
      </c>
      <c r="O1402" s="44">
        <f>IFERROR(_xll.qlIndexFixing(ONIndex3M,I1402,TRUE,_xll.ohTrigger(RecalcTrigger,Trigger3M)),NA())</f>
        <v>1.9013023037093291E-2</v>
      </c>
      <c r="P1402" s="44">
        <f>IFERROR(_xll.qlIndexFixing(ONIndex6M,I1402,TRUE,_xll.ohTrigger(RecalcTrigger,Trigger6M)),NA())</f>
        <v>1.9208688673986174E-2</v>
      </c>
      <c r="Q1402" s="183">
        <f>IFERROR(_xll.qlIndexFixing(ONIndex1Y,I1402,TRUE,_xll.ohTrigger(RecalcTrigger,Trigger1Y)),NA())</f>
        <v>1.9561372009802014E-2</v>
      </c>
    </row>
    <row r="1403" spans="2:17" x14ac:dyDescent="0.2">
      <c r="B1403" s="39" t="s">
        <v>42</v>
      </c>
      <c r="D1403" s="42">
        <f>_xll.qlCalendarAdvance(Calendar,$D1402,B1403,"f",FALSE)</f>
        <v>49199</v>
      </c>
      <c r="E1403" s="177">
        <f>_xll.qlInterestRateIndexValueDate(IndexON,D1403)</f>
        <v>49199</v>
      </c>
      <c r="F1403" s="193">
        <f>IFERROR(_xll.qlIndexFixing(IndexON,D1403,TRUE,_xll.ohTrigger(RecalcTrigger,TriggerON)),NA())</f>
        <v>1.8465757541932248E-2</v>
      </c>
      <c r="H1403" s="42">
        <f>_xll.qlCalendarAdvance(Calendar,$H1402,B1403,"f",FALSE)</f>
        <v>49199</v>
      </c>
      <c r="I1403" s="177">
        <f>_xll.qlInterestRateIndexValueDate(Index1M,$H1403)</f>
        <v>49201</v>
      </c>
      <c r="J1403" s="182">
        <f>IFERROR(_xll.qlIndexFixing(Index1M,$H1403,TRUE,_xll.ohTrigger(RecalcTrigger,Trigger1M)),NA())</f>
        <v>1.8591399315190105E-2</v>
      </c>
      <c r="K1403" s="44">
        <f>IFERROR(_xll.qlIndexFixing(Index3M,H1403,TRUE,_xll.ohTrigger(RecalcTrigger,Trigger3M)),NA())</f>
        <v>1.8966986094054023E-2</v>
      </c>
      <c r="L1403" s="44">
        <f>IFERROR(_xll.qlIndexFixing(Index6M,$H1403,TRUE,_xll.ohTrigger(RecalcTrigger,Trigger6M)),NA())</f>
        <v>1.9116297964391911E-2</v>
      </c>
      <c r="M1403" s="183">
        <f>IFERROR(_xll.qlIndexFixing(Index1Y,$H1403,TRUE,_xll.ohTrigger(RecalcTrigger,Trigger1Y)),NA())</f>
        <v>1.9381753040182546E-2</v>
      </c>
      <c r="N1403" s="182">
        <f>IFERROR(_xll.qlIndexFixing(ONIndex1M,I1403,TRUE,_xll.ohTrigger(RecalcTrigger,Trigger1M)),NA())</f>
        <v>1.8598256643782562E-2</v>
      </c>
      <c r="O1403" s="44">
        <f>IFERROR(_xll.qlIndexFixing(ONIndex3M,I1403,TRUE,_xll.ohTrigger(RecalcTrigger,Trigger3M)),NA())</f>
        <v>1.8999817092515414E-2</v>
      </c>
      <c r="P1403" s="44">
        <f>IFERROR(_xll.qlIndexFixing(ONIndex6M,I1403,TRUE,_xll.ohTrigger(RecalcTrigger,Trigger6M)),NA())</f>
        <v>1.9195042464144052E-2</v>
      </c>
      <c r="Q1403" s="183">
        <f>IFERROR(_xll.qlIndexFixing(ONIndex1Y,I1403,TRUE,_xll.ohTrigger(RecalcTrigger,Trigger1Y)),NA())</f>
        <v>1.9547723204995648E-2</v>
      </c>
    </row>
    <row r="1404" spans="2:17" x14ac:dyDescent="0.2">
      <c r="B1404" s="39" t="s">
        <v>42</v>
      </c>
      <c r="D1404" s="42">
        <f>_xll.qlCalendarAdvance(Calendar,$D1403,B1404,"f",FALSE)</f>
        <v>49206</v>
      </c>
      <c r="E1404" s="177">
        <f>_xll.qlInterestRateIndexValueDate(IndexON,D1404)</f>
        <v>49206</v>
      </c>
      <c r="F1404" s="193">
        <f>IFERROR(_xll.qlIndexFixing(IndexON,D1404,TRUE,_xll.ohTrigger(RecalcTrigger,TriggerON)),NA())</f>
        <v>1.8453612058033642E-2</v>
      </c>
      <c r="H1404" s="42">
        <f>_xll.qlCalendarAdvance(Calendar,$H1403,B1404,"f",FALSE)</f>
        <v>49206</v>
      </c>
      <c r="I1404" s="177">
        <f>_xll.qlInterestRateIndexValueDate(Index1M,$H1404)</f>
        <v>49208</v>
      </c>
      <c r="J1404" s="182">
        <f>IFERROR(_xll.qlIndexFixing(Index1M,$H1404,TRUE,_xll.ohTrigger(RecalcTrigger,Trigger1M)),NA())</f>
        <v>1.8578138584471604E-2</v>
      </c>
      <c r="K1404" s="44">
        <f>IFERROR(_xll.qlIndexFixing(Index3M,H1404,TRUE,_xll.ohTrigger(RecalcTrigger,Trigger3M)),NA())</f>
        <v>1.8953641300750224E-2</v>
      </c>
      <c r="L1404" s="44">
        <f>IFERROR(_xll.qlIndexFixing(Index6M,$H1404,TRUE,_xll.ohTrigger(RecalcTrigger,Trigger6M)),NA())</f>
        <v>1.9102298370185809E-2</v>
      </c>
      <c r="M1404" s="183">
        <f>IFERROR(_xll.qlIndexFixing(Index1Y,$H1404,TRUE,_xll.ohTrigger(RecalcTrigger,Trigger1Y)),NA())</f>
        <v>1.9367478181596186E-2</v>
      </c>
      <c r="N1404" s="182">
        <f>IFERROR(_xll.qlIndexFixing(ONIndex1M,I1404,TRUE,_xll.ohTrigger(RecalcTrigger,Trigger1M)),NA())</f>
        <v>1.8585052304080918E-2</v>
      </c>
      <c r="O1404" s="44">
        <f>IFERROR(_xll.qlIndexFixing(ONIndex3M,I1404,TRUE,_xll.ohTrigger(RecalcTrigger,Trigger3M)),NA())</f>
        <v>1.8986599184387387E-2</v>
      </c>
      <c r="P1404" s="44">
        <f>IFERROR(_xll.qlIndexFixing(ONIndex6M,I1404,TRUE,_xll.ohTrigger(RecalcTrigger,Trigger6M)),NA())</f>
        <v>1.9181378010975081E-2</v>
      </c>
      <c r="Q1404" s="183">
        <f>IFERROR(_xll.qlIndexFixing(ONIndex1Y,I1404,TRUE,_xll.ohTrigger(RecalcTrigger,Trigger1Y)),NA())</f>
        <v>1.9534057857022447E-2</v>
      </c>
    </row>
    <row r="1405" spans="2:17" x14ac:dyDescent="0.2">
      <c r="B1405" s="39" t="s">
        <v>42</v>
      </c>
      <c r="D1405" s="42">
        <f>_xll.qlCalendarAdvance(Calendar,$D1404,B1405,"f",FALSE)</f>
        <v>49213</v>
      </c>
      <c r="E1405" s="177">
        <f>_xll.qlInterestRateIndexValueDate(IndexON,D1405)</f>
        <v>49213</v>
      </c>
      <c r="F1405" s="193">
        <f>IFERROR(_xll.qlIndexFixing(IndexON,D1405,TRUE,_xll.ohTrigger(RecalcTrigger,TriggerON)),NA())</f>
        <v>1.8441452901951649E-2</v>
      </c>
      <c r="H1405" s="42">
        <f>_xll.qlCalendarAdvance(Calendar,$H1404,B1405,"f",FALSE)</f>
        <v>49213</v>
      </c>
      <c r="I1405" s="177">
        <f>_xll.qlInterestRateIndexValueDate(Index1M,$H1405)</f>
        <v>49215</v>
      </c>
      <c r="J1405" s="182">
        <f>IFERROR(_xll.qlIndexFixing(Index1M,$H1405,TRUE,_xll.ohTrigger(RecalcTrigger,Trigger1M)),NA())</f>
        <v>1.8564856562909016E-2</v>
      </c>
      <c r="K1405" s="44">
        <f>IFERROR(_xll.qlIndexFixing(Index3M,H1405,TRUE,_xll.ohTrigger(RecalcTrigger,Trigger3M)),NA())</f>
        <v>1.8940286091933576E-2</v>
      </c>
      <c r="L1405" s="44">
        <f>IFERROR(_xll.qlIndexFixing(Index6M,$H1405,TRUE,_xll.ohTrigger(RecalcTrigger,Trigger6M)),NA())</f>
        <v>1.9088283087762128E-2</v>
      </c>
      <c r="M1405" s="183">
        <f>IFERROR(_xll.qlIndexFixing(Index1Y,$H1405,TRUE,_xll.ohTrigger(RecalcTrigger,Trigger1Y)),NA())</f>
        <v>1.9353187910450487E-2</v>
      </c>
      <c r="N1405" s="182">
        <f>IFERROR(_xll.qlIndexFixing(ONIndex1M,I1405,TRUE,_xll.ohTrigger(RecalcTrigger,Trigger1M)),NA())</f>
        <v>1.8571826368134481E-2</v>
      </c>
      <c r="O1405" s="44">
        <f>IFERROR(_xll.qlIndexFixing(ONIndex3M,I1405,TRUE,_xll.ohTrigger(RecalcTrigger,Trigger3M)),NA())</f>
        <v>1.8973369538928253E-2</v>
      </c>
      <c r="P1405" s="44">
        <f>IFERROR(_xll.qlIndexFixing(ONIndex6M,I1405,TRUE,_xll.ohTrigger(RecalcTrigger,Trigger6M)),NA())</f>
        <v>1.9167695510722282E-2</v>
      </c>
      <c r="Q1405" s="183">
        <f>IFERROR(_xll.qlIndexFixing(ONIndex1Y,I1405,TRUE,_xll.ohTrigger(RecalcTrigger,Trigger1Y)),NA())</f>
        <v>1.952037615605029E-2</v>
      </c>
    </row>
    <row r="1406" spans="2:17" x14ac:dyDescent="0.2">
      <c r="B1406" s="39" t="s">
        <v>42</v>
      </c>
      <c r="D1406" s="42">
        <f>_xll.qlCalendarAdvance(Calendar,$D1405,B1406,"f",FALSE)</f>
        <v>49220</v>
      </c>
      <c r="E1406" s="177">
        <f>_xll.qlInterestRateIndexValueDate(IndexON,D1406)</f>
        <v>49220</v>
      </c>
      <c r="F1406" s="193">
        <f>IFERROR(_xll.qlIndexFixing(IndexON,D1406,TRUE,_xll.ohTrigger(RecalcTrigger,TriggerON)),NA())</f>
        <v>1.8429280296787809E-2</v>
      </c>
      <c r="H1406" s="42">
        <f>_xll.qlCalendarAdvance(Calendar,$H1405,B1406,"f",FALSE)</f>
        <v>49220</v>
      </c>
      <c r="I1406" s="177">
        <f>_xll.qlInterestRateIndexValueDate(Index1M,$H1406)</f>
        <v>49222</v>
      </c>
      <c r="J1406" s="182">
        <f>IFERROR(_xll.qlIndexFixing(Index1M,$H1406,TRUE,_xll.ohTrigger(RecalcTrigger,Trigger1M)),NA())</f>
        <v>1.8551553448289126E-2</v>
      </c>
      <c r="K1406" s="44">
        <f>IFERROR(_xll.qlIndexFixing(Index3M,H1406,TRUE,_xll.ohTrigger(RecalcTrigger,Trigger3M)),NA())</f>
        <v>1.8926460792176088E-2</v>
      </c>
      <c r="L1406" s="44">
        <f>IFERROR(_xll.qlIndexFixing(Index6M,$H1406,TRUE,_xll.ohTrigger(RecalcTrigger,Trigger6M)),NA())</f>
        <v>1.9073748447629806E-2</v>
      </c>
      <c r="M1406" s="183">
        <f>IFERROR(_xll.qlIndexFixing(Index1Y,$H1406,TRUE,_xll.ohTrigger(RecalcTrigger,Trigger1Y)),NA())</f>
        <v>1.9338864966867538E-2</v>
      </c>
      <c r="N1406" s="182">
        <f>IFERROR(_xll.qlIndexFixing(ONIndex1M,I1406,TRUE,_xll.ohTrigger(RecalcTrigger,Trigger1M)),NA())</f>
        <v>1.8558579033385314E-2</v>
      </c>
      <c r="O1406" s="44">
        <f>IFERROR(_xll.qlIndexFixing(ONIndex3M,I1406,TRUE,_xll.ohTrigger(RecalcTrigger,Trigger3M)),NA())</f>
        <v>1.8960128382836672E-2</v>
      </c>
      <c r="P1406" s="44">
        <f>IFERROR(_xll.qlIndexFixing(ONIndex6M,I1406,TRUE,_xll.ohTrigger(RecalcTrigger,Trigger6M)),NA())</f>
        <v>1.9153995159628678E-2</v>
      </c>
      <c r="Q1406" s="183">
        <f>IFERROR(_xll.qlIndexFixing(ONIndex1Y,I1406,TRUE,_xll.ohTrigger(RecalcTrigger,Trigger1Y)),NA())</f>
        <v>1.9506678292167123E-2</v>
      </c>
    </row>
    <row r="1407" spans="2:17" x14ac:dyDescent="0.2">
      <c r="B1407" s="39" t="s">
        <v>42</v>
      </c>
      <c r="D1407" s="42">
        <f>_xll.qlCalendarAdvance(Calendar,$D1406,B1407,"f",FALSE)</f>
        <v>49227</v>
      </c>
      <c r="E1407" s="177">
        <f>_xll.qlInterestRateIndexValueDate(IndexON,D1407)</f>
        <v>49227</v>
      </c>
      <c r="F1407" s="193">
        <f>IFERROR(_xll.qlIndexFixing(IndexON,D1407,TRUE,_xll.ohTrigger(RecalcTrigger,TriggerON)),NA())</f>
        <v>1.8417094465883466E-2</v>
      </c>
      <c r="H1407" s="42">
        <f>_xll.qlCalendarAdvance(Calendar,$H1406,B1407,"f",FALSE)</f>
        <v>49227</v>
      </c>
      <c r="I1407" s="177">
        <f>_xll.qlInterestRateIndexValueDate(Index1M,$H1407)</f>
        <v>49229</v>
      </c>
      <c r="J1407" s="182">
        <f>IFERROR(_xll.qlIndexFixing(Index1M,$H1407,TRUE,_xll.ohTrigger(RecalcTrigger,Trigger1M)),NA())</f>
        <v>1.8538229438383735E-2</v>
      </c>
      <c r="K1407" s="44">
        <f>IFERROR(_xll.qlIndexFixing(Index3M,H1407,TRUE,_xll.ohTrigger(RecalcTrigger,Trigger3M)),NA())</f>
        <v>1.8913084066773077E-2</v>
      </c>
      <c r="L1407" s="44">
        <f>IFERROR(_xll.qlIndexFixing(Index6M,$H1407,TRUE,_xll.ohTrigger(RecalcTrigger,Trigger6M)),NA())</f>
        <v>1.9059700620205417E-2</v>
      </c>
      <c r="M1407" s="183">
        <f>IFERROR(_xll.qlIndexFixing(Index1Y,$H1407,TRUE,_xll.ohTrigger(RecalcTrigger,Trigger1Y)),NA())</f>
        <v>1.932450785300396E-2</v>
      </c>
      <c r="N1407" s="182">
        <f>IFERROR(_xll.qlIndexFixing(ONIndex1M,I1407,TRUE,_xll.ohTrigger(RecalcTrigger,Trigger1M)),NA())</f>
        <v>1.8545310497115608E-2</v>
      </c>
      <c r="O1407" s="44">
        <f>IFERROR(_xll.qlIndexFixing(ONIndex3M,I1407,TRUE,_xll.ohTrigger(RecalcTrigger,Trigger3M)),NA())</f>
        <v>1.8946875942571495E-2</v>
      </c>
      <c r="P1407" s="44">
        <f>IFERROR(_xll.qlIndexFixing(ONIndex6M,I1407,TRUE,_xll.ohTrigger(RecalcTrigger,Trigger6M)),NA())</f>
        <v>1.9140277153937291E-2</v>
      </c>
      <c r="Q1407" s="183">
        <f>IFERROR(_xll.qlIndexFixing(ONIndex1Y,I1407,TRUE,_xll.ohTrigger(RecalcTrigger,Trigger1Y)),NA())</f>
        <v>1.9492964455460893E-2</v>
      </c>
    </row>
    <row r="1408" spans="2:17" x14ac:dyDescent="0.2">
      <c r="B1408" s="39" t="s">
        <v>42</v>
      </c>
      <c r="D1408" s="42">
        <f>_xll.qlCalendarAdvance(Calendar,$D1407,B1408,"f",FALSE)</f>
        <v>49234</v>
      </c>
      <c r="E1408" s="177">
        <f>_xll.qlInterestRateIndexValueDate(IndexON,D1408)</f>
        <v>49234</v>
      </c>
      <c r="F1408" s="193">
        <f>IFERROR(_xll.qlIndexFixing(IndexON,D1408,TRUE,_xll.ohTrigger(RecalcTrigger,TriggerON)),NA())</f>
        <v>1.8404895632420093E-2</v>
      </c>
      <c r="H1408" s="42">
        <f>_xll.qlCalendarAdvance(Calendar,$H1407,B1408,"f",FALSE)</f>
        <v>49234</v>
      </c>
      <c r="I1408" s="177">
        <f>_xll.qlInterestRateIndexValueDate(Index1M,$H1408)</f>
        <v>49236</v>
      </c>
      <c r="J1408" s="182">
        <f>IFERROR(_xll.qlIndexFixing(Index1M,$H1408,TRUE,_xll.ohTrigger(RecalcTrigger,Trigger1M)),NA())</f>
        <v>1.8524884730977131E-2</v>
      </c>
      <c r="K1408" s="44">
        <f>IFERROR(_xll.qlIndexFixing(Index3M,H1408,TRUE,_xll.ohTrigger(RecalcTrigger,Trigger3M)),NA())</f>
        <v>1.8899697625149196E-2</v>
      </c>
      <c r="L1408" s="44">
        <f>IFERROR(_xll.qlIndexFixing(Index6M,$H1408,TRUE,_xll.ohTrigger(RecalcTrigger,Trigger6M)),NA())</f>
        <v>1.9045637713802962E-2</v>
      </c>
      <c r="M1408" s="183">
        <f>IFERROR(_xll.qlIndexFixing(Index1Y,$H1408,TRUE,_xll.ohTrigger(RecalcTrigger,Trigger1Y)),NA())</f>
        <v>1.931011726561243E-2</v>
      </c>
      <c r="N1408" s="182">
        <f>IFERROR(_xll.qlIndexFixing(ONIndex1M,I1408,TRUE,_xll.ohTrigger(RecalcTrigger,Trigger1M)),NA())</f>
        <v>1.8532020956767425E-2</v>
      </c>
      <c r="O1408" s="44">
        <f>IFERROR(_xll.qlIndexFixing(ONIndex3M,I1408,TRUE,_xll.ohTrigger(RecalcTrigger,Trigger3M)),NA())</f>
        <v>1.8933612444431702E-2</v>
      </c>
      <c r="P1408" s="44">
        <f>IFERROR(_xll.qlIndexFixing(ONIndex6M,I1408,TRUE,_xll.ohTrigger(RecalcTrigger,Trigger6M)),NA())</f>
        <v>1.9126541689971077E-2</v>
      </c>
      <c r="Q1408" s="183">
        <f>IFERROR(_xll.qlIndexFixing(ONIndex1Y,I1408,TRUE,_xll.ohTrigger(RecalcTrigger,Trigger1Y)),NA())</f>
        <v>1.9479234836099479E-2</v>
      </c>
    </row>
    <row r="1409" spans="2:17" x14ac:dyDescent="0.2">
      <c r="B1409" s="39" t="s">
        <v>42</v>
      </c>
      <c r="D1409" s="42">
        <f>_xll.qlCalendarAdvance(Calendar,$D1408,B1409,"f",FALSE)</f>
        <v>49241</v>
      </c>
      <c r="E1409" s="177">
        <f>_xll.qlInterestRateIndexValueDate(IndexON,D1409)</f>
        <v>49241</v>
      </c>
      <c r="F1409" s="193">
        <f>IFERROR(_xll.qlIndexFixing(IndexON,D1409,TRUE,_xll.ohTrigger(RecalcTrigger,TriggerON)),NA())</f>
        <v>1.8392684019499228E-2</v>
      </c>
      <c r="H1409" s="42">
        <f>_xll.qlCalendarAdvance(Calendar,$H1408,B1409,"f",FALSE)</f>
        <v>49241</v>
      </c>
      <c r="I1409" s="177">
        <f>_xll.qlInterestRateIndexValueDate(Index1M,$H1409)</f>
        <v>49243</v>
      </c>
      <c r="J1409" s="182">
        <f>IFERROR(_xll.qlIndexFixing(Index1M,$H1409,TRUE,_xll.ohTrigger(RecalcTrigger,Trigger1M)),NA())</f>
        <v>1.8511519523846109E-2</v>
      </c>
      <c r="K1409" s="44">
        <f>IFERROR(_xll.qlIndexFixing(Index3M,H1409,TRUE,_xll.ohTrigger(RecalcTrigger,Trigger3M)),NA())</f>
        <v>1.8886301694987531E-2</v>
      </c>
      <c r="L1409" s="44">
        <f>IFERROR(_xll.qlIndexFixing(Index6M,$H1409,TRUE,_xll.ohTrigger(RecalcTrigger,Trigger6M)),NA())</f>
        <v>1.9031559926861508E-2</v>
      </c>
      <c r="M1409" s="183">
        <f>IFERROR(_xll.qlIndexFixing(Index1Y,$H1409,TRUE,_xll.ohTrigger(RecalcTrigger,Trigger1Y)),NA())</f>
        <v>1.9295693903575217E-2</v>
      </c>
      <c r="N1409" s="182">
        <f>IFERROR(_xll.qlIndexFixing(ONIndex1M,I1409,TRUE,_xll.ohTrigger(RecalcTrigger,Trigger1M)),NA())</f>
        <v>1.8518710609782829E-2</v>
      </c>
      <c r="O1409" s="44">
        <f>IFERROR(_xll.qlIndexFixing(ONIndex3M,I1409,TRUE,_xll.ohTrigger(RecalcTrigger,Trigger3M)),NA())</f>
        <v>1.8920338115275825E-2</v>
      </c>
      <c r="P1409" s="44">
        <f>IFERROR(_xll.qlIndexFixing(ONIndex6M,I1409,TRUE,_xll.ohTrigger(RecalcTrigger,Trigger6M)),NA())</f>
        <v>1.911278896397306E-2</v>
      </c>
      <c r="Q1409" s="183">
        <f>IFERROR(_xll.qlIndexFixing(ONIndex1Y,I1409,TRUE,_xll.ohTrigger(RecalcTrigger,Trigger1Y)),NA())</f>
        <v>1.9465489624170829E-2</v>
      </c>
    </row>
    <row r="1410" spans="2:17" x14ac:dyDescent="0.2">
      <c r="B1410" s="39" t="s">
        <v>42</v>
      </c>
      <c r="D1410" s="42">
        <f>_xll.qlCalendarAdvance(Calendar,$D1409,B1410,"f",FALSE)</f>
        <v>49248</v>
      </c>
      <c r="E1410" s="177">
        <f>_xll.qlInterestRateIndexValueDate(IndexON,D1410)</f>
        <v>49248</v>
      </c>
      <c r="F1410" s="193">
        <f>IFERROR(_xll.qlIndexFixing(IndexON,D1410,TRUE,_xll.ohTrigger(RecalcTrigger,TriggerON)),NA())</f>
        <v>1.8380459850622088E-2</v>
      </c>
      <c r="H1410" s="42">
        <f>_xll.qlCalendarAdvance(Calendar,$H1409,B1410,"f",FALSE)</f>
        <v>49248</v>
      </c>
      <c r="I1410" s="177">
        <f>_xll.qlInterestRateIndexValueDate(Index1M,$H1410)</f>
        <v>49250</v>
      </c>
      <c r="J1410" s="182">
        <f>IFERROR(_xll.qlIndexFixing(Index1M,$H1410,TRUE,_xll.ohTrigger(RecalcTrigger,Trigger1M)),NA())</f>
        <v>1.8498134014769962E-2</v>
      </c>
      <c r="K1410" s="44">
        <f>IFERROR(_xll.qlIndexFixing(Index3M,H1410,TRUE,_xll.ohTrigger(RecalcTrigger,Trigger3M)),NA())</f>
        <v>1.8872896503973783E-2</v>
      </c>
      <c r="L1410" s="44">
        <f>IFERROR(_xll.qlIndexFixing(Index6M,$H1410,TRUE,_xll.ohTrigger(RecalcTrigger,Trigger6M)),NA())</f>
        <v>1.9017978297749899E-2</v>
      </c>
      <c r="M1410" s="183">
        <f>IFERROR(_xll.qlIndexFixing(Index1Y,$H1410,TRUE,_xll.ohTrigger(RecalcTrigger,Trigger1Y)),NA())</f>
        <v>1.9281238467905269E-2</v>
      </c>
      <c r="N1410" s="182">
        <f>IFERROR(_xll.qlIndexFixing(ONIndex1M,I1410,TRUE,_xll.ohTrigger(RecalcTrigger,Trigger1M)),NA())</f>
        <v>1.8505379653523946E-2</v>
      </c>
      <c r="O1410" s="44">
        <f>IFERROR(_xll.qlIndexFixing(ONIndex3M,I1410,TRUE,_xll.ohTrigger(RecalcTrigger,Trigger3M)),NA())</f>
        <v>1.8907053181402844E-2</v>
      </c>
      <c r="P1410" s="44">
        <f>IFERROR(_xll.qlIndexFixing(ONIndex6M,I1410,TRUE,_xll.ohTrigger(RecalcTrigger,Trigger6M)),NA())</f>
        <v>1.909901917218626E-2</v>
      </c>
      <c r="Q1410" s="183">
        <f>IFERROR(_xll.qlIndexFixing(ONIndex1Y,I1410,TRUE,_xll.ohTrigger(RecalcTrigger,Trigger1Y)),NA())</f>
        <v>1.9451729009842822E-2</v>
      </c>
    </row>
    <row r="1411" spans="2:17" x14ac:dyDescent="0.2">
      <c r="B1411" s="39" t="s">
        <v>42</v>
      </c>
      <c r="D1411" s="42">
        <f>_xll.qlCalendarAdvance(Calendar,$D1410,B1411,"f",FALSE)</f>
        <v>49255</v>
      </c>
      <c r="E1411" s="177">
        <f>_xll.qlInterestRateIndexValueDate(IndexON,D1411)</f>
        <v>49255</v>
      </c>
      <c r="F1411" s="193">
        <f>IFERROR(_xll.qlIndexFixing(IndexON,D1411,TRUE,_xll.ohTrigger(RecalcTrigger,TriggerON)),NA())</f>
        <v>1.8368223348730339E-2</v>
      </c>
      <c r="H1411" s="42">
        <f>_xll.qlCalendarAdvance(Calendar,$H1410,B1411,"f",FALSE)</f>
        <v>49255</v>
      </c>
      <c r="I1411" s="177">
        <f>_xll.qlInterestRateIndexValueDate(Index1M,$H1411)</f>
        <v>49257</v>
      </c>
      <c r="J1411" s="182">
        <f>IFERROR(_xll.qlIndexFixing(Index1M,$H1411,TRUE,_xll.ohTrigger(RecalcTrigger,Trigger1M)),NA())</f>
        <v>1.8484728401522987E-2</v>
      </c>
      <c r="K1411" s="44">
        <f>IFERROR(_xll.qlIndexFixing(Index3M,H1411,TRUE,_xll.ohTrigger(RecalcTrigger,Trigger3M)),NA())</f>
        <v>1.8859482279789303E-2</v>
      </c>
      <c r="L1411" s="44">
        <f>IFERROR(_xll.qlIndexFixing(Index6M,$H1411,TRUE,_xll.ohTrigger(RecalcTrigger,Trigger6M)),NA())</f>
        <v>1.900387305316607E-2</v>
      </c>
      <c r="M1411" s="183">
        <f>IFERROR(_xll.qlIndexFixing(Index1Y,$H1411,TRUE,_xll.ohTrigger(RecalcTrigger,Trigger1Y)),NA())</f>
        <v>1.9266751661746209E-2</v>
      </c>
      <c r="N1411" s="182">
        <f>IFERROR(_xll.qlIndexFixing(ONIndex1M,I1411,TRUE,_xll.ohTrigger(RecalcTrigger,Trigger1M)),NA())</f>
        <v>1.8492028285352902E-2</v>
      </c>
      <c r="O1411" s="44">
        <f>IFERROR(_xll.qlIndexFixing(ONIndex3M,I1411,TRUE,_xll.ohTrigger(RecalcTrigger,Trigger3M)),NA())</f>
        <v>1.889375786927161E-2</v>
      </c>
      <c r="P1411" s="44">
        <f>IFERROR(_xll.qlIndexFixing(ONIndex6M,I1411,TRUE,_xll.ohTrigger(RecalcTrigger,Trigger6M)),NA())</f>
        <v>1.9085232510773764E-2</v>
      </c>
      <c r="Q1411" s="183">
        <f>IFERROR(_xll.qlIndexFixing(ONIndex1Y,I1411,TRUE,_xll.ohTrigger(RecalcTrigger,Trigger1Y)),NA())</f>
        <v>1.9437953183203405E-2</v>
      </c>
    </row>
    <row r="1412" spans="2:17" x14ac:dyDescent="0.2">
      <c r="B1412" s="39" t="s">
        <v>42</v>
      </c>
      <c r="D1412" s="42">
        <f>_xll.qlCalendarAdvance(Calendar,$D1411,B1412,"f",FALSE)</f>
        <v>49262</v>
      </c>
      <c r="E1412" s="177">
        <f>_xll.qlInterestRateIndexValueDate(IndexON,D1412)</f>
        <v>49262</v>
      </c>
      <c r="F1412" s="193">
        <f>IFERROR(_xll.qlIndexFixing(IndexON,D1412,TRUE,_xll.ohTrigger(RecalcTrigger,TriggerON)),NA())</f>
        <v>1.8355974737245262E-2</v>
      </c>
      <c r="H1412" s="42">
        <f>_xll.qlCalendarAdvance(Calendar,$H1411,B1412,"f",FALSE)</f>
        <v>49262</v>
      </c>
      <c r="I1412" s="177">
        <f>_xll.qlInterestRateIndexValueDate(Index1M,$H1412)</f>
        <v>49264</v>
      </c>
      <c r="J1412" s="182">
        <f>IFERROR(_xll.qlIndexFixing(Index1M,$H1412,TRUE,_xll.ohTrigger(RecalcTrigger,Trigger1M)),NA())</f>
        <v>1.8471302881881979E-2</v>
      </c>
      <c r="K1412" s="44">
        <f>IFERROR(_xll.qlIndexFixing(Index3M,H1412,TRUE,_xll.ohTrigger(RecalcTrigger,Trigger3M)),NA())</f>
        <v>1.8846059250109359E-2</v>
      </c>
      <c r="L1412" s="44">
        <f>IFERROR(_xll.qlIndexFixing(Index6M,$H1412,TRUE,_xll.ohTrigger(RecalcTrigger,Trigger6M)),NA())</f>
        <v>1.8989753509363192E-2</v>
      </c>
      <c r="M1412" s="183">
        <f>IFERROR(_xll.qlIndexFixing(Index1Y,$H1412,TRUE,_xll.ohTrigger(RecalcTrigger,Trigger1Y)),NA())</f>
        <v>1.9252234190370372E-2</v>
      </c>
      <c r="N1412" s="182">
        <f>IFERROR(_xll.qlIndexFixing(ONIndex1M,I1412,TRUE,_xll.ohTrigger(RecalcTrigger,Trigger1M)),NA())</f>
        <v>1.847865670271176E-2</v>
      </c>
      <c r="O1412" s="44">
        <f>IFERROR(_xll.qlIndexFixing(ONIndex3M,I1412,TRUE,_xll.ohTrigger(RecalcTrigger,Trigger3M)),NA())</f>
        <v>1.8880452405660719E-2</v>
      </c>
      <c r="P1412" s="44">
        <f>IFERROR(_xll.qlIndexFixing(ONIndex6M,I1412,TRUE,_xll.ohTrigger(RecalcTrigger,Trigger6M)),NA())</f>
        <v>1.9071429175978594E-2</v>
      </c>
      <c r="Q1412" s="183">
        <f>IFERROR(_xll.qlIndexFixing(ONIndex1Y,I1412,TRUE,_xll.ohTrigger(RecalcTrigger,Trigger1Y)),NA())</f>
        <v>1.9424162334340522E-2</v>
      </c>
    </row>
    <row r="1413" spans="2:17" x14ac:dyDescent="0.2">
      <c r="B1413" s="39" t="s">
        <v>42</v>
      </c>
      <c r="D1413" s="42">
        <f>_xll.qlCalendarAdvance(Calendar,$D1412,B1413,"f",FALSE)</f>
        <v>49269</v>
      </c>
      <c r="E1413" s="177">
        <f>_xll.qlInterestRateIndexValueDate(IndexON,D1413)</f>
        <v>49269</v>
      </c>
      <c r="F1413" s="193">
        <f>IFERROR(_xll.qlIndexFixing(IndexON,D1413,TRUE,_xll.ohTrigger(RecalcTrigger,TriggerON)),NA())</f>
        <v>1.8343714239268394E-2</v>
      </c>
      <c r="H1413" s="42">
        <f>_xll.qlCalendarAdvance(Calendar,$H1412,B1413,"f",FALSE)</f>
        <v>49269</v>
      </c>
      <c r="I1413" s="177">
        <f>_xll.qlInterestRateIndexValueDate(Index1M,$H1413)</f>
        <v>49271</v>
      </c>
      <c r="J1413" s="182">
        <f>IFERROR(_xll.qlIndexFixing(Index1M,$H1413,TRUE,_xll.ohTrigger(RecalcTrigger,Trigger1M)),NA())</f>
        <v>1.8456878806825117E-2</v>
      </c>
      <c r="K1413" s="44">
        <f>IFERROR(_xll.qlIndexFixing(Index3M,H1413,TRUE,_xll.ohTrigger(RecalcTrigger,Trigger3M)),NA())</f>
        <v>1.8832627642612693E-2</v>
      </c>
      <c r="L1413" s="44">
        <f>IFERROR(_xll.qlIndexFixing(Index6M,$H1413,TRUE,_xll.ohTrigger(RecalcTrigger,Trigger6M)),NA())</f>
        <v>1.8975619864748303E-2</v>
      </c>
      <c r="M1413" s="183">
        <f>IFERROR(_xll.qlIndexFixing(Index1Y,$H1413,TRUE,_xll.ohTrigger(RecalcTrigger,Trigger1Y)),NA())</f>
        <v>1.9237686761178804E-2</v>
      </c>
      <c r="N1413" s="182">
        <f>IFERROR(_xll.qlIndexFixing(ONIndex1M,I1413,TRUE,_xll.ohTrigger(RecalcTrigger,Trigger1M)),NA())</f>
        <v>1.8465265102962647E-2</v>
      </c>
      <c r="O1413" s="44">
        <f>IFERROR(_xll.qlIndexFixing(ONIndex3M,I1413,TRUE,_xll.ohTrigger(RecalcTrigger,Trigger3M)),NA())</f>
        <v>1.8867137016789215E-2</v>
      </c>
      <c r="P1413" s="44">
        <f>IFERROR(_xll.qlIndexFixing(ONIndex6M,I1413,TRUE,_xll.ohTrigger(RecalcTrigger,Trigger6M)),NA())</f>
        <v>1.905760936404377E-2</v>
      </c>
      <c r="Q1413" s="183">
        <f>IFERROR(_xll.qlIndexFixing(ONIndex1Y,I1413,TRUE,_xll.ohTrigger(RecalcTrigger,Trigger1Y)),NA())</f>
        <v>1.9410356653501992E-2</v>
      </c>
    </row>
    <row r="1414" spans="2:17" x14ac:dyDescent="0.2">
      <c r="B1414" s="39" t="s">
        <v>42</v>
      </c>
      <c r="D1414" s="42">
        <f>_xll.qlCalendarAdvance(Calendar,$D1413,B1414,"f",FALSE)</f>
        <v>49276</v>
      </c>
      <c r="E1414" s="177">
        <f>_xll.qlInterestRateIndexValueDate(IndexON,D1414)</f>
        <v>49276</v>
      </c>
      <c r="F1414" s="193">
        <f>IFERROR(_xll.qlIndexFixing(IndexON,D1414,TRUE,_xll.ohTrigger(RecalcTrigger,TriggerON)),NA())</f>
        <v>1.8331442077901272E-2</v>
      </c>
      <c r="H1414" s="42">
        <f>_xll.qlCalendarAdvance(Calendar,$H1413,B1414,"f",FALSE)</f>
        <v>49276</v>
      </c>
      <c r="I1414" s="177">
        <f>_xll.qlInterestRateIndexValueDate(Index1M,$H1414)</f>
        <v>49278</v>
      </c>
      <c r="J1414" s="182">
        <f>IFERROR(_xll.qlIndexFixing(Index1M,$H1414,TRUE,_xll.ohTrigger(RecalcTrigger,Trigger1M)),NA())</f>
        <v>1.8445865783713725E-2</v>
      </c>
      <c r="K1414" s="44">
        <f>IFERROR(_xll.qlIndexFixing(Index3M,H1414,TRUE,_xll.ohTrigger(RecalcTrigger,Trigger3M)),NA())</f>
        <v>1.8820128343993048E-2</v>
      </c>
      <c r="L1414" s="44">
        <f>IFERROR(_xll.qlIndexFixing(Index6M,$H1414,TRUE,_xll.ohTrigger(RecalcTrigger,Trigger6M)),NA())</f>
        <v>1.8960954729105885E-2</v>
      </c>
      <c r="M1414" s="183">
        <f>IFERROR(_xll.qlIndexFixing(Index1Y,$H1414,TRUE,_xll.ohTrigger(RecalcTrigger,Trigger1Y)),NA())</f>
        <v>1.922311008370256E-2</v>
      </c>
      <c r="N1414" s="182">
        <f>IFERROR(_xll.qlIndexFixing(ONIndex1M,I1414,TRUE,_xll.ohTrigger(RecalcTrigger,Trigger1M)),NA())</f>
        <v>1.8451853683547625E-2</v>
      </c>
      <c r="O1414" s="44">
        <f>IFERROR(_xll.qlIndexFixing(ONIndex3M,I1414,TRUE,_xll.ohTrigger(RecalcTrigger,Trigger3M)),NA())</f>
        <v>1.8853811929275821E-2</v>
      </c>
      <c r="P1414" s="44">
        <f>IFERROR(_xll.qlIndexFixing(ONIndex6M,I1414,TRUE,_xll.ohTrigger(RecalcTrigger,Trigger6M)),NA())</f>
        <v>1.9043773271212316E-2</v>
      </c>
      <c r="Q1414" s="183">
        <f>IFERROR(_xll.qlIndexFixing(ONIndex1Y,I1414,TRUE,_xll.ohTrigger(RecalcTrigger,Trigger1Y)),NA())</f>
        <v>1.9396536330535952E-2</v>
      </c>
    </row>
    <row r="1415" spans="2:17" x14ac:dyDescent="0.2">
      <c r="B1415" s="39" t="s">
        <v>42</v>
      </c>
      <c r="D1415" s="42">
        <f>_xll.qlCalendarAdvance(Calendar,$D1414,B1415,"f",FALSE)</f>
        <v>49283</v>
      </c>
      <c r="E1415" s="177">
        <f>_xll.qlInterestRateIndexValueDate(IndexON,D1415)</f>
        <v>49283</v>
      </c>
      <c r="F1415" s="193">
        <f>IFERROR(_xll.qlIndexFixing(IndexON,D1415,TRUE,_xll.ohTrigger(RecalcTrigger,TriggerON)),NA())</f>
        <v>1.831915847672505E-2</v>
      </c>
      <c r="H1415" s="42">
        <f>_xll.qlCalendarAdvance(Calendar,$H1414,B1415,"f",FALSE)</f>
        <v>49283</v>
      </c>
      <c r="I1415" s="177">
        <f>_xll.qlInterestRateIndexValueDate(Index1M,$H1415)</f>
        <v>49285</v>
      </c>
      <c r="J1415" s="182">
        <f>IFERROR(_xll.qlIndexFixing(Index1M,$H1415,TRUE,_xll.ohTrigger(RecalcTrigger,Trigger1M)),NA())</f>
        <v>1.8430908862335227E-2</v>
      </c>
      <c r="K1415" s="44">
        <f>IFERROR(_xll.qlIndexFixing(Index3M,H1415,TRUE,_xll.ohTrigger(RecalcTrigger,Trigger3M)),NA())</f>
        <v>1.8806682741931091E-2</v>
      </c>
      <c r="L1415" s="44">
        <f>IFERROR(_xll.qlIndexFixing(Index6M,$H1415,TRUE,_xll.ohTrigger(RecalcTrigger,Trigger6M)),NA())</f>
        <v>1.8946791825878544E-2</v>
      </c>
      <c r="M1415" s="183">
        <f>IFERROR(_xll.qlIndexFixing(Index1Y,$H1415,TRUE,_xll.ohTrigger(RecalcTrigger,Trigger1Y)),NA())</f>
        <v>1.9208504869600327E-2</v>
      </c>
      <c r="N1415" s="182">
        <f>IFERROR(_xll.qlIndexFixing(ONIndex1M,I1415,TRUE,_xll.ohTrigger(RecalcTrigger,Trigger1M)),NA())</f>
        <v>1.8438422641748886E-2</v>
      </c>
      <c r="O1415" s="44">
        <f>IFERROR(_xll.qlIndexFixing(ONIndex3M,I1415,TRUE,_xll.ohTrigger(RecalcTrigger,Trigger3M)),NA())</f>
        <v>1.8840477369579389E-2</v>
      </c>
      <c r="P1415" s="44">
        <f>IFERROR(_xll.qlIndexFixing(ONIndex6M,I1415,TRUE,_xll.ohTrigger(RecalcTrigger,Trigger6M)),NA())</f>
        <v>1.9029921094046998E-2</v>
      </c>
      <c r="Q1415" s="183">
        <f>IFERROR(_xll.qlIndexFixing(ONIndex1Y,I1415,TRUE,_xll.ohTrigger(RecalcTrigger,Trigger1Y)),NA())</f>
        <v>1.938270155585009E-2</v>
      </c>
    </row>
    <row r="1416" spans="2:17" x14ac:dyDescent="0.2">
      <c r="B1416" s="39" t="s">
        <v>42</v>
      </c>
      <c r="D1416" s="42">
        <f>_xll.qlCalendarAdvance(Calendar,$D1415,B1416,"f",FALSE)</f>
        <v>49290</v>
      </c>
      <c r="E1416" s="177">
        <f>_xll.qlInterestRateIndexValueDate(IndexON,D1416)</f>
        <v>49290</v>
      </c>
      <c r="F1416" s="193">
        <f>IFERROR(_xll.qlIndexFixing(IndexON,D1416,TRUE,_xll.ohTrigger(RecalcTrigger,TriggerON)),NA())</f>
        <v>1.8306863658681394E-2</v>
      </c>
      <c r="H1416" s="42">
        <f>_xll.qlCalendarAdvance(Calendar,$H1415,B1416,"f",FALSE)</f>
        <v>49290</v>
      </c>
      <c r="I1416" s="177">
        <f>_xll.qlInterestRateIndexValueDate(Index1M,$H1416)</f>
        <v>49292</v>
      </c>
      <c r="J1416" s="182">
        <f>IFERROR(_xll.qlIndexFixing(Index1M,$H1416,TRUE,_xll.ohTrigger(RecalcTrigger,Trigger1M)),NA())</f>
        <v>1.8417405694856059E-2</v>
      </c>
      <c r="K1416" s="44">
        <f>IFERROR(_xll.qlIndexFixing(Index3M,H1416,TRUE,_xll.ohTrigger(RecalcTrigger,Trigger3M)),NA())</f>
        <v>1.8793229212361595E-2</v>
      </c>
      <c r="L1416" s="44">
        <f>IFERROR(_xll.qlIndexFixing(Index6M,$H1416,TRUE,_xll.ohTrigger(RecalcTrigger,Trigger6M)),NA())</f>
        <v>1.8932615431044689E-2</v>
      </c>
      <c r="M1416" s="183">
        <f>IFERROR(_xll.qlIndexFixing(Index1Y,$H1416,TRUE,_xll.ohTrigger(RecalcTrigger,Trigger1Y)),NA())</f>
        <v>1.9193871832659262E-2</v>
      </c>
      <c r="N1416" s="182">
        <f>IFERROR(_xll.qlIndexFixing(ONIndex1M,I1416,TRUE,_xll.ohTrigger(RecalcTrigger,Trigger1M)),NA())</f>
        <v>1.8424972175008492E-2</v>
      </c>
      <c r="O1416" s="44">
        <f>IFERROR(_xll.qlIndexFixing(ONIndex3M,I1416,TRUE,_xll.ohTrigger(RecalcTrigger,Trigger3M)),NA())</f>
        <v>1.8827133564318643E-2</v>
      </c>
      <c r="P1416" s="44">
        <f>IFERROR(_xll.qlIndexFixing(ONIndex6M,I1416,TRUE,_xll.ohTrigger(RecalcTrigger,Trigger6M)),NA())</f>
        <v>1.9016053028231283E-2</v>
      </c>
      <c r="Q1416" s="183">
        <f>IFERROR(_xll.qlIndexFixing(ONIndex1Y,I1416,TRUE,_xll.ohTrigger(RecalcTrigger,Trigger1Y)),NA())</f>
        <v>1.9368852519292545E-2</v>
      </c>
    </row>
    <row r="1417" spans="2:17" x14ac:dyDescent="0.2">
      <c r="B1417" s="39" t="s">
        <v>42</v>
      </c>
      <c r="D1417" s="42">
        <f>_xll.qlCalendarAdvance(Calendar,$D1416,B1417,"f",FALSE)</f>
        <v>49297</v>
      </c>
      <c r="E1417" s="177">
        <f>_xll.qlInterestRateIndexValueDate(IndexON,D1417)</f>
        <v>49297</v>
      </c>
      <c r="F1417" s="193">
        <f>IFERROR(_xll.qlIndexFixing(IndexON,D1417,TRUE,_xll.ohTrigger(RecalcTrigger,TriggerON)),NA())</f>
        <v>1.8294557847111648E-2</v>
      </c>
      <c r="H1417" s="42">
        <f>_xll.qlCalendarAdvance(Calendar,$H1416,B1417,"f",FALSE)</f>
        <v>49297</v>
      </c>
      <c r="I1417" s="177">
        <f>_xll.qlInterestRateIndexValueDate(Index1M,$H1417)</f>
        <v>49299</v>
      </c>
      <c r="J1417" s="182">
        <f>IFERROR(_xll.qlIndexFixing(Index1M,$H1417,TRUE,_xll.ohTrigger(RecalcTrigger,Trigger1M)),NA())</f>
        <v>1.8403883609849347E-2</v>
      </c>
      <c r="K1417" s="44">
        <f>IFERROR(_xll.qlIndexFixing(Index3M,H1417,TRUE,_xll.ohTrigger(RecalcTrigger,Trigger3M)),NA())</f>
        <v>1.8779767982918472E-2</v>
      </c>
      <c r="L1417" s="44">
        <f>IFERROR(_xll.qlIndexFixing(Index6M,$H1417,TRUE,_xll.ohTrigger(RecalcTrigger,Trigger6M)),NA())</f>
        <v>1.8918425743002981E-2</v>
      </c>
      <c r="M1417" s="183">
        <f>IFERROR(_xll.qlIndexFixing(Index1Y,$H1417,TRUE,_xll.ohTrigger(RecalcTrigger,Trigger1Y)),NA())</f>
        <v>1.9179211688794152E-2</v>
      </c>
      <c r="N1417" s="182">
        <f>IFERROR(_xll.qlIndexFixing(ONIndex1M,I1417,TRUE,_xll.ohTrigger(RecalcTrigger,Trigger1M)),NA())</f>
        <v>1.8407650492759942E-2</v>
      </c>
      <c r="O1417" s="44">
        <f>IFERROR(_xll.qlIndexFixing(ONIndex3M,I1417,TRUE,_xll.ohTrigger(RecalcTrigger,Trigger3M)),NA())</f>
        <v>1.8809964022290515E-2</v>
      </c>
      <c r="P1417" s="44">
        <f>IFERROR(_xll.qlIndexFixing(ONIndex6M,I1417,TRUE,_xll.ohTrigger(RecalcTrigger,Trigger6M)),NA())</f>
        <v>1.8998199627793255E-2</v>
      </c>
      <c r="Q1417" s="183">
        <f>IFERROR(_xll.qlIndexFixing(ONIndex1Y,I1417,TRUE,_xll.ohTrigger(RecalcTrigger,Trigger1Y)),NA())</f>
        <v>1.9351025965139712E-2</v>
      </c>
    </row>
    <row r="1418" spans="2:17" x14ac:dyDescent="0.2">
      <c r="B1418" s="39" t="s">
        <v>42</v>
      </c>
      <c r="D1418" s="42">
        <f>_xll.qlCalendarAdvance(Calendar,$D1417,B1418,"f",FALSE)</f>
        <v>49305</v>
      </c>
      <c r="E1418" s="177">
        <f>_xll.qlInterestRateIndexValueDate(IndexON,D1418)</f>
        <v>49305</v>
      </c>
      <c r="F1418" s="193">
        <f>IFERROR(_xll.qlIndexFixing(IndexON,D1418,TRUE,_xll.ohTrigger(RecalcTrigger,TriggerON)),NA())</f>
        <v>1.8280480887273853E-2</v>
      </c>
      <c r="H1418" s="42">
        <f>_xll.qlCalendarAdvance(Calendar,$H1417,B1418,"f",FALSE)</f>
        <v>49305</v>
      </c>
      <c r="I1418" s="177">
        <f>_xll.qlInterestRateIndexValueDate(Index1M,$H1418)</f>
        <v>49307</v>
      </c>
      <c r="J1418" s="182">
        <f>IFERROR(_xll.qlIndexFixing(Index1M,$H1418,TRUE,_xll.ohTrigger(RecalcTrigger,Trigger1M)),NA())</f>
        <v>1.8387907098003291E-2</v>
      </c>
      <c r="K1418" s="44">
        <f>IFERROR(_xll.qlIndexFixing(Index3M,H1418,TRUE,_xll.ohTrigger(RecalcTrigger,Trigger3M)),NA())</f>
        <v>1.8763899291779584E-2</v>
      </c>
      <c r="L1418" s="44">
        <f>IFERROR(_xll.qlIndexFixing(Index6M,$H1418,TRUE,_xll.ohTrigger(RecalcTrigger,Trigger6M)),NA())</f>
        <v>1.8902192933768602E-2</v>
      </c>
      <c r="M1418" s="183">
        <f>IFERROR(_xll.qlIndexFixing(Index1Y,$H1418,TRUE,_xll.ohTrigger(RecalcTrigger,Trigger1Y)),NA())</f>
        <v>1.9161297474626592E-2</v>
      </c>
      <c r="N1418" s="182">
        <f>IFERROR(_xll.qlIndexFixing(ONIndex1M,I1418,TRUE,_xll.ohTrigger(RecalcTrigger,Trigger1M)),NA())</f>
        <v>1.8394156367502745E-2</v>
      </c>
      <c r="O1418" s="44">
        <f>IFERROR(_xll.qlIndexFixing(ONIndex3M,I1418,TRUE,_xll.ohTrigger(RecalcTrigger,Trigger3M)),NA())</f>
        <v>1.8796599934693958E-2</v>
      </c>
      <c r="P1418" s="44">
        <f>IFERROR(_xll.qlIndexFixing(ONIndex6M,I1418,TRUE,_xll.ohTrigger(RecalcTrigger,Trigger6M)),NA())</f>
        <v>1.8984295982678034E-2</v>
      </c>
      <c r="Q1418" s="183">
        <f>IFERROR(_xll.qlIndexFixing(ONIndex1Y,I1418,TRUE,_xll.ohTrigger(RecalcTrigger,Trigger1Y)),NA())</f>
        <v>1.9337145044326931E-2</v>
      </c>
    </row>
    <row r="1419" spans="2:17" x14ac:dyDescent="0.2">
      <c r="B1419" s="39" t="s">
        <v>42</v>
      </c>
      <c r="D1419" s="42">
        <f>_xll.qlCalendarAdvance(Calendar,$D1418,B1419,"f",FALSE)</f>
        <v>49312</v>
      </c>
      <c r="E1419" s="177">
        <f>_xll.qlInterestRateIndexValueDate(IndexON,D1419)</f>
        <v>49312</v>
      </c>
      <c r="F1419" s="193">
        <f>IFERROR(_xll.qlIndexFixing(IndexON,D1419,TRUE,_xll.ohTrigger(RecalcTrigger,TriggerON)),NA())</f>
        <v>1.8268152269707016E-2</v>
      </c>
      <c r="H1419" s="42">
        <f>_xll.qlCalendarAdvance(Calendar,$H1418,B1419,"f",FALSE)</f>
        <v>49312</v>
      </c>
      <c r="I1419" s="177">
        <f>_xll.qlInterestRateIndexValueDate(Index1M,$H1419)</f>
        <v>49314</v>
      </c>
      <c r="J1419" s="182">
        <f>IFERROR(_xll.qlIndexFixing(Index1M,$H1419,TRUE,_xll.ohTrigger(RecalcTrigger,Trigger1M)),NA())</f>
        <v>1.8375346509429045E-2</v>
      </c>
      <c r="K1419" s="44">
        <f>IFERROR(_xll.qlIndexFixing(Index3M,H1419,TRUE,_xll.ohTrigger(RecalcTrigger,Trigger3M)),NA())</f>
        <v>1.8750897621647056E-2</v>
      </c>
      <c r="L1419" s="44">
        <f>IFERROR(_xll.qlIndexFixing(Index6M,$H1419,TRUE,_xll.ohTrigger(RecalcTrigger,Trigger6M)),NA())</f>
        <v>1.8888501364488781E-2</v>
      </c>
      <c r="M1419" s="183">
        <f>IFERROR(_xll.qlIndexFixing(Index1Y,$H1419,TRUE,_xll.ohTrigger(RecalcTrigger,Trigger1Y)),NA())</f>
        <v>1.9146576008795154E-2</v>
      </c>
      <c r="N1419" s="182">
        <f>IFERROR(_xll.qlIndexFixing(ONIndex1M,I1419,TRUE,_xll.ohTrigger(RecalcTrigger,Trigger1M)),NA())</f>
        <v>1.83825750224198E-2</v>
      </c>
      <c r="O1419" s="44">
        <f>IFERROR(_xll.qlIndexFixing(ONIndex3M,I1419,TRUE,_xll.ohTrigger(RecalcTrigger,Trigger3M)),NA())</f>
        <v>1.8785138227430664E-2</v>
      </c>
      <c r="P1419" s="44">
        <f>IFERROR(_xll.qlIndexFixing(ONIndex6M,I1419,TRUE,_xll.ohTrigger(RecalcTrigger,Trigger6M)),NA())</f>
        <v>1.8972366432610244E-2</v>
      </c>
      <c r="Q1419" s="183">
        <f>IFERROR(_xll.qlIndexFixing(ONIndex1Y,I1419,TRUE,_xll.ohTrigger(RecalcTrigger,Trigger1Y)),NA())</f>
        <v>1.9325236250935518E-2</v>
      </c>
    </row>
    <row r="1420" spans="2:17" x14ac:dyDescent="0.2">
      <c r="B1420" s="39" t="s">
        <v>42</v>
      </c>
      <c r="D1420" s="42">
        <f>_xll.qlCalendarAdvance(Calendar,$D1419,B1420,"f",FALSE)</f>
        <v>49319</v>
      </c>
      <c r="E1420" s="177">
        <f>_xll.qlInterestRateIndexValueDate(IndexON,D1420)</f>
        <v>49319</v>
      </c>
      <c r="F1420" s="193">
        <f>IFERROR(_xll.qlIndexFixing(IndexON,D1420,TRUE,_xll.ohTrigger(RecalcTrigger,TriggerON)),NA())</f>
        <v>1.8255813360132933E-2</v>
      </c>
      <c r="H1420" s="42">
        <f>_xll.qlCalendarAdvance(Calendar,$H1419,B1420,"f",FALSE)</f>
        <v>49319</v>
      </c>
      <c r="I1420" s="177">
        <f>_xll.qlInterestRateIndexValueDate(Index1M,$H1420)</f>
        <v>49321</v>
      </c>
      <c r="J1420" s="182">
        <f>IFERROR(_xll.qlIndexFixing(Index1M,$H1420,TRUE,_xll.ohTrigger(RecalcTrigger,Trigger1M)),NA())</f>
        <v>1.8361768238846301E-2</v>
      </c>
      <c r="K1420" s="44">
        <f>IFERROR(_xll.qlIndexFixing(Index3M,H1420,TRUE,_xll.ohTrigger(RecalcTrigger,Trigger3M)),NA())</f>
        <v>1.8737413674539738E-2</v>
      </c>
      <c r="L1420" s="44">
        <f>IFERROR(_xll.qlIndexFixing(Index6M,$H1420,TRUE,_xll.ohTrigger(RecalcTrigger,Trigger6M)),NA())</f>
        <v>1.887427276932923E-2</v>
      </c>
      <c r="M1420" s="183">
        <f>IFERROR(_xll.qlIndexFixing(Index1Y,$H1420,TRUE,_xll.ohTrigger(RecalcTrigger,Trigger1Y)),NA())</f>
        <v>1.9131829965258182E-2</v>
      </c>
      <c r="N1420" s="182">
        <f>IFERROR(_xll.qlIndexFixing(ONIndex1M,I1420,TRUE,_xll.ohTrigger(RecalcTrigger,Trigger1M)),NA())</f>
        <v>1.8369046183890347E-2</v>
      </c>
      <c r="O1420" s="44">
        <f>IFERROR(_xll.qlIndexFixing(ONIndex3M,I1420,TRUE,_xll.ohTrigger(RecalcTrigger,Trigger3M)),NA())</f>
        <v>1.8771758531839211E-2</v>
      </c>
      <c r="P1420" s="44">
        <f>IFERROR(_xll.qlIndexFixing(ONIndex6M,I1420,TRUE,_xll.ohTrigger(RecalcTrigger,Trigger6M)),NA())</f>
        <v>1.8958434634255283E-2</v>
      </c>
      <c r="Q1420" s="183">
        <f>IFERROR(_xll.qlIndexFixing(ONIndex1Y,I1420,TRUE,_xll.ohTrigger(RecalcTrigger,Trigger1Y)),NA())</f>
        <v>1.9311330155540318E-2</v>
      </c>
    </row>
    <row r="1421" spans="2:17" x14ac:dyDescent="0.2">
      <c r="B1421" s="39" t="s">
        <v>42</v>
      </c>
      <c r="D1421" s="42">
        <f>_xll.qlCalendarAdvance(Calendar,$D1420,B1421,"f",FALSE)</f>
        <v>49326</v>
      </c>
      <c r="E1421" s="177">
        <f>_xll.qlInterestRateIndexValueDate(IndexON,D1421)</f>
        <v>49326</v>
      </c>
      <c r="F1421" s="193">
        <f>IFERROR(_xll.qlIndexFixing(IndexON,D1421,TRUE,_xll.ohTrigger(RecalcTrigger,TriggerON)),NA())</f>
        <v>1.8243464381653141E-2</v>
      </c>
      <c r="H1421" s="42">
        <f>_xll.qlCalendarAdvance(Calendar,$H1420,B1421,"f",FALSE)</f>
        <v>49326</v>
      </c>
      <c r="I1421" s="177">
        <f>_xll.qlInterestRateIndexValueDate(Index1M,$H1421)</f>
        <v>49328</v>
      </c>
      <c r="J1421" s="182">
        <f>IFERROR(_xll.qlIndexFixing(Index1M,$H1421,TRUE,_xll.ohTrigger(RecalcTrigger,Trigger1M)),NA())</f>
        <v>1.834817185635159E-2</v>
      </c>
      <c r="K1421" s="44">
        <f>IFERROR(_xll.qlIndexFixing(Index3M,H1421,TRUE,_xll.ohTrigger(RecalcTrigger,Trigger3M)),NA())</f>
        <v>1.8723922970599105E-2</v>
      </c>
      <c r="L1421" s="44">
        <f>IFERROR(_xll.qlIndexFixing(Index6M,$H1421,TRUE,_xll.ohTrigger(RecalcTrigger,Trigger6M)),NA())</f>
        <v>1.8860031688762054E-2</v>
      </c>
      <c r="M1421" s="183">
        <f>IFERROR(_xll.qlIndexFixing(Index1Y,$H1421,TRUE,_xll.ohTrigger(RecalcTrigger,Trigger1Y)),NA())</f>
        <v>1.9117060066538745E-2</v>
      </c>
      <c r="N1421" s="182">
        <f>IFERROR(_xll.qlIndexFixing(ONIndex1M,I1421,TRUE,_xll.ohTrigger(RecalcTrigger,Trigger1M)),NA())</f>
        <v>1.8355498935527237E-2</v>
      </c>
      <c r="O1421" s="44">
        <f>IFERROR(_xll.qlIndexFixing(ONIndex3M,I1421,TRUE,_xll.ohTrigger(RecalcTrigger,Trigger3M)),NA())</f>
        <v>1.8758370755511677E-2</v>
      </c>
      <c r="P1421" s="44">
        <f>IFERROR(_xll.qlIndexFixing(ONIndex6M,I1421,TRUE,_xll.ohTrigger(RecalcTrigger,Trigger6M)),NA())</f>
        <v>1.8944487956922273E-2</v>
      </c>
      <c r="Q1421" s="183">
        <f>IFERROR(_xll.qlIndexFixing(ONIndex1Y,I1421,TRUE,_xll.ohTrigger(RecalcTrigger,Trigger1Y)),NA())</f>
        <v>1.9297410775971358E-2</v>
      </c>
    </row>
    <row r="1422" spans="2:17" x14ac:dyDescent="0.2">
      <c r="B1422" s="39" t="s">
        <v>42</v>
      </c>
      <c r="D1422" s="42">
        <f>_xll.qlCalendarAdvance(Calendar,$D1421,B1422,"f",FALSE)</f>
        <v>49333</v>
      </c>
      <c r="E1422" s="177">
        <f>_xll.qlInterestRateIndexValueDate(IndexON,D1422)</f>
        <v>49333</v>
      </c>
      <c r="F1422" s="193">
        <f>IFERROR(_xll.qlIndexFixing(IndexON,D1422,TRUE,_xll.ohTrigger(RecalcTrigger,TriggerON)),NA())</f>
        <v>1.8231105557768856E-2</v>
      </c>
      <c r="H1422" s="42">
        <f>_xll.qlCalendarAdvance(Calendar,$H1421,B1422,"f",FALSE)</f>
        <v>49333</v>
      </c>
      <c r="I1422" s="177">
        <f>_xll.qlInterestRateIndexValueDate(Index1M,$H1422)</f>
        <v>49335</v>
      </c>
      <c r="J1422" s="182">
        <f>IFERROR(_xll.qlIndexFixing(Index1M,$H1422,TRUE,_xll.ohTrigger(RecalcTrigger,Trigger1M)),NA())</f>
        <v>1.8334557559696398E-2</v>
      </c>
      <c r="K1422" s="44">
        <f>IFERROR(_xll.qlIndexFixing(Index3M,H1422,TRUE,_xll.ohTrigger(RecalcTrigger,Trigger3M)),NA())</f>
        <v>1.8710425737445746E-2</v>
      </c>
      <c r="L1422" s="44">
        <f>IFERROR(_xll.qlIndexFixing(Index6M,$H1422,TRUE,_xll.ohTrigger(RecalcTrigger,Trigger6M)),NA())</f>
        <v>1.8845778321147033E-2</v>
      </c>
      <c r="M1422" s="183">
        <f>IFERROR(_xll.qlIndexFixing(Index1Y,$H1422,TRUE,_xll.ohTrigger(RecalcTrigger,Trigger1Y)),NA())</f>
        <v>1.9102267037273763E-2</v>
      </c>
      <c r="N1422" s="182">
        <f>IFERROR(_xll.qlIndexFixing(ONIndex1M,I1422,TRUE,_xll.ohTrigger(RecalcTrigger,Trigger1M)),NA())</f>
        <v>1.8341933474772532E-2</v>
      </c>
      <c r="O1422" s="44">
        <f>IFERROR(_xll.qlIndexFixing(ONIndex3M,I1422,TRUE,_xll.ohTrigger(RecalcTrigger,Trigger3M)),NA())</f>
        <v>1.8744975124906915E-2</v>
      </c>
      <c r="P1422" s="44">
        <f>IFERROR(_xll.qlIndexFixing(ONIndex6M,I1422,TRUE,_xll.ohTrigger(RecalcTrigger,Trigger6M)),NA())</f>
        <v>1.8930526596614428E-2</v>
      </c>
      <c r="Q1422" s="183">
        <f>IFERROR(_xll.qlIndexFixing(ONIndex1Y,I1422,TRUE,_xll.ohTrigger(RecalcTrigger,Trigger1Y)),NA())</f>
        <v>1.9283478302556389E-2</v>
      </c>
    </row>
    <row r="1423" spans="2:17" x14ac:dyDescent="0.2">
      <c r="B1423" s="39" t="s">
        <v>42</v>
      </c>
      <c r="D1423" s="42">
        <f>_xll.qlCalendarAdvance(Calendar,$D1422,B1423,"f",FALSE)</f>
        <v>49340</v>
      </c>
      <c r="E1423" s="177">
        <f>_xll.qlInterestRateIndexValueDate(IndexON,D1423)</f>
        <v>49340</v>
      </c>
      <c r="F1423" s="193">
        <f>IFERROR(_xll.qlIndexFixing(IndexON,D1423,TRUE,_xll.ohTrigger(RecalcTrigger,TriggerON)),NA())</f>
        <v>1.8218737111421746E-2</v>
      </c>
      <c r="H1423" s="42">
        <f>_xll.qlCalendarAdvance(Calendar,$H1422,B1423,"f",FALSE)</f>
        <v>49340</v>
      </c>
      <c r="I1423" s="177">
        <f>_xll.qlInterestRateIndexValueDate(Index1M,$H1423)</f>
        <v>49342</v>
      </c>
      <c r="J1423" s="182">
        <f>IFERROR(_xll.qlIndexFixing(Index1M,$H1423,TRUE,_xll.ohTrigger(RecalcTrigger,Trigger1M)),NA())</f>
        <v>1.8322452611087479E-2</v>
      </c>
      <c r="K1423" s="44">
        <f>IFERROR(_xll.qlIndexFixing(Index3M,H1423,TRUE,_xll.ohTrigger(RecalcTrigger,Trigger3M)),NA())</f>
        <v>1.8697403071293674E-2</v>
      </c>
      <c r="L1423" s="44">
        <f>IFERROR(_xll.qlIndexFixing(Index6M,$H1423,TRUE,_xll.ohTrigger(RecalcTrigger,Trigger6M)),NA())</f>
        <v>1.8831512864836003E-2</v>
      </c>
      <c r="M1423" s="183">
        <f>IFERROR(_xll.qlIndexFixing(Index1Y,$H1423,TRUE,_xll.ohTrigger(RecalcTrigger,Trigger1Y)),NA())</f>
        <v>1.9087451604215083E-2</v>
      </c>
      <c r="N1423" s="182">
        <f>IFERROR(_xll.qlIndexFixing(ONIndex1M,I1423,TRUE,_xll.ohTrigger(RecalcTrigger,Trigger1M)),NA())</f>
        <v>1.832834999914823E-2</v>
      </c>
      <c r="O1423" s="44">
        <f>IFERROR(_xll.qlIndexFixing(ONIndex3M,I1423,TRUE,_xll.ohTrigger(RecalcTrigger,Trigger3M)),NA())</f>
        <v>1.8731571866563712E-2</v>
      </c>
      <c r="P1423" s="44">
        <f>IFERROR(_xll.qlIndexFixing(ONIndex6M,I1423,TRUE,_xll.ohTrigger(RecalcTrigger,Trigger6M)),NA())</f>
        <v>1.891655074973464E-2</v>
      </c>
      <c r="Q1423" s="183">
        <f>IFERROR(_xll.qlIndexFixing(ONIndex1Y,I1423,TRUE,_xll.ohTrigger(RecalcTrigger,Trigger1Y)),NA())</f>
        <v>1.9269532925463295E-2</v>
      </c>
    </row>
    <row r="1424" spans="2:17" x14ac:dyDescent="0.2">
      <c r="B1424" s="39" t="s">
        <v>42</v>
      </c>
      <c r="D1424" s="42">
        <f>_xll.qlCalendarAdvance(Calendar,$D1423,B1424,"f",FALSE)</f>
        <v>49347</v>
      </c>
      <c r="E1424" s="177">
        <f>_xll.qlInterestRateIndexValueDate(IndexON,D1424)</f>
        <v>49347</v>
      </c>
      <c r="F1424" s="193">
        <f>IFERROR(_xll.qlIndexFixing(IndexON,D1424,TRUE,_xll.ohTrigger(RecalcTrigger,TriggerON)),NA())</f>
        <v>1.8206359265953154E-2</v>
      </c>
      <c r="H1424" s="42">
        <f>_xll.qlCalendarAdvance(Calendar,$H1423,B1424,"f",FALSE)</f>
        <v>49347</v>
      </c>
      <c r="I1424" s="177">
        <f>_xll.qlInterestRateIndexValueDate(Index1M,$H1424)</f>
        <v>49349</v>
      </c>
      <c r="J1424" s="182">
        <f>IFERROR(_xll.qlIndexFixing(Index1M,$H1424,TRUE,_xll.ohTrigger(RecalcTrigger,Trigger1M)),NA())</f>
        <v>1.8308808868094939E-2</v>
      </c>
      <c r="K1424" s="44">
        <f>IFERROR(_xll.qlIndexFixing(Index3M,H1424,TRUE,_xll.ohTrigger(RecalcTrigger,Trigger3M)),NA())</f>
        <v>1.8683894553982186E-2</v>
      </c>
      <c r="L1424" s="44">
        <f>IFERROR(_xll.qlIndexFixing(Index6M,$H1424,TRUE,_xll.ohTrigger(RecalcTrigger,Trigger6M)),NA())</f>
        <v>1.88172355181777E-2</v>
      </c>
      <c r="M1424" s="183">
        <f>IFERROR(_xll.qlIndexFixing(Index1Y,$H1424,TRUE,_xll.ohTrigger(RecalcTrigger,Trigger1Y)),NA())</f>
        <v>1.907261449622687E-2</v>
      </c>
      <c r="N1424" s="182">
        <f>IFERROR(_xll.qlIndexFixing(ONIndex1M,I1424,TRUE,_xll.ohTrigger(RecalcTrigger,Trigger1M)),NA())</f>
        <v>1.8314748705856587E-2</v>
      </c>
      <c r="O1424" s="44">
        <f>IFERROR(_xll.qlIndexFixing(ONIndex3M,I1424,TRUE,_xll.ohTrigger(RecalcTrigger,Trigger3M)),NA())</f>
        <v>1.8718161207020856E-2</v>
      </c>
      <c r="P1424" s="44">
        <f>IFERROR(_xll.qlIndexFixing(ONIndex6M,I1424,TRUE,_xll.ohTrigger(RecalcTrigger,Trigger6M)),NA())</f>
        <v>1.8902560612445996E-2</v>
      </c>
      <c r="Q1424" s="183">
        <f>IFERROR(_xll.qlIndexFixing(ONIndex1Y,I1424,TRUE,_xll.ohTrigger(RecalcTrigger,Trigger1Y)),NA())</f>
        <v>1.9255574834700084E-2</v>
      </c>
    </row>
    <row r="1425" spans="2:17" x14ac:dyDescent="0.2">
      <c r="B1425" s="39" t="s">
        <v>42</v>
      </c>
      <c r="D1425" s="42">
        <f>_xll.qlCalendarAdvance(Calendar,$D1424,B1425,"f",FALSE)</f>
        <v>49354</v>
      </c>
      <c r="E1425" s="177">
        <f>_xll.qlInterestRateIndexValueDate(IndexON,D1425)</f>
        <v>49354</v>
      </c>
      <c r="F1425" s="193">
        <f>IFERROR(_xll.qlIndexFixing(IndexON,D1425,TRUE,_xll.ohTrigger(RecalcTrigger,TriggerON)),NA())</f>
        <v>1.8193972244704426E-2</v>
      </c>
      <c r="H1425" s="42">
        <f>_xll.qlCalendarAdvance(Calendar,$H1424,B1425,"f",FALSE)</f>
        <v>49354</v>
      </c>
      <c r="I1425" s="177">
        <f>_xll.qlInterestRateIndexValueDate(Index1M,$H1425)</f>
        <v>49356</v>
      </c>
      <c r="J1425" s="182">
        <f>IFERROR(_xll.qlIndexFixing(Index1M,$H1425,TRUE,_xll.ohTrigger(RecalcTrigger,Trigger1M)),NA())</f>
        <v>1.8295147762927844E-2</v>
      </c>
      <c r="K1425" s="44">
        <f>IFERROR(_xll.qlIndexFixing(Index3M,H1425,TRUE,_xll.ohTrigger(RecalcTrigger,Trigger3M)),NA())</f>
        <v>1.8670380173848564E-2</v>
      </c>
      <c r="L1425" s="44">
        <f>IFERROR(_xll.qlIndexFixing(Index6M,$H1425,TRUE,_xll.ohTrigger(RecalcTrigger,Trigger6M)),NA())</f>
        <v>1.8802946479513364E-2</v>
      </c>
      <c r="M1425" s="183">
        <f>IFERROR(_xll.qlIndexFixing(Index1Y,$H1425,TRUE,_xll.ohTrigger(RecalcTrigger,Trigger1Y)),NA())</f>
        <v>1.905775644428756E-2</v>
      </c>
      <c r="N1425" s="182">
        <f>IFERROR(_xll.qlIndexFixing(ONIndex1M,I1425,TRUE,_xll.ohTrigger(RecalcTrigger,Trigger1M)),NA())</f>
        <v>1.8301129792339665E-2</v>
      </c>
      <c r="O1425" s="44">
        <f>IFERROR(_xll.qlIndexFixing(ONIndex3M,I1425,TRUE,_xll.ohTrigger(RecalcTrigger,Trigger3M)),NA())</f>
        <v>1.8704743372737198E-2</v>
      </c>
      <c r="P1425" s="44">
        <f>IFERROR(_xll.qlIndexFixing(ONIndex6M,I1425,TRUE,_xll.ohTrigger(RecalcTrigger,Trigger6M)),NA())</f>
        <v>1.8888556380991517E-2</v>
      </c>
      <c r="Q1425" s="183">
        <f>IFERROR(_xll.qlIndexFixing(ONIndex1Y,I1425,TRUE,_xll.ohTrigger(RecalcTrigger,Trigger1Y)),NA())</f>
        <v>1.9241604220434638E-2</v>
      </c>
    </row>
    <row r="1426" spans="2:17" x14ac:dyDescent="0.2">
      <c r="B1426" s="39" t="s">
        <v>42</v>
      </c>
      <c r="D1426" s="42">
        <f>_xll.qlCalendarAdvance(Calendar,$D1425,B1426,"f",FALSE)</f>
        <v>49361</v>
      </c>
      <c r="E1426" s="177">
        <f>_xll.qlInterestRateIndexValueDate(IndexON,D1426)</f>
        <v>49361</v>
      </c>
      <c r="F1426" s="193">
        <f>IFERROR(_xll.qlIndexFixing(IndexON,D1426,TRUE,_xll.ohTrigger(RecalcTrigger,TriggerON)),NA())</f>
        <v>1.8181576270697164E-2</v>
      </c>
      <c r="H1426" s="42">
        <f>_xll.qlCalendarAdvance(Calendar,$H1425,B1426,"f",FALSE)</f>
        <v>49361</v>
      </c>
      <c r="I1426" s="177">
        <f>_xll.qlInterestRateIndexValueDate(Index1M,$H1426)</f>
        <v>49363</v>
      </c>
      <c r="J1426" s="182">
        <f>IFERROR(_xll.qlIndexFixing(Index1M,$H1426,TRUE,_xll.ohTrigger(RecalcTrigger,Trigger1M)),NA())</f>
        <v>1.827941002284672E-2</v>
      </c>
      <c r="K1426" s="44">
        <f>IFERROR(_xll.qlIndexFixing(Index3M,H1426,TRUE,_xll.ohTrigger(RecalcTrigger,Trigger3M)),NA())</f>
        <v>1.8656860158486926E-2</v>
      </c>
      <c r="L1426" s="44">
        <f>IFERROR(_xll.qlIndexFixing(Index6M,$H1426,TRUE,_xll.ohTrigger(RecalcTrigger,Trigger6M)),NA())</f>
        <v>1.8788645947180688E-2</v>
      </c>
      <c r="M1426" s="183">
        <f>IFERROR(_xll.qlIndexFixing(Index1Y,$H1426,TRUE,_xll.ohTrigger(RecalcTrigger,Trigger1Y)),NA())</f>
        <v>1.9042878181487689E-2</v>
      </c>
      <c r="N1426" s="182">
        <f>IFERROR(_xll.qlIndexFixing(ONIndex1M,I1426,TRUE,_xll.ohTrigger(RecalcTrigger,Trigger1M)),NA())</f>
        <v>1.8287493456119464E-2</v>
      </c>
      <c r="O1426" s="44">
        <f>IFERROR(_xll.qlIndexFixing(ONIndex3M,I1426,TRUE,_xll.ohTrigger(RecalcTrigger,Trigger3M)),NA())</f>
        <v>1.8691318590331463E-2</v>
      </c>
      <c r="P1426" s="44">
        <f>IFERROR(_xll.qlIndexFixing(ONIndex6M,I1426,TRUE,_xll.ohTrigger(RecalcTrigger,Trigger6M)),NA())</f>
        <v>1.8874538251694162E-2</v>
      </c>
      <c r="Q1426" s="183">
        <f>IFERROR(_xll.qlIndexFixing(ONIndex1Y,I1426,TRUE,_xll.ohTrigger(RecalcTrigger,Trigger1Y)),NA())</f>
        <v>1.9227621272754902E-2</v>
      </c>
    </row>
    <row r="1427" spans="2:17" x14ac:dyDescent="0.2">
      <c r="B1427" s="39" t="s">
        <v>42</v>
      </c>
      <c r="D1427" s="42">
        <f>_xll.qlCalendarAdvance(Calendar,$D1426,B1427,"f",FALSE)</f>
        <v>49368</v>
      </c>
      <c r="E1427" s="177">
        <f>_xll.qlInterestRateIndexValueDate(IndexON,D1427)</f>
        <v>49368</v>
      </c>
      <c r="F1427" s="193">
        <f>IFERROR(_xll.qlIndexFixing(IndexON,D1427,TRUE,_xll.ohTrigger(RecalcTrigger,TriggerON)),NA())</f>
        <v>1.8169171567192777E-2</v>
      </c>
      <c r="H1427" s="42">
        <f>_xll.qlCalendarAdvance(Calendar,$H1426,B1427,"f",FALSE)</f>
        <v>49368</v>
      </c>
      <c r="I1427" s="177">
        <f>_xll.qlInterestRateIndexValueDate(Index1M,$H1427)</f>
        <v>49370</v>
      </c>
      <c r="J1427" s="182">
        <f>IFERROR(_xll.qlIndexFixing(Index1M,$H1427,TRUE,_xll.ohTrigger(RecalcTrigger,Trigger1M)),NA())</f>
        <v>1.8266224285421247E-2</v>
      </c>
      <c r="K1427" s="44">
        <f>IFERROR(_xll.qlIndexFixing(Index3M,H1427,TRUE,_xll.ohTrigger(RecalcTrigger,Trigger3M)),NA())</f>
        <v>1.8640907924328227E-2</v>
      </c>
      <c r="L1427" s="44">
        <f>IFERROR(_xll.qlIndexFixing(Index6M,$H1427,TRUE,_xll.ohTrigger(RecalcTrigger,Trigger6M)),NA())</f>
        <v>1.8772180456100795E-2</v>
      </c>
      <c r="M1427" s="183">
        <f>IFERROR(_xll.qlIndexFixing(Index1Y,$H1427,TRUE,_xll.ohTrigger(RecalcTrigger,Trigger1Y)),NA())</f>
        <v>1.9027980443031198E-2</v>
      </c>
      <c r="N1427" s="182">
        <f>IFERROR(_xll.qlIndexFixing(ONIndex1M,I1427,TRUE,_xll.ohTrigger(RecalcTrigger,Trigger1M)),NA())</f>
        <v>1.8273839894398236E-2</v>
      </c>
      <c r="O1427" s="44">
        <f>IFERROR(_xll.qlIndexFixing(ONIndex3M,I1427,TRUE,_xll.ohTrigger(RecalcTrigger,Trigger3M)),NA())</f>
        <v>1.8677887086182565E-2</v>
      </c>
      <c r="P1427" s="44">
        <f>IFERROR(_xll.qlIndexFixing(ONIndex6M,I1427,TRUE,_xll.ohTrigger(RecalcTrigger,Trigger6M)),NA())</f>
        <v>1.8860506420796952E-2</v>
      </c>
      <c r="Q1427" s="183">
        <f>IFERROR(_xll.qlIndexFixing(ONIndex1Y,I1427,TRUE,_xll.ohTrigger(RecalcTrigger,Trigger1Y)),NA())</f>
        <v>1.9213626181748822E-2</v>
      </c>
    </row>
    <row r="1428" spans="2:17" x14ac:dyDescent="0.2">
      <c r="B1428" s="39" t="s">
        <v>42</v>
      </c>
      <c r="D1428" s="42">
        <f>_xll.qlCalendarAdvance(Calendar,$D1427,B1428,"f",FALSE)</f>
        <v>49375</v>
      </c>
      <c r="E1428" s="177">
        <f>_xll.qlInterestRateIndexValueDate(IndexON,D1428)</f>
        <v>49375</v>
      </c>
      <c r="F1428" s="193">
        <f>IFERROR(_xll.qlIndexFixing(IndexON,D1428,TRUE,_xll.ohTrigger(RecalcTrigger,TriggerON)),NA())</f>
        <v>1.8156758357452674E-2</v>
      </c>
      <c r="H1428" s="42">
        <f>_xll.qlCalendarAdvance(Calendar,$H1427,B1428,"f",FALSE)</f>
        <v>49375</v>
      </c>
      <c r="I1428" s="177">
        <f>_xll.qlInterestRateIndexValueDate(Index1M,$H1428)</f>
        <v>49377</v>
      </c>
      <c r="J1428" s="182">
        <f>IFERROR(_xll.qlIndexFixing(Index1M,$H1428,TRUE,_xll.ohTrigger(RecalcTrigger,Trigger1M)),NA())</f>
        <v>1.8252506656628371E-2</v>
      </c>
      <c r="K1428" s="44">
        <f>IFERROR(_xll.qlIndexFixing(Index3M,H1428,TRUE,_xll.ohTrigger(RecalcTrigger,Trigger3M)),NA())</f>
        <v>1.8627372209292604E-2</v>
      </c>
      <c r="L1428" s="44">
        <f>IFERROR(_xll.qlIndexFixing(Index6M,$H1428,TRUE,_xll.ohTrigger(RecalcTrigger,Trigger6M)),NA())</f>
        <v>1.8757851671030768E-2</v>
      </c>
      <c r="M1428" s="183">
        <f>IFERROR(_xll.qlIndexFixing(Index1Y,$H1428,TRUE,_xll.ohTrigger(RecalcTrigger,Trigger1Y)),NA())</f>
        <v>1.9013063966233913E-2</v>
      </c>
      <c r="N1428" s="182">
        <f>IFERROR(_xll.qlIndexFixing(ONIndex1M,I1428,TRUE,_xll.ohTrigger(RecalcTrigger,Trigger1M)),NA())</f>
        <v>1.8260169304618046E-2</v>
      </c>
      <c r="O1428" s="44">
        <f>IFERROR(_xll.qlIndexFixing(ONIndex3M,I1428,TRUE,_xll.ohTrigger(RecalcTrigger,Trigger3M)),NA())</f>
        <v>1.8664449086749357E-2</v>
      </c>
      <c r="P1428" s="44">
        <f>IFERROR(_xll.qlIndexFixing(ONIndex6M,I1428,TRUE,_xll.ohTrigger(RecalcTrigger,Trigger6M)),NA())</f>
        <v>1.8846461084462973E-2</v>
      </c>
      <c r="Q1428" s="183">
        <f>IFERROR(_xll.qlIndexFixing(ONIndex1Y,I1428,TRUE,_xll.ohTrigger(RecalcTrigger,Trigger1Y)),NA())</f>
        <v>1.9199619137584278E-2</v>
      </c>
    </row>
    <row r="1429" spans="2:17" x14ac:dyDescent="0.2">
      <c r="B1429" s="39" t="s">
        <v>42</v>
      </c>
      <c r="D1429" s="42">
        <f>_xll.qlCalendarAdvance(Calendar,$D1428,B1429,"f",FALSE)</f>
        <v>49382</v>
      </c>
      <c r="E1429" s="177">
        <f>_xll.qlInterestRateIndexValueDate(IndexON,D1429)</f>
        <v>49382</v>
      </c>
      <c r="F1429" s="193">
        <f>IFERROR(_xll.qlIndexFixing(IndexON,D1429,TRUE,_xll.ohTrigger(RecalcTrigger,TriggerON)),NA())</f>
        <v>1.8144336864658328E-2</v>
      </c>
      <c r="H1429" s="42">
        <f>_xll.qlCalendarAdvance(Calendar,$H1428,B1429,"f",FALSE)</f>
        <v>49382</v>
      </c>
      <c r="I1429" s="177">
        <f>_xll.qlInterestRateIndexValueDate(Index1M,$H1429)</f>
        <v>49384</v>
      </c>
      <c r="J1429" s="182">
        <f>IFERROR(_xll.qlIndexFixing(Index1M,$H1429,TRUE,_xll.ohTrigger(RecalcTrigger,Trigger1M)),NA())</f>
        <v>1.8238772497935467E-2</v>
      </c>
      <c r="K1429" s="44">
        <f>IFERROR(_xll.qlIndexFixing(Index3M,H1429,TRUE,_xll.ohTrigger(RecalcTrigger,Trigger3M)),NA())</f>
        <v>1.8613831624361851E-2</v>
      </c>
      <c r="L1429" s="44">
        <f>IFERROR(_xll.qlIndexFixing(Index6M,$H1429,TRUE,_xll.ohTrigger(RecalcTrigger,Trigger6M)),NA())</f>
        <v>1.8743512043940268E-2</v>
      </c>
      <c r="M1429" s="183">
        <f>IFERROR(_xll.qlIndexFixing(Index1Y,$H1429,TRUE,_xll.ohTrigger(RecalcTrigger,Trigger1Y)),NA())</f>
        <v>1.8998129490523749E-2</v>
      </c>
      <c r="N1429" s="182">
        <f>IFERROR(_xll.qlIndexFixing(ONIndex1M,I1429,TRUE,_xll.ohTrigger(RecalcTrigger,Trigger1M)),NA())</f>
        <v>1.8246481884300891E-2</v>
      </c>
      <c r="O1429" s="44">
        <f>IFERROR(_xll.qlIndexFixing(ONIndex3M,I1429,TRUE,_xll.ohTrigger(RecalcTrigger,Trigger3M)),NA())</f>
        <v>1.8651004818810435E-2</v>
      </c>
      <c r="P1429" s="44">
        <f>IFERROR(_xll.qlIndexFixing(ONIndex6M,I1429,TRUE,_xll.ohTrigger(RecalcTrigger,Trigger6M)),NA())</f>
        <v>1.8832402439015183E-2</v>
      </c>
      <c r="Q1429" s="183">
        <f>IFERROR(_xll.qlIndexFixing(ONIndex1Y,I1429,TRUE,_xll.ohTrigger(RecalcTrigger,Trigger1Y)),NA())</f>
        <v>1.9185600330349217E-2</v>
      </c>
    </row>
    <row r="1430" spans="2:17" x14ac:dyDescent="0.2">
      <c r="B1430" s="39" t="s">
        <v>42</v>
      </c>
      <c r="D1430" s="42">
        <f>_xll.qlCalendarAdvance(Calendar,$D1429,B1430,"f",FALSE)</f>
        <v>49389</v>
      </c>
      <c r="E1430" s="177">
        <f>_xll.qlInterestRateIndexValueDate(IndexON,D1430)</f>
        <v>49389</v>
      </c>
      <c r="F1430" s="193">
        <f>IFERROR(_xll.qlIndexFixing(IndexON,D1430,TRUE,_xll.ohTrigger(RecalcTrigger,TriggerON)),NA())</f>
        <v>1.8131907312151085E-2</v>
      </c>
      <c r="H1430" s="42">
        <f>_xll.qlCalendarAdvance(Calendar,$H1429,B1430,"f",FALSE)</f>
        <v>49389</v>
      </c>
      <c r="I1430" s="177">
        <f>_xll.qlInterestRateIndexValueDate(Index1M,$H1430)</f>
        <v>49395</v>
      </c>
      <c r="J1430" s="182">
        <f>IFERROR(_xll.qlIndexFixing(Index1M,$H1430,TRUE,_xll.ohTrigger(RecalcTrigger,Trigger1M)),NA())</f>
        <v>1.8217157327061643E-2</v>
      </c>
      <c r="K1430" s="44">
        <f>IFERROR(_xll.qlIndexFixing(Index3M,H1430,TRUE,_xll.ohTrigger(RecalcTrigger,Trigger3M)),NA())</f>
        <v>1.8593522469559486E-2</v>
      </c>
      <c r="L1430" s="44">
        <f>IFERROR(_xll.qlIndexFixing(Index6M,$H1430,TRUE,_xll.ohTrigger(RecalcTrigger,Trigger6M)),NA())</f>
        <v>1.8721503446657645E-2</v>
      </c>
      <c r="M1430" s="183">
        <f>IFERROR(_xll.qlIndexFixing(Index1Y,$H1430,TRUE,_xll.ohTrigger(RecalcTrigger,Trigger1Y)),NA())</f>
        <v>1.897521642162989E-2</v>
      </c>
      <c r="N1430" s="182">
        <f>IFERROR(_xll.qlIndexFixing(ONIndex1M,I1430,TRUE,_xll.ohTrigger(RecalcTrigger,Trigger1M)),NA())</f>
        <v>1.8228859359341598E-2</v>
      </c>
      <c r="O1430" s="44">
        <f>IFERROR(_xll.qlIndexFixing(ONIndex3M,I1430,TRUE,_xll.ohTrigger(RecalcTrigger,Trigger3M)),NA())</f>
        <v>1.863371048468565E-2</v>
      </c>
      <c r="P1430" s="44">
        <f>IFERROR(_xll.qlIndexFixing(ONIndex6M,I1430,TRUE,_xll.ohTrigger(RecalcTrigger,Trigger6M)),NA())</f>
        <v>1.8814307797070384E-2</v>
      </c>
      <c r="Q1430" s="183">
        <f>IFERROR(_xll.qlIndexFixing(ONIndex1Y,I1430,TRUE,_xll.ohTrigger(RecalcTrigger,Trigger1Y)),NA())</f>
        <v>1.9167559171142656E-2</v>
      </c>
    </row>
    <row r="1431" spans="2:17" x14ac:dyDescent="0.2">
      <c r="B1431" s="39" t="s">
        <v>42</v>
      </c>
      <c r="D1431" s="42">
        <f>_xll.qlCalendarAdvance(Calendar,$D1430,B1431,"f",FALSE)</f>
        <v>49396</v>
      </c>
      <c r="E1431" s="177">
        <f>_xll.qlInterestRateIndexValueDate(IndexON,D1431)</f>
        <v>49396</v>
      </c>
      <c r="F1431" s="193">
        <f>IFERROR(_xll.qlIndexFixing(IndexON,D1431,TRUE,_xll.ohTrigger(RecalcTrigger,TriggerON)),NA())</f>
        <v>1.8119469923032483E-2</v>
      </c>
      <c r="H1431" s="42">
        <f>_xll.qlCalendarAdvance(Calendar,$H1430,B1431,"f",FALSE)</f>
        <v>49396</v>
      </c>
      <c r="I1431" s="177">
        <f>_xll.qlInterestRateIndexValueDate(Index1M,$H1431)</f>
        <v>49398</v>
      </c>
      <c r="J1431" s="182">
        <f>IFERROR(_xll.qlIndexFixing(Index1M,$H1431,TRUE,_xll.ohTrigger(RecalcTrigger,Trigger1M)),NA())</f>
        <v>1.8211255381855539E-2</v>
      </c>
      <c r="K1431" s="44">
        <f>IFERROR(_xll.qlIndexFixing(Index3M,H1431,TRUE,_xll.ohTrigger(RecalcTrigger,Trigger3M)),NA())</f>
        <v>1.8588205134948507E-2</v>
      </c>
      <c r="L1431" s="44">
        <f>IFERROR(_xll.qlIndexFixing(Index6M,$H1431,TRUE,_xll.ohTrigger(RecalcTrigger,Trigger6M)),NA())</f>
        <v>1.871643874828741E-2</v>
      </c>
      <c r="M1431" s="183">
        <f>IFERROR(_xll.qlIndexFixing(Index1Y,$H1431,TRUE,_xll.ohTrigger(RecalcTrigger,Trigger1Y)),NA())</f>
        <v>1.8968209510634122E-2</v>
      </c>
      <c r="N1431" s="182">
        <f>IFERROR(_xll.qlIndexFixing(ONIndex1M,I1431,TRUE,_xll.ohTrigger(RecalcTrigger,Trigger1M)),NA())</f>
        <v>1.8219057341264389E-2</v>
      </c>
      <c r="O1431" s="44">
        <f>IFERROR(_xll.qlIndexFixing(ONIndex3M,I1431,TRUE,_xll.ohTrigger(RecalcTrigger,Trigger3M)),NA())</f>
        <v>1.8624098382611365E-2</v>
      </c>
      <c r="P1431" s="44">
        <f>IFERROR(_xll.qlIndexFixing(ONIndex6M,I1431,TRUE,_xll.ohTrigger(RecalcTrigger,Trigger6M)),NA())</f>
        <v>1.880424600551045E-2</v>
      </c>
      <c r="Q1431" s="183">
        <f>IFERROR(_xll.qlIndexFixing(ONIndex1Y,I1431,TRUE,_xll.ohTrigger(RecalcTrigger,Trigger1Y)),NA())</f>
        <v>1.9157528187179196E-2</v>
      </c>
    </row>
    <row r="1432" spans="2:17" x14ac:dyDescent="0.2">
      <c r="B1432" s="39" t="s">
        <v>42</v>
      </c>
      <c r="D1432" s="42">
        <f>_xll.qlCalendarAdvance(Calendar,$D1431,B1432,"f",FALSE)</f>
        <v>49403</v>
      </c>
      <c r="E1432" s="177">
        <f>_xll.qlInterestRateIndexValueDate(IndexON,D1432)</f>
        <v>49403</v>
      </c>
      <c r="F1432" s="193">
        <f>IFERROR(_xll.qlIndexFixing(IndexON,D1432,TRUE,_xll.ohTrigger(RecalcTrigger,TriggerON)),NA())</f>
        <v>1.810702492056393E-2</v>
      </c>
      <c r="H1432" s="42">
        <f>_xll.qlCalendarAdvance(Calendar,$H1431,B1432,"f",FALSE)</f>
        <v>49403</v>
      </c>
      <c r="I1432" s="177">
        <f>_xll.qlInterestRateIndexValueDate(Index1M,$H1432)</f>
        <v>49405</v>
      </c>
      <c r="J1432" s="182">
        <f>IFERROR(_xll.qlIndexFixing(Index1M,$H1432,TRUE,_xll.ohTrigger(RecalcTrigger,Trigger1M)),NA())</f>
        <v>1.8197472819966344E-2</v>
      </c>
      <c r="K1432" s="44">
        <f>IFERROR(_xll.qlIndexFixing(Index3M,H1432,TRUE,_xll.ohTrigger(RecalcTrigger,Trigger3M)),NA())</f>
        <v>1.857465417037564E-2</v>
      </c>
      <c r="L1432" s="44">
        <f>IFERROR(_xll.qlIndexFixing(Index6M,$H1432,TRUE,_xll.ohTrigger(RecalcTrigger,Trigger6M)),NA())</f>
        <v>1.8700489371541788E-2</v>
      </c>
      <c r="M1432" s="183">
        <f>IFERROR(_xll.qlIndexFixing(Index1Y,$H1432,TRUE,_xll.ohTrigger(RecalcTrigger,Trigger1Y)),NA())</f>
        <v>1.895322549586816E-2</v>
      </c>
      <c r="N1432" s="182">
        <f>IFERROR(_xll.qlIndexFixing(ONIndex1M,I1432,TRUE,_xll.ohTrigger(RecalcTrigger,Trigger1M)),NA())</f>
        <v>1.820532061334923E-2</v>
      </c>
      <c r="O1432" s="44">
        <f>IFERROR(_xll.qlIndexFixing(ONIndex3M,I1432,TRUE,_xll.ohTrigger(RecalcTrigger,Trigger3M)),NA())</f>
        <v>1.8610636667508729E-2</v>
      </c>
      <c r="P1432" s="44">
        <f>IFERROR(_xll.qlIndexFixing(ONIndex6M,I1432,TRUE,_xll.ohTrigger(RecalcTrigger,Trigger6M)),NA())</f>
        <v>1.8790148610019486E-2</v>
      </c>
      <c r="Q1432" s="183">
        <f>IFERROR(_xll.qlIndexFixing(ONIndex1Y,I1432,TRUE,_xll.ohTrigger(RecalcTrigger,Trigger1Y)),NA())</f>
        <v>1.9143475231579998E-2</v>
      </c>
    </row>
    <row r="1433" spans="2:17" x14ac:dyDescent="0.2">
      <c r="B1433" s="39" t="s">
        <v>42</v>
      </c>
      <c r="D1433" s="42">
        <f>_xll.qlCalendarAdvance(Calendar,$D1432,B1433,"f",FALSE)</f>
        <v>49410</v>
      </c>
      <c r="E1433" s="177">
        <f>_xll.qlInterestRateIndexValueDate(IndexON,D1433)</f>
        <v>49410</v>
      </c>
      <c r="F1433" s="193">
        <f>IFERROR(_xll.qlIndexFixing(IndexON,D1433,TRUE,_xll.ohTrigger(RecalcTrigger,TriggerON)),NA())</f>
        <v>1.8094572528006836E-2</v>
      </c>
      <c r="H1433" s="42">
        <f>_xll.qlCalendarAdvance(Calendar,$H1432,B1433,"f",FALSE)</f>
        <v>49410</v>
      </c>
      <c r="I1433" s="177">
        <f>_xll.qlInterestRateIndexValueDate(Index1M,$H1433)</f>
        <v>49412</v>
      </c>
      <c r="J1433" s="182">
        <f>IFERROR(_xll.qlIndexFixing(Index1M,$H1433,TRUE,_xll.ohTrigger(RecalcTrigger,Trigger1M)),NA())</f>
        <v>1.8183674519162463E-2</v>
      </c>
      <c r="K1433" s="44">
        <f>IFERROR(_xll.qlIndexFixing(Index3M,H1433,TRUE,_xll.ohTrigger(RecalcTrigger,Trigger3M)),NA())</f>
        <v>1.8561099196790748E-2</v>
      </c>
      <c r="L1433" s="44">
        <f>IFERROR(_xll.qlIndexFixing(Index6M,$H1433,TRUE,_xll.ohTrigger(RecalcTrigger,Trigger6M)),NA())</f>
        <v>1.8686182970041786E-2</v>
      </c>
      <c r="M1433" s="183">
        <f>IFERROR(_xll.qlIndexFixing(Index1Y,$H1433,TRUE,_xll.ohTrigger(RecalcTrigger,Trigger1Y)),NA())</f>
        <v>1.8937633649962218E-2</v>
      </c>
      <c r="N1433" s="182">
        <f>IFERROR(_xll.qlIndexFixing(ONIndex1M,I1433,TRUE,_xll.ohTrigger(RecalcTrigger,Trigger1M)),NA())</f>
        <v>1.8191567844345613E-2</v>
      </c>
      <c r="O1433" s="44">
        <f>IFERROR(_xll.qlIndexFixing(ONIndex3M,I1433,TRUE,_xll.ohTrigger(RecalcTrigger,Trigger3M)),NA())</f>
        <v>1.8597169589895657E-2</v>
      </c>
      <c r="P1433" s="44">
        <f>IFERROR(_xll.qlIndexFixing(ONIndex6M,I1433,TRUE,_xll.ohTrigger(RecalcTrigger,Trigger6M)),NA())</f>
        <v>1.8776038690306862E-2</v>
      </c>
      <c r="Q1433" s="183">
        <f>IFERROR(_xll.qlIndexFixing(ONIndex1Y,I1433,TRUE,_xll.ohTrigger(RecalcTrigger,Trigger1Y)),NA())</f>
        <v>1.9129411273182129E-2</v>
      </c>
    </row>
    <row r="1434" spans="2:17" x14ac:dyDescent="0.2">
      <c r="B1434" s="39" t="s">
        <v>42</v>
      </c>
      <c r="D1434" s="42">
        <f>_xll.qlCalendarAdvance(Calendar,$D1433,B1434,"f",FALSE)</f>
        <v>49417</v>
      </c>
      <c r="E1434" s="177">
        <f>_xll.qlInterestRateIndexValueDate(IndexON,D1434)</f>
        <v>49417</v>
      </c>
      <c r="F1434" s="193">
        <f>IFERROR(_xll.qlIndexFixing(IndexON,D1434,TRUE,_xll.ohTrigger(RecalcTrigger,TriggerON)),NA())</f>
        <v>1.8082112968542674E-2</v>
      </c>
      <c r="H1434" s="42">
        <f>_xll.qlCalendarAdvance(Calendar,$H1433,B1434,"f",FALSE)</f>
        <v>49417</v>
      </c>
      <c r="I1434" s="177">
        <f>_xll.qlInterestRateIndexValueDate(Index1M,$H1434)</f>
        <v>49419</v>
      </c>
      <c r="J1434" s="182">
        <f>IFERROR(_xll.qlIndexFixing(Index1M,$H1434,TRUE,_xll.ohTrigger(RecalcTrigger,Trigger1M)),NA())</f>
        <v>1.8169860677195386E-2</v>
      </c>
      <c r="K1434" s="44">
        <f>IFERROR(_xll.qlIndexFixing(Index3M,H1434,TRUE,_xll.ohTrigger(RecalcTrigger,Trigger3M)),NA())</f>
        <v>1.8547540441791115E-2</v>
      </c>
      <c r="L1434" s="44">
        <f>IFERROR(_xll.qlIndexFixing(Index6M,$H1434,TRUE,_xll.ohTrigger(RecalcTrigger,Trigger6M)),NA())</f>
        <v>1.8671897156821403E-2</v>
      </c>
      <c r="M1434" s="183">
        <f>IFERROR(_xll.qlIndexFixing(Index1Y,$H1434,TRUE,_xll.ohTrigger(RecalcTrigger,Trigger1Y)),NA())</f>
        <v>1.8923213156058712E-2</v>
      </c>
      <c r="N1434" s="182">
        <f>IFERROR(_xll.qlIndexFixing(ONIndex1M,I1434,TRUE,_xll.ohTrigger(RecalcTrigger,Trigger1M)),NA())</f>
        <v>1.8177799231695602E-2</v>
      </c>
      <c r="O1434" s="44">
        <f>IFERROR(_xll.qlIndexFixing(ONIndex3M,I1434,TRUE,_xll.ohTrigger(RecalcTrigger,Trigger3M)),NA())</f>
        <v>1.8583697376071129E-2</v>
      </c>
      <c r="P1434" s="44">
        <f>IFERROR(_xll.qlIndexFixing(ONIndex6M,I1434,TRUE,_xll.ohTrigger(RecalcTrigger,Trigger6M)),NA())</f>
        <v>1.8761916442695536E-2</v>
      </c>
      <c r="Q1434" s="183">
        <f>IFERROR(_xll.qlIndexFixing(ONIndex1Y,I1434,TRUE,_xll.ohTrigger(RecalcTrigger,Trigger1Y)),NA())</f>
        <v>1.9115336502473212E-2</v>
      </c>
    </row>
    <row r="1435" spans="2:17" x14ac:dyDescent="0.2">
      <c r="B1435" s="39" t="s">
        <v>42</v>
      </c>
      <c r="D1435" s="42">
        <f>_xll.qlCalendarAdvance(Calendar,$D1434,B1435,"f",FALSE)</f>
        <v>49424</v>
      </c>
      <c r="E1435" s="177">
        <f>_xll.qlInterestRateIndexValueDate(IndexON,D1435)</f>
        <v>49424</v>
      </c>
      <c r="F1435" s="193">
        <f>IFERROR(_xll.qlIndexFixing(IndexON,D1435,TRUE,_xll.ohTrigger(RecalcTrigger,TriggerON)),NA())</f>
        <v>1.8069646465193046E-2</v>
      </c>
      <c r="H1435" s="42">
        <f>_xll.qlCalendarAdvance(Calendar,$H1434,B1435,"f",FALSE)</f>
        <v>49424</v>
      </c>
      <c r="I1435" s="177">
        <f>_xll.qlInterestRateIndexValueDate(Index1M,$H1435)</f>
        <v>49426</v>
      </c>
      <c r="J1435" s="182">
        <f>IFERROR(_xll.qlIndexFixing(Index1M,$H1435,TRUE,_xll.ohTrigger(RecalcTrigger,Trigger1M)),NA())</f>
        <v>1.8156031491811449E-2</v>
      </c>
      <c r="K1435" s="44">
        <f>IFERROR(_xll.qlIndexFixing(Index3M,H1435,TRUE,_xll.ohTrigger(RecalcTrigger,Trigger3M)),NA())</f>
        <v>1.8533978132970509E-2</v>
      </c>
      <c r="L1435" s="44">
        <f>IFERROR(_xll.qlIndexFixing(Index6M,$H1435,TRUE,_xll.ohTrigger(RecalcTrigger,Trigger6M)),NA())</f>
        <v>1.8657632474641288E-2</v>
      </c>
      <c r="M1435" s="183">
        <f>IFERROR(_xll.qlIndexFixing(Index1Y,$H1435,TRUE,_xll.ohTrigger(RecalcTrigger,Trigger1Y)),NA())</f>
        <v>1.8908186333092818E-2</v>
      </c>
      <c r="N1435" s="182">
        <f>IFERROR(_xll.qlIndexFixing(ONIndex1M,I1435,TRUE,_xll.ohTrigger(RecalcTrigger,Trigger1M)),NA())</f>
        <v>1.8162044527274546E-2</v>
      </c>
      <c r="O1435" s="44">
        <f>IFERROR(_xll.qlIndexFixing(ONIndex3M,I1435,TRUE,_xll.ohTrigger(RecalcTrigger,Trigger3M)),NA())</f>
        <v>1.8568294561607246E-2</v>
      </c>
      <c r="P1435" s="44">
        <f>IFERROR(_xll.qlIndexFixing(ONIndex6M,I1435,TRUE,_xll.ohTrigger(RecalcTrigger,Trigger6M)),NA())</f>
        <v>1.8745761887482004E-2</v>
      </c>
      <c r="Q1435" s="183">
        <f>IFERROR(_xll.qlIndexFixing(ONIndex1Y,I1435,TRUE,_xll.ohTrigger(RecalcTrigger,Trigger1Y)),NA())</f>
        <v>1.9099238054298695E-2</v>
      </c>
    </row>
    <row r="1436" spans="2:17" x14ac:dyDescent="0.2">
      <c r="B1436" s="39" t="s">
        <v>42</v>
      </c>
      <c r="D1436" s="42">
        <f>_xll.qlCalendarAdvance(Calendar,$D1435,B1436,"f",FALSE)</f>
        <v>49431</v>
      </c>
      <c r="E1436" s="177">
        <f>_xll.qlInterestRateIndexValueDate(IndexON,D1436)</f>
        <v>49431</v>
      </c>
      <c r="F1436" s="193">
        <f>IFERROR(_xll.qlIndexFixing(IndexON,D1436,TRUE,_xll.ohTrigger(RecalcTrigger,TriggerON)),NA())</f>
        <v>1.805717324161904E-2</v>
      </c>
      <c r="H1436" s="42">
        <f>_xll.qlCalendarAdvance(Calendar,$H1435,B1436,"f",FALSE)</f>
        <v>49431</v>
      </c>
      <c r="I1436" s="177">
        <f>_xll.qlInterestRateIndexValueDate(Index1M,$H1436)</f>
        <v>49433</v>
      </c>
      <c r="J1436" s="182">
        <f>IFERROR(_xll.qlIndexFixing(Index1M,$H1436,TRUE,_xll.ohTrigger(RecalcTrigger,Trigger1M)),NA())</f>
        <v>1.8142187160746674E-2</v>
      </c>
      <c r="K1436" s="44">
        <f>IFERROR(_xll.qlIndexFixing(Index3M,H1436,TRUE,_xll.ohTrigger(RecalcTrigger,Trigger3M)),NA())</f>
        <v>1.8518930294665028E-2</v>
      </c>
      <c r="L1436" s="44">
        <f>IFERROR(_xll.qlIndexFixing(Index6M,$H1436,TRUE,_xll.ohTrigger(RecalcTrigger,Trigger6M)),NA())</f>
        <v>1.8643389467232558E-2</v>
      </c>
      <c r="M1436" s="183">
        <f>IFERROR(_xll.qlIndexFixing(Index1Y,$H1436,TRUE,_xll.ohTrigger(RecalcTrigger,Trigger1Y)),NA())</f>
        <v>1.889314674632122E-2</v>
      </c>
      <c r="N1436" s="182">
        <f>IFERROR(_xll.qlIndexFixing(ONIndex1M,I1436,TRUE,_xll.ohTrigger(RecalcTrigger,Trigger1M)),NA())</f>
        <v>1.8150215264984837E-2</v>
      </c>
      <c r="O1436" s="44">
        <f>IFERROR(_xll.qlIndexFixing(ONIndex3M,I1436,TRUE,_xll.ohTrigger(RecalcTrigger,Trigger3M)),NA())</f>
        <v>1.8556738445942855E-2</v>
      </c>
      <c r="P1436" s="44">
        <f>IFERROR(_xll.qlIndexFixing(ONIndex6M,I1436,TRUE,_xll.ohTrigger(RecalcTrigger,Trigger6M)),NA())</f>
        <v>1.8733635748588995E-2</v>
      </c>
      <c r="Q1436" s="183">
        <f>IFERROR(_xll.qlIndexFixing(ONIndex1Y,I1436,TRUE,_xll.ohTrigger(RecalcTrigger,Trigger1Y)),NA())</f>
        <v>1.9087155283994406E-2</v>
      </c>
    </row>
    <row r="1437" spans="2:17" x14ac:dyDescent="0.2">
      <c r="B1437" s="39" t="s">
        <v>42</v>
      </c>
      <c r="D1437" s="42">
        <f>_xll.qlCalendarAdvance(Calendar,$D1436,B1437,"f",FALSE)</f>
        <v>49438</v>
      </c>
      <c r="E1437" s="177">
        <f>_xll.qlInterestRateIndexValueDate(IndexON,D1437)</f>
        <v>49438</v>
      </c>
      <c r="F1437" s="193">
        <f>IFERROR(_xll.qlIndexFixing(IndexON,D1437,TRUE,_xll.ohTrigger(RecalcTrigger,TriggerON)),NA())</f>
        <v>1.8044693520682387E-2</v>
      </c>
      <c r="H1437" s="42">
        <f>_xll.qlCalendarAdvance(Calendar,$H1436,B1437,"f",FALSE)</f>
        <v>49438</v>
      </c>
      <c r="I1437" s="177">
        <f>_xll.qlInterestRateIndexValueDate(Index1M,$H1437)</f>
        <v>49440</v>
      </c>
      <c r="J1437" s="182">
        <f>IFERROR(_xll.qlIndexFixing(Index1M,$H1437,TRUE,_xll.ohTrigger(RecalcTrigger,Trigger1M)),NA())</f>
        <v>1.8128327881747397E-2</v>
      </c>
      <c r="K1437" s="44">
        <f>IFERROR(_xll.qlIndexFixing(Index3M,H1437,TRUE,_xll.ohTrigger(RecalcTrigger,Trigger3M)),NA())</f>
        <v>1.8505358945566042E-2</v>
      </c>
      <c r="L1437" s="44">
        <f>IFERROR(_xll.qlIndexFixing(Index6M,$H1437,TRUE,_xll.ohTrigger(RecalcTrigger,Trigger6M)),NA())</f>
        <v>1.8629168679295927E-2</v>
      </c>
      <c r="M1437" s="183">
        <f>IFERROR(_xll.qlIndexFixing(Index1Y,$H1437,TRUE,_xll.ohTrigger(RecalcTrigger,Trigger1Y)),NA())</f>
        <v>1.8878095152057944E-2</v>
      </c>
      <c r="N1437" s="182">
        <f>IFERROR(_xll.qlIndexFixing(ONIndex1M,I1437,TRUE,_xll.ohTrigger(RecalcTrigger,Trigger1M)),NA())</f>
        <v>1.8136400305728273E-2</v>
      </c>
      <c r="O1437" s="44">
        <f>IFERROR(_xll.qlIndexFixing(ONIndex3M,I1437,TRUE,_xll.ohTrigger(RecalcTrigger,Trigger3M)),NA())</f>
        <v>1.8543252182636749E-2</v>
      </c>
      <c r="P1437" s="44">
        <f>IFERROR(_xll.qlIndexFixing(ONIndex6M,I1437,TRUE,_xll.ohTrigger(RecalcTrigger,Trigger6M)),NA())</f>
        <v>1.8719477694739695E-2</v>
      </c>
      <c r="Q1437" s="183">
        <f>IFERROR(_xll.qlIndexFixing(ONIndex1Y,I1437,TRUE,_xll.ohTrigger(RecalcTrigger,Trigger1Y)),NA())</f>
        <v>1.9073049216480342E-2</v>
      </c>
    </row>
    <row r="1438" spans="2:17" x14ac:dyDescent="0.2">
      <c r="B1438" s="39" t="s">
        <v>42</v>
      </c>
      <c r="D1438" s="42">
        <f>_xll.qlCalendarAdvance(Calendar,$D1437,B1438,"f",FALSE)</f>
        <v>49445</v>
      </c>
      <c r="E1438" s="177">
        <f>_xll.qlInterestRateIndexValueDate(IndexON,D1438)</f>
        <v>49445</v>
      </c>
      <c r="F1438" s="193">
        <f>IFERROR(_xll.qlIndexFixing(IndexON,D1438,TRUE,_xll.ohTrigger(RecalcTrigger,TriggerON)),NA())</f>
        <v>1.8032207525724431E-2</v>
      </c>
      <c r="H1438" s="42">
        <f>_xll.qlCalendarAdvance(Calendar,$H1437,B1438,"f",FALSE)</f>
        <v>49445</v>
      </c>
      <c r="I1438" s="177">
        <f>_xll.qlInterestRateIndexValueDate(Index1M,$H1438)</f>
        <v>49447</v>
      </c>
      <c r="J1438" s="182">
        <f>IFERROR(_xll.qlIndexFixing(Index1M,$H1438,TRUE,_xll.ohTrigger(RecalcTrigger,Trigger1M)),NA())</f>
        <v>1.8114453852557371E-2</v>
      </c>
      <c r="K1438" s="44">
        <f>IFERROR(_xll.qlIndexFixing(Index3M,H1438,TRUE,_xll.ohTrigger(RecalcTrigger,Trigger3M)),NA())</f>
        <v>1.8491784775271865E-2</v>
      </c>
      <c r="L1438" s="44">
        <f>IFERROR(_xll.qlIndexFixing(Index6M,$H1438,TRUE,_xll.ohTrigger(RecalcTrigger,Trigger6M)),NA())</f>
        <v>1.8614970656503443E-2</v>
      </c>
      <c r="M1438" s="183">
        <f>IFERROR(_xll.qlIndexFixing(Index1Y,$H1438,TRUE,_xll.ohTrigger(RecalcTrigger,Trigger1Y)),NA())</f>
        <v>1.8863032308726504E-2</v>
      </c>
      <c r="N1438" s="182">
        <f>IFERROR(_xll.qlIndexFixing(ONIndex1M,I1438,TRUE,_xll.ohTrigger(RecalcTrigger,Trigger1M)),NA())</f>
        <v>1.8122570292273821E-2</v>
      </c>
      <c r="O1438" s="44">
        <f>IFERROR(_xll.qlIndexFixing(ONIndex3M,I1438,TRUE,_xll.ohTrigger(RecalcTrigger,Trigger3M)),NA())</f>
        <v>1.8529761689274338E-2</v>
      </c>
      <c r="P1438" s="44">
        <f>IFERROR(_xll.qlIndexFixing(ONIndex6M,I1438,TRUE,_xll.ohTrigger(RecalcTrigger,Trigger6M)),NA())</f>
        <v>1.8705308097803908E-2</v>
      </c>
      <c r="Q1438" s="183">
        <f>IFERROR(_xll.qlIndexFixing(ONIndex1Y,I1438,TRUE,_xll.ohTrigger(RecalcTrigger,Trigger1Y)),NA())</f>
        <v>1.9058933097007014E-2</v>
      </c>
    </row>
    <row r="1439" spans="2:17" x14ac:dyDescent="0.2">
      <c r="B1439" s="39" t="s">
        <v>42</v>
      </c>
      <c r="D1439" s="42">
        <f>_xll.qlCalendarAdvance(Calendar,$D1438,B1439,"f",FALSE)</f>
        <v>49452</v>
      </c>
      <c r="E1439" s="177">
        <f>_xll.qlInterestRateIndexValueDate(IndexON,D1439)</f>
        <v>49452</v>
      </c>
      <c r="F1439" s="193">
        <f>IFERROR(_xll.qlIndexFixing(IndexON,D1439,TRUE,_xll.ohTrigger(RecalcTrigger,TriggerON)),NA())</f>
        <v>1.8019715480006582E-2</v>
      </c>
      <c r="H1439" s="42">
        <f>_xll.qlCalendarAdvance(Calendar,$H1438,B1439,"f",FALSE)</f>
        <v>49452</v>
      </c>
      <c r="I1439" s="177">
        <f>_xll.qlInterestRateIndexValueDate(Index1M,$H1439)</f>
        <v>49454</v>
      </c>
      <c r="J1439" s="182">
        <f>IFERROR(_xll.qlIndexFixing(Index1M,$H1439,TRUE,_xll.ohTrigger(RecalcTrigger,Trigger1M)),NA())</f>
        <v>1.8100565270912621E-2</v>
      </c>
      <c r="K1439" s="44">
        <f>IFERROR(_xll.qlIndexFixing(Index3M,H1439,TRUE,_xll.ohTrigger(RecalcTrigger,Trigger3M)),NA())</f>
        <v>1.8478208011400418E-2</v>
      </c>
      <c r="L1439" s="44">
        <f>IFERROR(_xll.qlIndexFixing(Index6M,$H1439,TRUE,_xll.ohTrigger(RecalcTrigger,Trigger6M)),NA())</f>
        <v>1.8600795945497624E-2</v>
      </c>
      <c r="M1439" s="183">
        <f>IFERROR(_xll.qlIndexFixing(Index1Y,$H1439,TRUE,_xll.ohTrigger(RecalcTrigger,Trigger1Y)),NA())</f>
        <v>1.8847958976859033E-2</v>
      </c>
      <c r="N1439" s="182">
        <f>IFERROR(_xll.qlIndexFixing(ONIndex1M,I1439,TRUE,_xll.ohTrigger(RecalcTrigger,Trigger1M)),NA())</f>
        <v>1.8108725422143479E-2</v>
      </c>
      <c r="O1439" s="44">
        <f>IFERROR(_xll.qlIndexFixing(ONIndex3M,I1439,TRUE,_xll.ohTrigger(RecalcTrigger,Trigger3M)),NA())</f>
        <v>1.8516267192234537E-2</v>
      </c>
      <c r="P1439" s="44">
        <f>IFERROR(_xll.qlIndexFixing(ONIndex6M,I1439,TRUE,_xll.ohTrigger(RecalcTrigger,Trigger6M)),NA())</f>
        <v>1.8691127154184528E-2</v>
      </c>
      <c r="Q1439" s="183">
        <f>IFERROR(_xll.qlIndexFixing(ONIndex1Y,I1439,TRUE,_xll.ohTrigger(RecalcTrigger,Trigger1Y)),NA())</f>
        <v>1.9044807115502493E-2</v>
      </c>
    </row>
    <row r="1440" spans="2:17" x14ac:dyDescent="0.2">
      <c r="B1440" s="39" t="s">
        <v>42</v>
      </c>
      <c r="D1440" s="42">
        <f>_xll.qlCalendarAdvance(Calendar,$D1439,B1440,"f",FALSE)</f>
        <v>49459</v>
      </c>
      <c r="E1440" s="177">
        <f>_xll.qlInterestRateIndexValueDate(IndexON,D1440)</f>
        <v>49459</v>
      </c>
      <c r="F1440" s="193">
        <f>IFERROR(_xll.qlIndexFixing(IndexON,D1440,TRUE,_xll.ohTrigger(RecalcTrigger,TriggerON)),NA())</f>
        <v>1.8007217606630377E-2</v>
      </c>
      <c r="H1440" s="42">
        <f>_xll.qlCalendarAdvance(Calendar,$H1439,B1440,"f",FALSE)</f>
        <v>49459</v>
      </c>
      <c r="I1440" s="177">
        <f>_xll.qlInterestRateIndexValueDate(Index1M,$H1440)</f>
        <v>49461</v>
      </c>
      <c r="J1440" s="182">
        <f>IFERROR(_xll.qlIndexFixing(Index1M,$H1440,TRUE,_xll.ohTrigger(RecalcTrigger,Trigger1M)),NA())</f>
        <v>1.8086662334551744E-2</v>
      </c>
      <c r="K1440" s="44">
        <f>IFERROR(_xll.qlIndexFixing(Index3M,H1440,TRUE,_xll.ohTrigger(RecalcTrigger,Trigger3M)),NA())</f>
        <v>1.8464628881563677E-2</v>
      </c>
      <c r="L1440" s="44">
        <f>IFERROR(_xll.qlIndexFixing(Index6M,$H1440,TRUE,_xll.ohTrigger(RecalcTrigger,Trigger6M)),NA())</f>
        <v>1.8586645093890589E-2</v>
      </c>
      <c r="M1440" s="183">
        <f>IFERROR(_xll.qlIndexFixing(Index1Y,$H1440,TRUE,_xll.ohTrigger(RecalcTrigger,Trigger1Y)),NA())</f>
        <v>1.8832875919097138E-2</v>
      </c>
      <c r="N1440" s="182">
        <f>IFERROR(_xll.qlIndexFixing(ONIndex1M,I1440,TRUE,_xll.ohTrigger(RecalcTrigger,Trigger1M)),NA())</f>
        <v>1.8094865892699374E-2</v>
      </c>
      <c r="O1440" s="44">
        <f>IFERROR(_xll.qlIndexFixing(ONIndex3M,I1440,TRUE,_xll.ohTrigger(RecalcTrigger,Trigger3M)),NA())</f>
        <v>1.850276891813607E-2</v>
      </c>
      <c r="P1440" s="44">
        <f>IFERROR(_xll.qlIndexFixing(ONIndex6M,I1440,TRUE,_xll.ohTrigger(RecalcTrigger,Trigger6M)),NA())</f>
        <v>1.8676935060124578E-2</v>
      </c>
      <c r="Q1440" s="183">
        <f>IFERROR(_xll.qlIndexFixing(ONIndex1Y,I1440,TRUE,_xll.ohTrigger(RecalcTrigger,Trigger1Y)),NA())</f>
        <v>1.9030671462374471E-2</v>
      </c>
    </row>
    <row r="1441" spans="2:17" x14ac:dyDescent="0.2">
      <c r="B1441" s="39" t="s">
        <v>42</v>
      </c>
      <c r="D1441" s="42">
        <f>_xll.qlCalendarAdvance(Calendar,$D1440,B1441,"f",FALSE)</f>
        <v>49466</v>
      </c>
      <c r="E1441" s="177">
        <f>_xll.qlInterestRateIndexValueDate(IndexON,D1441)</f>
        <v>49466</v>
      </c>
      <c r="F1441" s="193">
        <f>IFERROR(_xll.qlIndexFixing(IndexON,D1441,TRUE,_xll.ohTrigger(RecalcTrigger,TriggerON)),NA())</f>
        <v>1.7994714128937161E-2</v>
      </c>
      <c r="H1441" s="42">
        <f>_xll.qlCalendarAdvance(Calendar,$H1440,B1441,"f",FALSE)</f>
        <v>49466</v>
      </c>
      <c r="I1441" s="177">
        <f>_xll.qlInterestRateIndexValueDate(Index1M,$H1441)</f>
        <v>49468</v>
      </c>
      <c r="J1441" s="182">
        <f>IFERROR(_xll.qlIndexFixing(Index1M,$H1441,TRUE,_xll.ohTrigger(RecalcTrigger,Trigger1M)),NA())</f>
        <v>1.8072745241221079E-2</v>
      </c>
      <c r="K1441" s="44">
        <f>IFERROR(_xll.qlIndexFixing(Index3M,H1441,TRUE,_xll.ohTrigger(RecalcTrigger,Trigger3M)),NA())</f>
        <v>1.8451047613373611E-2</v>
      </c>
      <c r="L1441" s="44">
        <f>IFERROR(_xll.qlIndexFixing(Index6M,$H1441,TRUE,_xll.ohTrigger(RecalcTrigger,Trigger6M)),NA())</f>
        <v>1.8572518650266212E-2</v>
      </c>
      <c r="M1441" s="183">
        <f>IFERROR(_xll.qlIndexFixing(Index1Y,$H1441,TRUE,_xll.ohTrigger(RecalcTrigger,Trigger1Y)),NA())</f>
        <v>1.8817783900191482E-2</v>
      </c>
      <c r="N1441" s="182">
        <f>IFERROR(_xll.qlIndexFixing(ONIndex1M,I1441,TRUE,_xll.ohTrigger(RecalcTrigger,Trigger1M)),NA())</f>
        <v>1.808099190138357E-2</v>
      </c>
      <c r="O1441" s="44">
        <f>IFERROR(_xll.qlIndexFixing(ONIndex3M,I1441,TRUE,_xll.ohTrigger(RecalcTrigger,Trigger3M)),NA())</f>
        <v>1.8489267093357853E-2</v>
      </c>
      <c r="P1441" s="44">
        <f>IFERROR(_xll.qlIndexFixing(ONIndex6M,I1441,TRUE,_xll.ohTrigger(RecalcTrigger,Trigger6M)),NA())</f>
        <v>1.8662732011707206E-2</v>
      </c>
      <c r="Q1441" s="183">
        <f>IFERROR(_xll.qlIndexFixing(ONIndex1Y,I1441,TRUE,_xll.ohTrigger(RecalcTrigger,Trigger1Y)),NA())</f>
        <v>1.901652632755102E-2</v>
      </c>
    </row>
    <row r="1442" spans="2:17" x14ac:dyDescent="0.2">
      <c r="B1442" s="39" t="s">
        <v>42</v>
      </c>
      <c r="D1442" s="42">
        <f>_xll.qlCalendarAdvance(Calendar,$D1441,B1442,"f",FALSE)</f>
        <v>49473</v>
      </c>
      <c r="E1442" s="177">
        <f>_xll.qlInterestRateIndexValueDate(IndexON,D1442)</f>
        <v>49473</v>
      </c>
      <c r="F1442" s="193">
        <f>IFERROR(_xll.qlIndexFixing(IndexON,D1442,TRUE,_xll.ohTrigger(RecalcTrigger,TriggerON)),NA())</f>
        <v>1.7982205270108409E-2</v>
      </c>
      <c r="H1442" s="42">
        <f>_xll.qlCalendarAdvance(Calendar,$H1441,B1442,"f",FALSE)</f>
        <v>49473</v>
      </c>
      <c r="I1442" s="177">
        <f>_xll.qlInterestRateIndexValueDate(Index1M,$H1442)</f>
        <v>49475</v>
      </c>
      <c r="J1442" s="182">
        <f>IFERROR(_xll.qlIndexFixing(Index1M,$H1442,TRUE,_xll.ohTrigger(RecalcTrigger,Trigger1M)),NA())</f>
        <v>1.8058814188648912E-2</v>
      </c>
      <c r="K1442" s="44">
        <f>IFERROR(_xll.qlIndexFixing(Index3M,H1442,TRUE,_xll.ohTrigger(RecalcTrigger,Trigger3M)),NA())</f>
        <v>1.8437464434438791E-2</v>
      </c>
      <c r="L1442" s="44">
        <f>IFERROR(_xll.qlIndexFixing(Index6M,$H1442,TRUE,_xll.ohTrigger(RecalcTrigger,Trigger6M)),NA())</f>
        <v>1.8558417164177117E-2</v>
      </c>
      <c r="M1442" s="183">
        <f>IFERROR(_xll.qlIndexFixing(Index1Y,$H1442,TRUE,_xll.ohTrigger(RecalcTrigger,Trigger1Y)),NA())</f>
        <v>1.8802683687000686E-2</v>
      </c>
      <c r="N1442" s="182">
        <f>IFERROR(_xll.qlIndexFixing(ONIndex1M,I1442,TRUE,_xll.ohTrigger(RecalcTrigger,Trigger1M)),NA())</f>
        <v>1.8067103645398319E-2</v>
      </c>
      <c r="O1442" s="44">
        <f>IFERROR(_xll.qlIndexFixing(ONIndex3M,I1442,TRUE,_xll.ohTrigger(RecalcTrigger,Trigger3M)),NA())</f>
        <v>1.8475761944518609E-2</v>
      </c>
      <c r="P1442" s="44">
        <f>IFERROR(_xll.qlIndexFixing(ONIndex6M,I1442,TRUE,_xll.ohTrigger(RecalcTrigger,Trigger6M)),NA())</f>
        <v>1.8648518205415243E-2</v>
      </c>
      <c r="Q1442" s="183">
        <f>IFERROR(_xll.qlIndexFixing(ONIndex1Y,I1442,TRUE,_xll.ohTrigger(RecalcTrigger,Trigger1Y)),NA())</f>
        <v>1.9002371901120085E-2</v>
      </c>
    </row>
    <row r="1443" spans="2:17" x14ac:dyDescent="0.2">
      <c r="B1443" s="39" t="s">
        <v>42</v>
      </c>
      <c r="D1443" s="42">
        <f>_xll.qlCalendarAdvance(Calendar,$D1442,B1443,"f",FALSE)</f>
        <v>49480</v>
      </c>
      <c r="E1443" s="177">
        <f>_xll.qlInterestRateIndexValueDate(IndexON,D1443)</f>
        <v>49480</v>
      </c>
      <c r="F1443" s="193">
        <f>IFERROR(_xll.qlIndexFixing(IndexON,D1443,TRUE,_xll.ohTrigger(RecalcTrigger,TriggerON)),NA())</f>
        <v>1.7969691253325593E-2</v>
      </c>
      <c r="H1443" s="42">
        <f>_xll.qlCalendarAdvance(Calendar,$H1442,B1443,"f",FALSE)</f>
        <v>49480</v>
      </c>
      <c r="I1443" s="177">
        <f>_xll.qlInterestRateIndexValueDate(Index1M,$H1443)</f>
        <v>49482</v>
      </c>
      <c r="J1443" s="182">
        <f>IFERROR(_xll.qlIndexFixing(Index1M,$H1443,TRUE,_xll.ohTrigger(RecalcTrigger,Trigger1M)),NA())</f>
        <v>1.8044869374578991E-2</v>
      </c>
      <c r="K1443" s="44">
        <f>IFERROR(_xll.qlIndexFixing(Index3M,H1443,TRUE,_xll.ohTrigger(RecalcTrigger,Trigger3M)),NA())</f>
        <v>1.8423879572362686E-2</v>
      </c>
      <c r="L1443" s="44">
        <f>IFERROR(_xll.qlIndexFixing(Index6M,$H1443,TRUE,_xll.ohTrigger(RecalcTrigger,Trigger6M)),NA())</f>
        <v>1.8544341186147686E-2</v>
      </c>
      <c r="M1443" s="183">
        <f>IFERROR(_xll.qlIndexFixing(Index1Y,$H1443,TRUE,_xll.ohTrigger(RecalcTrigger,Trigger1Y)),NA())</f>
        <v>1.8787576048492415E-2</v>
      </c>
      <c r="N1443" s="182">
        <f>IFERROR(_xll.qlIndexFixing(ONIndex1M,I1443,TRUE,_xll.ohTrigger(RecalcTrigger,Trigger1M)),NA())</f>
        <v>1.8053201322345558E-2</v>
      </c>
      <c r="O1443" s="44">
        <f>IFERROR(_xll.qlIndexFixing(ONIndex3M,I1443,TRUE,_xll.ohTrigger(RecalcTrigger,Trigger3M)),NA())</f>
        <v>1.8462253698077191E-2</v>
      </c>
      <c r="P1443" s="44">
        <f>IFERROR(_xll.qlIndexFixing(ONIndex6M,I1443,TRUE,_xll.ohTrigger(RecalcTrigger,Trigger6M)),NA())</f>
        <v>1.8634293837411775E-2</v>
      </c>
      <c r="Q1443" s="183">
        <f>IFERROR(_xll.qlIndexFixing(ONIndex1Y,I1443,TRUE,_xll.ohTrigger(RecalcTrigger,Trigger1Y)),NA())</f>
        <v>1.8988208373329485E-2</v>
      </c>
    </row>
    <row r="1444" spans="2:17" x14ac:dyDescent="0.2">
      <c r="B1444" s="39" t="s">
        <v>42</v>
      </c>
      <c r="D1444" s="42">
        <f>_xll.qlCalendarAdvance(Calendar,$D1443,B1444,"f",FALSE)</f>
        <v>49487</v>
      </c>
      <c r="E1444" s="177">
        <f>_xll.qlInterestRateIndexValueDate(IndexON,D1444)</f>
        <v>49487</v>
      </c>
      <c r="F1444" s="193">
        <f>IFERROR(_xll.qlIndexFixing(IndexON,D1444,TRUE,_xll.ohTrigger(RecalcTrigger,TriggerON)),NA())</f>
        <v>1.7957172301930058E-2</v>
      </c>
      <c r="H1444" s="42">
        <f>_xll.qlCalendarAdvance(Calendar,$H1443,B1444,"f",FALSE)</f>
        <v>49487</v>
      </c>
      <c r="I1444" s="177">
        <f>_xll.qlInterestRateIndexValueDate(Index1M,$H1444)</f>
        <v>49489</v>
      </c>
      <c r="J1444" s="182">
        <f>IFERROR(_xll.qlIndexFixing(Index1M,$H1444,TRUE,_xll.ohTrigger(RecalcTrigger,Trigger1M)),NA())</f>
        <v>1.803036401070629E-2</v>
      </c>
      <c r="K1444" s="44">
        <f>IFERROR(_xll.qlIndexFixing(Index3M,H1444,TRUE,_xll.ohTrigger(RecalcTrigger,Trigger3M)),NA())</f>
        <v>1.8411794995171534E-2</v>
      </c>
      <c r="L1444" s="44">
        <f>IFERROR(_xll.qlIndexFixing(Index6M,$H1444,TRUE,_xll.ohTrigger(RecalcTrigger,Trigger6M)),NA())</f>
        <v>1.8530291267673634E-2</v>
      </c>
      <c r="M1444" s="183">
        <f>IFERROR(_xll.qlIndexFixing(Index1Y,$H1444,TRUE,_xll.ohTrigger(RecalcTrigger,Trigger1Y)),NA())</f>
        <v>1.8772461755741647E-2</v>
      </c>
      <c r="N1444" s="182">
        <f>IFERROR(_xll.qlIndexFixing(ONIndex1M,I1444,TRUE,_xll.ohTrigger(RecalcTrigger,Trigger1M)),NA())</f>
        <v>1.8039285129587412E-2</v>
      </c>
      <c r="O1444" s="44">
        <f>IFERROR(_xll.qlIndexFixing(ONIndex3M,I1444,TRUE,_xll.ohTrigger(RecalcTrigger,Trigger3M)),NA())</f>
        <v>1.8448742580572386E-2</v>
      </c>
      <c r="P1444" s="44">
        <f>IFERROR(_xll.qlIndexFixing(ONIndex6M,I1444,TRUE,_xll.ohTrigger(RecalcTrigger,Trigger6M)),NA())</f>
        <v>1.8620059103779951E-2</v>
      </c>
      <c r="Q1444" s="183">
        <f>IFERROR(_xll.qlIndexFixing(ONIndex1Y,I1444,TRUE,_xll.ohTrigger(RecalcTrigger,Trigger1Y)),NA())</f>
        <v>1.8974035934187228E-2</v>
      </c>
    </row>
    <row r="1445" spans="2:17" x14ac:dyDescent="0.2">
      <c r="B1445" s="39" t="s">
        <v>42</v>
      </c>
      <c r="D1445" s="42">
        <f>_xll.qlCalendarAdvance(Calendar,$D1444,B1445,"f",FALSE)</f>
        <v>49494</v>
      </c>
      <c r="E1445" s="177">
        <f>_xll.qlInterestRateIndexValueDate(IndexON,D1445)</f>
        <v>49494</v>
      </c>
      <c r="F1445" s="193">
        <f>IFERROR(_xll.qlIndexFixing(IndexON,D1445,TRUE,_xll.ohTrigger(RecalcTrigger,TriggerON)),NA())</f>
        <v>1.7944648639023342E-2</v>
      </c>
      <c r="H1445" s="42">
        <f>_xll.qlCalendarAdvance(Calendar,$H1444,B1445,"f",FALSE)</f>
        <v>49494</v>
      </c>
      <c r="I1445" s="177">
        <f>_xll.qlInterestRateIndexValueDate(Index1M,$H1445)</f>
        <v>49496</v>
      </c>
      <c r="J1445" s="182">
        <f>IFERROR(_xll.qlIndexFixing(Index1M,$H1445,TRUE,_xll.ohTrigger(RecalcTrigger,Trigger1M)),NA())</f>
        <v>1.8016939252874526E-2</v>
      </c>
      <c r="K1445" s="44">
        <f>IFERROR(_xll.qlIndexFixing(Index3M,H1445,TRUE,_xll.ohTrigger(RecalcTrigger,Trigger3M)),NA())</f>
        <v>1.8396706207001439E-2</v>
      </c>
      <c r="L1445" s="44">
        <f>IFERROR(_xll.qlIndexFixing(Index6M,$H1445,TRUE,_xll.ohTrigger(RecalcTrigger,Trigger6M)),NA())</f>
        <v>1.8516267961218982E-2</v>
      </c>
      <c r="M1445" s="183">
        <f>IFERROR(_xll.qlIndexFixing(Index1Y,$H1445,TRUE,_xll.ohTrigger(RecalcTrigger,Trigger1Y)),NA())</f>
        <v>1.8757341581932187E-2</v>
      </c>
      <c r="N1445" s="182">
        <f>IFERROR(_xll.qlIndexFixing(ONIndex1M,I1445,TRUE,_xll.ohTrigger(RecalcTrigger,Trigger1M)),NA())</f>
        <v>1.8025355264326137E-2</v>
      </c>
      <c r="O1445" s="44">
        <f>IFERROR(_xll.qlIndexFixing(ONIndex3M,I1445,TRUE,_xll.ohTrigger(RecalcTrigger,Trigger3M)),NA())</f>
        <v>1.8435228818463045E-2</v>
      </c>
      <c r="P1445" s="44">
        <f>IFERROR(_xll.qlIndexFixing(ONIndex6M,I1445,TRUE,_xll.ohTrigger(RecalcTrigger,Trigger6M)),NA())</f>
        <v>1.8605814201002602E-2</v>
      </c>
      <c r="Q1445" s="183">
        <f>IFERROR(_xll.qlIndexFixing(ONIndex1Y,I1445,TRUE,_xll.ohTrigger(RecalcTrigger,Trigger1Y)),NA())</f>
        <v>1.8959854773781259E-2</v>
      </c>
    </row>
    <row r="1446" spans="2:17" x14ac:dyDescent="0.2">
      <c r="B1446" s="39" t="s">
        <v>42</v>
      </c>
      <c r="D1446" s="42">
        <f>_xll.qlCalendarAdvance(Calendar,$D1445,B1446,"f",FALSE)</f>
        <v>49501</v>
      </c>
      <c r="E1446" s="177">
        <f>_xll.qlInterestRateIndexValueDate(IndexON,D1446)</f>
        <v>49501</v>
      </c>
      <c r="F1446" s="193">
        <f>IFERROR(_xll.qlIndexFixing(IndexON,D1446,TRUE,_xll.ohTrigger(RecalcTrigger,TriggerON)),NA())</f>
        <v>1.7932120487786918E-2</v>
      </c>
      <c r="H1446" s="42">
        <f>_xll.qlCalendarAdvance(Calendar,$H1445,B1446,"f",FALSE)</f>
        <v>49501</v>
      </c>
      <c r="I1446" s="177">
        <f>_xll.qlInterestRateIndexValueDate(Index1M,$H1446)</f>
        <v>49503</v>
      </c>
      <c r="J1446" s="182">
        <f>IFERROR(_xll.qlIndexFixing(Index1M,$H1446,TRUE,_xll.ohTrigger(RecalcTrigger,Trigger1M)),NA())</f>
        <v>1.80029543407146E-2</v>
      </c>
      <c r="K1446" s="44">
        <f>IFERROR(_xll.qlIndexFixing(Index3M,H1446,TRUE,_xll.ohTrigger(RecalcTrigger,Trigger3M)),NA())</f>
        <v>1.8383118845001659E-2</v>
      </c>
      <c r="L1446" s="44">
        <f>IFERROR(_xll.qlIndexFixing(Index6M,$H1446,TRUE,_xll.ohTrigger(RecalcTrigger,Trigger6M)),NA())</f>
        <v>1.8502271820221242E-2</v>
      </c>
      <c r="M1446" s="183">
        <f>IFERROR(_xll.qlIndexFixing(Index1Y,$H1446,TRUE,_xll.ohTrigger(RecalcTrigger,Trigger1Y)),NA())</f>
        <v>1.8742216302354276E-2</v>
      </c>
      <c r="N1446" s="182">
        <f>IFERROR(_xll.qlIndexFixing(ONIndex1M,I1446,TRUE,_xll.ohTrigger(RecalcTrigger,Trigger1M)),NA())</f>
        <v>1.8011411924163667E-2</v>
      </c>
      <c r="O1446" s="44">
        <f>IFERROR(_xll.qlIndexFixing(ONIndex3M,I1446,TRUE,_xll.ohTrigger(RecalcTrigger,Trigger3M)),NA())</f>
        <v>1.8421712638287957E-2</v>
      </c>
      <c r="P1446" s="44">
        <f>IFERROR(_xll.qlIndexFixing(ONIndex6M,I1446,TRUE,_xll.ohTrigger(RecalcTrigger,Trigger6M)),NA())</f>
        <v>1.8591559325242812E-2</v>
      </c>
      <c r="Q1446" s="183">
        <f>IFERROR(_xll.qlIndexFixing(ONIndex1Y,I1446,TRUE,_xll.ohTrigger(RecalcTrigger,Trigger1Y)),NA())</f>
        <v>1.8945665082359398E-2</v>
      </c>
    </row>
    <row r="1447" spans="2:17" x14ac:dyDescent="0.2">
      <c r="B1447" s="39" t="s">
        <v>42</v>
      </c>
      <c r="D1447" s="42">
        <f>_xll.qlCalendarAdvance(Calendar,$D1446,B1447,"f",FALSE)</f>
        <v>49508</v>
      </c>
      <c r="E1447" s="177">
        <f>_xll.qlInterestRateIndexValueDate(IndexON,D1447)</f>
        <v>49508</v>
      </c>
      <c r="F1447" s="193">
        <f>IFERROR(_xll.qlIndexFixing(IndexON,D1447,TRUE,_xll.ohTrigger(RecalcTrigger,TriggerON)),NA())</f>
        <v>1.7919588071642067E-2</v>
      </c>
      <c r="H1447" s="42">
        <f>_xll.qlCalendarAdvance(Calendar,$H1446,B1447,"f",FALSE)</f>
        <v>49508</v>
      </c>
      <c r="I1447" s="177">
        <f>_xll.qlInterestRateIndexValueDate(Index1M,$H1447)</f>
        <v>49510</v>
      </c>
      <c r="J1447" s="182">
        <f>IFERROR(_xll.qlIndexFixing(Index1M,$H1447,TRUE,_xll.ohTrigger(RecalcTrigger,Trigger1M)),NA())</f>
        <v>1.7988956457988117E-2</v>
      </c>
      <c r="K1447" s="44">
        <f>IFERROR(_xll.qlIndexFixing(Index3M,H1447,TRUE,_xll.ohTrigger(RecalcTrigger,Trigger3M)),NA())</f>
        <v>1.8369531834712884E-2</v>
      </c>
      <c r="L1447" s="44">
        <f>IFERROR(_xll.qlIndexFixing(Index6M,$H1447,TRUE,_xll.ohTrigger(RecalcTrigger,Trigger6M)),NA())</f>
        <v>1.8488303399085363E-2</v>
      </c>
      <c r="M1447" s="183">
        <f>IFERROR(_xll.qlIndexFixing(Index1Y,$H1447,TRUE,_xll.ohTrigger(RecalcTrigger,Trigger1Y)),NA())</f>
        <v>1.8727086694406984E-2</v>
      </c>
      <c r="N1447" s="182">
        <f>IFERROR(_xll.qlIndexFixing(ONIndex1M,I1447,TRUE,_xll.ohTrigger(RecalcTrigger,Trigger1M)),NA())</f>
        <v>1.7997455306462129E-2</v>
      </c>
      <c r="O1447" s="44">
        <f>IFERROR(_xll.qlIndexFixing(ONIndex3M,I1447,TRUE,_xll.ohTrigger(RecalcTrigger,Trigger3M)),NA())</f>
        <v>1.8408194266505973E-2</v>
      </c>
      <c r="P1447" s="44">
        <f>IFERROR(_xll.qlIndexFixing(ONIndex6M,I1447,TRUE,_xll.ohTrigger(RecalcTrigger,Trigger6M)),NA())</f>
        <v>1.8577294672583733E-2</v>
      </c>
      <c r="Q1447" s="183">
        <f>IFERROR(_xll.qlIndexFixing(ONIndex1Y,I1447,TRUE,_xll.ohTrigger(RecalcTrigger,Trigger1Y)),NA())</f>
        <v>1.8931467050009587E-2</v>
      </c>
    </row>
    <row r="1448" spans="2:17" x14ac:dyDescent="0.2">
      <c r="B1448" s="39" t="s">
        <v>42</v>
      </c>
      <c r="D1448" s="42">
        <f>_xll.qlCalendarAdvance(Calendar,$D1447,B1448,"f",FALSE)</f>
        <v>49515</v>
      </c>
      <c r="E1448" s="177">
        <f>_xll.qlInterestRateIndexValueDate(IndexON,D1448)</f>
        <v>49515</v>
      </c>
      <c r="F1448" s="193">
        <f>IFERROR(_xll.qlIndexFixing(IndexON,D1448,TRUE,_xll.ohTrigger(RecalcTrigger,TriggerON)),NA())</f>
        <v>1.7907051613610392E-2</v>
      </c>
      <c r="H1448" s="42">
        <f>_xll.qlCalendarAdvance(Calendar,$H1447,B1448,"f",FALSE)</f>
        <v>49515</v>
      </c>
      <c r="I1448" s="177">
        <f>_xll.qlInterestRateIndexValueDate(Index1M,$H1448)</f>
        <v>49517</v>
      </c>
      <c r="J1448" s="182">
        <f>IFERROR(_xll.qlIndexFixing(Index1M,$H1448,TRUE,_xll.ohTrigger(RecalcTrigger,Trigger1M)),NA())</f>
        <v>1.7974945802433674E-2</v>
      </c>
      <c r="K1448" s="44">
        <f>IFERROR(_xll.qlIndexFixing(Index3M,H1448,TRUE,_xll.ohTrigger(RecalcTrigger,Trigger3M)),NA())</f>
        <v>1.8355945781351409E-2</v>
      </c>
      <c r="L1448" s="44">
        <f>IFERROR(_xll.qlIndexFixing(Index6M,$H1448,TRUE,_xll.ohTrigger(RecalcTrigger,Trigger6M)),NA())</f>
        <v>1.84743632531898E-2</v>
      </c>
      <c r="M1448" s="183">
        <f>IFERROR(_xll.qlIndexFixing(Index1Y,$H1448,TRUE,_xll.ohTrigger(RecalcTrigger,Trigger1Y)),NA())</f>
        <v>1.8711953537595603E-2</v>
      </c>
      <c r="N1448" s="182">
        <f>IFERROR(_xll.qlIndexFixing(ONIndex1M,I1448,TRUE,_xll.ohTrigger(RecalcTrigger,Trigger1M)),NA())</f>
        <v>1.7983485608503713E-2</v>
      </c>
      <c r="O1448" s="44">
        <f>IFERROR(_xll.qlIndexFixing(ONIndex3M,I1448,TRUE,_xll.ohTrigger(RecalcTrigger,Trigger3M)),NA())</f>
        <v>1.8394673929735816E-2</v>
      </c>
      <c r="P1448" s="44">
        <f>IFERROR(_xll.qlIndexFixing(ONIndex6M,I1448,TRUE,_xll.ohTrigger(RecalcTrigger,Trigger6M)),NA())</f>
        <v>1.8563020439508193E-2</v>
      </c>
      <c r="Q1448" s="183">
        <f>IFERROR(_xll.qlIndexFixing(ONIndex1Y,I1448,TRUE,_xll.ohTrigger(RecalcTrigger,Trigger1Y)),NA())</f>
        <v>1.8917260866819774E-2</v>
      </c>
    </row>
    <row r="1449" spans="2:17" x14ac:dyDescent="0.2">
      <c r="B1449" s="39" t="s">
        <v>42</v>
      </c>
      <c r="D1449" s="42">
        <f>_xll.qlCalendarAdvance(Calendar,$D1448,B1449,"f",FALSE)</f>
        <v>49522</v>
      </c>
      <c r="E1449" s="177">
        <f>_xll.qlInterestRateIndexValueDate(IndexON,D1449)</f>
        <v>49522</v>
      </c>
      <c r="F1449" s="193">
        <f>IFERROR(_xll.qlIndexFixing(IndexON,D1449,TRUE,_xll.ohTrigger(RecalcTrigger,TriggerON)),NA())</f>
        <v>1.7894511336873364E-2</v>
      </c>
      <c r="H1449" s="42">
        <f>_xll.qlCalendarAdvance(Calendar,$H1448,B1449,"f",FALSE)</f>
        <v>49522</v>
      </c>
      <c r="I1449" s="177">
        <f>_xll.qlInterestRateIndexValueDate(Index1M,$H1449)</f>
        <v>49524</v>
      </c>
      <c r="J1449" s="182">
        <f>IFERROR(_xll.qlIndexFixing(Index1M,$H1449,TRUE,_xll.ohTrigger(RecalcTrigger,Trigger1M)),NA())</f>
        <v>1.7960922571779565E-2</v>
      </c>
      <c r="K1449" s="44">
        <f>IFERROR(_xll.qlIndexFixing(Index3M,H1449,TRUE,_xll.ohTrigger(RecalcTrigger,Trigger3M)),NA())</f>
        <v>1.8342361291553682E-2</v>
      </c>
      <c r="L1449" s="44">
        <f>IFERROR(_xll.qlIndexFixing(Index6M,$H1449,TRUE,_xll.ohTrigger(RecalcTrigger,Trigger6M)),NA())</f>
        <v>1.8460451938883026E-2</v>
      </c>
      <c r="M1449" s="183">
        <f>IFERROR(_xll.qlIndexFixing(Index1Y,$H1449,TRUE,_xll.ohTrigger(RecalcTrigger,Trigger1Y)),NA())</f>
        <v>1.8696817613533163E-2</v>
      </c>
      <c r="N1449" s="182">
        <f>IFERROR(_xll.qlIndexFixing(ONIndex1M,I1449,TRUE,_xll.ohTrigger(RecalcTrigger,Trigger1M)),NA())</f>
        <v>1.7969503027810418E-2</v>
      </c>
      <c r="O1449" s="44">
        <f>IFERROR(_xll.qlIndexFixing(ONIndex3M,I1449,TRUE,_xll.ohTrigger(RecalcTrigger,Trigger3M)),NA())</f>
        <v>1.8381151854436339E-2</v>
      </c>
      <c r="P1449" s="44">
        <f>IFERROR(_xll.qlIndexFixing(ONIndex6M,I1449,TRUE,_xll.ohTrigger(RecalcTrigger,Trigger6M)),NA())</f>
        <v>1.8548736822179279E-2</v>
      </c>
      <c r="Q1449" s="183">
        <f>IFERROR(_xll.qlIndexFixing(ONIndex1Y,I1449,TRUE,_xll.ohTrigger(RecalcTrigger,Trigger1Y)),NA())</f>
        <v>1.8903046722877903E-2</v>
      </c>
    </row>
    <row r="1450" spans="2:17" x14ac:dyDescent="0.2">
      <c r="B1450" s="39" t="s">
        <v>42</v>
      </c>
      <c r="D1450" s="42">
        <f>_xll.qlCalendarAdvance(Calendar,$D1449,B1450,"f",FALSE)</f>
        <v>49529</v>
      </c>
      <c r="E1450" s="177">
        <f>_xll.qlInterestRateIndexValueDate(IndexON,D1450)</f>
        <v>49529</v>
      </c>
      <c r="F1450" s="193">
        <f>IFERROR(_xll.qlIndexFixing(IndexON,D1450,TRUE,_xll.ohTrigger(RecalcTrigger,TriggerON)),NA())</f>
        <v>1.7881967464932202E-2</v>
      </c>
      <c r="H1450" s="42">
        <f>_xll.qlCalendarAdvance(Calendar,$H1449,B1450,"f",FALSE)</f>
        <v>49529</v>
      </c>
      <c r="I1450" s="177">
        <f>_xll.qlInterestRateIndexValueDate(Index1M,$H1450)</f>
        <v>49531</v>
      </c>
      <c r="J1450" s="182">
        <f>IFERROR(_xll.qlIndexFixing(Index1M,$H1450,TRUE,_xll.ohTrigger(RecalcTrigger,Trigger1M)),NA())</f>
        <v>1.7946886963759224E-2</v>
      </c>
      <c r="K1450" s="44">
        <f>IFERROR(_xll.qlIndexFixing(Index3M,H1450,TRUE,_xll.ohTrigger(RecalcTrigger,Trigger3M)),NA())</f>
        <v>1.8328778973377133E-2</v>
      </c>
      <c r="L1450" s="44">
        <f>IFERROR(_xll.qlIndexFixing(Index6M,$H1450,TRUE,_xll.ohTrigger(RecalcTrigger,Trigger6M)),NA())</f>
        <v>1.844657001348313E-2</v>
      </c>
      <c r="M1450" s="183">
        <f>IFERROR(_xll.qlIndexFixing(Index1Y,$H1450,TRUE,_xll.ohTrigger(RecalcTrigger,Trigger1Y)),NA())</f>
        <v>1.8681679705939345E-2</v>
      </c>
      <c r="N1450" s="182">
        <f>IFERROR(_xll.qlIndexFixing(ONIndex1M,I1450,TRUE,_xll.ohTrigger(RecalcTrigger,Trigger1M)),NA())</f>
        <v>1.7955507761664435E-2</v>
      </c>
      <c r="O1450" s="44">
        <f>IFERROR(_xll.qlIndexFixing(ONIndex3M,I1450,TRUE,_xll.ohTrigger(RecalcTrigger,Trigger3M)),NA())</f>
        <v>1.8367628266906522E-2</v>
      </c>
      <c r="P1450" s="44">
        <f>IFERROR(_xll.qlIndexFixing(ONIndex6M,I1450,TRUE,_xll.ohTrigger(RecalcTrigger,Trigger6M)),NA())</f>
        <v>1.8534444016680141E-2</v>
      </c>
      <c r="Q1450" s="183">
        <f>IFERROR(_xll.qlIndexFixing(ONIndex1Y,I1450,TRUE,_xll.ohTrigger(RecalcTrigger,Trigger1Y)),NA())</f>
        <v>1.888882480827192E-2</v>
      </c>
    </row>
    <row r="1451" spans="2:17" x14ac:dyDescent="0.2">
      <c r="B1451" s="39" t="s">
        <v>42</v>
      </c>
      <c r="D1451" s="42">
        <f>_xll.qlCalendarAdvance(Calendar,$D1450,B1451,"f",FALSE)</f>
        <v>49536</v>
      </c>
      <c r="E1451" s="177">
        <f>_xll.qlInterestRateIndexValueDate(IndexON,D1451)</f>
        <v>49536</v>
      </c>
      <c r="F1451" s="193">
        <f>IFERROR(_xll.qlIndexFixing(IndexON,D1451,TRUE,_xll.ohTrigger(RecalcTrigger,TriggerON)),NA())</f>
        <v>1.7869420220808507E-2</v>
      </c>
      <c r="H1451" s="42">
        <f>_xll.qlCalendarAdvance(Calendar,$H1450,B1451,"f",FALSE)</f>
        <v>49536</v>
      </c>
      <c r="I1451" s="177">
        <f>_xll.qlInterestRateIndexValueDate(Index1M,$H1451)</f>
        <v>49538</v>
      </c>
      <c r="J1451" s="182">
        <f>IFERROR(_xll.qlIndexFixing(Index1M,$H1451,TRUE,_xll.ohTrigger(RecalcTrigger,Trigger1M)),NA())</f>
        <v>1.7932839176098361E-2</v>
      </c>
      <c r="K1451" s="44">
        <f>IFERROR(_xll.qlIndexFixing(Index3M,H1451,TRUE,_xll.ohTrigger(RecalcTrigger,Trigger3M)),NA())</f>
        <v>1.8315199436298491E-2</v>
      </c>
      <c r="L1451" s="44">
        <f>IFERROR(_xll.qlIndexFixing(Index6M,$H1451,TRUE,_xll.ohTrigger(RecalcTrigger,Trigger6M)),NA())</f>
        <v>1.8432718035281251E-2</v>
      </c>
      <c r="M1451" s="183">
        <f>IFERROR(_xll.qlIndexFixing(Index1Y,$H1451,TRUE,_xll.ohTrigger(RecalcTrigger,Trigger1Y)),NA())</f>
        <v>1.8666540600640047E-2</v>
      </c>
      <c r="N1451" s="182">
        <f>IFERROR(_xll.qlIndexFixing(ONIndex1M,I1451,TRUE,_xll.ohTrigger(RecalcTrigger,Trigger1M)),NA())</f>
        <v>1.7941500007427891E-2</v>
      </c>
      <c r="O1451" s="44">
        <f>IFERROR(_xll.qlIndexFixing(ONIndex3M,I1451,TRUE,_xll.ohTrigger(RecalcTrigger,Trigger3M)),NA())</f>
        <v>1.8354103394004895E-2</v>
      </c>
      <c r="P1451" s="44">
        <f>IFERROR(_xll.qlIndexFixing(ONIndex6M,I1451,TRUE,_xll.ohTrigger(RecalcTrigger,Trigger6M)),NA())</f>
        <v>1.8520142219413671E-2</v>
      </c>
      <c r="Q1451" s="183">
        <f>IFERROR(_xll.qlIndexFixing(ONIndex1Y,I1451,TRUE,_xll.ohTrigger(RecalcTrigger,Trigger1Y)),NA())</f>
        <v>1.887459531308977E-2</v>
      </c>
    </row>
    <row r="1452" spans="2:17" x14ac:dyDescent="0.2">
      <c r="B1452" s="39" t="s">
        <v>42</v>
      </c>
      <c r="D1452" s="42">
        <f>_xll.qlCalendarAdvance(Calendar,$D1451,B1452,"f",FALSE)</f>
        <v>49543</v>
      </c>
      <c r="E1452" s="177">
        <f>_xll.qlInterestRateIndexValueDate(IndexON,D1452)</f>
        <v>49543</v>
      </c>
      <c r="F1452" s="193">
        <f>IFERROR(_xll.qlIndexFixing(IndexON,D1452,TRUE,_xll.ohTrigger(RecalcTrigger,TriggerON)),NA())</f>
        <v>1.7856869827683752E-2</v>
      </c>
      <c r="H1452" s="42">
        <f>_xll.qlCalendarAdvance(Calendar,$H1451,B1452,"f",FALSE)</f>
        <v>49543</v>
      </c>
      <c r="I1452" s="177">
        <f>_xll.qlInterestRateIndexValueDate(Index1M,$H1452)</f>
        <v>49545</v>
      </c>
      <c r="J1452" s="182">
        <f>IFERROR(_xll.qlIndexFixing(Index1M,$H1452,TRUE,_xll.ohTrigger(RecalcTrigger,Trigger1M)),NA())</f>
        <v>1.7918779406527842E-2</v>
      </c>
      <c r="K1452" s="44">
        <f>IFERROR(_xll.qlIndexFixing(Index3M,H1452,TRUE,_xll.ohTrigger(RecalcTrigger,Trigger3M)),NA())</f>
        <v>1.8301623291212071E-2</v>
      </c>
      <c r="L1452" s="44">
        <f>IFERROR(_xll.qlIndexFixing(Index6M,$H1452,TRUE,_xll.ohTrigger(RecalcTrigger,Trigger6M)),NA())</f>
        <v>1.8418896563538137E-2</v>
      </c>
      <c r="M1452" s="183">
        <f>IFERROR(_xll.qlIndexFixing(Index1Y,$H1452,TRUE,_xll.ohTrigger(RecalcTrigger,Trigger1Y)),NA())</f>
        <v>1.8651401085568481E-2</v>
      </c>
      <c r="N1452" s="182">
        <f>IFERROR(_xll.qlIndexFixing(ONIndex1M,I1452,TRUE,_xll.ohTrigger(RecalcTrigger,Trigger1M)),NA())</f>
        <v>1.7927479962622783E-2</v>
      </c>
      <c r="O1452" s="44">
        <f>IFERROR(_xll.qlIndexFixing(ONIndex3M,I1452,TRUE,_xll.ohTrigger(RecalcTrigger,Trigger3M)),NA())</f>
        <v>1.8340577461950502E-2</v>
      </c>
      <c r="P1452" s="44">
        <f>IFERROR(_xll.qlIndexFixing(ONIndex6M,I1452,TRUE,_xll.ohTrigger(RecalcTrigger,Trigger6M)),NA())</f>
        <v>1.8505831626622893E-2</v>
      </c>
      <c r="Q1452" s="183">
        <f>IFERROR(_xll.qlIndexFixing(ONIndex1Y,I1452,TRUE,_xll.ohTrigger(RecalcTrigger,Trigger1Y)),NA())</f>
        <v>1.8860358427659207E-2</v>
      </c>
    </row>
    <row r="1453" spans="2:17" x14ac:dyDescent="0.2">
      <c r="B1453" s="39" t="s">
        <v>42</v>
      </c>
      <c r="D1453" s="42">
        <f>_xll.qlCalendarAdvance(Calendar,$D1452,B1453,"f",FALSE)</f>
        <v>49550</v>
      </c>
      <c r="E1453" s="177">
        <f>_xll.qlInterestRateIndexValueDate(IndexON,D1453)</f>
        <v>49550</v>
      </c>
      <c r="F1453" s="193">
        <f>IFERROR(_xll.qlIndexFixing(IndexON,D1453,TRUE,_xll.ohTrigger(RecalcTrigger,TriggerON)),NA())</f>
        <v>1.7844316508899283E-2</v>
      </c>
      <c r="H1453" s="42">
        <f>_xll.qlCalendarAdvance(Calendar,$H1452,B1453,"f",FALSE)</f>
        <v>49550</v>
      </c>
      <c r="I1453" s="177">
        <f>_xll.qlInterestRateIndexValueDate(Index1M,$H1453)</f>
        <v>49552</v>
      </c>
      <c r="J1453" s="182">
        <f>IFERROR(_xll.qlIndexFixing(Index1M,$H1453,TRUE,_xll.ohTrigger(RecalcTrigger,Trigger1M)),NA())</f>
        <v>1.7906390632249317E-2</v>
      </c>
      <c r="K1453" s="44">
        <f>IFERROR(_xll.qlIndexFixing(Index3M,H1453,TRUE,_xll.ohTrigger(RecalcTrigger,Trigger3M)),NA())</f>
        <v>1.8289565070684629E-2</v>
      </c>
      <c r="L1453" s="44">
        <f>IFERROR(_xll.qlIndexFixing(Index6M,$H1453,TRUE,_xll.ohTrigger(RecalcTrigger,Trigger6M)),NA())</f>
        <v>1.8406629157447795E-2</v>
      </c>
      <c r="M1453" s="183">
        <f>IFERROR(_xll.qlIndexFixing(Index1Y,$H1453,TRUE,_xll.ohTrigger(RecalcTrigger,Trigger1Y)),NA())</f>
        <v>1.8638036033057446E-2</v>
      </c>
      <c r="N1453" s="182">
        <f>IFERROR(_xll.qlIndexFixing(ONIndex1M,I1453,TRUE,_xll.ohTrigger(RecalcTrigger,Trigger1M)),NA())</f>
        <v>1.7913447824611239E-2</v>
      </c>
      <c r="O1453" s="44">
        <f>IFERROR(_xll.qlIndexFixing(ONIndex3M,I1453,TRUE,_xll.ohTrigger(RecalcTrigger,Trigger3M)),NA())</f>
        <v>1.8327050697442004E-2</v>
      </c>
      <c r="P1453" s="44">
        <f>IFERROR(_xll.qlIndexFixing(ONIndex6M,I1453,TRUE,_xll.ohTrigger(RecalcTrigger,Trigger6M)),NA())</f>
        <v>1.8491512434470891E-2</v>
      </c>
      <c r="Q1453" s="183">
        <f>IFERROR(_xll.qlIndexFixing(ONIndex1Y,I1453,TRUE,_xll.ohTrigger(RecalcTrigger,Trigger1Y)),NA())</f>
        <v>1.8846114341908304E-2</v>
      </c>
    </row>
    <row r="1454" spans="2:17" x14ac:dyDescent="0.2">
      <c r="B1454" s="39" t="s">
        <v>42</v>
      </c>
      <c r="D1454" s="42">
        <f>_xll.qlCalendarAdvance(Calendar,$D1453,B1454,"f",FALSE)</f>
        <v>49557</v>
      </c>
      <c r="E1454" s="177">
        <f>_xll.qlInterestRateIndexValueDate(IndexON,D1454)</f>
        <v>49557</v>
      </c>
      <c r="F1454" s="193">
        <f>IFERROR(_xll.qlIndexFixing(IndexON,D1454,TRUE,_xll.ohTrigger(RecalcTrigger,TriggerON)),NA())</f>
        <v>1.7831760487636572E-2</v>
      </c>
      <c r="H1454" s="42">
        <f>_xll.qlCalendarAdvance(Calendar,$H1453,B1454,"f",FALSE)</f>
        <v>49557</v>
      </c>
      <c r="I1454" s="177">
        <f>_xll.qlInterestRateIndexValueDate(Index1M,$H1454)</f>
        <v>49559</v>
      </c>
      <c r="J1454" s="182">
        <f>IFERROR(_xll.qlIndexFixing(Index1M,$H1454,TRUE,_xll.ohTrigger(RecalcTrigger,Trigger1M)),NA())</f>
        <v>1.7890630656593017E-2</v>
      </c>
      <c r="K1454" s="44">
        <f>IFERROR(_xll.qlIndexFixing(Index3M,H1454,TRUE,_xll.ohTrigger(RecalcTrigger,Trigger3M)),NA())</f>
        <v>1.8275998264584113E-2</v>
      </c>
      <c r="L1454" s="44">
        <f>IFERROR(_xll.qlIndexFixing(Index6M,$H1454,TRUE,_xll.ohTrigger(RecalcTrigger,Trigger6M)),NA())</f>
        <v>1.8392870130855884E-2</v>
      </c>
      <c r="M1454" s="183">
        <f>IFERROR(_xll.qlIndexFixing(Index1Y,$H1454,TRUE,_xll.ohTrigger(RecalcTrigger,Trigger1Y)),NA())</f>
        <v>1.8621123988372883E-2</v>
      </c>
      <c r="N1454" s="182">
        <f>IFERROR(_xll.qlIndexFixing(ONIndex1M,I1454,TRUE,_xll.ohTrigger(RecalcTrigger,Trigger1M)),NA())</f>
        <v>1.7899403790755386E-2</v>
      </c>
      <c r="O1454" s="44">
        <f>IFERROR(_xll.qlIndexFixing(ONIndex3M,I1454,TRUE,_xll.ohTrigger(RecalcTrigger,Trigger3M)),NA())</f>
        <v>1.8313523326858316E-2</v>
      </c>
      <c r="P1454" s="44">
        <f>IFERROR(_xll.qlIndexFixing(ONIndex6M,I1454,TRUE,_xll.ohTrigger(RecalcTrigger,Trigger6M)),NA())</f>
        <v>1.8477184839360561E-2</v>
      </c>
      <c r="Q1454" s="183">
        <f>IFERROR(_xll.qlIndexFixing(ONIndex1Y,I1454,TRUE,_xll.ohTrigger(RecalcTrigger,Trigger1Y)),NA())</f>
        <v>1.8831863246084879E-2</v>
      </c>
    </row>
    <row r="1455" spans="2:17" x14ac:dyDescent="0.2">
      <c r="B1455" s="39" t="s">
        <v>42</v>
      </c>
      <c r="D1455" s="42">
        <f>_xll.qlCalendarAdvance(Calendar,$D1454,B1455,"f",FALSE)</f>
        <v>49564</v>
      </c>
      <c r="E1455" s="177">
        <f>_xll.qlInterestRateIndexValueDate(IndexON,D1455)</f>
        <v>49564</v>
      </c>
      <c r="F1455" s="193">
        <f>IFERROR(_xll.qlIndexFixing(IndexON,D1455,TRUE,_xll.ohTrigger(RecalcTrigger,TriggerON)),NA())</f>
        <v>1.781920198715703E-2</v>
      </c>
      <c r="H1455" s="42">
        <f>_xll.qlCalendarAdvance(Calendar,$H1454,B1455,"f",FALSE)</f>
        <v>49564</v>
      </c>
      <c r="I1455" s="177">
        <f>_xll.qlInterestRateIndexValueDate(Index1M,$H1455)</f>
        <v>49566</v>
      </c>
      <c r="J1455" s="182">
        <f>IFERROR(_xll.qlIndexFixing(Index1M,$H1455,TRUE,_xll.ohTrigger(RecalcTrigger,Trigger1M)),NA())</f>
        <v>1.7876550263880592E-2</v>
      </c>
      <c r="K1455" s="44">
        <f>IFERROR(_xll.qlIndexFixing(Index3M,H1455,TRUE,_xll.ohTrigger(RecalcTrigger,Trigger3M)),NA())</f>
        <v>1.8262436606819858E-2</v>
      </c>
      <c r="L1455" s="44">
        <f>IFERROR(_xll.qlIndexFixing(Index6M,$H1455,TRUE,_xll.ohTrigger(RecalcTrigger,Trigger6M)),NA())</f>
        <v>1.8379143710935623E-2</v>
      </c>
      <c r="M1455" s="183">
        <f>IFERROR(_xll.qlIndexFixing(Index1Y,$H1455,TRUE,_xll.ohTrigger(RecalcTrigger,Trigger1Y)),NA())</f>
        <v>1.8605987992645262E-2</v>
      </c>
      <c r="N1455" s="182">
        <f>IFERROR(_xll.qlIndexFixing(ONIndex1M,I1455,TRUE,_xll.ohTrigger(RecalcTrigger,Trigger1M)),NA())</f>
        <v>1.788534805841735E-2</v>
      </c>
      <c r="O1455" s="44">
        <f>IFERROR(_xll.qlIndexFixing(ONIndex3M,I1455,TRUE,_xll.ohTrigger(RecalcTrigger,Trigger3M)),NA())</f>
        <v>1.8299995576818162E-2</v>
      </c>
      <c r="P1455" s="44">
        <f>IFERROR(_xll.qlIndexFixing(ONIndex6M,I1455,TRUE,_xll.ohTrigger(RecalcTrigger,Trigger6M)),NA())</f>
        <v>1.8462849037454987E-2</v>
      </c>
      <c r="Q1455" s="183">
        <f>IFERROR(_xll.qlIndexFixing(ONIndex1Y,I1455,TRUE,_xll.ohTrigger(RecalcTrigger,Trigger1Y)),NA())</f>
        <v>1.8817605330117004E-2</v>
      </c>
    </row>
    <row r="1456" spans="2:17" x14ac:dyDescent="0.2">
      <c r="B1456" s="39" t="s">
        <v>42</v>
      </c>
      <c r="D1456" s="42">
        <f>_xll.qlCalendarAdvance(Calendar,$D1455,B1456,"f",FALSE)</f>
        <v>49571</v>
      </c>
      <c r="E1456" s="177">
        <f>_xll.qlInterestRateIndexValueDate(IndexON,D1456)</f>
        <v>49571</v>
      </c>
      <c r="F1456" s="193">
        <f>IFERROR(_xll.qlIndexFixing(IndexON,D1456,TRUE,_xll.ohTrigger(RecalcTrigger,TriggerON)),NA())</f>
        <v>1.7806641230562192E-2</v>
      </c>
      <c r="H1456" s="42">
        <f>_xll.qlCalendarAdvance(Calendar,$H1455,B1456,"f",FALSE)</f>
        <v>49571</v>
      </c>
      <c r="I1456" s="177">
        <f>_xll.qlInterestRateIndexValueDate(Index1M,$H1456)</f>
        <v>49573</v>
      </c>
      <c r="J1456" s="182">
        <f>IFERROR(_xll.qlIndexFixing(Index1M,$H1456,TRUE,_xll.ohTrigger(RecalcTrigger,Trigger1M)),NA())</f>
        <v>1.7862472106742477E-2</v>
      </c>
      <c r="K1456" s="44">
        <f>IFERROR(_xll.qlIndexFixing(Index3M,H1456,TRUE,_xll.ohTrigger(RecalcTrigger,Trigger3M)),NA())</f>
        <v>1.8248880726067878E-2</v>
      </c>
      <c r="L1456" s="44">
        <f>IFERROR(_xll.qlIndexFixing(Index6M,$H1456,TRUE,_xll.ohTrigger(RecalcTrigger,Trigger6M)),NA())</f>
        <v>1.8365450466348611E-2</v>
      </c>
      <c r="M1456" s="183">
        <f>IFERROR(_xll.qlIndexFixing(Index1Y,$H1456,TRUE,_xll.ohTrigger(RecalcTrigger,Trigger1Y)),NA())</f>
        <v>1.8590854759939057E-2</v>
      </c>
      <c r="N1456" s="182">
        <f>IFERROR(_xll.qlIndexFixing(ONIndex1M,I1456,TRUE,_xll.ohTrigger(RecalcTrigger,Trigger1M)),NA())</f>
        <v>1.7871281293624364E-2</v>
      </c>
      <c r="O1456" s="44">
        <f>IFERROR(_xll.qlIndexFixing(ONIndex3M,I1456,TRUE,_xll.ohTrigger(RecalcTrigger,Trigger3M)),NA())</f>
        <v>1.8286467792405503E-2</v>
      </c>
      <c r="P1456" s="44">
        <f>IFERROR(_xll.qlIndexFixing(ONIndex6M,I1456,TRUE,_xll.ohTrigger(RecalcTrigger,Trigger6M)),NA())</f>
        <v>1.8448670421093993E-2</v>
      </c>
      <c r="Q1456" s="183">
        <f>IFERROR(_xll.qlIndexFixing(ONIndex1Y,I1456,TRUE,_xll.ohTrigger(RecalcTrigger,Trigger1Y)),NA())</f>
        <v>1.8803080540985562E-2</v>
      </c>
    </row>
    <row r="1457" spans="2:17" x14ac:dyDescent="0.2">
      <c r="B1457" s="39" t="s">
        <v>42</v>
      </c>
      <c r="D1457" s="42">
        <f>_xll.qlCalendarAdvance(Calendar,$D1456,B1457,"f",FALSE)</f>
        <v>49578</v>
      </c>
      <c r="E1457" s="177">
        <f>_xll.qlInterestRateIndexValueDate(IndexON,D1457)</f>
        <v>49578</v>
      </c>
      <c r="F1457" s="193">
        <f>IFERROR(_xll.qlIndexFixing(IndexON,D1457,TRUE,_xll.ohTrigger(RecalcTrigger,TriggerON)),NA())</f>
        <v>1.7794078710338113E-2</v>
      </c>
      <c r="H1457" s="42">
        <f>_xll.qlCalendarAdvance(Calendar,$H1456,B1457,"f",FALSE)</f>
        <v>49578</v>
      </c>
      <c r="I1457" s="177">
        <f>_xll.qlInterestRateIndexValueDate(Index1M,$H1457)</f>
        <v>49580</v>
      </c>
      <c r="J1457" s="182">
        <f>IFERROR(_xll.qlIndexFixing(Index1M,$H1457,TRUE,_xll.ohTrigger(RecalcTrigger,Trigger1M)),NA())</f>
        <v>1.7847276566141029E-2</v>
      </c>
      <c r="K1457" s="44">
        <f>IFERROR(_xll.qlIndexFixing(Index3M,H1457,TRUE,_xll.ohTrigger(RecalcTrigger,Trigger3M)),NA())</f>
        <v>1.8233814914816505E-2</v>
      </c>
      <c r="L1457" s="44">
        <f>IFERROR(_xll.qlIndexFixing(Index6M,$H1457,TRUE,_xll.ohTrigger(RecalcTrigger,Trigger6M)),NA())</f>
        <v>1.8350261632292683E-2</v>
      </c>
      <c r="M1457" s="183">
        <f>IFERROR(_xll.qlIndexFixing(Index1Y,$H1457,TRUE,_xll.ohTrigger(RecalcTrigger,Trigger1Y)),NA())</f>
        <v>1.8575142830945381E-2</v>
      </c>
      <c r="N1457" s="182">
        <f>IFERROR(_xll.qlIndexFixing(ONIndex1M,I1457,TRUE,_xll.ohTrigger(RecalcTrigger,Trigger1M)),NA())</f>
        <v>1.7857216832988243E-2</v>
      </c>
      <c r="O1457" s="44">
        <f>IFERROR(_xll.qlIndexFixing(ONIndex3M,I1457,TRUE,_xll.ohTrigger(RecalcTrigger,Trigger3M)),NA())</f>
        <v>1.8272943525818874E-2</v>
      </c>
      <c r="P1457" s="44">
        <f>IFERROR(_xll.qlIndexFixing(ONIndex6M,I1457,TRUE,_xll.ohTrigger(RecalcTrigger,Trigger6M)),NA())</f>
        <v>1.8435095111737354E-2</v>
      </c>
      <c r="Q1457" s="183">
        <f>IFERROR(_xll.qlIndexFixing(ONIndex1Y,I1457,TRUE,_xll.ohTrigger(RecalcTrigger,Trigger1Y)),NA())</f>
        <v>1.8787610450177183E-2</v>
      </c>
    </row>
    <row r="1458" spans="2:17" x14ac:dyDescent="0.2">
      <c r="B1458" s="39" t="s">
        <v>42</v>
      </c>
      <c r="D1458" s="42">
        <f>_xll.qlCalendarAdvance(Calendar,$D1457,B1458,"f",FALSE)</f>
        <v>49585</v>
      </c>
      <c r="E1458" s="177">
        <f>_xll.qlInterestRateIndexValueDate(IndexON,D1458)</f>
        <v>49585</v>
      </c>
      <c r="F1458" s="193">
        <f>IFERROR(_xll.qlIndexFixing(IndexON,D1458,TRUE,_xll.ohTrigger(RecalcTrigger,TriggerON)),NA())</f>
        <v>1.7781517686277226E-2</v>
      </c>
      <c r="H1458" s="42">
        <f>_xll.qlCalendarAdvance(Calendar,$H1457,B1458,"f",FALSE)</f>
        <v>49585</v>
      </c>
      <c r="I1458" s="177">
        <f>_xll.qlInterestRateIndexValueDate(Index1M,$H1458)</f>
        <v>49587</v>
      </c>
      <c r="J1458" s="182">
        <f>IFERROR(_xll.qlIndexFixing(Index1M,$H1458,TRUE,_xll.ohTrigger(RecalcTrigger,Trigger1M)),NA())</f>
        <v>1.7834338461597328E-2</v>
      </c>
      <c r="K1458" s="44">
        <f>IFERROR(_xll.qlIndexFixing(Index3M,H1458,TRUE,_xll.ohTrigger(RecalcTrigger,Trigger3M)),NA())</f>
        <v>1.8220271800240325E-2</v>
      </c>
      <c r="L1458" s="44">
        <f>IFERROR(_xll.qlIndexFixing(Index6M,$H1458,TRUE,_xll.ohTrigger(RecalcTrigger,Trigger6M)),NA())</f>
        <v>1.8336603282107344E-2</v>
      </c>
      <c r="M1458" s="183">
        <f>IFERROR(_xll.qlIndexFixing(Index1Y,$H1458,TRUE,_xll.ohTrigger(RecalcTrigger,Trigger1Y)),NA())</f>
        <v>1.8560628667731813E-2</v>
      </c>
      <c r="N1458" s="182">
        <f>IFERROR(_xll.qlIndexFixing(ONIndex1M,I1458,TRUE,_xll.ohTrigger(RecalcTrigger,Trigger1M)),NA())</f>
        <v>1.784316103326411E-2</v>
      </c>
      <c r="O1458" s="44">
        <f>IFERROR(_xll.qlIndexFixing(ONIndex3M,I1458,TRUE,_xll.ohTrigger(RecalcTrigger,Trigger3M)),NA())</f>
        <v>1.8259424562909743E-2</v>
      </c>
      <c r="P1458" s="44">
        <f>IFERROR(_xll.qlIndexFixing(ONIndex6M,I1458,TRUE,_xll.ohTrigger(RecalcTrigger,Trigger6M)),NA())</f>
        <v>1.8421521159535104E-2</v>
      </c>
      <c r="Q1458" s="183">
        <f>IFERROR(_xll.qlIndexFixing(ONIndex1Y,I1458,TRUE,_xll.ohTrigger(RecalcTrigger,Trigger1Y)),NA())</f>
        <v>1.8772159661288867E-2</v>
      </c>
    </row>
    <row r="1459" spans="2:17" x14ac:dyDescent="0.2">
      <c r="B1459" s="39" t="s">
        <v>42</v>
      </c>
      <c r="D1459" s="42">
        <f>_xll.qlCalendarAdvance(Calendar,$D1458,B1459,"f",FALSE)</f>
        <v>49592</v>
      </c>
      <c r="E1459" s="177">
        <f>_xll.qlInterestRateIndexValueDate(IndexON,D1459)</f>
        <v>49592</v>
      </c>
      <c r="F1459" s="193">
        <f>IFERROR(_xll.qlIndexFixing(IndexON,D1459,TRUE,_xll.ohTrigger(RecalcTrigger,TriggerON)),NA())</f>
        <v>1.7768959260777706E-2</v>
      </c>
      <c r="H1459" s="42">
        <f>_xll.qlCalendarAdvance(Calendar,$H1458,B1459,"f",FALSE)</f>
        <v>49592</v>
      </c>
      <c r="I1459" s="177">
        <f>_xll.qlInterestRateIndexValueDate(Index1M,$H1459)</f>
        <v>49594</v>
      </c>
      <c r="J1459" s="182">
        <f>IFERROR(_xll.qlIndexFixing(Index1M,$H1459,TRUE,_xll.ohTrigger(RecalcTrigger,Trigger1M)),NA())</f>
        <v>1.7820285562327266E-2</v>
      </c>
      <c r="K1459" s="44">
        <f>IFERROR(_xll.qlIndexFixing(Index3M,H1459,TRUE,_xll.ohTrigger(RecalcTrigger,Trigger3M)),NA())</f>
        <v>1.8206735806242314E-2</v>
      </c>
      <c r="L1459" s="44">
        <f>IFERROR(_xll.qlIndexFixing(Index6M,$H1459,TRUE,_xll.ohTrigger(RecalcTrigger,Trigger6M)),NA())</f>
        <v>1.8322440603008923E-2</v>
      </c>
      <c r="M1459" s="183">
        <f>IFERROR(_xll.qlIndexFixing(Index1Y,$H1459,TRUE,_xll.ohTrigger(RecalcTrigger,Trigger1Y)),NA())</f>
        <v>1.8545556440628139E-2</v>
      </c>
      <c r="N1459" s="182">
        <f>IFERROR(_xll.qlIndexFixing(ONIndex1M,I1459,TRUE,_xll.ohTrigger(RecalcTrigger,Trigger1M)),NA())</f>
        <v>1.7829114167113858E-2</v>
      </c>
      <c r="O1459" s="44">
        <f>IFERROR(_xll.qlIndexFixing(ONIndex3M,I1459,TRUE,_xll.ohTrigger(RecalcTrigger,Trigger3M)),NA())</f>
        <v>1.8245911149241678E-2</v>
      </c>
      <c r="P1459" s="44">
        <f>IFERROR(_xll.qlIndexFixing(ONIndex6M,I1459,TRUE,_xll.ohTrigger(RecalcTrigger,Trigger6M)),NA())</f>
        <v>1.8407948786389738E-2</v>
      </c>
      <c r="Q1459" s="183">
        <f>IFERROR(_xll.qlIndexFixing(ONIndex1Y,I1459,TRUE,_xll.ohTrigger(RecalcTrigger,Trigger1Y)),NA())</f>
        <v>1.8756728475359807E-2</v>
      </c>
    </row>
    <row r="1460" spans="2:17" x14ac:dyDescent="0.2">
      <c r="B1460" s="39" t="s">
        <v>42</v>
      </c>
      <c r="D1460" s="42">
        <f>_xll.qlCalendarAdvance(Calendar,$D1459,B1460,"f",FALSE)</f>
        <v>49599</v>
      </c>
      <c r="E1460" s="177">
        <f>_xll.qlInterestRateIndexValueDate(IndexON,D1460)</f>
        <v>49599</v>
      </c>
      <c r="F1460" s="193">
        <f>IFERROR(_xll.qlIndexFixing(IndexON,D1460,TRUE,_xll.ohTrigger(RecalcTrigger,TriggerON)),NA())</f>
        <v>1.7756403672688492E-2</v>
      </c>
      <c r="H1460" s="42">
        <f>_xll.qlCalendarAdvance(Calendar,$H1459,B1460,"f",FALSE)</f>
        <v>49599</v>
      </c>
      <c r="I1460" s="177">
        <f>_xll.qlInterestRateIndexValueDate(Index1M,$H1460)</f>
        <v>49601</v>
      </c>
      <c r="J1460" s="182">
        <f>IFERROR(_xll.qlIndexFixing(Index1M,$H1460,TRUE,_xll.ohTrigger(RecalcTrigger,Trigger1M)),NA())</f>
        <v>1.7806242328945936E-2</v>
      </c>
      <c r="K1460" s="44">
        <f>IFERROR(_xll.qlIndexFixing(Index3M,H1460,TRUE,_xll.ohTrigger(RecalcTrigger,Trigger3M)),NA())</f>
        <v>1.8193207179496643E-2</v>
      </c>
      <c r="L1460" s="44">
        <f>IFERROR(_xll.qlIndexFixing(Index6M,$H1460,TRUE,_xll.ohTrigger(RecalcTrigger,Trigger6M)),NA())</f>
        <v>1.83093003233793E-2</v>
      </c>
      <c r="M1460" s="183">
        <f>IFERROR(_xll.qlIndexFixing(Index1Y,$H1460,TRUE,_xll.ohTrigger(RecalcTrigger,Trigger1Y)),NA())</f>
        <v>1.853051255969217E-2</v>
      </c>
      <c r="N1460" s="182">
        <f>IFERROR(_xll.qlIndexFixing(ONIndex1M,I1460,TRUE,_xll.ohTrigger(RecalcTrigger,Trigger1M)),NA())</f>
        <v>1.7815076507439187E-2</v>
      </c>
      <c r="O1460" s="44">
        <f>IFERROR(_xll.qlIndexFixing(ONIndex3M,I1460,TRUE,_xll.ohTrigger(RecalcTrigger,Trigger3M)),NA())</f>
        <v>1.8232403530378249E-2</v>
      </c>
      <c r="P1460" s="44">
        <f>IFERROR(_xll.qlIndexFixing(ONIndex6M,I1460,TRUE,_xll.ohTrigger(RecalcTrigger,Trigger6M)),NA())</f>
        <v>1.8394378214523499E-2</v>
      </c>
      <c r="Q1460" s="183">
        <f>IFERROR(_xll.qlIndexFixing(ONIndex1Y,I1460,TRUE,_xll.ohTrigger(RecalcTrigger,Trigger1Y)),NA())</f>
        <v>1.8741317193269325E-2</v>
      </c>
    </row>
    <row r="1461" spans="2:17" x14ac:dyDescent="0.2">
      <c r="B1461" s="39" t="s">
        <v>42</v>
      </c>
      <c r="D1461" s="42">
        <f>_xll.qlCalendarAdvance(Calendar,$D1460,B1461,"f",FALSE)</f>
        <v>49606</v>
      </c>
      <c r="E1461" s="177">
        <f>_xll.qlInterestRateIndexValueDate(IndexON,D1461)</f>
        <v>49606</v>
      </c>
      <c r="F1461" s="193">
        <f>IFERROR(_xll.qlIndexFixing(IndexON,D1461,TRUE,_xll.ohTrigger(RecalcTrigger,TriggerON)),NA())</f>
        <v>1.7743851161498014E-2</v>
      </c>
      <c r="H1461" s="42">
        <f>_xll.qlCalendarAdvance(Calendar,$H1460,B1461,"f",FALSE)</f>
        <v>49606</v>
      </c>
      <c r="I1461" s="177">
        <f>_xll.qlInterestRateIndexValueDate(Index1M,$H1461)</f>
        <v>49608</v>
      </c>
      <c r="J1461" s="182">
        <f>IFERROR(_xll.qlIndexFixing(Index1M,$H1461,TRUE,_xll.ohTrigger(RecalcTrigger,Trigger1M)),NA())</f>
        <v>1.7792209034628376E-2</v>
      </c>
      <c r="K1461" s="44">
        <f>IFERROR(_xll.qlIndexFixing(Index3M,H1461,TRUE,_xll.ohTrigger(RecalcTrigger,Trigger3M)),NA())</f>
        <v>1.8179686166675781E-2</v>
      </c>
      <c r="L1461" s="44">
        <f>IFERROR(_xll.qlIndexFixing(Index6M,$H1461,TRUE,_xll.ohTrigger(RecalcTrigger,Trigger6M)),NA())</f>
        <v>1.8295656162880359E-2</v>
      </c>
      <c r="M1461" s="183">
        <f>IFERROR(_xll.qlIndexFixing(Index1Y,$H1461,TRUE,_xll.ohTrigger(RecalcTrigger,Trigger1Y)),NA())</f>
        <v>1.8515497330266577E-2</v>
      </c>
      <c r="N1461" s="182">
        <f>IFERROR(_xll.qlIndexFixing(ONIndex1M,I1461,TRUE,_xll.ohTrigger(RecalcTrigger,Trigger1M)),NA())</f>
        <v>1.7801048327061864E-2</v>
      </c>
      <c r="O1461" s="44">
        <f>IFERROR(_xll.qlIndexFixing(ONIndex3M,I1461,TRUE,_xll.ohTrigger(RecalcTrigger,Trigger3M)),NA())</f>
        <v>1.821890195180309E-2</v>
      </c>
      <c r="P1461" s="44">
        <f>IFERROR(_xll.qlIndexFixing(ONIndex6M,I1461,TRUE,_xll.ohTrigger(RecalcTrigger,Trigger6M)),NA())</f>
        <v>1.8380809665758946E-2</v>
      </c>
      <c r="Q1461" s="183">
        <f>IFERROR(_xll.qlIndexFixing(ONIndex1Y,I1461,TRUE,_xll.ohTrigger(RecalcTrigger,Trigger1Y)),NA())</f>
        <v>1.8725926116056613E-2</v>
      </c>
    </row>
    <row r="1462" spans="2:17" x14ac:dyDescent="0.2">
      <c r="B1462" s="39" t="s">
        <v>42</v>
      </c>
      <c r="D1462" s="42">
        <f>_xll.qlCalendarAdvance(Calendar,$D1461,B1462,"f",FALSE)</f>
        <v>49613</v>
      </c>
      <c r="E1462" s="177">
        <f>_xll.qlInterestRateIndexValueDate(IndexON,D1462)</f>
        <v>49613</v>
      </c>
      <c r="F1462" s="193">
        <f>IFERROR(_xll.qlIndexFixing(IndexON,D1462,TRUE,_xll.ohTrigger(RecalcTrigger,TriggerON)),NA())</f>
        <v>1.7731301966374957E-2</v>
      </c>
      <c r="H1462" s="42">
        <f>_xll.qlCalendarAdvance(Calendar,$H1461,B1462,"f",FALSE)</f>
        <v>49613</v>
      </c>
      <c r="I1462" s="177">
        <f>_xll.qlInterestRateIndexValueDate(Index1M,$H1462)</f>
        <v>49615</v>
      </c>
      <c r="J1462" s="182">
        <f>IFERROR(_xll.qlIndexFixing(Index1M,$H1462,TRUE,_xll.ohTrigger(RecalcTrigger,Trigger1M)),NA())</f>
        <v>1.7778185952552188E-2</v>
      </c>
      <c r="K1462" s="44">
        <f>IFERROR(_xll.qlIndexFixing(Index3M,H1462,TRUE,_xll.ohTrigger(RecalcTrigger,Trigger3M)),NA())</f>
        <v>1.8166173014446247E-2</v>
      </c>
      <c r="L1462" s="44">
        <f>IFERROR(_xll.qlIndexFixing(Index6M,$H1462,TRUE,_xll.ohTrigger(RecalcTrigger,Trigger6M)),NA())</f>
        <v>1.8283545783213534E-2</v>
      </c>
      <c r="M1462" s="183">
        <f>IFERROR(_xll.qlIndexFixing(Index1Y,$H1462,TRUE,_xll.ohTrigger(RecalcTrigger,Trigger1Y)),NA())</f>
        <v>1.8500511057677908E-2</v>
      </c>
      <c r="N1462" s="182">
        <f>IFERROR(_xll.qlIndexFixing(ONIndex1M,I1462,TRUE,_xll.ohTrigger(RecalcTrigger,Trigger1M)),NA())</f>
        <v>1.7787029898723716E-2</v>
      </c>
      <c r="O1462" s="44">
        <f>IFERROR(_xll.qlIndexFixing(ONIndex3M,I1462,TRUE,_xll.ohTrigger(RecalcTrigger,Trigger3M)),NA())</f>
        <v>1.8205406659239642E-2</v>
      </c>
      <c r="P1462" s="44">
        <f>IFERROR(_xll.qlIndexFixing(ONIndex6M,I1462,TRUE,_xll.ohTrigger(RecalcTrigger,Trigger6M)),NA())</f>
        <v>1.836724336231832E-2</v>
      </c>
      <c r="Q1462" s="183">
        <f>IFERROR(_xll.qlIndexFixing(ONIndex1Y,I1462,TRUE,_xll.ohTrigger(RecalcTrigger,Trigger1Y)),NA())</f>
        <v>1.8710555544600993E-2</v>
      </c>
    </row>
    <row r="1463" spans="2:17" x14ac:dyDescent="0.2">
      <c r="B1463" s="39" t="s">
        <v>42</v>
      </c>
      <c r="D1463" s="42">
        <f>_xll.qlCalendarAdvance(Calendar,$D1462,B1463,"f",FALSE)</f>
        <v>49620</v>
      </c>
      <c r="E1463" s="177">
        <f>_xll.qlInterestRateIndexValueDate(IndexON,D1463)</f>
        <v>49620</v>
      </c>
      <c r="F1463" s="193">
        <f>IFERROR(_xll.qlIndexFixing(IndexON,D1463,TRUE,_xll.ohTrigger(RecalcTrigger,TriggerON)),NA())</f>
        <v>1.7718756326328133E-2</v>
      </c>
      <c r="H1463" s="42">
        <f>_xll.qlCalendarAdvance(Calendar,$H1462,B1463,"f",FALSE)</f>
        <v>49620</v>
      </c>
      <c r="I1463" s="177">
        <f>_xll.qlInterestRateIndexValueDate(Index1M,$H1463)</f>
        <v>49622</v>
      </c>
      <c r="J1463" s="182">
        <f>IFERROR(_xll.qlIndexFixing(Index1M,$H1463,TRUE,_xll.ohTrigger(RecalcTrigger,Trigger1M)),NA())</f>
        <v>1.776417335588467E-2</v>
      </c>
      <c r="K1463" s="44">
        <f>IFERROR(_xll.qlIndexFixing(Index3M,H1463,TRUE,_xll.ohTrigger(RecalcTrigger,Trigger3M)),NA())</f>
        <v>1.8152667969474557E-2</v>
      </c>
      <c r="L1463" s="44">
        <f>IFERROR(_xll.qlIndexFixing(Index6M,$H1463,TRUE,_xll.ohTrigger(RecalcTrigger,Trigger6M)),NA())</f>
        <v>1.826991288337506E-2</v>
      </c>
      <c r="M1463" s="183">
        <f>IFERROR(_xll.qlIndexFixing(Index1Y,$H1463,TRUE,_xll.ohTrigger(RecalcTrigger,Trigger1Y)),NA())</f>
        <v>1.8485554047237476E-2</v>
      </c>
      <c r="N1463" s="182">
        <f>IFERROR(_xll.qlIndexFixing(ONIndex1M,I1463,TRUE,_xll.ohTrigger(RecalcTrigger,Trigger1M)),NA())</f>
        <v>1.7773021495326446E-2</v>
      </c>
      <c r="O1463" s="44">
        <f>IFERROR(_xll.qlIndexFixing(ONIndex3M,I1463,TRUE,_xll.ohTrigger(RecalcTrigger,Trigger3M)),NA())</f>
        <v>1.8191917898331411E-2</v>
      </c>
      <c r="P1463" s="44">
        <f>IFERROR(_xll.qlIndexFixing(ONIndex6M,I1463,TRUE,_xll.ohTrigger(RecalcTrigger,Trigger6M)),NA())</f>
        <v>1.8353679526104116E-2</v>
      </c>
      <c r="Q1463" s="183">
        <f>IFERROR(_xll.qlIndexFixing(ONIndex1Y,I1463,TRUE,_xll.ohTrigger(RecalcTrigger,Trigger1Y)),NA())</f>
        <v>1.8695205779861723E-2</v>
      </c>
    </row>
    <row r="1464" spans="2:17" x14ac:dyDescent="0.2">
      <c r="B1464" s="39" t="s">
        <v>42</v>
      </c>
      <c r="D1464" s="42">
        <f>_xll.qlCalendarAdvance(Calendar,$D1463,B1464,"f",FALSE)</f>
        <v>49627</v>
      </c>
      <c r="E1464" s="177">
        <f>_xll.qlInterestRateIndexValueDate(IndexON,D1464)</f>
        <v>49627</v>
      </c>
      <c r="F1464" s="193">
        <f>IFERROR(_xll.qlIndexFixing(IndexON,D1464,TRUE,_xll.ohTrigger(RecalcTrigger,TriggerON)),NA())</f>
        <v>1.7706214480446292E-2</v>
      </c>
      <c r="H1464" s="42">
        <f>_xll.qlCalendarAdvance(Calendar,$H1463,B1464,"f",FALSE)</f>
        <v>49627</v>
      </c>
      <c r="I1464" s="177">
        <f>_xll.qlInterestRateIndexValueDate(Index1M,$H1464)</f>
        <v>49629</v>
      </c>
      <c r="J1464" s="182">
        <f>IFERROR(_xll.qlIndexFixing(Index1M,$H1464,TRUE,_xll.ohTrigger(RecalcTrigger,Trigger1M)),NA())</f>
        <v>1.7750171517798275E-2</v>
      </c>
      <c r="K1464" s="44">
        <f>IFERROR(_xll.qlIndexFixing(Index3M,H1464,TRUE,_xll.ohTrigger(RecalcTrigger,Trigger3M)),NA())</f>
        <v>1.8139171278420425E-2</v>
      </c>
      <c r="L1464" s="44">
        <f>IFERROR(_xll.qlIndexFixing(Index6M,$H1464,TRUE,_xll.ohTrigger(RecalcTrigger,Trigger6M)),NA())</f>
        <v>1.8256285559098136E-2</v>
      </c>
      <c r="M1464" s="183">
        <f>IFERROR(_xll.qlIndexFixing(Index1Y,$H1464,TRUE,_xll.ohTrigger(RecalcTrigger,Trigger1Y)),NA())</f>
        <v>1.8470626604239381E-2</v>
      </c>
      <c r="N1464" s="182">
        <f>IFERROR(_xll.qlIndexFixing(ONIndex1M,I1464,TRUE,_xll.ohTrigger(RecalcTrigger,Trigger1M)),NA())</f>
        <v>1.7759023389531947E-2</v>
      </c>
      <c r="O1464" s="44">
        <f>IFERROR(_xll.qlIndexFixing(ONIndex3M,I1464,TRUE,_xll.ohTrigger(RecalcTrigger,Trigger3M)),NA())</f>
        <v>1.817843591456203E-2</v>
      </c>
      <c r="P1464" s="44">
        <f>IFERROR(_xll.qlIndexFixing(ONIndex6M,I1464,TRUE,_xll.ohTrigger(RecalcTrigger,Trigger6M)),NA())</f>
        <v>1.8340118379258641E-2</v>
      </c>
      <c r="Q1464" s="183">
        <f>IFERROR(_xll.qlIndexFixing(ONIndex1Y,I1464,TRUE,_xll.ohTrigger(RecalcTrigger,Trigger1Y)),NA())</f>
        <v>1.8679877122877997E-2</v>
      </c>
    </row>
    <row r="1465" spans="2:17" x14ac:dyDescent="0.2">
      <c r="B1465" s="39" t="s">
        <v>42</v>
      </c>
      <c r="D1465" s="42">
        <f>_xll.qlCalendarAdvance(Calendar,$D1464,B1465,"f",FALSE)</f>
        <v>49634</v>
      </c>
      <c r="E1465" s="177">
        <f>_xll.qlInterestRateIndexValueDate(IndexON,D1465)</f>
        <v>49634</v>
      </c>
      <c r="F1465" s="193">
        <f>IFERROR(_xll.qlIndexFixing(IndexON,D1465,TRUE,_xll.ohTrigger(RecalcTrigger,TriggerON)),NA())</f>
        <v>1.7693676668297798E-2</v>
      </c>
      <c r="H1465" s="42">
        <f>_xll.qlCalendarAdvance(Calendar,$H1464,B1465,"f",FALSE)</f>
        <v>49634</v>
      </c>
      <c r="I1465" s="177">
        <f>_xll.qlInterestRateIndexValueDate(Index1M,$H1465)</f>
        <v>49636</v>
      </c>
      <c r="J1465" s="182">
        <f>IFERROR(_xll.qlIndexFixing(Index1M,$H1465,TRUE,_xll.ohTrigger(RecalcTrigger,Trigger1M)),NA())</f>
        <v>1.7736180711468034E-2</v>
      </c>
      <c r="K1465" s="44">
        <f>IFERROR(_xll.qlIndexFixing(Index3M,H1465,TRUE,_xll.ohTrigger(RecalcTrigger,Trigger3M)),NA())</f>
        <v>1.8125683187942714E-2</v>
      </c>
      <c r="L1465" s="44">
        <f>IFERROR(_xll.qlIndexFixing(Index6M,$H1465,TRUE,_xll.ohTrigger(RecalcTrigger,Trigger6M)),NA())</f>
        <v>1.8242664034346909E-2</v>
      </c>
      <c r="M1465" s="183">
        <f>IFERROR(_xll.qlIndexFixing(Index1Y,$H1465,TRUE,_xll.ohTrigger(RecalcTrigger,Trigger1Y)),NA())</f>
        <v>1.8455729033964221E-2</v>
      </c>
      <c r="N1465" s="182">
        <f>IFERROR(_xll.qlIndexFixing(ONIndex1M,I1465,TRUE,_xll.ohTrigger(RecalcTrigger,Trigger1M)),NA())</f>
        <v>1.7745035854321856E-2</v>
      </c>
      <c r="O1465" s="44">
        <f>IFERROR(_xll.qlIndexFixing(ONIndex3M,I1465,TRUE,_xll.ohTrigger(RecalcTrigger,Trigger3M)),NA())</f>
        <v>1.8164960953575005E-2</v>
      </c>
      <c r="P1465" s="44">
        <f>IFERROR(_xll.qlIndexFixing(ONIndex6M,I1465,TRUE,_xll.ohTrigger(RecalcTrigger,Trigger6M)),NA())</f>
        <v>1.8326560143844262E-2</v>
      </c>
      <c r="Q1465" s="183">
        <f>IFERROR(_xll.qlIndexFixing(ONIndex1Y,I1465,TRUE,_xll.ohTrigger(RecalcTrigger,Trigger1Y)),NA())</f>
        <v>1.8664569874449199E-2</v>
      </c>
    </row>
    <row r="1466" spans="2:17" x14ac:dyDescent="0.2">
      <c r="B1466" s="39" t="s">
        <v>42</v>
      </c>
      <c r="D1466" s="42">
        <f>_xll.qlCalendarAdvance(Calendar,$D1465,B1466,"f",FALSE)</f>
        <v>49641</v>
      </c>
      <c r="E1466" s="177">
        <f>_xll.qlInterestRateIndexValueDate(IndexON,D1466)</f>
        <v>49641</v>
      </c>
      <c r="F1466" s="193">
        <f>IFERROR(_xll.qlIndexFixing(IndexON,D1466,TRUE,_xll.ohTrigger(RecalcTrigger,TriggerON)),NA())</f>
        <v>1.7681143128651655E-2</v>
      </c>
      <c r="H1466" s="42">
        <f>_xll.qlCalendarAdvance(Calendar,$H1465,B1466,"f",FALSE)</f>
        <v>49641</v>
      </c>
      <c r="I1466" s="177">
        <f>_xll.qlInterestRateIndexValueDate(Index1M,$H1466)</f>
        <v>49643</v>
      </c>
      <c r="J1466" s="182">
        <f>IFERROR(_xll.qlIndexFixing(Index1M,$H1466,TRUE,_xll.ohTrigger(RecalcTrigger,Trigger1M)),NA())</f>
        <v>1.7722201210056087E-2</v>
      </c>
      <c r="K1466" s="44">
        <f>IFERROR(_xll.qlIndexFixing(Index3M,H1466,TRUE,_xll.ohTrigger(RecalcTrigger,Trigger3M)),NA())</f>
        <v>1.8113722253284864E-2</v>
      </c>
      <c r="L1466" s="44">
        <f>IFERROR(_xll.qlIndexFixing(Index6M,$H1466,TRUE,_xll.ohTrigger(RecalcTrigger,Trigger6M)),NA())</f>
        <v>1.8229048533078055E-2</v>
      </c>
      <c r="M1466" s="183">
        <f>IFERROR(_xll.qlIndexFixing(Index1Y,$H1466,TRUE,_xll.ohTrigger(RecalcTrigger,Trigger1Y)),NA())</f>
        <v>1.8442580097695428E-2</v>
      </c>
      <c r="N1466" s="182">
        <f>IFERROR(_xll.qlIndexFixing(ONIndex1M,I1466,TRUE,_xll.ohTrigger(RecalcTrigger,Trigger1M)),NA())</f>
        <v>1.7731059162358065E-2</v>
      </c>
      <c r="O1466" s="44">
        <f>IFERROR(_xll.qlIndexFixing(ONIndex3M,I1466,TRUE,_xll.ohTrigger(RecalcTrigger,Trigger3M)),NA())</f>
        <v>1.8151493260853968E-2</v>
      </c>
      <c r="P1466" s="44">
        <f>IFERROR(_xll.qlIndexFixing(ONIndex6M,I1466,TRUE,_xll.ohTrigger(RecalcTrigger,Trigger6M)),NA())</f>
        <v>1.8313005041763475E-2</v>
      </c>
      <c r="Q1466" s="183">
        <f>IFERROR(_xll.qlIndexFixing(ONIndex1Y,I1466,TRUE,_xll.ohTrigger(RecalcTrigger,Trigger1Y)),NA())</f>
        <v>1.8649284335614524E-2</v>
      </c>
    </row>
    <row r="1467" spans="2:17" x14ac:dyDescent="0.2">
      <c r="B1467" s="39" t="s">
        <v>42</v>
      </c>
      <c r="D1467" s="42">
        <f>_xll.qlCalendarAdvance(Calendar,$D1466,B1467,"f",FALSE)</f>
        <v>49648</v>
      </c>
      <c r="E1467" s="177">
        <f>_xll.qlInterestRateIndexValueDate(IndexON,D1467)</f>
        <v>49648</v>
      </c>
      <c r="F1467" s="193">
        <f>IFERROR(_xll.qlIndexFixing(IndexON,D1467,TRUE,_xll.ohTrigger(RecalcTrigger,TriggerON)),NA())</f>
        <v>1.7668614100836422E-2</v>
      </c>
      <c r="H1467" s="42">
        <f>_xll.qlCalendarAdvance(Calendar,$H1466,B1467,"f",FALSE)</f>
        <v>49648</v>
      </c>
      <c r="I1467" s="177">
        <f>_xll.qlInterestRateIndexValueDate(Index1M,$H1467)</f>
        <v>49650</v>
      </c>
      <c r="J1467" s="182">
        <f>IFERROR(_xll.qlIndexFixing(Index1M,$H1467,TRUE,_xll.ohTrigger(RecalcTrigger,Trigger1M)),NA())</f>
        <v>1.7708233286734883E-2</v>
      </c>
      <c r="K1467" s="44">
        <f>IFERROR(_xll.qlIndexFixing(Index3M,H1467,TRUE,_xll.ohTrigger(RecalcTrigger,Trigger3M)),NA())</f>
        <v>1.8100252046090802E-2</v>
      </c>
      <c r="L1467" s="44">
        <f>IFERROR(_xll.qlIndexFixing(Index6M,$H1467,TRUE,_xll.ohTrigger(RecalcTrigger,Trigger6M)),NA())</f>
        <v>1.8213907776437079E-2</v>
      </c>
      <c r="M1467" s="183">
        <f>IFERROR(_xll.qlIndexFixing(Index1Y,$H1467,TRUE,_xll.ohTrigger(RecalcTrigger,Trigger1Y)),NA())</f>
        <v>1.8426024732618392E-2</v>
      </c>
      <c r="N1467" s="182">
        <f>IFERROR(_xll.qlIndexFixing(ONIndex1M,I1467,TRUE,_xll.ohTrigger(RecalcTrigger,Trigger1M)),NA())</f>
        <v>1.7717093586542276E-2</v>
      </c>
      <c r="O1467" s="44">
        <f>IFERROR(_xll.qlIndexFixing(ONIndex3M,I1467,TRUE,_xll.ohTrigger(RecalcTrigger,Trigger3M)),NA())</f>
        <v>1.8138033082202298E-2</v>
      </c>
      <c r="P1467" s="44">
        <f>IFERROR(_xll.qlIndexFixing(ONIndex6M,I1467,TRUE,_xll.ohTrigger(RecalcTrigger,Trigger6M)),NA())</f>
        <v>1.8299453295078649E-2</v>
      </c>
      <c r="Q1467" s="183">
        <f>IFERROR(_xll.qlIndexFixing(ONIndex1Y,I1467,TRUE,_xll.ohTrigger(RecalcTrigger,Trigger1Y)),NA())</f>
        <v>1.8634020807333229E-2</v>
      </c>
    </row>
    <row r="1468" spans="2:17" x14ac:dyDescent="0.2">
      <c r="B1468" s="39" t="s">
        <v>42</v>
      </c>
      <c r="D1468" s="42">
        <f>_xll.qlCalendarAdvance(Calendar,$D1467,B1468,"f",FALSE)</f>
        <v>49655</v>
      </c>
      <c r="E1468" s="177">
        <f>_xll.qlInterestRateIndexValueDate(IndexON,D1468)</f>
        <v>49655</v>
      </c>
      <c r="F1468" s="193">
        <f>IFERROR(_xll.qlIndexFixing(IndexON,D1468,TRUE,_xll.ohTrigger(RecalcTrigger,TriggerON)),NA())</f>
        <v>1.7656089824100718E-2</v>
      </c>
      <c r="H1468" s="42">
        <f>_xll.qlCalendarAdvance(Calendar,$H1467,B1468,"f",FALSE)</f>
        <v>49655</v>
      </c>
      <c r="I1468" s="177">
        <f>_xll.qlInterestRateIndexValueDate(Index1M,$H1468)</f>
        <v>49657</v>
      </c>
      <c r="J1468" s="182">
        <f>IFERROR(_xll.qlIndexFixing(Index1M,$H1468,TRUE,_xll.ohTrigger(RecalcTrigger,Trigger1M)),NA())</f>
        <v>1.7694277214669138E-2</v>
      </c>
      <c r="K1468" s="44">
        <f>IFERROR(_xll.qlIndexFixing(Index3M,H1468,TRUE,_xll.ohTrigger(RecalcTrigger,Trigger3M)),NA())</f>
        <v>1.8086791123672764E-2</v>
      </c>
      <c r="L1468" s="44">
        <f>IFERROR(_xll.qlIndexFixing(Index6M,$H1468,TRUE,_xll.ohTrigger(RecalcTrigger,Trigger6M)),NA())</f>
        <v>1.8200304565375275E-2</v>
      </c>
      <c r="M1468" s="183">
        <f>IFERROR(_xll.qlIndexFixing(Index1Y,$H1468,TRUE,_xll.ohTrigger(RecalcTrigger,Trigger1Y)),NA())</f>
        <v>1.8411218612029202E-2</v>
      </c>
      <c r="N1468" s="182">
        <f>IFERROR(_xll.qlIndexFixing(ONIndex1M,I1468,TRUE,_xll.ohTrigger(RecalcTrigger,Trigger1M)),NA())</f>
        <v>1.7703139399536383E-2</v>
      </c>
      <c r="O1468" s="44">
        <f>IFERROR(_xll.qlIndexFixing(ONIndex3M,I1468,TRUE,_xll.ohTrigger(RecalcTrigger,Trigger3M)),NA())</f>
        <v>1.8124580663023693E-2</v>
      </c>
      <c r="P1468" s="44">
        <f>IFERROR(_xll.qlIndexFixing(ONIndex6M,I1468,TRUE,_xll.ohTrigger(RecalcTrigger,Trigger6M)),NA())</f>
        <v>1.8285905125932089E-2</v>
      </c>
      <c r="Q1468" s="183">
        <f>IFERROR(_xll.qlIndexFixing(ONIndex1Y,I1468,TRUE,_xll.ohTrigger(RecalcTrigger,Trigger1Y)),NA())</f>
        <v>1.8618779590484635E-2</v>
      </c>
    </row>
    <row r="1469" spans="2:17" x14ac:dyDescent="0.2">
      <c r="B1469" s="39" t="s">
        <v>42</v>
      </c>
      <c r="D1469" s="42">
        <f>_xll.qlCalendarAdvance(Calendar,$D1468,B1469,"f",FALSE)</f>
        <v>49662</v>
      </c>
      <c r="E1469" s="177">
        <f>_xll.qlInterestRateIndexValueDate(IndexON,D1469)</f>
        <v>49662</v>
      </c>
      <c r="F1469" s="193">
        <f>IFERROR(_xll.qlIndexFixing(IndexON,D1469,TRUE,_xll.ohTrigger(RecalcTrigger,TriggerON)),NA())</f>
        <v>1.7643570537453357E-2</v>
      </c>
      <c r="H1469" s="42">
        <f>_xll.qlCalendarAdvance(Calendar,$H1468,B1469,"f",FALSE)</f>
        <v>49662</v>
      </c>
      <c r="I1469" s="177">
        <f>_xll.qlInterestRateIndexValueDate(Index1M,$H1469)</f>
        <v>49664</v>
      </c>
      <c r="J1469" s="182">
        <f>IFERROR(_xll.qlIndexFixing(Index1M,$H1469,TRUE,_xll.ohTrigger(RecalcTrigger,Trigger1M)),NA())</f>
        <v>1.7680333267026151E-2</v>
      </c>
      <c r="K1469" s="44">
        <f>IFERROR(_xll.qlIndexFixing(Index3M,H1469,TRUE,_xll.ohTrigger(RecalcTrigger,Trigger3M)),NA())</f>
        <v>1.8073339732640518E-2</v>
      </c>
      <c r="L1469" s="44">
        <f>IFERROR(_xll.qlIndexFixing(Index6M,$H1469,TRUE,_xll.ohTrigger(RecalcTrigger,Trigger6M)),NA())</f>
        <v>1.8186708100161462E-2</v>
      </c>
      <c r="M1469" s="183">
        <f>IFERROR(_xll.qlIndexFixing(Index1Y,$H1469,TRUE,_xll.ohTrigger(RecalcTrigger,Trigger1Y)),NA())</f>
        <v>1.8396443585123715E-2</v>
      </c>
      <c r="N1469" s="182">
        <f>IFERROR(_xll.qlIndexFixing(ONIndex1M,I1469,TRUE,_xll.ohTrigger(RecalcTrigger,Trigger1M)),NA())</f>
        <v>1.7685215475831129E-2</v>
      </c>
      <c r="O1469" s="44">
        <f>IFERROR(_xll.qlIndexFixing(ONIndex3M,I1469,TRUE,_xll.ohTrigger(RecalcTrigger,Trigger3M)),NA())</f>
        <v>1.8107296492528846E-2</v>
      </c>
      <c r="P1469" s="44">
        <f>IFERROR(_xll.qlIndexFixing(ONIndex6M,I1469,TRUE,_xll.ohTrigger(RecalcTrigger,Trigger6M)),NA())</f>
        <v>1.8268491665338615E-2</v>
      </c>
      <c r="Q1469" s="183">
        <f>IFERROR(_xll.qlIndexFixing(ONIndex1Y,I1469,TRUE,_xll.ohTrigger(RecalcTrigger,Trigger1Y)),NA())</f>
        <v>1.8599217008770097E-2</v>
      </c>
    </row>
    <row r="1470" spans="2:17" x14ac:dyDescent="0.2">
      <c r="B1470" s="39" t="s">
        <v>42</v>
      </c>
      <c r="D1470" s="42">
        <f>_xll.qlCalendarAdvance(Calendar,$D1469,B1470,"f",FALSE)</f>
        <v>49670</v>
      </c>
      <c r="E1470" s="177">
        <f>_xll.qlInterestRateIndexValueDate(IndexON,D1470)</f>
        <v>49670</v>
      </c>
      <c r="F1470" s="193">
        <f>IFERROR(_xll.qlIndexFixing(IndexON,D1470,TRUE,_xll.ohTrigger(RecalcTrigger,TriggerON)),NA())</f>
        <v>1.7629269198700115E-2</v>
      </c>
      <c r="H1470" s="42">
        <f>_xll.qlCalendarAdvance(Calendar,$H1469,B1470,"f",FALSE)</f>
        <v>49670</v>
      </c>
      <c r="I1470" s="177">
        <f>_xll.qlInterestRateIndexValueDate(Index1M,$H1470)</f>
        <v>49674</v>
      </c>
      <c r="J1470" s="182">
        <f>IFERROR(_xll.qlIndexFixing(Index1M,$H1470,TRUE,_xll.ohTrigger(RecalcTrigger,Trigger1M)),NA())</f>
        <v>1.7660434915528024E-2</v>
      </c>
      <c r="K1470" s="44">
        <f>IFERROR(_xll.qlIndexFixing(Index3M,H1470,TRUE,_xll.ohTrigger(RecalcTrigger,Trigger3M)),NA())</f>
        <v>1.8054140482679237E-2</v>
      </c>
      <c r="L1470" s="44">
        <f>IFERROR(_xll.qlIndexFixing(Index6M,$H1470,TRUE,_xll.ohTrigger(RecalcTrigger,Trigger6M)),NA())</f>
        <v>1.8168829486315746E-2</v>
      </c>
      <c r="M1470" s="183">
        <f>IFERROR(_xll.qlIndexFixing(Index1Y,$H1470,TRUE,_xll.ohTrigger(RecalcTrigger,Trigger1Y)),NA())</f>
        <v>1.8375956240874663E-2</v>
      </c>
      <c r="N1470" s="182">
        <f>IFERROR(_xll.qlIndexFixing(ONIndex1M,I1470,TRUE,_xll.ohTrigger(RecalcTrigger,Trigger1M)),NA())</f>
        <v>1.7671288345022518E-2</v>
      </c>
      <c r="O1470" s="44">
        <f>IFERROR(_xll.qlIndexFixing(ONIndex3M,I1470,TRUE,_xll.ohTrigger(RecalcTrigger,Trigger3M)),NA())</f>
        <v>1.8093862731705102E-2</v>
      </c>
      <c r="P1470" s="44">
        <f>IFERROR(_xll.qlIndexFixing(ONIndex6M,I1470,TRUE,_xll.ohTrigger(RecalcTrigger,Trigger6M)),NA())</f>
        <v>1.8254952507064104E-2</v>
      </c>
      <c r="Q1470" s="183">
        <f>IFERROR(_xll.qlIndexFixing(ONIndex1Y,I1470,TRUE,_xll.ohTrigger(RecalcTrigger,Trigger1Y)),NA())</f>
        <v>1.8584027919743562E-2</v>
      </c>
    </row>
    <row r="1471" spans="2:17" x14ac:dyDescent="0.2">
      <c r="B1471" s="39" t="s">
        <v>42</v>
      </c>
      <c r="D1471" s="42">
        <f>_xll.qlCalendarAdvance(Calendar,$D1470,B1471,"f",FALSE)</f>
        <v>49677</v>
      </c>
      <c r="E1471" s="177">
        <f>_xll.qlInterestRateIndexValueDate(IndexON,D1471)</f>
        <v>49677</v>
      </c>
      <c r="F1471" s="193">
        <f>IFERROR(_xll.qlIndexFixing(IndexON,D1471,TRUE,_xll.ohTrigger(RecalcTrigger,TriggerON)),NA())</f>
        <v>1.7616761410694792E-2</v>
      </c>
      <c r="H1471" s="42">
        <f>_xll.qlCalendarAdvance(Calendar,$H1470,B1471,"f",FALSE)</f>
        <v>49677</v>
      </c>
      <c r="I1471" s="177">
        <f>_xll.qlInterestRateIndexValueDate(Index1M,$H1471)</f>
        <v>49681</v>
      </c>
      <c r="J1471" s="182">
        <f>IFERROR(_xll.qlIndexFixing(Index1M,$H1471,TRUE,_xll.ohTrigger(RecalcTrigger,Trigger1M)),NA())</f>
        <v>1.7646521550157234E-2</v>
      </c>
      <c r="K1471" s="44">
        <f>IFERROR(_xll.qlIndexFixing(Index3M,H1471,TRUE,_xll.ohTrigger(RecalcTrigger,Trigger3M)),NA())</f>
        <v>1.8040713265990396E-2</v>
      </c>
      <c r="L1471" s="44">
        <f>IFERROR(_xll.qlIndexFixing(Index6M,$H1471,TRUE,_xll.ohTrigger(RecalcTrigger,Trigger6M)),NA())</f>
        <v>1.8155250591527814E-2</v>
      </c>
      <c r="M1471" s="183">
        <f>IFERROR(_xll.qlIndexFixing(Index1Y,$H1471,TRUE,_xll.ohTrigger(RecalcTrigger,Trigger1Y)),NA())</f>
        <v>1.8361256266127043E-2</v>
      </c>
      <c r="N1471" s="182">
        <f>IFERROR(_xll.qlIndexFixing(ONIndex1M,I1471,TRUE,_xll.ohTrigger(RecalcTrigger,Trigger1M)),NA())</f>
        <v>1.7659360572093163E-2</v>
      </c>
      <c r="O1471" s="44">
        <f>IFERROR(_xll.qlIndexFixing(ONIndex3M,I1471,TRUE,_xll.ohTrigger(RecalcTrigger,Trigger3M)),NA())</f>
        <v>1.8082354888466767E-2</v>
      </c>
      <c r="P1471" s="44">
        <f>IFERROR(_xll.qlIndexFixing(ONIndex6M,I1471,TRUE,_xll.ohTrigger(RecalcTrigger,Trigger6M)),NA())</f>
        <v>1.8243350934001867E-2</v>
      </c>
      <c r="Q1471" s="183">
        <f>IFERROR(_xll.qlIndexFixing(ONIndex1Y,I1471,TRUE,_xll.ohTrigger(RecalcTrigger,Trigger1Y)),NA())</f>
        <v>1.8571027234255411E-2</v>
      </c>
    </row>
    <row r="1472" spans="2:17" x14ac:dyDescent="0.2">
      <c r="B1472" s="39" t="s">
        <v>42</v>
      </c>
      <c r="D1472" s="42">
        <f>_xll.qlCalendarAdvance(Calendar,$D1471,B1472,"f",FALSE)</f>
        <v>49684</v>
      </c>
      <c r="E1472" s="177">
        <f>_xll.qlInterestRateIndexValueDate(IndexON,D1472)</f>
        <v>49684</v>
      </c>
      <c r="F1472" s="193">
        <f>IFERROR(_xll.qlIndexFixing(IndexON,D1472,TRUE,_xll.ohTrigger(RecalcTrigger,TriggerON)),NA())</f>
        <v>1.7604259364576436E-2</v>
      </c>
      <c r="H1472" s="42">
        <f>_xll.qlCalendarAdvance(Calendar,$H1471,B1472,"f",FALSE)</f>
        <v>49684</v>
      </c>
      <c r="I1472" s="177">
        <f>_xll.qlInterestRateIndexValueDate(Index1M,$H1472)</f>
        <v>49688</v>
      </c>
      <c r="J1472" s="182">
        <f>IFERROR(_xll.qlIndexFixing(Index1M,$H1472,TRUE,_xll.ohTrigger(RecalcTrigger,Trigger1M)),NA())</f>
        <v>1.7632621245763262E-2</v>
      </c>
      <c r="K1472" s="44">
        <f>IFERROR(_xll.qlIndexFixing(Index3M,H1472,TRUE,_xll.ohTrigger(RecalcTrigger,Trigger3M)),NA())</f>
        <v>1.8026790774454297E-2</v>
      </c>
      <c r="L1472" s="44">
        <f>IFERROR(_xll.qlIndexFixing(Index6M,$H1472,TRUE,_xll.ohTrigger(RecalcTrigger,Trigger6M)),NA())</f>
        <v>1.814167915980653E-2</v>
      </c>
      <c r="M1472" s="183">
        <f>IFERROR(_xll.qlIndexFixing(Index1Y,$H1472,TRUE,_xll.ohTrigger(RecalcTrigger,Trigger1Y)),NA())</f>
        <v>1.8346588407404236E-2</v>
      </c>
      <c r="N1472" s="182">
        <f>IFERROR(_xll.qlIndexFixing(ONIndex1M,I1472,TRUE,_xll.ohTrigger(RecalcTrigger,Trigger1M)),NA())</f>
        <v>1.7645456473980303E-2</v>
      </c>
      <c r="O1472" s="44">
        <f>IFERROR(_xll.qlIndexFixing(ONIndex3M,I1472,TRUE,_xll.ohTrigger(RecalcTrigger,Trigger3M)),NA())</f>
        <v>1.8068937232440518E-2</v>
      </c>
      <c r="P1472" s="44">
        <f>IFERROR(_xll.qlIndexFixing(ONIndex6M,I1472,TRUE,_xll.ohTrigger(RecalcTrigger,Trigger6M)),NA())</f>
        <v>1.8229819951267601E-2</v>
      </c>
      <c r="Q1472" s="183">
        <f>IFERROR(_xll.qlIndexFixing(ONIndex1Y,I1472,TRUE,_xll.ohTrigger(RecalcTrigger,Trigger1Y)),NA())</f>
        <v>1.8555881656823203E-2</v>
      </c>
    </row>
    <row r="1473" spans="2:17" x14ac:dyDescent="0.2">
      <c r="B1473" s="39" t="s">
        <v>42</v>
      </c>
      <c r="D1473" s="42">
        <f>_xll.qlCalendarAdvance(Calendar,$D1472,B1473,"f",FALSE)</f>
        <v>49691</v>
      </c>
      <c r="E1473" s="177">
        <f>_xll.qlInterestRateIndexValueDate(IndexON,D1473)</f>
        <v>49691</v>
      </c>
      <c r="F1473" s="193">
        <f>IFERROR(_xll.qlIndexFixing(IndexON,D1473,TRUE,_xll.ohTrigger(RecalcTrigger,TriggerON)),NA())</f>
        <v>1.7591763299433794E-2</v>
      </c>
      <c r="H1473" s="42">
        <f>_xll.qlCalendarAdvance(Calendar,$H1472,B1473,"f",FALSE)</f>
        <v>49691</v>
      </c>
      <c r="I1473" s="177">
        <f>_xll.qlInterestRateIndexValueDate(Index1M,$H1473)</f>
        <v>49695</v>
      </c>
      <c r="J1473" s="182">
        <f>IFERROR(_xll.qlIndexFixing(Index1M,$H1473,TRUE,_xll.ohTrigger(RecalcTrigger,Trigger1M)),NA())</f>
        <v>1.7618734275505664E-2</v>
      </c>
      <c r="K1473" s="44">
        <f>IFERROR(_xll.qlIndexFixing(Index3M,H1473,TRUE,_xll.ohTrigger(RecalcTrigger,Trigger3M)),NA())</f>
        <v>1.8013890209866917E-2</v>
      </c>
      <c r="L1473" s="44">
        <f>IFERROR(_xll.qlIndexFixing(Index6M,$H1473,TRUE,_xll.ohTrigger(RecalcTrigger,Trigger6M)),NA())</f>
        <v>1.8128115415065531E-2</v>
      </c>
      <c r="M1473" s="183">
        <f>IFERROR(_xll.qlIndexFixing(Index1Y,$H1473,TRUE,_xll.ohTrigger(RecalcTrigger,Trigger1Y)),NA())</f>
        <v>1.8331952969847069E-2</v>
      </c>
      <c r="N1473" s="182">
        <f>IFERROR(_xll.qlIndexFixing(ONIndex1M,I1473,TRUE,_xll.ohTrigger(RecalcTrigger,Trigger1M)),NA())</f>
        <v>1.7631565167715024E-2</v>
      </c>
      <c r="O1473" s="44">
        <f>IFERROR(_xll.qlIndexFixing(ONIndex3M,I1473,TRUE,_xll.ohTrigger(RecalcTrigger,Trigger3M)),NA())</f>
        <v>1.8055528598877046E-2</v>
      </c>
      <c r="P1473" s="44">
        <f>IFERROR(_xll.qlIndexFixing(ONIndex6M,I1473,TRUE,_xll.ohTrigger(RecalcTrigger,Trigger6M)),NA())</f>
        <v>1.8216293687958185E-2</v>
      </c>
      <c r="Q1473" s="183">
        <f>IFERROR(_xll.qlIndexFixing(ONIndex1Y,I1473,TRUE,_xll.ohTrigger(RecalcTrigger,Trigger1Y)),NA())</f>
        <v>1.8540759938385776E-2</v>
      </c>
    </row>
    <row r="1474" spans="2:17" x14ac:dyDescent="0.2">
      <c r="B1474" s="39" t="s">
        <v>42</v>
      </c>
      <c r="D1474" s="42">
        <f>_xll.qlCalendarAdvance(Calendar,$D1473,B1474,"f",FALSE)</f>
        <v>49698</v>
      </c>
      <c r="E1474" s="177">
        <f>_xll.qlInterestRateIndexValueDate(IndexON,D1474)</f>
        <v>49698</v>
      </c>
      <c r="F1474" s="193">
        <f>IFERROR(_xll.qlIndexFixing(IndexON,D1474,TRUE,_xll.ohTrigger(RecalcTrigger,TriggerON)),NA())</f>
        <v>1.7579273454675359E-2</v>
      </c>
      <c r="H1474" s="42">
        <f>_xll.qlCalendarAdvance(Calendar,$H1473,B1474,"f",FALSE)</f>
        <v>49698</v>
      </c>
      <c r="I1474" s="177">
        <f>_xll.qlInterestRateIndexValueDate(Index1M,$H1474)</f>
        <v>49702</v>
      </c>
      <c r="J1474" s="182">
        <f>IFERROR(_xll.qlIndexFixing(Index1M,$H1474,TRUE,_xll.ohTrigger(RecalcTrigger,Trigger1M)),NA())</f>
        <v>1.7604860912541424E-2</v>
      </c>
      <c r="K1474" s="44">
        <f>IFERROR(_xll.qlIndexFixing(Index3M,H1474,TRUE,_xll.ohTrigger(RecalcTrigger,Trigger3M)),NA())</f>
        <v>1.8000494863621944E-2</v>
      </c>
      <c r="L1474" s="44">
        <f>IFERROR(_xll.qlIndexFixing(Index6M,$H1474,TRUE,_xll.ohTrigger(RecalcTrigger,Trigger6M)),NA())</f>
        <v>1.8114559581211422E-2</v>
      </c>
      <c r="M1474" s="183">
        <f>IFERROR(_xll.qlIndexFixing(Index1Y,$H1474,TRUE,_xll.ohTrigger(RecalcTrigger,Trigger1Y)),NA())</f>
        <v>1.8317350258579782E-2</v>
      </c>
      <c r="N1474" s="182">
        <f>IFERROR(_xll.qlIndexFixing(ONIndex1M,I1474,TRUE,_xll.ohTrigger(RecalcTrigger,Trigger1M)),NA())</f>
        <v>1.7617686926199028E-2</v>
      </c>
      <c r="O1474" s="44">
        <f>IFERROR(_xll.qlIndexFixing(ONIndex3M,I1474,TRUE,_xll.ohTrigger(RecalcTrigger,Trigger3M)),NA())</f>
        <v>1.8042129233499793E-2</v>
      </c>
      <c r="P1474" s="44">
        <f>IFERROR(_xll.qlIndexFixing(ONIndex6M,I1474,TRUE,_xll.ohTrigger(RecalcTrigger,Trigger6M)),NA())</f>
        <v>1.8202772366056053E-2</v>
      </c>
      <c r="Q1474" s="183">
        <f>IFERROR(_xll.qlIndexFixing(ONIndex1Y,I1474,TRUE,_xll.ohTrigger(RecalcTrigger,Trigger1Y)),NA())</f>
        <v>1.8525662380142194E-2</v>
      </c>
    </row>
    <row r="1475" spans="2:17" x14ac:dyDescent="0.2">
      <c r="B1475" s="39" t="s">
        <v>42</v>
      </c>
      <c r="D1475" s="42">
        <f>_xll.qlCalendarAdvance(Calendar,$D1474,B1475,"f",FALSE)</f>
        <v>49705</v>
      </c>
      <c r="E1475" s="177">
        <f>_xll.qlInterestRateIndexValueDate(IndexON,D1475)</f>
        <v>49705</v>
      </c>
      <c r="F1475" s="193">
        <f>IFERROR(_xll.qlIndexFixing(IndexON,D1475,TRUE,_xll.ohTrigger(RecalcTrigger,TriggerON)),NA())</f>
        <v>1.7566790069150073E-2</v>
      </c>
      <c r="H1475" s="42">
        <f>_xll.qlCalendarAdvance(Calendar,$H1474,B1475,"f",FALSE)</f>
        <v>49705</v>
      </c>
      <c r="I1475" s="177">
        <f>_xll.qlInterestRateIndexValueDate(Index1M,$H1475)</f>
        <v>49709</v>
      </c>
      <c r="J1475" s="182">
        <f>IFERROR(_xll.qlIndexFixing(Index1M,$H1475,TRUE,_xll.ohTrigger(RecalcTrigger,Trigger1M)),NA())</f>
        <v>1.7592119761074686E-2</v>
      </c>
      <c r="K1475" s="44">
        <f>IFERROR(_xll.qlIndexFixing(Index3M,H1475,TRUE,_xll.ohTrigger(RecalcTrigger,Trigger3M)),NA())</f>
        <v>1.7987110634044994E-2</v>
      </c>
      <c r="L1475" s="44">
        <f>IFERROR(_xll.qlIndexFixing(Index6M,$H1475,TRUE,_xll.ohTrigger(RecalcTrigger,Trigger6M)),NA())</f>
        <v>1.8101011882145537E-2</v>
      </c>
      <c r="M1475" s="183">
        <f>IFERROR(_xll.qlIndexFixing(Index1Y,$H1475,TRUE,_xll.ohTrigger(RecalcTrigger,Trigger1Y)),NA())</f>
        <v>1.8302780578713929E-2</v>
      </c>
      <c r="N1475" s="182">
        <f>IFERROR(_xll.qlIndexFixing(ONIndex1M,I1475,TRUE,_xll.ohTrigger(RecalcTrigger,Trigger1M)),NA())</f>
        <v>1.7603822022174143E-2</v>
      </c>
      <c r="O1475" s="44">
        <f>IFERROR(_xll.qlIndexFixing(ONIndex3M,I1475,TRUE,_xll.ohTrigger(RecalcTrigger,Trigger3M)),NA())</f>
        <v>1.80287393820322E-2</v>
      </c>
      <c r="P1475" s="44">
        <f>IFERROR(_xll.qlIndexFixing(ONIndex6M,I1475,TRUE,_xll.ohTrigger(RecalcTrigger,Trigger6M)),NA())</f>
        <v>1.8189256207623572E-2</v>
      </c>
      <c r="Q1475" s="183">
        <f>IFERROR(_xll.qlIndexFixing(ONIndex1Y,I1475,TRUE,_xll.ohTrigger(RecalcTrigger,Trigger1Y)),NA())</f>
        <v>1.8510589283051715E-2</v>
      </c>
    </row>
    <row r="1476" spans="2:17" x14ac:dyDescent="0.2">
      <c r="B1476" s="39" t="s">
        <v>42</v>
      </c>
      <c r="D1476" s="42">
        <f>_xll.qlCalendarAdvance(Calendar,$D1475,B1476,"f",FALSE)</f>
        <v>49712</v>
      </c>
      <c r="E1476" s="177">
        <f>_xll.qlInterestRateIndexValueDate(IndexON,D1476)</f>
        <v>49712</v>
      </c>
      <c r="F1476" s="193">
        <f>IFERROR(_xll.qlIndexFixing(IndexON,D1476,TRUE,_xll.ohTrigger(RecalcTrigger,TriggerON)),NA())</f>
        <v>1.7554313382186493E-2</v>
      </c>
      <c r="H1476" s="42">
        <f>_xll.qlCalendarAdvance(Calendar,$H1475,B1476,"f",FALSE)</f>
        <v>49712</v>
      </c>
      <c r="I1476" s="177">
        <f>_xll.qlInterestRateIndexValueDate(Index1M,$H1476)</f>
        <v>49716</v>
      </c>
      <c r="J1476" s="182">
        <f>IFERROR(_xll.qlIndexFixing(Index1M,$H1476,TRUE,_xll.ohTrigger(RecalcTrigger,Trigger1M)),NA())</f>
        <v>1.7578273717430645E-2</v>
      </c>
      <c r="K1476" s="44">
        <f>IFERROR(_xll.qlIndexFixing(Index3M,H1476,TRUE,_xll.ohTrigger(RecalcTrigger,Trigger3M)),NA())</f>
        <v>1.7973737767721244E-2</v>
      </c>
      <c r="L1476" s="44">
        <f>IFERROR(_xll.qlIndexFixing(Index6M,$H1476,TRUE,_xll.ohTrigger(RecalcTrigger,Trigger6M)),NA())</f>
        <v>1.8087472541762632E-2</v>
      </c>
      <c r="M1476" s="183">
        <f>IFERROR(_xll.qlIndexFixing(Index1Y,$H1476,TRUE,_xll.ohTrigger(RecalcTrigger,Trigger1Y)),NA())</f>
        <v>1.8288244235345138E-2</v>
      </c>
      <c r="N1476" s="182">
        <f>IFERROR(_xll.qlIndexFixing(ONIndex1M,I1476,TRUE,_xll.ohTrigger(RecalcTrigger,Trigger1M)),NA())</f>
        <v>1.7589970728382198E-2</v>
      </c>
      <c r="O1476" s="44">
        <f>IFERROR(_xll.qlIndexFixing(ONIndex3M,I1476,TRUE,_xll.ohTrigger(RecalcTrigger,Trigger3M)),NA())</f>
        <v>1.8015359289877964E-2</v>
      </c>
      <c r="P1476" s="44">
        <f>IFERROR(_xll.qlIndexFixing(ONIndex6M,I1476,TRUE,_xll.ohTrigger(RecalcTrigger,Trigger6M)),NA())</f>
        <v>1.8175745434803048E-2</v>
      </c>
      <c r="Q1476" s="183">
        <f>IFERROR(_xll.qlIndexFixing(ONIndex1Y,I1476,TRUE,_xll.ohTrigger(RecalcTrigger,Trigger1Y)),NA())</f>
        <v>1.8495540948073597E-2</v>
      </c>
    </row>
    <row r="1477" spans="2:17" x14ac:dyDescent="0.2">
      <c r="B1477" s="39" t="s">
        <v>42</v>
      </c>
      <c r="D1477" s="42">
        <f>_xll.qlCalendarAdvance(Calendar,$D1476,B1477,"f",FALSE)</f>
        <v>49719</v>
      </c>
      <c r="E1477" s="177">
        <f>_xll.qlInterestRateIndexValueDate(IndexON,D1477)</f>
        <v>49719</v>
      </c>
      <c r="F1477" s="193">
        <f>IFERROR(_xll.qlIndexFixing(IndexON,D1477,TRUE,_xll.ohTrigger(RecalcTrigger,TriggerON)),NA())</f>
        <v>1.7541843633113174E-2</v>
      </c>
      <c r="H1477" s="42">
        <f>_xll.qlCalendarAdvance(Calendar,$H1476,B1477,"f",FALSE)</f>
        <v>49719</v>
      </c>
      <c r="I1477" s="177">
        <f>_xll.qlInterestRateIndexValueDate(Index1M,$H1477)</f>
        <v>49723</v>
      </c>
      <c r="J1477" s="182">
        <f>IFERROR(_xll.qlIndexFixing(Index1M,$H1477,TRUE,_xll.ohTrigger(RecalcTrigger,Trigger1M)),NA())</f>
        <v>1.756444205906578E-2</v>
      </c>
      <c r="K1477" s="44">
        <f>IFERROR(_xll.qlIndexFixing(Index3M,H1477,TRUE,_xll.ohTrigger(RecalcTrigger,Trigger3M)),NA())</f>
        <v>1.7960376511234978E-2</v>
      </c>
      <c r="L1477" s="44">
        <f>IFERROR(_xll.qlIndexFixing(Index6M,$H1477,TRUE,_xll.ohTrigger(RecalcTrigger,Trigger6M)),NA())</f>
        <v>1.8073941783950862E-2</v>
      </c>
      <c r="M1477" s="183">
        <f>IFERROR(_xll.qlIndexFixing(Index1Y,$H1477,TRUE,_xll.ohTrigger(RecalcTrigger,Trigger1Y)),NA())</f>
        <v>1.8273741533554832E-2</v>
      </c>
      <c r="N1477" s="182">
        <f>IFERROR(_xll.qlIndexFixing(ONIndex1M,I1477,TRUE,_xll.ohTrigger(RecalcTrigger,Trigger1M)),NA())</f>
        <v>1.7576133317804832E-2</v>
      </c>
      <c r="O1477" s="44">
        <f>IFERROR(_xll.qlIndexFixing(ONIndex3M,I1477,TRUE,_xll.ohTrigger(RecalcTrigger,Trigger3M)),NA())</f>
        <v>1.8001989202840463E-2</v>
      </c>
      <c r="P1477" s="44">
        <f>IFERROR(_xll.qlIndexFixing(ONIndex6M,I1477,TRUE,_xll.ohTrigger(RecalcTrigger,Trigger6M)),NA())</f>
        <v>1.8162240269576913E-2</v>
      </c>
      <c r="Q1477" s="183">
        <f>IFERROR(_xll.qlIndexFixing(ONIndex1Y,I1477,TRUE,_xll.ohTrigger(RecalcTrigger,Trigger1Y)),NA())</f>
        <v>1.8480517676007224E-2</v>
      </c>
    </row>
    <row r="1478" spans="2:17" x14ac:dyDescent="0.2">
      <c r="B1478" s="39" t="s">
        <v>42</v>
      </c>
      <c r="D1478" s="42">
        <f>_xll.qlCalendarAdvance(Calendar,$D1477,B1478,"f",FALSE)</f>
        <v>49726</v>
      </c>
      <c r="E1478" s="177">
        <f>_xll.qlInterestRateIndexValueDate(IndexON,D1478)</f>
        <v>49726</v>
      </c>
      <c r="F1478" s="193">
        <f>IFERROR(_xll.qlIndexFixing(IndexON,D1478,TRUE,_xll.ohTrigger(RecalcTrigger,TriggerON)),NA())</f>
        <v>1.7529381060779059E-2</v>
      </c>
      <c r="H1478" s="42">
        <f>_xll.qlCalendarAdvance(Calendar,$H1477,B1478,"f",FALSE)</f>
        <v>49726</v>
      </c>
      <c r="I1478" s="177">
        <f>_xll.qlInterestRateIndexValueDate(Index1M,$H1478)</f>
        <v>49730</v>
      </c>
      <c r="J1478" s="182">
        <f>IFERROR(_xll.qlIndexFixing(Index1M,$H1478,TRUE,_xll.ohTrigger(RecalcTrigger,Trigger1M)),NA())</f>
        <v>1.75506250591023E-2</v>
      </c>
      <c r="K1478" s="44">
        <f>IFERROR(_xll.qlIndexFixing(Index3M,H1478,TRUE,_xll.ohTrigger(RecalcTrigger,Trigger3M)),NA())</f>
        <v>1.7947027111166098E-2</v>
      </c>
      <c r="L1478" s="44">
        <f>IFERROR(_xll.qlIndexFixing(Index6M,$H1478,TRUE,_xll.ohTrigger(RecalcTrigger,Trigger6M)),NA())</f>
        <v>1.8060419832594439E-2</v>
      </c>
      <c r="M1478" s="183">
        <f>IFERROR(_xll.qlIndexFixing(Index1Y,$H1478,TRUE,_xll.ohTrigger(RecalcTrigger,Trigger1Y)),NA())</f>
        <v>1.8259272778410239E-2</v>
      </c>
      <c r="N1478" s="182">
        <f>IFERROR(_xll.qlIndexFixing(ONIndex1M,I1478,TRUE,_xll.ohTrigger(RecalcTrigger,Trigger1M)),NA())</f>
        <v>1.7562310063103936E-2</v>
      </c>
      <c r="O1478" s="44">
        <f>IFERROR(_xll.qlIndexFixing(ONIndex3M,I1478,TRUE,_xll.ohTrigger(RecalcTrigger,Trigger3M)),NA())</f>
        <v>1.7988629366243458E-2</v>
      </c>
      <c r="P1478" s="44">
        <f>IFERROR(_xll.qlIndexFixing(ONIndex6M,I1478,TRUE,_xll.ohTrigger(RecalcTrigger,Trigger6M)),NA())</f>
        <v>1.8148740933767726E-2</v>
      </c>
      <c r="Q1478" s="183">
        <f>IFERROR(_xll.qlIndexFixing(ONIndex1Y,I1478,TRUE,_xll.ohTrigger(RecalcTrigger,Trigger1Y)),NA())</f>
        <v>1.8465519767891792E-2</v>
      </c>
    </row>
    <row r="1479" spans="2:17" x14ac:dyDescent="0.2">
      <c r="B1479" s="39" t="s">
        <v>42</v>
      </c>
      <c r="D1479" s="42">
        <f>_xll.qlCalendarAdvance(Calendar,$D1478,B1479,"f",FALSE)</f>
        <v>49733</v>
      </c>
      <c r="E1479" s="177">
        <f>_xll.qlInterestRateIndexValueDate(IndexON,D1479)</f>
        <v>49733</v>
      </c>
      <c r="F1479" s="193">
        <f>IFERROR(_xll.qlIndexFixing(IndexON,D1479,TRUE,_xll.ohTrigger(RecalcTrigger,TriggerON)),NA())</f>
        <v>1.7516925904512703E-2</v>
      </c>
      <c r="H1479" s="42">
        <f>_xll.qlCalendarAdvance(Calendar,$H1478,B1479,"f",FALSE)</f>
        <v>49733</v>
      </c>
      <c r="I1479" s="177">
        <f>_xll.qlInterestRateIndexValueDate(Index1M,$H1479)</f>
        <v>49737</v>
      </c>
      <c r="J1479" s="182">
        <f>IFERROR(_xll.qlIndexFixing(Index1M,$H1479,TRUE,_xll.ohTrigger(RecalcTrigger,Trigger1M)),NA())</f>
        <v>1.7535707767609744E-2</v>
      </c>
      <c r="K1479" s="44">
        <f>IFERROR(_xll.qlIndexFixing(Index3M,H1479,TRUE,_xll.ohTrigger(RecalcTrigger,Trigger3M)),NA())</f>
        <v>1.793318551448158E-2</v>
      </c>
      <c r="L1479" s="44">
        <f>IFERROR(_xll.qlIndexFixing(Index6M,$H1479,TRUE,_xll.ohTrigger(RecalcTrigger,Trigger6M)),NA())</f>
        <v>1.8045884763687063E-2</v>
      </c>
      <c r="M1479" s="183">
        <f>IFERROR(_xll.qlIndexFixing(Index1Y,$H1479,TRUE,_xll.ohTrigger(RecalcTrigger,Trigger1Y)),NA())</f>
        <v>1.8245387294864159E-2</v>
      </c>
      <c r="N1479" s="182">
        <f>IFERROR(_xll.qlIndexFixing(ONIndex1M,I1479,TRUE,_xll.ohTrigger(RecalcTrigger,Trigger1M)),NA())</f>
        <v>1.7548501237101277E-2</v>
      </c>
      <c r="O1479" s="44">
        <f>IFERROR(_xll.qlIndexFixing(ONIndex3M,I1479,TRUE,_xll.ohTrigger(RecalcTrigger,Trigger3M)),NA())</f>
        <v>1.7975280025810392E-2</v>
      </c>
      <c r="P1479" s="44">
        <f>IFERROR(_xll.qlIndexFixing(ONIndex6M,I1479,TRUE,_xll.ohTrigger(RecalcTrigger,Trigger6M)),NA())</f>
        <v>1.8135247649757602E-2</v>
      </c>
      <c r="Q1479" s="183">
        <f>IFERROR(_xll.qlIndexFixing(ONIndex1Y,I1479,TRUE,_xll.ohTrigger(RecalcTrigger,Trigger1Y)),NA())</f>
        <v>1.8450547524686556E-2</v>
      </c>
    </row>
    <row r="1480" spans="2:17" x14ac:dyDescent="0.2">
      <c r="B1480" s="39" t="s">
        <v>42</v>
      </c>
      <c r="D1480" s="42">
        <f>_xll.qlCalendarAdvance(Calendar,$D1479,B1480,"f",FALSE)</f>
        <v>49740</v>
      </c>
      <c r="E1480" s="177">
        <f>_xll.qlInterestRateIndexValueDate(IndexON,D1480)</f>
        <v>49740</v>
      </c>
      <c r="F1480" s="193">
        <f>IFERROR(_xll.qlIndexFixing(IndexON,D1480,TRUE,_xll.ohTrigger(RecalcTrigger,TriggerON)),NA())</f>
        <v>1.7504478403562729E-2</v>
      </c>
      <c r="H1480" s="42">
        <f>_xll.qlCalendarAdvance(Calendar,$H1479,B1480,"f",FALSE)</f>
        <v>49740</v>
      </c>
      <c r="I1480" s="177">
        <f>_xll.qlInterestRateIndexValueDate(Index1M,$H1480)</f>
        <v>49744</v>
      </c>
      <c r="J1480" s="182">
        <f>IFERROR(_xll.qlIndexFixing(Index1M,$H1480,TRUE,_xll.ohTrigger(RecalcTrigger,Trigger1M)),NA())</f>
        <v>1.7521921784668722E-2</v>
      </c>
      <c r="K1480" s="44">
        <f>IFERROR(_xll.qlIndexFixing(Index3M,H1480,TRUE,_xll.ohTrigger(RecalcTrigger,Trigger3M)),NA())</f>
        <v>1.7919860834924466E-2</v>
      </c>
      <c r="L1480" s="44">
        <f>IFERROR(_xll.qlIndexFixing(Index6M,$H1480,TRUE,_xll.ohTrigger(RecalcTrigger,Trigger6M)),NA())</f>
        <v>1.8032381229570522E-2</v>
      </c>
      <c r="M1480" s="183">
        <f>IFERROR(_xll.qlIndexFixing(Index1Y,$H1480,TRUE,_xll.ohTrigger(RecalcTrigger,Trigger1Y)),NA())</f>
        <v>1.8230985402456965E-2</v>
      </c>
      <c r="N1480" s="182">
        <f>IFERROR(_xll.qlIndexFixing(ONIndex1M,I1480,TRUE,_xll.ohTrigger(RecalcTrigger,Trigger1M)),NA())</f>
        <v>1.7534707112698555E-2</v>
      </c>
      <c r="O1480" s="44">
        <f>IFERROR(_xll.qlIndexFixing(ONIndex3M,I1480,TRUE,_xll.ohTrigger(RecalcTrigger,Trigger3M)),NA())</f>
        <v>1.7961941427184769E-2</v>
      </c>
      <c r="P1480" s="44">
        <f>IFERROR(_xll.qlIndexFixing(ONIndex6M,I1480,TRUE,_xll.ohTrigger(RecalcTrigger,Trigger6M)),NA())</f>
        <v>1.81217606393691E-2</v>
      </c>
      <c r="Q1480" s="183">
        <f>IFERROR(_xll.qlIndexFixing(ONIndex1Y,I1480,TRUE,_xll.ohTrigger(RecalcTrigger,Trigger1Y)),NA())</f>
        <v>1.8435601247350775E-2</v>
      </c>
    </row>
    <row r="1481" spans="2:17" x14ac:dyDescent="0.2">
      <c r="B1481" s="39" t="s">
        <v>42</v>
      </c>
      <c r="D1481" s="42">
        <f>_xll.qlCalendarAdvance(Calendar,$D1480,B1481,"f",FALSE)</f>
        <v>49747</v>
      </c>
      <c r="E1481" s="177">
        <f>_xll.qlInterestRateIndexValueDate(IndexON,D1481)</f>
        <v>49747</v>
      </c>
      <c r="F1481" s="193">
        <f>IFERROR(_xll.qlIndexFixing(IndexON,D1481,TRUE,_xll.ohTrigger(RecalcTrigger,TriggerON)),NA())</f>
        <v>1.7492038797017884E-2</v>
      </c>
      <c r="H1481" s="42">
        <f>_xll.qlCalendarAdvance(Calendar,$H1480,B1481,"f",FALSE)</f>
        <v>49747</v>
      </c>
      <c r="I1481" s="177">
        <f>_xll.qlInterestRateIndexValueDate(Index1M,$H1481)</f>
        <v>49751</v>
      </c>
      <c r="J1481" s="182">
        <f>IFERROR(_xll.qlIndexFixing(Index1M,$H1481,TRUE,_xll.ohTrigger(RecalcTrigger,Trigger1M)),NA())</f>
        <v>1.7508151321099293E-2</v>
      </c>
      <c r="K1481" s="44">
        <f>IFERROR(_xll.qlIndexFixing(Index3M,H1481,TRUE,_xll.ohTrigger(RecalcTrigger,Trigger3M)),NA())</f>
        <v>1.7906548770235627E-2</v>
      </c>
      <c r="L1481" s="44">
        <f>IFERROR(_xll.qlIndexFixing(Index6M,$H1481,TRUE,_xll.ohTrigger(RecalcTrigger,Trigger6M)),NA())</f>
        <v>1.8018887207452563E-2</v>
      </c>
      <c r="M1481" s="183">
        <f>IFERROR(_xll.qlIndexFixing(Index1Y,$H1481,TRUE,_xll.ohTrigger(RecalcTrigger,Trigger1Y)),NA())</f>
        <v>1.8216618347716769E-2</v>
      </c>
      <c r="N1481" s="182">
        <f>IFERROR(_xll.qlIndexFixing(ONIndex1M,I1481,TRUE,_xll.ohTrigger(RecalcTrigger,Trigger1M)),NA())</f>
        <v>1.7520927962557664E-2</v>
      </c>
      <c r="O1481" s="44">
        <f>IFERROR(_xll.qlIndexFixing(ONIndex3M,I1481,TRUE,_xll.ohTrigger(RecalcTrigger,Trigger3M)),NA())</f>
        <v>1.7948613815930159E-2</v>
      </c>
      <c r="P1481" s="44">
        <f>IFERROR(_xll.qlIndexFixing(ONIndex6M,I1481,TRUE,_xll.ohTrigger(RecalcTrigger,Trigger6M)),NA())</f>
        <v>1.8108280124744525E-2</v>
      </c>
      <c r="Q1481" s="183">
        <f>IFERROR(_xll.qlIndexFixing(ONIndex1Y,I1481,TRUE,_xll.ohTrigger(RecalcTrigger,Trigger1Y)),NA())</f>
        <v>1.8420681236843706E-2</v>
      </c>
    </row>
    <row r="1482" spans="2:17" x14ac:dyDescent="0.2">
      <c r="B1482" s="39" t="s">
        <v>42</v>
      </c>
      <c r="D1482" s="42">
        <f>_xll.qlCalendarAdvance(Calendar,$D1481,B1482,"f",FALSE)</f>
        <v>49754</v>
      </c>
      <c r="E1482" s="177">
        <f>_xll.qlInterestRateIndexValueDate(IndexON,D1482)</f>
        <v>49754</v>
      </c>
      <c r="F1482" s="193">
        <f>IFERROR(_xll.qlIndexFixing(IndexON,D1482,TRUE,_xll.ohTrigger(RecalcTrigger,TriggerON)),NA())</f>
        <v>1.7479607324126789E-2</v>
      </c>
      <c r="H1482" s="42">
        <f>_xll.qlCalendarAdvance(Calendar,$H1481,B1482,"f",FALSE)</f>
        <v>49754</v>
      </c>
      <c r="I1482" s="177">
        <f>_xll.qlInterestRateIndexValueDate(Index1M,$H1482)</f>
        <v>49758</v>
      </c>
      <c r="J1482" s="182">
        <f>IFERROR(_xll.qlIndexFixing(Index1M,$H1482,TRUE,_xll.ohTrigger(RecalcTrigger,Trigger1M)),NA())</f>
        <v>1.7494396650042966E-2</v>
      </c>
      <c r="K1482" s="44">
        <f>IFERROR(_xll.qlIndexFixing(Index3M,H1482,TRUE,_xll.ohTrigger(RecalcTrigger,Trigger3M)),NA())</f>
        <v>1.7893249566993483E-2</v>
      </c>
      <c r="L1482" s="44">
        <f>IFERROR(_xll.qlIndexFixing(Index6M,$H1482,TRUE,_xll.ohTrigger(RecalcTrigger,Trigger6M)),NA())</f>
        <v>1.8005402921210618E-2</v>
      </c>
      <c r="M1482" s="183">
        <f>IFERROR(_xll.qlIndexFixing(Index1Y,$H1482,TRUE,_xll.ohTrigger(RecalcTrigger,Trigger1Y)),NA())</f>
        <v>1.820228643564387E-2</v>
      </c>
      <c r="N1482" s="182">
        <f>IFERROR(_xll.qlIndexFixing(ONIndex1M,I1482,TRUE,_xll.ohTrigger(RecalcTrigger,Trigger1M)),NA())</f>
        <v>1.7507164059580305E-2</v>
      </c>
      <c r="O1482" s="44">
        <f>IFERROR(_xll.qlIndexFixing(ONIndex3M,I1482,TRUE,_xll.ohTrigger(RecalcTrigger,Trigger3M)),NA())</f>
        <v>1.7935297437610132E-2</v>
      </c>
      <c r="P1482" s="44">
        <f>IFERROR(_xll.qlIndexFixing(ONIndex6M,I1482,TRUE,_xll.ohTrigger(RecalcTrigger,Trigger6M)),NA())</f>
        <v>1.8094806327866308E-2</v>
      </c>
      <c r="Q1482" s="183">
        <f>IFERROR(_xll.qlIndexFixing(ONIndex1Y,I1482,TRUE,_xll.ohTrigger(RecalcTrigger,Trigger1Y)),NA())</f>
        <v>1.8405787793964734E-2</v>
      </c>
    </row>
    <row r="1483" spans="2:17" x14ac:dyDescent="0.2">
      <c r="B1483" s="39" t="s">
        <v>42</v>
      </c>
      <c r="D1483" s="42">
        <f>_xll.qlCalendarAdvance(Calendar,$D1482,B1483,"f",FALSE)</f>
        <v>49761</v>
      </c>
      <c r="E1483" s="177">
        <f>_xll.qlInterestRateIndexValueDate(IndexON,D1483)</f>
        <v>49761</v>
      </c>
      <c r="F1483" s="193">
        <f>IFERROR(_xll.qlIndexFixing(IndexON,D1483,TRUE,_xll.ohTrigger(RecalcTrigger,TriggerON)),NA())</f>
        <v>1.7467184223818322E-2</v>
      </c>
      <c r="H1483" s="42">
        <f>_xll.qlCalendarAdvance(Calendar,$H1482,B1483,"f",FALSE)</f>
        <v>49761</v>
      </c>
      <c r="I1483" s="177">
        <f>_xll.qlInterestRateIndexValueDate(Index1M,$H1483)</f>
        <v>49765</v>
      </c>
      <c r="J1483" s="182">
        <f>IFERROR(_xll.qlIndexFixing(Index1M,$H1483,TRUE,_xll.ohTrigger(RecalcTrigger,Trigger1M)),NA())</f>
        <v>1.7481213753937297E-2</v>
      </c>
      <c r="K1483" s="44">
        <f>IFERROR(_xll.qlIndexFixing(Index3M,H1483,TRUE,_xll.ohTrigger(RecalcTrigger,Trigger3M)),NA())</f>
        <v>1.7880466587183966E-2</v>
      </c>
      <c r="L1483" s="44">
        <f>IFERROR(_xll.qlIndexFixing(Index6M,$H1483,TRUE,_xll.ohTrigger(RecalcTrigger,Trigger6M)),NA())</f>
        <v>1.7992439302209298E-2</v>
      </c>
      <c r="M1483" s="183">
        <f>IFERROR(_xll.qlIndexFixing(Index1Y,$H1483,TRUE,_xll.ohTrigger(RecalcTrigger,Trigger1Y)),NA())</f>
        <v>1.8187989971224991E-2</v>
      </c>
      <c r="N1483" s="182">
        <f>IFERROR(_xll.qlIndexFixing(ONIndex1M,I1483,TRUE,_xll.ohTrigger(RecalcTrigger,Trigger1M)),NA())</f>
        <v>1.7493415676668178E-2</v>
      </c>
      <c r="O1483" s="44">
        <f>IFERROR(_xll.qlIndexFixing(ONIndex3M,I1483,TRUE,_xll.ohTrigger(RecalcTrigger,Trigger3M)),NA())</f>
        <v>1.7921992537948128E-2</v>
      </c>
      <c r="P1483" s="44">
        <f>IFERROR(_xll.qlIndexFixing(ONIndex6M,I1483,TRUE,_xll.ohTrigger(RecalcTrigger,Trigger6M)),NA())</f>
        <v>1.808133947079682E-2</v>
      </c>
      <c r="Q1483" s="183">
        <f>IFERROR(_xll.qlIndexFixing(ONIndex1Y,I1483,TRUE,_xll.ohTrigger(RecalcTrigger,Trigger1Y)),NA())</f>
        <v>1.839092121983299E-2</v>
      </c>
    </row>
    <row r="1484" spans="2:17" x14ac:dyDescent="0.2">
      <c r="B1484" s="39" t="s">
        <v>42</v>
      </c>
      <c r="D1484" s="42">
        <f>_xll.qlCalendarAdvance(Calendar,$D1483,B1484,"f",FALSE)</f>
        <v>49768</v>
      </c>
      <c r="E1484" s="177">
        <f>_xll.qlInterestRateIndexValueDate(IndexON,D1484)</f>
        <v>49768</v>
      </c>
      <c r="F1484" s="193">
        <f>IFERROR(_xll.qlIndexFixing(IndexON,D1484,TRUE,_xll.ohTrigger(RecalcTrigger,TriggerON)),NA())</f>
        <v>1.7454769735580911E-2</v>
      </c>
      <c r="H1484" s="42">
        <f>_xll.qlCalendarAdvance(Calendar,$H1483,B1484,"f",FALSE)</f>
        <v>49768</v>
      </c>
      <c r="I1484" s="177">
        <f>_xll.qlInterestRateIndexValueDate(Index1M,$H1484)</f>
        <v>49772</v>
      </c>
      <c r="J1484" s="182">
        <f>IFERROR(_xll.qlIndexFixing(Index1M,$H1484,TRUE,_xll.ohTrigger(RecalcTrigger,Trigger1M)),NA())</f>
        <v>1.7467490962700616E-2</v>
      </c>
      <c r="K1484" s="44">
        <f>IFERROR(_xll.qlIndexFixing(Index3M,H1484,TRUE,_xll.ohTrigger(RecalcTrigger,Trigger3M)),NA())</f>
        <v>1.7867193503633028E-2</v>
      </c>
      <c r="L1484" s="44">
        <f>IFERROR(_xll.qlIndexFixing(Index6M,$H1484,TRUE,_xll.ohTrigger(RecalcTrigger,Trigger6M)),NA())</f>
        <v>1.7978975024242644E-2</v>
      </c>
      <c r="M1484" s="183">
        <f>IFERROR(_xll.qlIndexFixing(Index1Y,$H1484,TRUE,_xll.ohTrigger(RecalcTrigger,Trigger1Y)),NA())</f>
        <v>1.817372925943261E-2</v>
      </c>
      <c r="N1484" s="182">
        <f>IFERROR(_xll.qlIndexFixing(ONIndex1M,I1484,TRUE,_xll.ohTrigger(RecalcTrigger,Trigger1M)),NA())</f>
        <v>1.7479683086243369E-2</v>
      </c>
      <c r="O1484" s="44">
        <f>IFERROR(_xll.qlIndexFixing(ONIndex3M,I1484,TRUE,_xll.ohTrigger(RecalcTrigger,Trigger3M)),NA())</f>
        <v>1.790869936226791E-2</v>
      </c>
      <c r="P1484" s="44">
        <f>IFERROR(_xll.qlIndexFixing(ONIndex6M,I1484,TRUE,_xll.ohTrigger(RecalcTrigger,Trigger6M)),NA())</f>
        <v>1.8067879775518492E-2</v>
      </c>
      <c r="Q1484" s="183">
        <f>IFERROR(_xll.qlIndexFixing(ONIndex1Y,I1484,TRUE,_xll.ohTrigger(RecalcTrigger,Trigger1Y)),NA())</f>
        <v>1.8376081815247858E-2</v>
      </c>
    </row>
    <row r="1485" spans="2:17" x14ac:dyDescent="0.2">
      <c r="B1485" s="39" t="s">
        <v>42</v>
      </c>
      <c r="D1485" s="42">
        <f>_xll.qlCalendarAdvance(Calendar,$D1484,B1485,"f",FALSE)</f>
        <v>49775</v>
      </c>
      <c r="E1485" s="177">
        <f>_xll.qlInterestRateIndexValueDate(IndexON,D1485)</f>
        <v>49775</v>
      </c>
      <c r="F1485" s="193">
        <f>IFERROR(_xll.qlIndexFixing(IndexON,D1485,TRUE,_xll.ohTrigger(RecalcTrigger,TriggerON)),NA())</f>
        <v>1.7440511072466691E-2</v>
      </c>
      <c r="H1485" s="42">
        <f>_xll.qlCalendarAdvance(Calendar,$H1484,B1485,"f",FALSE)</f>
        <v>49775</v>
      </c>
      <c r="I1485" s="177">
        <f>_xll.qlInterestRateIndexValueDate(Index1M,$H1485)</f>
        <v>49781</v>
      </c>
      <c r="J1485" s="182">
        <f>IFERROR(_xll.qlIndexFixing(Index1M,$H1485,TRUE,_xll.ohTrigger(RecalcTrigger,Trigger1M)),NA())</f>
        <v>1.7449871790973681E-2</v>
      </c>
      <c r="K1485" s="44">
        <f>IFERROR(_xll.qlIndexFixing(Index3M,H1485,TRUE,_xll.ohTrigger(RecalcTrigger,Trigger3M)),NA())</f>
        <v>1.7850148102801562E-2</v>
      </c>
      <c r="L1485" s="44">
        <f>IFERROR(_xll.qlIndexFixing(Index6M,$H1485,TRUE,_xll.ohTrigger(RecalcTrigger,Trigger6M)),NA())</f>
        <v>1.7961679108671628E-2</v>
      </c>
      <c r="M1485" s="183">
        <f>IFERROR(_xll.qlIndexFixing(Index1Y,$H1485,TRUE,_xll.ohTrigger(RecalcTrigger,Trigger1Y)),NA())</f>
        <v>1.8155447083807393E-2</v>
      </c>
      <c r="N1485" s="182">
        <f>IFERROR(_xll.qlIndexFixing(ONIndex1M,I1485,TRUE,_xll.ohTrigger(RecalcTrigger,Trigger1M)),NA())</f>
        <v>1.7460939981255308E-2</v>
      </c>
      <c r="O1485" s="44">
        <f>IFERROR(_xll.qlIndexFixing(ONIndex3M,I1485,TRUE,_xll.ohTrigger(RecalcTrigger,Trigger3M)),NA())</f>
        <v>1.7890619041400768E-2</v>
      </c>
      <c r="P1485" s="44">
        <f>IFERROR(_xll.qlIndexFixing(ONIndex6M,I1485,TRUE,_xll.ohTrigger(RecalcTrigger,Trigger6M)),NA())</f>
        <v>1.8049569443840952E-2</v>
      </c>
      <c r="Q1485" s="183">
        <f>IFERROR(_xll.qlIndexFixing(ONIndex1Y,I1485,TRUE,_xll.ohTrigger(RecalcTrigger,Trigger1Y)),NA())</f>
        <v>1.8355866442272273E-2</v>
      </c>
    </row>
    <row r="1486" spans="2:17" x14ac:dyDescent="0.2">
      <c r="B1486" s="39" t="s">
        <v>42</v>
      </c>
      <c r="D1486" s="42">
        <f>_xll.qlCalendarAdvance(Calendar,$D1485,B1486,"f",FALSE)</f>
        <v>49782</v>
      </c>
      <c r="E1486" s="177">
        <f>_xll.qlInterestRateIndexValueDate(IndexON,D1486)</f>
        <v>49782</v>
      </c>
      <c r="F1486" s="193">
        <f>IFERROR(_xll.qlIndexFixing(IndexON,D1486,TRUE,_xll.ohTrigger(RecalcTrigger,TriggerON)),NA())</f>
        <v>1.7429967551594316E-2</v>
      </c>
      <c r="H1486" s="42">
        <f>_xll.qlCalendarAdvance(Calendar,$H1485,B1486,"f",FALSE)</f>
        <v>49782</v>
      </c>
      <c r="I1486" s="177">
        <f>_xll.qlInterestRateIndexValueDate(Index1M,$H1486)</f>
        <v>49786</v>
      </c>
      <c r="J1486" s="182">
        <f>IFERROR(_xll.qlIndexFixing(Index1M,$H1486,TRUE,_xll.ohTrigger(RecalcTrigger,Trigger1M)),NA())</f>
        <v>1.7440095426711544E-2</v>
      </c>
      <c r="K1486" s="44">
        <f>IFERROR(_xll.qlIndexFixing(Index3M,H1486,TRUE,_xll.ohTrigger(RecalcTrigger,Trigger3M)),NA())</f>
        <v>1.7840688330263515E-2</v>
      </c>
      <c r="L1486" s="44">
        <f>IFERROR(_xll.qlIndexFixing(Index6M,$H1486,TRUE,_xll.ohTrigger(RecalcTrigger,Trigger6M)),NA())</f>
        <v>1.7952077863570368E-2</v>
      </c>
      <c r="M1486" s="183">
        <f>IFERROR(_xll.qlIndexFixing(Index1Y,$H1486,TRUE,_xll.ohTrigger(RecalcTrigger,Trigger1Y)),NA())</f>
        <v>1.8145316313552484E-2</v>
      </c>
      <c r="N1486" s="182">
        <f>IFERROR(_xll.qlIndexFixing(ONIndex1M,I1486,TRUE,_xll.ohTrigger(RecalcTrigger,Trigger1M)),NA())</f>
        <v>1.7452266375181935E-2</v>
      </c>
      <c r="O1486" s="44">
        <f>IFERROR(_xll.qlIndexFixing(ONIndex3M,I1486,TRUE,_xll.ohTrigger(RecalcTrigger,Trigger3M)),NA())</f>
        <v>1.7882149165826533E-2</v>
      </c>
      <c r="P1486" s="44">
        <f>IFERROR(_xll.qlIndexFixing(ONIndex6M,I1486,TRUE,_xll.ohTrigger(RecalcTrigger,Trigger6M)),NA())</f>
        <v>1.8040982758744661E-2</v>
      </c>
      <c r="Q1486" s="183">
        <f>IFERROR(_xll.qlIndexFixing(ONIndex1Y,I1486,TRUE,_xll.ohTrigger(RecalcTrigger,Trigger1Y)),NA())</f>
        <v>1.8346485718954142E-2</v>
      </c>
    </row>
    <row r="1487" spans="2:17" x14ac:dyDescent="0.2">
      <c r="B1487" s="39" t="s">
        <v>42</v>
      </c>
      <c r="D1487" s="42">
        <f>_xll.qlCalendarAdvance(Calendar,$D1486,B1487,"f",FALSE)</f>
        <v>49789</v>
      </c>
      <c r="E1487" s="177">
        <f>_xll.qlInterestRateIndexValueDate(IndexON,D1487)</f>
        <v>49789</v>
      </c>
      <c r="F1487" s="193">
        <f>IFERROR(_xll.qlIndexFixing(IndexON,D1487,TRUE,_xll.ohTrigger(RecalcTrigger,TriggerON)),NA())</f>
        <v>1.7417580334182503E-2</v>
      </c>
      <c r="H1487" s="42">
        <f>_xll.qlCalendarAdvance(Calendar,$H1486,B1487,"f",FALSE)</f>
        <v>49789</v>
      </c>
      <c r="I1487" s="177">
        <f>_xll.qlInterestRateIndexValueDate(Index1M,$H1487)</f>
        <v>49793</v>
      </c>
      <c r="J1487" s="182">
        <f>IFERROR(_xll.qlIndexFixing(Index1M,$H1487,TRUE,_xll.ohTrigger(RecalcTrigger,Trigger1M)),NA())</f>
        <v>1.7426423228220855E-2</v>
      </c>
      <c r="K1487" s="44">
        <f>IFERROR(_xll.qlIndexFixing(Index3M,H1487,TRUE,_xll.ohTrigger(RecalcTrigger,Trigger3M)),NA())</f>
        <v>1.7827456733552034E-2</v>
      </c>
      <c r="L1487" s="44">
        <f>IFERROR(_xll.qlIndexFixing(Index6M,$H1487,TRUE,_xll.ohTrigger(RecalcTrigger,Trigger6M)),NA())</f>
        <v>1.7938645428550355E-2</v>
      </c>
      <c r="M1487" s="183">
        <f>IFERROR(_xll.qlIndexFixing(Index1Y,$H1487,TRUE,_xll.ohTrigger(RecalcTrigger,Trigger1Y)),NA())</f>
        <v>1.813116468934247E-2</v>
      </c>
      <c r="N1487" s="182">
        <f>IFERROR(_xll.qlIndexFixing(ONIndex1M,I1487,TRUE,_xll.ohTrigger(RecalcTrigger,Trigger1M)),NA())</f>
        <v>1.7438028407257278E-2</v>
      </c>
      <c r="O1487" s="44">
        <f>IFERROR(_xll.qlIndexFixing(ONIndex3M,I1487,TRUE,_xll.ohTrigger(RecalcTrigger,Trigger3M)),NA())</f>
        <v>1.7868389678517005E-2</v>
      </c>
      <c r="P1487" s="44">
        <f>IFERROR(_xll.qlIndexFixing(ONIndex6M,I1487,TRUE,_xll.ohTrigger(RecalcTrigger,Trigger6M)),NA())</f>
        <v>1.8027037760628417E-2</v>
      </c>
      <c r="Q1487" s="183">
        <f>IFERROR(_xll.qlIndexFixing(ONIndex1Y,I1487,TRUE,_xll.ohTrigger(RecalcTrigger,Trigger1Y)),NA())</f>
        <v>1.8331143462848587E-2</v>
      </c>
    </row>
    <row r="1488" spans="2:17" x14ac:dyDescent="0.2">
      <c r="B1488" s="39" t="s">
        <v>42</v>
      </c>
      <c r="D1488" s="42">
        <f>_xll.qlCalendarAdvance(Calendar,$D1487,B1488,"f",FALSE)</f>
        <v>49797</v>
      </c>
      <c r="E1488" s="177">
        <f>_xll.qlInterestRateIndexValueDate(IndexON,D1488)</f>
        <v>49797</v>
      </c>
      <c r="F1488" s="193">
        <f>IFERROR(_xll.qlIndexFixing(IndexON,D1488,TRUE,_xll.ohTrigger(RecalcTrigger,TriggerON)),NA())</f>
        <v>1.7402509247244069E-2</v>
      </c>
      <c r="H1488" s="42">
        <f>_xll.qlCalendarAdvance(Calendar,$H1487,B1488,"f",FALSE)</f>
        <v>49797</v>
      </c>
      <c r="I1488" s="177">
        <f>_xll.qlInterestRateIndexValueDate(Index1M,$H1488)</f>
        <v>49801</v>
      </c>
      <c r="J1488" s="182">
        <f>IFERROR(_xll.qlIndexFixing(Index1M,$H1488,TRUE,_xll.ohTrigger(RecalcTrigger,Trigger1M)),NA())</f>
        <v>1.7410266404459994E-2</v>
      </c>
      <c r="K1488" s="44">
        <f>IFERROR(_xll.qlIndexFixing(Index3M,H1488,TRUE,_xll.ohTrigger(RecalcTrigger,Trigger3M)),NA())</f>
        <v>1.7811851308608576E-2</v>
      </c>
      <c r="L1488" s="44">
        <f>IFERROR(_xll.qlIndexFixing(Index6M,$H1488,TRUE,_xll.ohTrigger(RecalcTrigger,Trigger6M)),NA())</f>
        <v>1.7922797801099941E-2</v>
      </c>
      <c r="M1488" s="183">
        <f>IFERROR(_xll.qlIndexFixing(Index1Y,$H1488,TRUE,_xll.ohTrigger(RecalcTrigger,Trigger1Y)),NA())</f>
        <v>1.8115036694616008E-2</v>
      </c>
      <c r="N1488" s="182">
        <f>IFERROR(_xll.qlIndexFixing(ONIndex1M,I1488,TRUE,_xll.ohTrigger(RecalcTrigger,Trigger1M)),NA())</f>
        <v>1.7422965118401024E-2</v>
      </c>
      <c r="O1488" s="44">
        <f>IFERROR(_xll.qlIndexFixing(ONIndex3M,I1488,TRUE,_xll.ohTrigger(RecalcTrigger,Trigger3M)),NA())</f>
        <v>1.7853757890016198E-2</v>
      </c>
      <c r="P1488" s="44">
        <f>IFERROR(_xll.qlIndexFixing(ONIndex6M,I1488,TRUE,_xll.ohTrigger(RecalcTrigger,Trigger6M)),NA())</f>
        <v>1.801219931991227E-2</v>
      </c>
      <c r="Q1488" s="183">
        <f>IFERROR(_xll.qlIndexFixing(ONIndex1Y,I1488,TRUE,_xll.ohTrigger(RecalcTrigger,Trigger1Y)),NA())</f>
        <v>1.8314900286764413E-2</v>
      </c>
    </row>
    <row r="1489" spans="2:17" x14ac:dyDescent="0.2">
      <c r="B1489" s="39" t="s">
        <v>42</v>
      </c>
      <c r="D1489" s="42">
        <f>_xll.qlCalendarAdvance(Calendar,$D1488,B1489,"f",FALSE)</f>
        <v>49804</v>
      </c>
      <c r="E1489" s="177">
        <f>_xll.qlInterestRateIndexValueDate(IndexON,D1489)</f>
        <v>49804</v>
      </c>
      <c r="F1489" s="193">
        <f>IFERROR(_xll.qlIndexFixing(IndexON,D1489,TRUE,_xll.ohTrigger(RecalcTrigger,TriggerON)),NA())</f>
        <v>1.73901430590373E-2</v>
      </c>
      <c r="H1489" s="42">
        <f>_xll.qlCalendarAdvance(Calendar,$H1488,B1489,"f",FALSE)</f>
        <v>49804</v>
      </c>
      <c r="I1489" s="177">
        <f>_xll.qlInterestRateIndexValueDate(Index1M,$H1489)</f>
        <v>49808</v>
      </c>
      <c r="J1489" s="182">
        <f>IFERROR(_xll.qlIndexFixing(Index1M,$H1489,TRUE,_xll.ohTrigger(RecalcTrigger,Trigger1M)),NA())</f>
        <v>1.7396632480575928E-2</v>
      </c>
      <c r="K1489" s="44">
        <f>IFERROR(_xll.qlIndexFixing(Index3M,H1489,TRUE,_xll.ohTrigger(RecalcTrigger,Trigger3M)),NA())</f>
        <v>1.7798651143465023E-2</v>
      </c>
      <c r="L1489" s="44">
        <f>IFERROR(_xll.qlIndexFixing(Index6M,$H1489,TRUE,_xll.ohTrigger(RecalcTrigger,Trigger6M)),NA())</f>
        <v>1.7909389567059928E-2</v>
      </c>
      <c r="M1489" s="183">
        <f>IFERROR(_xll.qlIndexFixing(Index1Y,$H1489,TRUE,_xll.ohTrigger(RecalcTrigger,Trigger1Y)),NA())</f>
        <v>1.8100964670295195E-2</v>
      </c>
      <c r="N1489" s="182">
        <f>IFERROR(_xll.qlIndexFixing(ONIndex1M,I1489,TRUE,_xll.ohTrigger(RecalcTrigger,Trigger1M)),NA())</f>
        <v>1.7409318057080014E-2</v>
      </c>
      <c r="O1489" s="44">
        <f>IFERROR(_xll.qlIndexFixing(ONIndex3M,I1489,TRUE,_xll.ohTrigger(RecalcTrigger,Trigger3M)),NA())</f>
        <v>1.7840528889401241E-2</v>
      </c>
      <c r="P1489" s="44">
        <f>IFERROR(_xll.qlIndexFixing(ONIndex6M,I1489,TRUE,_xll.ohTrigger(RecalcTrigger,Trigger6M)),NA())</f>
        <v>1.7998779964285561E-2</v>
      </c>
      <c r="Q1489" s="183">
        <f>IFERROR(_xll.qlIndexFixing(ONIndex1Y,I1489,TRUE,_xll.ohTrigger(RecalcTrigger,Trigger1Y)),NA())</f>
        <v>1.8300205365404665E-2</v>
      </c>
    </row>
    <row r="1490" spans="2:17" x14ac:dyDescent="0.2">
      <c r="B1490" s="39" t="s">
        <v>42</v>
      </c>
      <c r="D1490" s="42">
        <f>_xll.qlCalendarAdvance(Calendar,$D1489,B1490,"f",FALSE)</f>
        <v>49811</v>
      </c>
      <c r="E1490" s="177">
        <f>_xll.qlInterestRateIndexValueDate(IndexON,D1490)</f>
        <v>49811</v>
      </c>
      <c r="F1490" s="193">
        <f>IFERROR(_xll.qlIndexFixing(IndexON,D1490,TRUE,_xll.ohTrigger(RecalcTrigger,TriggerON)),NA())</f>
        <v>1.7377786987990973E-2</v>
      </c>
      <c r="H1490" s="42">
        <f>_xll.qlCalendarAdvance(Calendar,$H1489,B1490,"f",FALSE)</f>
        <v>49811</v>
      </c>
      <c r="I1490" s="177">
        <f>_xll.qlInterestRateIndexValueDate(Index1M,$H1490)</f>
        <v>49815</v>
      </c>
      <c r="J1490" s="182">
        <f>IFERROR(_xll.qlIndexFixing(Index1M,$H1490,TRUE,_xll.ohTrigger(RecalcTrigger,Trigger1M)),NA())</f>
        <v>1.7383016573371626E-2</v>
      </c>
      <c r="K1490" s="44">
        <f>IFERROR(_xll.qlIndexFixing(Index3M,H1490,TRUE,_xll.ohTrigger(RecalcTrigger,Trigger3M)),NA())</f>
        <v>1.7785465847502138E-2</v>
      </c>
      <c r="L1490" s="44">
        <f>IFERROR(_xll.qlIndexFixing(Index6M,$H1490,TRUE,_xll.ohTrigger(RecalcTrigger,Trigger6M)),NA())</f>
        <v>1.7895992891686981E-2</v>
      </c>
      <c r="M1490" s="183">
        <f>IFERROR(_xll.qlIndexFixing(Index1Y,$H1490,TRUE,_xll.ohTrigger(RecalcTrigger,Trigger1Y)),NA())</f>
        <v>1.8086930271711429E-2</v>
      </c>
      <c r="N1490" s="182">
        <f>IFERROR(_xll.qlIndexFixing(ONIndex1M,I1490,TRUE,_xll.ohTrigger(RecalcTrigger,Trigger1M)),NA())</f>
        <v>1.7395688464345582E-2</v>
      </c>
      <c r="O1490" s="44">
        <f>IFERROR(_xll.qlIndexFixing(ONIndex3M,I1490,TRUE,_xll.ohTrigger(RecalcTrigger,Trigger3M)),NA())</f>
        <v>1.7827313121561161E-2</v>
      </c>
      <c r="P1490" s="44">
        <f>IFERROR(_xll.qlIndexFixing(ONIndex6M,I1490,TRUE,_xll.ohTrigger(RecalcTrigger,Trigger6M)),NA())</f>
        <v>1.7985369134558837E-2</v>
      </c>
      <c r="Q1490" s="183">
        <f>IFERROR(_xll.qlIndexFixing(ONIndex1Y,I1490,TRUE,_xll.ohTrigger(RecalcTrigger,Trigger1Y)),NA())</f>
        <v>1.8285539462512546E-2</v>
      </c>
    </row>
    <row r="1491" spans="2:17" x14ac:dyDescent="0.2">
      <c r="B1491" s="39" t="s">
        <v>42</v>
      </c>
      <c r="D1491" s="42">
        <f>_xll.qlCalendarAdvance(Calendar,$D1490,B1491,"f",FALSE)</f>
        <v>49818</v>
      </c>
      <c r="E1491" s="177">
        <f>_xll.qlInterestRateIndexValueDate(IndexON,D1491)</f>
        <v>49818</v>
      </c>
      <c r="F1491" s="193">
        <f>IFERROR(_xll.qlIndexFixing(IndexON,D1491,TRUE,_xll.ohTrigger(RecalcTrigger,TriggerON)),NA())</f>
        <v>1.7365441273220483E-2</v>
      </c>
      <c r="H1491" s="42">
        <f>_xll.qlCalendarAdvance(Calendar,$H1490,B1491,"f",FALSE)</f>
        <v>49818</v>
      </c>
      <c r="I1491" s="177">
        <f>_xll.qlInterestRateIndexValueDate(Index1M,$H1491)</f>
        <v>49822</v>
      </c>
      <c r="J1491" s="182">
        <f>IFERROR(_xll.qlIndexFixing(Index1M,$H1491,TRUE,_xll.ohTrigger(RecalcTrigger,Trigger1M)),NA())</f>
        <v>1.7369418955986014E-2</v>
      </c>
      <c r="K1491" s="44">
        <f>IFERROR(_xll.qlIndexFixing(Index3M,H1491,TRUE,_xll.ohTrigger(RecalcTrigger,Trigger3M)),NA())</f>
        <v>1.7772295667267055E-2</v>
      </c>
      <c r="L1491" s="44">
        <f>IFERROR(_xll.qlIndexFixing(Index6M,$H1491,TRUE,_xll.ohTrigger(RecalcTrigger,Trigger6M)),NA())</f>
        <v>1.7882607998804669E-2</v>
      </c>
      <c r="M1491" s="183">
        <f>IFERROR(_xll.qlIndexFixing(Index1Y,$H1491,TRUE,_xll.ohTrigger(RecalcTrigger,Trigger1Y)),NA())</f>
        <v>1.8072933803743023E-2</v>
      </c>
      <c r="N1491" s="182">
        <f>IFERROR(_xll.qlIndexFixing(ONIndex1M,I1491,TRUE,_xll.ohTrigger(RecalcTrigger,Trigger1M)),NA())</f>
        <v>1.738207661285962E-2</v>
      </c>
      <c r="O1491" s="44">
        <f>IFERROR(_xll.qlIndexFixing(ONIndex3M,I1491,TRUE,_xll.ohTrigger(RecalcTrigger,Trigger3M)),NA())</f>
        <v>1.7814110832059527E-2</v>
      </c>
      <c r="P1491" s="44">
        <f>IFERROR(_xll.qlIndexFixing(ONIndex6M,I1491,TRUE,_xll.ohTrigger(RecalcTrigger,Trigger6M)),NA())</f>
        <v>1.797196705255466E-2</v>
      </c>
      <c r="Q1491" s="183">
        <f>IFERROR(_xll.qlIndexFixing(ONIndex1Y,I1491,TRUE,_xll.ohTrigger(RecalcTrigger,Trigger1Y)),NA())</f>
        <v>1.8270902878887441E-2</v>
      </c>
    </row>
    <row r="1492" spans="2:17" x14ac:dyDescent="0.2">
      <c r="B1492" s="39" t="s">
        <v>42</v>
      </c>
      <c r="D1492" s="42">
        <f>_xll.qlCalendarAdvance(Calendar,$D1491,B1492,"f",FALSE)</f>
        <v>49825</v>
      </c>
      <c r="E1492" s="177">
        <f>_xll.qlInterestRateIndexValueDate(IndexON,D1492)</f>
        <v>49825</v>
      </c>
      <c r="F1492" s="193">
        <f>IFERROR(_xll.qlIndexFixing(IndexON,D1492,TRUE,_xll.ohTrigger(RecalcTrigger,TriggerON)),NA())</f>
        <v>1.7353106153974451E-2</v>
      </c>
      <c r="H1492" s="42">
        <f>_xll.qlCalendarAdvance(Calendar,$H1491,B1492,"f",FALSE)</f>
        <v>49825</v>
      </c>
      <c r="I1492" s="177">
        <f>_xll.qlInterestRateIndexValueDate(Index1M,$H1492)</f>
        <v>49829</v>
      </c>
      <c r="J1492" s="182">
        <f>IFERROR(_xll.qlIndexFixing(Index1M,$H1492,TRUE,_xll.ohTrigger(RecalcTrigger,Trigger1M)),NA())</f>
        <v>1.7356390037395641E-2</v>
      </c>
      <c r="K1492" s="44">
        <f>IFERROR(_xll.qlIndexFixing(Index3M,H1492,TRUE,_xll.ohTrigger(RecalcTrigger,Trigger3M)),NA())</f>
        <v>1.7759140849310375E-2</v>
      </c>
      <c r="L1492" s="44">
        <f>IFERROR(_xll.qlIndexFixing(Index6M,$H1492,TRUE,_xll.ohTrigger(RecalcTrigger,Trigger6M)),NA())</f>
        <v>1.7869743950797334E-2</v>
      </c>
      <c r="M1492" s="183">
        <f>IFERROR(_xll.qlIndexFixing(Index1Y,$H1492,TRUE,_xll.ohTrigger(RecalcTrigger,Trigger1Y)),NA())</f>
        <v>1.8058975571255152E-2</v>
      </c>
      <c r="N1492" s="182">
        <f>IFERROR(_xll.qlIndexFixing(ONIndex1M,I1492,TRUE,_xll.ohTrigger(RecalcTrigger,Trigger1M)),NA())</f>
        <v>1.7368482775763638E-2</v>
      </c>
      <c r="O1492" s="44">
        <f>IFERROR(_xll.qlIndexFixing(ONIndex3M,I1492,TRUE,_xll.ohTrigger(RecalcTrigger,Trigger3M)),NA())</f>
        <v>1.7800922266619779E-2</v>
      </c>
      <c r="P1492" s="44">
        <f>IFERROR(_xll.qlIndexFixing(ONIndex6M,I1492,TRUE,_xll.ohTrigger(RecalcTrigger,Trigger6M)),NA())</f>
        <v>1.7958573940575207E-2</v>
      </c>
      <c r="Q1492" s="183">
        <f>IFERROR(_xll.qlIndexFixing(ONIndex1Y,I1492,TRUE,_xll.ohTrigger(RecalcTrigger,Trigger1Y)),NA())</f>
        <v>1.8256295915328735E-2</v>
      </c>
    </row>
    <row r="1493" spans="2:17" x14ac:dyDescent="0.2">
      <c r="B1493" s="39" t="s">
        <v>42</v>
      </c>
      <c r="D1493" s="42">
        <f>_xll.qlCalendarAdvance(Calendar,$D1492,B1493,"f",FALSE)</f>
        <v>49832</v>
      </c>
      <c r="E1493" s="177">
        <f>_xll.qlInterestRateIndexValueDate(IndexON,D1493)</f>
        <v>49832</v>
      </c>
      <c r="F1493" s="193">
        <f>IFERROR(_xll.qlIndexFixing(IndexON,D1493,TRUE,_xll.ohTrigger(RecalcTrigger,TriggerON)),NA())</f>
        <v>1.7340781869474853E-2</v>
      </c>
      <c r="H1493" s="42">
        <f>_xll.qlCalendarAdvance(Calendar,$H1492,B1493,"f",FALSE)</f>
        <v>49832</v>
      </c>
      <c r="I1493" s="177">
        <f>_xll.qlInterestRateIndexValueDate(Index1M,$H1493)</f>
        <v>49836</v>
      </c>
      <c r="J1493" s="182">
        <f>IFERROR(_xll.qlIndexFixing(Index1M,$H1493,TRUE,_xll.ohTrigger(RecalcTrigger,Trigger1M)),NA())</f>
        <v>1.7342829103470514E-2</v>
      </c>
      <c r="K1493" s="44">
        <f>IFERROR(_xll.qlIndexFixing(Index3M,H1493,TRUE,_xll.ohTrigger(RecalcTrigger,Trigger3M)),NA())</f>
        <v>1.7746001640171413E-2</v>
      </c>
      <c r="L1493" s="44">
        <f>IFERROR(_xll.qlIndexFixing(Index6M,$H1493,TRUE,_xll.ohTrigger(RecalcTrigger,Trigger6M)),NA())</f>
        <v>1.785638300343639E-2</v>
      </c>
      <c r="M1493" s="183">
        <f>IFERROR(_xll.qlIndexFixing(Index1Y,$H1493,TRUE,_xll.ohTrigger(RecalcTrigger,Trigger1Y)),NA())</f>
        <v>1.8045055879100508E-2</v>
      </c>
      <c r="N1493" s="182">
        <f>IFERROR(_xll.qlIndexFixing(ONIndex1M,I1493,TRUE,_xll.ohTrigger(RecalcTrigger,Trigger1M)),NA())</f>
        <v>1.7354907225399785E-2</v>
      </c>
      <c r="O1493" s="44">
        <f>IFERROR(_xll.qlIndexFixing(ONIndex3M,I1493,TRUE,_xll.ohTrigger(RecalcTrigger,Trigger3M)),NA())</f>
        <v>1.7787747670725551E-2</v>
      </c>
      <c r="P1493" s="44">
        <f>IFERROR(_xll.qlIndexFixing(ONIndex6M,I1493,TRUE,_xll.ohTrigger(RecalcTrigger,Trigger6M)),NA())</f>
        <v>1.79451900203631E-2</v>
      </c>
      <c r="Q1493" s="183">
        <f>IFERROR(_xll.qlIndexFixing(ONIndex1Y,I1493,TRUE,_xll.ohTrigger(RecalcTrigger,Trigger1Y)),NA())</f>
        <v>1.8241718873035495E-2</v>
      </c>
    </row>
    <row r="1494" spans="2:17" x14ac:dyDescent="0.2">
      <c r="B1494" s="39" t="s">
        <v>42</v>
      </c>
      <c r="D1494" s="42">
        <f>_xll.qlCalendarAdvance(Calendar,$D1493,B1494,"f",FALSE)</f>
        <v>49839</v>
      </c>
      <c r="E1494" s="177">
        <f>_xll.qlInterestRateIndexValueDate(IndexON,D1494)</f>
        <v>49839</v>
      </c>
      <c r="F1494" s="193">
        <f>IFERROR(_xll.qlIndexFixing(IndexON,D1494,TRUE,_xll.ohTrigger(RecalcTrigger,TriggerON)),NA())</f>
        <v>1.7328468658837082E-2</v>
      </c>
      <c r="H1494" s="42">
        <f>_xll.qlCalendarAdvance(Calendar,$H1493,B1494,"f",FALSE)</f>
        <v>49839</v>
      </c>
      <c r="I1494" s="177">
        <f>_xll.qlInterestRateIndexValueDate(Index1M,$H1494)</f>
        <v>49843</v>
      </c>
      <c r="J1494" s="182">
        <f>IFERROR(_xll.qlIndexFixing(Index1M,$H1494,TRUE,_xll.ohTrigger(RecalcTrigger,Trigger1M)),NA())</f>
        <v>1.7329287257831005E-2</v>
      </c>
      <c r="K1494" s="44">
        <f>IFERROR(_xll.qlIndexFixing(Index3M,H1494,TRUE,_xll.ohTrigger(RecalcTrigger,Trigger3M)),NA())</f>
        <v>1.7732878286390346E-2</v>
      </c>
      <c r="L1494" s="44">
        <f>IFERROR(_xll.qlIndexFixing(Index6M,$H1494,TRUE,_xll.ohTrigger(RecalcTrigger,Trigger6M)),NA())</f>
        <v>1.7843034492913891E-2</v>
      </c>
      <c r="M1494" s="183">
        <f>IFERROR(_xll.qlIndexFixing(Index1Y,$H1494,TRUE,_xll.ohTrigger(RecalcTrigger,Trigger1Y)),NA())</f>
        <v>1.8031175032119078E-2</v>
      </c>
      <c r="N1494" s="182">
        <f>IFERROR(_xll.qlIndexFixing(ONIndex1M,I1494,TRUE,_xll.ohTrigger(RecalcTrigger,Trigger1M)),NA())</f>
        <v>1.7341350234829633E-2</v>
      </c>
      <c r="O1494" s="44">
        <f>IFERROR(_xll.qlIndexFixing(ONIndex3M,I1494,TRUE,_xll.ohTrigger(RecalcTrigger,Trigger3M)),NA())</f>
        <v>1.7774587290020349E-2</v>
      </c>
      <c r="P1494" s="44">
        <f>IFERROR(_xll.qlIndexFixing(ONIndex6M,I1494,TRUE,_xll.ohTrigger(RecalcTrigger,Trigger6M)),NA())</f>
        <v>1.7931815514140581E-2</v>
      </c>
      <c r="Q1494" s="183">
        <f>IFERROR(_xll.qlIndexFixing(ONIndex1Y,I1494,TRUE,_xll.ohTrigger(RecalcTrigger,Trigger1Y)),NA())</f>
        <v>1.8227172052807106E-2</v>
      </c>
    </row>
    <row r="1495" spans="2:17" x14ac:dyDescent="0.2">
      <c r="B1495" s="39" t="s">
        <v>42</v>
      </c>
      <c r="D1495" s="42">
        <f>_xll.qlCalendarAdvance(Calendar,$D1494,B1495,"f",FALSE)</f>
        <v>49846</v>
      </c>
      <c r="E1495" s="177">
        <f>_xll.qlInterestRateIndexValueDate(IndexON,D1495)</f>
        <v>49846</v>
      </c>
      <c r="F1495" s="193">
        <f>IFERROR(_xll.qlIndexFixing(IndexON,D1495,TRUE,_xll.ohTrigger(RecalcTrigger,TriggerON)),NA())</f>
        <v>1.7316166761309759E-2</v>
      </c>
      <c r="H1495" s="42">
        <f>_xll.qlCalendarAdvance(Calendar,$H1494,B1495,"f",FALSE)</f>
        <v>49846</v>
      </c>
      <c r="I1495" s="177">
        <f>_xll.qlInterestRateIndexValueDate(Index1M,$H1495)</f>
        <v>49850</v>
      </c>
      <c r="J1495" s="182">
        <f>IFERROR(_xll.qlIndexFixing(Index1M,$H1495,TRUE,_xll.ohTrigger(RecalcTrigger,Trigger1M)),NA())</f>
        <v>1.7315764773594644E-2</v>
      </c>
      <c r="K1495" s="44">
        <f>IFERROR(_xll.qlIndexFixing(Index3M,H1495,TRUE,_xll.ohTrigger(RecalcTrigger,Trigger3M)),NA())</f>
        <v>1.7719771034506487E-2</v>
      </c>
      <c r="L1495" s="44">
        <f>IFERROR(_xll.qlIndexFixing(Index6M,$H1495,TRUE,_xll.ohTrigger(RecalcTrigger,Trigger6M)),NA())</f>
        <v>1.7829698643021967E-2</v>
      </c>
      <c r="M1495" s="183">
        <f>IFERROR(_xll.qlIndexFixing(Index1Y,$H1495,TRUE,_xll.ohTrigger(RecalcTrigger,Trigger1Y)),NA())</f>
        <v>1.8017333335138153E-2</v>
      </c>
      <c r="N1495" s="182">
        <f>IFERROR(_xll.qlIndexFixing(ONIndex1M,I1495,TRUE,_xll.ohTrigger(RecalcTrigger,Trigger1M)),NA())</f>
        <v>1.7327812076874949E-2</v>
      </c>
      <c r="O1495" s="44">
        <f>IFERROR(_xll.qlIndexFixing(ONIndex3M,I1495,TRUE,_xll.ohTrigger(RecalcTrigger,Trigger3M)),NA())</f>
        <v>1.7761441370067743E-2</v>
      </c>
      <c r="P1495" s="44">
        <f>IFERROR(_xll.qlIndexFixing(ONIndex6M,I1495,TRUE,_xll.ohTrigger(RecalcTrigger,Trigger6M)),NA())</f>
        <v>1.7918450643890083E-2</v>
      </c>
      <c r="Q1495" s="183">
        <f>IFERROR(_xll.qlIndexFixing(ONIndex1Y,I1495,TRUE,_xll.ohTrigger(RecalcTrigger,Trigger1Y)),NA())</f>
        <v>1.8212655755682761E-2</v>
      </c>
    </row>
    <row r="1496" spans="2:17" x14ac:dyDescent="0.2">
      <c r="B1496" s="39" t="s">
        <v>42</v>
      </c>
      <c r="D1496" s="42">
        <f>_xll.qlCalendarAdvance(Calendar,$D1495,B1496,"f",FALSE)</f>
        <v>49853</v>
      </c>
      <c r="E1496" s="177">
        <f>_xll.qlInterestRateIndexValueDate(IndexON,D1496)</f>
        <v>49853</v>
      </c>
      <c r="F1496" s="193">
        <f>IFERROR(_xll.qlIndexFixing(IndexON,D1496,TRUE,_xll.ohTrigger(RecalcTrigger,TriggerON)),NA())</f>
        <v>1.7303876416114861E-2</v>
      </c>
      <c r="H1496" s="42">
        <f>_xll.qlCalendarAdvance(Calendar,$H1495,B1496,"f",FALSE)</f>
        <v>49853</v>
      </c>
      <c r="I1496" s="177">
        <f>_xll.qlInterestRateIndexValueDate(Index1M,$H1496)</f>
        <v>49857</v>
      </c>
      <c r="J1496" s="182">
        <f>IFERROR(_xll.qlIndexFixing(Index1M,$H1496,TRUE,_xll.ohTrigger(RecalcTrigger,Trigger1M)),NA())</f>
        <v>1.730171477598947E-2</v>
      </c>
      <c r="K1496" s="44">
        <f>IFERROR(_xll.qlIndexFixing(Index3M,H1496,TRUE,_xll.ohTrigger(RecalcTrigger,Trigger3M)),NA())</f>
        <v>1.7706680131052192E-2</v>
      </c>
      <c r="L1496" s="44">
        <f>IFERROR(_xll.qlIndexFixing(Index6M,$H1496,TRUE,_xll.ohTrigger(RecalcTrigger,Trigger6M)),NA())</f>
        <v>1.7815360553123029E-2</v>
      </c>
      <c r="M1496" s="183">
        <f>IFERROR(_xll.qlIndexFixing(Index1Y,$H1496,TRUE,_xll.ohTrigger(RecalcTrigger,Trigger1Y)),NA())</f>
        <v>1.8003531092973406E-2</v>
      </c>
      <c r="N1496" s="182">
        <f>IFERROR(_xll.qlIndexFixing(ONIndex1M,I1496,TRUE,_xll.ohTrigger(RecalcTrigger,Trigger1M)),NA())</f>
        <v>1.7314293024117688E-2</v>
      </c>
      <c r="O1496" s="44">
        <f>IFERROR(_xll.qlIndexFixing(ONIndex3M,I1496,TRUE,_xll.ohTrigger(RecalcTrigger,Trigger3M)),NA())</f>
        <v>1.7748310156431302E-2</v>
      </c>
      <c r="P1496" s="44">
        <f>IFERROR(_xll.qlIndexFixing(ONIndex6M,I1496,TRUE,_xll.ohTrigger(RecalcTrigger,Trigger6M)),NA())</f>
        <v>1.7905095631673973E-2</v>
      </c>
      <c r="Q1496" s="183">
        <f>IFERROR(_xll.qlIndexFixing(ONIndex1Y,I1496,TRUE,_xll.ohTrigger(RecalcTrigger,Trigger1Y)),NA())</f>
        <v>1.8198170282461845E-2</v>
      </c>
    </row>
    <row r="1497" spans="2:17" x14ac:dyDescent="0.2">
      <c r="B1497" s="39" t="s">
        <v>42</v>
      </c>
      <c r="D1497" s="42">
        <f>_xll.qlCalendarAdvance(Calendar,$D1496,B1497,"f",FALSE)</f>
        <v>49860</v>
      </c>
      <c r="E1497" s="177">
        <f>_xll.qlInterestRateIndexValueDate(IndexON,D1497)</f>
        <v>49860</v>
      </c>
      <c r="F1497" s="193">
        <f>IFERROR(_xll.qlIndexFixing(IndexON,D1497,TRUE,_xll.ohTrigger(RecalcTrigger,TriggerON)),NA())</f>
        <v>1.729159786236778E-2</v>
      </c>
      <c r="H1497" s="42">
        <f>_xll.qlCalendarAdvance(Calendar,$H1496,B1497,"f",FALSE)</f>
        <v>49860</v>
      </c>
      <c r="I1497" s="177">
        <f>_xll.qlInterestRateIndexValueDate(Index1M,$H1497)</f>
        <v>49864</v>
      </c>
      <c r="J1497" s="182">
        <f>IFERROR(_xll.qlIndexFixing(Index1M,$H1497,TRUE,_xll.ohTrigger(RecalcTrigger,Trigger1M)),NA())</f>
        <v>1.7288232633304625E-2</v>
      </c>
      <c r="K1497" s="44">
        <f>IFERROR(_xll.qlIndexFixing(Index3M,H1497,TRUE,_xll.ohTrigger(RecalcTrigger,Trigger3M)),NA())</f>
        <v>1.7693605822556351E-2</v>
      </c>
      <c r="L1497" s="44">
        <f>IFERROR(_xll.qlIndexFixing(Index6M,$H1497,TRUE,_xll.ohTrigger(RecalcTrigger,Trigger6M)),NA())</f>
        <v>1.7802558607240608E-2</v>
      </c>
      <c r="M1497" s="183">
        <f>IFERROR(_xll.qlIndexFixing(Index1Y,$H1497,TRUE,_xll.ohTrigger(RecalcTrigger,Trigger1Y)),NA())</f>
        <v>1.7989768610427601E-2</v>
      </c>
      <c r="N1497" s="182">
        <f>IFERROR(_xll.qlIndexFixing(ONIndex1M,I1497,TRUE,_xll.ohTrigger(RecalcTrigger,Trigger1M)),NA())</f>
        <v>1.7300793349699362E-2</v>
      </c>
      <c r="O1497" s="44">
        <f>IFERROR(_xll.qlIndexFixing(ONIndex3M,I1497,TRUE,_xll.ohTrigger(RecalcTrigger,Trigger3M)),NA())</f>
        <v>1.7735193894834467E-2</v>
      </c>
      <c r="P1497" s="44">
        <f>IFERROR(_xll.qlIndexFixing(ONIndex6M,I1497,TRUE,_xll.ohTrigger(RecalcTrigger,Trigger6M)),NA())</f>
        <v>1.7891750699634557E-2</v>
      </c>
      <c r="Q1497" s="183">
        <f>IFERROR(_xll.qlIndexFixing(ONIndex1Y,I1497,TRUE,_xll.ohTrigger(RecalcTrigger,Trigger1Y)),NA())</f>
        <v>1.8183715934183553E-2</v>
      </c>
    </row>
    <row r="1498" spans="2:17" x14ac:dyDescent="0.2">
      <c r="B1498" s="39" t="s">
        <v>42</v>
      </c>
      <c r="D1498" s="42">
        <f>_xll.qlCalendarAdvance(Calendar,$D1497,B1498,"f",FALSE)</f>
        <v>49867</v>
      </c>
      <c r="E1498" s="177">
        <f>_xll.qlInterestRateIndexValueDate(IndexON,D1498)</f>
        <v>49867</v>
      </c>
      <c r="F1498" s="193">
        <f>IFERROR(_xll.qlIndexFixing(IndexON,D1498,TRUE,_xll.ohTrigger(RecalcTrigger,TriggerON)),NA())</f>
        <v>1.7279331339290493E-2</v>
      </c>
      <c r="H1498" s="42">
        <f>_xll.qlCalendarAdvance(Calendar,$H1497,B1498,"f",FALSE)</f>
        <v>49867</v>
      </c>
      <c r="I1498" s="177">
        <f>_xll.qlInterestRateIndexValueDate(Index1M,$H1498)</f>
        <v>49871</v>
      </c>
      <c r="J1498" s="182">
        <f>IFERROR(_xll.qlIndexFixing(Index1M,$H1498,TRUE,_xll.ohTrigger(RecalcTrigger,Trigger1M)),NA())</f>
        <v>1.7274770692364577E-2</v>
      </c>
      <c r="K1498" s="44">
        <f>IFERROR(_xll.qlIndexFixing(Index3M,H1498,TRUE,_xll.ohTrigger(RecalcTrigger,Trigger3M)),NA())</f>
        <v>1.7680548355549584E-2</v>
      </c>
      <c r="L1498" s="44">
        <f>IFERROR(_xll.qlIndexFixing(Index6M,$H1498,TRUE,_xll.ohTrigger(RecalcTrigger,Trigger6M)),NA())</f>
        <v>1.7789262458383904E-2</v>
      </c>
      <c r="M1498" s="183">
        <f>IFERROR(_xll.qlIndexFixing(Index1Y,$H1498,TRUE,_xll.ohTrigger(RecalcTrigger,Trigger1Y)),NA())</f>
        <v>1.7976046192291664E-2</v>
      </c>
      <c r="N1498" s="182">
        <f>IFERROR(_xll.qlIndexFixing(ONIndex1M,I1498,TRUE,_xll.ohTrigger(RecalcTrigger,Trigger1M)),NA())</f>
        <v>1.7287313326201925E-2</v>
      </c>
      <c r="O1498" s="44">
        <f>IFERROR(_xll.qlIndexFixing(ONIndex3M,I1498,TRUE,_xll.ohTrigger(RecalcTrigger,Trigger3M)),NA())</f>
        <v>1.7722092830760872E-2</v>
      </c>
      <c r="P1498" s="44">
        <f>IFERROR(_xll.qlIndexFixing(ONIndex6M,I1498,TRUE,_xll.ohTrigger(RecalcTrigger,Trigger6M)),NA())</f>
        <v>1.7878416069594394E-2</v>
      </c>
      <c r="Q1498" s="183">
        <f>IFERROR(_xll.qlIndexFixing(ONIndex1Y,I1498,TRUE,_xll.ohTrigger(RecalcTrigger,Trigger1Y)),NA())</f>
        <v>1.8169293011887078E-2</v>
      </c>
    </row>
    <row r="1499" spans="2:17" x14ac:dyDescent="0.2">
      <c r="B1499" s="39" t="s">
        <v>42</v>
      </c>
      <c r="D1499" s="42">
        <f>_xll.qlCalendarAdvance(Calendar,$D1498,B1499,"f",FALSE)</f>
        <v>49874</v>
      </c>
      <c r="E1499" s="177">
        <f>_xll.qlInterestRateIndexValueDate(IndexON,D1499)</f>
        <v>49874</v>
      </c>
      <c r="F1499" s="193">
        <f>IFERROR(_xll.qlIndexFixing(IndexON,D1499,TRUE,_xll.ohTrigger(RecalcTrigger,TriggerON)),NA())</f>
        <v>1.7267077086078331E-2</v>
      </c>
      <c r="H1499" s="42">
        <f>_xll.qlCalendarAdvance(Calendar,$H1498,B1499,"f",FALSE)</f>
        <v>49874</v>
      </c>
      <c r="I1499" s="177">
        <f>_xll.qlInterestRateIndexValueDate(Index1M,$H1499)</f>
        <v>49878</v>
      </c>
      <c r="J1499" s="182">
        <f>IFERROR(_xll.qlIndexFixing(Index1M,$H1499,TRUE,_xll.ohTrigger(RecalcTrigger,Trigger1M)),NA())</f>
        <v>1.7261329226292779E-2</v>
      </c>
      <c r="K1499" s="44">
        <f>IFERROR(_xll.qlIndexFixing(Index3M,H1499,TRUE,_xll.ohTrigger(RecalcTrigger,Trigger3M)),NA())</f>
        <v>1.7667507976552081E-2</v>
      </c>
      <c r="L1499" s="44">
        <f>IFERROR(_xll.qlIndexFixing(Index6M,$H1499,TRUE,_xll.ohTrigger(RecalcTrigger,Trigger6M)),NA())</f>
        <v>1.7775979882402631E-2</v>
      </c>
      <c r="M1499" s="183">
        <f>IFERROR(_xll.qlIndexFixing(Index1Y,$H1499,TRUE,_xll.ohTrigger(RecalcTrigger,Trigger1Y)),NA())</f>
        <v>1.7962364143344272E-2</v>
      </c>
      <c r="N1499" s="182">
        <f>IFERROR(_xll.qlIndexFixing(ONIndex1M,I1499,TRUE,_xll.ohTrigger(RecalcTrigger,Trigger1M)),NA())</f>
        <v>1.7273853226447144E-2</v>
      </c>
      <c r="O1499" s="44">
        <f>IFERROR(_xll.qlIndexFixing(ONIndex3M,I1499,TRUE,_xll.ohTrigger(RecalcTrigger,Trigger3M)),NA())</f>
        <v>1.7709007209774086E-2</v>
      </c>
      <c r="P1499" s="44">
        <f>IFERROR(_xll.qlIndexFixing(ONIndex6M,I1499,TRUE,_xll.ohTrigger(RecalcTrigger,Trigger6M)),NA())</f>
        <v>1.7865091963695789E-2</v>
      </c>
      <c r="Q1499" s="183">
        <f>IFERROR(_xll.qlIndexFixing(ONIndex1Y,I1499,TRUE,_xll.ohTrigger(RecalcTrigger,Trigger1Y)),NA())</f>
        <v>1.8154901816291868E-2</v>
      </c>
    </row>
    <row r="1500" spans="2:17" x14ac:dyDescent="0.2">
      <c r="B1500" s="39" t="s">
        <v>42</v>
      </c>
      <c r="D1500" s="42">
        <f>_xll.qlCalendarAdvance(Calendar,$D1499,B1500,"f",FALSE)</f>
        <v>49881</v>
      </c>
      <c r="E1500" s="177">
        <f>_xll.qlInterestRateIndexValueDate(IndexON,D1500)</f>
        <v>49881</v>
      </c>
      <c r="F1500" s="193">
        <f>IFERROR(_xll.qlIndexFixing(IndexON,D1500,TRUE,_xll.ohTrigger(RecalcTrigger,TriggerON)),NA())</f>
        <v>1.7254835341953267E-2</v>
      </c>
      <c r="H1500" s="42">
        <f>_xll.qlCalendarAdvance(Calendar,$H1499,B1500,"f",FALSE)</f>
        <v>49881</v>
      </c>
      <c r="I1500" s="177">
        <f>_xll.qlInterestRateIndexValueDate(Index1M,$H1500)</f>
        <v>49885</v>
      </c>
      <c r="J1500" s="182">
        <f>IFERROR(_xll.qlIndexFixing(Index1M,$H1500,TRUE,_xll.ohTrigger(RecalcTrigger,Trigger1M)),NA())</f>
        <v>1.7247908508217853E-2</v>
      </c>
      <c r="K1500" s="44">
        <f>IFERROR(_xll.qlIndexFixing(Index3M,H1500,TRUE,_xll.ohTrigger(RecalcTrigger,Trigger3M)),NA())</f>
        <v>1.7654484932090996E-2</v>
      </c>
      <c r="L1500" s="44">
        <f>IFERROR(_xll.qlIndexFixing(Index6M,$H1500,TRUE,_xll.ohTrigger(RecalcTrigger,Trigger6M)),NA())</f>
        <v>1.7762711103069095E-2</v>
      </c>
      <c r="M1500" s="183">
        <f>IFERROR(_xll.qlIndexFixing(Index1Y,$H1500,TRUE,_xll.ohTrigger(RecalcTrigger,Trigger1Y)),NA())</f>
        <v>1.7948722768353353E-2</v>
      </c>
      <c r="N1500" s="182">
        <f>IFERROR(_xll.qlIndexFixing(ONIndex1M,I1500,TRUE,_xll.ohTrigger(RecalcTrigger,Trigger1M)),NA())</f>
        <v>1.7260413323256785E-2</v>
      </c>
      <c r="O1500" s="44">
        <f>IFERROR(_xll.qlIndexFixing(ONIndex3M,I1500,TRUE,_xll.ohTrigger(RecalcTrigger,Trigger3M)),NA())</f>
        <v>1.7695937277517615E-2</v>
      </c>
      <c r="P1500" s="44">
        <f>IFERROR(_xll.qlIndexFixing(ONIndex6M,I1500,TRUE,_xll.ohTrigger(RecalcTrigger,Trigger6M)),NA())</f>
        <v>1.7851778604001112E-2</v>
      </c>
      <c r="Q1500" s="183">
        <f>IFERROR(_xll.qlIndexFixing(ONIndex1Y,I1500,TRUE,_xll.ohTrigger(RecalcTrigger,Trigger1Y)),NA())</f>
        <v>1.8140542648596991E-2</v>
      </c>
    </row>
    <row r="1501" spans="2:17" x14ac:dyDescent="0.2">
      <c r="B1501" s="39" t="s">
        <v>42</v>
      </c>
      <c r="D1501" s="42">
        <f>_xll.qlCalendarAdvance(Calendar,$D1500,B1501,"f",FALSE)</f>
        <v>49888</v>
      </c>
      <c r="E1501" s="177">
        <f>_xll.qlInterestRateIndexValueDate(IndexON,D1501)</f>
        <v>49888</v>
      </c>
      <c r="F1501" s="193">
        <f>IFERROR(_xll.qlIndexFixing(IndexON,D1501,TRUE,_xll.ohTrigger(RecalcTrigger,TriggerON)),NA())</f>
        <v>1.7242606346057343E-2</v>
      </c>
      <c r="H1501" s="42">
        <f>_xll.qlCalendarAdvance(Calendar,$H1500,B1501,"f",FALSE)</f>
        <v>49888</v>
      </c>
      <c r="I1501" s="177">
        <f>_xll.qlInterestRateIndexValueDate(Index1M,$H1501)</f>
        <v>49892</v>
      </c>
      <c r="J1501" s="182">
        <f>IFERROR(_xll.qlIndexFixing(Index1M,$H1501,TRUE,_xll.ohTrigger(RecalcTrigger,Trigger1M)),NA())</f>
        <v>1.7234508811265831E-2</v>
      </c>
      <c r="K1501" s="44">
        <f>IFERROR(_xll.qlIndexFixing(Index3M,H1501,TRUE,_xll.ohTrigger(RecalcTrigger,Trigger3M)),NA())</f>
        <v>1.7641479468679572E-2</v>
      </c>
      <c r="L1501" s="44">
        <f>IFERROR(_xll.qlIndexFixing(Index6M,$H1501,TRUE,_xll.ohTrigger(RecalcTrigger,Trigger6M)),NA())</f>
        <v>1.7749456344148651E-2</v>
      </c>
      <c r="M1501" s="183">
        <f>IFERROR(_xll.qlIndexFixing(Index1Y,$H1501,TRUE,_xll.ohTrigger(RecalcTrigger,Trigger1Y)),NA())</f>
        <v>1.7935122372073269E-2</v>
      </c>
      <c r="N1501" s="182">
        <f>IFERROR(_xll.qlIndexFixing(ONIndex1M,I1501,TRUE,_xll.ohTrigger(RecalcTrigger,Trigger1M)),NA())</f>
        <v>1.7246993889452611E-2</v>
      </c>
      <c r="O1501" s="44">
        <f>IFERROR(_xll.qlIndexFixing(ONIndex3M,I1501,TRUE,_xll.ohTrigger(RecalcTrigger,Trigger3M)),NA())</f>
        <v>1.7682883279555028E-2</v>
      </c>
      <c r="P1501" s="44">
        <f>IFERROR(_xll.qlIndexFixing(ONIndex6M,I1501,TRUE,_xll.ohTrigger(RecalcTrigger,Trigger6M)),NA())</f>
        <v>1.7838476212572729E-2</v>
      </c>
      <c r="Q1501" s="183">
        <f>IFERROR(_xll.qlIndexFixing(ONIndex1Y,I1501,TRUE,_xll.ohTrigger(RecalcTrigger,Trigger1Y)),NA())</f>
        <v>1.8126215809521895E-2</v>
      </c>
    </row>
    <row r="1502" spans="2:17" x14ac:dyDescent="0.2">
      <c r="B1502" s="39" t="s">
        <v>42</v>
      </c>
      <c r="D1502" s="42">
        <f>_xll.qlCalendarAdvance(Calendar,$D1501,B1502,"f",FALSE)</f>
        <v>49895</v>
      </c>
      <c r="E1502" s="177">
        <f>_xll.qlInterestRateIndexValueDate(IndexON,D1502)</f>
        <v>49895</v>
      </c>
      <c r="F1502" s="193">
        <f>IFERROR(_xll.qlIndexFixing(IndexON,D1502,TRUE,_xll.ohTrigger(RecalcTrigger,TriggerON)),NA())</f>
        <v>1.7230390337639179E-2</v>
      </c>
      <c r="H1502" s="42">
        <f>_xll.qlCalendarAdvance(Calendar,$H1501,B1502,"f",FALSE)</f>
        <v>49895</v>
      </c>
      <c r="I1502" s="177">
        <f>_xll.qlInterestRateIndexValueDate(Index1M,$H1502)</f>
        <v>49899</v>
      </c>
      <c r="J1502" s="182">
        <f>IFERROR(_xll.qlIndexFixing(Index1M,$H1502,TRUE,_xll.ohTrigger(RecalcTrigger,Trigger1M)),NA())</f>
        <v>1.7221130408560176E-2</v>
      </c>
      <c r="K1502" s="44">
        <f>IFERROR(_xll.qlIndexFixing(Index3M,H1502,TRUE,_xll.ohTrigger(RecalcTrigger,Trigger3M)),NA())</f>
        <v>1.7628491832837132E-2</v>
      </c>
      <c r="L1502" s="44">
        <f>IFERROR(_xll.qlIndexFixing(Index6M,$H1502,TRUE,_xll.ohTrigger(RecalcTrigger,Trigger6M)),NA())</f>
        <v>1.7736215829402741E-2</v>
      </c>
      <c r="M1502" s="183">
        <f>IFERROR(_xll.qlIndexFixing(Index1Y,$H1502,TRUE,_xll.ohTrigger(RecalcTrigger,Trigger1Y)),NA())</f>
        <v>1.7921563259248527E-2</v>
      </c>
      <c r="N1502" s="182">
        <f>IFERROR(_xll.qlIndexFixing(ONIndex1M,I1502,TRUE,_xll.ohTrigger(RecalcTrigger,Trigger1M)),NA())</f>
        <v>1.7233595197856388E-2</v>
      </c>
      <c r="O1502" s="44">
        <f>IFERROR(_xll.qlIndexFixing(ONIndex3M,I1502,TRUE,_xll.ohTrigger(RecalcTrigger,Trigger3M)),NA())</f>
        <v>1.7669845461529832E-2</v>
      </c>
      <c r="P1502" s="44">
        <f>IFERROR(_xll.qlIndexFixing(ONIndex6M,I1502,TRUE,_xll.ohTrigger(RecalcTrigger,Trigger6M)),NA())</f>
        <v>1.7825185011313138E-2</v>
      </c>
      <c r="Q1502" s="183">
        <f>IFERROR(_xll.qlIndexFixing(ONIndex1Y,I1502,TRUE,_xll.ohTrigger(RecalcTrigger,Trigger1Y)),NA())</f>
        <v>1.8111921600105774E-2</v>
      </c>
    </row>
    <row r="1503" spans="2:17" x14ac:dyDescent="0.2">
      <c r="B1503" s="39" t="s">
        <v>42</v>
      </c>
      <c r="D1503" s="42">
        <f>_xll.qlCalendarAdvance(Calendar,$D1502,B1503,"f",FALSE)</f>
        <v>49902</v>
      </c>
      <c r="E1503" s="177">
        <f>_xll.qlInterestRateIndexValueDate(IndexON,D1503)</f>
        <v>49902</v>
      </c>
      <c r="F1503" s="193">
        <f>IFERROR(_xll.qlIndexFixing(IndexON,D1503,TRUE,_xll.ohTrigger(RecalcTrigger,TriggerON)),NA())</f>
        <v>1.7218187555814168E-2</v>
      </c>
      <c r="H1503" s="42">
        <f>_xll.qlCalendarAdvance(Calendar,$H1502,B1503,"f",FALSE)</f>
        <v>49902</v>
      </c>
      <c r="I1503" s="177">
        <f>_xll.qlInterestRateIndexValueDate(Index1M,$H1503)</f>
        <v>49906</v>
      </c>
      <c r="J1503" s="182">
        <f>IFERROR(_xll.qlIndexFixing(Index1M,$H1503,TRUE,_xll.ohTrigger(RecalcTrigger,Trigger1M)),NA())</f>
        <v>1.7207773573221768E-2</v>
      </c>
      <c r="K1503" s="44">
        <f>IFERROR(_xll.qlIndexFixing(Index3M,H1503,TRUE,_xll.ohTrigger(RecalcTrigger,Trigger3M)),NA())</f>
        <v>1.7615522271073446E-2</v>
      </c>
      <c r="L1503" s="44">
        <f>IFERROR(_xll.qlIndexFixing(Index6M,$H1503,TRUE,_xll.ohTrigger(RecalcTrigger,Trigger6M)),NA())</f>
        <v>1.772298978258673E-2</v>
      </c>
      <c r="M1503" s="183">
        <f>IFERROR(_xll.qlIndexFixing(Index1Y,$H1503,TRUE,_xll.ohTrigger(RecalcTrigger,Trigger1Y)),NA())</f>
        <v>1.7908045734610707E-2</v>
      </c>
      <c r="N1503" s="182">
        <f>IFERROR(_xll.qlIndexFixing(ONIndex1M,I1503,TRUE,_xll.ohTrigger(RecalcTrigger,Trigger1M)),NA())</f>
        <v>1.7220217521209946E-2</v>
      </c>
      <c r="O1503" s="44">
        <f>IFERROR(_xll.qlIndexFixing(ONIndex3M,I1503,TRUE,_xll.ohTrigger(RecalcTrigger,Trigger3M)),NA())</f>
        <v>1.765682406908553E-2</v>
      </c>
      <c r="P1503" s="44">
        <f>IFERROR(_xll.qlIndexFixing(ONIndex6M,I1503,TRUE,_xll.ohTrigger(RecalcTrigger,Trigger6M)),NA())</f>
        <v>1.781190522244458E-2</v>
      </c>
      <c r="Q1503" s="183">
        <f>IFERROR(_xll.qlIndexFixing(ONIndex1Y,I1503,TRUE,_xll.ohTrigger(RecalcTrigger,Trigger1Y)),NA())</f>
        <v>1.8097660321387821E-2</v>
      </c>
    </row>
    <row r="1504" spans="2:17" x14ac:dyDescent="0.2">
      <c r="B1504" s="39" t="s">
        <v>42</v>
      </c>
      <c r="D1504" s="42">
        <f>_xll.qlCalendarAdvance(Calendar,$D1503,B1504,"f",FALSE)</f>
        <v>49909</v>
      </c>
      <c r="E1504" s="177">
        <f>_xll.qlInterestRateIndexValueDate(IndexON,D1504)</f>
        <v>49909</v>
      </c>
      <c r="F1504" s="193">
        <f>IFERROR(_xll.qlIndexFixing(IndexON,D1504,TRUE,_xll.ohTrigger(RecalcTrigger,TriggerON)),NA())</f>
        <v>1.7205998239857578E-2</v>
      </c>
      <c r="H1504" s="42">
        <f>_xll.qlCalendarAdvance(Calendar,$H1503,B1504,"f",FALSE)</f>
        <v>49909</v>
      </c>
      <c r="I1504" s="177">
        <f>_xll.qlInterestRateIndexValueDate(Index1M,$H1504)</f>
        <v>49913</v>
      </c>
      <c r="J1504" s="182">
        <f>IFERROR(_xll.qlIndexFixing(Index1M,$H1504,TRUE,_xll.ohTrigger(RecalcTrigger,Trigger1M)),NA())</f>
        <v>1.7194438578379222E-2</v>
      </c>
      <c r="K1504" s="44">
        <f>IFERROR(_xll.qlIndexFixing(Index3M,H1504,TRUE,_xll.ohTrigger(RecalcTrigger,Trigger3M)),NA())</f>
        <v>1.7602571029897419E-2</v>
      </c>
      <c r="L1504" s="44">
        <f>IFERROR(_xll.qlIndexFixing(Index6M,$H1504,TRUE,_xll.ohTrigger(RecalcTrigger,Trigger6M)),NA())</f>
        <v>1.7709778427448593E-2</v>
      </c>
      <c r="M1504" s="183">
        <f>IFERROR(_xll.qlIndexFixing(Index1Y,$H1504,TRUE,_xll.ohTrigger(RecalcTrigger,Trigger1Y)),NA())</f>
        <v>1.7894570102880876E-2</v>
      </c>
      <c r="N1504" s="182">
        <f>IFERROR(_xll.qlIndexFixing(ONIndex1M,I1504,TRUE,_xll.ohTrigger(RecalcTrigger,Trigger1M)),NA())</f>
        <v>1.7206861132414986E-2</v>
      </c>
      <c r="O1504" s="44">
        <f>IFERROR(_xll.qlIndexFixing(ONIndex3M,I1504,TRUE,_xll.ohTrigger(RecalcTrigger,Trigger3M)),NA())</f>
        <v>1.7643819347785694E-2</v>
      </c>
      <c r="P1504" s="44">
        <f>IFERROR(_xll.qlIndexFixing(ONIndex6M,I1504,TRUE,_xll.ohTrigger(RecalcTrigger,Trigger6M)),NA())</f>
        <v>1.7798637067949485E-2</v>
      </c>
      <c r="Q1504" s="183">
        <f>IFERROR(_xll.qlIndexFixing(ONIndex1Y,I1504,TRUE,_xll.ohTrigger(RecalcTrigger,Trigger1Y)),NA())</f>
        <v>1.8083432274247357E-2</v>
      </c>
    </row>
    <row r="1505" spans="2:17" x14ac:dyDescent="0.2">
      <c r="B1505" s="39" t="s">
        <v>42</v>
      </c>
      <c r="D1505" s="42">
        <f>_xll.qlCalendarAdvance(Calendar,$D1504,B1505,"f",FALSE)</f>
        <v>49916</v>
      </c>
      <c r="E1505" s="177">
        <f>_xll.qlInterestRateIndexValueDate(IndexON,D1505)</f>
        <v>49916</v>
      </c>
      <c r="F1505" s="193">
        <f>IFERROR(_xll.qlIndexFixing(IndexON,D1505,TRUE,_xll.ohTrigger(RecalcTrigger,TriggerON)),NA())</f>
        <v>1.7193822628884803E-2</v>
      </c>
      <c r="H1505" s="42">
        <f>_xll.qlCalendarAdvance(Calendar,$H1504,B1505,"f",FALSE)</f>
        <v>49916</v>
      </c>
      <c r="I1505" s="177">
        <f>_xll.qlInterestRateIndexValueDate(Index1M,$H1505)</f>
        <v>49920</v>
      </c>
      <c r="J1505" s="182">
        <f>IFERROR(_xll.qlIndexFixing(Index1M,$H1505,TRUE,_xll.ohTrigger(RecalcTrigger,Trigger1M)),NA())</f>
        <v>1.7181664894321713E-2</v>
      </c>
      <c r="K1505" s="44">
        <f>IFERROR(_xll.qlIndexFixing(Index3M,H1505,TRUE,_xll.ohTrigger(RecalcTrigger,Trigger3M)),NA())</f>
        <v>1.7590129467722114E-2</v>
      </c>
      <c r="L1505" s="44">
        <f>IFERROR(_xll.qlIndexFixing(Index6M,$H1505,TRUE,_xll.ohTrigger(RecalcTrigger,Trigger6M)),NA())</f>
        <v>1.7698093256067339E-2</v>
      </c>
      <c r="M1505" s="183">
        <f>IFERROR(_xll.qlIndexFixing(Index1Y,$H1505,TRUE,_xll.ohTrigger(RecalcTrigger,Trigger1Y)),NA())</f>
        <v>1.7881136668769379E-2</v>
      </c>
      <c r="N1505" s="182">
        <f>IFERROR(_xll.qlIndexFixing(ONIndex1M,I1505,TRUE,_xll.ohTrigger(RecalcTrigger,Trigger1M)),NA())</f>
        <v>1.71935263041334E-2</v>
      </c>
      <c r="O1505" s="44">
        <f>IFERROR(_xll.qlIndexFixing(ONIndex3M,I1505,TRUE,_xll.ohTrigger(RecalcTrigger,Trigger3M)),NA())</f>
        <v>1.763083154303402E-2</v>
      </c>
      <c r="P1505" s="44">
        <f>IFERROR(_xll.qlIndexFixing(ONIndex6M,I1505,TRUE,_xll.ohTrigger(RecalcTrigger,Trigger6M)),NA())</f>
        <v>1.7785380769730352E-2</v>
      </c>
      <c r="Q1505" s="183">
        <f>IFERROR(_xll.qlIndexFixing(ONIndex1Y,I1505,TRUE,_xll.ohTrigger(RecalcTrigger,Trigger1Y)),NA())</f>
        <v>1.8069237759563705E-2</v>
      </c>
    </row>
    <row r="1506" spans="2:17" x14ac:dyDescent="0.2">
      <c r="B1506" s="39" t="s">
        <v>42</v>
      </c>
      <c r="D1506" s="42">
        <f>_xll.qlCalendarAdvance(Calendar,$D1505,B1506,"f",FALSE)</f>
        <v>49923</v>
      </c>
      <c r="E1506" s="177">
        <f>_xll.qlInterestRateIndexValueDate(IndexON,D1506)</f>
        <v>49923</v>
      </c>
      <c r="F1506" s="193">
        <f>IFERROR(_xll.qlIndexFixing(IndexON,D1506,TRUE,_xll.ohTrigger(RecalcTrigger,TriggerON)),NA())</f>
        <v>1.7181660962117817E-2</v>
      </c>
      <c r="H1506" s="42">
        <f>_xll.qlCalendarAdvance(Calendar,$H1505,B1506,"f",FALSE)</f>
        <v>49923</v>
      </c>
      <c r="I1506" s="177">
        <f>_xll.qlInterestRateIndexValueDate(Index1M,$H1506)</f>
        <v>49927</v>
      </c>
      <c r="J1506" s="182">
        <f>IFERROR(_xll.qlIndexFixing(Index1M,$H1506,TRUE,_xll.ohTrigger(RecalcTrigger,Trigger1M)),NA())</f>
        <v>1.7168373411218241E-2</v>
      </c>
      <c r="K1506" s="44">
        <f>IFERROR(_xll.qlIndexFixing(Index3M,H1506,TRUE,_xll.ohTrigger(RecalcTrigger,Trigger3M)),NA())</f>
        <v>1.7577214846272494E-2</v>
      </c>
      <c r="L1506" s="44">
        <f>IFERROR(_xll.qlIndexFixing(Index6M,$H1506,TRUE,_xll.ohTrigger(RecalcTrigger,Trigger6M)),NA())</f>
        <v>1.7684910419142712E-2</v>
      </c>
      <c r="M1506" s="183">
        <f>IFERROR(_xll.qlIndexFixing(Index1Y,$H1506,TRUE,_xll.ohTrigger(RecalcTrigger,Trigger1Y)),NA())</f>
        <v>1.7867745736973851E-2</v>
      </c>
      <c r="N1506" s="182">
        <f>IFERROR(_xll.qlIndexFixing(ONIndex1M,I1506,TRUE,_xll.ohTrigger(RecalcTrigger,Trigger1M)),NA())</f>
        <v>1.718021330926689E-2</v>
      </c>
      <c r="O1506" s="44">
        <f>IFERROR(_xll.qlIndexFixing(ONIndex3M,I1506,TRUE,_xll.ohTrigger(RecalcTrigger,Trigger3M)),NA())</f>
        <v>1.7617860900713822E-2</v>
      </c>
      <c r="P1506" s="44">
        <f>IFERROR(_xll.qlIndexFixing(ONIndex6M,I1506,TRUE,_xll.ohTrigger(RecalcTrigger,Trigger6M)),NA())</f>
        <v>1.7772136550009421E-2</v>
      </c>
      <c r="Q1506" s="183">
        <f>IFERROR(_xll.qlIndexFixing(ONIndex1Y,I1506,TRUE,_xll.ohTrigger(RecalcTrigger,Trigger1Y)),NA())</f>
        <v>1.8055077078455994E-2</v>
      </c>
    </row>
    <row r="1507" spans="2:17" x14ac:dyDescent="0.2">
      <c r="B1507" s="39" t="s">
        <v>42</v>
      </c>
      <c r="D1507" s="42">
        <f>_xll.qlCalendarAdvance(Calendar,$D1506,B1507,"f",FALSE)</f>
        <v>49930</v>
      </c>
      <c r="E1507" s="177">
        <f>_xll.qlInterestRateIndexValueDate(IndexON,D1507)</f>
        <v>49930</v>
      </c>
      <c r="F1507" s="193">
        <f>IFERROR(_xll.qlIndexFixing(IndexON,D1507,TRUE,_xll.ohTrigger(RecalcTrigger,TriggerON)),NA())</f>
        <v>1.7169513478805243E-2</v>
      </c>
      <c r="H1507" s="42">
        <f>_xll.qlCalendarAdvance(Calendar,$H1506,B1507,"f",FALSE)</f>
        <v>49930</v>
      </c>
      <c r="I1507" s="177">
        <f>_xll.qlInterestRateIndexValueDate(Index1M,$H1507)</f>
        <v>49934</v>
      </c>
      <c r="J1507" s="182">
        <f>IFERROR(_xll.qlIndexFixing(Index1M,$H1507,TRUE,_xll.ohTrigger(RecalcTrigger,Trigger1M)),NA())</f>
        <v>1.7155104566888291E-2</v>
      </c>
      <c r="K1507" s="44">
        <f>IFERROR(_xll.qlIndexFixing(Index3M,H1507,TRUE,_xll.ohTrigger(RecalcTrigger,Trigger3M)),NA())</f>
        <v>1.7564319265927393E-2</v>
      </c>
      <c r="L1507" s="44">
        <f>IFERROR(_xll.qlIndexFixing(Index6M,$H1507,TRUE,_xll.ohTrigger(RecalcTrigger,Trigger6M)),NA())</f>
        <v>1.7671742893490775E-2</v>
      </c>
      <c r="M1507" s="183">
        <f>IFERROR(_xll.qlIndexFixing(Index1Y,$H1507,TRUE,_xll.ohTrigger(RecalcTrigger,Trigger1Y)),NA())</f>
        <v>1.7854397612182289E-2</v>
      </c>
      <c r="N1507" s="182">
        <f>IFERROR(_xll.qlIndexFixing(ONIndex1M,I1507,TRUE,_xll.ohTrigger(RecalcTrigger,Trigger1M)),NA())</f>
        <v>1.7166922420477349E-2</v>
      </c>
      <c r="O1507" s="44">
        <f>IFERROR(_xll.qlIndexFixing(ONIndex3M,I1507,TRUE,_xll.ohTrigger(RecalcTrigger,Trigger3M)),NA())</f>
        <v>1.7604907666228797E-2</v>
      </c>
      <c r="P1507" s="44">
        <f>IFERROR(_xll.qlIndexFixing(ONIndex6M,I1507,TRUE,_xll.ohTrigger(RecalcTrigger,Trigger6M)),NA())</f>
        <v>1.7758904630769123E-2</v>
      </c>
      <c r="Q1507" s="183">
        <f>IFERROR(_xll.qlIndexFixing(ONIndex1Y,I1507,TRUE,_xll.ohTrigger(RecalcTrigger,Trigger1Y)),NA())</f>
        <v>1.8040950531563738E-2</v>
      </c>
    </row>
    <row r="1508" spans="2:17" x14ac:dyDescent="0.2">
      <c r="B1508" s="39" t="s">
        <v>42</v>
      </c>
      <c r="D1508" s="42">
        <f>_xll.qlCalendarAdvance(Calendar,$D1507,B1508,"f",FALSE)</f>
        <v>49937</v>
      </c>
      <c r="E1508" s="177">
        <f>_xll.qlInterestRateIndexValueDate(IndexON,D1508)</f>
        <v>49937</v>
      </c>
      <c r="F1508" s="193">
        <f>IFERROR(_xll.qlIndexFixing(IndexON,D1508,TRUE,_xll.ohTrigger(RecalcTrigger,TriggerON)),NA())</f>
        <v>1.7157380418062473E-2</v>
      </c>
      <c r="H1508" s="42">
        <f>_xll.qlCalendarAdvance(Calendar,$H1507,B1508,"f",FALSE)</f>
        <v>49937</v>
      </c>
      <c r="I1508" s="177">
        <f>_xll.qlInterestRateIndexValueDate(Index1M,$H1508)</f>
        <v>49941</v>
      </c>
      <c r="J1508" s="182">
        <f>IFERROR(_xll.qlIndexFixing(Index1M,$H1508,TRUE,_xll.ohTrigger(RecalcTrigger,Trigger1M)),NA())</f>
        <v>1.7141858634444063E-2</v>
      </c>
      <c r="K1508" s="44">
        <f>IFERROR(_xll.qlIndexFixing(Index3M,H1508,TRUE,_xll.ohTrigger(RecalcTrigger,Trigger3M)),NA())</f>
        <v>1.7551442973173598E-2</v>
      </c>
      <c r="L1508" s="44">
        <f>IFERROR(_xll.qlIndexFixing(Index6M,$H1508,TRUE,_xll.ohTrigger(RecalcTrigger,Trigger6M)),NA())</f>
        <v>1.7658590902810162E-2</v>
      </c>
      <c r="M1508" s="183">
        <f>IFERROR(_xll.qlIndexFixing(Index1Y,$H1508,TRUE,_xll.ohTrigger(RecalcTrigger,Trigger1Y)),NA())</f>
        <v>1.7841092599071746E-2</v>
      </c>
      <c r="N1508" s="182">
        <f>IFERROR(_xll.qlIndexFixing(ONIndex1M,I1508,TRUE,_xll.ohTrigger(RecalcTrigger,Trigger1M)),NA())</f>
        <v>1.715365391082635E-2</v>
      </c>
      <c r="O1508" s="44">
        <f>IFERROR(_xll.qlIndexFixing(ONIndex3M,I1508,TRUE,_xll.ohTrigger(RecalcTrigger,Trigger3M)),NA())</f>
        <v>1.7591972085222451E-2</v>
      </c>
      <c r="P1508" s="44">
        <f>IFERROR(_xll.qlIndexFixing(ONIndex6M,I1508,TRUE,_xll.ohTrigger(RecalcTrigger,Trigger6M)),NA())</f>
        <v>1.7745685233991892E-2</v>
      </c>
      <c r="Q1508" s="183">
        <f>IFERROR(_xll.qlIndexFixing(ONIndex1Y,I1508,TRUE,_xll.ohTrigger(RecalcTrigger,Trigger1Y)),NA())</f>
        <v>1.8026858420165937E-2</v>
      </c>
    </row>
    <row r="1509" spans="2:17" x14ac:dyDescent="0.2">
      <c r="B1509" s="39" t="s">
        <v>42</v>
      </c>
      <c r="D1509" s="42">
        <f>_xll.qlCalendarAdvance(Calendar,$D1508,B1509,"f",FALSE)</f>
        <v>49944</v>
      </c>
      <c r="E1509" s="177">
        <f>_xll.qlInterestRateIndexValueDate(IndexON,D1509)</f>
        <v>49944</v>
      </c>
      <c r="F1509" s="193">
        <f>IFERROR(_xll.qlIndexFixing(IndexON,D1509,TRUE,_xll.ohTrigger(RecalcTrigger,TriggerON)),NA())</f>
        <v>1.7145262019111485E-2</v>
      </c>
      <c r="H1509" s="42">
        <f>_xll.qlCalendarAdvance(Calendar,$H1508,B1509,"f",FALSE)</f>
        <v>49944</v>
      </c>
      <c r="I1509" s="177">
        <f>_xll.qlInterestRateIndexValueDate(Index1M,$H1509)</f>
        <v>49948</v>
      </c>
      <c r="J1509" s="182">
        <f>IFERROR(_xll.qlIndexFixing(Index1M,$H1509,TRUE,_xll.ohTrigger(RecalcTrigger,Trigger1M)),NA())</f>
        <v>1.7128100770719242E-2</v>
      </c>
      <c r="K1509" s="44">
        <f>IFERROR(_xll.qlIndexFixing(Index3M,H1509,TRUE,_xll.ohTrigger(RecalcTrigger,Trigger3M)),NA())</f>
        <v>1.7538098260470713E-2</v>
      </c>
      <c r="L1509" s="44">
        <f>IFERROR(_xll.qlIndexFixing(Index6M,$H1509,TRUE,_xll.ohTrigger(RecalcTrigger,Trigger6M)),NA())</f>
        <v>1.7644953024792909E-2</v>
      </c>
      <c r="M1509" s="183">
        <f>IFERROR(_xll.qlIndexFixing(Index1Y,$H1509,TRUE,_xll.ohTrigger(RecalcTrigger,Trigger1Y)),NA())</f>
        <v>1.7827831002307885E-2</v>
      </c>
      <c r="N1509" s="182">
        <f>IFERROR(_xll.qlIndexFixing(ONIndex1M,I1509,TRUE,_xll.ohTrigger(RecalcTrigger,Trigger1M)),NA())</f>
        <v>1.7140408052975786E-2</v>
      </c>
      <c r="O1509" s="44">
        <f>IFERROR(_xll.qlIndexFixing(ONIndex3M,I1509,TRUE,_xll.ohTrigger(RecalcTrigger,Trigger3M)),NA())</f>
        <v>1.7579054403178418E-2</v>
      </c>
      <c r="P1509" s="44">
        <f>IFERROR(_xll.qlIndexFixing(ONIndex6M,I1509,TRUE,_xll.ohTrigger(RecalcTrigger,Trigger6M)),NA())</f>
        <v>1.7732478581740097E-2</v>
      </c>
      <c r="Q1509" s="183">
        <f>IFERROR(_xll.qlIndexFixing(ONIndex1Y,I1509,TRUE,_xll.ohTrigger(RecalcTrigger,Trigger1Y)),NA())</f>
        <v>1.8012801044982041E-2</v>
      </c>
    </row>
    <row r="1510" spans="2:17" x14ac:dyDescent="0.2">
      <c r="B1510" s="39" t="s">
        <v>42</v>
      </c>
      <c r="D1510" s="42">
        <f>_xll.qlCalendarAdvance(Calendar,$D1509,B1510,"f",FALSE)</f>
        <v>49951</v>
      </c>
      <c r="E1510" s="177">
        <f>_xll.qlInterestRateIndexValueDate(IndexON,D1510)</f>
        <v>49951</v>
      </c>
      <c r="F1510" s="193">
        <f>IFERROR(_xll.qlIndexFixing(IndexON,D1510,TRUE,_xll.ohTrigger(RecalcTrigger,TriggerON)),NA())</f>
        <v>1.7133158521147607E-2</v>
      </c>
      <c r="H1510" s="42">
        <f>_xll.qlCalendarAdvance(Calendar,$H1509,B1510,"f",FALSE)</f>
        <v>49951</v>
      </c>
      <c r="I1510" s="177">
        <f>_xll.qlInterestRateIndexValueDate(Index1M,$H1510)</f>
        <v>49955</v>
      </c>
      <c r="J1510" s="182">
        <f>IFERROR(_xll.qlIndexFixing(Index1M,$H1510,TRUE,_xll.ohTrigger(RecalcTrigger,Trigger1M)),NA())</f>
        <v>1.7114902554323332E-2</v>
      </c>
      <c r="K1510" s="44">
        <f>IFERROR(_xll.qlIndexFixing(Index3M,H1510,TRUE,_xll.ohTrigger(RecalcTrigger,Trigger3M)),NA())</f>
        <v>1.7525262119357208E-2</v>
      </c>
      <c r="L1510" s="44">
        <f>IFERROR(_xll.qlIndexFixing(Index6M,$H1510,TRUE,_xll.ohTrigger(RecalcTrigger,Trigger6M)),NA())</f>
        <v>1.7631833354460363E-2</v>
      </c>
      <c r="M1510" s="183">
        <f>IFERROR(_xll.qlIndexFixing(Index1Y,$H1510,TRUE,_xll.ohTrigger(RecalcTrigger,Trigger1Y)),NA())</f>
        <v>1.7814613126545861E-2</v>
      </c>
      <c r="N1510" s="182">
        <f>IFERROR(_xll.qlIndexFixing(ONIndex1M,I1510,TRUE,_xll.ohTrigger(RecalcTrigger,Trigger1M)),NA())</f>
        <v>1.7127185119667487E-2</v>
      </c>
      <c r="O1510" s="44">
        <f>IFERROR(_xll.qlIndexFixing(ONIndex3M,I1510,TRUE,_xll.ohTrigger(RecalcTrigger,Trigger3M)),NA())</f>
        <v>1.7566154865900074E-2</v>
      </c>
      <c r="P1510" s="44">
        <f>IFERROR(_xll.qlIndexFixing(ONIndex6M,I1510,TRUE,_xll.ohTrigger(RecalcTrigger,Trigger6M)),NA())</f>
        <v>1.7719284896076104E-2</v>
      </c>
      <c r="Q1510" s="183">
        <f>IFERROR(_xll.qlIndexFixing(ONIndex1Y,I1510,TRUE,_xll.ohTrigger(RecalcTrigger,Trigger1Y)),NA())</f>
        <v>1.7998778707051244E-2</v>
      </c>
    </row>
    <row r="1511" spans="2:17" x14ac:dyDescent="0.2">
      <c r="B1511" s="39" t="s">
        <v>42</v>
      </c>
      <c r="D1511" s="42">
        <f>_xll.qlCalendarAdvance(Calendar,$D1510,B1511,"f",FALSE)</f>
        <v>49958</v>
      </c>
      <c r="E1511" s="177">
        <f>_xll.qlInterestRateIndexValueDate(IndexON,D1511)</f>
        <v>49958</v>
      </c>
      <c r="F1511" s="193">
        <f>IFERROR(_xll.qlIndexFixing(IndexON,D1511,TRUE,_xll.ohTrigger(RecalcTrigger,TriggerON)),NA())</f>
        <v>1.7121070163339525E-2</v>
      </c>
      <c r="H1511" s="42">
        <f>_xll.qlCalendarAdvance(Calendar,$H1510,B1511,"f",FALSE)</f>
        <v>49958</v>
      </c>
      <c r="I1511" s="177">
        <f>_xll.qlInterestRateIndexValueDate(Index1M,$H1511)</f>
        <v>49962</v>
      </c>
      <c r="J1511" s="182">
        <f>IFERROR(_xll.qlIndexFixing(Index1M,$H1511,TRUE,_xll.ohTrigger(RecalcTrigger,Trigger1M)),NA())</f>
        <v>1.7101728090243663E-2</v>
      </c>
      <c r="K1511" s="44">
        <f>IFERROR(_xll.qlIndexFixing(Index3M,H1511,TRUE,_xll.ohTrigger(RecalcTrigger,Trigger3M)),NA())</f>
        <v>1.7512446024313726E-2</v>
      </c>
      <c r="L1511" s="44">
        <f>IFERROR(_xll.qlIndexFixing(Index6M,$H1511,TRUE,_xll.ohTrigger(RecalcTrigger,Trigger6M)),NA())</f>
        <v>1.7618729907406802E-2</v>
      </c>
      <c r="M1511" s="183">
        <f>IFERROR(_xll.qlIndexFixing(Index1Y,$H1511,TRUE,_xll.ohTrigger(RecalcTrigger,Trigger1Y)),NA())</f>
        <v>1.7801439276431401E-2</v>
      </c>
      <c r="N1511" s="182">
        <f>IFERROR(_xll.qlIndexFixing(ONIndex1M,I1511,TRUE,_xll.ohTrigger(RecalcTrigger,Trigger1M)),NA())</f>
        <v>1.7113985383723218E-2</v>
      </c>
      <c r="O1511" s="44">
        <f>IFERROR(_xll.qlIndexFixing(ONIndex3M,I1511,TRUE,_xll.ohTrigger(RecalcTrigger,Trigger3M)),NA())</f>
        <v>1.755327371895099E-2</v>
      </c>
      <c r="P1511" s="44">
        <f>IFERROR(_xll.qlIndexFixing(ONIndex6M,I1511,TRUE,_xll.ohTrigger(RecalcTrigger,Trigger6M)),NA())</f>
        <v>1.7706104398982347E-2</v>
      </c>
      <c r="Q1511" s="183">
        <f>IFERROR(_xll.qlIndexFixing(ONIndex1Y,I1511,TRUE,_xll.ohTrigger(RecalcTrigger,Trigger1Y)),NA())</f>
        <v>1.7984791707332803E-2</v>
      </c>
    </row>
    <row r="1512" spans="2:17" x14ac:dyDescent="0.2">
      <c r="B1512" s="39" t="s">
        <v>42</v>
      </c>
      <c r="D1512" s="42">
        <f>_xll.qlCalendarAdvance(Calendar,$D1511,B1512,"f",FALSE)</f>
        <v>49965</v>
      </c>
      <c r="E1512" s="177">
        <f>_xll.qlInterestRateIndexValueDate(IndexON,D1512)</f>
        <v>49965</v>
      </c>
      <c r="F1512" s="193">
        <f>IFERROR(_xll.qlIndexFixing(IndexON,D1512,TRUE,_xll.ohTrigger(RecalcTrigger,TriggerON)),NA())</f>
        <v>1.7108997184882568E-2</v>
      </c>
      <c r="H1512" s="42">
        <f>_xll.qlCalendarAdvance(Calendar,$H1511,B1512,"f",FALSE)</f>
        <v>49965</v>
      </c>
      <c r="I1512" s="177">
        <f>_xll.qlInterestRateIndexValueDate(Index1M,$H1512)</f>
        <v>49969</v>
      </c>
      <c r="J1512" s="182">
        <f>IFERROR(_xll.qlIndexFixing(Index1M,$H1512,TRUE,_xll.ohTrigger(RecalcTrigger,Trigger1M)),NA())</f>
        <v>1.7088577651590803E-2</v>
      </c>
      <c r="K1512" s="44">
        <f>IFERROR(_xll.qlIndexFixing(Index3M,H1512,TRUE,_xll.ohTrigger(RecalcTrigger,Trigger3M)),NA())</f>
        <v>1.7499650221826576E-2</v>
      </c>
      <c r="L1512" s="44">
        <f>IFERROR(_xll.qlIndexFixing(Index6M,$H1512,TRUE,_xll.ohTrigger(RecalcTrigger,Trigger6M)),NA())</f>
        <v>1.7605642907320983E-2</v>
      </c>
      <c r="M1512" s="183">
        <f>IFERROR(_xll.qlIndexFixing(Index1Y,$H1512,TRUE,_xll.ohTrigger(RecalcTrigger,Trigger1Y)),NA())</f>
        <v>1.778830975659907E-2</v>
      </c>
      <c r="N1512" s="182">
        <f>IFERROR(_xll.qlIndexFixing(ONIndex1M,I1512,TRUE,_xll.ohTrigger(RecalcTrigger,Trigger1M)),NA())</f>
        <v>1.710080911804468E-2</v>
      </c>
      <c r="O1512" s="44">
        <f>IFERROR(_xll.qlIndexFixing(ONIndex3M,I1512,TRUE,_xll.ohTrigger(RecalcTrigger,Trigger3M)),NA())</f>
        <v>1.7540411207734863E-2</v>
      </c>
      <c r="P1512" s="44">
        <f>IFERROR(_xll.qlIndexFixing(ONIndex6M,I1512,TRUE,_xll.ohTrigger(RecalcTrigger,Trigger6M)),NA())</f>
        <v>1.7692937312521195E-2</v>
      </c>
      <c r="Q1512" s="183">
        <f>IFERROR(_xll.qlIndexFixing(ONIndex1Y,I1512,TRUE,_xll.ohTrigger(RecalcTrigger,Trigger1Y)),NA())</f>
        <v>1.7970840346785977E-2</v>
      </c>
    </row>
    <row r="1513" spans="2:17" x14ac:dyDescent="0.2">
      <c r="B1513" s="39" t="s">
        <v>42</v>
      </c>
      <c r="D1513" s="42">
        <f>_xll.qlCalendarAdvance(Calendar,$D1512,B1513,"f",FALSE)</f>
        <v>49972</v>
      </c>
      <c r="E1513" s="177">
        <f>_xll.qlInterestRateIndexValueDate(IndexON,D1513)</f>
        <v>49972</v>
      </c>
      <c r="F1513" s="193">
        <f>IFERROR(_xll.qlIndexFixing(IndexON,D1513,TRUE,_xll.ohTrigger(RecalcTrigger,TriggerON)),NA())</f>
        <v>1.7096939824998714E-2</v>
      </c>
      <c r="H1513" s="42">
        <f>_xll.qlCalendarAdvance(Calendar,$H1512,B1513,"f",FALSE)</f>
        <v>49972</v>
      </c>
      <c r="I1513" s="177">
        <f>_xll.qlInterestRateIndexValueDate(Index1M,$H1513)</f>
        <v>49976</v>
      </c>
      <c r="J1513" s="182">
        <f>IFERROR(_xll.qlIndexFixing(Index1M,$H1513,TRUE,_xll.ohTrigger(RecalcTrigger,Trigger1M)),NA())</f>
        <v>1.7075451511475319E-2</v>
      </c>
      <c r="K1513" s="44">
        <f>IFERROR(_xll.qlIndexFixing(Index3M,H1513,TRUE,_xll.ohTrigger(RecalcTrigger,Trigger3M)),NA())</f>
        <v>1.7486874958379459E-2</v>
      </c>
      <c r="L1513" s="44">
        <f>IFERROR(_xll.qlIndexFixing(Index6M,$H1513,TRUE,_xll.ohTrigger(RecalcTrigger,Trigger6M)),NA())</f>
        <v>1.7592572577882007E-2</v>
      </c>
      <c r="M1513" s="183">
        <f>IFERROR(_xll.qlIndexFixing(Index1Y,$H1513,TRUE,_xll.ohTrigger(RecalcTrigger,Trigger1Y)),NA())</f>
        <v>1.7775224871672921E-2</v>
      </c>
      <c r="N1513" s="182">
        <f>IFERROR(_xll.qlIndexFixing(ONIndex1M,I1513,TRUE,_xll.ohTrigger(RecalcTrigger,Trigger1M)),NA())</f>
        <v>1.7087656595453637E-2</v>
      </c>
      <c r="O1513" s="44">
        <f>IFERROR(_xll.qlIndexFixing(ONIndex3M,I1513,TRUE,_xll.ohTrigger(RecalcTrigger,Trigger3M)),NA())</f>
        <v>1.7527567577975134E-2</v>
      </c>
      <c r="P1513" s="44">
        <f>IFERROR(_xll.qlIndexFixing(ONIndex6M,I1513,TRUE,_xll.ohTrigger(RecalcTrigger,Trigger6M)),NA())</f>
        <v>1.7679783858914888E-2</v>
      </c>
      <c r="Q1513" s="183">
        <f>IFERROR(_xll.qlIndexFixing(ONIndex1Y,I1513,TRUE,_xll.ohTrigger(RecalcTrigger,Trigger1Y)),NA())</f>
        <v>1.7956924926370021E-2</v>
      </c>
    </row>
    <row r="1514" spans="2:17" x14ac:dyDescent="0.2">
      <c r="B1514" s="39" t="s">
        <v>42</v>
      </c>
      <c r="D1514" s="42">
        <f>_xll.qlCalendarAdvance(Calendar,$D1513,B1514,"f",FALSE)</f>
        <v>49979</v>
      </c>
      <c r="E1514" s="177">
        <f>_xll.qlInterestRateIndexValueDate(IndexON,D1514)</f>
        <v>49979</v>
      </c>
      <c r="F1514" s="193">
        <f>IFERROR(_xll.qlIndexFixing(IndexON,D1514,TRUE,_xll.ohTrigger(RecalcTrigger,TriggerON)),NA())</f>
        <v>1.7084898322856645E-2</v>
      </c>
      <c r="H1514" s="42">
        <f>_xll.qlCalendarAdvance(Calendar,$H1513,B1514,"f",FALSE)</f>
        <v>49979</v>
      </c>
      <c r="I1514" s="177">
        <f>_xll.qlInterestRateIndexValueDate(Index1M,$H1514)</f>
        <v>49983</v>
      </c>
      <c r="J1514" s="182">
        <f>IFERROR(_xll.qlIndexFixing(Index1M,$H1514,TRUE,_xll.ohTrigger(RecalcTrigger,Trigger1M)),NA())</f>
        <v>1.7062879483139781E-2</v>
      </c>
      <c r="K1514" s="44">
        <f>IFERROR(_xll.qlIndexFixing(Index3M,H1514,TRUE,_xll.ohTrigger(RecalcTrigger,Trigger3M)),NA())</f>
        <v>1.7474120480450862E-2</v>
      </c>
      <c r="L1514" s="44">
        <f>IFERROR(_xll.qlIndexFixing(Index6M,$H1514,TRUE,_xll.ohTrigger(RecalcTrigger,Trigger6M)),NA())</f>
        <v>1.7580017719649871E-2</v>
      </c>
      <c r="M1514" s="183">
        <f>IFERROR(_xll.qlIndexFixing(Index1Y,$H1514,TRUE,_xll.ohTrigger(RecalcTrigger,Trigger1Y)),NA())</f>
        <v>1.7762184926267806E-2</v>
      </c>
      <c r="N1514" s="182">
        <f>IFERROR(_xll.qlIndexFixing(ONIndex1M,I1514,TRUE,_xll.ohTrigger(RecalcTrigger,Trigger1M)),NA())</f>
        <v>1.7074528088532048E-2</v>
      </c>
      <c r="O1514" s="44">
        <f>IFERROR(_xll.qlIndexFixing(ONIndex3M,I1514,TRUE,_xll.ohTrigger(RecalcTrigger,Trigger3M)),NA())</f>
        <v>1.7514743075235373E-2</v>
      </c>
      <c r="P1514" s="44">
        <f>IFERROR(_xll.qlIndexFixing(ONIndex6M,I1514,TRUE,_xll.ohTrigger(RecalcTrigger,Trigger6M)),NA())</f>
        <v>1.7666644259826114E-2</v>
      </c>
      <c r="Q1514" s="183">
        <f>IFERROR(_xll.qlIndexFixing(ONIndex1Y,I1514,TRUE,_xll.ohTrigger(RecalcTrigger,Trigger1Y)),NA())</f>
        <v>1.7943045746964259E-2</v>
      </c>
    </row>
    <row r="1515" spans="2:17" x14ac:dyDescent="0.2">
      <c r="B1515" s="39" t="s">
        <v>42</v>
      </c>
      <c r="D1515" s="42">
        <f>_xll.qlCalendarAdvance(Calendar,$D1514,B1515,"f",FALSE)</f>
        <v>49986</v>
      </c>
      <c r="E1515" s="177">
        <f>_xll.qlInterestRateIndexValueDate(IndexON,D1515)</f>
        <v>49986</v>
      </c>
      <c r="F1515" s="193">
        <f>IFERROR(_xll.qlIndexFixing(IndexON,D1515,TRUE,_xll.ohTrigger(RecalcTrigger,TriggerON)),NA())</f>
        <v>1.7072872917651694E-2</v>
      </c>
      <c r="H1515" s="42">
        <f>_xll.qlCalendarAdvance(Calendar,$H1514,B1515,"f",FALSE)</f>
        <v>49986</v>
      </c>
      <c r="I1515" s="177">
        <f>_xll.qlInterestRateIndexValueDate(Index1M,$H1515)</f>
        <v>49990</v>
      </c>
      <c r="J1515" s="182">
        <f>IFERROR(_xll.qlIndexFixing(Index1M,$H1515,TRUE,_xll.ohTrigger(RecalcTrigger,Trigger1M)),NA())</f>
        <v>1.7049801580776069E-2</v>
      </c>
      <c r="K1515" s="44">
        <f>IFERROR(_xll.qlIndexFixing(Index3M,H1515,TRUE,_xll.ohTrigger(RecalcTrigger,Trigger3M)),NA())</f>
        <v>1.7461387034519282E-2</v>
      </c>
      <c r="L1515" s="44">
        <f>IFERROR(_xll.qlIndexFixing(Index6M,$H1515,TRUE,_xll.ohTrigger(RecalcTrigger,Trigger6M)),NA())</f>
        <v>1.7566980736912756E-2</v>
      </c>
      <c r="M1515" s="183">
        <f>IFERROR(_xll.qlIndexFixing(Index1Y,$H1515,TRUE,_xll.ohTrigger(RecalcTrigger,Trigger1Y)),NA())</f>
        <v>1.774919022498829E-2</v>
      </c>
      <c r="N1515" s="182">
        <f>IFERROR(_xll.qlIndexFixing(ONIndex1M,I1515,TRUE,_xll.ohTrigger(RecalcTrigger,Trigger1M)),NA())</f>
        <v>1.7061423870341486E-2</v>
      </c>
      <c r="O1515" s="44">
        <f>IFERROR(_xll.qlIndexFixing(ONIndex3M,I1515,TRUE,_xll.ohTrigger(RecalcTrigger,Trigger3M)),NA())</f>
        <v>1.7501937945318957E-2</v>
      </c>
      <c r="P1515" s="44">
        <f>IFERROR(_xll.qlIndexFixing(ONIndex6M,I1515,TRUE,_xll.ohTrigger(RecalcTrigger,Trigger6M)),NA())</f>
        <v>1.7653518737636986E-2</v>
      </c>
      <c r="Q1515" s="183">
        <f>IFERROR(_xll.qlIndexFixing(ONIndex1Y,I1515,TRUE,_xll.ohTrigger(RecalcTrigger,Trigger1Y)),NA())</f>
        <v>1.7929203109527947E-2</v>
      </c>
    </row>
    <row r="1516" spans="2:17" x14ac:dyDescent="0.2">
      <c r="B1516" s="39" t="s">
        <v>42</v>
      </c>
      <c r="D1516" s="42">
        <f>_xll.qlCalendarAdvance(Calendar,$D1515,B1516,"f",FALSE)</f>
        <v>49993</v>
      </c>
      <c r="E1516" s="177">
        <f>_xll.qlInterestRateIndexValueDate(IndexON,D1516)</f>
        <v>49993</v>
      </c>
      <c r="F1516" s="193">
        <f>IFERROR(_xll.qlIndexFixing(IndexON,D1516,TRUE,_xll.ohTrigger(RecalcTrigger,TriggerON)),NA())</f>
        <v>1.7060863848552543E-2</v>
      </c>
      <c r="H1516" s="42">
        <f>_xll.qlCalendarAdvance(Calendar,$H1515,B1516,"f",FALSE)</f>
        <v>49993</v>
      </c>
      <c r="I1516" s="177">
        <f>_xll.qlInterestRateIndexValueDate(Index1M,$H1516)</f>
        <v>49997</v>
      </c>
      <c r="J1516" s="182">
        <f>IFERROR(_xll.qlIndexFixing(Index1M,$H1516,TRUE,_xll.ohTrigger(RecalcTrigger,Trigger1M)),NA())</f>
        <v>1.7036748775110411E-2</v>
      </c>
      <c r="K1516" s="44">
        <f>IFERROR(_xll.qlIndexFixing(Index3M,H1516,TRUE,_xll.ohTrigger(RecalcTrigger,Trigger3M)),NA())</f>
        <v>1.7448674867057121E-2</v>
      </c>
      <c r="L1516" s="44">
        <f>IFERROR(_xll.qlIndexFixing(Index6M,$H1516,TRUE,_xll.ohTrigger(RecalcTrigger,Trigger6M)),NA())</f>
        <v>1.7553961078551387E-2</v>
      </c>
      <c r="M1516" s="183">
        <f>IFERROR(_xll.qlIndexFixing(Index1Y,$H1516,TRUE,_xll.ohTrigger(RecalcTrigger,Trigger1Y)),NA())</f>
        <v>1.7736241072428858E-2</v>
      </c>
      <c r="N1516" s="182">
        <f>IFERROR(_xll.qlIndexFixing(ONIndex1M,I1516,TRUE,_xll.ohTrigger(RecalcTrigger,Trigger1M)),NA())</f>
        <v>1.7048344213543842E-2</v>
      </c>
      <c r="O1516" s="44">
        <f>IFERROR(_xll.qlIndexFixing(ONIndex3M,I1516,TRUE,_xll.ohTrigger(RecalcTrigger,Trigger3M)),NA())</f>
        <v>1.7489152433389776E-2</v>
      </c>
      <c r="P1516" s="44">
        <f>IFERROR(_xll.qlIndexFixing(ONIndex6M,I1516,TRUE,_xll.ohTrigger(RecalcTrigger,Trigger6M)),NA())</f>
        <v>1.7640407514250001E-2</v>
      </c>
      <c r="Q1516" s="183">
        <f>IFERROR(_xll.qlIndexFixing(ONIndex1Y,I1516,TRUE,_xll.ohTrigger(RecalcTrigger,Trigger1Y)),NA())</f>
        <v>1.7915397314940407E-2</v>
      </c>
    </row>
    <row r="1517" spans="2:17" x14ac:dyDescent="0.2">
      <c r="B1517" s="39" t="s">
        <v>42</v>
      </c>
      <c r="D1517" s="42">
        <f>_xll.qlCalendarAdvance(Calendar,$D1516,B1517,"f",FALSE)</f>
        <v>50000</v>
      </c>
      <c r="E1517" s="177">
        <f>_xll.qlInterestRateIndexValueDate(IndexON,D1517)</f>
        <v>50000</v>
      </c>
      <c r="F1517" s="193">
        <f>IFERROR(_xll.qlIndexFixing(IndexON,D1517,TRUE,_xll.ohTrigger(RecalcTrigger,TriggerON)),NA())</f>
        <v>1.704887135478117E-2</v>
      </c>
      <c r="H1517" s="42">
        <f>_xll.qlCalendarAdvance(Calendar,$H1516,B1517,"f",FALSE)</f>
        <v>50000</v>
      </c>
      <c r="I1517" s="177">
        <f>_xll.qlInterestRateIndexValueDate(Index1M,$H1517)</f>
        <v>50004</v>
      </c>
      <c r="J1517" s="182">
        <f>IFERROR(_xll.qlIndexFixing(Index1M,$H1517,TRUE,_xll.ohTrigger(RecalcTrigger,Trigger1M)),NA())</f>
        <v>1.7021618187111898E-2</v>
      </c>
      <c r="K1517" s="44">
        <f>IFERROR(_xll.qlIndexFixing(Index3M,H1517,TRUE,_xll.ohTrigger(RecalcTrigger,Trigger3M)),NA())</f>
        <v>1.7435984224537661E-2</v>
      </c>
      <c r="L1517" s="44">
        <f>IFERROR(_xll.qlIndexFixing(Index6M,$H1517,TRUE,_xll.ohTrigger(RecalcTrigger,Trigger6M)),NA())</f>
        <v>1.7540958968215371E-2</v>
      </c>
      <c r="M1517" s="183">
        <f>IFERROR(_xll.qlIndexFixing(Index1Y,$H1517,TRUE,_xll.ohTrigger(RecalcTrigger,Trigger1Y)),NA())</f>
        <v>1.7723337773175016E-2</v>
      </c>
      <c r="N1517" s="182">
        <f>IFERROR(_xll.qlIndexFixing(ONIndex1M,I1517,TRUE,_xll.ohTrigger(RecalcTrigger,Trigger1M)),NA())</f>
        <v>1.7035289390960884E-2</v>
      </c>
      <c r="O1517" s="44">
        <f>IFERROR(_xll.qlIndexFixing(ONIndex3M,I1517,TRUE,_xll.ohTrigger(RecalcTrigger,Trigger3M)),NA())</f>
        <v>1.747638678541108E-2</v>
      </c>
      <c r="P1517" s="44">
        <f>IFERROR(_xll.qlIndexFixing(ONIndex6M,I1517,TRUE,_xll.ohTrigger(RecalcTrigger,Trigger6M)),NA())</f>
        <v>1.762731081164759E-2</v>
      </c>
      <c r="Q1517" s="183">
        <f>IFERROR(_xll.qlIndexFixing(ONIndex1Y,I1517,TRUE,_xll.ohTrigger(RecalcTrigger,Trigger1Y)),NA())</f>
        <v>1.7901628664160896E-2</v>
      </c>
    </row>
    <row r="1518" spans="2:17" x14ac:dyDescent="0.2">
      <c r="B1518" s="39" t="s">
        <v>42</v>
      </c>
      <c r="D1518" s="42">
        <f>_xll.qlCalendarAdvance(Calendar,$D1517,B1518,"f",FALSE)</f>
        <v>50007</v>
      </c>
      <c r="E1518" s="177">
        <f>_xll.qlInterestRateIndexValueDate(IndexON,D1518)</f>
        <v>50007</v>
      </c>
      <c r="F1518" s="193">
        <f>IFERROR(_xll.qlIndexFixing(IndexON,D1518,TRUE,_xll.ohTrigger(RecalcTrigger,TriggerON)),NA())</f>
        <v>1.7036895675532904E-2</v>
      </c>
      <c r="H1518" s="42">
        <f>_xll.qlCalendarAdvance(Calendar,$H1517,B1518,"f",FALSE)</f>
        <v>50007</v>
      </c>
      <c r="I1518" s="177">
        <f>_xll.qlInterestRateIndexValueDate(Index1M,$H1518)</f>
        <v>50011</v>
      </c>
      <c r="J1518" s="182">
        <f>IFERROR(_xll.qlIndexFixing(Index1M,$H1518,TRUE,_xll.ohTrigger(RecalcTrigger,Trigger1M)),NA())</f>
        <v>1.7010194847851573E-2</v>
      </c>
      <c r="K1518" s="44">
        <f>IFERROR(_xll.qlIndexFixing(Index3M,H1518,TRUE,_xll.ohTrigger(RecalcTrigger,Trigger3M)),NA())</f>
        <v>1.7424274904901615E-2</v>
      </c>
      <c r="L1518" s="44">
        <f>IFERROR(_xll.qlIndexFixing(Index6M,$H1518,TRUE,_xll.ohTrigger(RecalcTrigger,Trigger6M)),NA())</f>
        <v>1.7527478818871772E-2</v>
      </c>
      <c r="M1518" s="183">
        <f>IFERROR(_xll.qlIndexFixing(Index1Y,$H1518,TRUE,_xll.ohTrigger(RecalcTrigger,Trigger1Y)),NA())</f>
        <v>1.7710480631802417E-2</v>
      </c>
      <c r="N1518" s="182">
        <f>IFERROR(_xll.qlIndexFixing(ONIndex1M,I1518,TRUE,_xll.ohTrigger(RecalcTrigger,Trigger1M)),NA())</f>
        <v>1.7022259675334439E-2</v>
      </c>
      <c r="O1518" s="44">
        <f>IFERROR(_xll.qlIndexFixing(ONIndex3M,I1518,TRUE,_xll.ohTrigger(RecalcTrigger,Trigger3M)),NA())</f>
        <v>1.7463641246786565E-2</v>
      </c>
      <c r="P1518" s="44">
        <f>IFERROR(_xll.qlIndexFixing(ONIndex6M,I1518,TRUE,_xll.ohTrigger(RecalcTrigger,Trigger6M)),NA())</f>
        <v>1.7614228851972058E-2</v>
      </c>
      <c r="Q1518" s="183">
        <f>IFERROR(_xll.qlIndexFixing(ONIndex1Y,I1518,TRUE,_xll.ohTrigger(RecalcTrigger,Trigger1Y)),NA())</f>
        <v>1.7887897458308544E-2</v>
      </c>
    </row>
    <row r="1519" spans="2:17" x14ac:dyDescent="0.2">
      <c r="B1519" s="39" t="s">
        <v>42</v>
      </c>
      <c r="D1519" s="42">
        <f>_xll.qlCalendarAdvance(Calendar,$D1518,B1519,"f",FALSE)</f>
        <v>50014</v>
      </c>
      <c r="E1519" s="177">
        <f>_xll.qlInterestRateIndexValueDate(IndexON,D1519)</f>
        <v>50014</v>
      </c>
      <c r="F1519" s="193">
        <f>IFERROR(_xll.qlIndexFixing(IndexON,D1519,TRUE,_xll.ohTrigger(RecalcTrigger,TriggerON)),NA())</f>
        <v>1.702493704997643E-2</v>
      </c>
      <c r="H1519" s="42">
        <f>_xll.qlCalendarAdvance(Calendar,$H1518,B1519,"f",FALSE)</f>
        <v>50014</v>
      </c>
      <c r="I1519" s="177">
        <f>_xll.qlInterestRateIndexValueDate(Index1M,$H1519)</f>
        <v>50018</v>
      </c>
      <c r="J1519" s="182">
        <f>IFERROR(_xll.qlIndexFixing(Index1M,$H1519,TRUE,_xll.ohTrigger(RecalcTrigger,Trigger1M)),NA())</f>
        <v>1.6997220234269344E-2</v>
      </c>
      <c r="K1519" s="44">
        <f>IFERROR(_xll.qlIndexFixing(Index3M,H1519,TRUE,_xll.ohTrigger(RecalcTrigger,Trigger3M)),NA())</f>
        <v>1.7411626036224703E-2</v>
      </c>
      <c r="L1519" s="44">
        <f>IFERROR(_xll.qlIndexFixing(Index6M,$H1519,TRUE,_xll.ohTrigger(RecalcTrigger,Trigger6M)),NA())</f>
        <v>1.7514513210324531E-2</v>
      </c>
      <c r="M1519" s="183">
        <f>IFERROR(_xll.qlIndexFixing(Index1Y,$H1519,TRUE,_xll.ohTrigger(RecalcTrigger,Trigger1Y)),NA())</f>
        <v>1.7697669952877297E-2</v>
      </c>
      <c r="N1519" s="182">
        <f>IFERROR(_xll.qlIndexFixing(ONIndex1M,I1519,TRUE,_xll.ohTrigger(RecalcTrigger,Trigger1M)),NA())</f>
        <v>1.7009255339646145E-2</v>
      </c>
      <c r="O1519" s="44">
        <f>IFERROR(_xll.qlIndexFixing(ONIndex3M,I1519,TRUE,_xll.ohTrigger(RecalcTrigger,Trigger3M)),NA())</f>
        <v>1.7450916063159738E-2</v>
      </c>
      <c r="P1519" s="44">
        <f>IFERROR(_xll.qlIndexFixing(ONIndex6M,I1519,TRUE,_xll.ohTrigger(RecalcTrigger,Trigger6M)),NA())</f>
        <v>1.7601161857205838E-2</v>
      </c>
      <c r="Q1519" s="183">
        <f>IFERROR(_xll.qlIndexFixing(ONIndex1Y,I1519,TRUE,_xll.ohTrigger(RecalcTrigger,Trigger1Y)),NA())</f>
        <v>1.7874203998182736E-2</v>
      </c>
    </row>
    <row r="1520" spans="2:17" x14ac:dyDescent="0.2">
      <c r="B1520" s="39" t="s">
        <v>42</v>
      </c>
      <c r="D1520" s="42">
        <f>_xll.qlCalendarAdvance(Calendar,$D1519,B1520,"f",FALSE)</f>
        <v>50021</v>
      </c>
      <c r="E1520" s="177">
        <f>_xll.qlInterestRateIndexValueDate(IndexON,D1520)</f>
        <v>50021</v>
      </c>
      <c r="F1520" s="193">
        <f>IFERROR(_xll.qlIndexFixing(IndexON,D1520,TRUE,_xll.ohTrigger(RecalcTrigger,TriggerON)),NA())</f>
        <v>1.7012995717307078E-2</v>
      </c>
      <c r="H1520" s="42">
        <f>_xll.qlCalendarAdvance(Calendar,$H1519,B1520,"f",FALSE)</f>
        <v>50021</v>
      </c>
      <c r="I1520" s="177">
        <f>_xll.qlInterestRateIndexValueDate(Index1M,$H1520)</f>
        <v>50025</v>
      </c>
      <c r="J1520" s="182">
        <f>IFERROR(_xll.qlIndexFixing(Index1M,$H1520,TRUE,_xll.ohTrigger(RecalcTrigger,Trigger1M)),NA())</f>
        <v>1.698427183097783E-2</v>
      </c>
      <c r="K1520" s="44">
        <f>IFERROR(_xll.qlIndexFixing(Index3M,H1520,TRUE,_xll.ohTrigger(RecalcTrigger,Trigger3M)),NA())</f>
        <v>1.7398999393646974E-2</v>
      </c>
      <c r="L1520" s="44">
        <f>IFERROR(_xll.qlIndexFixing(Index6M,$H1520,TRUE,_xll.ohTrigger(RecalcTrigger,Trigger6M)),NA())</f>
        <v>1.7501565838042098E-2</v>
      </c>
      <c r="M1520" s="183">
        <f>IFERROR(_xll.qlIndexFixing(Index1Y,$H1520,TRUE,_xll.ohTrigger(RecalcTrigger,Trigger1Y)),NA())</f>
        <v>1.7684906040956693E-2</v>
      </c>
      <c r="N1520" s="182">
        <f>IFERROR(_xll.qlIndexFixing(ONIndex1M,I1520,TRUE,_xll.ohTrigger(RecalcTrigger,Trigger1M)),NA())</f>
        <v>1.699627665647796E-2</v>
      </c>
      <c r="O1520" s="44">
        <f>IFERROR(_xll.qlIndexFixing(ONIndex3M,I1520,TRUE,_xll.ohTrigger(RecalcTrigger,Trigger3M)),NA())</f>
        <v>1.7438211480174104E-2</v>
      </c>
      <c r="P1520" s="44">
        <f>IFERROR(_xll.qlIndexFixing(ONIndex6M,I1520,TRUE,_xll.ohTrigger(RecalcTrigger,Trigger6M)),NA())</f>
        <v>1.7588110049411299E-2</v>
      </c>
      <c r="Q1520" s="183">
        <f>IFERROR(_xll.qlIndexFixing(ONIndex1Y,I1520,TRUE,_xll.ohTrigger(RecalcTrigger,Trigger1Y)),NA())</f>
        <v>1.7860548584902602E-2</v>
      </c>
    </row>
    <row r="1521" spans="2:17" x14ac:dyDescent="0.2">
      <c r="B1521" s="39" t="s">
        <v>42</v>
      </c>
      <c r="D1521" s="42">
        <f>_xll.qlCalendarAdvance(Calendar,$D1520,B1521,"f",FALSE)</f>
        <v>50028</v>
      </c>
      <c r="E1521" s="177">
        <f>_xll.qlInterestRateIndexValueDate(IndexON,D1521)</f>
        <v>50028</v>
      </c>
      <c r="F1521" s="193">
        <f>IFERROR(_xll.qlIndexFixing(IndexON,D1521,TRUE,_xll.ohTrigger(RecalcTrigger,TriggerON)),NA())</f>
        <v>1.7001071916720178E-2</v>
      </c>
      <c r="H1521" s="42">
        <f>_xll.qlCalendarAdvance(Calendar,$H1520,B1521,"f",FALSE)</f>
        <v>50028</v>
      </c>
      <c r="I1521" s="177">
        <f>_xll.qlInterestRateIndexValueDate(Index1M,$H1521)</f>
        <v>50032</v>
      </c>
      <c r="J1521" s="182">
        <f>IFERROR(_xll.qlIndexFixing(Index1M,$H1521,TRUE,_xll.ohTrigger(RecalcTrigger,Trigger1M)),NA())</f>
        <v>1.6971349911090172E-2</v>
      </c>
      <c r="K1521" s="44">
        <f>IFERROR(_xll.qlIndexFixing(Index3M,H1521,TRUE,_xll.ohTrigger(RecalcTrigger,Trigger3M)),NA())</f>
        <v>1.7386395223612183E-2</v>
      </c>
      <c r="L1521" s="44">
        <f>IFERROR(_xll.qlIndexFixing(Index6M,$H1521,TRUE,_xll.ohTrigger(RecalcTrigger,Trigger6M)),NA())</f>
        <v>1.748863692566404E-2</v>
      </c>
      <c r="M1521" s="183">
        <f>IFERROR(_xll.qlIndexFixing(Index1Y,$H1521,TRUE,_xll.ohTrigger(RecalcTrigger,Trigger1Y)),NA())</f>
        <v>1.7672189200588662E-2</v>
      </c>
      <c r="N1521" s="182">
        <f>IFERROR(_xll.qlIndexFixing(ONIndex1M,I1521,TRUE,_xll.ohTrigger(RecalcTrigger,Trigger1M)),NA())</f>
        <v>1.6975934067984255E-2</v>
      </c>
      <c r="O1521" s="44">
        <f>IFERROR(_xll.qlIndexFixing(ONIndex3M,I1521,TRUE,_xll.ohTrigger(RecalcTrigger,Trigger3M)),NA())</f>
        <v>1.741828934775036E-2</v>
      </c>
      <c r="P1521" s="44">
        <f>IFERROR(_xll.qlIndexFixing(ONIndex6M,I1521,TRUE,_xll.ohTrigger(RecalcTrigger,Trigger6M)),NA())</f>
        <v>1.7567631283528229E-2</v>
      </c>
      <c r="Q1521" s="183">
        <f>IFERROR(_xll.qlIndexFixing(ONIndex1Y,I1521,TRUE,_xll.ohTrigger(RecalcTrigger,Trigger1Y)),NA())</f>
        <v>1.7839167671782619E-2</v>
      </c>
    </row>
    <row r="1522" spans="2:17" x14ac:dyDescent="0.2">
      <c r="B1522" s="39" t="s">
        <v>42</v>
      </c>
      <c r="D1522" s="42">
        <f>_xll.qlCalendarAdvance(Calendar,$D1521,B1522,"f",FALSE)</f>
        <v>50038</v>
      </c>
      <c r="E1522" s="177">
        <f>_xll.qlInterestRateIndexValueDate(IndexON,D1522)</f>
        <v>50038</v>
      </c>
      <c r="F1522" s="193">
        <f>IFERROR(_xll.qlIndexFixing(IndexON,D1522,TRUE,_xll.ohTrigger(RecalcTrigger,TriggerON)),NA())</f>
        <v>1.6984965968172006E-2</v>
      </c>
      <c r="H1522" s="42">
        <f>_xll.qlCalendarAdvance(Calendar,$H1521,B1522,"f",FALSE)</f>
        <v>50038</v>
      </c>
      <c r="I1522" s="177">
        <f>_xll.qlInterestRateIndexValueDate(Index1M,$H1522)</f>
        <v>50040</v>
      </c>
      <c r="J1522" s="182">
        <f>IFERROR(_xll.qlIndexFixing(Index1M,$H1522,TRUE,_xll.ohTrigger(RecalcTrigger,Trigger1M)),NA())</f>
        <v>1.6957134107843608E-2</v>
      </c>
      <c r="K1522" s="44">
        <f>IFERROR(_xll.qlIndexFixing(Index3M,H1522,TRUE,_xll.ohTrigger(RecalcTrigger,Trigger3M)),NA())</f>
        <v>1.7372018291388791E-2</v>
      </c>
      <c r="L1522" s="44">
        <f>IFERROR(_xll.qlIndexFixing(Index6M,$H1522,TRUE,_xll.ohTrigger(RecalcTrigger,Trigger6M)),NA())</f>
        <v>1.7474376570348827E-2</v>
      </c>
      <c r="M1522" s="183">
        <f>IFERROR(_xll.qlIndexFixing(Index1Y,$H1522,TRUE,_xll.ohTrigger(RecalcTrigger,Trigger1Y)),NA())</f>
        <v>1.7657713698037515E-2</v>
      </c>
      <c r="N1522" s="182">
        <f>IFERROR(_xll.qlIndexFixing(ONIndex1M,I1522,TRUE,_xll.ohTrigger(RecalcTrigger,Trigger1M)),NA())</f>
        <v>1.696302260144833E-2</v>
      </c>
      <c r="O1522" s="44">
        <f>IFERROR(_xll.qlIndexFixing(ONIndex3M,I1522,TRUE,_xll.ohTrigger(RecalcTrigger,Trigger3M)),NA())</f>
        <v>1.7405638865488626E-2</v>
      </c>
      <c r="P1522" s="44">
        <f>IFERROR(_xll.qlIndexFixing(ONIndex6M,I1522,TRUE,_xll.ohTrigger(RecalcTrigger,Trigger6M)),NA())</f>
        <v>1.7554619547519579E-2</v>
      </c>
      <c r="Q1522" s="183">
        <f>IFERROR(_xll.qlIndexFixing(ONIndex1Y,I1522,TRUE,_xll.ohTrigger(RecalcTrigger,Trigger1Y)),NA())</f>
        <v>1.7825611474657777E-2</v>
      </c>
    </row>
    <row r="1523" spans="2:17" x14ac:dyDescent="0.2">
      <c r="B1523" s="39" t="s">
        <v>42</v>
      </c>
      <c r="D1523" s="42">
        <f>_xll.qlCalendarAdvance(Calendar,$D1522,B1523,"f",FALSE)</f>
        <v>50045</v>
      </c>
      <c r="E1523" s="177">
        <f>_xll.qlInterestRateIndexValueDate(IndexON,D1523)</f>
        <v>50045</v>
      </c>
      <c r="F1523" s="193">
        <f>IFERROR(_xll.qlIndexFixing(IndexON,D1523,TRUE,_xll.ohTrigger(RecalcTrigger,TriggerON)),NA())</f>
        <v>1.6973084258316007E-2</v>
      </c>
      <c r="H1523" s="42">
        <f>_xll.qlCalendarAdvance(Calendar,$H1522,B1523,"f",FALSE)</f>
        <v>50045</v>
      </c>
      <c r="I1523" s="177">
        <f>_xll.qlInterestRateIndexValueDate(Index1M,$H1523)</f>
        <v>50047</v>
      </c>
      <c r="J1523" s="182">
        <f>IFERROR(_xll.qlIndexFixing(Index1M,$H1523,TRUE,_xll.ohTrigger(RecalcTrigger,Trigger1M)),NA())</f>
        <v>1.694271492493581E-2</v>
      </c>
      <c r="K1523" s="44">
        <f>IFERROR(_xll.qlIndexFixing(Index3M,H1523,TRUE,_xll.ohTrigger(RecalcTrigger,Trigger3M)),NA())</f>
        <v>1.735946310664449E-2</v>
      </c>
      <c r="L1523" s="44">
        <f>IFERROR(_xll.qlIndexFixing(Index6M,$H1523,TRUE,_xll.ohTrigger(RecalcTrigger,Trigger6M)),NA())</f>
        <v>1.7461487161343509E-2</v>
      </c>
      <c r="M1523" s="183">
        <f>IFERROR(_xll.qlIndexFixing(Index1Y,$H1523,TRUE,_xll.ohTrigger(RecalcTrigger,Trigger1Y)),NA())</f>
        <v>1.7645098750759616E-2</v>
      </c>
      <c r="N1523" s="182">
        <f>IFERROR(_xll.qlIndexFixing(ONIndex1M,I1523,TRUE,_xll.ohTrigger(RecalcTrigger,Trigger1M)),NA())</f>
        <v>1.695461502857043E-2</v>
      </c>
      <c r="O1523" s="44">
        <f>IFERROR(_xll.qlIndexFixing(ONIndex3M,I1523,TRUE,_xll.ohTrigger(RecalcTrigger,Trigger3M)),NA())</f>
        <v>1.7397456775709585E-2</v>
      </c>
      <c r="P1523" s="44">
        <f>IFERROR(_xll.qlIndexFixing(ONIndex6M,I1523,TRUE,_xll.ohTrigger(RecalcTrigger,Trigger6M)),NA())</f>
        <v>1.7546190452470967E-2</v>
      </c>
      <c r="Q1523" s="183">
        <f>IFERROR(_xll.qlIndexFixing(ONIndex1Y,I1523,TRUE,_xll.ohTrigger(RecalcTrigger,Trigger1Y)),NA())</f>
        <v>1.7816834382644586E-2</v>
      </c>
    </row>
    <row r="1524" spans="2:17" x14ac:dyDescent="0.2">
      <c r="B1524" s="39" t="s">
        <v>42</v>
      </c>
      <c r="D1524" s="42">
        <f>_xll.qlCalendarAdvance(Calendar,$D1523,B1524,"f",FALSE)</f>
        <v>50052</v>
      </c>
      <c r="E1524" s="177">
        <f>_xll.qlInterestRateIndexValueDate(IndexON,D1524)</f>
        <v>50052</v>
      </c>
      <c r="F1524" s="193">
        <f>IFERROR(_xll.qlIndexFixing(IndexON,D1524,TRUE,_xll.ohTrigger(RecalcTrigger,TriggerON)),NA())</f>
        <v>1.6961220863889181E-2</v>
      </c>
      <c r="H1524" s="42">
        <f>_xll.qlCalendarAdvance(Calendar,$H1523,B1524,"f",FALSE)</f>
        <v>50052</v>
      </c>
      <c r="I1524" s="177">
        <f>_xll.qlInterestRateIndexValueDate(Index1M,$H1524)</f>
        <v>50054</v>
      </c>
      <c r="J1524" s="182">
        <f>IFERROR(_xll.qlIndexFixing(Index1M,$H1524,TRUE,_xll.ohTrigger(RecalcTrigger,Trigger1M)),NA())</f>
        <v>1.692988076793563E-2</v>
      </c>
      <c r="K1524" s="44">
        <f>IFERROR(_xll.qlIndexFixing(Index3M,H1524,TRUE,_xll.ohTrigger(RecalcTrigger,Trigger3M)),NA())</f>
        <v>1.7346931168953361E-2</v>
      </c>
      <c r="L1524" s="44">
        <f>IFERROR(_xll.qlIndexFixing(Index6M,$H1524,TRUE,_xll.ohTrigger(RecalcTrigger,Trigger6M)),NA())</f>
        <v>1.7448616897716956E-2</v>
      </c>
      <c r="M1524" s="183">
        <f>IFERROR(_xll.qlIndexFixing(Index1Y,$H1524,TRUE,_xll.ohTrigger(RecalcTrigger,Trigger1Y)),NA())</f>
        <v>1.76325318321282E-2</v>
      </c>
      <c r="N1524" s="182">
        <f>IFERROR(_xll.qlIndexFixing(ONIndex1M,I1524,TRUE,_xll.ohTrigger(RecalcTrigger,Trigger1M)),NA())</f>
        <v>1.6941748165688608E-2</v>
      </c>
      <c r="O1524" s="44">
        <f>IFERROR(_xll.qlIndexFixing(ONIndex3M,I1524,TRUE,_xll.ohTrigger(RecalcTrigger,Trigger3M)),NA())</f>
        <v>1.7384842045675697E-2</v>
      </c>
      <c r="P1524" s="44">
        <f>IFERROR(_xll.qlIndexFixing(ONIndex6M,I1524,TRUE,_xll.ohTrigger(RecalcTrigger,Trigger6M)),NA())</f>
        <v>1.7533204982864703E-2</v>
      </c>
      <c r="Q1524" s="183">
        <f>IFERROR(_xll.qlIndexFixing(ONIndex1Y,I1524,TRUE,_xll.ohTrigger(RecalcTrigger,Trigger1Y)),NA())</f>
        <v>1.7803344102658158E-2</v>
      </c>
    </row>
    <row r="1525" spans="2:17" x14ac:dyDescent="0.2">
      <c r="B1525" s="39" t="s">
        <v>42</v>
      </c>
      <c r="D1525" s="42">
        <f>_xll.qlCalendarAdvance(Calendar,$D1524,B1525,"f",FALSE)</f>
        <v>50059</v>
      </c>
      <c r="E1525" s="177">
        <f>_xll.qlInterestRateIndexValueDate(IndexON,D1525)</f>
        <v>50059</v>
      </c>
      <c r="F1525" s="193">
        <f>IFERROR(_xll.qlIndexFixing(IndexON,D1525,TRUE,_xll.ohTrigger(RecalcTrigger,TriggerON)),NA())</f>
        <v>1.6949376024060214E-2</v>
      </c>
      <c r="H1525" s="42">
        <f>_xll.qlCalendarAdvance(Calendar,$H1524,B1525,"f",FALSE)</f>
        <v>50059</v>
      </c>
      <c r="I1525" s="177">
        <f>_xll.qlInterestRateIndexValueDate(Index1M,$H1525)</f>
        <v>50061</v>
      </c>
      <c r="J1525" s="182">
        <f>IFERROR(_xll.qlIndexFixing(Index1M,$H1525,TRUE,_xll.ohTrigger(RecalcTrigger,Trigger1M)),NA())</f>
        <v>1.6917074268273685E-2</v>
      </c>
      <c r="K1525" s="44">
        <f>IFERROR(_xll.qlIndexFixing(Index3M,H1525,TRUE,_xll.ohTrigger(RecalcTrigger,Trigger3M)),NA())</f>
        <v>1.7334422724748499E-2</v>
      </c>
      <c r="L1525" s="44">
        <f>IFERROR(_xll.qlIndexFixing(Index6M,$H1525,TRUE,_xll.ohTrigger(RecalcTrigger,Trigger6M)),NA())</f>
        <v>1.743576600307814E-2</v>
      </c>
      <c r="M1525" s="183">
        <f>IFERROR(_xll.qlIndexFixing(Index1Y,$H1525,TRUE,_xll.ohTrigger(RecalcTrigger,Trigger1Y)),NA())</f>
        <v>1.7620013246654312E-2</v>
      </c>
      <c r="N1525" s="182">
        <f>IFERROR(_xll.qlIndexFixing(ONIndex1M,I1525,TRUE,_xll.ohTrigger(RecalcTrigger,Trigger1M)),NA())</f>
        <v>1.6928908400890563E-2</v>
      </c>
      <c r="O1525" s="44">
        <f>IFERROR(_xll.qlIndexFixing(ONIndex3M,I1525,TRUE,_xll.ohTrigger(RecalcTrigger,Trigger3M)),NA())</f>
        <v>1.7372249217402214E-2</v>
      </c>
      <c r="P1525" s="44">
        <f>IFERROR(_xll.qlIndexFixing(ONIndex6M,I1525,TRUE,_xll.ohTrigger(RecalcTrigger,Trigger6M)),NA())</f>
        <v>1.7520235876382628E-2</v>
      </c>
      <c r="Q1525" s="183">
        <f>IFERROR(_xll.qlIndexFixing(ONIndex1Y,I1525,TRUE,_xll.ohTrigger(RecalcTrigger,Trigger1Y)),NA())</f>
        <v>1.7789893465014472E-2</v>
      </c>
    </row>
    <row r="1526" spans="2:17" x14ac:dyDescent="0.2">
      <c r="B1526" s="39" t="s">
        <v>42</v>
      </c>
      <c r="D1526" s="42">
        <f>_xll.qlCalendarAdvance(Calendar,$D1525,B1526,"f",FALSE)</f>
        <v>50066</v>
      </c>
      <c r="E1526" s="177">
        <f>_xll.qlInterestRateIndexValueDate(IndexON,D1526)</f>
        <v>50066</v>
      </c>
      <c r="F1526" s="193">
        <f>IFERROR(_xll.qlIndexFixing(IndexON,D1526,TRUE,_xll.ohTrigger(RecalcTrigger,TriggerON)),NA())</f>
        <v>1.6937549978157662E-2</v>
      </c>
      <c r="H1526" s="42">
        <f>_xll.qlCalendarAdvance(Calendar,$H1525,B1526,"f",FALSE)</f>
        <v>50066</v>
      </c>
      <c r="I1526" s="177">
        <f>_xll.qlInterestRateIndexValueDate(Index1M,$H1526)</f>
        <v>50068</v>
      </c>
      <c r="J1526" s="182">
        <f>IFERROR(_xll.qlIndexFixing(Index1M,$H1526,TRUE,_xll.ohTrigger(RecalcTrigger,Trigger1M)),NA())</f>
        <v>1.6905836717177714E-2</v>
      </c>
      <c r="K1526" s="44">
        <f>IFERROR(_xll.qlIndexFixing(Index3M,H1526,TRUE,_xll.ohTrigger(RecalcTrigger,Trigger3M)),NA())</f>
        <v>1.7321938020455008E-2</v>
      </c>
      <c r="L1526" s="44">
        <f>IFERROR(_xll.qlIndexFixing(Index6M,$H1526,TRUE,_xll.ohTrigger(RecalcTrigger,Trigger6M)),NA())</f>
        <v>1.7422934701028979E-2</v>
      </c>
      <c r="M1526" s="183">
        <f>IFERROR(_xll.qlIndexFixing(Index1Y,$H1526,TRUE,_xll.ohTrigger(RecalcTrigger,Trigger1Y)),NA())</f>
        <v>1.7607543298842874E-2</v>
      </c>
      <c r="N1526" s="182">
        <f>IFERROR(_xll.qlIndexFixing(ONIndex1M,I1526,TRUE,_xll.ohTrigger(RecalcTrigger,Trigger1M)),NA())</f>
        <v>1.691609600694477E-2</v>
      </c>
      <c r="O1526" s="44">
        <f>IFERROR(_xll.qlIndexFixing(ONIndex3M,I1526,TRUE,_xll.ohTrigger(RecalcTrigger,Trigger3M)),NA())</f>
        <v>1.7359678536452705E-2</v>
      </c>
      <c r="P1526" s="44">
        <f>IFERROR(_xll.qlIndexFixing(ONIndex6M,I1526,TRUE,_xll.ohTrigger(RecalcTrigger,Trigger6M)),NA())</f>
        <v>1.7507283355060466E-2</v>
      </c>
      <c r="Q1526" s="183">
        <f>IFERROR(_xll.qlIndexFixing(ONIndex1Y,I1526,TRUE,_xll.ohTrigger(RecalcTrigger,Trigger1Y)),NA())</f>
        <v>1.7776482770699431E-2</v>
      </c>
    </row>
    <row r="1527" spans="2:17" x14ac:dyDescent="0.2">
      <c r="B1527" s="39" t="s">
        <v>42</v>
      </c>
      <c r="D1527" s="42">
        <f>_xll.qlCalendarAdvance(Calendar,$D1526,B1527,"f",FALSE)</f>
        <v>50073</v>
      </c>
      <c r="E1527" s="177">
        <f>_xll.qlInterestRateIndexValueDate(IndexON,D1527)</f>
        <v>50073</v>
      </c>
      <c r="F1527" s="193">
        <f>IFERROR(_xll.qlIndexFixing(IndexON,D1527,TRUE,_xll.ohTrigger(RecalcTrigger,TriggerON)),NA())</f>
        <v>1.6925742965190338E-2</v>
      </c>
      <c r="H1527" s="42">
        <f>_xll.qlCalendarAdvance(Calendar,$H1526,B1527,"f",FALSE)</f>
        <v>50073</v>
      </c>
      <c r="I1527" s="177">
        <f>_xll.qlInterestRateIndexValueDate(Index1M,$H1527)</f>
        <v>50075</v>
      </c>
      <c r="J1527" s="182">
        <f>IFERROR(_xll.qlIndexFixing(Index1M,$H1527,TRUE,_xll.ohTrigger(RecalcTrigger,Trigger1M)),NA())</f>
        <v>1.6894107117086308E-2</v>
      </c>
      <c r="K1527" s="44">
        <f>IFERROR(_xll.qlIndexFixing(Index3M,H1527,TRUE,_xll.ohTrigger(RecalcTrigger,Trigger3M)),NA())</f>
        <v>1.7309947300132078E-2</v>
      </c>
      <c r="L1527" s="44">
        <f>IFERROR(_xll.qlIndexFixing(Index6M,$H1527,TRUE,_xll.ohTrigger(RecalcTrigger,Trigger6M)),NA())</f>
        <v>1.7410123215167401E-2</v>
      </c>
      <c r="M1527" s="183">
        <f>IFERROR(_xll.qlIndexFixing(Index1Y,$H1527,TRUE,_xll.ohTrigger(RecalcTrigger,Trigger1Y)),NA())</f>
        <v>1.759512229318828E-2</v>
      </c>
      <c r="N1527" s="182">
        <f>IFERROR(_xll.qlIndexFixing(ONIndex1M,I1527,TRUE,_xll.ohTrigger(RecalcTrigger,Trigger1M)),NA())</f>
        <v>1.6903311256699638E-2</v>
      </c>
      <c r="O1527" s="44">
        <f>IFERROR(_xll.qlIndexFixing(ONIndex3M,I1527,TRUE,_xll.ohTrigger(RecalcTrigger,Trigger3M)),NA())</f>
        <v>1.7347130248470677E-2</v>
      </c>
      <c r="P1527" s="44">
        <f>IFERROR(_xll.qlIndexFixing(ONIndex6M,I1527,TRUE,_xll.ohTrigger(RecalcTrigger,Trigger6M)),NA())</f>
        <v>1.7494347640960584E-2</v>
      </c>
      <c r="Q1527" s="183">
        <f>IFERROR(_xll.qlIndexFixing(ONIndex1Y,I1527,TRUE,_xll.ohTrigger(RecalcTrigger,Trigger1Y)),NA())</f>
        <v>1.7763112320672292E-2</v>
      </c>
    </row>
    <row r="1528" spans="2:17" x14ac:dyDescent="0.2">
      <c r="B1528" s="39" t="s">
        <v>42</v>
      </c>
      <c r="D1528" s="42">
        <f>_xll.qlCalendarAdvance(Calendar,$D1527,B1528,"f",FALSE)</f>
        <v>50080</v>
      </c>
      <c r="E1528" s="177">
        <f>_xll.qlInterestRateIndexValueDate(IndexON,D1528)</f>
        <v>50080</v>
      </c>
      <c r="F1528" s="193">
        <f>IFERROR(_xll.qlIndexFixing(IndexON,D1528,TRUE,_xll.ohTrigger(RecalcTrigger,TriggerON)),NA())</f>
        <v>1.6913955224406862E-2</v>
      </c>
      <c r="H1528" s="42">
        <f>_xll.qlCalendarAdvance(Calendar,$H1527,B1528,"f",FALSE)</f>
        <v>50080</v>
      </c>
      <c r="I1528" s="177">
        <f>_xll.qlInterestRateIndexValueDate(Index1M,$H1528)</f>
        <v>50082</v>
      </c>
      <c r="J1528" s="182">
        <f>IFERROR(_xll.qlIndexFixing(Index1M,$H1528,TRUE,_xll.ohTrigger(RecalcTrigger,Trigger1M)),NA())</f>
        <v>1.6881377939745548E-2</v>
      </c>
      <c r="K1528" s="44">
        <f>IFERROR(_xll.qlIndexFixing(Index3M,H1528,TRUE,_xll.ohTrigger(RecalcTrigger,Trigger3M)),NA())</f>
        <v>1.7297509634888287E-2</v>
      </c>
      <c r="L1528" s="44">
        <f>IFERROR(_xll.qlIndexFixing(Index6M,$H1528,TRUE,_xll.ohTrigger(RecalcTrigger,Trigger6M)),NA())</f>
        <v>1.7397331769086928E-2</v>
      </c>
      <c r="M1528" s="183">
        <f>IFERROR(_xll.qlIndexFixing(Index1Y,$H1528,TRUE,_xll.ohTrigger(RecalcTrigger,Trigger1Y)),NA())</f>
        <v>1.7582750534178369E-2</v>
      </c>
      <c r="N1528" s="182">
        <f>IFERROR(_xll.qlIndexFixing(ONIndex1M,I1528,TRUE,_xll.ohTrigger(RecalcTrigger,Trigger1M)),NA())</f>
        <v>1.6890554422976933E-2</v>
      </c>
      <c r="O1528" s="44">
        <f>IFERROR(_xll.qlIndexFixing(ONIndex3M,I1528,TRUE,_xll.ohTrigger(RecalcTrigger,Trigger3M)),NA())</f>
        <v>1.7334604599046344E-2</v>
      </c>
      <c r="P1528" s="44">
        <f>IFERROR(_xll.qlIndexFixing(ONIndex6M,I1528,TRUE,_xll.ohTrigger(RecalcTrigger,Trigger6M)),NA())</f>
        <v>1.7481428956171996E-2</v>
      </c>
      <c r="Q1528" s="183">
        <f>IFERROR(_xll.qlIndexFixing(ONIndex1Y,I1528,TRUE,_xll.ohTrigger(RecalcTrigger,Trigger1Y)),NA())</f>
        <v>1.7749782415892312E-2</v>
      </c>
    </row>
    <row r="1529" spans="2:17" x14ac:dyDescent="0.2">
      <c r="B1529" s="39" t="s">
        <v>42</v>
      </c>
      <c r="D1529" s="42">
        <f>_xll.qlCalendarAdvance(Calendar,$D1528,B1529,"f",FALSE)</f>
        <v>50087</v>
      </c>
      <c r="E1529" s="177">
        <f>_xll.qlInterestRateIndexValueDate(IndexON,D1529)</f>
        <v>50087</v>
      </c>
      <c r="F1529" s="193">
        <f>IFERROR(_xll.qlIndexFixing(IndexON,D1529,TRUE,_xll.ohTrigger(RecalcTrigger,TriggerON)),NA())</f>
        <v>1.6902186994975921E-2</v>
      </c>
      <c r="H1529" s="42">
        <f>_xll.qlCalendarAdvance(Calendar,$H1528,B1529,"f",FALSE)</f>
        <v>50087</v>
      </c>
      <c r="I1529" s="177">
        <f>_xll.qlInterestRateIndexValueDate(Index1M,$H1529)</f>
        <v>50089</v>
      </c>
      <c r="J1529" s="182">
        <f>IFERROR(_xll.qlIndexFixing(Index1M,$H1529,TRUE,_xll.ohTrigger(RecalcTrigger,Trigger1M)),NA())</f>
        <v>1.6868677405712518E-2</v>
      </c>
      <c r="K1529" s="44">
        <f>IFERROR(_xll.qlIndexFixing(Index3M,H1529,TRUE,_xll.ohTrigger(RecalcTrigger,Trigger3M)),NA())</f>
        <v>1.7285096429622806E-2</v>
      </c>
      <c r="L1529" s="44">
        <f>IFERROR(_xll.qlIndexFixing(Index6M,$H1529,TRUE,_xll.ohTrigger(RecalcTrigger,Trigger6M)),NA())</f>
        <v>1.7384560586373572E-2</v>
      </c>
      <c r="M1529" s="183">
        <f>IFERROR(_xll.qlIndexFixing(Index1Y,$H1529,TRUE,_xll.ohTrigger(RecalcTrigger,Trigger1Y)),NA())</f>
        <v>1.7570428326292863E-2</v>
      </c>
      <c r="N1529" s="182">
        <f>IFERROR(_xll.qlIndexFixing(ONIndex1M,I1529,TRUE,_xll.ohTrigger(RecalcTrigger,Trigger1M)),NA())</f>
        <v>1.6877825778625066E-2</v>
      </c>
      <c r="O1529" s="44">
        <f>IFERROR(_xll.qlIndexFixing(ONIndex3M,I1529,TRUE,_xll.ohTrigger(RecalcTrigger,Trigger3M)),NA())</f>
        <v>1.7322101833769921E-2</v>
      </c>
      <c r="P1529" s="44">
        <f>IFERROR(_xll.qlIndexFixing(ONIndex6M,I1529,TRUE,_xll.ohTrigger(RecalcTrigger,Trigger6M)),NA())</f>
        <v>1.7468527522757071E-2</v>
      </c>
      <c r="Q1529" s="183">
        <f>IFERROR(_xll.qlIndexFixing(ONIndex1Y,I1529,TRUE,_xll.ohTrigger(RecalcTrigger,Trigger1Y)),NA())</f>
        <v>1.773649335731875E-2</v>
      </c>
    </row>
    <row r="1530" spans="2:17" x14ac:dyDescent="0.2">
      <c r="B1530" s="39" t="s">
        <v>42</v>
      </c>
      <c r="D1530" s="42">
        <f>_xll.qlCalendarAdvance(Calendar,$D1529,B1530,"f",FALSE)</f>
        <v>50094</v>
      </c>
      <c r="E1530" s="177">
        <f>_xll.qlInterestRateIndexValueDate(IndexON,D1530)</f>
        <v>50094</v>
      </c>
      <c r="F1530" s="193">
        <f>IFERROR(_xll.qlIndexFixing(IndexON,D1530,TRUE,_xll.ohTrigger(RecalcTrigger,TriggerON)),NA())</f>
        <v>1.6890438515986261E-2</v>
      </c>
      <c r="H1530" s="42">
        <f>_xll.qlCalendarAdvance(Calendar,$H1529,B1530,"f",FALSE)</f>
        <v>50094</v>
      </c>
      <c r="I1530" s="177">
        <f>_xll.qlInterestRateIndexValueDate(Index1M,$H1530)</f>
        <v>50096</v>
      </c>
      <c r="J1530" s="182">
        <f>IFERROR(_xll.qlIndexFixing(Index1M,$H1530,TRUE,_xll.ohTrigger(RecalcTrigger,Trigger1M)),NA())</f>
        <v>1.6856005788057349E-2</v>
      </c>
      <c r="K1530" s="44">
        <f>IFERROR(_xll.qlIndexFixing(Index3M,H1530,TRUE,_xll.ohTrigger(RecalcTrigger,Trigger3M)),NA())</f>
        <v>1.7272707930744372E-2</v>
      </c>
      <c r="L1530" s="44">
        <f>IFERROR(_xll.qlIndexFixing(Index6M,$H1530,TRUE,_xll.ohTrigger(RecalcTrigger,Trigger6M)),NA())</f>
        <v>1.7371809890610695E-2</v>
      </c>
      <c r="M1530" s="183">
        <f>IFERROR(_xll.qlIndexFixing(Index1Y,$H1530,TRUE,_xll.ohTrigger(RecalcTrigger,Trigger1Y)),NA())</f>
        <v>1.7558155974003398E-2</v>
      </c>
      <c r="N1530" s="182">
        <f>IFERROR(_xll.qlIndexFixing(ONIndex1M,I1530,TRUE,_xll.ohTrigger(RecalcTrigger,Trigger1M)),NA())</f>
        <v>1.6865125596385866E-2</v>
      </c>
      <c r="O1530" s="44">
        <f>IFERROR(_xll.qlIndexFixing(ONIndex3M,I1530,TRUE,_xll.ohTrigger(RecalcTrigger,Trigger3M)),NA())</f>
        <v>1.7309622198311558E-2</v>
      </c>
      <c r="P1530" s="44">
        <f>IFERROR(_xll.qlIndexFixing(ONIndex6M,I1530,TRUE,_xll.ohTrigger(RecalcTrigger,Trigger6M)),NA())</f>
        <v>1.7455643562698242E-2</v>
      </c>
      <c r="Q1530" s="183">
        <f>IFERROR(_xll.qlIndexFixing(ONIndex1Y,I1530,TRUE,_xll.ohTrigger(RecalcTrigger,Trigger1Y)),NA())</f>
        <v>1.7723245445964153E-2</v>
      </c>
    </row>
    <row r="1531" spans="2:17" x14ac:dyDescent="0.2">
      <c r="B1531" s="39" t="s">
        <v>42</v>
      </c>
      <c r="D1531" s="42">
        <f>_xll.qlCalendarAdvance(Calendar,$D1530,B1531,"f",FALSE)</f>
        <v>50101</v>
      </c>
      <c r="E1531" s="177">
        <f>_xll.qlInterestRateIndexValueDate(IndexON,D1531)</f>
        <v>50101</v>
      </c>
      <c r="F1531" s="193">
        <f>IFERROR(_xll.qlIndexFixing(IndexON,D1531,TRUE,_xll.ohTrigger(RecalcTrigger,TriggerON)),NA())</f>
        <v>1.6878710026766441E-2</v>
      </c>
      <c r="H1531" s="42">
        <f>_xll.qlCalendarAdvance(Calendar,$H1530,B1531,"f",FALSE)</f>
        <v>50101</v>
      </c>
      <c r="I1531" s="177">
        <f>_xll.qlInterestRateIndexValueDate(Index1M,$H1531)</f>
        <v>50103</v>
      </c>
      <c r="J1531" s="182">
        <f>IFERROR(_xll.qlIndexFixing(Index1M,$H1531,TRUE,_xll.ohTrigger(RecalcTrigger,Trigger1M)),NA())</f>
        <v>1.6840325364306144E-2</v>
      </c>
      <c r="K1531" s="44">
        <f>IFERROR(_xll.qlIndexFixing(Index3M,H1531,TRUE,_xll.ohTrigger(RecalcTrigger,Trigger3M)),NA())</f>
        <v>1.7258949216347162E-2</v>
      </c>
      <c r="L1531" s="44">
        <f>IFERROR(_xll.qlIndexFixing(Index6M,$H1531,TRUE,_xll.ohTrigger(RecalcTrigger,Trigger6M)),NA())</f>
        <v>1.7357625836224508E-2</v>
      </c>
      <c r="M1531" s="183">
        <f>IFERROR(_xll.qlIndexFixing(Index1Y,$H1531,TRUE,_xll.ohTrigger(RecalcTrigger,Trigger1Y)),NA())</f>
        <v>1.7545933781774142E-2</v>
      </c>
      <c r="N1531" s="182">
        <f>IFERROR(_xll.qlIndexFixing(ONIndex1M,I1531,TRUE,_xll.ohTrigger(RecalcTrigger,Trigger1M)),NA())</f>
        <v>1.6852454149134388E-2</v>
      </c>
      <c r="O1531" s="44">
        <f>IFERROR(_xll.qlIndexFixing(ONIndex3M,I1531,TRUE,_xll.ohTrigger(RecalcTrigger,Trigger3M)),NA())</f>
        <v>1.7297165938234826E-2</v>
      </c>
      <c r="P1531" s="44">
        <f>IFERROR(_xll.qlIndexFixing(ONIndex6M,I1531,TRUE,_xll.ohTrigger(RecalcTrigger,Trigger6M)),NA())</f>
        <v>1.7442777298084522E-2</v>
      </c>
      <c r="Q1531" s="183">
        <f>IFERROR(_xll.qlIndexFixing(ONIndex1Y,I1531,TRUE,_xll.ohTrigger(RecalcTrigger,Trigger1Y)),NA())</f>
        <v>1.7710038982734488E-2</v>
      </c>
    </row>
    <row r="1532" spans="2:17" x14ac:dyDescent="0.2">
      <c r="B1532" s="39" t="s">
        <v>42</v>
      </c>
      <c r="D1532" s="42">
        <f>_xll.qlCalendarAdvance(Calendar,$D1531,B1532,"f",FALSE)</f>
        <v>50108</v>
      </c>
      <c r="E1532" s="177">
        <f>_xll.qlInterestRateIndexValueDate(IndexON,D1532)</f>
        <v>50108</v>
      </c>
      <c r="F1532" s="193">
        <f>IFERROR(_xll.qlIndexFixing(IndexON,D1532,TRUE,_xll.ohTrigger(RecalcTrigger,TriggerON)),NA())</f>
        <v>1.6867001766245338E-2</v>
      </c>
      <c r="H1532" s="42">
        <f>_xll.qlCalendarAdvance(Calendar,$H1531,B1532,"f",FALSE)</f>
        <v>50108</v>
      </c>
      <c r="I1532" s="177">
        <f>_xll.qlInterestRateIndexValueDate(Index1M,$H1532)</f>
        <v>50110</v>
      </c>
      <c r="J1532" s="182">
        <f>IFERROR(_xll.qlIndexFixing(Index1M,$H1532,TRUE,_xll.ohTrigger(RecalcTrigger,Trigger1M)),NA())</f>
        <v>1.6828226117955519E-2</v>
      </c>
      <c r="K1532" s="44">
        <f>IFERROR(_xll.qlIndexFixing(Index3M,H1532,TRUE,_xll.ohTrigger(RecalcTrigger,Trigger3M)),NA())</f>
        <v>1.7246614645824807E-2</v>
      </c>
      <c r="L1532" s="44">
        <f>IFERROR(_xll.qlIndexFixing(Index6M,$H1532,TRUE,_xll.ohTrigger(RecalcTrigger,Trigger6M)),NA())</f>
        <v>1.7344919679467323E-2</v>
      </c>
      <c r="M1532" s="183">
        <f>IFERROR(_xll.qlIndexFixing(Index1Y,$H1532,TRUE,_xll.ohTrigger(RecalcTrigger,Trigger1Y)),NA())</f>
        <v>1.7533762054062058E-2</v>
      </c>
      <c r="N1532" s="182">
        <f>IFERROR(_xll.qlIndexFixing(ONIndex1M,I1532,TRUE,_xll.ohTrigger(RecalcTrigger,Trigger1M)),NA())</f>
        <v>1.6839811709719044E-2</v>
      </c>
      <c r="O1532" s="44">
        <f>IFERROR(_xll.qlIndexFixing(ONIndex3M,I1532,TRUE,_xll.ohTrigger(RecalcTrigger,Trigger3M)),NA())</f>
        <v>1.728473329918323E-2</v>
      </c>
      <c r="P1532" s="44">
        <f>IFERROR(_xll.qlIndexFixing(ONIndex6M,I1532,TRUE,_xll.ohTrigger(RecalcTrigger,Trigger6M)),NA())</f>
        <v>1.7429928951004925E-2</v>
      </c>
      <c r="Q1532" s="183">
        <f>IFERROR(_xll.qlIndexFixing(ONIndex1Y,I1532,TRUE,_xll.ohTrigger(RecalcTrigger,Trigger1Y)),NA())</f>
        <v>1.7696874268615659E-2</v>
      </c>
    </row>
    <row r="1533" spans="2:17" x14ac:dyDescent="0.2">
      <c r="B1533" s="39" t="s">
        <v>42</v>
      </c>
      <c r="D1533" s="42">
        <f>_xll.qlCalendarAdvance(Calendar,$D1532,B1533,"f",FALSE)</f>
        <v>50115</v>
      </c>
      <c r="E1533" s="177">
        <f>_xll.qlInterestRateIndexValueDate(IndexON,D1533)</f>
        <v>50115</v>
      </c>
      <c r="F1533" s="193">
        <f>IFERROR(_xll.qlIndexFixing(IndexON,D1533,TRUE,_xll.ohTrigger(RecalcTrigger,TriggerON)),NA())</f>
        <v>1.6855313973911379E-2</v>
      </c>
      <c r="H1533" s="42">
        <f>_xll.qlCalendarAdvance(Calendar,$H1532,B1533,"f",FALSE)</f>
        <v>50115</v>
      </c>
      <c r="I1533" s="177">
        <f>_xll.qlInterestRateIndexValueDate(Index1M,$H1533)</f>
        <v>50117</v>
      </c>
      <c r="J1533" s="182">
        <f>IFERROR(_xll.qlIndexFixing(Index1M,$H1533,TRUE,_xll.ohTrigger(RecalcTrigger,Trigger1M)),NA())</f>
        <v>1.6815650709170914E-2</v>
      </c>
      <c r="K1533" s="44">
        <f>IFERROR(_xll.qlIndexFixing(Index3M,H1533,TRUE,_xll.ohTrigger(RecalcTrigger,Trigger3M)),NA())</f>
        <v>1.7234305578613218E-2</v>
      </c>
      <c r="L1533" s="44">
        <f>IFERROR(_xll.qlIndexFixing(Index6M,$H1533,TRUE,_xll.ohTrigger(RecalcTrigger,Trigger6M)),NA())</f>
        <v>1.7332234732664369E-2</v>
      </c>
      <c r="M1533" s="183">
        <f>IFERROR(_xll.qlIndexFixing(Index1Y,$H1533,TRUE,_xll.ohTrigger(RecalcTrigger,Trigger1Y)),NA())</f>
        <v>1.7521641095316867E-2</v>
      </c>
      <c r="N1533" s="182">
        <f>IFERROR(_xll.qlIndexFixing(ONIndex1M,I1533,TRUE,_xll.ohTrigger(RecalcTrigger,Trigger1M)),NA())</f>
        <v>1.6827198550908307E-2</v>
      </c>
      <c r="O1533" s="44">
        <f>IFERROR(_xll.qlIndexFixing(ONIndex3M,I1533,TRUE,_xll.ohTrigger(RecalcTrigger,Trigger3M)),NA())</f>
        <v>1.727232452672034E-2</v>
      </c>
      <c r="P1533" s="44">
        <f>IFERROR(_xll.qlIndexFixing(ONIndex6M,I1533,TRUE,_xll.ohTrigger(RecalcTrigger,Trigger6M)),NA())</f>
        <v>1.7417098743441883E-2</v>
      </c>
      <c r="Q1533" s="183">
        <f>IFERROR(_xll.qlIndexFixing(ONIndex1Y,I1533,TRUE,_xll.ohTrigger(RecalcTrigger,Trigger1Y)),NA())</f>
        <v>1.7683751604566922E-2</v>
      </c>
    </row>
    <row r="1534" spans="2:17" x14ac:dyDescent="0.2">
      <c r="B1534" s="39" t="s">
        <v>42</v>
      </c>
      <c r="D1534" s="42">
        <f>_xll.qlCalendarAdvance(Calendar,$D1533,B1534,"f",FALSE)</f>
        <v>50122</v>
      </c>
      <c r="E1534" s="177">
        <f>_xll.qlInterestRateIndexValueDate(IndexON,D1534)</f>
        <v>50122</v>
      </c>
      <c r="F1534" s="193">
        <f>IFERROR(_xll.qlIndexFixing(IndexON,D1534,TRUE,_xll.ohTrigger(RecalcTrigger,TriggerON)),NA())</f>
        <v>1.6843646888693442E-2</v>
      </c>
      <c r="H1534" s="42">
        <f>_xll.qlCalendarAdvance(Calendar,$H1533,B1534,"f",FALSE)</f>
        <v>50122</v>
      </c>
      <c r="I1534" s="177">
        <f>_xll.qlInterestRateIndexValueDate(Index1M,$H1534)</f>
        <v>50124</v>
      </c>
      <c r="J1534" s="182">
        <f>IFERROR(_xll.qlIndexFixing(Index1M,$H1534,TRUE,_xll.ohTrigger(RecalcTrigger,Trigger1M)),NA())</f>
        <v>1.6803105415755904E-2</v>
      </c>
      <c r="K1534" s="44">
        <f>IFERROR(_xll.qlIndexFixing(Index3M,H1534,TRUE,_xll.ohTrigger(RecalcTrigger,Trigger3M)),NA())</f>
        <v>1.7222022261136147E-2</v>
      </c>
      <c r="L1534" s="44">
        <f>IFERROR(_xll.qlIndexFixing(Index6M,$H1534,TRUE,_xll.ohTrigger(RecalcTrigger,Trigger6M)),NA())</f>
        <v>1.7319571219402009E-2</v>
      </c>
      <c r="M1534" s="183">
        <f>IFERROR(_xll.qlIndexFixing(Index1Y,$H1534,TRUE,_xll.ohTrigger(RecalcTrigger,Trigger1Y)),NA())</f>
        <v>1.7509571209980628E-2</v>
      </c>
      <c r="N1534" s="182">
        <f>IFERROR(_xll.qlIndexFixing(ONIndex1M,I1534,TRUE,_xll.ohTrigger(RecalcTrigger,Trigger1M)),NA())</f>
        <v>1.6814614945550588E-2</v>
      </c>
      <c r="O1534" s="44">
        <f>IFERROR(_xll.qlIndexFixing(ONIndex3M,I1534,TRUE,_xll.ohTrigger(RecalcTrigger,Trigger3M)),NA())</f>
        <v>1.725993986648966E-2</v>
      </c>
      <c r="P1534" s="44">
        <f>IFERROR(_xll.qlIndexFixing(ONIndex6M,I1534,TRUE,_xll.ohTrigger(RecalcTrigger,Trigger6M)),NA())</f>
        <v>1.7404286897564347E-2</v>
      </c>
      <c r="Q1534" s="183">
        <f>IFERROR(_xll.qlIndexFixing(ONIndex1Y,I1534,TRUE,_xll.ohTrigger(RecalcTrigger,Trigger1Y)),NA())</f>
        <v>1.7670671291600826E-2</v>
      </c>
    </row>
    <row r="1535" spans="2:17" x14ac:dyDescent="0.2">
      <c r="B1535" s="39" t="s">
        <v>42</v>
      </c>
      <c r="D1535" s="42">
        <f>_xll.qlCalendarAdvance(Calendar,$D1534,B1535,"f",FALSE)</f>
        <v>50129</v>
      </c>
      <c r="E1535" s="177">
        <f>_xll.qlInterestRateIndexValueDate(IndexON,D1535)</f>
        <v>50129</v>
      </c>
      <c r="F1535" s="193">
        <f>IFERROR(_xll.qlIndexFixing(IndexON,D1535,TRUE,_xll.ohTrigger(RecalcTrigger,TriggerON)),NA())</f>
        <v>1.6832000749840148E-2</v>
      </c>
      <c r="H1535" s="42">
        <f>_xll.qlCalendarAdvance(Calendar,$H1534,B1535,"f",FALSE)</f>
        <v>50129</v>
      </c>
      <c r="I1535" s="177">
        <f>_xll.qlInterestRateIndexValueDate(Index1M,$H1535)</f>
        <v>50131</v>
      </c>
      <c r="J1535" s="182">
        <f>IFERROR(_xll.qlIndexFixing(Index1M,$H1535,TRUE,_xll.ohTrigger(RecalcTrigger,Trigger1M)),NA())</f>
        <v>1.679059051081324E-2</v>
      </c>
      <c r="K1535" s="44">
        <f>IFERROR(_xll.qlIndexFixing(Index3M,H1535,TRUE,_xll.ohTrigger(RecalcTrigger,Trigger3M)),NA())</f>
        <v>1.7210224731577701E-2</v>
      </c>
      <c r="L1535" s="44">
        <f>IFERROR(_xll.qlIndexFixing(Index6M,$H1535,TRUE,_xll.ohTrigger(RecalcTrigger,Trigger6M)),NA())</f>
        <v>1.7307410003199436E-2</v>
      </c>
      <c r="M1535" s="183">
        <f>IFERROR(_xll.qlIndexFixing(Index1Y,$H1535,TRUE,_xll.ohTrigger(RecalcTrigger,Trigger1Y)),NA())</f>
        <v>1.7497552702489053E-2</v>
      </c>
      <c r="N1535" s="182">
        <f>IFERROR(_xll.qlIndexFixing(ONIndex1M,I1535,TRUE,_xll.ohTrigger(RecalcTrigger,Trigger1M)),NA())</f>
        <v>1.6795906337820909E-2</v>
      </c>
      <c r="O1535" s="44">
        <f>IFERROR(_xll.qlIndexFixing(ONIndex3M,I1535,TRUE,_xll.ohTrigger(RecalcTrigger,Trigger3M)),NA())</f>
        <v>1.7241463883079788E-2</v>
      </c>
      <c r="P1535" s="44">
        <f>IFERROR(_xll.qlIndexFixing(ONIndex6M,I1535,TRUE,_xll.ohTrigger(RecalcTrigger,Trigger6M)),NA())</f>
        <v>1.738517684277241E-2</v>
      </c>
      <c r="Q1535" s="183">
        <f>IFERROR(_xll.qlIndexFixing(ONIndex1Y,I1535,TRUE,_xll.ohTrigger(RecalcTrigger,Trigger1Y)),NA())</f>
        <v>1.7651193428411815E-2</v>
      </c>
    </row>
    <row r="1536" spans="2:17" x14ac:dyDescent="0.2">
      <c r="B1536" s="39" t="s">
        <v>42</v>
      </c>
      <c r="D1536" s="42">
        <f>_xll.qlCalendarAdvance(Calendar,$D1535,B1536,"f",FALSE)</f>
        <v>50137</v>
      </c>
      <c r="E1536" s="177">
        <f>_xll.qlInterestRateIndexValueDate(IndexON,D1536)</f>
        <v>50137</v>
      </c>
      <c r="F1536" s="193">
        <f>IFERROR(_xll.qlIndexFixing(IndexON,D1536,TRUE,_xll.ohTrigger(RecalcTrigger,TriggerON)),NA())</f>
        <v>1.6818716832274205E-2</v>
      </c>
      <c r="H1536" s="42">
        <f>_xll.qlCalendarAdvance(Calendar,$H1535,B1536,"f",FALSE)</f>
        <v>50137</v>
      </c>
      <c r="I1536" s="177">
        <f>_xll.qlInterestRateIndexValueDate(Index1M,$H1536)</f>
        <v>50139</v>
      </c>
      <c r="J1536" s="182">
        <f>IFERROR(_xll.qlIndexFixing(Index1M,$H1536,TRUE,_xll.ohTrigger(RecalcTrigger,Trigger1M)),NA())</f>
        <v>1.6776823275098385E-2</v>
      </c>
      <c r="K1536" s="44">
        <f>IFERROR(_xll.qlIndexFixing(Index3M,H1536,TRUE,_xll.ohTrigger(RecalcTrigger,Trigger3M)),NA())</f>
        <v>1.7196246982130139E-2</v>
      </c>
      <c r="L1536" s="44">
        <f>IFERROR(_xll.qlIndexFixing(Index6M,$H1536,TRUE,_xll.ohTrigger(RecalcTrigger,Trigger6M)),NA())</f>
        <v>1.7292987787606729E-2</v>
      </c>
      <c r="M1536" s="183">
        <f>IFERROR(_xll.qlIndexFixing(Index1Y,$H1536,TRUE,_xll.ohTrigger(RecalcTrigger,Trigger1Y)),NA())</f>
        <v>1.7483880567522966E-2</v>
      </c>
      <c r="N1536" s="182">
        <f>IFERROR(_xll.qlIndexFixing(ONIndex1M,I1536,TRUE,_xll.ohTrigger(RecalcTrigger,Trigger1M)),NA())</f>
        <v>1.6785182021825662E-2</v>
      </c>
      <c r="O1536" s="44">
        <f>IFERROR(_xll.qlIndexFixing(ONIndex3M,I1536,TRUE,_xll.ohTrigger(RecalcTrigger,Trigger3M)),NA())</f>
        <v>1.7230899017537382E-2</v>
      </c>
      <c r="P1536" s="44">
        <f>IFERROR(_xll.qlIndexFixing(ONIndex6M,I1536,TRUE,_xll.ohTrigger(RecalcTrigger,Trigger6M)),NA())</f>
        <v>1.7374234164808655E-2</v>
      </c>
      <c r="Q1536" s="183">
        <f>IFERROR(_xll.qlIndexFixing(ONIndex1Y,I1536,TRUE,_xll.ohTrigger(RecalcTrigger,Trigger1Y)),NA())</f>
        <v>1.7640069404549763E-2</v>
      </c>
    </row>
    <row r="1537" spans="2:17" x14ac:dyDescent="0.2">
      <c r="B1537" s="39" t="s">
        <v>42</v>
      </c>
      <c r="D1537" s="42">
        <f>_xll.qlCalendarAdvance(Calendar,$D1536,B1537,"f",FALSE)</f>
        <v>50144</v>
      </c>
      <c r="E1537" s="177">
        <f>_xll.qlInterestRateIndexValueDate(IndexON,D1537)</f>
        <v>50144</v>
      </c>
      <c r="F1537" s="193">
        <f>IFERROR(_xll.qlIndexFixing(IndexON,D1537,TRUE,_xll.ohTrigger(RecalcTrigger,TriggerON)),NA())</f>
        <v>1.6807116383912302E-2</v>
      </c>
      <c r="H1537" s="42">
        <f>_xll.qlCalendarAdvance(Calendar,$H1536,B1537,"f",FALSE)</f>
        <v>50144</v>
      </c>
      <c r="I1537" s="177">
        <f>_xll.qlInterestRateIndexValueDate(Index1M,$H1537)</f>
        <v>50146</v>
      </c>
      <c r="J1537" s="182">
        <f>IFERROR(_xll.qlIndexFixing(Index1M,$H1537,TRUE,_xll.ohTrigger(RecalcTrigger,Trigger1M)),NA())</f>
        <v>1.6764372750984191E-2</v>
      </c>
      <c r="K1537" s="44">
        <f>IFERROR(_xll.qlIndexFixing(Index3M,H1537,TRUE,_xll.ohTrigger(RecalcTrigger,Trigger3M)),NA())</f>
        <v>1.7184044836919408E-2</v>
      </c>
      <c r="L1537" s="44">
        <f>IFERROR(_xll.qlIndexFixing(Index6M,$H1537,TRUE,_xll.ohTrigger(RecalcTrigger,Trigger6M)),NA())</f>
        <v>1.7280392036212702E-2</v>
      </c>
      <c r="M1537" s="183">
        <f>IFERROR(_xll.qlIndexFixing(Index1Y,$H1537,TRUE,_xll.ohTrigger(RecalcTrigger,Trigger1Y)),NA())</f>
        <v>1.747197318052086E-2</v>
      </c>
      <c r="N1537" s="182">
        <f>IFERROR(_xll.qlIndexFixing(ONIndex1M,I1537,TRUE,_xll.ohTrigger(RecalcTrigger,Trigger1M)),NA())</f>
        <v>1.6772698603526592E-2</v>
      </c>
      <c r="O1537" s="44">
        <f>IFERROR(_xll.qlIndexFixing(ONIndex3M,I1537,TRUE,_xll.ohTrigger(RecalcTrigger,Trigger3M)),NA())</f>
        <v>1.7218596488062232E-2</v>
      </c>
      <c r="P1537" s="44">
        <f>IFERROR(_xll.qlIndexFixing(ONIndex6M,I1537,TRUE,_xll.ohTrigger(RecalcTrigger,Trigger6M)),NA())</f>
        <v>1.7361485442011215E-2</v>
      </c>
      <c r="Q1537" s="183">
        <f>IFERROR(_xll.qlIndexFixing(ONIndex1Y,I1537,TRUE,_xll.ohTrigger(RecalcTrigger,Trigger1Y)),NA())</f>
        <v>1.7627131629538439E-2</v>
      </c>
    </row>
    <row r="1538" spans="2:17" x14ac:dyDescent="0.2">
      <c r="B1538" s="39" t="s">
        <v>42</v>
      </c>
      <c r="D1538" s="42">
        <f>_xll.qlCalendarAdvance(Calendar,$D1537,B1538,"f",FALSE)</f>
        <v>50151</v>
      </c>
      <c r="E1538" s="177">
        <f>_xll.qlInterestRateIndexValueDate(IndexON,D1538)</f>
        <v>50151</v>
      </c>
      <c r="F1538" s="193">
        <f>IFERROR(_xll.qlIndexFixing(IndexON,D1538,TRUE,_xll.ohTrigger(RecalcTrigger,TriggerON)),NA())</f>
        <v>1.6795537633553792E-2</v>
      </c>
      <c r="H1538" s="42">
        <f>_xll.qlCalendarAdvance(Calendar,$H1537,B1538,"f",FALSE)</f>
        <v>50151</v>
      </c>
      <c r="I1538" s="177">
        <f>_xll.qlInterestRateIndexValueDate(Index1M,$H1538)</f>
        <v>50153</v>
      </c>
      <c r="J1538" s="182">
        <f>IFERROR(_xll.qlIndexFixing(Index1M,$H1538,TRUE,_xll.ohTrigger(RecalcTrigger,Trigger1M)),NA())</f>
        <v>1.6751953452282253E-2</v>
      </c>
      <c r="K1538" s="44">
        <f>IFERROR(_xll.qlIndexFixing(Index3M,H1538,TRUE,_xll.ohTrigger(RecalcTrigger,Trigger3M)),NA())</f>
        <v>1.717186944303159E-2</v>
      </c>
      <c r="L1538" s="44">
        <f>IFERROR(_xll.qlIndexFixing(Index6M,$H1538,TRUE,_xll.ohTrigger(RecalcTrigger,Trigger6M)),NA())</f>
        <v>1.7267818627121984E-2</v>
      </c>
      <c r="M1538" s="183">
        <f>IFERROR(_xll.qlIndexFixing(Index1Y,$H1538,TRUE,_xll.ohTrigger(RecalcTrigger,Trigger1Y)),NA())</f>
        <v>1.7458555134155888E-2</v>
      </c>
      <c r="N1538" s="182">
        <f>IFERROR(_xll.qlIndexFixing(ONIndex1M,I1538,TRUE,_xll.ohTrigger(RecalcTrigger,Trigger1M)),NA())</f>
        <v>1.67602459039351E-2</v>
      </c>
      <c r="O1538" s="44">
        <f>IFERROR(_xll.qlIndexFixing(ONIndex3M,I1538,TRUE,_xll.ohTrigger(RecalcTrigger,Trigger3M)),NA())</f>
        <v>1.7206319120299796E-2</v>
      </c>
      <c r="P1538" s="44">
        <f>IFERROR(_xll.qlIndexFixing(ONIndex6M,I1538,TRUE,_xll.ohTrigger(RecalcTrigger,Trigger6M)),NA())</f>
        <v>1.7348756029686996E-2</v>
      </c>
      <c r="Q1538" s="183">
        <f>IFERROR(_xll.qlIndexFixing(ONIndex1Y,I1538,TRUE,_xll.ohTrigger(RecalcTrigger,Trigger1Y)),NA())</f>
        <v>1.7614237490182205E-2</v>
      </c>
    </row>
    <row r="1539" spans="2:17" x14ac:dyDescent="0.2">
      <c r="B1539" s="39" t="s">
        <v>42</v>
      </c>
      <c r="D1539" s="42">
        <f>_xll.qlCalendarAdvance(Calendar,$D1538,B1539,"f",FALSE)</f>
        <v>50158</v>
      </c>
      <c r="E1539" s="177">
        <f>_xll.qlInterestRateIndexValueDate(IndexON,D1539)</f>
        <v>50158</v>
      </c>
      <c r="F1539" s="193">
        <f>IFERROR(_xll.qlIndexFixing(IndexON,D1539,TRUE,_xll.ohTrigger(RecalcTrigger,TriggerON)),NA())</f>
        <v>1.6783980820367361E-2</v>
      </c>
      <c r="H1539" s="42">
        <f>_xll.qlCalendarAdvance(Calendar,$H1538,B1539,"f",FALSE)</f>
        <v>50158</v>
      </c>
      <c r="I1539" s="177">
        <f>_xll.qlInterestRateIndexValueDate(Index1M,$H1539)</f>
        <v>50160</v>
      </c>
      <c r="J1539" s="182">
        <f>IFERROR(_xll.qlIndexFixing(Index1M,$H1539,TRUE,_xll.ohTrigger(RecalcTrigger,Trigger1M)),NA())</f>
        <v>1.6741045292051223E-2</v>
      </c>
      <c r="K1539" s="44">
        <f>IFERROR(_xll.qlIndexFixing(Index3M,H1539,TRUE,_xll.ohTrigger(RecalcTrigger,Trigger3M)),NA())</f>
        <v>1.7159266922495722E-2</v>
      </c>
      <c r="L1539" s="44">
        <f>IFERROR(_xll.qlIndexFixing(Index6M,$H1539,TRUE,_xll.ohTrigger(RecalcTrigger,Trigger6M)),NA())</f>
        <v>1.7255267783886023E-2</v>
      </c>
      <c r="M1539" s="183">
        <f>IFERROR(_xll.qlIndexFixing(Index1Y,$H1539,TRUE,_xll.ohTrigger(RecalcTrigger,Trigger1Y)),NA())</f>
        <v>1.7448315714719932E-2</v>
      </c>
      <c r="N1539" s="182">
        <f>IFERROR(_xll.qlIndexFixing(ONIndex1M,I1539,TRUE,_xll.ohTrigger(RecalcTrigger,Trigger1M)),NA())</f>
        <v>1.6746052212353035E-2</v>
      </c>
      <c r="O1539" s="44">
        <f>IFERROR(_xll.qlIndexFixing(ONIndex3M,I1539,TRUE,_xll.ohTrigger(RecalcTrigger,Trigger3M)),NA())</f>
        <v>1.7192318967982345E-2</v>
      </c>
      <c r="P1539" s="44">
        <f>IFERROR(_xll.qlIndexFixing(ONIndex6M,I1539,TRUE,_xll.ohTrigger(RecalcTrigger,Trigger6M)),NA())</f>
        <v>1.7334232060299826E-2</v>
      </c>
      <c r="Q1539" s="183">
        <f>IFERROR(_xll.qlIndexFixing(ONIndex1Y,I1539,TRUE,_xll.ohTrigger(RecalcTrigger,Trigger1Y)),NA())</f>
        <v>1.7599555148439805E-2</v>
      </c>
    </row>
    <row r="1540" spans="2:17" x14ac:dyDescent="0.2">
      <c r="B1540" s="39" t="s">
        <v>42</v>
      </c>
      <c r="D1540" s="42">
        <f>_xll.qlCalendarAdvance(Calendar,$D1539,B1540,"f",FALSE)</f>
        <v>50165</v>
      </c>
      <c r="E1540" s="177">
        <f>_xll.qlInterestRateIndexValueDate(IndexON,D1540)</f>
        <v>50165</v>
      </c>
      <c r="F1540" s="193">
        <f>IFERROR(_xll.qlIndexFixing(IndexON,D1540,TRUE,_xll.ohTrigger(RecalcTrigger,TriggerON)),NA())</f>
        <v>1.677244618360163E-2</v>
      </c>
      <c r="H1540" s="42">
        <f>_xll.qlCalendarAdvance(Calendar,$H1539,B1540,"f",FALSE)</f>
        <v>50165</v>
      </c>
      <c r="I1540" s="177">
        <f>_xll.qlInterestRateIndexValueDate(Index1M,$H1540)</f>
        <v>50167</v>
      </c>
      <c r="J1540" s="182">
        <f>IFERROR(_xll.qlIndexFixing(Index1M,$H1540,TRUE,_xll.ohTrigger(RecalcTrigger,Trigger1M)),NA())</f>
        <v>1.6727209623518813E-2</v>
      </c>
      <c r="K1540" s="44">
        <f>IFERROR(_xll.qlIndexFixing(Index3M,H1540,TRUE,_xll.ohTrigger(RecalcTrigger,Trigger3M)),NA())</f>
        <v>1.7147147188064892E-2</v>
      </c>
      <c r="L1540" s="44">
        <f>IFERROR(_xll.qlIndexFixing(Index6M,$H1540,TRUE,_xll.ohTrigger(RecalcTrigger,Trigger6M)),NA())</f>
        <v>1.7241314642144907E-2</v>
      </c>
      <c r="M1540" s="183">
        <f>IFERROR(_xll.qlIndexFixing(Index1Y,$H1540,TRUE,_xll.ohTrigger(RecalcTrigger,Trigger1Y)),NA())</f>
        <v>1.743656624473099E-2</v>
      </c>
      <c r="N1540" s="182">
        <f>IFERROR(_xll.qlIndexFixing(ONIndex1M,I1540,TRUE,_xll.ohTrigger(RecalcTrigger,Trigger1M)),NA())</f>
        <v>1.6735433753041207E-2</v>
      </c>
      <c r="O1540" s="44">
        <f>IFERROR(_xll.qlIndexFixing(ONIndex3M,I1540,TRUE,_xll.ohTrigger(RecalcTrigger,Trigger3M)),NA())</f>
        <v>1.7181840851927532E-2</v>
      </c>
      <c r="P1540" s="44">
        <f>IFERROR(_xll.qlIndexFixing(ONIndex6M,I1540,TRUE,_xll.ohTrigger(RecalcTrigger,Trigger6M)),NA())</f>
        <v>1.7323356024787628E-2</v>
      </c>
      <c r="Q1540" s="183">
        <f>IFERROR(_xll.qlIndexFixing(ONIndex1Y,I1540,TRUE,_xll.ohTrigger(RecalcTrigger,Trigger1Y)),NA())</f>
        <v>1.758858132235197E-2</v>
      </c>
    </row>
    <row r="1541" spans="2:17" x14ac:dyDescent="0.2">
      <c r="B1541" s="39" t="s">
        <v>42</v>
      </c>
      <c r="D1541" s="42">
        <f>_xll.qlCalendarAdvance(Calendar,$D1540,B1541,"f",FALSE)</f>
        <v>50172</v>
      </c>
      <c r="E1541" s="177">
        <f>_xll.qlInterestRateIndexValueDate(IndexON,D1541)</f>
        <v>50172</v>
      </c>
      <c r="F1541" s="193">
        <f>IFERROR(_xll.qlIndexFixing(IndexON,D1541,TRUE,_xll.ohTrigger(RecalcTrigger,TriggerON)),NA())</f>
        <v>1.6760933962345348E-2</v>
      </c>
      <c r="H1541" s="42">
        <f>_xll.qlCalendarAdvance(Calendar,$H1540,B1541,"f",FALSE)</f>
        <v>50172</v>
      </c>
      <c r="I1541" s="177">
        <f>_xll.qlInterestRateIndexValueDate(Index1M,$H1541)</f>
        <v>50174</v>
      </c>
      <c r="J1541" s="182">
        <f>IFERROR(_xll.qlIndexFixing(Index1M,$H1541,TRUE,_xll.ohTrigger(RecalcTrigger,Trigger1M)),NA())</f>
        <v>1.6714885639642907E-2</v>
      </c>
      <c r="K1541" s="44">
        <f>IFERROR(_xll.qlIndexFixing(Index3M,H1541,TRUE,_xll.ohTrigger(RecalcTrigger,Trigger3M)),NA())</f>
        <v>1.7135054963471945E-2</v>
      </c>
      <c r="L1541" s="44">
        <f>IFERROR(_xll.qlIndexFixing(Index6M,$H1541,TRUE,_xll.ohTrigger(RecalcTrigger,Trigger6M)),NA())</f>
        <v>1.7228812984902579E-2</v>
      </c>
      <c r="M1541" s="183">
        <f>IFERROR(_xll.qlIndexFixing(Index1Y,$H1541,TRUE,_xll.ohTrigger(RecalcTrigger,Trigger1Y)),NA())</f>
        <v>1.7424870022547119E-2</v>
      </c>
      <c r="N1541" s="182">
        <f>IFERROR(_xll.qlIndexFixing(ONIndex1M,I1541,TRUE,_xll.ohTrigger(RecalcTrigger,Trigger1M)),NA())</f>
        <v>1.6723074847222463E-2</v>
      </c>
      <c r="O1541" s="44">
        <f>IFERROR(_xll.qlIndexFixing(ONIndex3M,I1541,TRUE,_xll.ohTrigger(RecalcTrigger,Trigger3M)),NA())</f>
        <v>1.7169640442524781E-2</v>
      </c>
      <c r="P1541" s="44">
        <f>IFERROR(_xll.qlIndexFixing(ONIndex6M,I1541,TRUE,_xll.ohTrigger(RecalcTrigger,Trigger6M)),NA())</f>
        <v>1.7310685876337217E-2</v>
      </c>
      <c r="Q1541" s="183">
        <f>IFERROR(_xll.qlIndexFixing(ONIndex1Y,I1541,TRUE,_xll.ohTrigger(RecalcTrigger,Trigger1Y)),NA())</f>
        <v>1.7575819895796485E-2</v>
      </c>
    </row>
    <row r="1542" spans="2:17" x14ac:dyDescent="0.2">
      <c r="B1542" s="39" t="s">
        <v>42</v>
      </c>
      <c r="D1542" s="42">
        <f>_xll.qlCalendarAdvance(Calendar,$D1541,B1542,"f",FALSE)</f>
        <v>50179</v>
      </c>
      <c r="E1542" s="177">
        <f>_xll.qlInterestRateIndexValueDate(IndexON,D1542)</f>
        <v>50179</v>
      </c>
      <c r="F1542" s="193">
        <f>IFERROR(_xll.qlIndexFixing(IndexON,D1542,TRUE,_xll.ohTrigger(RecalcTrigger,TriggerON)),NA())</f>
        <v>1.6749444395927071E-2</v>
      </c>
      <c r="H1542" s="42">
        <f>_xll.qlCalendarAdvance(Calendar,$H1541,B1542,"f",FALSE)</f>
        <v>50179</v>
      </c>
      <c r="I1542" s="177">
        <f>_xll.qlInterestRateIndexValueDate(Index1M,$H1542)</f>
        <v>50181</v>
      </c>
      <c r="J1542" s="182">
        <f>IFERROR(_xll.qlIndexFixing(Index1M,$H1542,TRUE,_xll.ohTrigger(RecalcTrigger,Trigger1M)),NA())</f>
        <v>1.6702593973555446E-2</v>
      </c>
      <c r="K1542" s="44">
        <f>IFERROR(_xll.qlIndexFixing(Index3M,H1542,TRUE,_xll.ohTrigger(RecalcTrigger,Trigger3M)),NA())</f>
        <v>1.7122990495120654E-2</v>
      </c>
      <c r="L1542" s="44">
        <f>IFERROR(_xll.qlIndexFixing(Index6M,$H1542,TRUE,_xll.ohTrigger(RecalcTrigger,Trigger6M)),NA())</f>
        <v>1.7216334616661087E-2</v>
      </c>
      <c r="M1542" s="183">
        <f>IFERROR(_xll.qlIndexFixing(Index1Y,$H1542,TRUE,_xll.ohTrigger(RecalcTrigger,Trigger1Y)),NA())</f>
        <v>1.7413227352557813E-2</v>
      </c>
      <c r="N1542" s="182">
        <f>IFERROR(_xll.qlIndexFixing(ONIndex1M,I1542,TRUE,_xll.ohTrigger(RecalcTrigger,Trigger1M)),NA())</f>
        <v>1.671074775155823E-2</v>
      </c>
      <c r="O1542" s="44">
        <f>IFERROR(_xll.qlIndexFixing(ONIndex3M,I1542,TRUE,_xll.ohTrigger(RecalcTrigger,Trigger3M)),NA())</f>
        <v>1.7157466177009084E-2</v>
      </c>
      <c r="P1542" s="44">
        <f>IFERROR(_xll.qlIndexFixing(ONIndex6M,I1542,TRUE,_xll.ohTrigger(RecalcTrigger,Trigger6M)),NA())</f>
        <v>1.7298035926529565E-2</v>
      </c>
      <c r="Q1542" s="183">
        <f>IFERROR(_xll.qlIndexFixing(ONIndex1Y,I1542,TRUE,_xll.ohTrigger(RecalcTrigger,Trigger1Y)),NA())</f>
        <v>1.7563103308733119E-2</v>
      </c>
    </row>
    <row r="1543" spans="2:17" x14ac:dyDescent="0.2">
      <c r="B1543" s="39" t="s">
        <v>42</v>
      </c>
      <c r="D1543" s="42">
        <f>_xll.qlCalendarAdvance(Calendar,$D1542,B1543,"f",FALSE)</f>
        <v>50186</v>
      </c>
      <c r="E1543" s="177">
        <f>_xll.qlInterestRateIndexValueDate(IndexON,D1543)</f>
        <v>50186</v>
      </c>
      <c r="F1543" s="193">
        <f>IFERROR(_xll.qlIndexFixing(IndexON,D1543,TRUE,_xll.ohTrigger(RecalcTrigger,TriggerON)),NA())</f>
        <v>1.6737977723275677E-2</v>
      </c>
      <c r="H1543" s="42">
        <f>_xll.qlCalendarAdvance(Calendar,$H1542,B1543,"f",FALSE)</f>
        <v>50186</v>
      </c>
      <c r="I1543" s="177">
        <f>_xll.qlInterestRateIndexValueDate(Index1M,$H1543)</f>
        <v>50188</v>
      </c>
      <c r="J1543" s="182">
        <f>IFERROR(_xll.qlIndexFixing(Index1M,$H1543,TRUE,_xll.ohTrigger(RecalcTrigger,Trigger1M)),NA())</f>
        <v>1.6690334898352976E-2</v>
      </c>
      <c r="K1543" s="44">
        <f>IFERROR(_xll.qlIndexFixing(Index3M,H1543,TRUE,_xll.ohTrigger(RecalcTrigger,Trigger3M)),NA())</f>
        <v>1.7110954029412175E-2</v>
      </c>
      <c r="L1543" s="44">
        <f>IFERROR(_xll.qlIndexFixing(Index6M,$H1543,TRUE,_xll.ohTrigger(RecalcTrigger,Trigger6M)),NA())</f>
        <v>1.7203879760976655E-2</v>
      </c>
      <c r="M1543" s="183">
        <f>IFERROR(_xll.qlIndexFixing(Index1Y,$H1543,TRUE,_xll.ohTrigger(RecalcTrigger,Trigger1Y)),NA())</f>
        <v>1.7401638539148636E-2</v>
      </c>
      <c r="N1543" s="182">
        <f>IFERROR(_xll.qlIndexFixing(ONIndex1M,I1543,TRUE,_xll.ohTrigger(RecalcTrigger,Trigger1M)),NA())</f>
        <v>1.6698452738870273E-2</v>
      </c>
      <c r="O1543" s="44">
        <f>IFERROR(_xll.qlIndexFixing(ONIndex3M,I1543,TRUE,_xll.ohTrigger(RecalcTrigger,Trigger3M)),NA())</f>
        <v>1.7145318301103885E-2</v>
      </c>
      <c r="P1543" s="44">
        <f>IFERROR(_xll.qlIndexFixing(ONIndex6M,I1543,TRUE,_xll.ohTrigger(RecalcTrigger,Trigger6M)),NA())</f>
        <v>1.7285406397506975E-2</v>
      </c>
      <c r="Q1543" s="183">
        <f>IFERROR(_xll.qlIndexFixing(ONIndex1Y,I1543,TRUE,_xll.ohTrigger(RecalcTrigger,Trigger1Y)),NA())</f>
        <v>1.7550431861961258E-2</v>
      </c>
    </row>
    <row r="1544" spans="2:17" x14ac:dyDescent="0.2">
      <c r="B1544" s="39" t="s">
        <v>42</v>
      </c>
      <c r="D1544" s="42">
        <f>_xll.qlCalendarAdvance(Calendar,$D1543,B1544,"f",FALSE)</f>
        <v>50193</v>
      </c>
      <c r="E1544" s="177">
        <f>_xll.qlInterestRateIndexValueDate(IndexON,D1544)</f>
        <v>50193</v>
      </c>
      <c r="F1544" s="193">
        <f>IFERROR(_xll.qlIndexFixing(IndexON,D1544,TRUE,_xll.ohTrigger(RecalcTrigger,TriggerON)),NA())</f>
        <v>1.6726534183719721E-2</v>
      </c>
      <c r="H1544" s="42">
        <f>_xll.qlCalendarAdvance(Calendar,$H1543,B1544,"f",FALSE)</f>
        <v>50193</v>
      </c>
      <c r="I1544" s="177">
        <f>_xll.qlInterestRateIndexValueDate(Index1M,$H1544)</f>
        <v>50195</v>
      </c>
      <c r="J1544" s="182">
        <f>IFERROR(_xll.qlIndexFixing(Index1M,$H1544,TRUE,_xll.ohTrigger(RecalcTrigger,Trigger1M)),NA())</f>
        <v>1.6678108687127047E-2</v>
      </c>
      <c r="K1544" s="44">
        <f>IFERROR(_xll.qlIndexFixing(Index3M,H1544,TRUE,_xll.ohTrigger(RecalcTrigger,Trigger3M)),NA())</f>
        <v>1.7098945812745063E-2</v>
      </c>
      <c r="L1544" s="44">
        <f>IFERROR(_xll.qlIndexFixing(Index6M,$H1544,TRUE,_xll.ohTrigger(RecalcTrigger,Trigger6M)),NA())</f>
        <v>1.7192859879556675E-2</v>
      </c>
      <c r="M1544" s="183">
        <f>IFERROR(_xll.qlIndexFixing(Index1Y,$H1544,TRUE,_xll.ohTrigger(RecalcTrigger,Trigger1Y)),NA())</f>
        <v>1.739010388669748E-2</v>
      </c>
      <c r="N1544" s="182">
        <f>IFERROR(_xll.qlIndexFixing(ONIndex1M,I1544,TRUE,_xll.ohTrigger(RecalcTrigger,Trigger1M)),NA())</f>
        <v>1.6686190081980357E-2</v>
      </c>
      <c r="O1544" s="44">
        <f>IFERROR(_xll.qlIndexFixing(ONIndex3M,I1544,TRUE,_xll.ohTrigger(RecalcTrigger,Trigger3M)),NA())</f>
        <v>1.7133197060372751E-2</v>
      </c>
      <c r="P1544" s="44">
        <f>IFERROR(_xll.qlIndexFixing(ONIndex6M,I1544,TRUE,_xll.ohTrigger(RecalcTrigger,Trigger6M)),NA())</f>
        <v>1.7272797511171945E-2</v>
      </c>
      <c r="Q1544" s="183">
        <f>IFERROR(_xll.qlIndexFixing(ONIndex1Y,I1544,TRUE,_xll.ohTrigger(RecalcTrigger,Trigger1Y)),NA())</f>
        <v>1.7537805856759903E-2</v>
      </c>
    </row>
    <row r="1545" spans="2:17" x14ac:dyDescent="0.2">
      <c r="B1545" s="39" t="s">
        <v>42</v>
      </c>
      <c r="D1545" s="42">
        <f>_xll.qlCalendarAdvance(Calendar,$D1544,B1545,"f",FALSE)</f>
        <v>50200</v>
      </c>
      <c r="E1545" s="177">
        <f>_xll.qlInterestRateIndexValueDate(IndexON,D1545)</f>
        <v>50200</v>
      </c>
      <c r="F1545" s="193">
        <f>IFERROR(_xll.qlIndexFixing(IndexON,D1545,TRUE,_xll.ohTrigger(RecalcTrigger,TriggerON)),NA())</f>
        <v>1.671511401642789E-2</v>
      </c>
      <c r="H1545" s="42">
        <f>_xll.qlCalendarAdvance(Calendar,$H1544,B1545,"f",FALSE)</f>
        <v>50200</v>
      </c>
      <c r="I1545" s="177">
        <f>_xll.qlInterestRateIndexValueDate(Index1M,$H1545)</f>
        <v>50202</v>
      </c>
      <c r="J1545" s="182">
        <f>IFERROR(_xll.qlIndexFixing(Index1M,$H1545,TRUE,_xll.ohTrigger(RecalcTrigger,Trigger1M)),NA())</f>
        <v>1.6665915612964211E-2</v>
      </c>
      <c r="K1545" s="44">
        <f>IFERROR(_xll.qlIndexFixing(Index3M,H1545,TRUE,_xll.ohTrigger(RecalcTrigger,Trigger3M)),NA())</f>
        <v>1.7086966091518739E-2</v>
      </c>
      <c r="L1545" s="44">
        <f>IFERROR(_xll.qlIndexFixing(Index6M,$H1545,TRUE,_xll.ohTrigger(RecalcTrigger,Trigger6M)),NA())</f>
        <v>1.7180449125794726E-2</v>
      </c>
      <c r="M1545" s="183">
        <f>IFERROR(_xll.qlIndexFixing(Index1Y,$H1545,TRUE,_xll.ohTrigger(RecalcTrigger,Trigger1Y)),NA())</f>
        <v>1.737862369957939E-2</v>
      </c>
      <c r="N1545" s="182">
        <f>IFERROR(_xll.qlIndexFixing(ONIndex1M,I1545,TRUE,_xll.ohTrigger(RecalcTrigger,Trigger1M)),NA())</f>
        <v>1.6673960053550374E-2</v>
      </c>
      <c r="O1545" s="44">
        <f>IFERROR(_xll.qlIndexFixing(ONIndex3M,I1545,TRUE,_xll.ohTrigger(RecalcTrigger,Trigger3M)),NA())</f>
        <v>1.712110270045919E-2</v>
      </c>
      <c r="P1545" s="44">
        <f>IFERROR(_xll.qlIndexFixing(ONIndex6M,I1545,TRUE,_xll.ohTrigger(RecalcTrigger,Trigger6M)),NA())</f>
        <v>1.7260209489506906E-2</v>
      </c>
      <c r="Q1545" s="183">
        <f>IFERROR(_xll.qlIndexFixing(ONIndex1Y,I1545,TRUE,_xll.ohTrigger(RecalcTrigger,Trigger1Y)),NA())</f>
        <v>1.7525225593688631E-2</v>
      </c>
    </row>
    <row r="1546" spans="2:17" x14ac:dyDescent="0.2">
      <c r="B1546" s="39" t="s">
        <v>42</v>
      </c>
      <c r="D1546" s="42">
        <f>_xll.qlCalendarAdvance(Calendar,$D1545,B1546,"f",FALSE)</f>
        <v>50207</v>
      </c>
      <c r="E1546" s="177">
        <f>_xll.qlInterestRateIndexValueDate(IndexON,D1546)</f>
        <v>50207</v>
      </c>
      <c r="F1546" s="193">
        <f>IFERROR(_xll.qlIndexFixing(IndexON,D1546,TRUE,_xll.ohTrigger(RecalcTrigger,TriggerON)),NA())</f>
        <v>1.6703717460568868E-2</v>
      </c>
      <c r="H1546" s="42">
        <f>_xll.qlCalendarAdvance(Calendar,$H1545,B1546,"f",FALSE)</f>
        <v>50207</v>
      </c>
      <c r="I1546" s="177">
        <f>_xll.qlInterestRateIndexValueDate(Index1M,$H1546)</f>
        <v>50209</v>
      </c>
      <c r="J1546" s="182">
        <f>IFERROR(_xll.qlIndexFixing(Index1M,$H1546,TRUE,_xll.ohTrigger(RecalcTrigger,Trigger1M)),NA())</f>
        <v>1.6653755948951021E-2</v>
      </c>
      <c r="K1546" s="44">
        <f>IFERROR(_xll.qlIndexFixing(Index3M,H1546,TRUE,_xll.ohTrigger(RecalcTrigger,Trigger3M)),NA())</f>
        <v>1.7075015112125676E-2</v>
      </c>
      <c r="L1546" s="44">
        <f>IFERROR(_xll.qlIndexFixing(Index6M,$H1546,TRUE,_xll.ohTrigger(RecalcTrigger,Trigger6M)),NA())</f>
        <v>1.7168062502622324E-2</v>
      </c>
      <c r="M1546" s="183">
        <f>IFERROR(_xll.qlIndexFixing(Index1Y,$H1546,TRUE,_xll.ohTrigger(RecalcTrigger,Trigger1Y)),NA())</f>
        <v>1.7367198282161964E-2</v>
      </c>
      <c r="N1546" s="182">
        <f>IFERROR(_xll.qlIndexFixing(ONIndex1M,I1546,TRUE,_xll.ohTrigger(RecalcTrigger,Trigger1M)),NA())</f>
        <v>1.6661762926641899E-2</v>
      </c>
      <c r="O1546" s="44">
        <f>IFERROR(_xll.qlIndexFixing(ONIndex3M,I1546,TRUE,_xll.ohTrigger(RecalcTrigger,Trigger3M)),NA())</f>
        <v>1.7109035466766898E-2</v>
      </c>
      <c r="P1546" s="44">
        <f>IFERROR(_xll.qlIndexFixing(ONIndex6M,I1546,TRUE,_xll.ohTrigger(RecalcTrigger,Trigger6M)),NA())</f>
        <v>1.7247642554814036E-2</v>
      </c>
      <c r="Q1546" s="183">
        <f>IFERROR(_xll.qlIndexFixing(ONIndex1Y,I1546,TRUE,_xll.ohTrigger(RecalcTrigger,Trigger1Y)),NA())</f>
        <v>1.7512691374026446E-2</v>
      </c>
    </row>
    <row r="1547" spans="2:17" x14ac:dyDescent="0.2">
      <c r="B1547" s="39" t="s">
        <v>42</v>
      </c>
      <c r="D1547" s="42">
        <f>_xll.qlCalendarAdvance(Calendar,$D1546,B1547,"f",FALSE)</f>
        <v>50214</v>
      </c>
      <c r="E1547" s="177">
        <f>_xll.qlInterestRateIndexValueDate(IndexON,D1547)</f>
        <v>50214</v>
      </c>
      <c r="F1547" s="193">
        <f>IFERROR(_xll.qlIndexFixing(IndexON,D1547,TRUE,_xll.ohTrigger(RecalcTrigger,TriggerON)),NA())</f>
        <v>1.6692344755311339E-2</v>
      </c>
      <c r="H1547" s="42">
        <f>_xll.qlCalendarAdvance(Calendar,$H1546,B1547,"f",FALSE)</f>
        <v>50214</v>
      </c>
      <c r="I1547" s="177">
        <f>_xll.qlInterestRateIndexValueDate(Index1M,$H1547)</f>
        <v>50216</v>
      </c>
      <c r="J1547" s="182">
        <f>IFERROR(_xll.qlIndexFixing(Index1M,$H1547,TRUE,_xll.ohTrigger(RecalcTrigger,Trigger1M)),NA())</f>
        <v>1.6641629968184024E-2</v>
      </c>
      <c r="K1547" s="44">
        <f>IFERROR(_xll.qlIndexFixing(Index3M,H1547,TRUE,_xll.ohTrigger(RecalcTrigger,Trigger3M)),NA())</f>
        <v>1.7063093120958349E-2</v>
      </c>
      <c r="L1547" s="44">
        <f>IFERROR(_xll.qlIndexFixing(Index6M,$H1547,TRUE,_xll.ohTrigger(RecalcTrigger,Trigger6M)),NA())</f>
        <v>1.7154299934786267E-2</v>
      </c>
      <c r="M1547" s="183">
        <f>IFERROR(_xll.qlIndexFixing(Index1Y,$H1547,TRUE,_xll.ohTrigger(RecalcTrigger,Trigger1Y)),NA())</f>
        <v>1.7355827938809298E-2</v>
      </c>
      <c r="N1547" s="182">
        <f>IFERROR(_xll.qlIndexFixing(ONIndex1M,I1547,TRUE,_xll.ohTrigger(RecalcTrigger,Trigger1M)),NA())</f>
        <v>1.6649598973836888E-2</v>
      </c>
      <c r="O1547" s="44">
        <f>IFERROR(_xll.qlIndexFixing(ONIndex3M,I1547,TRUE,_xll.ohTrigger(RecalcTrigger,Trigger3M)),NA())</f>
        <v>1.7096995605099252E-2</v>
      </c>
      <c r="P1547" s="44">
        <f>IFERROR(_xll.qlIndexFixing(ONIndex6M,I1547,TRUE,_xll.ohTrigger(RecalcTrigger,Trigger6M)),NA())</f>
        <v>1.7235096928835958E-2</v>
      </c>
      <c r="Q1547" s="183">
        <f>IFERROR(_xll.qlIndexFixing(ONIndex1Y,I1547,TRUE,_xll.ohTrigger(RecalcTrigger,Trigger1Y)),NA())</f>
        <v>1.7500203498492795E-2</v>
      </c>
    </row>
    <row r="1548" spans="2:17" x14ac:dyDescent="0.2">
      <c r="B1548" s="39" t="s">
        <v>42</v>
      </c>
      <c r="D1548" s="42">
        <f>_xll.qlCalendarAdvance(Calendar,$D1547,B1548,"f",FALSE)</f>
        <v>50221</v>
      </c>
      <c r="E1548" s="177">
        <f>_xll.qlInterestRateIndexValueDate(IndexON,D1548)</f>
        <v>50221</v>
      </c>
      <c r="F1548" s="193">
        <f>IFERROR(_xll.qlIndexFixing(IndexON,D1548,TRUE,_xll.ohTrigger(RecalcTrigger,TriggerON)),NA())</f>
        <v>1.6680996139664117E-2</v>
      </c>
      <c r="H1548" s="42">
        <f>_xll.qlCalendarAdvance(Calendar,$H1547,B1548,"f",FALSE)</f>
        <v>50221</v>
      </c>
      <c r="I1548" s="177">
        <f>_xll.qlInterestRateIndexValueDate(Index1M,$H1548)</f>
        <v>50223</v>
      </c>
      <c r="J1548" s="182">
        <f>IFERROR(_xll.qlIndexFixing(Index1M,$H1548,TRUE,_xll.ohTrigger(RecalcTrigger,Trigger1M)),NA())</f>
        <v>1.6629537943737283E-2</v>
      </c>
      <c r="K1548" s="44">
        <f>IFERROR(_xll.qlIndexFixing(Index3M,H1548,TRUE,_xll.ohTrigger(RecalcTrigger,Trigger3M)),NA())</f>
        <v>1.705120036440488E-2</v>
      </c>
      <c r="L1548" s="44">
        <f>IFERROR(_xll.qlIndexFixing(Index6M,$H1548,TRUE,_xll.ohTrigger(RecalcTrigger,Trigger6M)),NA())</f>
        <v>1.7141965995076273E-2</v>
      </c>
      <c r="M1548" s="183">
        <f>IFERROR(_xll.qlIndexFixing(Index1Y,$H1548,TRUE,_xll.ohTrigger(RecalcTrigger,Trigger1Y)),NA())</f>
        <v>1.7344512973880233E-2</v>
      </c>
      <c r="N1548" s="182">
        <f>IFERROR(_xll.qlIndexFixing(ONIndex1M,I1548,TRUE,_xll.ohTrigger(RecalcTrigger,Trigger1M)),NA())</f>
        <v>1.6637468467957106E-2</v>
      </c>
      <c r="O1548" s="44">
        <f>IFERROR(_xll.qlIndexFixing(ONIndex3M,I1548,TRUE,_xll.ohTrigger(RecalcTrigger,Trigger3M)),NA())</f>
        <v>1.7084983360859951E-2</v>
      </c>
      <c r="P1548" s="44">
        <f>IFERROR(_xll.qlIndexFixing(ONIndex6M,I1548,TRUE,_xll.ohTrigger(RecalcTrigger,Trigger6M)),NA())</f>
        <v>1.722257283387485E-2</v>
      </c>
      <c r="Q1548" s="183">
        <f>IFERROR(_xll.qlIndexFixing(ONIndex1Y,I1548,TRUE,_xll.ohTrigger(RecalcTrigger,Trigger1Y)),NA())</f>
        <v>1.7487762268126872E-2</v>
      </c>
    </row>
    <row r="1549" spans="2:17" x14ac:dyDescent="0.2">
      <c r="B1549" s="39" t="s">
        <v>42</v>
      </c>
      <c r="D1549" s="42">
        <f>_xll.qlCalendarAdvance(Calendar,$D1548,B1549,"f",FALSE)</f>
        <v>50228</v>
      </c>
      <c r="E1549" s="177">
        <f>_xll.qlInterestRateIndexValueDate(IndexON,D1549)</f>
        <v>50228</v>
      </c>
      <c r="F1549" s="193">
        <f>IFERROR(_xll.qlIndexFixing(IndexON,D1549,TRUE,_xll.ohTrigger(RecalcTrigger,TriggerON)),NA())</f>
        <v>1.6669671853035695E-2</v>
      </c>
      <c r="H1549" s="42">
        <f>_xll.qlCalendarAdvance(Calendar,$H1548,B1549,"f",FALSE)</f>
        <v>50228</v>
      </c>
      <c r="I1549" s="177">
        <f>_xll.qlInterestRateIndexValueDate(Index1M,$H1549)</f>
        <v>50230</v>
      </c>
      <c r="J1549" s="182">
        <f>IFERROR(_xll.qlIndexFixing(Index1M,$H1549,TRUE,_xll.ohTrigger(RecalcTrigger,Trigger1M)),NA())</f>
        <v>1.6617480148707342E-2</v>
      </c>
      <c r="K1549" s="44">
        <f>IFERROR(_xll.qlIndexFixing(Index3M,H1549,TRUE,_xll.ohTrigger(RecalcTrigger,Trigger3M)),NA())</f>
        <v>1.7039337088856875E-2</v>
      </c>
      <c r="L1549" s="44">
        <f>IFERROR(_xll.qlIndexFixing(Index6M,$H1549,TRUE,_xll.ohTrigger(RecalcTrigger,Trigger6M)),NA())</f>
        <v>1.7129656909166159E-2</v>
      </c>
      <c r="M1549" s="183">
        <f>IFERROR(_xll.qlIndexFixing(Index1Y,$H1549,TRUE,_xll.ohTrigger(RecalcTrigger,Trigger1Y)),NA())</f>
        <v>1.7333253691728355E-2</v>
      </c>
      <c r="N1549" s="182">
        <f>IFERROR(_xll.qlIndexFixing(ONIndex1M,I1549,TRUE,_xll.ohTrigger(RecalcTrigger,Trigger1M)),NA())</f>
        <v>1.6625371681984191E-2</v>
      </c>
      <c r="O1549" s="44">
        <f>IFERROR(_xll.qlIndexFixing(ONIndex3M,I1549,TRUE,_xll.ohTrigger(RecalcTrigger,Trigger3M)),NA())</f>
        <v>1.7072998979852372E-2</v>
      </c>
      <c r="P1549" s="44">
        <f>IFERROR(_xll.qlIndexFixing(ONIndex6M,I1549,TRUE,_xll.ohTrigger(RecalcTrigger,Trigger6M)),NA())</f>
        <v>1.7210070491833207E-2</v>
      </c>
      <c r="Q1549" s="183">
        <f>IFERROR(_xll.qlIndexFixing(ONIndex1Y,I1549,TRUE,_xll.ohTrigger(RecalcTrigger,Trigger1Y)),NA())</f>
        <v>1.7475367983807999E-2</v>
      </c>
    </row>
    <row r="1550" spans="2:17" x14ac:dyDescent="0.2">
      <c r="B1550" s="39" t="s">
        <v>42</v>
      </c>
      <c r="D1550" s="42">
        <f>_xll.qlCalendarAdvance(Calendar,$D1549,B1550,"f",FALSE)</f>
        <v>50235</v>
      </c>
      <c r="E1550" s="177">
        <f>_xll.qlInterestRateIndexValueDate(IndexON,D1550)</f>
        <v>50235</v>
      </c>
      <c r="F1550" s="193">
        <f>IFERROR(_xll.qlIndexFixing(IndexON,D1550,TRUE,_xll.ohTrigger(RecalcTrigger,TriggerON)),NA())</f>
        <v>1.6658372134514821E-2</v>
      </c>
      <c r="H1550" s="42">
        <f>_xll.qlCalendarAdvance(Calendar,$H1549,B1550,"f",FALSE)</f>
        <v>50235</v>
      </c>
      <c r="I1550" s="177">
        <f>_xll.qlInterestRateIndexValueDate(Index1M,$H1550)</f>
        <v>50237</v>
      </c>
      <c r="J1550" s="182">
        <f>IFERROR(_xll.qlIndexFixing(Index1M,$H1550,TRUE,_xll.ohTrigger(RecalcTrigger,Trigger1M)),NA())</f>
        <v>1.660545685617576E-2</v>
      </c>
      <c r="K1550" s="44">
        <f>IFERROR(_xll.qlIndexFixing(Index3M,H1550,TRUE,_xll.ohTrigger(RecalcTrigger,Trigger3M)),NA())</f>
        <v>1.7027503540694641E-2</v>
      </c>
      <c r="L1550" s="44">
        <f>IFERROR(_xll.qlIndexFixing(Index6M,$H1550,TRUE,_xll.ohTrigger(RecalcTrigger,Trigger6M)),NA())</f>
        <v>1.7117372900577767E-2</v>
      </c>
      <c r="M1550" s="183">
        <f>IFERROR(_xll.qlIndexFixing(Index1Y,$H1550,TRUE,_xll.ohTrigger(RecalcTrigger,Trigger1Y)),NA())</f>
        <v>1.7322050396703734E-2</v>
      </c>
      <c r="N1550" s="182">
        <f>IFERROR(_xll.qlIndexFixing(ONIndex1M,I1550,TRUE,_xll.ohTrigger(RecalcTrigger,Trigger1M)),NA())</f>
        <v>1.66133088885001E-2</v>
      </c>
      <c r="O1550" s="44">
        <f>IFERROR(_xll.qlIndexFixing(ONIndex3M,I1550,TRUE,_xll.ohTrigger(RecalcTrigger,Trigger3M)),NA())</f>
        <v>1.7061042707480212E-2</v>
      </c>
      <c r="P1550" s="44">
        <f>IFERROR(_xll.qlIndexFixing(ONIndex6M,I1550,TRUE,_xll.ohTrigger(RecalcTrigger,Trigger6M)),NA())</f>
        <v>1.7197590124693463E-2</v>
      </c>
      <c r="Q1550" s="183">
        <f>IFERROR(_xll.qlIndexFixing(ONIndex1Y,I1550,TRUE,_xll.ohTrigger(RecalcTrigger,Trigger1Y)),NA())</f>
        <v>1.7463020946655305E-2</v>
      </c>
    </row>
    <row r="1551" spans="2:17" x14ac:dyDescent="0.2">
      <c r="B1551" s="39" t="s">
        <v>42</v>
      </c>
      <c r="D1551" s="42">
        <f>_xll.qlCalendarAdvance(Calendar,$D1550,B1551,"f",FALSE)</f>
        <v>50242</v>
      </c>
      <c r="E1551" s="177">
        <f>_xll.qlInterestRateIndexValueDate(IndexON,D1551)</f>
        <v>50242</v>
      </c>
      <c r="F1551" s="193">
        <f>IFERROR(_xll.qlIndexFixing(IndexON,D1551,TRUE,_xll.ohTrigger(RecalcTrigger,TriggerON)),NA())</f>
        <v>1.6647097223190244E-2</v>
      </c>
      <c r="H1551" s="42">
        <f>_xll.qlCalendarAdvance(Calendar,$H1550,B1551,"f",FALSE)</f>
        <v>50242</v>
      </c>
      <c r="I1551" s="177">
        <f>_xll.qlInterestRateIndexValueDate(Index1M,$H1551)</f>
        <v>50244</v>
      </c>
      <c r="J1551" s="182">
        <f>IFERROR(_xll.qlIndexFixing(Index1M,$H1551,TRUE,_xll.ohTrigger(RecalcTrigger,Trigger1M)),NA())</f>
        <v>1.6593468339229089E-2</v>
      </c>
      <c r="K1551" s="44">
        <f>IFERROR(_xll.qlIndexFixing(Index3M,H1551,TRUE,_xll.ohTrigger(RecalcTrigger,Trigger3M)),NA())</f>
        <v>1.7015699966305434E-2</v>
      </c>
      <c r="L1551" s="44">
        <f>IFERROR(_xll.qlIndexFixing(Index6M,$H1551,TRUE,_xll.ohTrigger(RecalcTrigger,Trigger6M)),NA())</f>
        <v>1.7105114192830801E-2</v>
      </c>
      <c r="M1551" s="183">
        <f>IFERROR(_xll.qlIndexFixing(Index1Y,$H1551,TRUE,_xll.ohTrigger(RecalcTrigger,Trigger1Y)),NA())</f>
        <v>1.7310903393150983E-2</v>
      </c>
      <c r="N1551" s="182">
        <f>IFERROR(_xll.qlIndexFixing(ONIndex1M,I1551,TRUE,_xll.ohTrigger(RecalcTrigger,Trigger1M)),NA())</f>
        <v>1.6601280360326598E-2</v>
      </c>
      <c r="O1551" s="44">
        <f>IFERROR(_xll.qlIndexFixing(ONIndex3M,I1551,TRUE,_xll.ohTrigger(RecalcTrigger,Trigger3M)),NA())</f>
        <v>1.7049114789466913E-2</v>
      </c>
      <c r="P1551" s="44">
        <f>IFERROR(_xll.qlIndexFixing(ONIndex6M,I1551,TRUE,_xll.ohTrigger(RecalcTrigger,Trigger6M)),NA())</f>
        <v>1.7185131954597921E-2</v>
      </c>
      <c r="Q1551" s="183">
        <f>IFERROR(_xll.qlIndexFixing(ONIndex1Y,I1551,TRUE,_xll.ohTrigger(RecalcTrigger,Trigger1Y)),NA())</f>
        <v>1.7450721457468177E-2</v>
      </c>
    </row>
    <row r="1552" spans="2:17" x14ac:dyDescent="0.2">
      <c r="B1552" s="39" t="s">
        <v>42</v>
      </c>
      <c r="D1552" s="42">
        <f>_xll.qlCalendarAdvance(Calendar,$D1551,B1552,"f",FALSE)</f>
        <v>50249</v>
      </c>
      <c r="E1552" s="177">
        <f>_xll.qlInterestRateIndexValueDate(IndexON,D1552)</f>
        <v>50249</v>
      </c>
      <c r="F1552" s="193">
        <f>IFERROR(_xll.qlIndexFixing(IndexON,D1552,TRUE,_xll.ohTrigger(RecalcTrigger,TriggerON)),NA())</f>
        <v>1.6635847358390521E-2</v>
      </c>
      <c r="H1552" s="42">
        <f>_xll.qlCalendarAdvance(Calendar,$H1551,B1552,"f",FALSE)</f>
        <v>50249</v>
      </c>
      <c r="I1552" s="177">
        <f>_xll.qlInterestRateIndexValueDate(Index1M,$H1552)</f>
        <v>50251</v>
      </c>
      <c r="J1552" s="182">
        <f>IFERROR(_xll.qlIndexFixing(Index1M,$H1552,TRUE,_xll.ohTrigger(RecalcTrigger,Trigger1M)),NA())</f>
        <v>1.658151487094639E-2</v>
      </c>
      <c r="K1552" s="44">
        <f>IFERROR(_xll.qlIndexFixing(Index3M,H1552,TRUE,_xll.ohTrigger(RecalcTrigger,Trigger3M)),NA())</f>
        <v>1.7003926612066088E-2</v>
      </c>
      <c r="L1552" s="44">
        <f>IFERROR(_xll.qlIndexFixing(Index6M,$H1552,TRUE,_xll.ohTrigger(RecalcTrigger,Trigger6M)),NA())</f>
        <v>1.7094262022469928E-2</v>
      </c>
      <c r="M1552" s="183">
        <f>IFERROR(_xll.qlIndexFixing(Index1Y,$H1552,TRUE,_xll.ohTrigger(RecalcTrigger,Trigger1Y)),NA())</f>
        <v>1.7299812985411639E-2</v>
      </c>
      <c r="N1552" s="182">
        <f>IFERROR(_xll.qlIndexFixing(ONIndex1M,I1552,TRUE,_xll.ohTrigger(RecalcTrigger,Trigger1M)),NA())</f>
        <v>1.6589286370445322E-2</v>
      </c>
      <c r="O1552" s="44">
        <f>IFERROR(_xll.qlIndexFixing(ONIndex3M,I1552,TRUE,_xll.ohTrigger(RecalcTrigger,Trigger3M)),NA())</f>
        <v>1.7037215471216172E-2</v>
      </c>
      <c r="P1552" s="44">
        <f>IFERROR(_xll.qlIndexFixing(ONIndex6M,I1552,TRUE,_xll.ohTrigger(RecalcTrigger,Trigger6M)),NA())</f>
        <v>1.717269620360895E-2</v>
      </c>
      <c r="Q1552" s="183">
        <f>IFERROR(_xll.qlIndexFixing(ONIndex1Y,I1552,TRUE,_xll.ohTrigger(RecalcTrigger,Trigger1Y)),NA())</f>
        <v>1.7438469817125934E-2</v>
      </c>
    </row>
    <row r="1553" spans="2:17" x14ac:dyDescent="0.2">
      <c r="B1553" s="39" t="s">
        <v>42</v>
      </c>
      <c r="D1553" s="42">
        <f>_xll.qlCalendarAdvance(Calendar,$D1552,B1553,"f",FALSE)</f>
        <v>50256</v>
      </c>
      <c r="E1553" s="177">
        <f>_xll.qlInterestRateIndexValueDate(IndexON,D1553)</f>
        <v>50256</v>
      </c>
      <c r="F1553" s="193">
        <f>IFERROR(_xll.qlIndexFixing(IndexON,D1553,TRUE,_xll.ohTrigger(RecalcTrigger,TriggerON)),NA())</f>
        <v>1.6624622779204401E-2</v>
      </c>
      <c r="H1553" s="42">
        <f>_xll.qlCalendarAdvance(Calendar,$H1552,B1553,"f",FALSE)</f>
        <v>50256</v>
      </c>
      <c r="I1553" s="177">
        <f>_xll.qlInterestRateIndexValueDate(Index1M,$H1553)</f>
        <v>50258</v>
      </c>
      <c r="J1553" s="182">
        <f>IFERROR(_xll.qlIndexFixing(Index1M,$H1553,TRUE,_xll.ohTrigger(RecalcTrigger,Trigger1M)),NA())</f>
        <v>1.6569596724414215E-2</v>
      </c>
      <c r="K1553" s="44">
        <f>IFERROR(_xll.qlIndexFixing(Index3M,H1553,TRUE,_xll.ohTrigger(RecalcTrigger,Trigger3M)),NA())</f>
        <v>1.6992183724356909E-2</v>
      </c>
      <c r="L1553" s="44">
        <f>IFERROR(_xll.qlIndexFixing(Index6M,$H1553,TRUE,_xll.ohTrigger(RecalcTrigger,Trigger6M)),NA())</f>
        <v>1.7080673573914563E-2</v>
      </c>
      <c r="M1553" s="183">
        <f>IFERROR(_xll.qlIndexFixing(Index1Y,$H1553,TRUE,_xll.ohTrigger(RecalcTrigger,Trigger1Y)),NA())</f>
        <v>1.7288779477822421E-2</v>
      </c>
      <c r="N1553" s="182">
        <f>IFERROR(_xll.qlIndexFixing(ONIndex1M,I1553,TRUE,_xll.ohTrigger(RecalcTrigger,Trigger1M)),NA())</f>
        <v>1.6577327191518165E-2</v>
      </c>
      <c r="O1553" s="44">
        <f>IFERROR(_xll.qlIndexFixing(ONIndex3M,I1553,TRUE,_xll.ohTrigger(RecalcTrigger,Trigger3M)),NA())</f>
        <v>1.7025344998611303E-2</v>
      </c>
      <c r="P1553" s="44">
        <f>IFERROR(_xll.qlIndexFixing(ONIndex6M,I1553,TRUE,_xll.ohTrigger(RecalcTrigger,Trigger6M)),NA())</f>
        <v>1.7160283093629047E-2</v>
      </c>
      <c r="Q1553" s="183">
        <f>IFERROR(_xll.qlIndexFixing(ONIndex1Y,I1553,TRUE,_xll.ohTrigger(RecalcTrigger,Trigger1Y)),NA())</f>
        <v>1.7426266326747708E-2</v>
      </c>
    </row>
    <row r="1554" spans="2:17" x14ac:dyDescent="0.2">
      <c r="B1554" s="39" t="s">
        <v>42</v>
      </c>
      <c r="D1554" s="42">
        <f>_xll.qlCalendarAdvance(Calendar,$D1553,B1554,"f",FALSE)</f>
        <v>50263</v>
      </c>
      <c r="E1554" s="177">
        <f>_xll.qlInterestRateIndexValueDate(IndexON,D1554)</f>
        <v>50263</v>
      </c>
      <c r="F1554" s="193">
        <f>IFERROR(_xll.qlIndexFixing(IndexON,D1554,TRUE,_xll.ohTrigger(RecalcTrigger,TriggerON)),NA())</f>
        <v>1.6613423724640697E-2</v>
      </c>
      <c r="H1554" s="42">
        <f>_xll.qlCalendarAdvance(Calendar,$H1553,B1554,"f",FALSE)</f>
        <v>50263</v>
      </c>
      <c r="I1554" s="177">
        <f>_xll.qlInterestRateIndexValueDate(Index1M,$H1554)</f>
        <v>50265</v>
      </c>
      <c r="J1554" s="182">
        <f>IFERROR(_xll.qlIndexFixing(Index1M,$H1554,TRUE,_xll.ohTrigger(RecalcTrigger,Trigger1M)),NA())</f>
        <v>1.6557714172711624E-2</v>
      </c>
      <c r="K1554" s="44">
        <f>IFERROR(_xll.qlIndexFixing(Index3M,H1554,TRUE,_xll.ohTrigger(RecalcTrigger,Trigger3M)),NA())</f>
        <v>1.6980471549554732E-2</v>
      </c>
      <c r="L1554" s="44">
        <f>IFERROR(_xll.qlIndexFixing(Index6M,$H1554,TRUE,_xll.ohTrigger(RecalcTrigger,Trigger6M)),NA())</f>
        <v>1.7068492109759331E-2</v>
      </c>
      <c r="M1554" s="183">
        <f>IFERROR(_xll.qlIndexFixing(Index1Y,$H1554,TRUE,_xll.ohTrigger(RecalcTrigger,Trigger1Y)),NA())</f>
        <v>1.72778031747172E-2</v>
      </c>
      <c r="N1554" s="182">
        <f>IFERROR(_xll.qlIndexFixing(ONIndex1M,I1554,TRUE,_xll.ohTrigger(RecalcTrigger,Trigger1M)),NA())</f>
        <v>1.6565403096366893E-2</v>
      </c>
      <c r="O1554" s="44">
        <f>IFERROR(_xll.qlIndexFixing(ONIndex3M,I1554,TRUE,_xll.ohTrigger(RecalcTrigger,Trigger3M)),NA())</f>
        <v>1.7013503616976067E-2</v>
      </c>
      <c r="P1554" s="44">
        <f>IFERROR(_xll.qlIndexFixing(ONIndex6M,I1554,TRUE,_xll.ohTrigger(RecalcTrigger,Trigger6M)),NA())</f>
        <v>1.7147892846800517E-2</v>
      </c>
      <c r="Q1554" s="183">
        <f>IFERROR(_xll.qlIndexFixing(ONIndex1Y,I1554,TRUE,_xll.ohTrigger(RecalcTrigger,Trigger1Y)),NA())</f>
        <v>1.7414111287132883E-2</v>
      </c>
    </row>
    <row r="1555" spans="2:17" x14ac:dyDescent="0.2">
      <c r="B1555" s="39" t="s">
        <v>42</v>
      </c>
      <c r="D1555" s="42">
        <f>_xll.qlCalendarAdvance(Calendar,$D1554,B1555,"f",FALSE)</f>
        <v>50270</v>
      </c>
      <c r="E1555" s="177">
        <f>_xll.qlInterestRateIndexValueDate(IndexON,D1555)</f>
        <v>50270</v>
      </c>
      <c r="F1555" s="193">
        <f>IFERROR(_xll.qlIndexFixing(IndexON,D1555,TRUE,_xll.ohTrigger(RecalcTrigger,TriggerON)),NA())</f>
        <v>1.6602250434107901E-2</v>
      </c>
      <c r="H1555" s="42">
        <f>_xll.qlCalendarAdvance(Calendar,$H1554,B1555,"f",FALSE)</f>
        <v>50270</v>
      </c>
      <c r="I1555" s="177">
        <f>_xll.qlInterestRateIndexValueDate(Index1M,$H1555)</f>
        <v>50272</v>
      </c>
      <c r="J1555" s="182">
        <f>IFERROR(_xll.qlIndexFixing(Index1M,$H1555,TRUE,_xll.ohTrigger(RecalcTrigger,Trigger1M)),NA())</f>
        <v>1.6545867488922672E-2</v>
      </c>
      <c r="K1555" s="44">
        <f>IFERROR(_xll.qlIndexFixing(Index3M,H1555,TRUE,_xll.ohTrigger(RecalcTrigger,Trigger3M)),NA())</f>
        <v>1.6968790334030308E-2</v>
      </c>
      <c r="L1555" s="44">
        <f>IFERROR(_xll.qlIndexFixing(Index6M,$H1555,TRUE,_xll.ohTrigger(RecalcTrigger,Trigger6M)),NA())</f>
        <v>1.705633684047575E-2</v>
      </c>
      <c r="M1555" s="183">
        <f>IFERROR(_xll.qlIndexFixing(Index1Y,$H1555,TRUE,_xll.ohTrigger(RecalcTrigger,Trigger1Y)),NA())</f>
        <v>1.7266884380424816E-2</v>
      </c>
      <c r="N1555" s="182">
        <f>IFERROR(_xll.qlIndexFixing(ONIndex1M,I1555,TRUE,_xll.ohTrigger(RecalcTrigger,Trigger1M)),NA())</f>
        <v>1.655351435781327E-2</v>
      </c>
      <c r="O1555" s="44">
        <f>IFERROR(_xll.qlIndexFixing(ONIndex3M,I1555,TRUE,_xll.ohTrigger(RecalcTrigger,Trigger3M)),NA())</f>
        <v>1.7001691572113842E-2</v>
      </c>
      <c r="P1555" s="44">
        <f>IFERROR(_xll.qlIndexFixing(ONIndex6M,I1555,TRUE,_xll.ohTrigger(RecalcTrigger,Trigger6M)),NA())</f>
        <v>1.713552568510579E-2</v>
      </c>
      <c r="Q1555" s="183">
        <f>IFERROR(_xll.qlIndexFixing(ONIndex1Y,I1555,TRUE,_xll.ohTrigger(RecalcTrigger,Trigger1Y)),NA())</f>
        <v>1.7402004999480525E-2</v>
      </c>
    </row>
    <row r="1556" spans="2:17" x14ac:dyDescent="0.2">
      <c r="B1556" s="39" t="s">
        <v>42</v>
      </c>
      <c r="D1556" s="42">
        <f>_xll.qlCalendarAdvance(Calendar,$D1555,B1556,"f",FALSE)</f>
        <v>50277</v>
      </c>
      <c r="E1556" s="177">
        <f>_xll.qlInterestRateIndexValueDate(IndexON,D1556)</f>
        <v>50277</v>
      </c>
      <c r="F1556" s="193">
        <f>IFERROR(_xll.qlIndexFixing(IndexON,D1556,TRUE,_xll.ohTrigger(RecalcTrigger,TriggerON)),NA())</f>
        <v>1.6591103146614827E-2</v>
      </c>
      <c r="H1556" s="42">
        <f>_xll.qlCalendarAdvance(Calendar,$H1555,B1556,"f",FALSE)</f>
        <v>50277</v>
      </c>
      <c r="I1556" s="177">
        <f>_xll.qlInterestRateIndexValueDate(Index1M,$H1556)</f>
        <v>50279</v>
      </c>
      <c r="J1556" s="182">
        <f>IFERROR(_xll.qlIndexFixing(Index1M,$H1556,TRUE,_xll.ohTrigger(RecalcTrigger,Trigger1M)),NA())</f>
        <v>1.6534056946123921E-2</v>
      </c>
      <c r="K1556" s="44">
        <f>IFERROR(_xll.qlIndexFixing(Index3M,H1556,TRUE,_xll.ohTrigger(RecalcTrigger,Trigger3M)),NA())</f>
        <v>1.6957140324157856E-2</v>
      </c>
      <c r="L1556" s="44">
        <f>IFERROR(_xll.qlIndexFixing(Index6M,$H1556,TRUE,_xll.ohTrigger(RecalcTrigger,Trigger6M)),NA())</f>
        <v>1.7045572624246105E-2</v>
      </c>
      <c r="M1556" s="183">
        <f>IFERROR(_xll.qlIndexFixing(Index1Y,$H1556,TRUE,_xll.ohTrigger(RecalcTrigger,Trigger1Y)),NA())</f>
        <v>1.7256023399271691E-2</v>
      </c>
      <c r="N1556" s="182">
        <f>IFERROR(_xll.qlIndexFixing(ONIndex1M,I1556,TRUE,_xll.ohTrigger(RecalcTrigger,Trigger1M)),NA())</f>
        <v>1.6541661248599127E-2</v>
      </c>
      <c r="O1556" s="44">
        <f>IFERROR(_xll.qlIndexFixing(ONIndex3M,I1556,TRUE,_xll.ohTrigger(RecalcTrigger,Trigger3M)),NA())</f>
        <v>1.6989909109348389E-2</v>
      </c>
      <c r="P1556" s="44">
        <f>IFERROR(_xll.qlIndexFixing(ONIndex6M,I1556,TRUE,_xll.ohTrigger(RecalcTrigger,Trigger6M)),NA())</f>
        <v>1.7123181830607237E-2</v>
      </c>
      <c r="Q1556" s="183">
        <f>IFERROR(_xll.qlIndexFixing(ONIndex1Y,I1556,TRUE,_xll.ohTrigger(RecalcTrigger,Trigger1Y)),NA())</f>
        <v>1.7389947764350211E-2</v>
      </c>
    </row>
    <row r="1557" spans="2:17" x14ac:dyDescent="0.2">
      <c r="B1557" s="39" t="s">
        <v>42</v>
      </c>
      <c r="D1557" s="42">
        <f>_xll.qlCalendarAdvance(Calendar,$D1556,B1557,"f",FALSE)</f>
        <v>50284</v>
      </c>
      <c r="E1557" s="177">
        <f>_xll.qlInterestRateIndexValueDate(IndexON,D1557)</f>
        <v>50284</v>
      </c>
      <c r="F1557" s="193">
        <f>IFERROR(_xll.qlIndexFixing(IndexON,D1557,TRUE,_xll.ohTrigger(RecalcTrigger,TriggerON)),NA())</f>
        <v>1.6579982101569968E-2</v>
      </c>
      <c r="H1557" s="42">
        <f>_xll.qlCalendarAdvance(Calendar,$H1556,B1557,"f",FALSE)</f>
        <v>50284</v>
      </c>
      <c r="I1557" s="177">
        <f>_xll.qlInterestRateIndexValueDate(Index1M,$H1557)</f>
        <v>50286</v>
      </c>
      <c r="J1557" s="182">
        <f>IFERROR(_xll.qlIndexFixing(Index1M,$H1557,TRUE,_xll.ohTrigger(RecalcTrigger,Trigger1M)),NA())</f>
        <v>1.6522282817396927E-2</v>
      </c>
      <c r="K1557" s="44">
        <f>IFERROR(_xll.qlIndexFixing(Index3M,H1557,TRUE,_xll.ohTrigger(RecalcTrigger,Trigger3M)),NA())</f>
        <v>1.694594741197147E-2</v>
      </c>
      <c r="L1557" s="44">
        <f>IFERROR(_xll.qlIndexFixing(Index6M,$H1557,TRUE,_xll.ohTrigger(RecalcTrigger,Trigger6M)),NA())</f>
        <v>1.7034373748718634E-2</v>
      </c>
      <c r="M1557" s="183">
        <f>IFERROR(_xll.qlIndexFixing(Index1Y,$H1557,TRUE,_xll.ohTrigger(RecalcTrigger,Trigger1Y)),NA())</f>
        <v>1.7245220535580537E-2</v>
      </c>
      <c r="N1557" s="182">
        <f>IFERROR(_xll.qlIndexFixing(ONIndex1M,I1557,TRUE,_xll.ohTrigger(RecalcTrigger,Trigger1M)),NA())</f>
        <v>1.6529844041546227E-2</v>
      </c>
      <c r="O1557" s="44">
        <f>IFERROR(_xll.qlIndexFixing(ONIndex3M,I1557,TRUE,_xll.ohTrigger(RecalcTrigger,Trigger3M)),NA())</f>
        <v>1.6978156474483086E-2</v>
      </c>
      <c r="P1557" s="44">
        <f>IFERROR(_xll.qlIndexFixing(ONIndex6M,I1557,TRUE,_xll.ohTrigger(RecalcTrigger,Trigger6M)),NA())</f>
        <v>1.7110861505367225E-2</v>
      </c>
      <c r="Q1557" s="183">
        <f>IFERROR(_xll.qlIndexFixing(ONIndex1Y,I1557,TRUE,_xll.ohTrigger(RecalcTrigger,Trigger1Y)),NA())</f>
        <v>1.7377939882941007E-2</v>
      </c>
    </row>
    <row r="1558" spans="2:17" x14ac:dyDescent="0.2">
      <c r="B1558" s="39" t="s">
        <v>42</v>
      </c>
      <c r="D1558" s="42">
        <f>_xll.qlCalendarAdvance(Calendar,$D1557,B1558,"f",FALSE)</f>
        <v>50291</v>
      </c>
      <c r="E1558" s="177">
        <f>_xll.qlInterestRateIndexValueDate(IndexON,D1558)</f>
        <v>50291</v>
      </c>
      <c r="F1558" s="193">
        <f>IFERROR(_xll.qlIndexFixing(IndexON,D1558,TRUE,_xll.ohTrigger(RecalcTrigger,TriggerON)),NA())</f>
        <v>1.6568887537742327E-2</v>
      </c>
      <c r="H1558" s="42">
        <f>_xll.qlCalendarAdvance(Calendar,$H1557,B1558,"f",FALSE)</f>
        <v>50291</v>
      </c>
      <c r="I1558" s="177">
        <f>_xll.qlInterestRateIndexValueDate(Index1M,$H1558)</f>
        <v>50293</v>
      </c>
      <c r="J1558" s="182">
        <f>IFERROR(_xll.qlIndexFixing(Index1M,$H1558,TRUE,_xll.ohTrigger(RecalcTrigger,Trigger1M)),NA())</f>
        <v>1.6510545375823249E-2</v>
      </c>
      <c r="K1558" s="44">
        <f>IFERROR(_xll.qlIndexFixing(Index3M,H1558,TRUE,_xll.ohTrigger(RecalcTrigger,Trigger3M)),NA())</f>
        <v>1.6934358785961893E-2</v>
      </c>
      <c r="L1558" s="44">
        <f>IFERROR(_xll.qlIndexFixing(Index6M,$H1558,TRUE,_xll.ohTrigger(RecalcTrigger,Trigger6M)),NA())</f>
        <v>1.7022291281078759E-2</v>
      </c>
      <c r="M1558" s="183">
        <f>IFERROR(_xll.qlIndexFixing(Index1Y,$H1558,TRUE,_xll.ohTrigger(RecalcTrigger,Trigger1Y)),NA())</f>
        <v>1.7234476093671201E-2</v>
      </c>
      <c r="N1558" s="182">
        <f>IFERROR(_xll.qlIndexFixing(ONIndex1M,I1558,TRUE,_xll.ohTrigger(RecalcTrigger,Trigger1M)),NA())</f>
        <v>1.6518063009556272E-2</v>
      </c>
      <c r="O1558" s="44">
        <f>IFERROR(_xll.qlIndexFixing(ONIndex3M,I1558,TRUE,_xll.ohTrigger(RecalcTrigger,Trigger3M)),NA())</f>
        <v>1.6966433913161438E-2</v>
      </c>
      <c r="P1558" s="44">
        <f>IFERROR(_xll.qlIndexFixing(ONIndex6M,I1558,TRUE,_xll.ohTrigger(RecalcTrigger,Trigger6M)),NA())</f>
        <v>1.7098564931368188E-2</v>
      </c>
      <c r="Q1558" s="183">
        <f>IFERROR(_xll.qlIndexFixing(ONIndex1Y,I1558,TRUE,_xll.ohTrigger(RecalcTrigger,Trigger1Y)),NA())</f>
        <v>1.7365981656132234E-2</v>
      </c>
    </row>
    <row r="1559" spans="2:17" x14ac:dyDescent="0.2">
      <c r="B1559" s="39" t="s">
        <v>42</v>
      </c>
      <c r="D1559" s="42">
        <f>_xll.qlCalendarAdvance(Calendar,$D1558,B1559,"f",FALSE)</f>
        <v>50298</v>
      </c>
      <c r="E1559" s="177">
        <f>_xll.qlInterestRateIndexValueDate(IndexON,D1559)</f>
        <v>50298</v>
      </c>
      <c r="F1559" s="193">
        <f>IFERROR(_xll.qlIndexFixing(IndexON,D1559,TRUE,_xll.ohTrigger(RecalcTrigger,TriggerON)),NA())</f>
        <v>1.6557819694780207E-2</v>
      </c>
      <c r="H1559" s="42">
        <f>_xll.qlCalendarAdvance(Calendar,$H1558,B1559,"f",FALSE)</f>
        <v>50298</v>
      </c>
      <c r="I1559" s="177">
        <f>_xll.qlInterestRateIndexValueDate(Index1M,$H1559)</f>
        <v>50300</v>
      </c>
      <c r="J1559" s="182">
        <f>IFERROR(_xll.qlIndexFixing(Index1M,$H1559,TRUE,_xll.ohTrigger(RecalcTrigger,Trigger1M)),NA())</f>
        <v>1.6498844894474451E-2</v>
      </c>
      <c r="K1559" s="44">
        <f>IFERROR(_xll.qlIndexFixing(Index3M,H1559,TRUE,_xll.ohTrigger(RecalcTrigger,Trigger3M)),NA())</f>
        <v>1.6922802085239348E-2</v>
      </c>
      <c r="L1559" s="44">
        <f>IFERROR(_xll.qlIndexFixing(Index6M,$H1559,TRUE,_xll.ohTrigger(RecalcTrigger,Trigger6M)),NA())</f>
        <v>1.7010235814092528E-2</v>
      </c>
      <c r="M1559" s="183">
        <f>IFERROR(_xll.qlIndexFixing(Index1Y,$H1559,TRUE,_xll.ohTrigger(RecalcTrigger,Trigger1Y)),NA())</f>
        <v>1.7223790377860482E-2</v>
      </c>
      <c r="N1559" s="182">
        <f>IFERROR(_xll.qlIndexFixing(ONIndex1M,I1559,TRUE,_xll.ohTrigger(RecalcTrigger,Trigger1M)),NA())</f>
        <v>1.6506318425291155E-2</v>
      </c>
      <c r="O1559" s="44">
        <f>IFERROR(_xll.qlIndexFixing(ONIndex3M,I1559,TRUE,_xll.ohTrigger(RecalcTrigger,Trigger3M)),NA())</f>
        <v>1.695474167086708E-2</v>
      </c>
      <c r="P1559" s="44">
        <f>IFERROR(_xll.qlIndexFixing(ONIndex6M,I1559,TRUE,_xll.ohTrigger(RecalcTrigger,Trigger6M)),NA())</f>
        <v>1.7086292330752428E-2</v>
      </c>
      <c r="Q1559" s="183">
        <f>IFERROR(_xll.qlIndexFixing(ONIndex1Y,I1559,TRUE,_xll.ohTrigger(RecalcTrigger,Trigger1Y)),NA())</f>
        <v>1.7354073384883151E-2</v>
      </c>
    </row>
    <row r="1560" spans="2:17" x14ac:dyDescent="0.2">
      <c r="B1560" s="39" t="s">
        <v>42</v>
      </c>
      <c r="D1560" s="42">
        <f>_xll.qlCalendarAdvance(Calendar,$D1559,B1560,"f",FALSE)</f>
        <v>50305</v>
      </c>
      <c r="E1560" s="177">
        <f>_xll.qlInterestRateIndexValueDate(IndexON,D1560)</f>
        <v>50305</v>
      </c>
      <c r="F1560" s="193">
        <f>IFERROR(_xll.qlIndexFixing(IndexON,D1560,TRUE,_xll.ohTrigger(RecalcTrigger,TriggerON)),NA())</f>
        <v>1.6546778811532548E-2</v>
      </c>
      <c r="H1560" s="42">
        <f>_xll.qlCalendarAdvance(Calendar,$H1559,B1560,"f",FALSE)</f>
        <v>50305</v>
      </c>
      <c r="I1560" s="177">
        <f>_xll.qlInterestRateIndexValueDate(Index1M,$H1560)</f>
        <v>50307</v>
      </c>
      <c r="J1560" s="182">
        <f>IFERROR(_xll.qlIndexFixing(Index1M,$H1560,TRUE,_xll.ohTrigger(RecalcTrigger,Trigger1M)),NA())</f>
        <v>1.6487181646432092E-2</v>
      </c>
      <c r="K1560" s="44">
        <f>IFERROR(_xll.qlIndexFixing(Index3M,H1560,TRUE,_xll.ohTrigger(RecalcTrigger,Trigger3M)),NA())</f>
        <v>1.6911277556157976E-2</v>
      </c>
      <c r="L1560" s="44">
        <f>IFERROR(_xll.qlIndexFixing(Index6M,$H1560,TRUE,_xll.ohTrigger(RecalcTrigger,Trigger6M)),NA())</f>
        <v>1.6998207571200661E-2</v>
      </c>
      <c r="M1560" s="183">
        <f>IFERROR(_xll.qlIndexFixing(Index1Y,$H1560,TRUE,_xll.ohTrigger(RecalcTrigger,Trigger1Y)),NA())</f>
        <v>1.7213163692461883E-2</v>
      </c>
      <c r="N1560" s="182">
        <f>IFERROR(_xll.qlIndexFixing(ONIndex1M,I1560,TRUE,_xll.ohTrigger(RecalcTrigger,Trigger1M)),NA())</f>
        <v>1.6494610561732514E-2</v>
      </c>
      <c r="O1560" s="44">
        <f>IFERROR(_xll.qlIndexFixing(ONIndex3M,I1560,TRUE,_xll.ohTrigger(RecalcTrigger,Trigger3M)),NA())</f>
        <v>1.6943079993083643E-2</v>
      </c>
      <c r="P1560" s="44">
        <f>IFERROR(_xll.qlIndexFixing(ONIndex6M,I1560,TRUE,_xll.ohTrigger(RecalcTrigger,Trigger6M)),NA())</f>
        <v>1.7074043925342508E-2</v>
      </c>
      <c r="Q1560" s="183">
        <f>IFERROR(_xll.qlIndexFixing(ONIndex1Y,I1560,TRUE,_xll.ohTrigger(RecalcTrigger,Trigger1Y)),NA())</f>
        <v>1.7342215370073077E-2</v>
      </c>
    </row>
    <row r="1561" spans="2:17" x14ac:dyDescent="0.2">
      <c r="B1561" s="39" t="s">
        <v>42</v>
      </c>
      <c r="D1561" s="42">
        <f>_xll.qlCalendarAdvance(Calendar,$D1560,B1561,"f",FALSE)</f>
        <v>50312</v>
      </c>
      <c r="E1561" s="177">
        <f>_xll.qlInterestRateIndexValueDate(IndexON,D1561)</f>
        <v>50312</v>
      </c>
      <c r="F1561" s="193">
        <f>IFERROR(_xll.qlIndexFixing(IndexON,D1561,TRUE,_xll.ohTrigger(RecalcTrigger,TriggerON)),NA())</f>
        <v>1.6535765127168034E-2</v>
      </c>
      <c r="H1561" s="42">
        <f>_xll.qlCalendarAdvance(Calendar,$H1560,B1561,"f",FALSE)</f>
        <v>50312</v>
      </c>
      <c r="I1561" s="177">
        <f>_xll.qlInterestRateIndexValueDate(Index1M,$H1561)</f>
        <v>50314</v>
      </c>
      <c r="J1561" s="182">
        <f>IFERROR(_xll.qlIndexFixing(Index1M,$H1561,TRUE,_xll.ohTrigger(RecalcTrigger,Trigger1M)),NA())</f>
        <v>1.6475555904770234E-2</v>
      </c>
      <c r="K1561" s="44">
        <f>IFERROR(_xll.qlIndexFixing(Index3M,H1561,TRUE,_xll.ohTrigger(RecalcTrigger,Trigger3M)),NA())</f>
        <v>1.689811257848078E-2</v>
      </c>
      <c r="L1561" s="44">
        <f>IFERROR(_xll.qlIndexFixing(Index6M,$H1561,TRUE,_xll.ohTrigger(RecalcTrigger,Trigger6M)),NA())</f>
        <v>1.6985758724764245E-2</v>
      </c>
      <c r="M1561" s="183">
        <f>IFERROR(_xll.qlIndexFixing(Index1Y,$H1561,TRUE,_xll.ohTrigger(RecalcTrigger,Trigger1Y)),NA())</f>
        <v>1.7202596341787377E-2</v>
      </c>
      <c r="N1561" s="182">
        <f>IFERROR(_xll.qlIndexFixing(ONIndex1M,I1561,TRUE,_xll.ohTrigger(RecalcTrigger,Trigger1M)),NA())</f>
        <v>1.6482939691542242E-2</v>
      </c>
      <c r="O1561" s="44">
        <f>IFERROR(_xll.qlIndexFixing(ONIndex3M,I1561,TRUE,_xll.ohTrigger(RecalcTrigger,Trigger3M)),NA())</f>
        <v>1.6931449125614506E-2</v>
      </c>
      <c r="P1561" s="44">
        <f>IFERROR(_xll.qlIndexFixing(ONIndex6M,I1561,TRUE,_xll.ohTrigger(RecalcTrigger,Trigger6M)),NA())</f>
        <v>1.7061819937440603E-2</v>
      </c>
      <c r="Q1561" s="183">
        <f>IFERROR(_xll.qlIndexFixing(ONIndex1Y,I1561,TRUE,_xll.ohTrigger(RecalcTrigger,Trigger1Y)),NA())</f>
        <v>1.7330407912741208E-2</v>
      </c>
    </row>
    <row r="1562" spans="2:17" x14ac:dyDescent="0.2">
      <c r="B1562" s="39" t="s">
        <v>42</v>
      </c>
      <c r="D1562" s="42">
        <f>_xll.qlCalendarAdvance(Calendar,$D1561,B1562,"f",FALSE)</f>
        <v>50319</v>
      </c>
      <c r="E1562" s="177">
        <f>_xll.qlInterestRateIndexValueDate(IndexON,D1562)</f>
        <v>50319</v>
      </c>
      <c r="F1562" s="193">
        <f>IFERROR(_xll.qlIndexFixing(IndexON,D1562,TRUE,_xll.ohTrigger(RecalcTrigger,TriggerON)),NA())</f>
        <v>1.6524778881015223E-2</v>
      </c>
      <c r="H1562" s="42">
        <f>_xll.qlCalendarAdvance(Calendar,$H1561,B1562,"f",FALSE)</f>
        <v>50319</v>
      </c>
      <c r="I1562" s="177">
        <f>_xll.qlInterestRateIndexValueDate(Index1M,$H1562)</f>
        <v>50321</v>
      </c>
      <c r="J1562" s="182">
        <f>IFERROR(_xll.qlIndexFixing(Index1M,$H1562,TRUE,_xll.ohTrigger(RecalcTrigger,Trigger1M)),NA())</f>
        <v>1.6463967942565438E-2</v>
      </c>
      <c r="K1562" s="44">
        <f>IFERROR(_xll.qlIndexFixing(Index3M,H1562,TRUE,_xll.ohTrigger(RecalcTrigger,Trigger3M)),NA())</f>
        <v>1.6887909380128997E-2</v>
      </c>
      <c r="L1562" s="44">
        <f>IFERROR(_xll.qlIndexFixing(Index6M,$H1562,TRUE,_xll.ohTrigger(RecalcTrigger,Trigger6M)),NA())</f>
        <v>1.6973787092249917E-2</v>
      </c>
      <c r="M1562" s="183">
        <f>IFERROR(_xll.qlIndexFixing(Index1Y,$H1562,TRUE,_xll.ohTrigger(RecalcTrigger,Trigger1Y)),NA())</f>
        <v>1.7192088630145652E-2</v>
      </c>
      <c r="N1562" s="182">
        <f>IFERROR(_xll.qlIndexFixing(ONIndex1M,I1562,TRUE,_xll.ohTrigger(RecalcTrigger,Trigger1M)),NA())</f>
        <v>1.6471306087462168E-2</v>
      </c>
      <c r="O1562" s="44">
        <f>IFERROR(_xll.qlIndexFixing(ONIndex3M,I1562,TRUE,_xll.ohTrigger(RecalcTrigger,Trigger3M)),NA())</f>
        <v>1.6919849313943303E-2</v>
      </c>
      <c r="P1562" s="44">
        <f>IFERROR(_xll.qlIndexFixing(ONIndex6M,I1562,TRUE,_xll.ohTrigger(RecalcTrigger,Trigger6M)),NA())</f>
        <v>1.704962058894921E-2</v>
      </c>
      <c r="Q1562" s="183">
        <f>IFERROR(_xll.qlIndexFixing(ONIndex1Y,I1562,TRUE,_xll.ohTrigger(RecalcTrigger,Trigger1Y)),NA())</f>
        <v>1.73186513138468E-2</v>
      </c>
    </row>
    <row r="1563" spans="2:17" x14ac:dyDescent="0.2">
      <c r="B1563" s="39" t="s">
        <v>42</v>
      </c>
      <c r="D1563" s="42">
        <f>_xll.qlCalendarAdvance(Calendar,$D1562,B1563,"f",FALSE)</f>
        <v>50326</v>
      </c>
      <c r="E1563" s="177">
        <f>_xll.qlInterestRateIndexValueDate(IndexON,D1563)</f>
        <v>50326</v>
      </c>
      <c r="F1563" s="193">
        <f>IFERROR(_xll.qlIndexFixing(IndexON,D1563,TRUE,_xll.ohTrigger(RecalcTrigger,TriggerON)),NA())</f>
        <v>1.6513820312162864E-2</v>
      </c>
      <c r="H1563" s="42">
        <f>_xll.qlCalendarAdvance(Calendar,$H1562,B1563,"f",FALSE)</f>
        <v>50326</v>
      </c>
      <c r="I1563" s="177">
        <f>_xll.qlInterestRateIndexValueDate(Index1M,$H1563)</f>
        <v>50328</v>
      </c>
      <c r="J1563" s="182">
        <f>IFERROR(_xll.qlIndexFixing(Index1M,$H1563,TRUE,_xll.ohTrigger(RecalcTrigger,Trigger1M)),NA())</f>
        <v>1.6452418032891769E-2</v>
      </c>
      <c r="K1563" s="44">
        <f>IFERROR(_xll.qlIndexFixing(Index3M,H1563,TRUE,_xll.ohTrigger(RecalcTrigger,Trigger3M)),NA())</f>
        <v>1.6876484708037154E-2</v>
      </c>
      <c r="L1563" s="44">
        <f>IFERROR(_xll.qlIndexFixing(Index6M,$H1563,TRUE,_xll.ohTrigger(RecalcTrigger,Trigger6M)),NA())</f>
        <v>1.6961843371789794E-2</v>
      </c>
      <c r="M1563" s="183">
        <f>IFERROR(_xll.qlIndexFixing(Index1Y,$H1563,TRUE,_xll.ohTrigger(RecalcTrigger,Trigger1Y)),NA())</f>
        <v>1.7181640861843206E-2</v>
      </c>
      <c r="N1563" s="182">
        <f>IFERROR(_xll.qlIndexFixing(ONIndex1M,I1563,TRUE,_xll.ohTrigger(RecalcTrigger,Trigger1M)),NA())</f>
        <v>1.6459710022393992E-2</v>
      </c>
      <c r="O1563" s="44">
        <f>IFERROR(_xll.qlIndexFixing(ONIndex3M,I1563,TRUE,_xll.ohTrigger(RecalcTrigger,Trigger3M)),NA())</f>
        <v>1.6908280803713538E-2</v>
      </c>
      <c r="P1563" s="44">
        <f>IFERROR(_xll.qlIndexFixing(ONIndex6M,I1563,TRUE,_xll.ohTrigger(RecalcTrigger,Trigger6M)),NA())</f>
        <v>1.7037446101850762E-2</v>
      </c>
      <c r="Q1563" s="183">
        <f>IFERROR(_xll.qlIndexFixing(ONIndex1Y,I1563,TRUE,_xll.ohTrigger(RecalcTrigger,Trigger1Y)),NA())</f>
        <v>1.7306945874189239E-2</v>
      </c>
    </row>
    <row r="1564" spans="2:17" x14ac:dyDescent="0.2">
      <c r="B1564" s="39" t="s">
        <v>42</v>
      </c>
      <c r="D1564" s="42">
        <f>_xll.qlCalendarAdvance(Calendar,$D1563,B1564,"f",FALSE)</f>
        <v>50333</v>
      </c>
      <c r="E1564" s="177">
        <f>_xll.qlInterestRateIndexValueDate(IndexON,D1564)</f>
        <v>50333</v>
      </c>
      <c r="F1564" s="193">
        <f>IFERROR(_xll.qlIndexFixing(IndexON,D1564,TRUE,_xll.ohTrigger(RecalcTrigger,TriggerON)),NA())</f>
        <v>1.650288965977964E-2</v>
      </c>
      <c r="H1564" s="42">
        <f>_xll.qlCalendarAdvance(Calendar,$H1563,B1564,"f",FALSE)</f>
        <v>50333</v>
      </c>
      <c r="I1564" s="177">
        <f>_xll.qlInterestRateIndexValueDate(Index1M,$H1564)</f>
        <v>50335</v>
      </c>
      <c r="J1564" s="182">
        <f>IFERROR(_xll.qlIndexFixing(Index1M,$H1564,TRUE,_xll.ohTrigger(RecalcTrigger,Trigger1M)),NA())</f>
        <v>1.6440906448825787E-2</v>
      </c>
      <c r="K1564" s="44">
        <f>IFERROR(_xll.qlIndexFixing(Index3M,H1564,TRUE,_xll.ohTrigger(RecalcTrigger,Trigger3M)),NA())</f>
        <v>1.6865093212492039E-2</v>
      </c>
      <c r="L1564" s="44">
        <f>IFERROR(_xll.qlIndexFixing(Index6M,$H1564,TRUE,_xll.ohTrigger(RecalcTrigger,Trigger6M)),NA())</f>
        <v>1.6949927786813944E-2</v>
      </c>
      <c r="M1564" s="183">
        <f>IFERROR(_xll.qlIndexFixing(Index1Y,$H1564,TRUE,_xll.ohTrigger(RecalcTrigger,Trigger1Y)),NA())</f>
        <v>1.717125334118522E-2</v>
      </c>
      <c r="N1564" s="182">
        <f>IFERROR(_xll.qlIndexFixing(ONIndex1M,I1564,TRUE,_xll.ohTrigger(RecalcTrigger,Trigger1M)),NA())</f>
        <v>1.644815176915948E-2</v>
      </c>
      <c r="O1564" s="44">
        <f>IFERROR(_xll.qlIndexFixing(ONIndex3M,I1564,TRUE,_xll.ohTrigger(RecalcTrigger,Trigger3M)),NA())</f>
        <v>1.6896743840408845E-2</v>
      </c>
      <c r="P1564" s="44">
        <f>IFERROR(_xll.qlIndexFixing(ONIndex6M,I1564,TRUE,_xll.ohTrigger(RecalcTrigger,Trigger6M)),NA())</f>
        <v>1.702529669812769E-2</v>
      </c>
      <c r="Q1564" s="183">
        <f>IFERROR(_xll.qlIndexFixing(ONIndex1Y,I1564,TRUE,_xll.ohTrigger(RecalcTrigger,Trigger1Y)),NA())</f>
        <v>1.7295291894887654E-2</v>
      </c>
    </row>
    <row r="1565" spans="2:17" x14ac:dyDescent="0.2">
      <c r="B1565" s="39" t="s">
        <v>42</v>
      </c>
      <c r="D1565" s="42">
        <f>_xll.qlCalendarAdvance(Calendar,$D1564,B1565,"f",FALSE)</f>
        <v>50340</v>
      </c>
      <c r="E1565" s="177">
        <f>_xll.qlInterestRateIndexValueDate(IndexON,D1565)</f>
        <v>50340</v>
      </c>
      <c r="F1565" s="193">
        <f>IFERROR(_xll.qlIndexFixing(IndexON,D1565,TRUE,_xll.ohTrigger(RecalcTrigger,TriggerON)),NA())</f>
        <v>1.6491987163034239E-2</v>
      </c>
      <c r="H1565" s="42">
        <f>_xll.qlCalendarAdvance(Calendar,$H1564,B1565,"f",FALSE)</f>
        <v>50340</v>
      </c>
      <c r="I1565" s="177">
        <f>_xll.qlInterestRateIndexValueDate(Index1M,$H1565)</f>
        <v>50342</v>
      </c>
      <c r="J1565" s="182">
        <f>IFERROR(_xll.qlIndexFixing(Index1M,$H1565,TRUE,_xll.ohTrigger(RecalcTrigger,Trigger1M)),NA())</f>
        <v>1.642943346343656E-2</v>
      </c>
      <c r="K1565" s="44">
        <f>IFERROR(_xll.qlIndexFixing(Index3M,H1565,TRUE,_xll.ohTrigger(RecalcTrigger,Trigger3M)),NA())</f>
        <v>1.6853735139846157E-2</v>
      </c>
      <c r="L1565" s="44">
        <f>IFERROR(_xll.qlIndexFixing(Index6M,$H1565,TRUE,_xll.ohTrigger(RecalcTrigger,Trigger6M)),NA())</f>
        <v>1.6938040560749795E-2</v>
      </c>
      <c r="M1565" s="183">
        <f>IFERROR(_xll.qlIndexFixing(Index1Y,$H1565,TRUE,_xll.ohTrigger(RecalcTrigger,Trigger1Y)),NA())</f>
        <v>1.7160926372474253E-2</v>
      </c>
      <c r="N1565" s="182">
        <f>IFERROR(_xll.qlIndexFixing(ONIndex1M,I1565,TRUE,_xll.ohTrigger(RecalcTrigger,Trigger1M)),NA())</f>
        <v>1.6436631600500462E-2</v>
      </c>
      <c r="O1565" s="44">
        <f>IFERROR(_xll.qlIndexFixing(ONIndex3M,I1565,TRUE,_xll.ohTrigger(RecalcTrigger,Trigger3M)),NA())</f>
        <v>1.6885238669672731E-2</v>
      </c>
      <c r="P1565" s="44">
        <f>IFERROR(_xll.qlIndexFixing(ONIndex6M,I1565,TRUE,_xll.ohTrigger(RecalcTrigger,Trigger6M)),NA())</f>
        <v>1.7013172600162108E-2</v>
      </c>
      <c r="Q1565" s="183">
        <f>IFERROR(_xll.qlIndexFixing(ONIndex1Y,I1565,TRUE,_xll.ohTrigger(RecalcTrigger,Trigger1Y)),NA())</f>
        <v>1.7283689676901304E-2</v>
      </c>
    </row>
    <row r="1566" spans="2:17" x14ac:dyDescent="0.2">
      <c r="B1566" s="39" t="s">
        <v>42</v>
      </c>
      <c r="D1566" s="42">
        <f>_xll.qlCalendarAdvance(Calendar,$D1565,B1566,"f",FALSE)</f>
        <v>50347</v>
      </c>
      <c r="E1566" s="177">
        <f>_xll.qlInterestRateIndexValueDate(IndexON,D1566)</f>
        <v>50347</v>
      </c>
      <c r="F1566" s="193">
        <f>IFERROR(_xll.qlIndexFixing(IndexON,D1566,TRUE,_xll.ohTrigger(RecalcTrigger,TriggerON)),NA())</f>
        <v>1.6481113061015407E-2</v>
      </c>
      <c r="H1566" s="42">
        <f>_xll.qlCalendarAdvance(Calendar,$H1565,B1566,"f",FALSE)</f>
        <v>50347</v>
      </c>
      <c r="I1566" s="177">
        <f>_xll.qlInterestRateIndexValueDate(Index1M,$H1566)</f>
        <v>50349</v>
      </c>
      <c r="J1566" s="182">
        <f>IFERROR(_xll.qlIndexFixing(Index1M,$H1566,TRUE,_xll.ohTrigger(RecalcTrigger,Trigger1M)),NA())</f>
        <v>1.6417999349800649E-2</v>
      </c>
      <c r="K1566" s="44">
        <f>IFERROR(_xll.qlIndexFixing(Index3M,H1566,TRUE,_xll.ohTrigger(RecalcTrigger,Trigger3M)),NA())</f>
        <v>1.6842410736450267E-2</v>
      </c>
      <c r="L1566" s="44">
        <f>IFERROR(_xll.qlIndexFixing(Index6M,$H1566,TRUE,_xll.ohTrigger(RecalcTrigger,Trigger6M)),NA())</f>
        <v>1.6926622331977018E-2</v>
      </c>
      <c r="M1566" s="183">
        <f>IFERROR(_xll.qlIndexFixing(Index1Y,$H1566,TRUE,_xll.ohTrigger(RecalcTrigger,Trigger1Y)),NA())</f>
        <v>1.7150660260011545E-2</v>
      </c>
      <c r="N1566" s="182">
        <f>IFERROR(_xll.qlIndexFixing(ONIndex1M,I1566,TRUE,_xll.ohTrigger(RecalcTrigger,Trigger1M)),NA())</f>
        <v>1.6425149789318638E-2</v>
      </c>
      <c r="O1566" s="44">
        <f>IFERROR(_xll.qlIndexFixing(ONIndex3M,I1566,TRUE,_xll.ohTrigger(RecalcTrigger,Trigger3M)),NA())</f>
        <v>1.6873765537148699E-2</v>
      </c>
      <c r="P1566" s="44">
        <f>IFERROR(_xll.qlIndexFixing(ONIndex6M,I1566,TRUE,_xll.ohTrigger(RecalcTrigger,Trigger6M)),NA())</f>
        <v>1.7001074029696639E-2</v>
      </c>
      <c r="Q1566" s="183">
        <f>IFERROR(_xll.qlIndexFixing(ONIndex1Y,I1566,TRUE,_xll.ohTrigger(RecalcTrigger,Trigger1Y)),NA())</f>
        <v>1.72721395208697E-2</v>
      </c>
    </row>
    <row r="1567" spans="2:17" x14ac:dyDescent="0.2">
      <c r="B1567" s="39" t="s">
        <v>42</v>
      </c>
      <c r="D1567" s="42">
        <f>_xll.qlCalendarAdvance(Calendar,$D1566,B1567,"f",FALSE)</f>
        <v>50354</v>
      </c>
      <c r="E1567" s="177">
        <f>_xll.qlInterestRateIndexValueDate(IndexON,D1567)</f>
        <v>50354</v>
      </c>
      <c r="F1567" s="193">
        <f>IFERROR(_xll.qlIndexFixing(IndexON,D1567,TRUE,_xll.ohTrigger(RecalcTrigger,TriggerON)),NA())</f>
        <v>1.6470267593131638E-2</v>
      </c>
      <c r="H1567" s="42">
        <f>_xll.qlCalendarAdvance(Calendar,$H1566,B1567,"f",FALSE)</f>
        <v>50354</v>
      </c>
      <c r="I1567" s="177">
        <f>_xll.qlInterestRateIndexValueDate(Index1M,$H1567)</f>
        <v>50356</v>
      </c>
      <c r="J1567" s="182">
        <f>IFERROR(_xll.qlIndexFixing(Index1M,$H1567,TRUE,_xll.ohTrigger(RecalcTrigger,Trigger1M)),NA())</f>
        <v>1.6406604380987122E-2</v>
      </c>
      <c r="K1567" s="44">
        <f>IFERROR(_xll.qlIndexFixing(Index3M,H1567,TRUE,_xll.ohTrigger(RecalcTrigger,Trigger3M)),NA())</f>
        <v>1.6831120248654272E-2</v>
      </c>
      <c r="L1567" s="44">
        <f>IFERROR(_xll.qlIndexFixing(Index6M,$H1567,TRUE,_xll.ohTrigger(RecalcTrigger,Trigger6M)),NA())</f>
        <v>1.6914790913730573E-2</v>
      </c>
      <c r="M1567" s="183">
        <f>IFERROR(_xll.qlIndexFixing(Index1Y,$H1567,TRUE,_xll.ohTrigger(RecalcTrigger,Trigger1Y)),NA())</f>
        <v>1.7140455308096589E-2</v>
      </c>
      <c r="N1567" s="182">
        <f>IFERROR(_xll.qlIndexFixing(ONIndex1M,I1567,TRUE,_xll.ohTrigger(RecalcTrigger,Trigger1M)),NA())</f>
        <v>1.6413706608195966E-2</v>
      </c>
      <c r="O1567" s="44">
        <f>IFERROR(_xll.qlIndexFixing(ONIndex3M,I1567,TRUE,_xll.ohTrigger(RecalcTrigger,Trigger3M)),NA())</f>
        <v>1.6862324688400321E-2</v>
      </c>
      <c r="P1567" s="44">
        <f>IFERROR(_xll.qlIndexFixing(ONIndex6M,I1567,TRUE,_xll.ohTrigger(RecalcTrigger,Trigger6M)),NA())</f>
        <v>1.6989001208873589E-2</v>
      </c>
      <c r="Q1567" s="183">
        <f>IFERROR(_xll.qlIndexFixing(ONIndex1Y,I1567,TRUE,_xll.ohTrigger(RecalcTrigger,Trigger1Y)),NA())</f>
        <v>1.7260641728071846E-2</v>
      </c>
    </row>
    <row r="1568" spans="2:17" x14ac:dyDescent="0.2">
      <c r="B1568" s="39" t="s">
        <v>42</v>
      </c>
      <c r="D1568" s="42">
        <f>_xll.qlCalendarAdvance(Calendar,$D1567,B1568,"f",FALSE)</f>
        <v>50361</v>
      </c>
      <c r="E1568" s="177">
        <f>_xll.qlInterestRateIndexValueDate(IndexON,D1568)</f>
        <v>50361</v>
      </c>
      <c r="F1568" s="193">
        <f>IFERROR(_xll.qlIndexFixing(IndexON,D1568,TRUE,_xll.ohTrigger(RecalcTrigger,TriggerON)),NA())</f>
        <v>1.6459450998391745E-2</v>
      </c>
      <c r="H1568" s="42">
        <f>_xll.qlCalendarAdvance(Calendar,$H1567,B1568,"f",FALSE)</f>
        <v>50361</v>
      </c>
      <c r="I1568" s="177">
        <f>_xll.qlInterestRateIndexValueDate(Index1M,$H1568)</f>
        <v>50363</v>
      </c>
      <c r="J1568" s="182">
        <f>IFERROR(_xll.qlIndexFixing(Index1M,$H1568,TRUE,_xll.ohTrigger(RecalcTrigger,Trigger1M)),NA())</f>
        <v>1.6395248830070042E-2</v>
      </c>
      <c r="K1568" s="44">
        <f>IFERROR(_xll.qlIndexFixing(Index3M,H1568,TRUE,_xll.ohTrigger(RecalcTrigger,Trigger3M)),NA())</f>
        <v>1.6819863922801988E-2</v>
      </c>
      <c r="L1568" s="44">
        <f>IFERROR(_xll.qlIndexFixing(Index6M,$H1568,TRUE,_xll.ohTrigger(RecalcTrigger,Trigger6M)),NA())</f>
        <v>1.690298850695271E-2</v>
      </c>
      <c r="M1568" s="183">
        <f>IFERROR(_xll.qlIndexFixing(Index1Y,$H1568,TRUE,_xll.ohTrigger(RecalcTrigger,Trigger1Y)),NA())</f>
        <v>1.7130311821027998E-2</v>
      </c>
      <c r="N1568" s="182">
        <f>IFERROR(_xll.qlIndexFixing(ONIndex1M,I1568,TRUE,_xll.ohTrigger(RecalcTrigger,Trigger1M)),NA())</f>
        <v>1.6402302330114082E-2</v>
      </c>
      <c r="O1568" s="44">
        <f>IFERROR(_xll.qlIndexFixing(ONIndex3M,I1568,TRUE,_xll.ohTrigger(RecalcTrigger,Trigger3M)),NA())</f>
        <v>1.6850916369071101E-2</v>
      </c>
      <c r="P1568" s="44">
        <f>IFERROR(_xll.qlIndexFixing(ONIndex6M,I1568,TRUE,_xll.ohTrigger(RecalcTrigger,Trigger6M)),NA())</f>
        <v>1.6976954359595453E-2</v>
      </c>
      <c r="Q1568" s="183">
        <f>IFERROR(_xll.qlIndexFixing(ONIndex1Y,I1568,TRUE,_xll.ohTrigger(RecalcTrigger,Trigger1Y)),NA())</f>
        <v>1.7249196599307126E-2</v>
      </c>
    </row>
    <row r="1569" spans="2:17" x14ac:dyDescent="0.2">
      <c r="B1569" s="39" t="s">
        <v>42</v>
      </c>
      <c r="D1569" s="42">
        <f>_xll.qlCalendarAdvance(Calendar,$D1568,B1569,"f",FALSE)</f>
        <v>50368</v>
      </c>
      <c r="E1569" s="177">
        <f>_xll.qlInterestRateIndexValueDate(IndexON,D1569)</f>
        <v>50368</v>
      </c>
      <c r="F1569" s="193">
        <f>IFERROR(_xll.qlIndexFixing(IndexON,D1569,TRUE,_xll.ohTrigger(RecalcTrigger,TriggerON)),NA())</f>
        <v>1.6448663515964412E-2</v>
      </c>
      <c r="H1569" s="42">
        <f>_xll.qlCalendarAdvance(Calendar,$H1568,B1569,"f",FALSE)</f>
        <v>50368</v>
      </c>
      <c r="I1569" s="177">
        <f>_xll.qlInterestRateIndexValueDate(Index1M,$H1569)</f>
        <v>50370</v>
      </c>
      <c r="J1569" s="182">
        <f>IFERROR(_xll.qlIndexFixing(Index1M,$H1569,TRUE,_xll.ohTrigger(RecalcTrigger,Trigger1M)),NA())</f>
        <v>1.6383932970118475E-2</v>
      </c>
      <c r="K1569" s="44">
        <f>IFERROR(_xll.qlIndexFixing(Index3M,H1569,TRUE,_xll.ohTrigger(RecalcTrigger,Trigger3M)),NA())</f>
        <v>1.680864200524157E-2</v>
      </c>
      <c r="L1569" s="44">
        <f>IFERROR(_xll.qlIndexFixing(Index6M,$H1569,TRUE,_xll.ohTrigger(RecalcTrigger,Trigger6M)),NA())</f>
        <v>1.689121533504661E-2</v>
      </c>
      <c r="M1569" s="183">
        <f>IFERROR(_xll.qlIndexFixing(Index1Y,$H1569,TRUE,_xll.ohTrigger(RecalcTrigger,Trigger1Y)),NA())</f>
        <v>1.7120230103103064E-2</v>
      </c>
      <c r="N1569" s="182">
        <f>IFERROR(_xll.qlIndexFixing(ONIndex1M,I1569,TRUE,_xll.ohTrigger(RecalcTrigger,Trigger1M)),NA())</f>
        <v>1.6390937227974689E-2</v>
      </c>
      <c r="O1569" s="44">
        <f>IFERROR(_xll.qlIndexFixing(ONIndex3M,I1569,TRUE,_xll.ohTrigger(RecalcTrigger,Trigger3M)),NA())</f>
        <v>1.6839540824644672E-2</v>
      </c>
      <c r="P1569" s="44">
        <f>IFERROR(_xll.qlIndexFixing(ONIndex6M,I1569,TRUE,_xll.ohTrigger(RecalcTrigger,Trigger6M)),NA())</f>
        <v>1.6964933704004537E-2</v>
      </c>
      <c r="Q1569" s="183">
        <f>IFERROR(_xll.qlIndexFixing(ONIndex1Y,I1569,TRUE,_xll.ohTrigger(RecalcTrigger,Trigger1Y)),NA())</f>
        <v>1.7237804435534798E-2</v>
      </c>
    </row>
    <row r="1570" spans="2:17" x14ac:dyDescent="0.2">
      <c r="B1570" s="39" t="s">
        <v>42</v>
      </c>
      <c r="D1570" s="42">
        <f>_xll.qlCalendarAdvance(Calendar,$D1569,B1570,"f",FALSE)</f>
        <v>50375</v>
      </c>
      <c r="E1570" s="177">
        <f>_xll.qlInterestRateIndexValueDate(IndexON,D1570)</f>
        <v>50375</v>
      </c>
      <c r="F1570" s="193">
        <f>IFERROR(_xll.qlIndexFixing(IndexON,D1570,TRUE,_xll.ohTrigger(RecalcTrigger,TriggerON)),NA())</f>
        <v>1.6437905385018325E-2</v>
      </c>
      <c r="H1570" s="42">
        <f>_xll.qlCalendarAdvance(Calendar,$H1569,B1570,"f",FALSE)</f>
        <v>50375</v>
      </c>
      <c r="I1570" s="177">
        <f>_xll.qlInterestRateIndexValueDate(Index1M,$H1570)</f>
        <v>50377</v>
      </c>
      <c r="J1570" s="182">
        <f>IFERROR(_xll.qlIndexFixing(Index1M,$H1570,TRUE,_xll.ohTrigger(RecalcTrigger,Trigger1M)),NA())</f>
        <v>1.6372657074198993E-2</v>
      </c>
      <c r="K1570" s="44">
        <f>IFERROR(_xll.qlIndexFixing(Index3M,H1570,TRUE,_xll.ohTrigger(RecalcTrigger,Trigger3M)),NA())</f>
        <v>1.6798257243029191E-2</v>
      </c>
      <c r="L1570" s="44">
        <f>IFERROR(_xll.qlIndexFixing(Index6M,$H1570,TRUE,_xll.ohTrigger(RecalcTrigger,Trigger6M)),NA())</f>
        <v>1.6879037633761161E-2</v>
      </c>
      <c r="M1570" s="183">
        <f>IFERROR(_xll.qlIndexFixing(Index1Y,$H1570,TRUE,_xll.ohTrigger(RecalcTrigger,Trigger1Y)),NA())</f>
        <v>1.7110210458617783E-2</v>
      </c>
      <c r="N1570" s="182">
        <f>IFERROR(_xll.qlIndexFixing(ONIndex1M,I1570,TRUE,_xll.ohTrigger(RecalcTrigger,Trigger1M)),NA())</f>
        <v>1.6379611574279807E-2</v>
      </c>
      <c r="O1570" s="44">
        <f>IFERROR(_xll.qlIndexFixing(ONIndex3M,I1570,TRUE,_xll.ohTrigger(RecalcTrigger,Trigger3M)),NA())</f>
        <v>1.6828198300764541E-2</v>
      </c>
      <c r="P1570" s="44">
        <f>IFERROR(_xll.qlIndexFixing(ONIndex6M,I1570,TRUE,_xll.ohTrigger(RecalcTrigger,Trigger6M)),NA())</f>
        <v>1.6952939464163208E-2</v>
      </c>
      <c r="Q1570" s="183">
        <f>IFERROR(_xll.qlIndexFixing(ONIndex1Y,I1570,TRUE,_xll.ohTrigger(RecalcTrigger,Trigger1Y)),NA())</f>
        <v>1.722646553771412E-2</v>
      </c>
    </row>
    <row r="1571" spans="2:17" x14ac:dyDescent="0.2">
      <c r="B1571" s="39" t="s">
        <v>42</v>
      </c>
      <c r="D1571" s="42">
        <f>_xll.qlCalendarAdvance(Calendar,$D1570,B1571,"f",FALSE)</f>
        <v>50382</v>
      </c>
      <c r="E1571" s="177">
        <f>_xll.qlInterestRateIndexValueDate(IndexON,D1571)</f>
        <v>50382</v>
      </c>
      <c r="F1571" s="193">
        <f>IFERROR(_xll.qlIndexFixing(IndexON,D1571,TRUE,_xll.ohTrigger(RecalcTrigger,TriggerON)),NA())</f>
        <v>1.6427176844642233E-2</v>
      </c>
      <c r="H1571" s="42">
        <f>_xll.qlCalendarAdvance(Calendar,$H1570,B1571,"f",FALSE)</f>
        <v>50382</v>
      </c>
      <c r="I1571" s="177">
        <f>_xll.qlInterestRateIndexValueDate(Index1M,$H1571)</f>
        <v>50384</v>
      </c>
      <c r="J1571" s="182">
        <f>IFERROR(_xll.qlIndexFixing(Index1M,$H1571,TRUE,_xll.ohTrigger(RecalcTrigger,Trigger1M)),NA())</f>
        <v>1.6361421415388155E-2</v>
      </c>
      <c r="K1571" s="44">
        <f>IFERROR(_xll.qlIndexFixing(Index3M,H1571,TRUE,_xll.ohTrigger(RecalcTrigger,Trigger3M)),NA())</f>
        <v>1.6787100842510227E-2</v>
      </c>
      <c r="L1571" s="44">
        <f>IFERROR(_xll.qlIndexFixing(Index6M,$H1571,TRUE,_xll.ohTrigger(RecalcTrigger,Trigger6M)),NA())</f>
        <v>1.6867325252904776E-2</v>
      </c>
      <c r="M1571" s="183">
        <f>IFERROR(_xll.qlIndexFixing(Index1Y,$H1571,TRUE,_xll.ohTrigger(RecalcTrigger,Trigger1Y)),NA())</f>
        <v>1.7100253191867917E-2</v>
      </c>
      <c r="N1571" s="182">
        <f>IFERROR(_xll.qlIndexFixing(ONIndex1M,I1571,TRUE,_xll.ohTrigger(RecalcTrigger,Trigger1M)),NA())</f>
        <v>1.6368325642011072E-2</v>
      </c>
      <c r="O1571" s="44">
        <f>IFERROR(_xll.qlIndexFixing(ONIndex3M,I1571,TRUE,_xll.ohTrigger(RecalcTrigger,Trigger3M)),NA())</f>
        <v>1.6816889042994276E-2</v>
      </c>
      <c r="P1571" s="44">
        <f>IFERROR(_xll.qlIndexFixing(ONIndex6M,I1571,TRUE,_xll.ohTrigger(RecalcTrigger,Trigger6M)),NA())</f>
        <v>1.6940971862133836E-2</v>
      </c>
      <c r="Q1571" s="183">
        <f>IFERROR(_xll.qlIndexFixing(ONIndex1Y,I1571,TRUE,_xll.ohTrigger(RecalcTrigger,Trigger1Y)),NA())</f>
        <v>1.7215180206884284E-2</v>
      </c>
    </row>
    <row r="1572" spans="2:17" x14ac:dyDescent="0.2">
      <c r="B1572" s="39" t="s">
        <v>42</v>
      </c>
      <c r="D1572" s="42">
        <f>_xll.qlCalendarAdvance(Calendar,$D1571,B1572,"f",FALSE)</f>
        <v>50389</v>
      </c>
      <c r="E1572" s="177">
        <f>_xll.qlInterestRateIndexValueDate(IndexON,D1572)</f>
        <v>50389</v>
      </c>
      <c r="F1572" s="193">
        <f>IFERROR(_xll.qlIndexFixing(IndexON,D1572,TRUE,_xll.ohTrigger(RecalcTrigger,TriggerON)),NA())</f>
        <v>1.6416478134244628E-2</v>
      </c>
      <c r="H1572" s="42">
        <f>_xll.qlCalendarAdvance(Calendar,$H1571,B1572,"f",FALSE)</f>
        <v>50389</v>
      </c>
      <c r="I1572" s="177">
        <f>_xll.qlInterestRateIndexValueDate(Index1M,$H1572)</f>
        <v>50391</v>
      </c>
      <c r="J1572" s="182">
        <f>IFERROR(_xll.qlIndexFixing(Index1M,$H1572,TRUE,_xll.ohTrigger(RecalcTrigger,Trigger1M)),NA())</f>
        <v>1.6350226266747536E-2</v>
      </c>
      <c r="K1572" s="44">
        <f>IFERROR(_xll.qlIndexFixing(Index3M,H1572,TRUE,_xll.ohTrigger(RecalcTrigger,Trigger3M)),NA())</f>
        <v>1.6775979550160081E-2</v>
      </c>
      <c r="L1572" s="44">
        <f>IFERROR(_xll.qlIndexFixing(Index6M,$H1572,TRUE,_xll.ohTrigger(RecalcTrigger,Trigger6M)),NA())</f>
        <v>1.6855642794835275E-2</v>
      </c>
      <c r="M1572" s="183">
        <f>IFERROR(_xll.qlIndexFixing(Index1Y,$H1572,TRUE,_xll.ohTrigger(RecalcTrigger,Trigger1Y)),NA())</f>
        <v>1.7090358607148356E-2</v>
      </c>
      <c r="N1572" s="182">
        <f>IFERROR(_xll.qlIndexFixing(ONIndex1M,I1572,TRUE,_xll.ohTrigger(RecalcTrigger,Trigger1M)),NA())</f>
        <v>1.6357079704070188E-2</v>
      </c>
      <c r="O1572" s="44">
        <f>IFERROR(_xll.qlIndexFixing(ONIndex3M,I1572,TRUE,_xll.ohTrigger(RecalcTrigger,Trigger3M)),NA())</f>
        <v>1.6805613296977384E-2</v>
      </c>
      <c r="P1572" s="44">
        <f>IFERROR(_xll.qlIndexFixing(ONIndex6M,I1572,TRUE,_xll.ohTrigger(RecalcTrigger,Trigger6M)),NA())</f>
        <v>1.692903111973898E-2</v>
      </c>
      <c r="Q1572" s="183">
        <f>IFERROR(_xll.qlIndexFixing(ONIndex1Y,I1572,TRUE,_xll.ohTrigger(RecalcTrigger,Trigger1Y)),NA())</f>
        <v>1.7203948743764741E-2</v>
      </c>
    </row>
    <row r="1573" spans="2:17" x14ac:dyDescent="0.2">
      <c r="B1573" s="39" t="s">
        <v>42</v>
      </c>
      <c r="D1573" s="42">
        <f>_xll.qlCalendarAdvance(Calendar,$D1572,B1573,"f",FALSE)</f>
        <v>50396</v>
      </c>
      <c r="E1573" s="177">
        <f>_xll.qlInterestRateIndexValueDate(IndexON,D1573)</f>
        <v>50396</v>
      </c>
      <c r="F1573" s="193">
        <f>IFERROR(_xll.qlIndexFixing(IndexON,D1573,TRUE,_xll.ohTrigger(RecalcTrigger,TriggerON)),NA())</f>
        <v>1.6405809492754386E-2</v>
      </c>
      <c r="H1573" s="42">
        <f>_xll.qlCalendarAdvance(Calendar,$H1572,B1573,"f",FALSE)</f>
        <v>50396</v>
      </c>
      <c r="I1573" s="177">
        <f>_xll.qlInterestRateIndexValueDate(Index1M,$H1573)</f>
        <v>50398</v>
      </c>
      <c r="J1573" s="182">
        <f>IFERROR(_xll.qlIndexFixing(Index1M,$H1573,TRUE,_xll.ohTrigger(RecalcTrigger,Trigger1M)),NA())</f>
        <v>1.6339071901348701E-2</v>
      </c>
      <c r="K1573" s="44">
        <f>IFERROR(_xll.qlIndexFixing(Index3M,H1573,TRUE,_xll.ohTrigger(RecalcTrigger,Trigger3M)),NA())</f>
        <v>1.676489361229816E-2</v>
      </c>
      <c r="L1573" s="44">
        <f>IFERROR(_xll.qlIndexFixing(Index6M,$H1573,TRUE,_xll.ohTrigger(RecalcTrigger,Trigger6M)),NA())</f>
        <v>1.6843990482947591E-2</v>
      </c>
      <c r="M1573" s="183">
        <f>IFERROR(_xll.qlIndexFixing(Index1Y,$H1573,TRUE,_xll.ohTrigger(RecalcTrigger,Trigger1Y)),NA())</f>
        <v>1.7080527008753555E-2</v>
      </c>
      <c r="N1573" s="182">
        <f>IFERROR(_xll.qlIndexFixing(ONIndex1M,I1573,TRUE,_xll.ohTrigger(RecalcTrigger,Trigger1M)),NA())</f>
        <v>1.6344276525872559E-2</v>
      </c>
      <c r="O1573" s="44">
        <f>IFERROR(_xll.qlIndexFixing(ONIndex3M,I1573,TRUE,_xll.ohTrigger(RecalcTrigger,Trigger3M)),NA())</f>
        <v>1.6792768079927356E-2</v>
      </c>
      <c r="P1573" s="44">
        <f>IFERROR(_xll.qlIndexFixing(ONIndex6M,I1573,TRUE,_xll.ohTrigger(RecalcTrigger,Trigger6M)),NA())</f>
        <v>1.6915417731402371E-2</v>
      </c>
      <c r="Q1573" s="183">
        <f>IFERROR(_xll.qlIndexFixing(ONIndex1Y,I1573,TRUE,_xll.ohTrigger(RecalcTrigger,Trigger1Y)),NA())</f>
        <v>1.71911791325563E-2</v>
      </c>
    </row>
    <row r="1574" spans="2:17" x14ac:dyDescent="0.2">
      <c r="B1574" s="39" t="s">
        <v>42</v>
      </c>
      <c r="D1574" s="42">
        <f>_xll.qlCalendarAdvance(Calendar,$D1573,B1574,"f",FALSE)</f>
        <v>50403</v>
      </c>
      <c r="E1574" s="177">
        <f>_xll.qlInterestRateIndexValueDate(IndexON,D1574)</f>
        <v>50403</v>
      </c>
      <c r="F1574" s="193">
        <f>IFERROR(_xll.qlIndexFixing(IndexON,D1574,TRUE,_xll.ohTrigger(RecalcTrigger,TriggerON)),NA())</f>
        <v>1.6395171159500066E-2</v>
      </c>
      <c r="H1574" s="42">
        <f>_xll.qlCalendarAdvance(Calendar,$H1573,B1574,"f",FALSE)</f>
        <v>50403</v>
      </c>
      <c r="I1574" s="177">
        <f>_xll.qlInterestRateIndexValueDate(Index1M,$H1574)</f>
        <v>50405</v>
      </c>
      <c r="J1574" s="182">
        <f>IFERROR(_xll.qlIndexFixing(Index1M,$H1574,TRUE,_xll.ohTrigger(RecalcTrigger,Trigger1M)),NA())</f>
        <v>1.6329219547397487E-2</v>
      </c>
      <c r="K1574" s="44">
        <f>IFERROR(_xll.qlIndexFixing(Index3M,H1574,TRUE,_xll.ohTrigger(RecalcTrigger,Trigger3M)),NA())</f>
        <v>1.6753843275244762E-2</v>
      </c>
      <c r="L1574" s="44">
        <f>IFERROR(_xll.qlIndexFixing(Index6M,$H1574,TRUE,_xll.ohTrigger(RecalcTrigger,Trigger6M)),NA())</f>
        <v>1.6832795817435554E-2</v>
      </c>
      <c r="M1574" s="183">
        <f>IFERROR(_xll.qlIndexFixing(Index1Y,$H1574,TRUE,_xll.ohTrigger(RecalcTrigger,Trigger1Y)),NA())</f>
        <v>1.7070758700978621E-2</v>
      </c>
      <c r="N1574" s="182">
        <f>IFERROR(_xll.qlIndexFixing(ONIndex1M,I1574,TRUE,_xll.ohTrigger(RecalcTrigger,Trigger1M)),NA())</f>
        <v>1.6333117208322534E-2</v>
      </c>
      <c r="O1574" s="44">
        <f>IFERROR(_xll.qlIndexFixing(ONIndex3M,I1574,TRUE,_xll.ohTrigger(RecalcTrigger,Trigger3M)),NA())</f>
        <v>1.678156497164629E-2</v>
      </c>
      <c r="P1574" s="44">
        <f>IFERROR(_xll.qlIndexFixing(ONIndex6M,I1574,TRUE,_xll.ohTrigger(RecalcTrigger,Trigger6M)),NA())</f>
        <v>1.6903535293488758E-2</v>
      </c>
      <c r="Q1574" s="183">
        <f>IFERROR(_xll.qlIndexFixing(ONIndex1Y,I1574,TRUE,_xll.ohTrigger(RecalcTrigger,Trigger1Y)),NA())</f>
        <v>1.7180064113970772E-2</v>
      </c>
    </row>
    <row r="1575" spans="2:17" x14ac:dyDescent="0.2">
      <c r="B1575" s="39" t="s">
        <v>42</v>
      </c>
      <c r="D1575" s="42">
        <f>_xll.qlCalendarAdvance(Calendar,$D1574,B1575,"f",FALSE)</f>
        <v>50410</v>
      </c>
      <c r="E1575" s="177">
        <f>_xll.qlInterestRateIndexValueDate(IndexON,D1575)</f>
        <v>50410</v>
      </c>
      <c r="F1575" s="193">
        <f>IFERROR(_xll.qlIndexFixing(IndexON,D1575,TRUE,_xll.ohTrigger(RecalcTrigger,TriggerON)),NA())</f>
        <v>1.6384563373490479E-2</v>
      </c>
      <c r="H1575" s="42">
        <f>_xll.qlCalendarAdvance(Calendar,$H1574,B1575,"f",FALSE)</f>
        <v>50410</v>
      </c>
      <c r="I1575" s="177">
        <f>_xll.qlInterestRateIndexValueDate(Index1M,$H1575)</f>
        <v>50412</v>
      </c>
      <c r="J1575" s="182">
        <f>IFERROR(_xll.qlIndexFixing(Index1M,$H1575,TRUE,_xll.ohTrigger(RecalcTrigger,Trigger1M)),NA())</f>
        <v>1.6316886612542658E-2</v>
      </c>
      <c r="K1575" s="44">
        <f>IFERROR(_xll.qlIndexFixing(Index3M,H1575,TRUE,_xll.ohTrigger(RecalcTrigger,Trigger3M)),NA())</f>
        <v>1.6742828785317521E-2</v>
      </c>
      <c r="L1575" s="44">
        <f>IFERROR(_xll.qlIndexFixing(Index6M,$H1575,TRUE,_xll.ohTrigger(RecalcTrigger,Trigger6M)),NA())</f>
        <v>1.6821202746011166E-2</v>
      </c>
      <c r="M1575" s="183">
        <f>IFERROR(_xll.qlIndexFixing(Index1Y,$H1575,TRUE,_xll.ohTrigger(RecalcTrigger,Trigger1Y)),NA())</f>
        <v>1.706105398811757E-2</v>
      </c>
      <c r="N1575" s="182">
        <f>IFERROR(_xll.qlIndexFixing(ONIndex1M,I1575,TRUE,_xll.ohTrigger(RecalcTrigger,Trigger1M)),NA())</f>
        <v>1.6323584583153306E-2</v>
      </c>
      <c r="O1575" s="44">
        <f>IFERROR(_xll.qlIndexFixing(ONIndex3M,I1575,TRUE,_xll.ohTrigger(RecalcTrigger,Trigger3M)),NA())</f>
        <v>1.6771989585242508E-2</v>
      </c>
      <c r="P1575" s="44">
        <f>IFERROR(_xll.qlIndexFixing(ONIndex6M,I1575,TRUE,_xll.ohTrigger(RecalcTrigger,Trigger6M)),NA())</f>
        <v>1.6893372271864493E-2</v>
      </c>
      <c r="Q1575" s="183">
        <f>IFERROR(_xll.qlIndexFixing(ONIndex1Y,I1575,TRUE,_xll.ohTrigger(RecalcTrigger,Trigger1Y)),NA())</f>
        <v>1.7170580570899929E-2</v>
      </c>
    </row>
    <row r="1576" spans="2:17" x14ac:dyDescent="0.2">
      <c r="B1576" s="39" t="s">
        <v>42</v>
      </c>
      <c r="D1576" s="42">
        <f>_xll.qlCalendarAdvance(Calendar,$D1575,B1576,"f",FALSE)</f>
        <v>50417</v>
      </c>
      <c r="E1576" s="177">
        <f>_xll.qlInterestRateIndexValueDate(IndexON,D1576)</f>
        <v>50417</v>
      </c>
      <c r="F1576" s="193">
        <f>IFERROR(_xll.qlIndexFixing(IndexON,D1576,TRUE,_xll.ohTrigger(RecalcTrigger,TriggerON)),NA())</f>
        <v>1.6373986374054184E-2</v>
      </c>
      <c r="H1576" s="42">
        <f>_xll.qlCalendarAdvance(Calendar,$H1575,B1576,"f",FALSE)</f>
        <v>50417</v>
      </c>
      <c r="I1576" s="177">
        <f>_xll.qlInterestRateIndexValueDate(Index1M,$H1576)</f>
        <v>50419</v>
      </c>
      <c r="J1576" s="182">
        <f>IFERROR(_xll.qlIndexFixing(Index1M,$H1576,TRUE,_xll.ohTrigger(RecalcTrigger,Trigger1M)),NA())</f>
        <v>1.6305856235266092E-2</v>
      </c>
      <c r="K1576" s="44">
        <f>IFERROR(_xll.qlIndexFixing(Index3M,H1576,TRUE,_xll.ohTrigger(RecalcTrigger,Trigger3M)),NA())</f>
        <v>1.6731850388831404E-2</v>
      </c>
      <c r="L1576" s="44">
        <f>IFERROR(_xll.qlIndexFixing(Index6M,$H1576,TRUE,_xll.ohTrigger(RecalcTrigger,Trigger6M)),NA())</f>
        <v>1.6809640473172117E-2</v>
      </c>
      <c r="M1576" s="183">
        <f>IFERROR(_xll.qlIndexFixing(Index1Y,$H1576,TRUE,_xll.ohTrigger(RecalcTrigger,Trigger1Y)),NA())</f>
        <v>1.7051413174464854E-2</v>
      </c>
      <c r="N1576" s="182">
        <f>IFERROR(_xll.qlIndexFixing(ONIndex1M,I1576,TRUE,_xll.ohTrigger(RecalcTrigger,Trigger1M)),NA())</f>
        <v>1.6312501350022046E-2</v>
      </c>
      <c r="O1576" s="44">
        <f>IFERROR(_xll.qlIndexFixing(ONIndex3M,I1576,TRUE,_xll.ohTrigger(RecalcTrigger,Trigger3M)),NA())</f>
        <v>1.6760850341954736E-2</v>
      </c>
      <c r="P1576" s="44">
        <f>IFERROR(_xll.qlIndexFixing(ONIndex6M,I1576,TRUE,_xll.ohTrigger(RecalcTrigger,Trigger6M)),NA())</f>
        <v>1.6881541189031068E-2</v>
      </c>
      <c r="Q1576" s="183">
        <f>IFERROR(_xll.qlIndexFixing(ONIndex1Y,I1576,TRUE,_xll.ohTrigger(RecalcTrigger,Trigger1Y)),NA())</f>
        <v>1.7159567588613811E-2</v>
      </c>
    </row>
    <row r="1577" spans="2:17" x14ac:dyDescent="0.2">
      <c r="B1577" s="39" t="s">
        <v>42</v>
      </c>
      <c r="D1577" s="42">
        <f>_xll.qlCalendarAdvance(Calendar,$D1576,B1577,"f",FALSE)</f>
        <v>50424</v>
      </c>
      <c r="E1577" s="177">
        <f>_xll.qlInterestRateIndexValueDate(IndexON,D1577)</f>
        <v>50424</v>
      </c>
      <c r="F1577" s="193">
        <f>IFERROR(_xll.qlIndexFixing(IndexON,D1577,TRUE,_xll.ohTrigger(RecalcTrigger,TriggerON)),NA())</f>
        <v>1.6363440400359863E-2</v>
      </c>
      <c r="H1577" s="42">
        <f>_xll.qlCalendarAdvance(Calendar,$H1576,B1577,"f",FALSE)</f>
        <v>50424</v>
      </c>
      <c r="I1577" s="177">
        <f>_xll.qlInterestRateIndexValueDate(Index1M,$H1577)</f>
        <v>50426</v>
      </c>
      <c r="J1577" s="182">
        <f>IFERROR(_xll.qlIndexFixing(Index1M,$H1577,TRUE,_xll.ohTrigger(RecalcTrigger,Trigger1M)),NA())</f>
        <v>1.6294867733495089E-2</v>
      </c>
      <c r="K1577" s="44">
        <f>IFERROR(_xll.qlIndexFixing(Index3M,H1577,TRUE,_xll.ohTrigger(RecalcTrigger,Trigger3M)),NA())</f>
        <v>1.6720908332101381E-2</v>
      </c>
      <c r="L1577" s="44">
        <f>IFERROR(_xll.qlIndexFixing(Index6M,$H1577,TRUE,_xll.ohTrigger(RecalcTrigger,Trigger6M)),NA())</f>
        <v>1.6798109222291108E-2</v>
      </c>
      <c r="M1577" s="183">
        <f>IFERROR(_xll.qlIndexFixing(Index1Y,$H1577,TRUE,_xll.ohTrigger(RecalcTrigger,Trigger1Y)),NA())</f>
        <v>1.70418365643158E-2</v>
      </c>
      <c r="N1577" s="182">
        <f>IFERROR(_xll.qlIndexFixing(ONIndex1M,I1577,TRUE,_xll.ohTrigger(RecalcTrigger,Trigger1M)),NA())</f>
        <v>1.6301459475007718E-2</v>
      </c>
      <c r="O1577" s="44">
        <f>IFERROR(_xll.qlIndexFixing(ONIndex3M,I1577,TRUE,_xll.ohTrigger(RecalcTrigger,Trigger3M)),NA())</f>
        <v>1.6749745838477992E-2</v>
      </c>
      <c r="P1577" s="44">
        <f>IFERROR(_xll.qlIndexFixing(ONIndex6M,I1577,TRUE,_xll.ohTrigger(RecalcTrigger,Trigger6M)),NA())</f>
        <v>1.6869738076223939E-2</v>
      </c>
      <c r="Q1577" s="183">
        <f>IFERROR(_xll.qlIndexFixing(ONIndex1Y,I1577,TRUE,_xll.ohTrigger(RecalcTrigger,Trigger1Y)),NA())</f>
        <v>1.7148609978914209E-2</v>
      </c>
    </row>
    <row r="1578" spans="2:17" x14ac:dyDescent="0.2">
      <c r="B1578" s="39" t="s">
        <v>42</v>
      </c>
      <c r="D1578" s="42">
        <f>_xll.qlCalendarAdvance(Calendar,$D1577,B1578,"f",FALSE)</f>
        <v>50431</v>
      </c>
      <c r="E1578" s="177">
        <f>_xll.qlInterestRateIndexValueDate(IndexON,D1578)</f>
        <v>50431</v>
      </c>
      <c r="F1578" s="193">
        <f>IFERROR(_xll.qlIndexFixing(IndexON,D1578,TRUE,_xll.ohTrigger(RecalcTrigger,TriggerON)),NA())</f>
        <v>1.6352925691496267E-2</v>
      </c>
      <c r="H1578" s="42">
        <f>_xll.qlCalendarAdvance(Calendar,$H1577,B1578,"f",FALSE)</f>
        <v>50431</v>
      </c>
      <c r="I1578" s="177">
        <f>_xll.qlInterestRateIndexValueDate(Index1M,$H1578)</f>
        <v>50433</v>
      </c>
      <c r="J1578" s="182">
        <f>IFERROR(_xll.qlIndexFixing(Index1M,$H1578,TRUE,_xll.ohTrigger(RecalcTrigger,Trigger1M)),NA())</f>
        <v>1.6285152282123405E-2</v>
      </c>
      <c r="K1578" s="44">
        <f>IFERROR(_xll.qlIndexFixing(Index3M,H1578,TRUE,_xll.ohTrigger(RecalcTrigger,Trigger3M)),NA())</f>
        <v>1.6710002861439754E-2</v>
      </c>
      <c r="L1578" s="44">
        <f>IFERROR(_xll.qlIndexFixing(Index6M,$H1578,TRUE,_xll.ohTrigger(RecalcTrigger,Trigger6M)),NA())</f>
        <v>1.6786609216736866E-2</v>
      </c>
      <c r="M1578" s="183">
        <f>IFERROR(_xll.qlIndexFixing(Index1Y,$H1578,TRUE,_xll.ohTrigger(RecalcTrigger,Trigger1Y)),NA())</f>
        <v>1.7032324461966182E-2</v>
      </c>
      <c r="N1578" s="182">
        <f>IFERROR(_xll.qlIndexFixing(ONIndex1M,I1578,TRUE,_xll.ohTrigger(RecalcTrigger,Trigger1M)),NA())</f>
        <v>1.6290459231012022E-2</v>
      </c>
      <c r="O1578" s="44">
        <f>IFERROR(_xll.qlIndexFixing(ONIndex3M,I1578,TRUE,_xll.ohTrigger(RecalcTrigger,Trigger3M)),NA())</f>
        <v>1.6738676320215973E-2</v>
      </c>
      <c r="P1578" s="44">
        <f>IFERROR(_xll.qlIndexFixing(ONIndex6M,I1578,TRUE,_xll.ohTrigger(RecalcTrigger,Trigger6M)),NA())</f>
        <v>1.6857963155425537E-2</v>
      </c>
      <c r="Q1578" s="183">
        <f>IFERROR(_xll.qlIndexFixing(ONIndex1Y,I1578,TRUE,_xll.ohTrigger(RecalcTrigger,Trigger1Y)),NA())</f>
        <v>1.7137708042680444E-2</v>
      </c>
    </row>
    <row r="1579" spans="2:17" x14ac:dyDescent="0.2">
      <c r="B1579" s="39" t="s">
        <v>42</v>
      </c>
      <c r="D1579" s="42">
        <f>_xll.qlCalendarAdvance(Calendar,$D1578,B1579,"f",FALSE)</f>
        <v>50438</v>
      </c>
      <c r="E1579" s="177">
        <f>_xll.qlInterestRateIndexValueDate(IndexON,D1579)</f>
        <v>50438</v>
      </c>
      <c r="F1579" s="193">
        <f>IFERROR(_xll.qlIndexFixing(IndexON,D1579,TRUE,_xll.ohTrigger(RecalcTrigger,TriggerON)),NA())</f>
        <v>1.6342442486632081E-2</v>
      </c>
      <c r="H1579" s="42">
        <f>_xll.qlCalendarAdvance(Calendar,$H1578,B1579,"f",FALSE)</f>
        <v>50438</v>
      </c>
      <c r="I1579" s="177">
        <f>_xll.qlInterestRateIndexValueDate(Index1M,$H1579)</f>
        <v>50440</v>
      </c>
      <c r="J1579" s="182">
        <f>IFERROR(_xll.qlIndexFixing(Index1M,$H1579,TRUE,_xll.ohTrigger(RecalcTrigger,Trigger1M)),NA())</f>
        <v>1.6274648882061982E-2</v>
      </c>
      <c r="K1579" s="44">
        <f>IFERROR(_xll.qlIndexFixing(Index3M,H1579,TRUE,_xll.ohTrigger(RecalcTrigger,Trigger3M)),NA())</f>
        <v>1.6699516892233455E-2</v>
      </c>
      <c r="L1579" s="44">
        <f>IFERROR(_xll.qlIndexFixing(Index6M,$H1579,TRUE,_xll.ohTrigger(RecalcTrigger,Trigger6M)),NA())</f>
        <v>1.6775140679875025E-2</v>
      </c>
      <c r="M1579" s="183">
        <f>IFERROR(_xll.qlIndexFixing(Index1Y,$H1579,TRUE,_xll.ohTrigger(RecalcTrigger,Trigger1Y)),NA())</f>
        <v>1.7022877171712195E-2</v>
      </c>
      <c r="N1579" s="182">
        <f>IFERROR(_xll.qlIndexFixing(ONIndex1M,I1579,TRUE,_xll.ohTrigger(RecalcTrigger,Trigger1M)),NA())</f>
        <v>1.6279500890856724E-2</v>
      </c>
      <c r="O1579" s="44">
        <f>IFERROR(_xll.qlIndexFixing(ONIndex3M,I1579,TRUE,_xll.ohTrigger(RecalcTrigger,Trigger3M)),NA())</f>
        <v>1.6727642032972057E-2</v>
      </c>
      <c r="P1579" s="44">
        <f>IFERROR(_xll.qlIndexFixing(ONIndex6M,I1579,TRUE,_xll.ohTrigger(RecalcTrigger,Trigger6M)),NA())</f>
        <v>1.6846216648618295E-2</v>
      </c>
      <c r="Q1579" s="183">
        <f>IFERROR(_xll.qlIndexFixing(ONIndex1Y,I1579,TRUE,_xll.ohTrigger(RecalcTrigger,Trigger1Y)),NA())</f>
        <v>1.7126862080871774E-2</v>
      </c>
    </row>
    <row r="1580" spans="2:17" x14ac:dyDescent="0.2">
      <c r="B1580" s="39" t="s">
        <v>42</v>
      </c>
      <c r="D1580" s="42">
        <f>_xll.qlCalendarAdvance(Calendar,$D1579,B1580,"f",FALSE)</f>
        <v>50445</v>
      </c>
      <c r="E1580" s="177">
        <f>_xll.qlInterestRateIndexValueDate(IndexON,D1580)</f>
        <v>50445</v>
      </c>
      <c r="F1580" s="193">
        <f>IFERROR(_xll.qlIndexFixing(IndexON,D1580,TRUE,_xll.ohTrigger(RecalcTrigger,TriggerON)),NA())</f>
        <v>1.6331991025015924E-2</v>
      </c>
      <c r="H1580" s="42">
        <f>_xll.qlCalendarAdvance(Calendar,$H1579,B1580,"f",FALSE)</f>
        <v>50445</v>
      </c>
      <c r="I1580" s="177">
        <f>_xll.qlInterestRateIndexValueDate(Index1M,$H1580)</f>
        <v>50447</v>
      </c>
      <c r="J1580" s="182">
        <f>IFERROR(_xll.qlIndexFixing(Index1M,$H1580,TRUE,_xll.ohTrigger(RecalcTrigger,Trigger1M)),NA())</f>
        <v>1.6263777327277001E-2</v>
      </c>
      <c r="K1580" s="44">
        <f>IFERROR(_xll.qlIndexFixing(Index3M,H1580,TRUE,_xll.ohTrigger(RecalcTrigger,Trigger3M)),NA())</f>
        <v>1.6688683139835795E-2</v>
      </c>
      <c r="L1580" s="44">
        <f>IFERROR(_xll.qlIndexFixing(Index6M,$H1580,TRUE,_xll.ohTrigger(RecalcTrigger,Trigger6M)),NA())</f>
        <v>1.6763703835065487E-2</v>
      </c>
      <c r="M1580" s="183">
        <f>IFERROR(_xll.qlIndexFixing(Index1Y,$H1580,TRUE,_xll.ohTrigger(RecalcTrigger,Trigger1Y)),NA())</f>
        <v>1.7013494997851805E-2</v>
      </c>
      <c r="N1580" s="182">
        <f>IFERROR(_xll.qlIndexFixing(ONIndex1M,I1580,TRUE,_xll.ohTrigger(RecalcTrigger,Trigger1M)),NA())</f>
        <v>1.6268584727363589E-2</v>
      </c>
      <c r="O1580" s="44">
        <f>IFERROR(_xll.qlIndexFixing(ONIndex3M,I1580,TRUE,_xll.ohTrigger(RecalcTrigger,Trigger3M)),NA())</f>
        <v>1.6716643221990068E-2</v>
      </c>
      <c r="P1580" s="44">
        <f>IFERROR(_xll.qlIndexFixing(ONIndex6M,I1580,TRUE,_xll.ohTrigger(RecalcTrigger,Trigger6M)),NA())</f>
        <v>1.6834498778024454E-2</v>
      </c>
      <c r="Q1580" s="183">
        <f>IFERROR(_xll.qlIndexFixing(ONIndex1Y,I1580,TRUE,_xll.ohTrigger(RecalcTrigger,Trigger1Y)),NA())</f>
        <v>1.7116072394607329E-2</v>
      </c>
    </row>
    <row r="1581" spans="2:17" x14ac:dyDescent="0.2">
      <c r="B1581" s="39" t="s">
        <v>42</v>
      </c>
      <c r="D1581" s="42">
        <f>_xll.qlCalendarAdvance(Calendar,$D1580,B1581,"f",FALSE)</f>
        <v>50452</v>
      </c>
      <c r="E1581" s="177">
        <f>_xll.qlInterestRateIndexValueDate(IndexON,D1581)</f>
        <v>50452</v>
      </c>
      <c r="F1581" s="193">
        <f>IFERROR(_xll.qlIndexFixing(IndexON,D1581,TRUE,_xll.ohTrigger(RecalcTrigger,TriggerON)),NA())</f>
        <v>1.6321571545736546E-2</v>
      </c>
      <c r="H1581" s="42">
        <f>_xll.qlCalendarAdvance(Calendar,$H1580,B1581,"f",FALSE)</f>
        <v>50452</v>
      </c>
      <c r="I1581" s="177">
        <f>_xll.qlInterestRateIndexValueDate(Index1M,$H1581)</f>
        <v>50454</v>
      </c>
      <c r="J1581" s="182">
        <f>IFERROR(_xll.qlIndexFixing(Index1M,$H1581,TRUE,_xll.ohTrigger(RecalcTrigger,Trigger1M)),NA())</f>
        <v>1.6252948653182449E-2</v>
      </c>
      <c r="K1581" s="44">
        <f>IFERROR(_xll.qlIndexFixing(Index3M,H1581,TRUE,_xll.ohTrigger(RecalcTrigger,Trigger3M)),NA())</f>
        <v>1.6677886692791549E-2</v>
      </c>
      <c r="L1581" s="44">
        <f>IFERROR(_xll.qlIndexFixing(Index6M,$H1581,TRUE,_xll.ohTrigger(RecalcTrigger,Trigger6M)),NA())</f>
        <v>1.6752298905667255E-2</v>
      </c>
      <c r="M1581" s="183">
        <f>IFERROR(_xll.qlIndexFixing(Index1Y,$H1581,TRUE,_xll.ohTrigger(RecalcTrigger,Trigger1Y)),NA())</f>
        <v>1.7004178244683178E-2</v>
      </c>
      <c r="N1581" s="182">
        <f>IFERROR(_xll.qlIndexFixing(ONIndex1M,I1581,TRUE,_xll.ohTrigger(RecalcTrigger,Trigger1M)),NA())</f>
        <v>1.6257711013194509E-2</v>
      </c>
      <c r="O1581" s="44">
        <f>IFERROR(_xll.qlIndexFixing(ONIndex3M,I1581,TRUE,_xll.ohTrigger(RecalcTrigger,Trigger3M)),NA())</f>
        <v>1.6705680133153322E-2</v>
      </c>
      <c r="P1581" s="44">
        <f>IFERROR(_xll.qlIndexFixing(ONIndex6M,I1581,TRUE,_xll.ohTrigger(RecalcTrigger,Trigger6M)),NA())</f>
        <v>1.6822809765386637E-2</v>
      </c>
      <c r="Q1581" s="183">
        <f>IFERROR(_xll.qlIndexFixing(ONIndex1Y,I1581,TRUE,_xll.ohTrigger(RecalcTrigger,Trigger1Y)),NA())</f>
        <v>1.7105339284446686E-2</v>
      </c>
    </row>
    <row r="1582" spans="2:17" x14ac:dyDescent="0.2">
      <c r="B1582" s="39" t="s">
        <v>42</v>
      </c>
      <c r="D1582" s="42">
        <f>_xll.qlCalendarAdvance(Calendar,$D1581,B1582,"f",FALSE)</f>
        <v>50459</v>
      </c>
      <c r="E1582" s="177">
        <f>_xll.qlInterestRateIndexValueDate(IndexON,D1582)</f>
        <v>50459</v>
      </c>
      <c r="F1582" s="193">
        <f>IFERROR(_xll.qlIndexFixing(IndexON,D1582,TRUE,_xll.ohTrigger(RecalcTrigger,TriggerON)),NA())</f>
        <v>1.6311184287962632E-2</v>
      </c>
      <c r="H1582" s="42">
        <f>_xll.qlCalendarAdvance(Calendar,$H1581,B1582,"f",FALSE)</f>
        <v>50459</v>
      </c>
      <c r="I1582" s="177">
        <f>_xll.qlInterestRateIndexValueDate(Index1M,$H1582)</f>
        <v>50461</v>
      </c>
      <c r="J1582" s="182">
        <f>IFERROR(_xll.qlIndexFixing(Index1M,$H1582,TRUE,_xll.ohTrigger(RecalcTrigger,Trigger1M)),NA())</f>
        <v>1.6242163132814205E-2</v>
      </c>
      <c r="K1582" s="44">
        <f>IFERROR(_xll.qlIndexFixing(Index3M,H1582,TRUE,_xll.ohTrigger(RecalcTrigger,Trigger3M)),NA())</f>
        <v>1.666712779739718E-2</v>
      </c>
      <c r="L1582" s="44">
        <f>IFERROR(_xll.qlIndexFixing(Index6M,$H1582,TRUE,_xll.ohTrigger(RecalcTrigger,Trigger6M)),NA())</f>
        <v>1.6740926115034041E-2</v>
      </c>
      <c r="M1582" s="183">
        <f>IFERROR(_xll.qlIndexFixing(Index1Y,$H1582,TRUE,_xll.ohTrigger(RecalcTrigger,Trigger1Y)),NA())</f>
        <v>1.6994927216506688E-2</v>
      </c>
      <c r="N1582" s="182">
        <f>IFERROR(_xll.qlIndexFixing(ONIndex1M,I1582,TRUE,_xll.ohTrigger(RecalcTrigger,Trigger1M)),NA())</f>
        <v>1.6246880021251187E-2</v>
      </c>
      <c r="O1582" s="44">
        <f>IFERROR(_xll.qlIndexFixing(ONIndex3M,I1582,TRUE,_xll.ohTrigger(RecalcTrigger,Trigger3M)),NA())</f>
        <v>1.6694753012025387E-2</v>
      </c>
      <c r="P1582" s="44">
        <f>IFERROR(_xll.qlIndexFixing(ONIndex6M,I1582,TRUE,_xll.ohTrigger(RecalcTrigger,Trigger6M)),NA())</f>
        <v>1.6811149833007022E-2</v>
      </c>
      <c r="Q1582" s="183">
        <f>IFERROR(_xll.qlIndexFixing(ONIndex1Y,I1582,TRUE,_xll.ohTrigger(RecalcTrigger,Trigger1Y)),NA())</f>
        <v>1.7094663051748782E-2</v>
      </c>
    </row>
    <row r="1583" spans="2:17" x14ac:dyDescent="0.2">
      <c r="B1583" s="39" t="s">
        <v>42</v>
      </c>
      <c r="D1583" s="42">
        <f>_xll.qlCalendarAdvance(Calendar,$D1582,B1583,"f",FALSE)</f>
        <v>50466</v>
      </c>
      <c r="E1583" s="177">
        <f>_xll.qlInterestRateIndexValueDate(IndexON,D1583)</f>
        <v>50466</v>
      </c>
      <c r="F1583" s="193">
        <f>IFERROR(_xll.qlIndexFixing(IndexON,D1583,TRUE,_xll.ohTrigger(RecalcTrigger,TriggerON)),NA())</f>
        <v>1.6300829490942803E-2</v>
      </c>
      <c r="H1583" s="42">
        <f>_xll.qlCalendarAdvance(Calendar,$H1582,B1583,"f",FALSE)</f>
        <v>50466</v>
      </c>
      <c r="I1583" s="177">
        <f>_xll.qlInterestRateIndexValueDate(Index1M,$H1583)</f>
        <v>50468</v>
      </c>
      <c r="J1583" s="182">
        <f>IFERROR(_xll.qlIndexFixing(Index1M,$H1583,TRUE,_xll.ohTrigger(RecalcTrigger,Trigger1M)),NA())</f>
        <v>1.6229831400086381E-2</v>
      </c>
      <c r="K1583" s="44">
        <f>IFERROR(_xll.qlIndexFixing(Index3M,H1583,TRUE,_xll.ohTrigger(RecalcTrigger,Trigger3M)),NA())</f>
        <v>1.6655285978485829E-2</v>
      </c>
      <c r="L1583" s="44">
        <f>IFERROR(_xll.qlIndexFixing(Index6M,$H1583,TRUE,_xll.ohTrigger(RecalcTrigger,Trigger6M)),NA())</f>
        <v>1.6727531693180128E-2</v>
      </c>
      <c r="M1583" s="183">
        <f>IFERROR(_xll.qlIndexFixing(Index1Y,$H1583,TRUE,_xll.ohTrigger(RecalcTrigger,Trigger1Y)),NA())</f>
        <v>1.6985742217623792E-2</v>
      </c>
      <c r="N1583" s="182">
        <f>IFERROR(_xll.qlIndexFixing(ONIndex1M,I1583,TRUE,_xll.ohTrigger(RecalcTrigger,Trigger1M)),NA())</f>
        <v>1.6236092024355386E-2</v>
      </c>
      <c r="O1583" s="44">
        <f>IFERROR(_xll.qlIndexFixing(ONIndex3M,I1583,TRUE,_xll.ohTrigger(RecalcTrigger,Trigger3M)),NA())</f>
        <v>1.6683862104009961E-2</v>
      </c>
      <c r="P1583" s="44">
        <f>IFERROR(_xll.qlIndexFixing(ONIndex6M,I1583,TRUE,_xll.ohTrigger(RecalcTrigger,Trigger6M)),NA())</f>
        <v>1.6799519202708169E-2</v>
      </c>
      <c r="Q1583" s="183">
        <f>IFERROR(_xll.qlIndexFixing(ONIndex1Y,I1583,TRUE,_xll.ohTrigger(RecalcTrigger,Trigger1Y)),NA())</f>
        <v>1.7084043997153131E-2</v>
      </c>
    </row>
    <row r="1584" spans="2:17" x14ac:dyDescent="0.2">
      <c r="B1584" s="39" t="s">
        <v>42</v>
      </c>
      <c r="D1584" s="42">
        <f>_xll.qlCalendarAdvance(Calendar,$D1583,B1584,"f",FALSE)</f>
        <v>50473</v>
      </c>
      <c r="E1584" s="177">
        <f>_xll.qlInterestRateIndexValueDate(IndexON,D1584)</f>
        <v>50473</v>
      </c>
      <c r="F1584" s="193">
        <f>IFERROR(_xll.qlIndexFixing(IndexON,D1584,TRUE,_xll.ohTrigger(RecalcTrigger,TriggerON)),NA())</f>
        <v>1.6290507393765807E-2</v>
      </c>
      <c r="H1584" s="42">
        <f>_xll.qlCalendarAdvance(Calendar,$H1583,B1584,"f",FALSE)</f>
        <v>50473</v>
      </c>
      <c r="I1584" s="177">
        <f>_xll.qlInterestRateIndexValueDate(Index1M,$H1584)</f>
        <v>50475</v>
      </c>
      <c r="J1584" s="182">
        <f>IFERROR(_xll.qlIndexFixing(Index1M,$H1584,TRUE,_xll.ohTrigger(RecalcTrigger,Trigger1M)),NA())</f>
        <v>1.6219143672640823E-2</v>
      </c>
      <c r="K1584" s="44">
        <f>IFERROR(_xll.qlIndexFixing(Index3M,H1584,TRUE,_xll.ohTrigger(RecalcTrigger,Trigger3M)),NA())</f>
        <v>1.6644609745396936E-2</v>
      </c>
      <c r="L1584" s="44">
        <f>IFERROR(_xll.qlIndexFixing(Index6M,$H1584,TRUE,_xll.ohTrigger(RecalcTrigger,Trigger6M)),NA())</f>
        <v>1.6716233278525085E-2</v>
      </c>
      <c r="M1584" s="183">
        <f>IFERROR(_xll.qlIndexFixing(Index1Y,$H1584,TRUE,_xll.ohTrigger(RecalcTrigger,Trigger1Y)),NA())</f>
        <v>1.6976623552337703E-2</v>
      </c>
      <c r="N1584" s="182">
        <f>IFERROR(_xll.qlIndexFixing(ONIndex1M,I1584,TRUE,_xll.ohTrigger(RecalcTrigger,Trigger1M)),NA())</f>
        <v>1.6225347295328874E-2</v>
      </c>
      <c r="O1584" s="44">
        <f>IFERROR(_xll.qlIndexFixing(ONIndex3M,I1584,TRUE,_xll.ohTrigger(RecalcTrigger,Trigger3M)),NA())</f>
        <v>1.6673007654750549E-2</v>
      </c>
      <c r="P1584" s="44">
        <f>IFERROR(_xll.qlIndexFixing(ONIndex6M,I1584,TRUE,_xll.ohTrigger(RecalcTrigger,Trigger6M)),NA())</f>
        <v>1.6787918096712318E-2</v>
      </c>
      <c r="Q1584" s="183">
        <f>IFERROR(_xll.qlIndexFixing(ONIndex1Y,I1584,TRUE,_xll.ohTrigger(RecalcTrigger,Trigger1Y)),NA())</f>
        <v>1.7073482421778863E-2</v>
      </c>
    </row>
    <row r="1585" spans="2:17" x14ac:dyDescent="0.2">
      <c r="B1585" s="39" t="s">
        <v>42</v>
      </c>
      <c r="D1585" s="42">
        <f>_xll.qlCalendarAdvance(Calendar,$D1584,B1585,"f",FALSE)</f>
        <v>50480</v>
      </c>
      <c r="E1585" s="177">
        <f>_xll.qlInterestRateIndexValueDate(IndexON,D1585)</f>
        <v>50480</v>
      </c>
      <c r="F1585" s="193">
        <f>IFERROR(_xll.qlIndexFixing(IndexON,D1585,TRUE,_xll.ohTrigger(RecalcTrigger,TriggerON)),NA())</f>
        <v>1.628021823560033E-2</v>
      </c>
      <c r="H1585" s="42">
        <f>_xll.qlCalendarAdvance(Calendar,$H1584,B1585,"f",FALSE)</f>
        <v>50480</v>
      </c>
      <c r="I1585" s="177">
        <f>_xll.qlInterestRateIndexValueDate(Index1M,$H1585)</f>
        <v>50482</v>
      </c>
      <c r="J1585" s="182">
        <f>IFERROR(_xll.qlIndexFixing(Index1M,$H1585,TRUE,_xll.ohTrigger(RecalcTrigger,Trigger1M)),NA())</f>
        <v>1.620850000520091E-2</v>
      </c>
      <c r="K1585" s="44">
        <f>IFERROR(_xll.qlIndexFixing(Index3M,H1585,TRUE,_xll.ohTrigger(RecalcTrigger,Trigger3M)),NA())</f>
        <v>1.6633971861868959E-2</v>
      </c>
      <c r="L1585" s="44">
        <f>IFERROR(_xll.qlIndexFixing(Index6M,$H1585,TRUE,_xll.ohTrigger(RecalcTrigger,Trigger6M)),NA())</f>
        <v>1.6704967761794431E-2</v>
      </c>
      <c r="M1585" s="183">
        <f>IFERROR(_xll.qlIndexFixing(Index1Y,$H1585,TRUE,_xll.ohTrigger(RecalcTrigger,Trigger1Y)),NA())</f>
        <v>1.6967571524954043E-2</v>
      </c>
      <c r="N1585" s="182">
        <f>IFERROR(_xll.qlIndexFixing(ONIndex1M,I1585,TRUE,_xll.ohTrigger(RecalcTrigger,Trigger1M)),NA())</f>
        <v>1.6214646106833541E-2</v>
      </c>
      <c r="O1585" s="44">
        <f>IFERROR(_xll.qlIndexFixing(ONIndex3M,I1585,TRUE,_xll.ohTrigger(RecalcTrigger,Trigger3M)),NA())</f>
        <v>1.6662189910130465E-2</v>
      </c>
      <c r="P1585" s="44">
        <f>IFERROR(_xll.qlIndexFixing(ONIndex6M,I1585,TRUE,_xll.ohTrigger(RecalcTrigger,Trigger6M)),NA())</f>
        <v>1.6776346737001901E-2</v>
      </c>
      <c r="Q1585" s="183">
        <f>IFERROR(_xll.qlIndexFixing(ONIndex1Y,I1585,TRUE,_xll.ohTrigger(RecalcTrigger,Trigger1Y)),NA())</f>
        <v>1.7062978626585235E-2</v>
      </c>
    </row>
    <row r="1586" spans="2:17" x14ac:dyDescent="0.2">
      <c r="B1586" s="39" t="s">
        <v>42</v>
      </c>
      <c r="D1586" s="42">
        <f>_xll.qlCalendarAdvance(Calendar,$D1585,B1586,"f",FALSE)</f>
        <v>50487</v>
      </c>
      <c r="E1586" s="177">
        <f>_xll.qlInterestRateIndexValueDate(IndexON,D1586)</f>
        <v>50487</v>
      </c>
      <c r="F1586" s="193">
        <f>IFERROR(_xll.qlIndexFixing(IndexON,D1586,TRUE,_xll.ohTrigger(RecalcTrigger,TriggerON)),NA())</f>
        <v>1.6269962255615056E-2</v>
      </c>
      <c r="H1586" s="42">
        <f>_xll.qlCalendarAdvance(Calendar,$H1585,B1586,"f",FALSE)</f>
        <v>50487</v>
      </c>
      <c r="I1586" s="177">
        <f>_xll.qlInterestRateIndexValueDate(Index1M,$H1586)</f>
        <v>50489</v>
      </c>
      <c r="J1586" s="182">
        <f>IFERROR(_xll.qlIndexFixing(Index1M,$H1586,TRUE,_xll.ohTrigger(RecalcTrigger,Trigger1M)),NA())</f>
        <v>1.6197511947530042E-2</v>
      </c>
      <c r="K1586" s="44">
        <f>IFERROR(_xll.qlIndexFixing(Index3M,H1586,TRUE,_xll.ohTrigger(RecalcTrigger,Trigger3M)),NA())</f>
        <v>1.6623372574214434E-2</v>
      </c>
      <c r="L1586" s="44">
        <f>IFERROR(_xll.qlIndexFixing(Index6M,$H1586,TRUE,_xll.ohTrigger(RecalcTrigger,Trigger6M)),NA())</f>
        <v>1.6693735366363885E-2</v>
      </c>
      <c r="M1586" s="183">
        <f>IFERROR(_xll.qlIndexFixing(Index1Y,$H1586,TRUE,_xll.ohTrigger(RecalcTrigger,Trigger1Y)),NA())</f>
        <v>1.6958586439780623E-2</v>
      </c>
      <c r="N1586" s="182">
        <f>IFERROR(_xll.qlIndexFixing(ONIndex1M,I1586,TRUE,_xll.ohTrigger(RecalcTrigger,Trigger1M)),NA())</f>
        <v>1.6203988731771091E-2</v>
      </c>
      <c r="O1586" s="44">
        <f>IFERROR(_xll.qlIndexFixing(ONIndex3M,I1586,TRUE,_xll.ohTrigger(RecalcTrigger,Trigger3M)),NA())</f>
        <v>1.6651409115393534E-2</v>
      </c>
      <c r="P1586" s="44">
        <f>IFERROR(_xll.qlIndexFixing(ONIndex6M,I1586,TRUE,_xll.ohTrigger(RecalcTrigger,Trigger6M)),NA())</f>
        <v>1.6764805345559353E-2</v>
      </c>
      <c r="Q1586" s="183">
        <f>IFERROR(_xll.qlIndexFixing(ONIndex1Y,I1586,TRUE,_xll.ohTrigger(RecalcTrigger,Trigger1Y)),NA())</f>
        <v>1.7052532912371632E-2</v>
      </c>
    </row>
    <row r="1587" spans="2:17" x14ac:dyDescent="0.2">
      <c r="B1587" s="39" t="s">
        <v>42</v>
      </c>
      <c r="D1587" s="42">
        <f>_xll.qlCalendarAdvance(Calendar,$D1586,B1587,"f",FALSE)</f>
        <v>50494</v>
      </c>
      <c r="E1587" s="177">
        <f>_xll.qlInterestRateIndexValueDate(IndexON,D1587)</f>
        <v>50494</v>
      </c>
      <c r="F1587" s="193">
        <f>IFERROR(_xll.qlIndexFixing(IndexON,D1587,TRUE,_xll.ohTrigger(RecalcTrigger,TriggerON)),NA())</f>
        <v>1.6259739693138542E-2</v>
      </c>
      <c r="H1587" s="42">
        <f>_xll.qlCalendarAdvance(Calendar,$H1586,B1587,"f",FALSE)</f>
        <v>50494</v>
      </c>
      <c r="I1587" s="177">
        <f>_xll.qlInterestRateIndexValueDate(Index1M,$H1587)</f>
        <v>50496</v>
      </c>
      <c r="J1587" s="182">
        <f>IFERROR(_xll.qlIndexFixing(Index1M,$H1587,TRUE,_xll.ohTrigger(RecalcTrigger,Trigger1M)),NA())</f>
        <v>1.6187345942586806E-2</v>
      </c>
      <c r="K1587" s="44">
        <f>IFERROR(_xll.qlIndexFixing(Index3M,H1587,TRUE,_xll.ohTrigger(RecalcTrigger,Trigger3M)),NA())</f>
        <v>1.6613176276944079E-2</v>
      </c>
      <c r="L1587" s="44">
        <f>IFERROR(_xll.qlIndexFixing(Index6M,$H1587,TRUE,_xll.ohTrigger(RecalcTrigger,Trigger6M)),NA())</f>
        <v>1.6683745231642878E-2</v>
      </c>
      <c r="M1587" s="183">
        <f>IFERROR(_xll.qlIndexFixing(Index1Y,$H1587,TRUE,_xll.ohTrigger(RecalcTrigger,Trigger1Y)),NA())</f>
        <v>1.6949668601127007E-2</v>
      </c>
      <c r="N1587" s="182">
        <f>IFERROR(_xll.qlIndexFixing(ONIndex1M,I1587,TRUE,_xll.ohTrigger(RecalcTrigger,Trigger1M)),NA())</f>
        <v>1.6193375443043223E-2</v>
      </c>
      <c r="O1587" s="44">
        <f>IFERROR(_xll.qlIndexFixing(ONIndex3M,I1587,TRUE,_xll.ohTrigger(RecalcTrigger,Trigger3M)),NA())</f>
        <v>1.6640665516263198E-2</v>
      </c>
      <c r="P1587" s="44">
        <f>IFERROR(_xll.qlIndexFixing(ONIndex6M,I1587,TRUE,_xll.ohTrigger(RecalcTrigger,Trigger6M)),NA())</f>
        <v>1.675329414444704E-2</v>
      </c>
      <c r="Q1587" s="183">
        <f>IFERROR(_xll.qlIndexFixing(ONIndex1Y,I1587,TRUE,_xll.ohTrigger(RecalcTrigger,Trigger1Y)),NA())</f>
        <v>1.7042145580177248E-2</v>
      </c>
    </row>
    <row r="1588" spans="2:17" x14ac:dyDescent="0.2">
      <c r="B1588" s="39" t="s">
        <v>42</v>
      </c>
      <c r="D1588" s="42">
        <f>_xll.qlCalendarAdvance(Calendar,$D1587,B1588,"f",FALSE)</f>
        <v>50501</v>
      </c>
      <c r="E1588" s="177">
        <f>_xll.qlInterestRateIndexValueDate(IndexON,D1588)</f>
        <v>50501</v>
      </c>
      <c r="F1588" s="193">
        <f>IFERROR(_xll.qlIndexFixing(IndexON,D1588,TRUE,_xll.ohTrigger(RecalcTrigger,TriggerON)),NA())</f>
        <v>1.6249550787259537E-2</v>
      </c>
      <c r="H1588" s="42">
        <f>_xll.qlCalendarAdvance(Calendar,$H1587,B1588,"f",FALSE)</f>
        <v>50501</v>
      </c>
      <c r="I1588" s="177">
        <f>_xll.qlInterestRateIndexValueDate(Index1M,$H1588)</f>
        <v>50503</v>
      </c>
      <c r="J1588" s="182">
        <f>IFERROR(_xll.qlIndexFixing(Index1M,$H1588,TRUE,_xll.ohTrigger(RecalcTrigger,Trigger1M)),NA())</f>
        <v>1.6176836093530766E-2</v>
      </c>
      <c r="K1588" s="44">
        <f>IFERROR(_xll.qlIndexFixing(Index3M,H1588,TRUE,_xll.ohTrigger(RecalcTrigger,Trigger3M)),NA())</f>
        <v>1.6602652565901262E-2</v>
      </c>
      <c r="L1588" s="44">
        <f>IFERROR(_xll.qlIndexFixing(Index6M,$H1588,TRUE,_xll.ohTrigger(RecalcTrigger,Trigger6M)),NA())</f>
        <v>1.6672573872556561E-2</v>
      </c>
      <c r="M1588" s="183">
        <f>IFERROR(_xll.qlIndexFixing(Index1Y,$H1588,TRUE,_xll.ohTrigger(RecalcTrigger,Trigger1Y)),NA())</f>
        <v>1.6940056547216212E-2</v>
      </c>
      <c r="N1588" s="182">
        <f>IFERROR(_xll.qlIndexFixing(ONIndex1M,I1588,TRUE,_xll.ohTrigger(RecalcTrigger,Trigger1M)),NA())</f>
        <v>1.6182806513151959E-2</v>
      </c>
      <c r="O1588" s="44">
        <f>IFERROR(_xll.qlIndexFixing(ONIndex3M,I1588,TRUE,_xll.ohTrigger(RecalcTrigger,Trigger3M)),NA())</f>
        <v>1.6629959358303026E-2</v>
      </c>
      <c r="P1588" s="44">
        <f>IFERROR(_xll.qlIndexFixing(ONIndex6M,I1588,TRUE,_xll.ohTrigger(RecalcTrigger,Trigger6M)),NA())</f>
        <v>1.6741813355807267E-2</v>
      </c>
      <c r="Q1588" s="183">
        <f>IFERROR(_xll.qlIndexFixing(ONIndex1Y,I1588,TRUE,_xll.ohTrigger(RecalcTrigger,Trigger1Y)),NA())</f>
        <v>1.7031816931041277E-2</v>
      </c>
    </row>
    <row r="1589" spans="2:17" x14ac:dyDescent="0.2">
      <c r="B1589" s="39" t="s">
        <v>42</v>
      </c>
      <c r="D1589" s="42">
        <f>_xll.qlCalendarAdvance(Calendar,$D1588,B1589,"f",FALSE)</f>
        <v>50508</v>
      </c>
      <c r="E1589" s="177">
        <f>_xll.qlInterestRateIndexValueDate(IndexON,D1589)</f>
        <v>50508</v>
      </c>
      <c r="F1589" s="193">
        <f>IFERROR(_xll.qlIndexFixing(IndexON,D1589,TRUE,_xll.ohTrigger(RecalcTrigger,TriggerON)),NA())</f>
        <v>1.6239395776986854E-2</v>
      </c>
      <c r="H1589" s="42">
        <f>_xll.qlCalendarAdvance(Calendar,$H1588,B1589,"f",FALSE)</f>
        <v>50508</v>
      </c>
      <c r="I1589" s="177">
        <f>_xll.qlInterestRateIndexValueDate(Index1M,$H1589)</f>
        <v>50510</v>
      </c>
      <c r="J1589" s="182">
        <f>IFERROR(_xll.qlIndexFixing(Index1M,$H1589,TRUE,_xll.ohTrigger(RecalcTrigger,Trigger1M)),NA())</f>
        <v>1.6166371396721668E-2</v>
      </c>
      <c r="K1589" s="44">
        <f>IFERROR(_xll.qlIndexFixing(Index3M,H1589,TRUE,_xll.ohTrigger(RecalcTrigger,Trigger3M)),NA())</f>
        <v>1.6592168169964339E-2</v>
      </c>
      <c r="L1589" s="44">
        <f>IFERROR(_xll.qlIndexFixing(Index6M,$H1589,TRUE,_xll.ohTrigger(RecalcTrigger,Trigger6M)),NA())</f>
        <v>1.6661436251317295E-2</v>
      </c>
      <c r="M1589" s="183">
        <f>IFERROR(_xll.qlIndexFixing(Index1Y,$H1589,TRUE,_xll.ohTrigger(RecalcTrigger,Trigger1Y)),NA())</f>
        <v>1.6932035880632777E-2</v>
      </c>
      <c r="N1589" s="182">
        <f>IFERROR(_xll.qlIndexFixing(ONIndex1M,I1589,TRUE,_xll.ohTrigger(RecalcTrigger,Trigger1M)),NA())</f>
        <v>1.6172282215158873E-2</v>
      </c>
      <c r="O1589" s="44">
        <f>IFERROR(_xll.qlIndexFixing(ONIndex3M,I1589,TRUE,_xll.ohTrigger(RecalcTrigger,Trigger3M)),NA())</f>
        <v>1.6619290887156524E-2</v>
      </c>
      <c r="P1589" s="44">
        <f>IFERROR(_xll.qlIndexFixing(ONIndex6M,I1589,TRUE,_xll.ohTrigger(RecalcTrigger,Trigger6M)),NA())</f>
        <v>1.6730363201542531E-2</v>
      </c>
      <c r="Q1589" s="183">
        <f>IFERROR(_xll.qlIndexFixing(ONIndex1Y,I1589,TRUE,_xll.ohTrigger(RecalcTrigger,Trigger1Y)),NA())</f>
        <v>1.7021547265603232E-2</v>
      </c>
    </row>
    <row r="1590" spans="2:17" x14ac:dyDescent="0.2">
      <c r="B1590" s="39" t="s">
        <v>42</v>
      </c>
      <c r="D1590" s="42">
        <f>_xll.qlCalendarAdvance(Calendar,$D1589,B1590,"f",FALSE)</f>
        <v>50515</v>
      </c>
      <c r="E1590" s="177">
        <f>_xll.qlInterestRateIndexValueDate(IndexON,D1590)</f>
        <v>50515</v>
      </c>
      <c r="F1590" s="193">
        <f>IFERROR(_xll.qlIndexFixing(IndexON,D1590,TRUE,_xll.ohTrigger(RecalcTrigger,TriggerON)),NA())</f>
        <v>1.6229274901569113E-2</v>
      </c>
      <c r="H1590" s="42">
        <f>_xll.qlCalendarAdvance(Calendar,$H1589,B1590,"f",FALSE)</f>
        <v>50515</v>
      </c>
      <c r="I1590" s="177">
        <f>_xll.qlInterestRateIndexValueDate(Index1M,$H1590)</f>
        <v>50517</v>
      </c>
      <c r="J1590" s="182">
        <f>IFERROR(_xll.qlIndexFixing(Index1M,$H1590,TRUE,_xll.ohTrigger(RecalcTrigger,Trigger1M)),NA())</f>
        <v>1.6155952125216089E-2</v>
      </c>
      <c r="K1590" s="44">
        <f>IFERROR(_xll.qlIndexFixing(Index3M,H1590,TRUE,_xll.ohTrigger(RecalcTrigger,Trigger3M)),NA())</f>
        <v>1.6581723335432997E-2</v>
      </c>
      <c r="L1590" s="44">
        <f>IFERROR(_xll.qlIndexFixing(Index6M,$H1590,TRUE,_xll.ohTrigger(RecalcTrigger,Trigger6M)),NA())</f>
        <v>1.6650332591265988E-2</v>
      </c>
      <c r="M1590" s="183">
        <f>IFERROR(_xll.qlIndexFixing(Index1Y,$H1590,TRUE,_xll.ohTrigger(RecalcTrigger,Trigger1Y)),NA())</f>
        <v>1.6923321607425965E-2</v>
      </c>
      <c r="N1590" s="182">
        <f>IFERROR(_xll.qlIndexFixing(ONIndex1M,I1590,TRUE,_xll.ohTrigger(RecalcTrigger,Trigger1M)),NA())</f>
        <v>1.6158816995419656E-2</v>
      </c>
      <c r="O1590" s="44">
        <f>IFERROR(_xll.qlIndexFixing(ONIndex3M,I1590,TRUE,_xll.ohTrigger(RecalcTrigger,Trigger3M)),NA())</f>
        <v>1.6605630053092568E-2</v>
      </c>
      <c r="P1590" s="44">
        <f>IFERROR(_xll.qlIndexFixing(ONIndex6M,I1590,TRUE,_xll.ohTrigger(RecalcTrigger,Trigger6M)),NA())</f>
        <v>1.6715686945651953E-2</v>
      </c>
      <c r="Q1590" s="183">
        <f>IFERROR(_xll.qlIndexFixing(ONIndex1Y,I1590,TRUE,_xll.ohTrigger(RecalcTrigger,Trigger1Y)),NA())</f>
        <v>1.7008430564757759E-2</v>
      </c>
    </row>
    <row r="1591" spans="2:17" x14ac:dyDescent="0.2">
      <c r="B1591" s="39" t="s">
        <v>42</v>
      </c>
      <c r="D1591" s="42">
        <f>_xll.qlCalendarAdvance(Calendar,$D1590,B1591,"f",FALSE)</f>
        <v>50522</v>
      </c>
      <c r="E1591" s="177">
        <f>_xll.qlInterestRateIndexValueDate(IndexON,D1591)</f>
        <v>50522</v>
      </c>
      <c r="F1591" s="193">
        <f>IFERROR(_xll.qlIndexFixing(IndexON,D1591,TRUE,_xll.ohTrigger(RecalcTrigger,TriggerON)),NA())</f>
        <v>1.6219188400414808E-2</v>
      </c>
      <c r="H1591" s="42">
        <f>_xll.qlCalendarAdvance(Calendar,$H1590,B1591,"f",FALSE)</f>
        <v>50522</v>
      </c>
      <c r="I1591" s="177">
        <f>_xll.qlInterestRateIndexValueDate(Index1M,$H1591)</f>
        <v>50524</v>
      </c>
      <c r="J1591" s="182">
        <f>IFERROR(_xll.qlIndexFixing(Index1M,$H1591,TRUE,_xll.ohTrigger(RecalcTrigger,Trigger1M)),NA())</f>
        <v>1.6145578552075601E-2</v>
      </c>
      <c r="K1591" s="44">
        <f>IFERROR(_xll.qlIndexFixing(Index3M,H1591,TRUE,_xll.ohTrigger(RecalcTrigger,Trigger3M)),NA())</f>
        <v>1.6571318308606919E-2</v>
      </c>
      <c r="L1591" s="44">
        <f>IFERROR(_xll.qlIndexFixing(Index6M,$H1591,TRUE,_xll.ohTrigger(RecalcTrigger,Trigger6M)),NA())</f>
        <v>1.6639263115739621E-2</v>
      </c>
      <c r="M1591" s="183">
        <f>IFERROR(_xll.qlIndexFixing(Index1Y,$H1591,TRUE,_xll.ohTrigger(RecalcTrigger,Trigger1Y)),NA())</f>
        <v>1.6914675798007213E-2</v>
      </c>
      <c r="N1591" s="182">
        <f>IFERROR(_xll.qlIndexFixing(ONIndex1M,I1591,TRUE,_xll.ohTrigger(RecalcTrigger,Trigger1M)),NA())</f>
        <v>1.6151368605914485E-2</v>
      </c>
      <c r="O1591" s="44">
        <f>IFERROR(_xll.qlIndexFixing(ONIndex3M,I1591,TRUE,_xll.ohTrigger(RecalcTrigger,Trigger3M)),NA())</f>
        <v>1.6598067987638743E-2</v>
      </c>
      <c r="P1591" s="44">
        <f>IFERROR(_xll.qlIndexFixing(ONIndex6M,I1591,TRUE,_xll.ohTrigger(RecalcTrigger,Trigger6M)),NA())</f>
        <v>1.6707555684227771E-2</v>
      </c>
      <c r="Q1591" s="183">
        <f>IFERROR(_xll.qlIndexFixing(ONIndex1Y,I1591,TRUE,_xll.ohTrigger(RecalcTrigger,Trigger1Y)),NA())</f>
        <v>1.7001186090537246E-2</v>
      </c>
    </row>
    <row r="1592" spans="2:17" x14ac:dyDescent="0.2">
      <c r="B1592" s="39" t="s">
        <v>42</v>
      </c>
      <c r="D1592" s="42">
        <f>_xll.qlCalendarAdvance(Calendar,$D1591,B1592,"f",FALSE)</f>
        <v>50529</v>
      </c>
      <c r="E1592" s="177">
        <f>_xll.qlInterestRateIndexValueDate(IndexON,D1592)</f>
        <v>50529</v>
      </c>
      <c r="F1592" s="193">
        <f>IFERROR(_xll.qlIndexFixing(IndexON,D1592,TRUE,_xll.ohTrigger(RecalcTrigger,TriggerON)),NA())</f>
        <v>1.6209136512213007E-2</v>
      </c>
      <c r="H1592" s="42">
        <f>_xll.qlCalendarAdvance(Calendar,$H1591,B1592,"f",FALSE)</f>
        <v>50529</v>
      </c>
      <c r="I1592" s="177">
        <f>_xll.qlInterestRateIndexValueDate(Index1M,$H1592)</f>
        <v>50531</v>
      </c>
      <c r="J1592" s="182">
        <f>IFERROR(_xll.qlIndexFixing(Index1M,$H1592,TRUE,_xll.ohTrigger(RecalcTrigger,Trigger1M)),NA())</f>
        <v>1.6135250950354285E-2</v>
      </c>
      <c r="K1592" s="44">
        <f>IFERROR(_xll.qlIndexFixing(Index3M,H1592,TRUE,_xll.ohTrigger(RecalcTrigger,Trigger3M)),NA())</f>
        <v>1.6560601155150931E-2</v>
      </c>
      <c r="L1592" s="44">
        <f>IFERROR(_xll.qlIndexFixing(Index6M,$H1592,TRUE,_xll.ohTrigger(RecalcTrigger,Trigger6M)),NA())</f>
        <v>1.6627049049662921E-2</v>
      </c>
      <c r="M1592" s="183">
        <f>IFERROR(_xll.qlIndexFixing(Index1Y,$H1592,TRUE,_xll.ohTrigger(RecalcTrigger,Trigger1Y)),NA())</f>
        <v>1.6906098756701418E-2</v>
      </c>
      <c r="N1592" s="182">
        <f>IFERROR(_xll.qlIndexFixing(ONIndex1M,I1592,TRUE,_xll.ohTrigger(RecalcTrigger,Trigger1M)),NA())</f>
        <v>1.6140979840146841E-2</v>
      </c>
      <c r="O1592" s="44">
        <f>IFERROR(_xll.qlIndexFixing(ONIndex3M,I1592,TRUE,_xll.ohTrigger(RecalcTrigger,Trigger3M)),NA())</f>
        <v>1.6587514050314667E-2</v>
      </c>
      <c r="P1592" s="44">
        <f>IFERROR(_xll.qlIndexFixing(ONIndex6M,I1592,TRUE,_xll.ohTrigger(RecalcTrigger,Trigger6M)),NA())</f>
        <v>1.6696198765302483E-2</v>
      </c>
      <c r="Q1592" s="183">
        <f>IFERROR(_xll.qlIndexFixing(ONIndex1Y,I1592,TRUE,_xll.ohTrigger(RecalcTrigger,Trigger1Y)),NA())</f>
        <v>1.6991095182508076E-2</v>
      </c>
    </row>
    <row r="1593" spans="2:17" x14ac:dyDescent="0.2">
      <c r="B1593" s="39" t="s">
        <v>42</v>
      </c>
      <c r="D1593" s="42">
        <f>_xll.qlCalendarAdvance(Calendar,$D1592,B1593,"f",FALSE)</f>
        <v>50536</v>
      </c>
      <c r="E1593" s="177">
        <f>_xll.qlInterestRateIndexValueDate(IndexON,D1593)</f>
        <v>50536</v>
      </c>
      <c r="F1593" s="193">
        <f>IFERROR(_xll.qlIndexFixing(IndexON,D1593,TRUE,_xll.ohTrigger(RecalcTrigger,TriggerON)),NA())</f>
        <v>1.6199119476612012E-2</v>
      </c>
      <c r="H1593" s="42">
        <f>_xll.qlCalendarAdvance(Calendar,$H1592,B1593,"f",FALSE)</f>
        <v>50536</v>
      </c>
      <c r="I1593" s="177">
        <f>_xll.qlInterestRateIndexValueDate(Index1M,$H1593)</f>
        <v>50538</v>
      </c>
      <c r="J1593" s="182">
        <f>IFERROR(_xll.qlIndexFixing(Index1M,$H1593,TRUE,_xll.ohTrigger(RecalcTrigger,Trigger1M)),NA())</f>
        <v>1.612496959310622E-2</v>
      </c>
      <c r="K1593" s="44">
        <f>IFERROR(_xll.qlIndexFixing(Index3M,H1593,TRUE,_xll.ohTrigger(RecalcTrigger,Trigger3M)),NA())</f>
        <v>1.6550278935330301E-2</v>
      </c>
      <c r="L1593" s="44">
        <f>IFERROR(_xll.qlIndexFixing(Index6M,$H1593,TRUE,_xll.ohTrigger(RecalcTrigger,Trigger6M)),NA())</f>
        <v>1.6616054757553091E-2</v>
      </c>
      <c r="M1593" s="183">
        <f>IFERROR(_xll.qlIndexFixing(Index1Y,$H1593,TRUE,_xll.ohTrigger(RecalcTrigger,Trigger1Y)),NA())</f>
        <v>1.6897590787837202E-2</v>
      </c>
      <c r="N1593" s="182">
        <f>IFERROR(_xll.qlIndexFixing(ONIndex1M,I1593,TRUE,_xll.ohTrigger(RecalcTrigger,Trigger1M)),NA())</f>
        <v>1.6130636797484499E-2</v>
      </c>
      <c r="O1593" s="44">
        <f>IFERROR(_xll.qlIndexFixing(ONIndex3M,I1593,TRUE,_xll.ohTrigger(RecalcTrigger,Trigger3M)),NA())</f>
        <v>1.6576998782218411E-2</v>
      </c>
      <c r="P1593" s="44">
        <f>IFERROR(_xll.qlIndexFixing(ONIndex6M,I1593,TRUE,_xll.ohTrigger(RecalcTrigger,Trigger6M)),NA())</f>
        <v>1.6684873369001707E-2</v>
      </c>
      <c r="Q1593" s="183">
        <f>IFERROR(_xll.qlIndexFixing(ONIndex1Y,I1593,TRUE,_xll.ohTrigger(RecalcTrigger,Trigger1Y)),NA())</f>
        <v>1.698106446225367E-2</v>
      </c>
    </row>
    <row r="1594" spans="2:17" x14ac:dyDescent="0.2">
      <c r="B1594" s="39" t="s">
        <v>42</v>
      </c>
      <c r="D1594" s="42">
        <f>_xll.qlCalendarAdvance(Calendar,$D1593,B1594,"f",FALSE)</f>
        <v>50543</v>
      </c>
      <c r="E1594" s="177">
        <f>_xll.qlInterestRateIndexValueDate(IndexON,D1594)</f>
        <v>50543</v>
      </c>
      <c r="F1594" s="193">
        <f>IFERROR(_xll.qlIndexFixing(IndexON,D1594,TRUE,_xll.ohTrigger(RecalcTrigger,TriggerON)),NA())</f>
        <v>1.6189137532460762E-2</v>
      </c>
      <c r="H1594" s="42">
        <f>_xll.qlCalendarAdvance(Calendar,$H1593,B1594,"f",FALSE)</f>
        <v>50543</v>
      </c>
      <c r="I1594" s="177">
        <f>_xll.qlInterestRateIndexValueDate(Index1M,$H1594)</f>
        <v>50545</v>
      </c>
      <c r="J1594" s="182">
        <f>IFERROR(_xll.qlIndexFixing(Index1M,$H1594,TRUE,_xll.ohTrigger(RecalcTrigger,Trigger1M)),NA())</f>
        <v>1.6114734753395477E-2</v>
      </c>
      <c r="K1594" s="44">
        <f>IFERROR(_xll.qlIndexFixing(Index3M,H1594,TRUE,_xll.ohTrigger(RecalcTrigger,Trigger3M)),NA())</f>
        <v>1.6539997281852129E-2</v>
      </c>
      <c r="L1594" s="44">
        <f>IFERROR(_xll.qlIndexFixing(Index6M,$H1594,TRUE,_xll.ohTrigger(RecalcTrigger,Trigger6M)),NA())</f>
        <v>1.6605095373622834E-2</v>
      </c>
      <c r="M1594" s="183">
        <f>IFERROR(_xll.qlIndexFixing(Index1Y,$H1594,TRUE,_xll.ohTrigger(RecalcTrigger,Trigger1Y)),NA())</f>
        <v>1.6889152195747336E-2</v>
      </c>
      <c r="N1594" s="182">
        <f>IFERROR(_xll.qlIndexFixing(ONIndex1M,I1594,TRUE,_xll.ohTrigger(RecalcTrigger,Trigger1M)),NA())</f>
        <v>1.6120339750589352E-2</v>
      </c>
      <c r="O1594" s="44">
        <f>IFERROR(_xll.qlIndexFixing(ONIndex3M,I1594,TRUE,_xll.ohTrigger(RecalcTrigger,Trigger3M)),NA())</f>
        <v>1.6566522428833608E-2</v>
      </c>
      <c r="P1594" s="44">
        <f>IFERROR(_xll.qlIndexFixing(ONIndex6M,I1594,TRUE,_xll.ohTrigger(RecalcTrigger,Trigger6M)),NA())</f>
        <v>1.6673579717227938E-2</v>
      </c>
      <c r="Q1594" s="183">
        <f>IFERROR(_xll.qlIndexFixing(ONIndex1Y,I1594,TRUE,_xll.ohTrigger(RecalcTrigger,Trigger1Y)),NA())</f>
        <v>1.6971094230573414E-2</v>
      </c>
    </row>
    <row r="1595" spans="2:17" x14ac:dyDescent="0.2">
      <c r="B1595" s="39" t="s">
        <v>42</v>
      </c>
      <c r="D1595" s="42">
        <f>_xll.qlCalendarAdvance(Calendar,$D1594,B1595,"f",FALSE)</f>
        <v>50550</v>
      </c>
      <c r="E1595" s="177">
        <f>_xll.qlInterestRateIndexValueDate(IndexON,D1595)</f>
        <v>50550</v>
      </c>
      <c r="F1595" s="193">
        <f>IFERROR(_xll.qlIndexFixing(IndexON,D1595,TRUE,_xll.ohTrigger(RecalcTrigger,TriggerON)),NA())</f>
        <v>1.6179190919167752E-2</v>
      </c>
      <c r="H1595" s="42">
        <f>_xll.qlCalendarAdvance(Calendar,$H1594,B1595,"f",FALSE)</f>
        <v>50550</v>
      </c>
      <c r="I1595" s="177">
        <f>_xll.qlInterestRateIndexValueDate(Index1M,$H1595)</f>
        <v>50552</v>
      </c>
      <c r="J1595" s="182">
        <f>IFERROR(_xll.qlIndexFixing(Index1M,$H1595,TRUE,_xll.ohTrigger(RecalcTrigger,Trigger1M)),NA())</f>
        <v>1.6104546704273637E-2</v>
      </c>
      <c r="K1595" s="44">
        <f>IFERROR(_xll.qlIndexFixing(Index3M,H1595,TRUE,_xll.ohTrigger(RecalcTrigger,Trigger3M)),NA())</f>
        <v>1.6529756441022003E-2</v>
      </c>
      <c r="L1595" s="44">
        <f>IFERROR(_xll.qlIndexFixing(Index6M,$H1595,TRUE,_xll.ohTrigger(RecalcTrigger,Trigger6M)),NA())</f>
        <v>1.6594171121219942E-2</v>
      </c>
      <c r="M1595" s="183">
        <f>IFERROR(_xll.qlIndexFixing(Index1Y,$H1595,TRUE,_xll.ohTrigger(RecalcTrigger,Trigger1Y)),NA())</f>
        <v>1.6880783284767886E-2</v>
      </c>
      <c r="N1595" s="182">
        <f>IFERROR(_xll.qlIndexFixing(ONIndex1M,I1595,TRUE,_xll.ohTrigger(RecalcTrigger,Trigger1M)),NA())</f>
        <v>1.6110088972363101E-2</v>
      </c>
      <c r="O1595" s="44">
        <f>IFERROR(_xll.qlIndexFixing(ONIndex3M,I1595,TRUE,_xll.ohTrigger(RecalcTrigger,Trigger3M)),NA())</f>
        <v>1.65560852358837E-2</v>
      </c>
      <c r="P1595" s="44">
        <f>IFERROR(_xll.qlIndexFixing(ONIndex6M,I1595,TRUE,_xll.ohTrigger(RecalcTrigger,Trigger6M)),NA())</f>
        <v>1.6662318032203416E-2</v>
      </c>
      <c r="Q1595" s="183">
        <f>IFERROR(_xll.qlIndexFixing(ONIndex1Y,I1595,TRUE,_xll.ohTrigger(RecalcTrigger,Trigger1Y)),NA())</f>
        <v>1.6961184788426564E-2</v>
      </c>
    </row>
    <row r="1596" spans="2:17" x14ac:dyDescent="0.2">
      <c r="B1596" s="39" t="s">
        <v>42</v>
      </c>
      <c r="D1596" s="42">
        <f>_xll.qlCalendarAdvance(Calendar,$D1595,B1596,"f",FALSE)</f>
        <v>50557</v>
      </c>
      <c r="E1596" s="177">
        <f>_xll.qlInterestRateIndexValueDate(IndexON,D1596)</f>
        <v>50557</v>
      </c>
      <c r="F1596" s="193">
        <f>IFERROR(_xll.qlIndexFixing(IndexON,D1596,TRUE,_xll.ohTrigger(RecalcTrigger,TriggerON)),NA())</f>
        <v>1.6169279875741793E-2</v>
      </c>
      <c r="H1596" s="42">
        <f>_xll.qlCalendarAdvance(Calendar,$H1595,B1596,"f",FALSE)</f>
        <v>50557</v>
      </c>
      <c r="I1596" s="177">
        <f>_xll.qlInterestRateIndexValueDate(Index1M,$H1596)</f>
        <v>50559</v>
      </c>
      <c r="J1596" s="182">
        <f>IFERROR(_xll.qlIndexFixing(Index1M,$H1596,TRUE,_xll.ohTrigger(RecalcTrigger,Trigger1M)),NA())</f>
        <v>1.6094405718799776E-2</v>
      </c>
      <c r="K1596" s="44">
        <f>IFERROR(_xll.qlIndexFixing(Index3M,H1596,TRUE,_xll.ohTrigger(RecalcTrigger,Trigger3M)),NA())</f>
        <v>1.6519556659139421E-2</v>
      </c>
      <c r="L1596" s="44">
        <f>IFERROR(_xll.qlIndexFixing(Index6M,$H1596,TRUE,_xll.ohTrigger(RecalcTrigger,Trigger6M)),NA())</f>
        <v>1.6584436322576428E-2</v>
      </c>
      <c r="M1596" s="183">
        <f>IFERROR(_xll.qlIndexFixing(Index1Y,$H1596,TRUE,_xll.ohTrigger(RecalcTrigger,Trigger1Y)),NA())</f>
        <v>1.687248435923995E-2</v>
      </c>
      <c r="N1596" s="182">
        <f>IFERROR(_xll.qlIndexFixing(ONIndex1M,I1596,TRUE,_xll.ohTrigger(RecalcTrigger,Trigger1M)),NA())</f>
        <v>1.6099884735547576E-2</v>
      </c>
      <c r="O1596" s="44">
        <f>IFERROR(_xll.qlIndexFixing(ONIndex3M,I1596,TRUE,_xll.ohTrigger(RecalcTrigger,Trigger3M)),NA())</f>
        <v>1.6545687448692448E-2</v>
      </c>
      <c r="P1596" s="44">
        <f>IFERROR(_xll.qlIndexFixing(ONIndex6M,I1596,TRUE,_xll.ohTrigger(RecalcTrigger,Trigger6M)),NA())</f>
        <v>1.6651088535750702E-2</v>
      </c>
      <c r="Q1596" s="183">
        <f>IFERROR(_xll.qlIndexFixing(ONIndex1Y,I1596,TRUE,_xll.ohTrigger(RecalcTrigger,Trigger1Y)),NA())</f>
        <v>1.6951336436852316E-2</v>
      </c>
    </row>
    <row r="1597" spans="2:17" x14ac:dyDescent="0.2">
      <c r="B1597" s="39" t="s">
        <v>42</v>
      </c>
      <c r="D1597" s="42">
        <f>_xll.qlCalendarAdvance(Calendar,$D1596,B1597,"f",FALSE)</f>
        <v>50564</v>
      </c>
      <c r="E1597" s="177">
        <f>_xll.qlInterestRateIndexValueDate(IndexON,D1597)</f>
        <v>50564</v>
      </c>
      <c r="F1597" s="193">
        <f>IFERROR(_xll.qlIndexFixing(IndexON,D1597,TRUE,_xll.ohTrigger(RecalcTrigger,TriggerON)),NA())</f>
        <v>1.6159404641351571E-2</v>
      </c>
      <c r="H1597" s="42">
        <f>_xll.qlCalendarAdvance(Calendar,$H1596,B1597,"f",FALSE)</f>
        <v>50564</v>
      </c>
      <c r="I1597" s="177">
        <f>_xll.qlInterestRateIndexValueDate(Index1M,$H1597)</f>
        <v>50566</v>
      </c>
      <c r="J1597" s="182">
        <f>IFERROR(_xll.qlIndexFixing(Index1M,$H1597,TRUE,_xll.ohTrigger(RecalcTrigger,Trigger1M)),NA())</f>
        <v>1.6084312070022977E-2</v>
      </c>
      <c r="K1597" s="44">
        <f>IFERROR(_xll.qlIndexFixing(Index3M,H1597,TRUE,_xll.ohTrigger(RecalcTrigger,Trigger3M)),NA())</f>
        <v>1.6509398182504759E-2</v>
      </c>
      <c r="L1597" s="44">
        <f>IFERROR(_xll.qlIndexFixing(Index6M,$H1597,TRUE,_xll.ohTrigger(RecalcTrigger,Trigger6M)),NA())</f>
        <v>1.657357664411066E-2</v>
      </c>
      <c r="M1597" s="183">
        <f>IFERROR(_xll.qlIndexFixing(Index1Y,$H1597,TRUE,_xll.ohTrigger(RecalcTrigger,Trigger1Y)),NA())</f>
        <v>1.6864255723509015E-2</v>
      </c>
      <c r="N1597" s="182">
        <f>IFERROR(_xll.qlIndexFixing(ONIndex1M,I1597,TRUE,_xll.ohTrigger(RecalcTrigger,Trigger1M)),NA())</f>
        <v>1.6089727312964541E-2</v>
      </c>
      <c r="O1597" s="44">
        <f>IFERROR(_xll.qlIndexFixing(ONIndex3M,I1597,TRUE,_xll.ohTrigger(RecalcTrigger,Trigger3M)),NA())</f>
        <v>1.6535329312983293E-2</v>
      </c>
      <c r="P1597" s="44">
        <f>IFERROR(_xll.qlIndexFixing(ONIndex6M,I1597,TRUE,_xll.ohTrigger(RecalcTrigger,Trigger6M)),NA())</f>
        <v>1.6639891450092037E-2</v>
      </c>
      <c r="Q1597" s="183">
        <f>IFERROR(_xll.qlIndexFixing(ONIndex1Y,I1597,TRUE,_xll.ohTrigger(RecalcTrigger,Trigger1Y)),NA())</f>
        <v>1.6941549476809925E-2</v>
      </c>
    </row>
    <row r="1598" spans="2:17" x14ac:dyDescent="0.2">
      <c r="B1598" s="39" t="s">
        <v>42</v>
      </c>
      <c r="D1598" s="42">
        <f>_xll.qlCalendarAdvance(Calendar,$D1597,B1598,"f",FALSE)</f>
        <v>50571</v>
      </c>
      <c r="E1598" s="177">
        <f>_xll.qlInterestRateIndexValueDate(IndexON,D1598)</f>
        <v>50571</v>
      </c>
      <c r="F1598" s="193">
        <f>IFERROR(_xll.qlIndexFixing(IndexON,D1598,TRUE,_xll.ohTrigger(RecalcTrigger,TriggerON)),NA())</f>
        <v>1.6149565455325643E-2</v>
      </c>
      <c r="H1598" s="42">
        <f>_xll.qlCalendarAdvance(Calendar,$H1597,B1598,"f",FALSE)</f>
        <v>50571</v>
      </c>
      <c r="I1598" s="177">
        <f>_xll.qlInterestRateIndexValueDate(Index1M,$H1598)</f>
        <v>50573</v>
      </c>
      <c r="J1598" s="182">
        <f>IFERROR(_xll.qlIndexFixing(Index1M,$H1598,TRUE,_xll.ohTrigger(RecalcTrigger,Trigger1M)),NA())</f>
        <v>1.6074266031002316E-2</v>
      </c>
      <c r="K1598" s="44">
        <f>IFERROR(_xll.qlIndexFixing(Index3M,H1598,TRUE,_xll.ohTrigger(RecalcTrigger,Trigger3M)),NA())</f>
        <v>1.6499281257414906E-2</v>
      </c>
      <c r="L1598" s="44">
        <f>IFERROR(_xll.qlIndexFixing(Index6M,$H1598,TRUE,_xll.ohTrigger(RecalcTrigger,Trigger6M)),NA())</f>
        <v>1.6562752713444363E-2</v>
      </c>
      <c r="M1598" s="183">
        <f>IFERROR(_xll.qlIndexFixing(Index1Y,$H1598,TRUE,_xll.ohTrigger(RecalcTrigger,Trigger1Y)),NA())</f>
        <v>1.6856097681924715E-2</v>
      </c>
      <c r="N1598" s="182">
        <f>IFERROR(_xll.qlIndexFixing(ONIndex1M,I1598,TRUE,_xll.ohTrigger(RecalcTrigger,Trigger1M)),NA())</f>
        <v>1.6079616977435762E-2</v>
      </c>
      <c r="O1598" s="44">
        <f>IFERROR(_xll.qlIndexFixing(ONIndex3M,I1598,TRUE,_xll.ohTrigger(RecalcTrigger,Trigger3M)),NA())</f>
        <v>1.6525011074559615E-2</v>
      </c>
      <c r="P1598" s="44">
        <f>IFERROR(_xll.qlIndexFixing(ONIndex6M,I1598,TRUE,_xll.ohTrigger(RecalcTrigger,Trigger6M)),NA())</f>
        <v>1.6628726997049981E-2</v>
      </c>
      <c r="Q1598" s="183">
        <f>IFERROR(_xll.qlIndexFixing(ONIndex1Y,I1598,TRUE,_xll.ohTrigger(RecalcTrigger,Trigger1Y)),NA())</f>
        <v>1.6931824208938906E-2</v>
      </c>
    </row>
    <row r="1599" spans="2:17" x14ac:dyDescent="0.2">
      <c r="B1599" s="39" t="s">
        <v>42</v>
      </c>
      <c r="D1599" s="42">
        <f>_xll.qlCalendarAdvance(Calendar,$D1598,B1599,"f",FALSE)</f>
        <v>50578</v>
      </c>
      <c r="E1599" s="177">
        <f>_xll.qlInterestRateIndexValueDate(IndexON,D1599)</f>
        <v>50578</v>
      </c>
      <c r="F1599" s="193">
        <f>IFERROR(_xll.qlIndexFixing(IndexON,D1599,TRUE,_xll.ohTrigger(RecalcTrigger,TriggerON)),NA())</f>
        <v>1.6139762556512949E-2</v>
      </c>
      <c r="H1599" s="42">
        <f>_xll.qlCalendarAdvance(Calendar,$H1598,B1599,"f",FALSE)</f>
        <v>50578</v>
      </c>
      <c r="I1599" s="177">
        <f>_xll.qlInterestRateIndexValueDate(Index1M,$H1599)</f>
        <v>50580</v>
      </c>
      <c r="J1599" s="182">
        <f>IFERROR(_xll.qlIndexFixing(Index1M,$H1599,TRUE,_xll.ohTrigger(RecalcTrigger,Trigger1M)),NA())</f>
        <v>1.6064267874794369E-2</v>
      </c>
      <c r="K1599" s="44">
        <f>IFERROR(_xll.qlIndexFixing(Index3M,H1599,TRUE,_xll.ohTrigger(RecalcTrigger,Trigger3M)),NA())</f>
        <v>1.6489206130170242E-2</v>
      </c>
      <c r="L1599" s="44">
        <f>IFERROR(_xll.qlIndexFixing(Index6M,$H1599,TRUE,_xll.ohTrigger(RecalcTrigger,Trigger6M)),NA())</f>
        <v>1.655196475389006E-2</v>
      </c>
      <c r="M1599" s="183">
        <f>IFERROR(_xll.qlIndexFixing(Index1Y,$H1599,TRUE,_xll.ohTrigger(RecalcTrigger,Trigger1Y)),NA())</f>
        <v>1.6848010538842169E-2</v>
      </c>
      <c r="N1599" s="182">
        <f>IFERROR(_xll.qlIndexFixing(ONIndex1M,I1599,TRUE,_xll.ohTrigger(RecalcTrigger,Trigger1M)),NA())</f>
        <v>1.6069554001703068E-2</v>
      </c>
      <c r="O1599" s="44">
        <f>IFERROR(_xll.qlIndexFixing(ONIndex3M,I1599,TRUE,_xll.ohTrigger(RecalcTrigger,Trigger3M)),NA())</f>
        <v>1.6514732978665236E-2</v>
      </c>
      <c r="P1599" s="44">
        <f>IFERROR(_xll.qlIndexFixing(ONIndex6M,I1599,TRUE,_xll.ohTrigger(RecalcTrigger,Trigger6M)),NA())</f>
        <v>1.6617595398846774E-2</v>
      </c>
      <c r="Q1599" s="183">
        <f>IFERROR(_xll.qlIndexFixing(ONIndex1Y,I1599,TRUE,_xll.ohTrigger(RecalcTrigger,Trigger1Y)),NA())</f>
        <v>1.6922160934598196E-2</v>
      </c>
    </row>
    <row r="1600" spans="2:17" x14ac:dyDescent="0.2">
      <c r="B1600" s="39" t="s">
        <v>42</v>
      </c>
      <c r="D1600" s="42">
        <f>_xll.qlCalendarAdvance(Calendar,$D1599,B1600,"f",FALSE)</f>
        <v>50585</v>
      </c>
      <c r="E1600" s="177">
        <f>_xll.qlInterestRateIndexValueDate(IndexON,D1600)</f>
        <v>50585</v>
      </c>
      <c r="F1600" s="193">
        <f>IFERROR(_xll.qlIndexFixing(IndexON,D1600,TRUE,_xll.ohTrigger(RecalcTrigger,TriggerON)),NA())</f>
        <v>1.6129996184481854E-2</v>
      </c>
      <c r="H1600" s="42">
        <f>_xll.qlCalendarAdvance(Calendar,$H1599,B1600,"f",FALSE)</f>
        <v>50585</v>
      </c>
      <c r="I1600" s="177">
        <f>_xll.qlInterestRateIndexValueDate(Index1M,$H1600)</f>
        <v>50587</v>
      </c>
      <c r="J1600" s="182">
        <f>IFERROR(_xll.qlIndexFixing(Index1M,$H1600,TRUE,_xll.ohTrigger(RecalcTrigger,Trigger1M)),NA())</f>
        <v>1.6054317874450719E-2</v>
      </c>
      <c r="K1600" s="44">
        <f>IFERROR(_xll.qlIndexFixing(Index3M,H1600,TRUE,_xll.ohTrigger(RecalcTrigger,Trigger3M)),NA())</f>
        <v>1.6479173047063315E-2</v>
      </c>
      <c r="L1600" s="44">
        <f>IFERROR(_xll.qlIndexFixing(Index6M,$H1600,TRUE,_xll.ohTrigger(RecalcTrigger,Trigger6M)),NA())</f>
        <v>1.6540084648961187E-2</v>
      </c>
      <c r="M1600" s="183">
        <f>IFERROR(_xll.qlIndexFixing(Index1Y,$H1600,TRUE,_xll.ohTrigger(RecalcTrigger,Trigger1Y)),NA())</f>
        <v>1.6839994598621313E-2</v>
      </c>
      <c r="N1600" s="182">
        <f>IFERROR(_xll.qlIndexFixing(ONIndex1M,I1600,TRUE,_xll.ohTrigger(RecalcTrigger,Trigger1M)),NA())</f>
        <v>1.6059538658588224E-2</v>
      </c>
      <c r="O1600" s="44">
        <f>IFERROR(_xll.qlIndexFixing(ONIndex3M,I1600,TRUE,_xll.ohTrigger(RecalcTrigger,Trigger3M)),NA())</f>
        <v>1.6504495271183472E-2</v>
      </c>
      <c r="P1600" s="44">
        <f>IFERROR(_xll.qlIndexFixing(ONIndex6M,I1600,TRUE,_xll.ohTrigger(RecalcTrigger,Trigger6M)),NA())</f>
        <v>1.6606496877544785E-2</v>
      </c>
      <c r="Q1600" s="183">
        <f>IFERROR(_xll.qlIndexFixing(ONIndex1Y,I1600,TRUE,_xll.ohTrigger(RecalcTrigger,Trigger1Y)),NA())</f>
        <v>1.6912559954427309E-2</v>
      </c>
    </row>
    <row r="1601" spans="2:17" x14ac:dyDescent="0.2">
      <c r="B1601" s="39" t="s">
        <v>42</v>
      </c>
      <c r="D1601" s="42">
        <f>_xll.qlCalendarAdvance(Calendar,$D1600,B1601,"f",FALSE)</f>
        <v>50592</v>
      </c>
      <c r="E1601" s="177">
        <f>_xll.qlInterestRateIndexValueDate(IndexON,D1601)</f>
        <v>50592</v>
      </c>
      <c r="F1601" s="193">
        <f>IFERROR(_xll.qlIndexFixing(IndexON,D1601,TRUE,_xll.ohTrigger(RecalcTrigger,TriggerON)),NA())</f>
        <v>1.6120266578161235E-2</v>
      </c>
      <c r="H1601" s="42">
        <f>_xll.qlCalendarAdvance(Calendar,$H1600,B1601,"f",FALSE)</f>
        <v>50592</v>
      </c>
      <c r="I1601" s="177">
        <f>_xll.qlInterestRateIndexValueDate(Index1M,$H1601)</f>
        <v>50594</v>
      </c>
      <c r="J1601" s="182">
        <f>IFERROR(_xll.qlIndexFixing(Index1M,$H1601,TRUE,_xll.ohTrigger(RecalcTrigger,Trigger1M)),NA())</f>
        <v>1.6044416303022946E-2</v>
      </c>
      <c r="K1601" s="44">
        <f>IFERROR(_xll.qlIndexFixing(Index3M,H1601,TRUE,_xll.ohTrigger(RecalcTrigger,Trigger3M)),NA())</f>
        <v>1.6469182254391018E-2</v>
      </c>
      <c r="L1601" s="44">
        <f>IFERROR(_xll.qlIndexFixing(Index6M,$H1601,TRUE,_xll.ohTrigger(RecalcTrigger,Trigger6M)),NA())</f>
        <v>1.6529375875794037E-2</v>
      </c>
      <c r="M1601" s="183">
        <f>IFERROR(_xll.qlIndexFixing(Index1Y,$H1601,TRUE,_xll.ohTrigger(RecalcTrigger,Trigger1Y)),NA())</f>
        <v>1.6832050165627336E-2</v>
      </c>
      <c r="N1601" s="182">
        <f>IFERROR(_xll.qlIndexFixing(ONIndex1M,I1601,TRUE,_xll.ohTrigger(RecalcTrigger,Trigger1M)),NA())</f>
        <v>1.6049571220912995E-2</v>
      </c>
      <c r="O1601" s="44">
        <f>IFERROR(_xll.qlIndexFixing(ONIndex3M,I1601,TRUE,_xll.ohTrigger(RecalcTrigger,Trigger3M)),NA())</f>
        <v>1.649429819751802E-2</v>
      </c>
      <c r="P1601" s="44">
        <f>IFERROR(_xll.qlIndexFixing(ONIndex6M,I1601,TRUE,_xll.ohTrigger(RecalcTrigger,Trigger6M)),NA())</f>
        <v>1.6595431654966575E-2</v>
      </c>
      <c r="Q1601" s="183">
        <f>IFERROR(_xll.qlIndexFixing(ONIndex1Y,I1601,TRUE,_xll.ohTrigger(RecalcTrigger,Trigger1Y)),NA())</f>
        <v>1.6903021569625309E-2</v>
      </c>
    </row>
    <row r="1602" spans="2:17" x14ac:dyDescent="0.2">
      <c r="B1602" s="39" t="s">
        <v>42</v>
      </c>
      <c r="D1602" s="42">
        <f>_xll.qlCalendarAdvance(Calendar,$D1601,B1602,"f",FALSE)</f>
        <v>50599</v>
      </c>
      <c r="E1602" s="177">
        <f>_xll.qlInterestRateIndexValueDate(IndexON,D1602)</f>
        <v>50599</v>
      </c>
      <c r="F1602" s="193">
        <f>IFERROR(_xll.qlIndexFixing(IndexON,D1602,TRUE,_xll.ohTrigger(RecalcTrigger,TriggerON)),NA())</f>
        <v>1.6110573976719778E-2</v>
      </c>
      <c r="H1602" s="42">
        <f>_xll.qlCalendarAdvance(Calendar,$H1601,B1602,"f",FALSE)</f>
        <v>50599</v>
      </c>
      <c r="I1602" s="177">
        <f>_xll.qlInterestRateIndexValueDate(Index1M,$H1602)</f>
        <v>50601</v>
      </c>
      <c r="J1602" s="182">
        <f>IFERROR(_xll.qlIndexFixing(Index1M,$H1602,TRUE,_xll.ohTrigger(RecalcTrigger,Trigger1M)),NA())</f>
        <v>1.6034563433570126E-2</v>
      </c>
      <c r="K1602" s="44">
        <f>IFERROR(_xll.qlIndexFixing(Index3M,H1602,TRUE,_xll.ohTrigger(RecalcTrigger,Trigger3M)),NA())</f>
        <v>1.6459233998447644E-2</v>
      </c>
      <c r="L1602" s="44">
        <f>IFERROR(_xll.qlIndexFixing(Index6M,$H1602,TRUE,_xll.ohTrigger(RecalcTrigger,Trigger6M)),NA())</f>
        <v>1.6518703797484366E-2</v>
      </c>
      <c r="M1602" s="183">
        <f>IFERROR(_xll.qlIndexFixing(Index1Y,$H1602,TRUE,_xll.ohTrigger(RecalcTrigger,Trigger1Y)),NA())</f>
        <v>1.6824177544231343E-2</v>
      </c>
      <c r="N1602" s="182">
        <f>IFERROR(_xll.qlIndexFixing(ONIndex1M,I1602,TRUE,_xll.ohTrigger(RecalcTrigger,Trigger1M)),NA())</f>
        <v>1.6039651961499146E-2</v>
      </c>
      <c r="O1602" s="44">
        <f>IFERROR(_xll.qlIndexFixing(ONIndex3M,I1602,TRUE,_xll.ohTrigger(RecalcTrigger,Trigger3M)),NA())</f>
        <v>1.6484142003312385E-2</v>
      </c>
      <c r="P1602" s="44">
        <f>IFERROR(_xll.qlIndexFixing(ONIndex6M,I1602,TRUE,_xll.ohTrigger(RecalcTrigger,Trigger6M)),NA())</f>
        <v>1.6584399953254447E-2</v>
      </c>
      <c r="Q1602" s="183">
        <f>IFERROR(_xll.qlIndexFixing(ONIndex1Y,I1602,TRUE,_xll.ohTrigger(RecalcTrigger,Trigger1Y)),NA())</f>
        <v>1.6893546080911648E-2</v>
      </c>
    </row>
    <row r="1603" spans="2:17" x14ac:dyDescent="0.2">
      <c r="B1603" s="39" t="s">
        <v>42</v>
      </c>
      <c r="D1603" s="42">
        <f>_xll.qlCalendarAdvance(Calendar,$D1602,B1603,"f",FALSE)</f>
        <v>50606</v>
      </c>
      <c r="E1603" s="177">
        <f>_xll.qlInterestRateIndexValueDate(IndexON,D1603)</f>
        <v>50606</v>
      </c>
      <c r="F1603" s="193">
        <f>IFERROR(_xll.qlIndexFixing(IndexON,D1603,TRUE,_xll.ohTrigger(RecalcTrigger,TriggerON)),NA())</f>
        <v>1.6100918619406102E-2</v>
      </c>
      <c r="H1603" s="42">
        <f>_xll.qlCalendarAdvance(Calendar,$H1602,B1603,"f",FALSE)</f>
        <v>50606</v>
      </c>
      <c r="I1603" s="177">
        <f>_xll.qlInterestRateIndexValueDate(Index1M,$H1603)</f>
        <v>50608</v>
      </c>
      <c r="J1603" s="182">
        <f>IFERROR(_xll.qlIndexFixing(Index1M,$H1603,TRUE,_xll.ohTrigger(RecalcTrigger,Trigger1M)),NA())</f>
        <v>1.6024759539141342E-2</v>
      </c>
      <c r="K1603" s="44">
        <f>IFERROR(_xll.qlIndexFixing(Index3M,H1603,TRUE,_xll.ohTrigger(RecalcTrigger,Trigger3M)),NA())</f>
        <v>1.6449328525526614E-2</v>
      </c>
      <c r="L1603" s="44">
        <f>IFERROR(_xll.qlIndexFixing(Index6M,$H1603,TRUE,_xll.ohTrigger(RecalcTrigger,Trigger6M)),NA())</f>
        <v>1.6508068637355464E-2</v>
      </c>
      <c r="M1603" s="183">
        <f>IFERROR(_xll.qlIndexFixing(Index1Y,$H1603,TRUE,_xll.ohTrigger(RecalcTrigger,Trigger1Y)),NA())</f>
        <v>1.6816377038810133E-2</v>
      </c>
      <c r="N1603" s="182">
        <f>IFERROR(_xll.qlIndexFixing(ONIndex1M,I1603,TRUE,_xll.ohTrigger(RecalcTrigger,Trigger1M)),NA())</f>
        <v>1.6029781153008571E-2</v>
      </c>
      <c r="O1603" s="44">
        <f>IFERROR(_xll.qlIndexFixing(ONIndex3M,I1603,TRUE,_xll.ohTrigger(RecalcTrigger,Trigger3M)),NA())</f>
        <v>1.6474026934130137E-2</v>
      </c>
      <c r="P1603" s="44">
        <f>IFERROR(_xll.qlIndexFixing(ONIndex6M,I1603,TRUE,_xll.ohTrigger(RecalcTrigger,Trigger6M)),NA())</f>
        <v>1.6573401994470771E-2</v>
      </c>
      <c r="Q1603" s="183">
        <f>IFERROR(_xll.qlIndexFixing(ONIndex1Y,I1603,TRUE,_xll.ohTrigger(RecalcTrigger,Trigger1Y)),NA())</f>
        <v>1.6884133789325517E-2</v>
      </c>
    </row>
    <row r="1604" spans="2:17" x14ac:dyDescent="0.2">
      <c r="B1604" s="39" t="s">
        <v>42</v>
      </c>
      <c r="D1604" s="42">
        <f>_xll.qlCalendarAdvance(Calendar,$D1603,B1604,"f",FALSE)</f>
        <v>50613</v>
      </c>
      <c r="E1604" s="177">
        <f>_xll.qlInterestRateIndexValueDate(IndexON,D1604)</f>
        <v>50613</v>
      </c>
      <c r="F1604" s="193">
        <f>IFERROR(_xll.qlIndexFixing(IndexON,D1604,TRUE,_xll.ohTrigger(RecalcTrigger,TriggerON)),NA())</f>
        <v>1.6091300745468828E-2</v>
      </c>
      <c r="H1604" s="42">
        <f>_xll.qlCalendarAdvance(Calendar,$H1603,B1604,"f",FALSE)</f>
        <v>50613</v>
      </c>
      <c r="I1604" s="177">
        <f>_xll.qlInterestRateIndexValueDate(Index1M,$H1604)</f>
        <v>50615</v>
      </c>
      <c r="J1604" s="182">
        <f>IFERROR(_xll.qlIndexFixing(Index1M,$H1604,TRUE,_xll.ohTrigger(RecalcTrigger,Trigger1M)),NA())</f>
        <v>1.6015004892788176E-2</v>
      </c>
      <c r="K1604" s="44">
        <f>IFERROR(_xll.qlIndexFixing(Index3M,H1604,TRUE,_xll.ohTrigger(RecalcTrigger,Trigger3M)),NA())</f>
        <v>1.6439466081915263E-2</v>
      </c>
      <c r="L1604" s="44">
        <f>IFERROR(_xll.qlIndexFixing(Index6M,$H1604,TRUE,_xll.ohTrigger(RecalcTrigger,Trigger6M)),NA())</f>
        <v>1.649747061872547E-2</v>
      </c>
      <c r="M1604" s="183">
        <f>IFERROR(_xll.qlIndexFixing(Index1Y,$H1604,TRUE,_xll.ohTrigger(RecalcTrigger,Trigger1Y)),NA())</f>
        <v>1.6808648953745974E-2</v>
      </c>
      <c r="N1604" s="182">
        <f>IFERROR(_xll.qlIndexFixing(ONIndex1M,I1604,TRUE,_xll.ohTrigger(RecalcTrigger,Trigger1M)),NA())</f>
        <v>1.6019959068502843E-2</v>
      </c>
      <c r="O1604" s="44">
        <f>IFERROR(_xll.qlIndexFixing(ONIndex3M,I1604,TRUE,_xll.ohTrigger(RecalcTrigger,Trigger3M)),NA())</f>
        <v>1.6463953235614781E-2</v>
      </c>
      <c r="P1604" s="44">
        <f>IFERROR(_xll.qlIndexFixing(ONIndex6M,I1604,TRUE,_xll.ohTrigger(RecalcTrigger,Trigger6M)),NA())</f>
        <v>1.6562438000757851E-2</v>
      </c>
      <c r="Q1604" s="183">
        <f>IFERROR(_xll.qlIndexFixing(ONIndex1Y,I1604,TRUE,_xll.ohTrigger(RecalcTrigger,Trigger1Y)),NA())</f>
        <v>1.6874784995746239E-2</v>
      </c>
    </row>
    <row r="1605" spans="2:17" x14ac:dyDescent="0.2">
      <c r="B1605" s="39" t="s">
        <v>42</v>
      </c>
      <c r="D1605" s="42">
        <f>_xll.qlCalendarAdvance(Calendar,$D1604,B1605,"f",FALSE)</f>
        <v>50620</v>
      </c>
      <c r="E1605" s="177">
        <f>_xll.qlInterestRateIndexValueDate(IndexON,D1605)</f>
        <v>50620</v>
      </c>
      <c r="F1605" s="193">
        <f>IFERROR(_xll.qlIndexFixing(IndexON,D1605,TRUE,_xll.ohTrigger(RecalcTrigger,TriggerON)),NA())</f>
        <v>1.6081720593756899E-2</v>
      </c>
      <c r="H1605" s="42">
        <f>_xll.qlCalendarAdvance(Calendar,$H1604,B1605,"f",FALSE)</f>
        <v>50620</v>
      </c>
      <c r="I1605" s="177">
        <f>_xll.qlInterestRateIndexValueDate(Index1M,$H1605)</f>
        <v>50622</v>
      </c>
      <c r="J1605" s="182">
        <f>IFERROR(_xll.qlIndexFixing(Index1M,$H1605,TRUE,_xll.ohTrigger(RecalcTrigger,Trigger1M)),NA())</f>
        <v>1.6005299767569703E-2</v>
      </c>
      <c r="K1605" s="44">
        <f>IFERROR(_xll.qlIndexFixing(Index3M,H1605,TRUE,_xll.ohTrigger(RecalcTrigger,Trigger3M)),NA())</f>
        <v>1.642964691390875E-2</v>
      </c>
      <c r="L1605" s="44">
        <f>IFERROR(_xll.qlIndexFixing(Index6M,$H1605,TRUE,_xll.ohTrigger(RecalcTrigger,Trigger6M)),NA())</f>
        <v>1.6486909964909514E-2</v>
      </c>
      <c r="M1605" s="183">
        <f>IFERROR(_xll.qlIndexFixing(Index1Y,$H1605,TRUE,_xll.ohTrigger(RecalcTrigger,Trigger1Y)),NA())</f>
        <v>1.6800993593428147E-2</v>
      </c>
      <c r="N1605" s="182">
        <f>IFERROR(_xll.qlIndexFixing(ONIndex1M,I1605,TRUE,_xll.ohTrigger(RecalcTrigger,Trigger1M)),NA())</f>
        <v>1.6010185980483982E-2</v>
      </c>
      <c r="O1605" s="44">
        <f>IFERROR(_xll.qlIndexFixing(ONIndex3M,I1605,TRUE,_xll.ohTrigger(RecalcTrigger,Trigger3M)),NA())</f>
        <v>1.6453921153409823E-2</v>
      </c>
      <c r="P1605" s="44">
        <f>IFERROR(_xll.qlIndexFixing(ONIndex6M,I1605,TRUE,_xll.ohTrigger(RecalcTrigger,Trigger6M)),NA())</f>
        <v>1.6551508193938247E-2</v>
      </c>
      <c r="Q1605" s="183">
        <f>IFERROR(_xll.qlIndexFixing(ONIndex1Y,I1605,TRUE,_xll.ohTrigger(RecalcTrigger,Trigger1Y)),NA())</f>
        <v>1.6865500001292943E-2</v>
      </c>
    </row>
    <row r="1606" spans="2:17" x14ac:dyDescent="0.2">
      <c r="B1606" s="39" t="s">
        <v>42</v>
      </c>
      <c r="D1606" s="42">
        <f>_xll.qlCalendarAdvance(Calendar,$D1605,B1606,"f",FALSE)</f>
        <v>50627</v>
      </c>
      <c r="E1606" s="177">
        <f>_xll.qlInterestRateIndexValueDate(IndexON,D1606)</f>
        <v>50627</v>
      </c>
      <c r="F1606" s="193">
        <f>IFERROR(_xll.qlIndexFixing(IndexON,D1606,TRUE,_xll.ohTrigger(RecalcTrigger,TriggerON)),NA())</f>
        <v>1.6072178403758741E-2</v>
      </c>
      <c r="H1606" s="42">
        <f>_xll.qlCalendarAdvance(Calendar,$H1605,B1606,"f",FALSE)</f>
        <v>50627</v>
      </c>
      <c r="I1606" s="177">
        <f>_xll.qlInterestRateIndexValueDate(Index1M,$H1606)</f>
        <v>50629</v>
      </c>
      <c r="J1606" s="182">
        <f>IFERROR(_xll.qlIndexFixing(Index1M,$H1606,TRUE,_xll.ohTrigger(RecalcTrigger,Trigger1M)),NA())</f>
        <v>1.5995644436532508E-2</v>
      </c>
      <c r="K1606" s="44">
        <f>IFERROR(_xll.qlIndexFixing(Index3M,H1606,TRUE,_xll.ohTrigger(RecalcTrigger,Trigger3M)),NA())</f>
        <v>1.6419871267792676E-2</v>
      </c>
      <c r="L1606" s="44">
        <f>IFERROR(_xll.qlIndexFixing(Index6M,$H1606,TRUE,_xll.ohTrigger(RecalcTrigger,Trigger6M)),NA())</f>
        <v>1.647638689922273E-2</v>
      </c>
      <c r="M1606" s="183">
        <f>IFERROR(_xll.qlIndexFixing(Index1Y,$H1606,TRUE,_xll.ohTrigger(RecalcTrigger,Trigger1Y)),NA())</f>
        <v>1.6793411262251416E-2</v>
      </c>
      <c r="N1606" s="182">
        <f>IFERROR(_xll.qlIndexFixing(ONIndex1M,I1606,TRUE,_xll.ohTrigger(RecalcTrigger,Trigger1M)),NA())</f>
        <v>1.6000462162013562E-2</v>
      </c>
      <c r="O1606" s="44">
        <f>IFERROR(_xll.qlIndexFixing(ONIndex3M,I1606,TRUE,_xll.ohTrigger(RecalcTrigger,Trigger3M)),NA())</f>
        <v>1.644393093291896E-2</v>
      </c>
      <c r="P1606" s="44">
        <f>IFERROR(_xll.qlIndexFixing(ONIndex6M,I1606,TRUE,_xll.ohTrigger(RecalcTrigger,Trigger6M)),NA())</f>
        <v>1.6540612796074328E-2</v>
      </c>
      <c r="Q1606" s="183">
        <f>IFERROR(_xll.qlIndexFixing(ONIndex1Y,I1606,TRUE,_xll.ohTrigger(RecalcTrigger,Trigger1Y)),NA())</f>
        <v>1.6856279106685079E-2</v>
      </c>
    </row>
    <row r="1607" spans="2:17" x14ac:dyDescent="0.2">
      <c r="B1607" s="39" t="s">
        <v>42</v>
      </c>
      <c r="D1607" s="42">
        <f>_xll.qlCalendarAdvance(Calendar,$D1606,B1607,"f",FALSE)</f>
        <v>50634</v>
      </c>
      <c r="E1607" s="177">
        <f>_xll.qlInterestRateIndexValueDate(IndexON,D1607)</f>
        <v>50634</v>
      </c>
      <c r="F1607" s="193">
        <f>IFERROR(_xll.qlIndexFixing(IndexON,D1607,TRUE,_xll.ohTrigger(RecalcTrigger,TriggerON)),NA())</f>
        <v>1.6062674414643041E-2</v>
      </c>
      <c r="H1607" s="42">
        <f>_xll.qlCalendarAdvance(Calendar,$H1606,B1607,"f",FALSE)</f>
        <v>50634</v>
      </c>
      <c r="I1607" s="177">
        <f>_xll.qlInterestRateIndexValueDate(Index1M,$H1607)</f>
        <v>50636</v>
      </c>
      <c r="J1607" s="182">
        <f>IFERROR(_xll.qlIndexFixing(Index1M,$H1607,TRUE,_xll.ohTrigger(RecalcTrigger,Trigger1M)),NA())</f>
        <v>1.5986039172733169E-2</v>
      </c>
      <c r="K1607" s="44">
        <f>IFERROR(_xll.qlIndexFixing(Index3M,H1607,TRUE,_xll.ohTrigger(RecalcTrigger,Trigger3M)),NA())</f>
        <v>1.6410139389856988E-2</v>
      </c>
      <c r="L1607" s="44">
        <f>IFERROR(_xll.qlIndexFixing(Index6M,$H1607,TRUE,_xll.ohTrigger(RecalcTrigger,Trigger6M)),NA())</f>
        <v>1.6465901644973795E-2</v>
      </c>
      <c r="M1607" s="183">
        <f>IFERROR(_xll.qlIndexFixing(Index1Y,$H1607,TRUE,_xll.ohTrigger(RecalcTrigger,Trigger1Y)),NA())</f>
        <v>1.6785902264618194E-2</v>
      </c>
      <c r="N1607" s="182">
        <f>IFERROR(_xll.qlIndexFixing(ONIndex1M,I1607,TRUE,_xll.ohTrigger(RecalcTrigger,Trigger1M)),NA())</f>
        <v>1.5990787885673541E-2</v>
      </c>
      <c r="O1607" s="44">
        <f>IFERROR(_xll.qlIndexFixing(ONIndex3M,I1607,TRUE,_xll.ohTrigger(RecalcTrigger,Trigger3M)),NA())</f>
        <v>1.6433982819865633E-2</v>
      </c>
      <c r="P1607" s="44">
        <f>IFERROR(_xll.qlIndexFixing(ONIndex6M,I1607,TRUE,_xll.ohTrigger(RecalcTrigger,Trigger6M)),NA())</f>
        <v>1.6529752029388334E-2</v>
      </c>
      <c r="Q1607" s="183">
        <f>IFERROR(_xll.qlIndexFixing(ONIndex1Y,I1607,TRUE,_xll.ohTrigger(RecalcTrigger,Trigger1Y)),NA())</f>
        <v>1.6847122613121712E-2</v>
      </c>
    </row>
    <row r="1608" spans="2:17" x14ac:dyDescent="0.2">
      <c r="B1608" s="39" t="s">
        <v>42</v>
      </c>
      <c r="D1608" s="42">
        <f>_xll.qlCalendarAdvance(Calendar,$D1607,B1608,"f",FALSE)</f>
        <v>50641</v>
      </c>
      <c r="E1608" s="177">
        <f>_xll.qlInterestRateIndexValueDate(IndexON,D1608)</f>
        <v>50641</v>
      </c>
      <c r="F1608" s="193">
        <f>IFERROR(_xll.qlIndexFixing(IndexON,D1608,TRUE,_xll.ohTrigger(RecalcTrigger,TriggerON)),NA())</f>
        <v>1.6053208865338675E-2</v>
      </c>
      <c r="H1608" s="42">
        <f>_xll.qlCalendarAdvance(Calendar,$H1607,B1608,"f",FALSE)</f>
        <v>50641</v>
      </c>
      <c r="I1608" s="177">
        <f>_xll.qlInterestRateIndexValueDate(Index1M,$H1608)</f>
        <v>50643</v>
      </c>
      <c r="J1608" s="182">
        <f>IFERROR(_xll.qlIndexFixing(Index1M,$H1608,TRUE,_xll.ohTrigger(RecalcTrigger,Trigger1M)),NA())</f>
        <v>1.5976484249215772E-2</v>
      </c>
      <c r="K1608" s="44">
        <f>IFERROR(_xll.qlIndexFixing(Index3M,H1608,TRUE,_xll.ohTrigger(RecalcTrigger,Trigger3M)),NA())</f>
        <v>1.6400451526390761E-2</v>
      </c>
      <c r="L1608" s="44">
        <f>IFERROR(_xll.qlIndexFixing(Index6M,$H1608,TRUE,_xll.ohTrigger(RecalcTrigger,Trigger6M)),NA())</f>
        <v>1.6455454425471826E-2</v>
      </c>
      <c r="M1608" s="183">
        <f>IFERROR(_xll.qlIndexFixing(Index1Y,$H1608,TRUE,_xll.ohTrigger(RecalcTrigger,Trigger1Y)),NA())</f>
        <v>1.6778466904937037E-2</v>
      </c>
      <c r="N1608" s="182">
        <f>IFERROR(_xll.qlIndexFixing(ONIndex1M,I1608,TRUE,_xll.ohTrigger(RecalcTrigger,Trigger1M)),NA())</f>
        <v>1.5981163424445555E-2</v>
      </c>
      <c r="O1608" s="44">
        <f>IFERROR(_xll.qlIndexFixing(ONIndex3M,I1608,TRUE,_xll.ohTrigger(RecalcTrigger,Trigger3M)),NA())</f>
        <v>1.6424077059893349E-2</v>
      </c>
      <c r="P1608" s="44">
        <f>IFERROR(_xll.qlIndexFixing(ONIndex6M,I1608,TRUE,_xll.ohTrigger(RecalcTrigger,Trigger6M)),NA())</f>
        <v>1.6518926115782762E-2</v>
      </c>
      <c r="Q1608" s="183">
        <f>IFERROR(_xll.qlIndexFixing(ONIndex1Y,I1608,TRUE,_xll.ohTrigger(RecalcTrigger,Trigger1Y)),NA())</f>
        <v>1.6838030821322292E-2</v>
      </c>
    </row>
    <row r="1609" spans="2:17" x14ac:dyDescent="0.2">
      <c r="B1609" s="39" t="s">
        <v>42</v>
      </c>
      <c r="D1609" s="42">
        <f>_xll.qlCalendarAdvance(Calendar,$D1608,B1609,"f",FALSE)</f>
        <v>50648</v>
      </c>
      <c r="E1609" s="177">
        <f>_xll.qlInterestRateIndexValueDate(IndexON,D1609)</f>
        <v>50648</v>
      </c>
      <c r="F1609" s="193">
        <f>IFERROR(_xll.qlIndexFixing(IndexON,D1609,TRUE,_xll.ohTrigger(RecalcTrigger,TriggerON)),NA())</f>
        <v>1.60437819951742E-2</v>
      </c>
      <c r="H1609" s="42">
        <f>_xll.qlCalendarAdvance(Calendar,$H1608,B1609,"f",FALSE)</f>
        <v>50648</v>
      </c>
      <c r="I1609" s="177">
        <f>_xll.qlInterestRateIndexValueDate(Index1M,$H1609)</f>
        <v>50650</v>
      </c>
      <c r="J1609" s="182">
        <f>IFERROR(_xll.qlIndexFixing(Index1M,$H1609,TRUE,_xll.ohTrigger(RecalcTrigger,Trigger1M)),NA())</f>
        <v>1.5966979939039394E-2</v>
      </c>
      <c r="K1609" s="44">
        <f>IFERROR(_xll.qlIndexFixing(Index3M,H1609,TRUE,_xll.ohTrigger(RecalcTrigger,Trigger3M)),NA())</f>
        <v>1.6391115717639935E-2</v>
      </c>
      <c r="L1609" s="44">
        <f>IFERROR(_xll.qlIndexFixing(Index6M,$H1609,TRUE,_xll.ohTrigger(RecalcTrigger,Trigger6M)),NA())</f>
        <v>1.6446825265501182E-2</v>
      </c>
      <c r="M1609" s="183">
        <f>IFERROR(_xll.qlIndexFixing(Index1Y,$H1609,TRUE,_xll.ohTrigger(RecalcTrigger,Trigger1Y)),NA())</f>
        <v>1.6771105487624161E-2</v>
      </c>
      <c r="N1609" s="182">
        <f>IFERROR(_xll.qlIndexFixing(ONIndex1M,I1609,TRUE,_xll.ohTrigger(RecalcTrigger,Trigger1M)),NA())</f>
        <v>1.5971589050991497E-2</v>
      </c>
      <c r="O1609" s="44">
        <f>IFERROR(_xll.qlIndexFixing(ONIndex3M,I1609,TRUE,_xll.ohTrigger(RecalcTrigger,Trigger3M)),NA())</f>
        <v>1.6414213898565677E-2</v>
      </c>
      <c r="P1609" s="44">
        <f>IFERROR(_xll.qlIndexFixing(ONIndex6M,I1609,TRUE,_xll.ohTrigger(RecalcTrigger,Trigger6M)),NA())</f>
        <v>1.650813527731998E-2</v>
      </c>
      <c r="Q1609" s="183">
        <f>IFERROR(_xll.qlIndexFixing(ONIndex1Y,I1609,TRUE,_xll.ohTrigger(RecalcTrigger,Trigger1Y)),NA())</f>
        <v>1.6829004032326011E-2</v>
      </c>
    </row>
    <row r="1610" spans="2:17" x14ac:dyDescent="0.2">
      <c r="B1610" s="39" t="s">
        <v>42</v>
      </c>
      <c r="D1610" s="42">
        <f>_xll.qlCalendarAdvance(Calendar,$D1609,B1610,"f",FALSE)</f>
        <v>50655</v>
      </c>
      <c r="E1610" s="177">
        <f>_xll.qlInterestRateIndexValueDate(IndexON,D1610)</f>
        <v>50655</v>
      </c>
      <c r="F1610" s="193">
        <f>IFERROR(_xll.qlIndexFixing(IndexON,D1610,TRUE,_xll.ohTrigger(RecalcTrigger,TriggerON)),NA())</f>
        <v>1.6034394043318301E-2</v>
      </c>
      <c r="H1610" s="42">
        <f>_xll.qlCalendarAdvance(Calendar,$H1609,B1610,"f",FALSE)</f>
        <v>50655</v>
      </c>
      <c r="I1610" s="177">
        <f>_xll.qlInterestRateIndexValueDate(Index1M,$H1610)</f>
        <v>50657</v>
      </c>
      <c r="J1610" s="182">
        <f>IFERROR(_xll.qlIndexFixing(Index1M,$H1610,TRUE,_xll.ohTrigger(RecalcTrigger,Trigger1M)),NA())</f>
        <v>1.5957526515253118E-2</v>
      </c>
      <c r="K1610" s="44">
        <f>IFERROR(_xll.qlIndexFixing(Index3M,H1610,TRUE,_xll.ohTrigger(RecalcTrigger,Trigger3M)),NA())</f>
        <v>1.638151383252787E-2</v>
      </c>
      <c r="L1610" s="44">
        <f>IFERROR(_xll.qlIndexFixing(Index6M,$H1610,TRUE,_xll.ohTrigger(RecalcTrigger,Trigger6M)),NA())</f>
        <v>1.643644302872746E-2</v>
      </c>
      <c r="M1610" s="183">
        <f>IFERROR(_xll.qlIndexFixing(Index1Y,$H1610,TRUE,_xll.ohTrigger(RecalcTrigger,Trigger1Y)),NA())</f>
        <v>1.6763818317102577E-2</v>
      </c>
      <c r="N1610" s="182">
        <f>IFERROR(_xll.qlIndexFixing(ONIndex1M,I1610,TRUE,_xll.ohTrigger(RecalcTrigger,Trigger1M)),NA())</f>
        <v>1.5962065038213069E-2</v>
      </c>
      <c r="O1610" s="44">
        <f>IFERROR(_xll.qlIndexFixing(ONIndex3M,I1610,TRUE,_xll.ohTrigger(RecalcTrigger,Trigger3M)),NA())</f>
        <v>1.640439358136625E-2</v>
      </c>
      <c r="P1610" s="44">
        <f>IFERROR(_xll.qlIndexFixing(ONIndex6M,I1610,TRUE,_xll.ohTrigger(RecalcTrigger,Trigger6M)),NA())</f>
        <v>1.6497379735902484E-2</v>
      </c>
      <c r="Q1610" s="183">
        <f>IFERROR(_xll.qlIndexFixing(ONIndex1Y,I1610,TRUE,_xll.ohTrigger(RecalcTrigger,Trigger1Y)),NA())</f>
        <v>1.6820042546932257E-2</v>
      </c>
    </row>
    <row r="1611" spans="2:17" x14ac:dyDescent="0.2">
      <c r="B1611" s="39" t="s">
        <v>42</v>
      </c>
      <c r="D1611" s="42">
        <f>_xll.qlCalendarAdvance(Calendar,$D1610,B1611,"f",FALSE)</f>
        <v>50662</v>
      </c>
      <c r="E1611" s="177">
        <f>_xll.qlInterestRateIndexValueDate(IndexON,D1611)</f>
        <v>50662</v>
      </c>
      <c r="F1611" s="193">
        <f>IFERROR(_xll.qlIndexFixing(IndexON,D1611,TRUE,_xll.ohTrigger(RecalcTrigger,TriggerON)),NA())</f>
        <v>1.6025045248859726E-2</v>
      </c>
      <c r="H1611" s="42">
        <f>_xll.qlCalendarAdvance(Calendar,$H1610,B1611,"f",FALSE)</f>
        <v>50662</v>
      </c>
      <c r="I1611" s="177">
        <f>_xll.qlInterestRateIndexValueDate(Index1M,$H1611)</f>
        <v>50664</v>
      </c>
      <c r="J1611" s="182">
        <f>IFERROR(_xll.qlIndexFixing(Index1M,$H1611,TRUE,_xll.ohTrigger(RecalcTrigger,Trigger1M)),NA())</f>
        <v>1.5948124250906026E-2</v>
      </c>
      <c r="K1611" s="44">
        <f>IFERROR(_xll.qlIndexFixing(Index3M,H1611,TRUE,_xll.ohTrigger(RecalcTrigger,Trigger3M)),NA())</f>
        <v>1.63719566808644E-2</v>
      </c>
      <c r="L1611" s="44">
        <f>IFERROR(_xll.qlIndexFixing(Index6M,$H1611,TRUE,_xll.ohTrigger(RecalcTrigger,Trigger6M)),NA())</f>
        <v>1.6426099406603334E-2</v>
      </c>
      <c r="M1611" s="183">
        <f>IFERROR(_xll.qlIndexFixing(Index1Y,$H1611,TRUE,_xll.ohTrigger(RecalcTrigger,Trigger1Y)),NA())</f>
        <v>1.6756605697803177E-2</v>
      </c>
      <c r="N1611" s="182">
        <f>IFERROR(_xll.qlIndexFixing(ONIndex1M,I1611,TRUE,_xll.ohTrigger(RecalcTrigger,Trigger1M)),NA())</f>
        <v>1.5952591658932036E-2</v>
      </c>
      <c r="O1611" s="44">
        <f>IFERROR(_xll.qlIndexFixing(ONIndex3M,I1611,TRUE,_xll.ohTrigger(RecalcTrigger,Trigger3M)),NA())</f>
        <v>1.6394616353938574E-2</v>
      </c>
      <c r="P1611" s="44">
        <f>IFERROR(_xll.qlIndexFixing(ONIndex6M,I1611,TRUE,_xll.ohTrigger(RecalcTrigger,Trigger6M)),NA())</f>
        <v>1.6486659713912388E-2</v>
      </c>
      <c r="Q1611" s="183">
        <f>IFERROR(_xll.qlIndexFixing(ONIndex1Y,I1611,TRUE,_xll.ohTrigger(RecalcTrigger,Trigger1Y)),NA())</f>
        <v>1.6811146666420029E-2</v>
      </c>
    </row>
    <row r="1612" spans="2:17" x14ac:dyDescent="0.2">
      <c r="B1612" s="39" t="s">
        <v>42</v>
      </c>
      <c r="D1612" s="42">
        <f>_xll.qlCalendarAdvance(Calendar,$D1611,B1612,"f",FALSE)</f>
        <v>50669</v>
      </c>
      <c r="E1612" s="177">
        <f>_xll.qlInterestRateIndexValueDate(IndexON,D1612)</f>
        <v>50669</v>
      </c>
      <c r="F1612" s="193">
        <f>IFERROR(_xll.qlIndexFixing(IndexON,D1612,TRUE,_xll.ohTrigger(RecalcTrigger,TriggerON)),NA())</f>
        <v>1.6015735851047097E-2</v>
      </c>
      <c r="H1612" s="42">
        <f>_xll.qlCalendarAdvance(Calendar,$H1611,B1612,"f",FALSE)</f>
        <v>50669</v>
      </c>
      <c r="I1612" s="177">
        <f>_xll.qlInterestRateIndexValueDate(Index1M,$H1612)</f>
        <v>50671</v>
      </c>
      <c r="J1612" s="182">
        <f>IFERROR(_xll.qlIndexFixing(Index1M,$H1612,TRUE,_xll.ohTrigger(RecalcTrigger,Trigger1M)),NA())</f>
        <v>1.5938773419049701E-2</v>
      </c>
      <c r="K1612" s="44">
        <f>IFERROR(_xll.qlIndexFixing(Index3M,H1612,TRUE,_xll.ohTrigger(RecalcTrigger,Trigger3M)),NA())</f>
        <v>1.6362444508924611E-2</v>
      </c>
      <c r="L1612" s="44">
        <f>IFERROR(_xll.qlIndexFixing(Index6M,$H1612,TRUE,_xll.ohTrigger(RecalcTrigger,Trigger6M)),NA())</f>
        <v>1.6415794622391986E-2</v>
      </c>
      <c r="M1612" s="183">
        <f>IFERROR(_xll.qlIndexFixing(Index1Y,$H1612,TRUE,_xll.ohTrigger(RecalcTrigger,Trigger1Y)),NA())</f>
        <v>1.6749467934164076E-2</v>
      </c>
      <c r="N1612" s="182">
        <f>IFERROR(_xll.qlIndexFixing(ONIndex1M,I1612,TRUE,_xll.ohTrigger(RecalcTrigger,Trigger1M)),NA())</f>
        <v>1.5943169185810291E-2</v>
      </c>
      <c r="O1612" s="44">
        <f>IFERROR(_xll.qlIndexFixing(ONIndex3M,I1612,TRUE,_xll.ohTrigger(RecalcTrigger,Trigger3M)),NA())</f>
        <v>1.6384882461926153E-2</v>
      </c>
      <c r="P1612" s="44">
        <f>IFERROR(_xll.qlIndexFixing(ONIndex6M,I1612,TRUE,_xll.ohTrigger(RecalcTrigger,Trigger6M)),NA())</f>
        <v>1.647597543301238E-2</v>
      </c>
      <c r="Q1612" s="183">
        <f>IFERROR(_xll.qlIndexFixing(ONIndex1Y,I1612,TRUE,_xll.ohTrigger(RecalcTrigger,Trigger1Y)),NA())</f>
        <v>1.6802316691428842E-2</v>
      </c>
    </row>
    <row r="1613" spans="2:17" x14ac:dyDescent="0.2">
      <c r="B1613" s="39" t="s">
        <v>42</v>
      </c>
      <c r="D1613" s="42">
        <f>_xll.qlCalendarAdvance(Calendar,$D1612,B1613,"f",FALSE)</f>
        <v>50676</v>
      </c>
      <c r="E1613" s="177">
        <f>_xll.qlInterestRateIndexValueDate(IndexON,D1613)</f>
        <v>50676</v>
      </c>
      <c r="F1613" s="193">
        <f>IFERROR(_xll.qlIndexFixing(IndexON,D1613,TRUE,_xll.ohTrigger(RecalcTrigger,TriggerON)),NA())</f>
        <v>1.6006466089049098E-2</v>
      </c>
      <c r="H1613" s="42">
        <f>_xll.qlCalendarAdvance(Calendar,$H1612,B1613,"f",FALSE)</f>
        <v>50676</v>
      </c>
      <c r="I1613" s="177">
        <f>_xll.qlInterestRateIndexValueDate(Index1M,$H1613)</f>
        <v>50678</v>
      </c>
      <c r="J1613" s="182">
        <f>IFERROR(_xll.qlIndexFixing(Index1M,$H1613,TRUE,_xll.ohTrigger(RecalcTrigger,Trigger1M)),NA())</f>
        <v>1.5930397516766566E-2</v>
      </c>
      <c r="K1613" s="44">
        <f>IFERROR(_xll.qlIndexFixing(Index3M,H1613,TRUE,_xll.ohTrigger(RecalcTrigger,Trigger3M)),NA())</f>
        <v>1.6352681046072348E-2</v>
      </c>
      <c r="L1613" s="44">
        <f>IFERROR(_xll.qlIndexFixing(Index6M,$H1613,TRUE,_xll.ohTrigger(RecalcTrigger,Trigger6M)),NA())</f>
        <v>1.6405182005754006E-2</v>
      </c>
      <c r="M1613" s="183">
        <f>IFERROR(_xll.qlIndexFixing(Index1Y,$H1613,TRUE,_xll.ohTrigger(RecalcTrigger,Trigger1Y)),NA())</f>
        <v>1.6742405330632593E-2</v>
      </c>
      <c r="N1613" s="182">
        <f>IFERROR(_xll.qlIndexFixing(ONIndex1M,I1613,TRUE,_xll.ohTrigger(RecalcTrigger,Trigger1M)),NA())</f>
        <v>1.5933797891669599E-2</v>
      </c>
      <c r="O1613" s="44">
        <f>IFERROR(_xll.qlIndexFixing(ONIndex3M,I1613,TRUE,_xll.ohTrigger(RecalcTrigger,Trigger3M)),NA())</f>
        <v>1.6375192150812623E-2</v>
      </c>
      <c r="P1613" s="44">
        <f>IFERROR(_xll.qlIndexFixing(ONIndex6M,I1613,TRUE,_xll.ohTrigger(RecalcTrigger,Trigger6M)),NA())</f>
        <v>1.6465327115344763E-2</v>
      </c>
      <c r="Q1613" s="183">
        <f>IFERROR(_xll.qlIndexFixing(ONIndex1Y,I1613,TRUE,_xll.ohTrigger(RecalcTrigger,Trigger1Y)),NA())</f>
        <v>1.679355292299789E-2</v>
      </c>
    </row>
    <row r="1614" spans="2:17" x14ac:dyDescent="0.2">
      <c r="B1614" s="39" t="s">
        <v>42</v>
      </c>
      <c r="D1614" s="42">
        <f>_xll.qlCalendarAdvance(Calendar,$D1613,B1614,"f",FALSE)</f>
        <v>50683</v>
      </c>
      <c r="E1614" s="177">
        <f>_xll.qlInterestRateIndexValueDate(IndexON,D1614)</f>
        <v>50683</v>
      </c>
      <c r="F1614" s="193">
        <f>IFERROR(_xll.qlIndexFixing(IndexON,D1614,TRUE,_xll.ohTrigger(RecalcTrigger,TriggerON)),NA())</f>
        <v>1.5997236202034415E-2</v>
      </c>
      <c r="H1614" s="42">
        <f>_xll.qlCalendarAdvance(Calendar,$H1613,B1614,"f",FALSE)</f>
        <v>50683</v>
      </c>
      <c r="I1614" s="177">
        <f>_xll.qlInterestRateIndexValueDate(Index1M,$H1614)</f>
        <v>50685</v>
      </c>
      <c r="J1614" s="182">
        <f>IFERROR(_xll.qlIndexFixing(Index1M,$H1614,TRUE,_xll.ohTrigger(RecalcTrigger,Trigger1M)),NA())</f>
        <v>1.5920227145018173E-2</v>
      </c>
      <c r="K1614" s="44">
        <f>IFERROR(_xll.qlIndexFixing(Index3M,H1614,TRUE,_xll.ohTrigger(RecalcTrigger,Trigger3M)),NA())</f>
        <v>1.6343262441397905E-2</v>
      </c>
      <c r="L1614" s="44">
        <f>IFERROR(_xll.qlIndexFixing(Index6M,$H1614,TRUE,_xll.ohTrigger(RecalcTrigger,Trigger6M)),NA())</f>
        <v>1.6394957986933436E-2</v>
      </c>
      <c r="M1614" s="183">
        <f>IFERROR(_xll.qlIndexFixing(Index1Y,$H1614,TRUE,_xll.ohTrigger(RecalcTrigger,Trigger1Y)),NA())</f>
        <v>1.6735418191663048E-2</v>
      </c>
      <c r="N1614" s="182">
        <f>IFERROR(_xll.qlIndexFixing(ONIndex1M,I1614,TRUE,_xll.ohTrigger(RecalcTrigger,Trigger1M)),NA())</f>
        <v>1.5924478049491597E-2</v>
      </c>
      <c r="O1614" s="44">
        <f>IFERROR(_xll.qlIndexFixing(ONIndex3M,I1614,TRUE,_xll.ohTrigger(RecalcTrigger,Trigger3M)),NA())</f>
        <v>1.6365545666321424E-2</v>
      </c>
      <c r="P1614" s="44">
        <f>IFERROR(_xll.qlIndexFixing(ONIndex6M,I1614,TRUE,_xll.ohTrigger(RecalcTrigger,Trigger6M)),NA())</f>
        <v>1.645471498313178E-2</v>
      </c>
      <c r="Q1614" s="183">
        <f>IFERROR(_xll.qlIndexFixing(ONIndex1Y,I1614,TRUE,_xll.ohTrigger(RecalcTrigger,Trigger1Y)),NA())</f>
        <v>1.6784855662086429E-2</v>
      </c>
    </row>
    <row r="1615" spans="2:17" x14ac:dyDescent="0.2">
      <c r="B1615" s="39" t="s">
        <v>42</v>
      </c>
      <c r="D1615" s="42">
        <f>_xll.qlCalendarAdvance(Calendar,$D1614,B1615,"f",FALSE)</f>
        <v>50690</v>
      </c>
      <c r="E1615" s="177">
        <f>_xll.qlInterestRateIndexValueDate(IndexON,D1615)</f>
        <v>50690</v>
      </c>
      <c r="F1615" s="193">
        <f>IFERROR(_xll.qlIndexFixing(IndexON,D1615,TRUE,_xll.ohTrigger(RecalcTrigger,TriggerON)),NA())</f>
        <v>1.5988046429091796E-2</v>
      </c>
      <c r="H1615" s="42">
        <f>_xll.qlCalendarAdvance(Calendar,$H1614,B1615,"f",FALSE)</f>
        <v>50690</v>
      </c>
      <c r="I1615" s="177">
        <f>_xll.qlInterestRateIndexValueDate(Index1M,$H1615)</f>
        <v>50692</v>
      </c>
      <c r="J1615" s="182">
        <f>IFERROR(_xll.qlIndexFixing(Index1M,$H1615,TRUE,_xll.ohTrigger(RecalcTrigger,Trigger1M)),NA())</f>
        <v>1.5911032248943635E-2</v>
      </c>
      <c r="K1615" s="44">
        <f>IFERROR(_xll.qlIndexFixing(Index3M,H1615,TRUE,_xll.ohTrigger(RecalcTrigger,Trigger3M)),NA())</f>
        <v>1.6333889575177358E-2</v>
      </c>
      <c r="L1615" s="44">
        <f>IFERROR(_xll.qlIndexFixing(Index6M,$H1615,TRUE,_xll.ohTrigger(RecalcTrigger,Trigger6M)),NA())</f>
        <v>1.6384773493830947E-2</v>
      </c>
      <c r="M1615" s="183">
        <f>IFERROR(_xll.qlIndexFixing(Index1Y,$H1615,TRUE,_xll.ohTrigger(RecalcTrigger,Trigger1Y)),NA())</f>
        <v>1.6728506821718753E-2</v>
      </c>
      <c r="N1615" s="182">
        <f>IFERROR(_xll.qlIndexFixing(ONIndex1M,I1615,TRUE,_xll.ohTrigger(RecalcTrigger,Trigger1M)),NA())</f>
        <v>1.5915209931858243E-2</v>
      </c>
      <c r="O1615" s="44">
        <f>IFERROR(_xll.qlIndexFixing(ONIndex3M,I1615,TRUE,_xll.ohTrigger(RecalcTrigger,Trigger3M)),NA())</f>
        <v>1.6355943253936189E-2</v>
      </c>
      <c r="P1615" s="44">
        <f>IFERROR(_xll.qlIndexFixing(ONIndex6M,I1615,TRUE,_xll.ohTrigger(RecalcTrigger,Trigger6M)),NA())</f>
        <v>1.6444139258275925E-2</v>
      </c>
      <c r="Q1615" s="183">
        <f>IFERROR(_xll.qlIndexFixing(ONIndex1Y,I1615,TRUE,_xll.ohTrigger(RecalcTrigger,Trigger1Y)),NA())</f>
        <v>1.6776225209653717E-2</v>
      </c>
    </row>
    <row r="1616" spans="2:17" x14ac:dyDescent="0.2">
      <c r="B1616" s="39" t="s">
        <v>42</v>
      </c>
      <c r="D1616" s="42">
        <f>_xll.qlCalendarAdvance(Calendar,$D1615,B1616,"f",FALSE)</f>
        <v>50697</v>
      </c>
      <c r="E1616" s="177">
        <f>_xll.qlInterestRateIndexValueDate(IndexON,D1616)</f>
        <v>50697</v>
      </c>
      <c r="F1616" s="193">
        <f>IFERROR(_xll.qlIndexFixing(IndexON,D1616,TRUE,_xll.ohTrigger(RecalcTrigger,TriggerON)),NA())</f>
        <v>1.5978897009549797E-2</v>
      </c>
      <c r="H1616" s="42">
        <f>_xll.qlCalendarAdvance(Calendar,$H1615,B1616,"f",FALSE)</f>
        <v>50697</v>
      </c>
      <c r="I1616" s="177">
        <f>_xll.qlInterestRateIndexValueDate(Index1M,$H1616)</f>
        <v>50699</v>
      </c>
      <c r="J1616" s="182">
        <f>IFERROR(_xll.qlIndexFixing(Index1M,$H1616,TRUE,_xll.ohTrigger(RecalcTrigger,Trigger1M)),NA())</f>
        <v>1.5901889877556197E-2</v>
      </c>
      <c r="K1616" s="44">
        <f>IFERROR(_xll.qlIndexFixing(Index3M,H1616,TRUE,_xll.ohTrigger(RecalcTrigger,Trigger3M)),NA())</f>
        <v>1.6324562693693694E-2</v>
      </c>
      <c r="L1616" s="44">
        <f>IFERROR(_xll.qlIndexFixing(Index6M,$H1616,TRUE,_xll.ohTrigger(RecalcTrigger,Trigger6M)),NA())</f>
        <v>1.6374628749711028E-2</v>
      </c>
      <c r="M1616" s="183">
        <f>IFERROR(_xll.qlIndexFixing(Index1Y,$H1616,TRUE,_xll.ohTrigger(RecalcTrigger,Trigger1Y)),NA())</f>
        <v>1.6721671525271764E-2</v>
      </c>
      <c r="N1616" s="182">
        <f>IFERROR(_xll.qlIndexFixing(ONIndex1M,I1616,TRUE,_xll.ohTrigger(RecalcTrigger,Trigger1M)),NA())</f>
        <v>1.5905993811751173E-2</v>
      </c>
      <c r="O1616" s="44">
        <f>IFERROR(_xll.qlIndexFixing(ONIndex3M,I1616,TRUE,_xll.ohTrigger(RecalcTrigger,Trigger3M)),NA())</f>
        <v>1.6346385159300425E-2</v>
      </c>
      <c r="P1616" s="44">
        <f>IFERROR(_xll.qlIndexFixing(ONIndex6M,I1616,TRUE,_xll.ohTrigger(RecalcTrigger,Trigger6M)),NA())</f>
        <v>1.6433600162759632E-2</v>
      </c>
      <c r="Q1616" s="183">
        <f>IFERROR(_xll.qlIndexFixing(ONIndex1Y,I1616,TRUE,_xll.ohTrigger(RecalcTrigger,Trigger1Y)),NA())</f>
        <v>1.6767661866659012E-2</v>
      </c>
    </row>
    <row r="1617" spans="2:17" x14ac:dyDescent="0.2">
      <c r="B1617" s="39" t="s">
        <v>42</v>
      </c>
      <c r="D1617" s="42">
        <f>_xll.qlCalendarAdvance(Calendar,$D1616,B1617,"f",FALSE)</f>
        <v>50704</v>
      </c>
      <c r="E1617" s="177">
        <f>_xll.qlInterestRateIndexValueDate(IndexON,D1617)</f>
        <v>50704</v>
      </c>
      <c r="F1617" s="193">
        <f>IFERROR(_xll.qlIndexFixing(IndexON,D1617,TRUE,_xll.ohTrigger(RecalcTrigger,TriggerON)),NA())</f>
        <v>1.5969788182257361E-2</v>
      </c>
      <c r="H1617" s="42">
        <f>_xll.qlCalendarAdvance(Calendar,$H1616,B1617,"f",FALSE)</f>
        <v>50704</v>
      </c>
      <c r="I1617" s="177">
        <f>_xll.qlInterestRateIndexValueDate(Index1M,$H1617)</f>
        <v>50706</v>
      </c>
      <c r="J1617" s="182">
        <f>IFERROR(_xll.qlIndexFixing(Index1M,$H1617,TRUE,_xll.ohTrigger(RecalcTrigger,Trigger1M)),NA())</f>
        <v>1.5892800303914933E-2</v>
      </c>
      <c r="K1617" s="44">
        <f>IFERROR(_xll.qlIndexFixing(Index3M,H1617,TRUE,_xll.ohTrigger(RecalcTrigger,Trigger3M)),NA())</f>
        <v>1.6315282043225569E-2</v>
      </c>
      <c r="L1617" s="44">
        <f>IFERROR(_xll.qlIndexFixing(Index6M,$H1617,TRUE,_xll.ohTrigger(RecalcTrigger,Trigger6M)),NA())</f>
        <v>1.6364523977831131E-2</v>
      </c>
      <c r="M1617" s="183">
        <f>IFERROR(_xll.qlIndexFixing(Index1Y,$H1617,TRUE,_xll.ohTrigger(RecalcTrigger,Trigger1Y)),NA())</f>
        <v>1.6714912606802693E-2</v>
      </c>
      <c r="N1617" s="182">
        <f>IFERROR(_xll.qlIndexFixing(ONIndex1M,I1617,TRUE,_xll.ohTrigger(RecalcTrigger,Trigger1M)),NA())</f>
        <v>1.589682996167241E-2</v>
      </c>
      <c r="O1617" s="44">
        <f>IFERROR(_xll.qlIndexFixing(ONIndex3M,I1617,TRUE,_xll.ohTrigger(RecalcTrigger,Trigger3M)),NA())</f>
        <v>1.6336871627897764E-2</v>
      </c>
      <c r="P1617" s="44">
        <f>IFERROR(_xll.qlIndexFixing(ONIndex6M,I1617,TRUE,_xll.ohTrigger(RecalcTrigger,Trigger6M)),NA())</f>
        <v>1.6423097918565333E-2</v>
      </c>
      <c r="Q1617" s="183">
        <f>IFERROR(_xll.qlIndexFixing(ONIndex1Y,I1617,TRUE,_xll.ohTrigger(RecalcTrigger,Trigger1Y)),NA())</f>
        <v>1.6759165933901699E-2</v>
      </c>
    </row>
    <row r="1618" spans="2:17" x14ac:dyDescent="0.2">
      <c r="B1618" s="39" t="s">
        <v>42</v>
      </c>
      <c r="D1618" s="42">
        <f>_xll.qlCalendarAdvance(Calendar,$D1617,B1618,"f",FALSE)</f>
        <v>50711</v>
      </c>
      <c r="E1618" s="177">
        <f>_xll.qlInterestRateIndexValueDate(IndexON,D1618)</f>
        <v>50711</v>
      </c>
      <c r="F1618" s="193">
        <f>IFERROR(_xll.qlIndexFixing(IndexON,D1618,TRUE,_xll.ohTrigger(RecalcTrigger,TriggerON)),NA())</f>
        <v>1.5960720186862787E-2</v>
      </c>
      <c r="H1618" s="42">
        <f>_xll.qlCalendarAdvance(Calendar,$H1617,B1618,"f",FALSE)</f>
        <v>50711</v>
      </c>
      <c r="I1618" s="177">
        <f>_xll.qlInterestRateIndexValueDate(Index1M,$H1618)</f>
        <v>50713</v>
      </c>
      <c r="J1618" s="182">
        <f>IFERROR(_xll.qlIndexFixing(Index1M,$H1618,TRUE,_xll.ohTrigger(RecalcTrigger,Trigger1M)),NA())</f>
        <v>1.5883763801068929E-2</v>
      </c>
      <c r="K1618" s="44">
        <f>IFERROR(_xll.qlIndexFixing(Index3M,H1618,TRUE,_xll.ohTrigger(RecalcTrigger,Trigger3M)),NA())</f>
        <v>1.6306047870050765E-2</v>
      </c>
      <c r="L1618" s="44">
        <f>IFERROR(_xll.qlIndexFixing(Index6M,$H1618,TRUE,_xll.ohTrigger(RecalcTrigger,Trigger6M)),NA())</f>
        <v>1.6354794015828639E-2</v>
      </c>
      <c r="M1618" s="183">
        <f>IFERROR(_xll.qlIndexFixing(Index1Y,$H1618,TRUE,_xll.ohTrigger(RecalcTrigger,Trigger1Y)),NA())</f>
        <v>1.6708230370801779E-2</v>
      </c>
      <c r="N1618" s="182">
        <f>IFERROR(_xll.qlIndexFixing(ONIndex1M,I1618,TRUE,_xll.ohTrigger(RecalcTrigger,Trigger1M)),NA())</f>
        <v>1.5887718654843397E-2</v>
      </c>
      <c r="O1618" s="44">
        <f>IFERROR(_xll.qlIndexFixing(ONIndex3M,I1618,TRUE,_xll.ohTrigger(RecalcTrigger,Trigger3M)),NA())</f>
        <v>1.6327402905611521E-2</v>
      </c>
      <c r="P1618" s="44">
        <f>IFERROR(_xll.qlIndexFixing(ONIndex6M,I1618,TRUE,_xll.ohTrigger(RecalcTrigger,Trigger6M)),NA())</f>
        <v>1.6412632747995204E-2</v>
      </c>
      <c r="Q1618" s="183">
        <f>IFERROR(_xll.qlIndexFixing(ONIndex1Y,I1618,TRUE,_xll.ohTrigger(RecalcTrigger,Trigger1Y)),NA())</f>
        <v>1.6750737712580843E-2</v>
      </c>
    </row>
    <row r="1619" spans="2:17" x14ac:dyDescent="0.2">
      <c r="B1619" s="39" t="s">
        <v>42</v>
      </c>
      <c r="D1619" s="42">
        <f>_xll.qlCalendarAdvance(Calendar,$D1618,B1619,"f",FALSE)</f>
        <v>50718</v>
      </c>
      <c r="E1619" s="177">
        <f>_xll.qlInterestRateIndexValueDate(IndexON,D1619)</f>
        <v>50718</v>
      </c>
      <c r="F1619" s="193">
        <f>IFERROR(_xll.qlIndexFixing(IndexON,D1619,TRUE,_xll.ohTrigger(RecalcTrigger,TriggerON)),NA())</f>
        <v>1.5951693262055144E-2</v>
      </c>
      <c r="H1619" s="42">
        <f>_xll.qlCalendarAdvance(Calendar,$H1618,B1619,"f",FALSE)</f>
        <v>50718</v>
      </c>
      <c r="I1619" s="177">
        <f>_xll.qlInterestRateIndexValueDate(Index1M,$H1619)</f>
        <v>50720</v>
      </c>
      <c r="J1619" s="182">
        <f>IFERROR(_xll.qlIndexFixing(Index1M,$H1619,TRUE,_xll.ohTrigger(RecalcTrigger,Trigger1M)),NA())</f>
        <v>1.5874780642059771E-2</v>
      </c>
      <c r="K1619" s="44">
        <f>IFERROR(_xll.qlIndexFixing(Index3M,H1619,TRUE,_xll.ohTrigger(RecalcTrigger,Trigger3M)),NA())</f>
        <v>1.6296860420447926E-2</v>
      </c>
      <c r="L1619" s="44">
        <f>IFERROR(_xll.qlIndexFixing(Index6M,$H1619,TRUE,_xll.ohTrigger(RecalcTrigger,Trigger6M)),NA())</f>
        <v>1.6344767348226368E-2</v>
      </c>
      <c r="M1619" s="183">
        <f>IFERROR(_xll.qlIndexFixing(Index1Y,$H1619,TRUE,_xll.ohTrigger(RecalcTrigger,Trigger1Y)),NA())</f>
        <v>1.6701625121768676E-2</v>
      </c>
      <c r="N1619" s="182">
        <f>IFERROR(_xll.qlIndexFixing(ONIndex1M,I1619,TRUE,_xll.ohTrigger(RecalcTrigger,Trigger1M)),NA())</f>
        <v>1.5878660163766156E-2</v>
      </c>
      <c r="O1619" s="44">
        <f>IFERROR(_xll.qlIndexFixing(ONIndex3M,I1619,TRUE,_xll.ohTrigger(RecalcTrigger,Trigger3M)),NA())</f>
        <v>1.631797923768552E-2</v>
      </c>
      <c r="P1619" s="44">
        <f>IFERROR(_xll.qlIndexFixing(ONIndex6M,I1619,TRUE,_xll.ohTrigger(RecalcTrigger,Trigger6M)),NA())</f>
        <v>1.6402204872871806E-2</v>
      </c>
      <c r="Q1619" s="183">
        <f>IFERROR(_xll.qlIndexFixing(ONIndex1Y,I1619,TRUE,_xll.ohTrigger(RecalcTrigger,Trigger1Y)),NA())</f>
        <v>1.6742377503415895E-2</v>
      </c>
    </row>
    <row r="1620" spans="2:17" x14ac:dyDescent="0.2">
      <c r="B1620" s="39" t="s">
        <v>42</v>
      </c>
      <c r="D1620" s="42">
        <f>_xll.qlCalendarAdvance(Calendar,$D1619,B1620,"f",FALSE)</f>
        <v>50725</v>
      </c>
      <c r="E1620" s="177">
        <f>_xll.qlInterestRateIndexValueDate(IndexON,D1620)</f>
        <v>50725</v>
      </c>
      <c r="F1620" s="193">
        <f>IFERROR(_xll.qlIndexFixing(IndexON,D1620,TRUE,_xll.ohTrigger(RecalcTrigger,TriggerON)),NA())</f>
        <v>1.5942707647402798E-2</v>
      </c>
      <c r="H1620" s="42">
        <f>_xll.qlCalendarAdvance(Calendar,$H1619,B1620,"f",FALSE)</f>
        <v>50725</v>
      </c>
      <c r="I1620" s="177">
        <f>_xll.qlInterestRateIndexValueDate(Index1M,$H1620)</f>
        <v>50727</v>
      </c>
      <c r="J1620" s="182">
        <f>IFERROR(_xll.qlIndexFixing(Index1M,$H1620,TRUE,_xll.ohTrigger(RecalcTrigger,Trigger1M)),NA())</f>
        <v>1.5865851099944039E-2</v>
      </c>
      <c r="K1620" s="44">
        <f>IFERROR(_xll.qlIndexFixing(Index3M,H1620,TRUE,_xll.ohTrigger(RecalcTrigger,Trigger3M)),NA())</f>
        <v>1.6287719940697443E-2</v>
      </c>
      <c r="L1620" s="44">
        <f>IFERROR(_xll.qlIndexFixing(Index6M,$H1620,TRUE,_xll.ohTrigger(RecalcTrigger,Trigger6M)),NA())</f>
        <v>1.6334781304573828E-2</v>
      </c>
      <c r="M1620" s="183">
        <f>IFERROR(_xll.qlIndexFixing(Index1Y,$H1620,TRUE,_xll.ohTrigger(RecalcTrigger,Trigger1Y)),NA())</f>
        <v>1.6695097164212028E-2</v>
      </c>
      <c r="N1620" s="182">
        <f>IFERROR(_xll.qlIndexFixing(ONIndex1M,I1620,TRUE,_xll.ohTrigger(RecalcTrigger,Trigger1M)),NA())</f>
        <v>1.5869654761422325E-2</v>
      </c>
      <c r="O1620" s="44">
        <f>IFERROR(_xll.qlIndexFixing(ONIndex3M,I1620,TRUE,_xll.ohTrigger(RecalcTrigger,Trigger3M)),NA())</f>
        <v>1.6308600870003076E-2</v>
      </c>
      <c r="P1620" s="44">
        <f>IFERROR(_xll.qlIndexFixing(ONIndex6M,I1620,TRUE,_xll.ohTrigger(RecalcTrigger,Trigger6M)),NA())</f>
        <v>1.6391814515337444E-2</v>
      </c>
      <c r="Q1620" s="183">
        <f>IFERROR(_xll.qlIndexFixing(ONIndex1Y,I1620,TRUE,_xll.ohTrigger(RecalcTrigger,Trigger1Y)),NA())</f>
        <v>1.6734085607446048E-2</v>
      </c>
    </row>
    <row r="1621" spans="2:17" x14ac:dyDescent="0.2">
      <c r="B1621" s="39" t="s">
        <v>42</v>
      </c>
      <c r="D1621" s="42">
        <f>_xll.qlCalendarAdvance(Calendar,$D1620,B1621,"f",FALSE)</f>
        <v>50732</v>
      </c>
      <c r="E1621" s="177">
        <f>_xll.qlInterestRateIndexValueDate(IndexON,D1621)</f>
        <v>50732</v>
      </c>
      <c r="F1621" s="193">
        <f>IFERROR(_xll.qlIndexFixing(IndexON,D1621,TRUE,_xll.ohTrigger(RecalcTrigger,TriggerON)),NA())</f>
        <v>1.5933763581834626E-2</v>
      </c>
      <c r="H1621" s="42">
        <f>_xll.qlCalendarAdvance(Calendar,$H1620,B1621,"f",FALSE)</f>
        <v>50732</v>
      </c>
      <c r="I1621" s="177">
        <f>_xll.qlInterestRateIndexValueDate(Index1M,$H1621)</f>
        <v>50734</v>
      </c>
      <c r="J1621" s="182">
        <f>IFERROR(_xll.qlIndexFixing(Index1M,$H1621,TRUE,_xll.ohTrigger(RecalcTrigger,Trigger1M)),NA())</f>
        <v>1.5856975447770816E-2</v>
      </c>
      <c r="K1621" s="44">
        <f>IFERROR(_xll.qlIndexFixing(Index3M,H1621,TRUE,_xll.ohTrigger(RecalcTrigger,Trigger3M)),NA())</f>
        <v>1.627862667707362E-2</v>
      </c>
      <c r="L1621" s="44">
        <f>IFERROR(_xll.qlIndexFixing(Index6M,$H1621,TRUE,_xll.ohTrigger(RecalcTrigger,Trigger6M)),NA())</f>
        <v>1.6324836108114762E-2</v>
      </c>
      <c r="M1621" s="183">
        <f>IFERROR(_xll.qlIndexFixing(Index1Y,$H1621,TRUE,_xll.ohTrigger(RecalcTrigger,Trigger1Y)),NA())</f>
        <v>1.668864680265076E-2</v>
      </c>
      <c r="N1621" s="182">
        <f>IFERROR(_xll.qlIndexFixing(ONIndex1M,I1621,TRUE,_xll.ohTrigger(RecalcTrigger,Trigger1M)),NA())</f>
        <v>1.5860702720313924E-2</v>
      </c>
      <c r="O1621" s="44">
        <f>IFERROR(_xll.qlIndexFixing(ONIndex3M,I1621,TRUE,_xll.ohTrigger(RecalcTrigger,Trigger3M)),NA())</f>
        <v>1.6299268047887949E-2</v>
      </c>
      <c r="P1621" s="44">
        <f>IFERROR(_xll.qlIndexFixing(ONIndex6M,I1621,TRUE,_xll.ohTrigger(RecalcTrigger,Trigger6M)),NA())</f>
        <v>1.6381461897214677E-2</v>
      </c>
      <c r="Q1621" s="183">
        <f>IFERROR(_xll.qlIndexFixing(ONIndex1Y,I1621,TRUE,_xll.ohTrigger(RecalcTrigger,Trigger1Y)),NA())</f>
        <v>1.6725862325550622E-2</v>
      </c>
    </row>
    <row r="1622" spans="2:17" x14ac:dyDescent="0.2">
      <c r="B1622" s="39" t="s">
        <v>42</v>
      </c>
      <c r="D1622" s="42">
        <f>_xll.qlCalendarAdvance(Calendar,$D1621,B1622,"f",FALSE)</f>
        <v>50739</v>
      </c>
      <c r="E1622" s="177">
        <f>_xll.qlInterestRateIndexValueDate(IndexON,D1622)</f>
        <v>50739</v>
      </c>
      <c r="F1622" s="193">
        <f>IFERROR(_xll.qlIndexFixing(IndexON,D1622,TRUE,_xll.ohTrigger(RecalcTrigger,TriggerON)),NA())</f>
        <v>1.5924861304519311E-2</v>
      </c>
      <c r="H1622" s="42">
        <f>_xll.qlCalendarAdvance(Calendar,$H1621,B1622,"f",FALSE)</f>
        <v>50739</v>
      </c>
      <c r="I1622" s="177">
        <f>_xll.qlInterestRateIndexValueDate(Index1M,$H1622)</f>
        <v>50741</v>
      </c>
      <c r="J1622" s="182">
        <f>IFERROR(_xll.qlIndexFixing(Index1M,$H1622,TRUE,_xll.ohTrigger(RecalcTrigger,Trigger1M)),NA())</f>
        <v>1.5848153958586686E-2</v>
      </c>
      <c r="K1622" s="44">
        <f>IFERROR(_xll.qlIndexFixing(Index3M,H1622,TRUE,_xll.ohTrigger(RecalcTrigger,Trigger3M)),NA())</f>
        <v>1.6270121116629177E-2</v>
      </c>
      <c r="L1622" s="44">
        <f>IFERROR(_xll.qlIndexFixing(Index6M,$H1622,TRUE,_xll.ohTrigger(RecalcTrigger,Trigger6M)),NA())</f>
        <v>1.6314607515996418E-2</v>
      </c>
      <c r="M1622" s="183">
        <f>IFERROR(_xll.qlIndexFixing(Index1Y,$H1622,TRUE,_xll.ohTrigger(RecalcTrigger,Trigger1Y)),NA())</f>
        <v>1.668227434161388E-2</v>
      </c>
      <c r="N1622" s="182">
        <f>IFERROR(_xll.qlIndexFixing(ONIndex1M,I1622,TRUE,_xll.ohTrigger(RecalcTrigger,Trigger1M)),NA())</f>
        <v>1.5851804313582463E-2</v>
      </c>
      <c r="O1622" s="44">
        <f>IFERROR(_xll.qlIndexFixing(ONIndex3M,I1622,TRUE,_xll.ohTrigger(RecalcTrigger,Trigger3M)),NA())</f>
        <v>1.6289981016983646E-2</v>
      </c>
      <c r="P1622" s="44">
        <f>IFERROR(_xll.qlIndexFixing(ONIndex6M,I1622,TRUE,_xll.ohTrigger(RecalcTrigger,Trigger6M)),NA())</f>
        <v>1.6371147240725747E-2</v>
      </c>
      <c r="Q1622" s="183">
        <f>IFERROR(_xll.qlIndexFixing(ONIndex1Y,I1622,TRUE,_xll.ohTrigger(RecalcTrigger,Trigger1Y)),NA())</f>
        <v>1.6717707958768813E-2</v>
      </c>
    </row>
    <row r="1623" spans="2:17" x14ac:dyDescent="0.2">
      <c r="B1623" s="39" t="s">
        <v>42</v>
      </c>
      <c r="D1623" s="42">
        <f>_xll.qlCalendarAdvance(Calendar,$D1622,B1623,"f",FALSE)</f>
        <v>50746</v>
      </c>
      <c r="E1623" s="177">
        <f>_xll.qlInterestRateIndexValueDate(IndexON,D1623)</f>
        <v>50746</v>
      </c>
      <c r="F1623" s="193">
        <f>IFERROR(_xll.qlIndexFixing(IndexON,D1623,TRUE,_xll.ohTrigger(RecalcTrigger,TriggerON)),NA())</f>
        <v>1.5916001054705475E-2</v>
      </c>
      <c r="H1623" s="42">
        <f>_xll.qlCalendarAdvance(Calendar,$H1622,B1623,"f",FALSE)</f>
        <v>50746</v>
      </c>
      <c r="I1623" s="177">
        <f>_xll.qlInterestRateIndexValueDate(Index1M,$H1623)</f>
        <v>50748</v>
      </c>
      <c r="J1623" s="182">
        <f>IFERROR(_xll.qlIndexFixing(Index1M,$H1623,TRUE,_xll.ohTrigger(RecalcTrigger,Trigger1M)),NA())</f>
        <v>1.5839386905440733E-2</v>
      </c>
      <c r="K1623" s="44">
        <f>IFERROR(_xll.qlIndexFixing(Index3M,H1623,TRUE,_xll.ohTrigger(RecalcTrigger,Trigger3M)),NA())</f>
        <v>1.6261116929236152E-2</v>
      </c>
      <c r="L1623" s="44">
        <f>IFERROR(_xll.qlIndexFixing(Index6M,$H1623,TRUE,_xll.ohTrigger(RecalcTrigger,Trigger6M)),NA())</f>
        <v>1.6304747265903956E-2</v>
      </c>
      <c r="M1623" s="183">
        <f>IFERROR(_xll.qlIndexFixing(Index1Y,$H1623,TRUE,_xll.ohTrigger(RecalcTrigger,Trigger1Y)),NA())</f>
        <v>1.6675980085640685E-2</v>
      </c>
      <c r="N1623" s="182">
        <f>IFERROR(_xll.qlIndexFixing(ONIndex1M,I1623,TRUE,_xll.ohTrigger(RecalcTrigger,Trigger1M)),NA())</f>
        <v>1.5842959813889834E-2</v>
      </c>
      <c r="O1623" s="44">
        <f>IFERROR(_xll.qlIndexFixing(ONIndex3M,I1623,TRUE,_xll.ohTrigger(RecalcTrigger,Trigger3M)),NA())</f>
        <v>1.6280740023013607E-2</v>
      </c>
      <c r="P1623" s="44">
        <f>IFERROR(_xll.qlIndexFixing(ONIndex6M,I1623,TRUE,_xll.ohTrigger(RecalcTrigger,Trigger6M)),NA())</f>
        <v>1.6360870767933022E-2</v>
      </c>
      <c r="Q1623" s="183">
        <f>IFERROR(_xll.qlIndexFixing(ONIndex1Y,I1623,TRUE,_xll.ohTrigger(RecalcTrigger,Trigger1Y)),NA())</f>
        <v>1.6709622808059876E-2</v>
      </c>
    </row>
    <row r="1624" spans="2:17" x14ac:dyDescent="0.2">
      <c r="B1624" s="39" t="s">
        <v>42</v>
      </c>
      <c r="D1624" s="42">
        <f>_xll.qlCalendarAdvance(Calendar,$D1623,B1624,"f",FALSE)</f>
        <v>50753</v>
      </c>
      <c r="E1624" s="177">
        <f>_xll.qlInterestRateIndexValueDate(IndexON,D1624)</f>
        <v>50753</v>
      </c>
      <c r="F1624" s="193">
        <f>IFERROR(_xll.qlIndexFixing(IndexON,D1624,TRUE,_xll.ohTrigger(RecalcTrigger,TriggerON)),NA())</f>
        <v>1.5907183071561803E-2</v>
      </c>
      <c r="H1624" s="42">
        <f>_xll.qlCalendarAdvance(Calendar,$H1623,B1624,"f",FALSE)</f>
        <v>50753</v>
      </c>
      <c r="I1624" s="177">
        <f>_xll.qlInterestRateIndexValueDate(Index1M,$H1624)</f>
        <v>50755</v>
      </c>
      <c r="J1624" s="182">
        <f>IFERROR(_xll.qlIndexFixing(Index1M,$H1624,TRUE,_xll.ohTrigger(RecalcTrigger,Trigger1M)),NA())</f>
        <v>1.5830674561387037E-2</v>
      </c>
      <c r="K1624" s="44">
        <f>IFERROR(_xll.qlIndexFixing(Index3M,H1624,TRUE,_xll.ohTrigger(RecalcTrigger,Trigger3M)),NA())</f>
        <v>1.6252160656850201E-2</v>
      </c>
      <c r="L1624" s="44">
        <f>IFERROR(_xll.qlIndexFixing(Index6M,$H1624,TRUE,_xll.ohTrigger(RecalcTrigger,Trigger6M)),NA())</f>
        <v>1.6294928550814183E-2</v>
      </c>
      <c r="M1624" s="183">
        <f>IFERROR(_xll.qlIndexFixing(Index1Y,$H1624,TRUE,_xll.ohTrigger(RecalcTrigger,Trigger1Y)),NA())</f>
        <v>1.6669764339281207E-2</v>
      </c>
      <c r="N1624" s="182">
        <f>IFERROR(_xll.qlIndexFixing(ONIndex1M,I1624,TRUE,_xll.ohTrigger(RecalcTrigger,Trigger1M)),NA())</f>
        <v>1.583416949413774E-2</v>
      </c>
      <c r="O1624" s="44">
        <f>IFERROR(_xll.qlIndexFixing(ONIndex3M,I1624,TRUE,_xll.ohTrigger(RecalcTrigger,Trigger3M)),NA())</f>
        <v>1.6271545311621338E-2</v>
      </c>
      <c r="P1624" s="44">
        <f>IFERROR(_xll.qlIndexFixing(ONIndex6M,I1624,TRUE,_xll.ohTrigger(RecalcTrigger,Trigger6M)),NA())</f>
        <v>1.6350632700738998E-2</v>
      </c>
      <c r="Q1624" s="183">
        <f>IFERROR(_xll.qlIndexFixing(ONIndex1Y,I1624,TRUE,_xll.ohTrigger(RecalcTrigger,Trigger1Y)),NA())</f>
        <v>1.6701607174223199E-2</v>
      </c>
    </row>
    <row r="1625" spans="2:17" x14ac:dyDescent="0.2">
      <c r="B1625" s="39" t="s">
        <v>42</v>
      </c>
      <c r="D1625" s="42">
        <f>_xll.qlCalendarAdvance(Calendar,$D1624,B1625,"f",FALSE)</f>
        <v>50760</v>
      </c>
      <c r="E1625" s="177">
        <f>_xll.qlInterestRateIndexValueDate(IndexON,D1625)</f>
        <v>50760</v>
      </c>
      <c r="F1625" s="193">
        <f>IFERROR(_xll.qlIndexFixing(IndexON,D1625,TRUE,_xll.ohTrigger(RecalcTrigger,TriggerON)),NA())</f>
        <v>1.5898407594336916E-2</v>
      </c>
      <c r="H1625" s="42">
        <f>_xll.qlCalendarAdvance(Calendar,$H1624,B1625,"f",FALSE)</f>
        <v>50760</v>
      </c>
      <c r="I1625" s="177">
        <f>_xll.qlInterestRateIndexValueDate(Index1M,$H1625)</f>
        <v>50762</v>
      </c>
      <c r="J1625" s="182">
        <f>IFERROR(_xll.qlIndexFixing(Index1M,$H1625,TRUE,_xll.ohTrigger(RecalcTrigger,Trigger1M)),NA())</f>
        <v>1.5822017199469685E-2</v>
      </c>
      <c r="K1625" s="44">
        <f>IFERROR(_xll.qlIndexFixing(Index3M,H1625,TRUE,_xll.ohTrigger(RecalcTrigger,Trigger3M)),NA())</f>
        <v>1.6243252545733E-2</v>
      </c>
      <c r="L1625" s="44">
        <f>IFERROR(_xll.qlIndexFixing(Index6M,$H1625,TRUE,_xll.ohTrigger(RecalcTrigger,Trigger6M)),NA())</f>
        <v>1.628515159397094E-2</v>
      </c>
      <c r="M1625" s="183">
        <f>IFERROR(_xll.qlIndexFixing(Index1Y,$H1625,TRUE,_xll.ohTrigger(RecalcTrigger,Trigger1Y)),NA())</f>
        <v>1.6663627407095764E-2</v>
      </c>
      <c r="N1625" s="182">
        <f>IFERROR(_xll.qlIndexFixing(ONIndex1M,I1625,TRUE,_xll.ohTrigger(RecalcTrigger,Trigger1M)),NA())</f>
        <v>1.5825433626908136E-2</v>
      </c>
      <c r="O1625" s="44">
        <f>IFERROR(_xll.qlIndexFixing(ONIndex3M,I1625,TRUE,_xll.ohTrigger(RecalcTrigger,Trigger3M)),NA())</f>
        <v>1.6262397128210537E-2</v>
      </c>
      <c r="P1625" s="44">
        <f>IFERROR(_xll.qlIndexFixing(ONIndex6M,I1625,TRUE,_xll.ohTrigger(RecalcTrigger,Trigger6M)),NA())</f>
        <v>1.6340433261445853E-2</v>
      </c>
      <c r="Q1625" s="183">
        <f>IFERROR(_xll.qlIndexFixing(ONIndex1Y,I1625,TRUE,_xll.ohTrigger(RecalcTrigger,Trigger1Y)),NA())</f>
        <v>1.6693661358297973E-2</v>
      </c>
    </row>
    <row r="1626" spans="2:17" x14ac:dyDescent="0.2">
      <c r="B1626" s="39" t="s">
        <v>42</v>
      </c>
      <c r="D1626" s="42">
        <f>_xll.qlCalendarAdvance(Calendar,$D1625,B1626,"f",FALSE)</f>
        <v>50767</v>
      </c>
      <c r="E1626" s="177">
        <f>_xll.qlInterestRateIndexValueDate(IndexON,D1626)</f>
        <v>50767</v>
      </c>
      <c r="F1626" s="193">
        <f>IFERROR(_xll.qlIndexFixing(IndexON,D1626,TRUE,_xll.ohTrigger(RecalcTrigger,TriggerON)),NA())</f>
        <v>1.5889674861959691E-2</v>
      </c>
      <c r="H1626" s="42">
        <f>_xll.qlCalendarAdvance(Calendar,$H1625,B1626,"f",FALSE)</f>
        <v>50767</v>
      </c>
      <c r="I1626" s="177">
        <f>_xll.qlInterestRateIndexValueDate(Index1M,$H1626)</f>
        <v>50769</v>
      </c>
      <c r="J1626" s="182">
        <f>IFERROR(_xll.qlIndexFixing(Index1M,$H1626,TRUE,_xll.ohTrigger(RecalcTrigger,Trigger1M)),NA())</f>
        <v>1.5813415092740257E-2</v>
      </c>
      <c r="K1626" s="44">
        <f>IFERROR(_xll.qlIndexFixing(Index3M,H1626,TRUE,_xll.ohTrigger(RecalcTrigger,Trigger3M)),NA())</f>
        <v>1.6234392842141787E-2</v>
      </c>
      <c r="L1626" s="44">
        <f>IFERROR(_xll.qlIndexFixing(Index6M,$H1626,TRUE,_xll.ohTrigger(RecalcTrigger,Trigger6M)),NA())</f>
        <v>1.6275416618616752E-2</v>
      </c>
      <c r="M1626" s="183">
        <f>IFERROR(_xll.qlIndexFixing(Index1Y,$H1626,TRUE,_xll.ohTrigger(RecalcTrigger,Trigger1Y)),NA())</f>
        <v>1.6657569593656066E-2</v>
      </c>
      <c r="N1626" s="182">
        <f>IFERROR(_xll.qlIndexFixing(ONIndex1M,I1626,TRUE,_xll.ohTrigger(RecalcTrigger,Trigger1M)),NA())</f>
        <v>1.5816752485022789E-2</v>
      </c>
      <c r="O1626" s="44">
        <f>IFERROR(_xll.qlIndexFixing(ONIndex3M,I1626,TRUE,_xll.ohTrigger(RecalcTrigger,Trigger3M)),NA())</f>
        <v>1.6253295718504646E-2</v>
      </c>
      <c r="P1626" s="44">
        <f>IFERROR(_xll.qlIndexFixing(ONIndex6M,I1626,TRUE,_xll.ohTrigger(RecalcTrigger,Trigger6M)),NA())</f>
        <v>1.6330272671636337E-2</v>
      </c>
      <c r="Q1626" s="183">
        <f>IFERROR(_xll.qlIndexFixing(ONIndex1Y,I1626,TRUE,_xll.ohTrigger(RecalcTrigger,Trigger1Y)),NA())</f>
        <v>1.6685785661323393E-2</v>
      </c>
    </row>
    <row r="1627" spans="2:17" x14ac:dyDescent="0.2">
      <c r="B1627" s="39" t="s">
        <v>42</v>
      </c>
      <c r="D1627" s="42">
        <f>_xll.qlCalendarAdvance(Calendar,$D1626,B1627,"f",FALSE)</f>
        <v>50774</v>
      </c>
      <c r="E1627" s="177">
        <f>_xll.qlInterestRateIndexValueDate(IndexON,D1627)</f>
        <v>50774</v>
      </c>
      <c r="F1627" s="193">
        <f>IFERROR(_xll.qlIndexFixing(IndexON,D1627,TRUE,_xll.ohTrigger(RecalcTrigger,TriggerON)),NA())</f>
        <v>1.5880985113838619E-2</v>
      </c>
      <c r="H1627" s="42">
        <f>_xll.qlCalendarAdvance(Calendar,$H1626,B1627,"f",FALSE)</f>
        <v>50774</v>
      </c>
      <c r="I1627" s="177">
        <f>_xll.qlInterestRateIndexValueDate(Index1M,$H1627)</f>
        <v>50776</v>
      </c>
      <c r="J1627" s="182">
        <f>IFERROR(_xll.qlIndexFixing(Index1M,$H1627,TRUE,_xll.ohTrigger(RecalcTrigger,Trigger1M)),NA())</f>
        <v>1.5804868514247838E-2</v>
      </c>
      <c r="K1627" s="44">
        <f>IFERROR(_xll.qlIndexFixing(Index3M,H1627,TRUE,_xll.ohTrigger(RecalcTrigger,Trigger3M)),NA())</f>
        <v>1.6225581792336463E-2</v>
      </c>
      <c r="L1627" s="44">
        <f>IFERROR(_xll.qlIndexFixing(Index6M,$H1627,TRUE,_xll.ohTrigger(RecalcTrigger,Trigger6M)),NA())</f>
        <v>1.6266035221916608E-2</v>
      </c>
      <c r="M1627" s="183">
        <f>IFERROR(_xll.qlIndexFixing(Index1Y,$H1627,TRUE,_xll.ohTrigger(RecalcTrigger,Trigger1Y)),NA())</f>
        <v>1.6651591203545653E-2</v>
      </c>
      <c r="N1627" s="182">
        <f>IFERROR(_xll.qlIndexFixing(ONIndex1M,I1627,TRUE,_xll.ohTrigger(RecalcTrigger,Trigger1M)),NA())</f>
        <v>1.5808126341623208E-2</v>
      </c>
      <c r="O1627" s="44">
        <f>IFERROR(_xll.qlIndexFixing(ONIndex3M,I1627,TRUE,_xll.ohTrigger(RecalcTrigger,Trigger3M)),NA())</f>
        <v>1.6244241327987297E-2</v>
      </c>
      <c r="P1627" s="44">
        <f>IFERROR(_xll.qlIndexFixing(ONIndex6M,I1627,TRUE,_xll.ohTrigger(RecalcTrigger,Trigger6M)),NA())</f>
        <v>1.63201511537725E-2</v>
      </c>
      <c r="Q1627" s="183">
        <f>IFERROR(_xll.qlIndexFixing(ONIndex1Y,I1627,TRUE,_xll.ohTrigger(RecalcTrigger,Trigger1Y)),NA())</f>
        <v>1.6677980383938973E-2</v>
      </c>
    </row>
    <row r="1628" spans="2:17" x14ac:dyDescent="0.2">
      <c r="B1628" s="39" t="s">
        <v>42</v>
      </c>
      <c r="D1628" s="42">
        <f>_xll.qlCalendarAdvance(Calendar,$D1627,B1628,"f",FALSE)</f>
        <v>50781</v>
      </c>
      <c r="E1628" s="177">
        <f>_xll.qlInterestRateIndexValueDate(IndexON,D1628)</f>
        <v>50781</v>
      </c>
      <c r="F1628" s="193">
        <f>IFERROR(_xll.qlIndexFixing(IndexON,D1628,TRUE,_xll.ohTrigger(RecalcTrigger,TriggerON)),NA())</f>
        <v>1.5872338589062451E-2</v>
      </c>
      <c r="H1628" s="42">
        <f>_xll.qlCalendarAdvance(Calendar,$H1627,B1628,"f",FALSE)</f>
        <v>50781</v>
      </c>
      <c r="I1628" s="177">
        <f>_xll.qlInterestRateIndexValueDate(Index1M,$H1628)</f>
        <v>50783</v>
      </c>
      <c r="J1628" s="182">
        <f>IFERROR(_xll.qlIndexFixing(Index1M,$H1628,TRUE,_xll.ohTrigger(RecalcTrigger,Trigger1M)),NA())</f>
        <v>1.5796377737039013E-2</v>
      </c>
      <c r="K1628" s="44">
        <f>IFERROR(_xll.qlIndexFixing(Index3M,H1628,TRUE,_xll.ohTrigger(RecalcTrigger,Trigger3M)),NA())</f>
        <v>1.6216819642576041E-2</v>
      </c>
      <c r="L1628" s="44">
        <f>IFERROR(_xll.qlIndexFixing(Index6M,$H1628,TRUE,_xll.ohTrigger(RecalcTrigger,Trigger6M)),NA())</f>
        <v>1.6256382206517442E-2</v>
      </c>
      <c r="M1628" s="183">
        <f>IFERROR(_xll.qlIndexFixing(Index1Y,$H1628,TRUE,_xll.ohTrigger(RecalcTrigger,Trigger1Y)),NA())</f>
        <v>1.6645692541358351E-2</v>
      </c>
      <c r="N1628" s="182">
        <f>IFERROR(_xll.qlIndexFixing(ONIndex1M,I1628,TRUE,_xll.ohTrigger(RecalcTrigger,Trigger1M)),NA())</f>
        <v>1.5799555469051541E-2</v>
      </c>
      <c r="O1628" s="44">
        <f>IFERROR(_xll.qlIndexFixing(ONIndex3M,I1628,TRUE,_xll.ohTrigger(RecalcTrigger,Trigger3M)),NA())</f>
        <v>1.623523420222206E-2</v>
      </c>
      <c r="P1628" s="44">
        <f>IFERROR(_xll.qlIndexFixing(ONIndex6M,I1628,TRUE,_xll.ohTrigger(RecalcTrigger,Trigger6M)),NA())</f>
        <v>1.6310068929756838E-2</v>
      </c>
      <c r="Q1628" s="183">
        <f>IFERROR(_xll.qlIndexFixing(ONIndex1Y,I1628,TRUE,_xll.ohTrigger(RecalcTrigger,Trigger1Y)),NA())</f>
        <v>1.6670245827423713E-2</v>
      </c>
    </row>
    <row r="1629" spans="2:17" x14ac:dyDescent="0.2">
      <c r="B1629" s="39" t="s">
        <v>42</v>
      </c>
      <c r="D1629" s="42">
        <f>_xll.qlCalendarAdvance(Calendar,$D1628,B1629,"f",FALSE)</f>
        <v>50788</v>
      </c>
      <c r="E1629" s="177">
        <f>_xll.qlInterestRateIndexValueDate(IndexON,D1629)</f>
        <v>50788</v>
      </c>
      <c r="F1629" s="193">
        <f>IFERROR(_xll.qlIndexFixing(IndexON,D1629,TRUE,_xll.ohTrigger(RecalcTrigger,TriggerON)),NA())</f>
        <v>1.5863735526719935E-2</v>
      </c>
      <c r="H1629" s="42">
        <f>_xll.qlCalendarAdvance(Calendar,$H1628,B1629,"f",FALSE)</f>
        <v>50788</v>
      </c>
      <c r="I1629" s="177">
        <f>_xll.qlInterestRateIndexValueDate(Index1M,$H1629)</f>
        <v>50790</v>
      </c>
      <c r="J1629" s="182">
        <f>IFERROR(_xll.qlIndexFixing(Index1M,$H1629,TRUE,_xll.ohTrigger(RecalcTrigger,Trigger1M)),NA())</f>
        <v>1.5787943034165364E-2</v>
      </c>
      <c r="K1629" s="44">
        <f>IFERROR(_xll.qlIndexFixing(Index3M,H1629,TRUE,_xll.ohTrigger(RecalcTrigger,Trigger3M)),NA())</f>
        <v>1.6208106639118647E-2</v>
      </c>
      <c r="L1629" s="44">
        <f>IFERROR(_xll.qlIndexFixing(Index6M,$H1629,TRUE,_xll.ohTrigger(RecalcTrigger,Trigger6M)),NA())</f>
        <v>1.6246771824206491E-2</v>
      </c>
      <c r="M1629" s="183">
        <f>IFERROR(_xll.qlIndexFixing(Index1Y,$H1629,TRUE,_xll.ohTrigger(RecalcTrigger,Trigger1Y)),NA())</f>
        <v>1.6639873911700916E-2</v>
      </c>
      <c r="N1629" s="182">
        <f>IFERROR(_xll.qlIndexFixing(ONIndex1M,I1629,TRUE,_xll.ohTrigger(RecalcTrigger,Trigger1M)),NA())</f>
        <v>1.5791040140369361E-2</v>
      </c>
      <c r="O1629" s="44">
        <f>IFERROR(_xll.qlIndexFixing(ONIndex3M,I1629,TRUE,_xll.ohTrigger(RecalcTrigger,Trigger3M)),NA())</f>
        <v>1.6226274587012313E-2</v>
      </c>
      <c r="P1629" s="44">
        <f>IFERROR(_xll.qlIndexFixing(ONIndex6M,I1629,TRUE,_xll.ohTrigger(RecalcTrigger,Trigger6M)),NA())</f>
        <v>1.6300026221571784E-2</v>
      </c>
      <c r="Q1629" s="183">
        <f>IFERROR(_xll.qlIndexFixing(ONIndex1Y,I1629,TRUE,_xll.ohTrigger(RecalcTrigger,Trigger1Y)),NA())</f>
        <v>1.6662582292736872E-2</v>
      </c>
    </row>
    <row r="1630" spans="2:17" x14ac:dyDescent="0.2">
      <c r="B1630" s="39" t="s">
        <v>42</v>
      </c>
      <c r="D1630" s="42">
        <f>_xll.qlCalendarAdvance(Calendar,$D1629,B1630,"f",FALSE)</f>
        <v>50795</v>
      </c>
      <c r="E1630" s="177">
        <f>_xll.qlInterestRateIndexValueDate(IndexON,D1630)</f>
        <v>50795</v>
      </c>
      <c r="F1630" s="193">
        <f>IFERROR(_xll.qlIndexFixing(IndexON,D1630,TRUE,_xll.ohTrigger(RecalcTrigger,TriggerON)),NA())</f>
        <v>1.5855176166059692E-2</v>
      </c>
      <c r="H1630" s="42">
        <f>_xll.qlCalendarAdvance(Calendar,$H1629,B1630,"f",FALSE)</f>
        <v>50795</v>
      </c>
      <c r="I1630" s="177">
        <f>_xll.qlInterestRateIndexValueDate(Index1M,$H1630)</f>
        <v>50797</v>
      </c>
      <c r="J1630" s="182">
        <f>IFERROR(_xll.qlIndexFixing(Index1M,$H1630,TRUE,_xll.ohTrigger(RecalcTrigger,Trigger1M)),NA())</f>
        <v>1.5779564678675972E-2</v>
      </c>
      <c r="K1630" s="44">
        <f>IFERROR(_xll.qlIndexFixing(Index3M,H1630,TRUE,_xll.ohTrigger(RecalcTrigger,Trigger3M)),NA())</f>
        <v>1.6199443028223293E-2</v>
      </c>
      <c r="L1630" s="44">
        <f>IFERROR(_xll.qlIndexFixing(Index6M,$H1630,TRUE,_xll.ohTrigger(RecalcTrigger,Trigger6M)),NA())</f>
        <v>1.623720429821161E-2</v>
      </c>
      <c r="M1630" s="183">
        <f>IFERROR(_xll.qlIndexFixing(Index1Y,$H1630,TRUE,_xll.ohTrigger(RecalcTrigger,Trigger1Y)),NA())</f>
        <v>1.6634135619191262E-2</v>
      </c>
      <c r="N1630" s="182">
        <f>IFERROR(_xll.qlIndexFixing(ONIndex1M,I1630,TRUE,_xll.ohTrigger(RecalcTrigger,Trigger1M)),NA())</f>
        <v>1.5782580628398435E-2</v>
      </c>
      <c r="O1630" s="44">
        <f>IFERROR(_xll.qlIndexFixing(ONIndex3M,I1630,TRUE,_xll.ohTrigger(RecalcTrigger,Trigger3M)),NA())</f>
        <v>1.6217362727681817E-2</v>
      </c>
      <c r="P1630" s="44">
        <f>IFERROR(_xll.qlIndexFixing(ONIndex6M,I1630,TRUE,_xll.ohTrigger(RecalcTrigger,Trigger6M)),NA())</f>
        <v>1.6290023251279706E-2</v>
      </c>
      <c r="Q1630" s="183">
        <f>IFERROR(_xll.qlIndexFixing(ONIndex1Y,I1630,TRUE,_xll.ohTrigger(RecalcTrigger,Trigger1Y)),NA())</f>
        <v>1.6654990080517962E-2</v>
      </c>
    </row>
    <row r="1631" spans="2:17" x14ac:dyDescent="0.2">
      <c r="B1631" s="39" t="s">
        <v>42</v>
      </c>
      <c r="D1631" s="42">
        <f>_xll.qlCalendarAdvance(Calendar,$D1630,B1631,"f",FALSE)</f>
        <v>50802</v>
      </c>
      <c r="E1631" s="177">
        <f>_xll.qlInterestRateIndexValueDate(IndexON,D1631)</f>
        <v>50802</v>
      </c>
      <c r="F1631" s="193">
        <f>IFERROR(_xll.qlIndexFixing(IndexON,D1631,TRUE,_xll.ohTrigger(RecalcTrigger,TriggerON)),NA())</f>
        <v>1.5846660746330343E-2</v>
      </c>
      <c r="H1631" s="42">
        <f>_xll.qlCalendarAdvance(Calendar,$H1630,B1631,"f",FALSE)</f>
        <v>50802</v>
      </c>
      <c r="I1631" s="177">
        <f>_xll.qlInterestRateIndexValueDate(Index1M,$H1631)</f>
        <v>50804</v>
      </c>
      <c r="J1631" s="182">
        <f>IFERROR(_xll.qlIndexFixing(Index1M,$H1631,TRUE,_xll.ohTrigger(RecalcTrigger,Trigger1M)),NA())</f>
        <v>1.5772221662524771E-2</v>
      </c>
      <c r="K1631" s="44">
        <f>IFERROR(_xll.qlIndexFixing(Index3M,H1631,TRUE,_xll.ohTrigger(RecalcTrigger,Trigger3M)),NA())</f>
        <v>1.6191071481918867E-2</v>
      </c>
      <c r="L1631" s="44">
        <f>IFERROR(_xll.qlIndexFixing(Index6M,$H1631,TRUE,_xll.ohTrigger(RecalcTrigger,Trigger6M)),NA())</f>
        <v>1.6227679851761521E-2</v>
      </c>
      <c r="M1631" s="183">
        <f>IFERROR(_xll.qlIndexFixing(Index1Y,$H1631,TRUE,_xll.ohTrigger(RecalcTrigger,Trigger1Y)),NA())</f>
        <v>1.6628477968460231E-2</v>
      </c>
      <c r="N1631" s="182">
        <f>IFERROR(_xll.qlIndexFixing(ONIndex1M,I1631,TRUE,_xll.ohTrigger(RecalcTrigger,Trigger1M)),NA())</f>
        <v>1.5774177205880591E-2</v>
      </c>
      <c r="O1631" s="44">
        <f>IFERROR(_xll.qlIndexFixing(ONIndex3M,I1631,TRUE,_xll.ohTrigger(RecalcTrigger,Trigger3M)),NA())</f>
        <v>1.6208498870033949E-2</v>
      </c>
      <c r="P1631" s="44">
        <f>IFERROR(_xll.qlIndexFixing(ONIndex6M,I1631,TRUE,_xll.ohTrigger(RecalcTrigger,Trigger6M)),NA())</f>
        <v>1.6280060240783101E-2</v>
      </c>
      <c r="Q1631" s="183">
        <f>IFERROR(_xll.qlIndexFixing(ONIndex1Y,I1631,TRUE,_xll.ohTrigger(RecalcTrigger,Trigger1Y)),NA())</f>
        <v>1.6647469491886113E-2</v>
      </c>
    </row>
    <row r="1632" spans="2:17" x14ac:dyDescent="0.2">
      <c r="B1632" s="39" t="s">
        <v>42</v>
      </c>
      <c r="D1632" s="42">
        <f>_xll.qlCalendarAdvance(Calendar,$D1631,B1632,"f",FALSE)</f>
        <v>50809</v>
      </c>
      <c r="E1632" s="177">
        <f>_xll.qlInterestRateIndexValueDate(IndexON,D1632)</f>
        <v>50809</v>
      </c>
      <c r="F1632" s="193">
        <f>IFERROR(_xll.qlIndexFixing(IndexON,D1632,TRUE,_xll.ohTrigger(RecalcTrigger,TriggerON)),NA())</f>
        <v>1.5838189506540701E-2</v>
      </c>
      <c r="H1632" s="42">
        <f>_xll.qlCalendarAdvance(Calendar,$H1631,B1632,"f",FALSE)</f>
        <v>50809</v>
      </c>
      <c r="I1632" s="177">
        <f>_xll.qlInterestRateIndexValueDate(Index1M,$H1632)</f>
        <v>50811</v>
      </c>
      <c r="J1632" s="182">
        <f>IFERROR(_xll.qlIndexFixing(Index1M,$H1632,TRUE,_xll.ohTrigger(RecalcTrigger,Trigger1M)),NA())</f>
        <v>1.576394193192078E-2</v>
      </c>
      <c r="K1632" s="44">
        <f>IFERROR(_xll.qlIndexFixing(Index3M,H1632,TRUE,_xll.ohTrigger(RecalcTrigger,Trigger3M)),NA())</f>
        <v>1.618250417047163E-2</v>
      </c>
      <c r="L1632" s="44">
        <f>IFERROR(_xll.qlIndexFixing(Index6M,$H1632,TRUE,_xll.ohTrigger(RecalcTrigger,Trigger6M)),NA())</f>
        <v>1.621819870808186E-2</v>
      </c>
      <c r="M1632" s="183">
        <f>IFERROR(_xll.qlIndexFixing(Index1Y,$H1632,TRUE,_xll.ohTrigger(RecalcTrigger,Trigger1Y)),NA())</f>
        <v>1.6622901264150933E-2</v>
      </c>
      <c r="N1632" s="182">
        <f>IFERROR(_xll.qlIndexFixing(ONIndex1M,I1632,TRUE,_xll.ohTrigger(RecalcTrigger,Trigger1M)),NA())</f>
        <v>1.5765830145557658E-2</v>
      </c>
      <c r="O1632" s="44">
        <f>IFERROR(_xll.qlIndexFixing(ONIndex3M,I1632,TRUE,_xll.ohTrigger(RecalcTrigger,Trigger3M)),NA())</f>
        <v>1.619968325963228E-2</v>
      </c>
      <c r="P1632" s="44">
        <f>IFERROR(_xll.qlIndexFixing(ONIndex6M,I1632,TRUE,_xll.ohTrigger(RecalcTrigger,Trigger6M)),NA())</f>
        <v>1.6270137412304209E-2</v>
      </c>
      <c r="Q1632" s="183">
        <f>IFERROR(_xll.qlIndexFixing(ONIndex1Y,I1632,TRUE,_xll.ohTrigger(RecalcTrigger,Trigger1Y)),NA())</f>
        <v>1.6640020827720647E-2</v>
      </c>
    </row>
    <row r="1633" spans="2:17" x14ac:dyDescent="0.2">
      <c r="B1633" s="39" t="s">
        <v>42</v>
      </c>
      <c r="D1633" s="42">
        <f>_xll.qlCalendarAdvance(Calendar,$D1632,B1633,"f",FALSE)</f>
        <v>50816</v>
      </c>
      <c r="E1633" s="177">
        <f>_xll.qlInterestRateIndexValueDate(IndexON,D1633)</f>
        <v>50816</v>
      </c>
      <c r="F1633" s="193">
        <f>IFERROR(_xll.qlIndexFixing(IndexON,D1633,TRUE,_xll.ohTrigger(RecalcTrigger,TriggerON)),NA())</f>
        <v>1.582976268585945E-2</v>
      </c>
      <c r="H1633" s="42">
        <f>_xll.qlCalendarAdvance(Calendar,$H1632,B1633,"f",FALSE)</f>
        <v>50816</v>
      </c>
      <c r="I1633" s="177">
        <f>_xll.qlInterestRateIndexValueDate(Index1M,$H1633)</f>
        <v>50818</v>
      </c>
      <c r="J1633" s="182">
        <f>IFERROR(_xll.qlIndexFixing(Index1M,$H1633,TRUE,_xll.ohTrigger(RecalcTrigger,Trigger1M)),NA())</f>
        <v>1.5755719279082162E-2</v>
      </c>
      <c r="K1633" s="44">
        <f>IFERROR(_xll.qlIndexFixing(Index3M,H1633,TRUE,_xll.ohTrigger(RecalcTrigger,Trigger3M)),NA())</f>
        <v>1.6173986970316585E-2</v>
      </c>
      <c r="L1633" s="44">
        <f>IFERROR(_xll.qlIndexFixing(Index6M,$H1633,TRUE,_xll.ohTrigger(RecalcTrigger,Trigger6M)),NA())</f>
        <v>1.6208761090396942E-2</v>
      </c>
      <c r="M1633" s="183">
        <f>IFERROR(_xll.qlIndexFixing(Index1Y,$H1633,TRUE,_xll.ohTrigger(RecalcTrigger,Trigger1Y)),NA())</f>
        <v>1.6617405810918515E-2</v>
      </c>
      <c r="N1633" s="182">
        <f>IFERROR(_xll.qlIndexFixing(ONIndex1M,I1633,TRUE,_xll.ohTrigger(RecalcTrigger,Trigger1M)),NA())</f>
        <v>1.5757539720251401E-2</v>
      </c>
      <c r="O1633" s="44">
        <f>IFERROR(_xll.qlIndexFixing(ONIndex3M,I1633,TRUE,_xll.ohTrigger(RecalcTrigger,Trigger3M)),NA())</f>
        <v>1.6190916141880507E-2</v>
      </c>
      <c r="P1633" s="44">
        <f>IFERROR(_xll.qlIndexFixing(ONIndex6M,I1633,TRUE,_xll.ohTrigger(RecalcTrigger,Trigger6M)),NA())</f>
        <v>1.6260254987825462E-2</v>
      </c>
      <c r="Q1633" s="183">
        <f>IFERROR(_xll.qlIndexFixing(ONIndex1Y,I1633,TRUE,_xll.ohTrigger(RecalcTrigger,Trigger1Y)),NA())</f>
        <v>1.6632644389060758E-2</v>
      </c>
    </row>
    <row r="1634" spans="2:17" x14ac:dyDescent="0.2">
      <c r="B1634" s="39" t="s">
        <v>42</v>
      </c>
      <c r="D1634" s="42">
        <f>_xll.qlCalendarAdvance(Calendar,$D1633,B1634,"f",FALSE)</f>
        <v>50823</v>
      </c>
      <c r="E1634" s="177">
        <f>_xll.qlInterestRateIndexValueDate(IndexON,D1634)</f>
        <v>50823</v>
      </c>
      <c r="F1634" s="193">
        <f>IFERROR(_xll.qlIndexFixing(IndexON,D1634,TRUE,_xll.ohTrigger(RecalcTrigger,TriggerON)),NA())</f>
        <v>1.5821380523615147E-2</v>
      </c>
      <c r="H1634" s="42">
        <f>_xll.qlCalendarAdvance(Calendar,$H1633,B1634,"f",FALSE)</f>
        <v>50823</v>
      </c>
      <c r="I1634" s="177">
        <f>_xll.qlInterestRateIndexValueDate(Index1M,$H1634)</f>
        <v>50825</v>
      </c>
      <c r="J1634" s="182">
        <f>IFERROR(_xll.qlIndexFixing(Index1M,$H1634,TRUE,_xll.ohTrigger(RecalcTrigger,Trigger1M)),NA())</f>
        <v>1.5747553977033375E-2</v>
      </c>
      <c r="K1634" s="44">
        <f>IFERROR(_xll.qlIndexFixing(Index3M,H1634,TRUE,_xll.ohTrigger(RecalcTrigger,Trigger3M)),NA())</f>
        <v>1.6165520127706192E-2</v>
      </c>
      <c r="L1634" s="44">
        <f>IFERROR(_xll.qlIndexFixing(Index6M,$H1634,TRUE,_xll.ohTrigger(RecalcTrigger,Trigger6M)),NA())</f>
        <v>1.6199367221930196E-2</v>
      </c>
      <c r="M1634" s="183">
        <f>IFERROR(_xll.qlIndexFixing(Index1Y,$H1634,TRUE,_xll.ohTrigger(RecalcTrigger,Trigger1Y)),NA())</f>
        <v>1.6611991913432361E-2</v>
      </c>
      <c r="N1634" s="182">
        <f>IFERROR(_xll.qlIndexFixing(ONIndex1M,I1634,TRUE,_xll.ohTrigger(RecalcTrigger,Trigger1M)),NA())</f>
        <v>1.5749306202863522E-2</v>
      </c>
      <c r="O1634" s="44">
        <f>IFERROR(_xll.qlIndexFixing(ONIndex3M,I1634,TRUE,_xll.ohTrigger(RecalcTrigger,Trigger3M)),NA())</f>
        <v>1.6182197762582007E-2</v>
      </c>
      <c r="P1634" s="44">
        <f>IFERROR(_xll.qlIndexFixing(ONIndex6M,I1634,TRUE,_xll.ohTrigger(RecalcTrigger,Trigger6M)),NA())</f>
        <v>1.625041318940923E-2</v>
      </c>
      <c r="Q1634" s="183">
        <f>IFERROR(_xll.qlIndexFixing(ONIndex1Y,I1634,TRUE,_xll.ohTrigger(RecalcTrigger,Trigger1Y)),NA())</f>
        <v>1.6625340476785766E-2</v>
      </c>
    </row>
    <row r="1635" spans="2:17" x14ac:dyDescent="0.2">
      <c r="B1635" s="39" t="s">
        <v>42</v>
      </c>
      <c r="D1635" s="42">
        <f>_xll.qlCalendarAdvance(Calendar,$D1634,B1635,"f",FALSE)</f>
        <v>50830</v>
      </c>
      <c r="E1635" s="177">
        <f>_xll.qlInterestRateIndexValueDate(IndexON,D1635)</f>
        <v>50830</v>
      </c>
      <c r="F1635" s="193">
        <f>IFERROR(_xll.qlIndexFixing(IndexON,D1635,TRUE,_xll.ohTrigger(RecalcTrigger,TriggerON)),NA())</f>
        <v>1.5813043258816606E-2</v>
      </c>
      <c r="H1635" s="42">
        <f>_xll.qlCalendarAdvance(Calendar,$H1634,B1635,"f",FALSE)</f>
        <v>50830</v>
      </c>
      <c r="I1635" s="177">
        <f>_xll.qlInterestRateIndexValueDate(Index1M,$H1635)</f>
        <v>50832</v>
      </c>
      <c r="J1635" s="182">
        <f>IFERROR(_xll.qlIndexFixing(Index1M,$H1635,TRUE,_xll.ohTrigger(RecalcTrigger,Trigger1M)),NA())</f>
        <v>1.5738527668700819E-2</v>
      </c>
      <c r="K1635" s="44">
        <f>IFERROR(_xll.qlIndexFixing(Index3M,H1635,TRUE,_xll.ohTrigger(RecalcTrigger,Trigger3M)),NA())</f>
        <v>1.6156416593748311E-2</v>
      </c>
      <c r="L1635" s="44">
        <f>IFERROR(_xll.qlIndexFixing(Index6M,$H1635,TRUE,_xll.ohTrigger(RecalcTrigger,Trigger6M)),NA())</f>
        <v>1.6188572536376004E-2</v>
      </c>
      <c r="M1635" s="183">
        <f>IFERROR(_xll.qlIndexFixing(Index1Y,$H1635,TRUE,_xll.ohTrigger(RecalcTrigger,Trigger1Y)),NA())</f>
        <v>1.6606824297923421E-2</v>
      </c>
      <c r="N1635" s="182">
        <f>IFERROR(_xll.qlIndexFixing(ONIndex1M,I1635,TRUE,_xll.ohTrigger(RecalcTrigger,Trigger1M)),NA())</f>
        <v>1.5741129865975978E-2</v>
      </c>
      <c r="O1635" s="44">
        <f>IFERROR(_xll.qlIndexFixing(ONIndex3M,I1635,TRUE,_xll.ohTrigger(RecalcTrigger,Trigger3M)),NA())</f>
        <v>1.6173528367220413E-2</v>
      </c>
      <c r="P1635" s="44">
        <f>IFERROR(_xll.qlIndexFixing(ONIndex6M,I1635,TRUE,_xll.ohTrigger(RecalcTrigger,Trigger6M)),NA())</f>
        <v>1.624061223911788E-2</v>
      </c>
      <c r="Q1635" s="183">
        <f>IFERROR(_xll.qlIndexFixing(ONIndex1Y,I1635,TRUE,_xll.ohTrigger(RecalcTrigger,Trigger1Y)),NA())</f>
        <v>1.6618109391934865E-2</v>
      </c>
    </row>
    <row r="1636" spans="2:17" x14ac:dyDescent="0.2">
      <c r="B1636" s="39" t="s">
        <v>42</v>
      </c>
      <c r="D1636" s="42">
        <f>_xll.qlCalendarAdvance(Calendar,$D1635,B1636,"f",FALSE)</f>
        <v>50837</v>
      </c>
      <c r="E1636" s="177">
        <f>_xll.qlInterestRateIndexValueDate(IndexON,D1636)</f>
        <v>50837</v>
      </c>
      <c r="F1636" s="193">
        <f>IFERROR(_xll.qlIndexFixing(IndexON,D1636,TRUE,_xll.ohTrigger(RecalcTrigger,TriggerON)),NA())</f>
        <v>1.5804751130792383E-2</v>
      </c>
      <c r="H1636" s="42">
        <f>_xll.qlCalendarAdvance(Calendar,$H1635,B1636,"f",FALSE)</f>
        <v>50837</v>
      </c>
      <c r="I1636" s="177">
        <f>_xll.qlInterestRateIndexValueDate(Index1M,$H1636)</f>
        <v>50839</v>
      </c>
      <c r="J1636" s="182">
        <f>IFERROR(_xll.qlIndexFixing(Index1M,$H1636,TRUE,_xll.ohTrigger(RecalcTrigger,Trigger1M)),NA())</f>
        <v>1.5730268181396345E-2</v>
      </c>
      <c r="K1636" s="44">
        <f>IFERROR(_xll.qlIndexFixing(Index3M,H1636,TRUE,_xll.ohTrigger(RecalcTrigger,Trigger3M)),NA())</f>
        <v>1.6148061124972315E-2</v>
      </c>
      <c r="L1636" s="44">
        <f>IFERROR(_xll.qlIndexFixing(Index6M,$H1636,TRUE,_xll.ohTrigger(RecalcTrigger,Trigger6M)),NA())</f>
        <v>1.6179280943599529E-2</v>
      </c>
      <c r="M1636" s="183">
        <f>IFERROR(_xll.qlIndexFixing(Index1Y,$H1636,TRUE,_xll.ohTrigger(RecalcTrigger,Trigger1Y)),NA())</f>
        <v>1.6601591925961848E-2</v>
      </c>
      <c r="N1636" s="182">
        <f>IFERROR(_xll.qlIndexFixing(ONIndex1M,I1636,TRUE,_xll.ohTrigger(RecalcTrigger,Trigger1M)),NA())</f>
        <v>1.5733010982730278E-2</v>
      </c>
      <c r="O1636" s="44">
        <f>IFERROR(_xll.qlIndexFixing(ONIndex3M,I1636,TRUE,_xll.ohTrigger(RecalcTrigger,Trigger3M)),NA())</f>
        <v>1.6164908201359296E-2</v>
      </c>
      <c r="P1636" s="44">
        <f>IFERROR(_xll.qlIndexFixing(ONIndex6M,I1636,TRUE,_xll.ohTrigger(RecalcTrigger,Trigger6M)),NA())</f>
        <v>1.6230852358933845E-2</v>
      </c>
      <c r="Q1636" s="183">
        <f>IFERROR(_xll.qlIndexFixing(ONIndex1Y,I1636,TRUE,_xll.ohTrigger(RecalcTrigger,Trigger1Y)),NA())</f>
        <v>1.6610951435387378E-2</v>
      </c>
    </row>
    <row r="1637" spans="2:17" x14ac:dyDescent="0.2">
      <c r="B1637" s="39" t="s">
        <v>42</v>
      </c>
      <c r="D1637" s="42">
        <f>_xll.qlCalendarAdvance(Calendar,$D1636,B1637,"f",FALSE)</f>
        <v>50844</v>
      </c>
      <c r="E1637" s="177">
        <f>_xll.qlInterestRateIndexValueDate(IndexON,D1637)</f>
        <v>50844</v>
      </c>
      <c r="F1637" s="193">
        <f>IFERROR(_xll.qlIndexFixing(IndexON,D1637,TRUE,_xll.ohTrigger(RecalcTrigger,TriggerON)),NA())</f>
        <v>1.579650437855129E-2</v>
      </c>
      <c r="H1637" s="42">
        <f>_xll.qlCalendarAdvance(Calendar,$H1636,B1637,"f",FALSE)</f>
        <v>50844</v>
      </c>
      <c r="I1637" s="177">
        <f>_xll.qlInterestRateIndexValueDate(Index1M,$H1637)</f>
        <v>50846</v>
      </c>
      <c r="J1637" s="182">
        <f>IFERROR(_xll.qlIndexFixing(Index1M,$H1637,TRUE,_xll.ohTrigger(RecalcTrigger,Trigger1M)),NA())</f>
        <v>1.5722516853119983E-2</v>
      </c>
      <c r="K1637" s="44">
        <f>IFERROR(_xll.qlIndexFixing(Index3M,H1637,TRUE,_xll.ohTrigger(RecalcTrigger,Trigger3M)),NA())</f>
        <v>1.6139756812699697E-2</v>
      </c>
      <c r="L1637" s="44">
        <f>IFERROR(_xll.qlIndexFixing(Index6M,$H1637,TRUE,_xll.ohTrigger(RecalcTrigger,Trigger6M)),NA())</f>
        <v>1.6170033860565185E-2</v>
      </c>
      <c r="M1637" s="183">
        <f>IFERROR(_xll.qlIndexFixing(Index1Y,$H1637,TRUE,_xll.ohTrigger(RecalcTrigger,Trigger1Y)),NA())</f>
        <v>1.6596442100680633E-2</v>
      </c>
      <c r="N1637" s="182">
        <f>IFERROR(_xll.qlIndexFixing(ONIndex1M,I1637,TRUE,_xll.ohTrigger(RecalcTrigger,Trigger1M)),NA())</f>
        <v>1.5724949825548507E-2</v>
      </c>
      <c r="O1637" s="44">
        <f>IFERROR(_xll.qlIndexFixing(ONIndex3M,I1637,TRUE,_xll.ohTrigger(RecalcTrigger,Trigger3M)),NA())</f>
        <v>1.6156337510722096E-2</v>
      </c>
      <c r="P1637" s="44">
        <f>IFERROR(_xll.qlIndexFixing(ONIndex6M,I1637,TRUE,_xll.ohTrigger(RecalcTrigger,Trigger6M)),NA())</f>
        <v>1.6221133770759621E-2</v>
      </c>
      <c r="Q1637" s="183">
        <f>IFERROR(_xll.qlIndexFixing(ONIndex1Y,I1637,TRUE,_xll.ohTrigger(RecalcTrigger,Trigger1Y)),NA())</f>
        <v>1.6603866908022624E-2</v>
      </c>
    </row>
    <row r="1638" spans="2:17" x14ac:dyDescent="0.2">
      <c r="B1638" s="39" t="s">
        <v>42</v>
      </c>
      <c r="D1638" s="42">
        <f>_xll.qlCalendarAdvance(Calendar,$D1637,B1638,"f",FALSE)</f>
        <v>50851</v>
      </c>
      <c r="E1638" s="177">
        <f>_xll.qlInterestRateIndexValueDate(IndexON,D1638)</f>
        <v>50851</v>
      </c>
      <c r="F1638" s="193">
        <f>IFERROR(_xll.qlIndexFixing(IndexON,D1638,TRUE,_xll.ohTrigger(RecalcTrigger,TriggerON)),NA())</f>
        <v>1.5788303241421886E-2</v>
      </c>
      <c r="H1638" s="42">
        <f>_xll.qlCalendarAdvance(Calendar,$H1637,B1638,"f",FALSE)</f>
        <v>50851</v>
      </c>
      <c r="I1638" s="177">
        <f>_xll.qlInterestRateIndexValueDate(Index1M,$H1638)</f>
        <v>50853</v>
      </c>
      <c r="J1638" s="182">
        <f>IFERROR(_xll.qlIndexFixing(Index1M,$H1638,TRUE,_xll.ohTrigger(RecalcTrigger,Trigger1M)),NA())</f>
        <v>1.5714599106471661E-2</v>
      </c>
      <c r="K1638" s="44">
        <f>IFERROR(_xll.qlIndexFixing(Index3M,H1638,TRUE,_xll.ohTrigger(RecalcTrigger,Trigger3M)),NA())</f>
        <v>1.6131503903201293E-2</v>
      </c>
      <c r="L1638" s="44">
        <f>IFERROR(_xll.qlIndexFixing(Index6M,$H1638,TRUE,_xll.ohTrigger(RecalcTrigger,Trigger6M)),NA())</f>
        <v>1.6160831510523634E-2</v>
      </c>
      <c r="M1638" s="183">
        <f>IFERROR(_xll.qlIndexFixing(Index1Y,$H1638,TRUE,_xll.ohTrigger(RecalcTrigger,Trigger1Y)),NA())</f>
        <v>1.6591375126837522E-2</v>
      </c>
      <c r="N1638" s="182">
        <f>IFERROR(_xll.qlIndexFixing(ONIndex1M,I1638,TRUE,_xll.ohTrigger(RecalcTrigger,Trigger1M)),NA())</f>
        <v>1.5716946667572174E-2</v>
      </c>
      <c r="O1638" s="44">
        <f>IFERROR(_xll.qlIndexFixing(ONIndex3M,I1638,TRUE,_xll.ohTrigger(RecalcTrigger,Trigger3M)),NA())</f>
        <v>1.6147816540792448E-2</v>
      </c>
      <c r="P1638" s="44">
        <f>IFERROR(_xll.qlIndexFixing(ONIndex6M,I1638,TRUE,_xll.ohTrigger(RecalcTrigger,Trigger6M)),NA())</f>
        <v>1.621145669681745E-2</v>
      </c>
      <c r="Q1638" s="183">
        <f>IFERROR(_xll.qlIndexFixing(ONIndex1Y,I1638,TRUE,_xll.ohTrigger(RecalcTrigger,Trigger1Y)),NA())</f>
        <v>1.6596856110959735E-2</v>
      </c>
    </row>
    <row r="1639" spans="2:17" x14ac:dyDescent="0.2">
      <c r="B1639" s="39" t="s">
        <v>42</v>
      </c>
      <c r="D1639" s="42">
        <f>_xll.qlCalendarAdvance(Calendar,$D1638,B1639,"f",FALSE)</f>
        <v>50858</v>
      </c>
      <c r="E1639" s="177">
        <f>_xll.qlInterestRateIndexValueDate(IndexON,D1639)</f>
        <v>50858</v>
      </c>
      <c r="F1639" s="193">
        <f>IFERROR(_xll.qlIndexFixing(IndexON,D1639,TRUE,_xll.ohTrigger(RecalcTrigger,TriggerON)),NA())</f>
        <v>1.5780147958333046E-2</v>
      </c>
      <c r="H1639" s="42">
        <f>_xll.qlCalendarAdvance(Calendar,$H1638,B1639,"f",FALSE)</f>
        <v>50858</v>
      </c>
      <c r="I1639" s="177">
        <f>_xll.qlInterestRateIndexValueDate(Index1M,$H1639)</f>
        <v>50860</v>
      </c>
      <c r="J1639" s="182">
        <f>IFERROR(_xll.qlIndexFixing(Index1M,$H1639,TRUE,_xll.ohTrigger(RecalcTrigger,Trigger1M)),NA())</f>
        <v>1.5707382456970745E-2</v>
      </c>
      <c r="K1639" s="44">
        <f>IFERROR(_xll.qlIndexFixing(Index3M,H1639,TRUE,_xll.ohTrigger(RecalcTrigger,Trigger3M)),NA())</f>
        <v>1.6123518076524977E-2</v>
      </c>
      <c r="L1639" s="44">
        <f>IFERROR(_xll.qlIndexFixing(Index6M,$H1639,TRUE,_xll.ohTrigger(RecalcTrigger,Trigger6M)),NA())</f>
        <v>1.6152505993331959E-2</v>
      </c>
      <c r="M1639" s="183">
        <f>IFERROR(_xll.qlIndexFixing(Index1Y,$H1639,TRUE,_xll.ohTrigger(RecalcTrigger,Trigger1Y)),NA())</f>
        <v>1.6586079289207821E-2</v>
      </c>
      <c r="N1639" s="182">
        <f>IFERROR(_xll.qlIndexFixing(ONIndex1M,I1639,TRUE,_xll.ohTrigger(RecalcTrigger,Trigger1M)),NA())</f>
        <v>1.57090017813033E-2</v>
      </c>
      <c r="O1639" s="44">
        <f>IFERROR(_xll.qlIndexFixing(ONIndex3M,I1639,TRUE,_xll.ohTrigger(RecalcTrigger,Trigger3M)),NA())</f>
        <v>1.6139345537213856E-2</v>
      </c>
      <c r="P1639" s="44">
        <f>IFERROR(_xll.qlIndexFixing(ONIndex6M,I1639,TRUE,_xll.ohTrigger(RecalcTrigger,Trigger6M)),NA())</f>
        <v>1.6201821359169699E-2</v>
      </c>
      <c r="Q1639" s="183">
        <f>IFERROR(_xll.qlIndexFixing(ONIndex1Y,I1639,TRUE,_xll.ohTrigger(RecalcTrigger,Trigger1Y)),NA())</f>
        <v>1.6589919344918158E-2</v>
      </c>
    </row>
    <row r="1640" spans="2:17" x14ac:dyDescent="0.2">
      <c r="B1640" s="39" t="s">
        <v>42</v>
      </c>
      <c r="D1640" s="42">
        <f>_xll.qlCalendarAdvance(Calendar,$D1639,B1640,"f",FALSE)</f>
        <v>50865</v>
      </c>
      <c r="E1640" s="177">
        <f>_xll.qlInterestRateIndexValueDate(IndexON,D1640)</f>
        <v>50865</v>
      </c>
      <c r="F1640" s="193">
        <f>IFERROR(_xll.qlIndexFixing(IndexON,D1640,TRUE,_xll.ohTrigger(RecalcTrigger,TriggerON)),NA())</f>
        <v>1.5772038768533392E-2</v>
      </c>
      <c r="H1640" s="42">
        <f>_xll.qlCalendarAdvance(Calendar,$H1639,B1640,"f",FALSE)</f>
        <v>50865</v>
      </c>
      <c r="I1640" s="177">
        <f>_xll.qlInterestRateIndexValueDate(Index1M,$H1640)</f>
        <v>50867</v>
      </c>
      <c r="J1640" s="182">
        <f>IFERROR(_xll.qlIndexFixing(Index1M,$H1640,TRUE,_xll.ohTrigger(RecalcTrigger,Trigger1M)),NA())</f>
        <v>1.5698940300709618E-2</v>
      </c>
      <c r="K1640" s="44">
        <f>IFERROR(_xll.qlIndexFixing(Index3M,H1640,TRUE,_xll.ohTrigger(RecalcTrigger,Trigger3M)),NA())</f>
        <v>1.6115365322374075E-2</v>
      </c>
      <c r="L1640" s="44">
        <f>IFERROR(_xll.qlIndexFixing(Index6M,$H1640,TRUE,_xll.ohTrigger(RecalcTrigger,Trigger6M)),NA())</f>
        <v>1.6143385090799042E-2</v>
      </c>
      <c r="M1640" s="183">
        <f>IFERROR(_xll.qlIndexFixing(Index1Y,$H1640,TRUE,_xll.ohTrigger(RecalcTrigger,Trigger1Y)),NA())</f>
        <v>1.6581490952569763E-2</v>
      </c>
      <c r="N1640" s="182">
        <f>IFERROR(_xll.qlIndexFixing(ONIndex1M,I1640,TRUE,_xll.ohTrigger(RecalcTrigger,Trigger1M)),NA())</f>
        <v>1.5698872990617119E-2</v>
      </c>
      <c r="O1640" s="44">
        <f>IFERROR(_xll.qlIndexFixing(ONIndex3M,I1640,TRUE,_xll.ohTrigger(RecalcTrigger,Trigger3M)),NA())</f>
        <v>1.6128528061978287E-2</v>
      </c>
      <c r="P1640" s="44">
        <f>IFERROR(_xll.qlIndexFixing(ONIndex6M,I1640,TRUE,_xll.ohTrigger(RecalcTrigger,Trigger6M)),NA())</f>
        <v>1.6189494751754907E-2</v>
      </c>
      <c r="Q1640" s="183">
        <f>IFERROR(_xll.qlIndexFixing(ONIndex1Y,I1640,TRUE,_xll.ohTrigger(RecalcTrigger,Trigger1Y)),NA())</f>
        <v>1.6581109910456249E-2</v>
      </c>
    </row>
    <row r="1641" spans="2:17" x14ac:dyDescent="0.2">
      <c r="B1641" s="39" t="s">
        <v>42</v>
      </c>
      <c r="D1641" s="42">
        <f>_xll.qlCalendarAdvance(Calendar,$D1640,B1641,"f",FALSE)</f>
        <v>50872</v>
      </c>
      <c r="E1641" s="177">
        <f>_xll.qlInterestRateIndexValueDate(IndexON,D1641)</f>
        <v>50872</v>
      </c>
      <c r="F1641" s="193">
        <f>IFERROR(_xll.qlIndexFixing(IndexON,D1641,TRUE,_xll.ohTrigger(RecalcTrigger,TriggerON)),NA())</f>
        <v>1.5763975911511352E-2</v>
      </c>
      <c r="H1641" s="42">
        <f>_xll.qlCalendarAdvance(Calendar,$H1640,B1641,"f",FALSE)</f>
        <v>50872</v>
      </c>
      <c r="I1641" s="177">
        <f>_xll.qlInterestRateIndexValueDate(Index1M,$H1641)</f>
        <v>50874</v>
      </c>
      <c r="J1641" s="182">
        <f>IFERROR(_xll.qlIndexFixing(Index1M,$H1641,TRUE,_xll.ohTrigger(RecalcTrigger,Trigger1M)),NA())</f>
        <v>1.5691199787699062E-2</v>
      </c>
      <c r="K1641" s="44">
        <f>IFERROR(_xll.qlIndexFixing(Index3M,H1641,TRUE,_xll.ohTrigger(RecalcTrigger,Trigger3M)),NA())</f>
        <v>1.6107264689709203E-2</v>
      </c>
      <c r="L1641" s="44">
        <f>IFERROR(_xll.qlIndexFixing(Index6M,$H1641,TRUE,_xll.ohTrigger(RecalcTrigger,Trigger6M)),NA())</f>
        <v>1.6134309536406669E-2</v>
      </c>
      <c r="M1641" s="183">
        <f>IFERROR(_xll.qlIndexFixing(Index1Y,$H1641,TRUE,_xll.ohTrigger(RecalcTrigger,Trigger1Y)),NA())</f>
        <v>1.6576674361733806E-2</v>
      </c>
      <c r="N1641" s="182">
        <f>IFERROR(_xll.qlIndexFixing(ONIndex1M,I1641,TRUE,_xll.ohTrigger(RecalcTrigger,Trigger1M)),NA())</f>
        <v>1.5693287915734544E-2</v>
      </c>
      <c r="O1641" s="44">
        <f>IFERROR(_xll.qlIndexFixing(ONIndex3M,I1641,TRUE,_xll.ohTrigger(RecalcTrigger,Trigger3M)),NA())</f>
        <v>1.6122554411364121E-2</v>
      </c>
      <c r="P1641" s="44">
        <f>IFERROR(_xll.qlIndexFixing(ONIndex6M,I1641,TRUE,_xll.ohTrigger(RecalcTrigger,Trigger6M)),NA())</f>
        <v>1.618267678044738E-2</v>
      </c>
      <c r="Q1641" s="183">
        <f>IFERROR(_xll.qlIndexFixing(ONIndex1Y,I1641,TRUE,_xll.ohTrigger(RecalcTrigger,Trigger1Y)),NA())</f>
        <v>1.6576269110055719E-2</v>
      </c>
    </row>
    <row r="1642" spans="2:17" x14ac:dyDescent="0.2">
      <c r="B1642" s="39" t="s">
        <v>42</v>
      </c>
      <c r="D1642" s="42">
        <f>_xll.qlCalendarAdvance(Calendar,$D1641,B1642,"f",FALSE)</f>
        <v>50879</v>
      </c>
      <c r="E1642" s="177">
        <f>_xll.qlInterestRateIndexValueDate(IndexON,D1642)</f>
        <v>50879</v>
      </c>
      <c r="F1642" s="193">
        <f>IFERROR(_xll.qlIndexFixing(IndexON,D1642,TRUE,_xll.ohTrigger(RecalcTrigger,TriggerON)),NA())</f>
        <v>1.5755959626195803E-2</v>
      </c>
      <c r="H1642" s="42">
        <f>_xll.qlCalendarAdvance(Calendar,$H1641,B1642,"f",FALSE)</f>
        <v>50879</v>
      </c>
      <c r="I1642" s="177">
        <f>_xll.qlInterestRateIndexValueDate(Index1M,$H1642)</f>
        <v>50881</v>
      </c>
      <c r="J1642" s="182">
        <f>IFERROR(_xll.qlIndexFixing(Index1M,$H1642,TRUE,_xll.ohTrigger(RecalcTrigger,Trigger1M)),NA())</f>
        <v>1.568351889866676E-2</v>
      </c>
      <c r="K1642" s="44">
        <f>IFERROR(_xll.qlIndexFixing(Index3M,H1642,TRUE,_xll.ohTrigger(RecalcTrigger,Trigger3M)),NA())</f>
        <v>1.6099216424794904E-2</v>
      </c>
      <c r="L1642" s="44">
        <f>IFERROR(_xll.qlIndexFixing(Index6M,$H1642,TRUE,_xll.ohTrigger(RecalcTrigger,Trigger6M)),NA())</f>
        <v>1.6125279553380431E-2</v>
      </c>
      <c r="M1642" s="183">
        <f>IFERROR(_xll.qlIndexFixing(Index1Y,$H1642,TRUE,_xll.ohTrigger(RecalcTrigger,Trigger1Y)),NA())</f>
        <v>1.6571941841513314E-2</v>
      </c>
      <c r="N1642" s="182">
        <f>IFERROR(_xll.qlIndexFixing(ONIndex1M,I1642,TRUE,_xll.ohTrigger(RecalcTrigger,Trigger1M)),NA())</f>
        <v>1.5685519481838384E-2</v>
      </c>
      <c r="O1642" s="44">
        <f>IFERROR(_xll.qlIndexFixing(ONIndex3M,I1642,TRUE,_xll.ohTrigger(RecalcTrigger,Trigger3M)),NA())</f>
        <v>1.6114234780220116E-2</v>
      </c>
      <c r="P1642" s="44">
        <f>IFERROR(_xll.qlIndexFixing(ONIndex6M,I1642,TRUE,_xll.ohTrigger(RecalcTrigger,Trigger6M)),NA())</f>
        <v>1.6173167983577486E-2</v>
      </c>
      <c r="Q1642" s="183">
        <f>IFERROR(_xll.qlIndexFixing(ONIndex1Y,I1642,TRUE,_xll.ohTrigger(RecalcTrigger,Trigger1Y)),NA())</f>
        <v>1.6569556243073436E-2</v>
      </c>
    </row>
    <row r="1643" spans="2:17" x14ac:dyDescent="0.2">
      <c r="B1643" s="39" t="s">
        <v>42</v>
      </c>
      <c r="D1643" s="42">
        <f>_xll.qlCalendarAdvance(Calendar,$D1642,B1643,"f",FALSE)</f>
        <v>50886</v>
      </c>
      <c r="E1643" s="177">
        <f>_xll.qlInterestRateIndexValueDate(IndexON,D1643)</f>
        <v>50886</v>
      </c>
      <c r="F1643" s="193">
        <f>IFERROR(_xll.qlIndexFixing(IndexON,D1643,TRUE,_xll.ohTrigger(RecalcTrigger,TriggerON)),NA())</f>
        <v>1.5747990151595559E-2</v>
      </c>
      <c r="H1643" s="42">
        <f>_xll.qlCalendarAdvance(Calendar,$H1642,B1643,"f",FALSE)</f>
        <v>50886</v>
      </c>
      <c r="I1643" s="177">
        <f>_xll.qlInterestRateIndexValueDate(Index1M,$H1643)</f>
        <v>50888</v>
      </c>
      <c r="J1643" s="182">
        <f>IFERROR(_xll.qlIndexFixing(Index1M,$H1643,TRUE,_xll.ohTrigger(RecalcTrigger,Trigger1M)),NA())</f>
        <v>1.5675897906659297E-2</v>
      </c>
      <c r="K1643" s="44">
        <f>IFERROR(_xll.qlIndexFixing(Index3M,H1643,TRUE,_xll.ohTrigger(RecalcTrigger,Trigger3M)),NA())</f>
        <v>1.6091220773893095E-2</v>
      </c>
      <c r="L1643" s="44">
        <f>IFERROR(_xll.qlIndexFixing(Index6M,$H1643,TRUE,_xll.ohTrigger(RecalcTrigger,Trigger6M)),NA())</f>
        <v>1.6116295364946791E-2</v>
      </c>
      <c r="M1643" s="183">
        <f>IFERROR(_xll.qlIndexFixing(Index1Y,$H1643,TRUE,_xll.ohTrigger(RecalcTrigger,Trigger1Y)),NA())</f>
        <v>1.6567293696741845E-2</v>
      </c>
      <c r="N1643" s="182">
        <f>IFERROR(_xll.qlIndexFixing(ONIndex1M,I1643,TRUE,_xll.ohTrigger(RecalcTrigger,Trigger1M)),NA())</f>
        <v>1.5677810411016679E-2</v>
      </c>
      <c r="O1643" s="44">
        <f>IFERROR(_xll.qlIndexFixing(ONIndex3M,I1643,TRUE,_xll.ohTrigger(RecalcTrigger,Trigger3M)),NA())</f>
        <v>1.6105966097761382E-2</v>
      </c>
      <c r="P1643" s="44">
        <f>IFERROR(_xll.qlIndexFixing(ONIndex6M,I1643,TRUE,_xll.ohTrigger(RecalcTrigger,Trigger6M)),NA())</f>
        <v>1.6163701811171549E-2</v>
      </c>
      <c r="Q1643" s="183">
        <f>IFERROR(_xll.qlIndexFixing(ONIndex1Y,I1643,TRUE,_xll.ohTrigger(RecalcTrigger,Trigger1Y)),NA())</f>
        <v>1.6562918611029431E-2</v>
      </c>
    </row>
    <row r="1644" spans="2:17" x14ac:dyDescent="0.2">
      <c r="B1644" s="39" t="s">
        <v>42</v>
      </c>
      <c r="D1644" s="42">
        <f>_xll.qlCalendarAdvance(Calendar,$D1643,B1644,"f",FALSE)</f>
        <v>50893</v>
      </c>
      <c r="E1644" s="177">
        <f>_xll.qlInterestRateIndexValueDate(IndexON,D1644)</f>
        <v>50893</v>
      </c>
      <c r="F1644" s="193">
        <f>IFERROR(_xll.qlIndexFixing(IndexON,D1644,TRUE,_xll.ohTrigger(RecalcTrigger,TriggerON)),NA())</f>
        <v>1.5740067727039175E-2</v>
      </c>
      <c r="H1644" s="42">
        <f>_xll.qlCalendarAdvance(Calendar,$H1643,B1644,"f",FALSE)</f>
        <v>50893</v>
      </c>
      <c r="I1644" s="177">
        <f>_xll.qlInterestRateIndexValueDate(Index1M,$H1644)</f>
        <v>50895</v>
      </c>
      <c r="J1644" s="182">
        <f>IFERROR(_xll.qlIndexFixing(Index1M,$H1644,TRUE,_xll.ohTrigger(RecalcTrigger,Trigger1M)),NA())</f>
        <v>1.5668337084738249E-2</v>
      </c>
      <c r="K1644" s="44">
        <f>IFERROR(_xll.qlIndexFixing(Index3M,H1644,TRUE,_xll.ohTrigger(RecalcTrigger,Trigger3M)),NA())</f>
        <v>1.6083079695668783E-2</v>
      </c>
      <c r="L1644" s="44">
        <f>IFERROR(_xll.qlIndexFixing(Index6M,$H1644,TRUE,_xll.ohTrigger(RecalcTrigger,Trigger6M)),NA())</f>
        <v>1.6106569305011122E-2</v>
      </c>
      <c r="M1644" s="183">
        <f>IFERROR(_xll.qlIndexFixing(Index1Y,$H1644,TRUE,_xll.ohTrigger(RecalcTrigger,Trigger1Y)),NA())</f>
        <v>1.6562730232266627E-2</v>
      </c>
      <c r="N1644" s="182">
        <f>IFERROR(_xll.qlIndexFixing(ONIndex1M,I1644,TRUE,_xll.ohTrigger(RecalcTrigger,Trigger1M)),NA())</f>
        <v>1.5670160976091196E-2</v>
      </c>
      <c r="O1644" s="44">
        <f>IFERROR(_xll.qlIndexFixing(ONIndex3M,I1644,TRUE,_xll.ohTrigger(RecalcTrigger,Trigger3M)),NA())</f>
        <v>1.6097748609791296E-2</v>
      </c>
      <c r="P1644" s="44">
        <f>IFERROR(_xll.qlIndexFixing(ONIndex6M,I1644,TRUE,_xll.ohTrigger(RecalcTrigger,Trigger6M)),NA())</f>
        <v>1.6154278484972195E-2</v>
      </c>
      <c r="Q1644" s="183">
        <f>IFERROR(_xll.qlIndexFixing(ONIndex1Y,I1644,TRUE,_xll.ohTrigger(RecalcTrigger,Trigger1Y)),NA())</f>
        <v>1.6556356514882964E-2</v>
      </c>
    </row>
    <row r="1645" spans="2:17" x14ac:dyDescent="0.2">
      <c r="B1645" s="39" t="s">
        <v>42</v>
      </c>
      <c r="D1645" s="42">
        <f>_xll.qlCalendarAdvance(Calendar,$D1644,B1645,"f",FALSE)</f>
        <v>50900</v>
      </c>
      <c r="E1645" s="177">
        <f>_xll.qlInterestRateIndexValueDate(IndexON,D1645)</f>
        <v>50900</v>
      </c>
      <c r="F1645" s="193">
        <f>IFERROR(_xll.qlIndexFixing(IndexON,D1645,TRUE,_xll.ohTrigger(RecalcTrigger,TriggerON)),NA())</f>
        <v>1.5732192591775274E-2</v>
      </c>
      <c r="H1645" s="42">
        <f>_xll.qlCalendarAdvance(Calendar,$H1644,B1645,"f",FALSE)</f>
        <v>50900</v>
      </c>
      <c r="I1645" s="177">
        <f>_xll.qlInterestRateIndexValueDate(Index1M,$H1645)</f>
        <v>50902</v>
      </c>
      <c r="J1645" s="182">
        <f>IFERROR(_xll.qlIndexFixing(Index1M,$H1645,TRUE,_xll.ohTrigger(RecalcTrigger,Trigger1M)),NA())</f>
        <v>1.5660836705945202E-2</v>
      </c>
      <c r="K1645" s="44">
        <f>IFERROR(_xll.qlIndexFixing(Index3M,H1645,TRUE,_xll.ohTrigger(RecalcTrigger,Trigger3M)),NA())</f>
        <v>1.6075193501189598E-2</v>
      </c>
      <c r="L1645" s="44">
        <f>IFERROR(_xll.qlIndexFixing(Index6M,$H1645,TRUE,_xll.ohTrigger(RecalcTrigger,Trigger6M)),NA())</f>
        <v>1.6097686336844923E-2</v>
      </c>
      <c r="M1645" s="183">
        <f>IFERROR(_xll.qlIndexFixing(Index1Y,$H1645,TRUE,_xll.ohTrigger(RecalcTrigger,Trigger1Y)),NA())</f>
        <v>1.6558251752951839E-2</v>
      </c>
      <c r="N1645" s="182">
        <f>IFERROR(_xll.qlIndexFixing(ONIndex1M,I1645,TRUE,_xll.ohTrigger(RecalcTrigger,Trigger1M)),NA())</f>
        <v>1.5662571449723828E-2</v>
      </c>
      <c r="O1645" s="44">
        <f>IFERROR(_xll.qlIndexFixing(ONIndex3M,I1645,TRUE,_xll.ohTrigger(RecalcTrigger,Trigger3M)),NA())</f>
        <v>1.6089582561473748E-2</v>
      </c>
      <c r="P1645" s="44">
        <f>IFERROR(_xll.qlIndexFixing(ONIndex6M,I1645,TRUE,_xll.ohTrigger(RecalcTrigger,Trigger6M)),NA())</f>
        <v>1.6144898227281601E-2</v>
      </c>
      <c r="Q1645" s="183">
        <f>IFERROR(_xll.qlIndexFixing(ONIndex1Y,I1645,TRUE,_xll.ohTrigger(RecalcTrigger,Trigger1Y)),NA())</f>
        <v>1.6549870255593291E-2</v>
      </c>
    </row>
    <row r="1646" spans="2:17" x14ac:dyDescent="0.2">
      <c r="B1646" s="39" t="s">
        <v>42</v>
      </c>
      <c r="D1646" s="42">
        <f>_xll.qlCalendarAdvance(Calendar,$D1645,B1646,"f",FALSE)</f>
        <v>50907</v>
      </c>
      <c r="E1646" s="177">
        <f>_xll.qlInterestRateIndexValueDate(IndexON,D1646)</f>
        <v>50907</v>
      </c>
      <c r="F1646" s="193">
        <f>IFERROR(_xll.qlIndexFixing(IndexON,D1646,TRUE,_xll.ohTrigger(RecalcTrigger,TriggerON)),NA())</f>
        <v>1.5724364984812667E-2</v>
      </c>
      <c r="H1646" s="42">
        <f>_xll.qlCalendarAdvance(Calendar,$H1645,B1646,"f",FALSE)</f>
        <v>50907</v>
      </c>
      <c r="I1646" s="177">
        <f>_xll.qlInterestRateIndexValueDate(Index1M,$H1646)</f>
        <v>50909</v>
      </c>
      <c r="J1646" s="182">
        <f>IFERROR(_xll.qlIndexFixing(Index1M,$H1646,TRUE,_xll.ohTrigger(RecalcTrigger,Trigger1M)),NA())</f>
        <v>1.5653397043336736E-2</v>
      </c>
      <c r="K1646" s="44">
        <f>IFERROR(_xll.qlIndexFixing(Index3M,H1646,TRUE,_xll.ohTrigger(RecalcTrigger,Trigger3M)),NA())</f>
        <v>1.6067360679655609E-2</v>
      </c>
      <c r="L1646" s="44">
        <f>IFERROR(_xll.qlIndexFixing(Index6M,$H1646,TRUE,_xll.ohTrigger(RecalcTrigger,Trigger6M)),NA())</f>
        <v>1.6088849887639024E-2</v>
      </c>
      <c r="M1646" s="183">
        <f>IFERROR(_xll.qlIndexFixing(Index1Y,$H1646,TRUE,_xll.ohTrigger(RecalcTrigger,Trigger1Y)),NA())</f>
        <v>1.6553858563678168E-2</v>
      </c>
      <c r="N1646" s="182">
        <f>IFERROR(_xll.qlIndexFixing(ONIndex1M,I1646,TRUE,_xll.ohTrigger(RecalcTrigger,Trigger1M)),NA())</f>
        <v>1.5655042104816275E-2</v>
      </c>
      <c r="O1646" s="44">
        <f>IFERROR(_xll.qlIndexFixing(ONIndex3M,I1646,TRUE,_xll.ohTrigger(RecalcTrigger,Trigger3M)),NA())</f>
        <v>1.608146819869205E-2</v>
      </c>
      <c r="P1646" s="44">
        <f>IFERROR(_xll.qlIndexFixing(ONIndex6M,I1646,TRUE,_xll.ohTrigger(RecalcTrigger,Trigger6M)),NA())</f>
        <v>1.6135561260002262E-2</v>
      </c>
      <c r="Q1646" s="183">
        <f>IFERROR(_xll.qlIndexFixing(ONIndex1Y,I1646,TRUE,_xll.ohTrigger(RecalcTrigger,Trigger1Y)),NA())</f>
        <v>1.6543460133959798E-2</v>
      </c>
    </row>
    <row r="1647" spans="2:17" x14ac:dyDescent="0.2">
      <c r="B1647" s="39" t="s">
        <v>42</v>
      </c>
      <c r="D1647" s="42">
        <f>_xll.qlCalendarAdvance(Calendar,$D1646,B1647,"f",FALSE)</f>
        <v>50914</v>
      </c>
      <c r="E1647" s="177">
        <f>_xll.qlInterestRateIndexValueDate(IndexON,D1647)</f>
        <v>50914</v>
      </c>
      <c r="F1647" s="193">
        <f>IFERROR(_xll.qlIndexFixing(IndexON,D1647,TRUE,_xll.ohTrigger(RecalcTrigger,TriggerON)),NA())</f>
        <v>1.5716585145399975E-2</v>
      </c>
      <c r="H1647" s="42">
        <f>_xll.qlCalendarAdvance(Calendar,$H1646,B1647,"f",FALSE)</f>
        <v>50914</v>
      </c>
      <c r="I1647" s="177">
        <f>_xll.qlInterestRateIndexValueDate(Index1M,$H1647)</f>
        <v>50916</v>
      </c>
      <c r="J1647" s="182">
        <f>IFERROR(_xll.qlIndexFixing(Index1M,$H1647,TRUE,_xll.ohTrigger(RecalcTrigger,Trigger1M)),NA())</f>
        <v>1.5646018369961934E-2</v>
      </c>
      <c r="K1647" s="44">
        <f>IFERROR(_xll.qlIndexFixing(Index3M,H1647,TRUE,_xll.ohTrigger(RecalcTrigger,Trigger3M)),NA())</f>
        <v>1.605958147733938E-2</v>
      </c>
      <c r="L1647" s="44">
        <f>IFERROR(_xll.qlIndexFixing(Index6M,$H1647,TRUE,_xll.ohTrigger(RecalcTrigger,Trigger6M)),NA())</f>
        <v>1.6080060180635923E-2</v>
      </c>
      <c r="M1647" s="183">
        <f>IFERROR(_xll.qlIndexFixing(Index1Y,$H1647,TRUE,_xll.ohTrigger(RecalcTrigger,Trigger1Y)),NA())</f>
        <v>1.6549550969342158E-2</v>
      </c>
      <c r="N1647" s="182">
        <f>IFERROR(_xll.qlIndexFixing(ONIndex1M,I1647,TRUE,_xll.ohTrigger(RecalcTrigger,Trigger1M)),NA())</f>
        <v>1.5647573214350174E-2</v>
      </c>
      <c r="O1647" s="44">
        <f>IFERROR(_xll.qlIndexFixing(ONIndex3M,I1647,TRUE,_xll.ohTrigger(RecalcTrigger,Trigger3M)),NA())</f>
        <v>1.6073405767009774E-2</v>
      </c>
      <c r="P1647" s="44">
        <f>IFERROR(_xll.qlIndexFixing(ONIndex6M,I1647,TRUE,_xll.ohTrigger(RecalcTrigger,Trigger6M)),NA())</f>
        <v>1.612626780535642E-2</v>
      </c>
      <c r="Q1647" s="183">
        <f>IFERROR(_xll.qlIndexFixing(ONIndex1Y,I1647,TRUE,_xll.ohTrigger(RecalcTrigger,Trigger1Y)),NA())</f>
        <v>1.6537126451021678E-2</v>
      </c>
    </row>
    <row r="1648" spans="2:17" x14ac:dyDescent="0.2">
      <c r="B1648" s="39" t="s">
        <v>42</v>
      </c>
      <c r="D1648" s="42">
        <f>_xll.qlCalendarAdvance(Calendar,$D1647,B1648,"f",FALSE)</f>
        <v>50921</v>
      </c>
      <c r="E1648" s="177">
        <f>_xll.qlInterestRateIndexValueDate(IndexON,D1648)</f>
        <v>50921</v>
      </c>
      <c r="F1648" s="193">
        <f>IFERROR(_xll.qlIndexFixing(IndexON,D1648,TRUE,_xll.ohTrigger(RecalcTrigger,TriggerON)),NA())</f>
        <v>1.5708853312705884E-2</v>
      </c>
      <c r="H1648" s="42">
        <f>_xll.qlCalendarAdvance(Calendar,$H1647,B1648,"f",FALSE)</f>
        <v>50921</v>
      </c>
      <c r="I1648" s="177">
        <f>_xll.qlInterestRateIndexValueDate(Index1M,$H1648)</f>
        <v>50923</v>
      </c>
      <c r="J1648" s="182">
        <f>IFERROR(_xll.qlIndexFixing(Index1M,$H1648,TRUE,_xll.ohTrigger(RecalcTrigger,Trigger1M)),NA())</f>
        <v>1.5638700958869878E-2</v>
      </c>
      <c r="K1648" s="44">
        <f>IFERROR(_xll.qlIndexFixing(Index3M,H1648,TRUE,_xll.ohTrigger(RecalcTrigger,Trigger3M)),NA())</f>
        <v>1.6051856140512608E-2</v>
      </c>
      <c r="L1648" s="44">
        <f>IFERROR(_xll.qlIndexFixing(Index6M,$H1648,TRUE,_xll.ohTrigger(RecalcTrigger,Trigger6M)),NA())</f>
        <v>1.6072069154513025E-2</v>
      </c>
      <c r="M1648" s="183">
        <f>IFERROR(_xll.qlIndexFixing(Index1Y,$H1648,TRUE,_xll.ohTrigger(RecalcTrigger,Trigger1Y)),NA())</f>
        <v>1.6545329274857076E-2</v>
      </c>
      <c r="N1648" s="182">
        <f>IFERROR(_xll.qlIndexFixing(ONIndex1M,I1648,TRUE,_xll.ohTrigger(RecalcTrigger,Trigger1M)),NA())</f>
        <v>1.5640165050747612E-2</v>
      </c>
      <c r="O1648" s="44">
        <f>IFERROR(_xll.qlIndexFixing(ONIndex3M,I1648,TRUE,_xll.ohTrigger(RecalcTrigger,Trigger3M)),NA())</f>
        <v>1.6065395511830616E-2</v>
      </c>
      <c r="P1648" s="44">
        <f>IFERROR(_xll.qlIndexFixing(ONIndex6M,I1648,TRUE,_xll.ohTrigger(RecalcTrigger,Trigger6M)),NA())</f>
        <v>1.6117018085086698E-2</v>
      </c>
      <c r="Q1648" s="183">
        <f>IFERROR(_xll.qlIndexFixing(ONIndex1Y,I1648,TRUE,_xll.ohTrigger(RecalcTrigger,Trigger1Y)),NA())</f>
        <v>1.6530869507738188E-2</v>
      </c>
    </row>
    <row r="1649" spans="2:17" x14ac:dyDescent="0.2">
      <c r="B1649" s="39" t="s">
        <v>42</v>
      </c>
      <c r="D1649" s="42">
        <f>_xll.qlCalendarAdvance(Calendar,$D1648,B1649,"f",FALSE)</f>
        <v>50928</v>
      </c>
      <c r="E1649" s="177">
        <f>_xll.qlInterestRateIndexValueDate(IndexON,D1649)</f>
        <v>50928</v>
      </c>
      <c r="F1649" s="193">
        <f>IFERROR(_xll.qlIndexFixing(IndexON,D1649,TRUE,_xll.ohTrigger(RecalcTrigger,TriggerON)),NA())</f>
        <v>1.5701169725899078E-2</v>
      </c>
      <c r="H1649" s="42">
        <f>_xll.qlCalendarAdvance(Calendar,$H1648,B1649,"f",FALSE)</f>
        <v>50928</v>
      </c>
      <c r="I1649" s="177">
        <f>_xll.qlInterestRateIndexValueDate(Index1M,$H1649)</f>
        <v>50930</v>
      </c>
      <c r="J1649" s="182">
        <f>IFERROR(_xll.qlIndexFixing(Index1M,$H1649,TRUE,_xll.ohTrigger(RecalcTrigger,Trigger1M)),NA())</f>
        <v>1.5631445083119644E-2</v>
      </c>
      <c r="K1649" s="44">
        <f>IFERROR(_xll.qlIndexFixing(Index3M,H1649,TRUE,_xll.ohTrigger(RecalcTrigger,Trigger3M)),NA())</f>
        <v>1.6044184915448737E-2</v>
      </c>
      <c r="L1649" s="44">
        <f>IFERROR(_xll.qlIndexFixing(Index6M,$H1649,TRUE,_xll.ohTrigger(RecalcTrigger,Trigger6M)),NA())</f>
        <v>1.6063364421332643E-2</v>
      </c>
      <c r="M1649" s="183">
        <f>IFERROR(_xll.qlIndexFixing(Index1Y,$H1649,TRUE,_xll.ohTrigger(RecalcTrigger,Trigger1Y)),NA())</f>
        <v>1.6541193785153566E-2</v>
      </c>
      <c r="N1649" s="182">
        <f>IFERROR(_xll.qlIndexFixing(ONIndex1M,I1649,TRUE,_xll.ohTrigger(RecalcTrigger,Trigger1M)),NA())</f>
        <v>1.5632817887070161E-2</v>
      </c>
      <c r="O1649" s="44">
        <f>IFERROR(_xll.qlIndexFixing(ONIndex3M,I1649,TRUE,_xll.ohTrigger(RecalcTrigger,Trigger3M)),NA())</f>
        <v>1.6057437678957953E-2</v>
      </c>
      <c r="P1649" s="44">
        <f>IFERROR(_xll.qlIndexFixing(ONIndex6M,I1649,TRUE,_xll.ohTrigger(RecalcTrigger,Trigger6M)),NA())</f>
        <v>1.6107812321495274E-2</v>
      </c>
      <c r="Q1649" s="183">
        <f>IFERROR(_xll.qlIndexFixing(ONIndex1Y,I1649,TRUE,_xll.ohTrigger(RecalcTrigger,Trigger1Y)),NA())</f>
        <v>1.6524689604988652E-2</v>
      </c>
    </row>
    <row r="1650" spans="2:17" x14ac:dyDescent="0.2">
      <c r="B1650" s="39" t="s">
        <v>42</v>
      </c>
      <c r="D1650" s="42">
        <f>_xll.qlCalendarAdvance(Calendar,$D1649,B1650,"f",FALSE)</f>
        <v>50935</v>
      </c>
      <c r="E1650" s="177">
        <f>_xll.qlInterestRateIndexValueDate(IndexON,D1650)</f>
        <v>50935</v>
      </c>
      <c r="F1650" s="193">
        <f>IFERROR(_xll.qlIndexFixing(IndexON,D1650,TRUE,_xll.ohTrigger(RecalcTrigger,TriggerON)),NA())</f>
        <v>1.5693534624228178E-2</v>
      </c>
      <c r="H1650" s="42">
        <f>_xll.qlCalendarAdvance(Calendar,$H1649,B1650,"f",FALSE)</f>
        <v>50935</v>
      </c>
      <c r="I1650" s="177">
        <f>_xll.qlInterestRateIndexValueDate(Index1M,$H1650)</f>
        <v>50937</v>
      </c>
      <c r="J1650" s="182">
        <f>IFERROR(_xll.qlIndexFixing(Index1M,$H1650,TRUE,_xll.ohTrigger(RecalcTrigger,Trigger1M)),NA())</f>
        <v>1.5624251015760315E-2</v>
      </c>
      <c r="K1650" s="44">
        <f>IFERROR(_xll.qlIndexFixing(Index3M,H1650,TRUE,_xll.ohTrigger(RecalcTrigger,Trigger3M)),NA())</f>
        <v>1.6036568048420328E-2</v>
      </c>
      <c r="L1650" s="44">
        <f>IFERROR(_xll.qlIndexFixing(Index6M,$H1650,TRUE,_xll.ohTrigger(RecalcTrigger,Trigger6M)),NA())</f>
        <v>1.6054707045303901E-2</v>
      </c>
      <c r="M1650" s="183">
        <f>IFERROR(_xll.qlIndexFixing(Index1Y,$H1650,TRUE,_xll.ohTrigger(RecalcTrigger,Trigger1Y)),NA())</f>
        <v>1.6537144805179222E-2</v>
      </c>
      <c r="N1650" s="182">
        <f>IFERROR(_xll.qlIndexFixing(ONIndex1M,I1650,TRUE,_xll.ohTrigger(RecalcTrigger,Trigger1M)),NA())</f>
        <v>1.5625531995979713E-2</v>
      </c>
      <c r="O1650" s="44">
        <f>IFERROR(_xll.qlIndexFixing(ONIndex3M,I1650,TRUE,_xll.ohTrigger(RecalcTrigger,Trigger3M)),NA())</f>
        <v>1.6049532513955356E-2</v>
      </c>
      <c r="P1650" s="44">
        <f>IFERROR(_xll.qlIndexFixing(ONIndex6M,I1650,TRUE,_xll.ohTrigger(RecalcTrigger,Trigger6M)),NA())</f>
        <v>1.6098650736404707E-2</v>
      </c>
      <c r="Q1650" s="183">
        <f>IFERROR(_xll.qlIndexFixing(ONIndex1Y,I1650,TRUE,_xll.ohTrigger(RecalcTrigger,Trigger1Y)),NA())</f>
        <v>1.6518587043812261E-2</v>
      </c>
    </row>
    <row r="1651" spans="2:17" x14ac:dyDescent="0.2">
      <c r="B1651" s="39" t="s">
        <v>42</v>
      </c>
      <c r="D1651" s="42">
        <f>_xll.qlCalendarAdvance(Calendar,$D1650,B1651,"f",FALSE)</f>
        <v>50942</v>
      </c>
      <c r="E1651" s="177">
        <f>_xll.qlInterestRateIndexValueDate(IndexON,D1651)</f>
        <v>50942</v>
      </c>
      <c r="F1651" s="193">
        <f>IFERROR(_xll.qlIndexFixing(IndexON,D1651,TRUE,_xll.ohTrigger(RecalcTrigger,TriggerON)),NA())</f>
        <v>1.5685948246622061E-2</v>
      </c>
      <c r="H1651" s="42">
        <f>_xll.qlCalendarAdvance(Calendar,$H1650,B1651,"f",FALSE)</f>
        <v>50942</v>
      </c>
      <c r="I1651" s="177">
        <f>_xll.qlInterestRateIndexValueDate(Index1M,$H1651)</f>
        <v>50944</v>
      </c>
      <c r="J1651" s="182">
        <f>IFERROR(_xll.qlIndexFixing(Index1M,$H1651,TRUE,_xll.ohTrigger(RecalcTrigger,Trigger1M)),NA())</f>
        <v>1.5617119029843474E-2</v>
      </c>
      <c r="K1651" s="44">
        <f>IFERROR(_xll.qlIndexFixing(Index3M,H1651,TRUE,_xll.ohTrigger(RecalcTrigger,Trigger3M)),NA())</f>
        <v>1.6029005785699952E-2</v>
      </c>
      <c r="L1651" s="44">
        <f>IFERROR(_xll.qlIndexFixing(Index6M,$H1651,TRUE,_xll.ohTrigger(RecalcTrigger,Trigger6M)),NA())</f>
        <v>1.6046097249648023E-2</v>
      </c>
      <c r="M1651" s="183">
        <f>IFERROR(_xll.qlIndexFixing(Index1Y,$H1651,TRUE,_xll.ohTrigger(RecalcTrigger,Trigger1Y)),NA())</f>
        <v>1.6533182639899655E-2</v>
      </c>
      <c r="N1651" s="182">
        <f>IFERROR(_xll.qlIndexFixing(ONIndex1M,I1651,TRUE,_xll.ohTrigger(RecalcTrigger,Trigger1M)),NA())</f>
        <v>1.5618307650377972E-2</v>
      </c>
      <c r="O1651" s="44">
        <f>IFERROR(_xll.qlIndexFixing(ONIndex3M,I1651,TRUE,_xll.ohTrigger(RecalcTrigger,Trigger3M)),NA())</f>
        <v>1.6041680262386393E-2</v>
      </c>
      <c r="P1651" s="44">
        <f>IFERROR(_xll.qlIndexFixing(ONIndex6M,I1651,TRUE,_xll.ohTrigger(RecalcTrigger,Trigger6M)),NA())</f>
        <v>1.6089533552037238E-2</v>
      </c>
      <c r="Q1651" s="183">
        <f>IFERROR(_xll.qlIndexFixing(ONIndex1Y,I1651,TRUE,_xll.ohTrigger(RecalcTrigger,Trigger1Y)),NA())</f>
        <v>1.6512562125168273E-2</v>
      </c>
    </row>
    <row r="1652" spans="2:17" x14ac:dyDescent="0.2">
      <c r="B1652" s="39" t="s">
        <v>42</v>
      </c>
      <c r="D1652" s="42">
        <f>_xll.qlCalendarAdvance(Calendar,$D1651,B1652,"f",FALSE)</f>
        <v>50949</v>
      </c>
      <c r="E1652" s="177">
        <f>_xll.qlInterestRateIndexValueDate(IndexON,D1652)</f>
        <v>50949</v>
      </c>
      <c r="F1652" s="193">
        <f>IFERROR(_xll.qlIndexFixing(IndexON,D1652,TRUE,_xll.ohTrigger(RecalcTrigger,TriggerON)),NA())</f>
        <v>1.5678410832569156E-2</v>
      </c>
      <c r="H1652" s="42">
        <f>_xll.qlCalendarAdvance(Calendar,$H1651,B1652,"f",FALSE)</f>
        <v>50949</v>
      </c>
      <c r="I1652" s="177">
        <f>_xll.qlInterestRateIndexValueDate(Index1M,$H1652)</f>
        <v>50951</v>
      </c>
      <c r="J1652" s="182">
        <f>IFERROR(_xll.qlIndexFixing(Index1M,$H1652,TRUE,_xll.ohTrigger(RecalcTrigger,Trigger1M)),NA())</f>
        <v>1.5610534332137847E-2</v>
      </c>
      <c r="K1652" s="44">
        <f>IFERROR(_xll.qlIndexFixing(Index3M,H1652,TRUE,_xll.ohTrigger(RecalcTrigger,Trigger3M)),NA())</f>
        <v>1.6021498373561913E-2</v>
      </c>
      <c r="L1652" s="44">
        <f>IFERROR(_xll.qlIndexFixing(Index6M,$H1652,TRUE,_xll.ohTrigger(RecalcTrigger,Trigger6M)),NA())</f>
        <v>1.6037535257583616E-2</v>
      </c>
      <c r="M1652" s="183">
        <f>IFERROR(_xll.qlIndexFixing(Index1Y,$H1652,TRUE,_xll.ohTrigger(RecalcTrigger,Trigger1Y)),NA())</f>
        <v>1.6528835198003605E-2</v>
      </c>
      <c r="N1652" s="182">
        <f>IFERROR(_xll.qlIndexFixing(ONIndex1M,I1652,TRUE,_xll.ohTrigger(RecalcTrigger,Trigger1M)),NA())</f>
        <v>1.56111451230867E-2</v>
      </c>
      <c r="O1652" s="44">
        <f>IFERROR(_xll.qlIndexFixing(ONIndex3M,I1652,TRUE,_xll.ohTrigger(RecalcTrigger,Trigger3M)),NA())</f>
        <v>1.6033881169654762E-2</v>
      </c>
      <c r="P1652" s="44">
        <f>IFERROR(_xll.qlIndexFixing(ONIndex6M,I1652,TRUE,_xll.ohTrigger(RecalcTrigger,Trigger6M)),NA())</f>
        <v>1.60804609903753E-2</v>
      </c>
      <c r="Q1652" s="183">
        <f>IFERROR(_xll.qlIndexFixing(ONIndex1Y,I1652,TRUE,_xll.ohTrigger(RecalcTrigger,Trigger1Y)),NA())</f>
        <v>1.6506615149856074E-2</v>
      </c>
    </row>
    <row r="1653" spans="2:17" x14ac:dyDescent="0.2">
      <c r="B1653" s="39" t="s">
        <v>42</v>
      </c>
      <c r="D1653" s="42">
        <f>_xll.qlCalendarAdvance(Calendar,$D1652,B1653,"f",FALSE)</f>
        <v>50956</v>
      </c>
      <c r="E1653" s="177">
        <f>_xll.qlInterestRateIndexValueDate(IndexON,D1653)</f>
        <v>50956</v>
      </c>
      <c r="F1653" s="193">
        <f>IFERROR(_xll.qlIndexFixing(IndexON,D1653,TRUE,_xll.ohTrigger(RecalcTrigger,TriggerON)),NA())</f>
        <v>1.567092262099834E-2</v>
      </c>
      <c r="H1653" s="42">
        <f>_xll.qlCalendarAdvance(Calendar,$H1652,B1653,"f",FALSE)</f>
        <v>50956</v>
      </c>
      <c r="I1653" s="177">
        <f>_xll.qlInterestRateIndexValueDate(Index1M,$H1653)</f>
        <v>50958</v>
      </c>
      <c r="J1653" s="182">
        <f>IFERROR(_xll.qlIndexFixing(Index1M,$H1653,TRUE,_xll.ohTrigger(RecalcTrigger,Trigger1M)),NA())</f>
        <v>1.5603042394548572E-2</v>
      </c>
      <c r="K1653" s="44">
        <f>IFERROR(_xll.qlIndexFixing(Index3M,H1653,TRUE,_xll.ohTrigger(RecalcTrigger,Trigger3M)),NA())</f>
        <v>1.6014046058279646E-2</v>
      </c>
      <c r="L1653" s="44">
        <f>IFERROR(_xll.qlIndexFixing(Index6M,$H1653,TRUE,_xll.ohTrigger(RecalcTrigger,Trigger6M)),NA())</f>
        <v>1.602831602635545E-2</v>
      </c>
      <c r="M1653" s="183">
        <f>IFERROR(_xll.qlIndexFixing(Index1Y,$H1653,TRUE,_xll.ohTrigger(RecalcTrigger,Trigger1Y)),NA())</f>
        <v>1.6525519973374876E-2</v>
      </c>
      <c r="N1653" s="182">
        <f>IFERROR(_xll.qlIndexFixing(ONIndex1M,I1653,TRUE,_xll.ohTrigger(RecalcTrigger,Trigger1M)),NA())</f>
        <v>1.5604044686767793E-2</v>
      </c>
      <c r="O1653" s="44">
        <f>IFERROR(_xll.qlIndexFixing(ONIndex3M,I1653,TRUE,_xll.ohTrigger(RecalcTrigger,Trigger3M)),NA())</f>
        <v>1.6026135481643777E-2</v>
      </c>
      <c r="P1653" s="44">
        <f>IFERROR(_xll.qlIndexFixing(ONIndex6M,I1653,TRUE,_xll.ohTrigger(RecalcTrigger,Trigger6M)),NA())</f>
        <v>1.6071433273401325E-2</v>
      </c>
      <c r="Q1653" s="183">
        <f>IFERROR(_xll.qlIndexFixing(ONIndex1Y,I1653,TRUE,_xll.ohTrigger(RecalcTrigger,Trigger1Y)),NA())</f>
        <v>1.650074641907473E-2</v>
      </c>
    </row>
    <row r="1654" spans="2:17" x14ac:dyDescent="0.2">
      <c r="B1654" s="39" t="s">
        <v>42</v>
      </c>
      <c r="D1654" s="42">
        <f>_xll.qlCalendarAdvance(Calendar,$D1653,B1654,"f",FALSE)</f>
        <v>50963</v>
      </c>
      <c r="E1654" s="177">
        <f>_xll.qlInterestRateIndexValueDate(IndexON,D1654)</f>
        <v>50963</v>
      </c>
      <c r="F1654" s="193">
        <f>IFERROR(_xll.qlIndexFixing(IndexON,D1654,TRUE,_xll.ohTrigger(RecalcTrigger,TriggerON)),NA())</f>
        <v>1.5663483851238169E-2</v>
      </c>
      <c r="H1654" s="42">
        <f>_xll.qlCalendarAdvance(Calendar,$H1653,B1654,"f",FALSE)</f>
        <v>50963</v>
      </c>
      <c r="I1654" s="177">
        <f>_xll.qlInterestRateIndexValueDate(Index1M,$H1654)</f>
        <v>50965</v>
      </c>
      <c r="J1654" s="182">
        <f>IFERROR(_xll.qlIndexFixing(Index1M,$H1654,TRUE,_xll.ohTrigger(RecalcTrigger,Trigger1M)),NA())</f>
        <v>1.5596098291278671E-2</v>
      </c>
      <c r="K1654" s="44">
        <f>IFERROR(_xll.qlIndexFixing(Index3M,H1654,TRUE,_xll.ohTrigger(RecalcTrigger,Trigger3M)),NA())</f>
        <v>1.6006649086127461E-2</v>
      </c>
      <c r="L1654" s="44">
        <f>IFERROR(_xll.qlIndexFixing(Index6M,$H1654,TRUE,_xll.ohTrigger(RecalcTrigger,Trigger6M)),NA())</f>
        <v>1.6019859765500463E-2</v>
      </c>
      <c r="M1654" s="183">
        <f>IFERROR(_xll.qlIndexFixing(Index1Y,$H1654,TRUE,_xll.ohTrigger(RecalcTrigger,Trigger1Y)),NA())</f>
        <v>1.6521820082150394E-2</v>
      </c>
      <c r="N1654" s="182">
        <f>IFERROR(_xll.qlIndexFixing(ONIndex1M,I1654,TRUE,_xll.ohTrigger(RecalcTrigger,Trigger1M)),NA())</f>
        <v>1.559700661432295E-2</v>
      </c>
      <c r="O1654" s="44">
        <f>IFERROR(_xll.qlIndexFixing(ONIndex3M,I1654,TRUE,_xll.ohTrigger(RecalcTrigger,Trigger3M)),NA())</f>
        <v>1.6018443443837072E-2</v>
      </c>
      <c r="P1654" s="44">
        <f>IFERROR(_xll.qlIndexFixing(ONIndex6M,I1654,TRUE,_xll.ohTrigger(RecalcTrigger,Trigger6M)),NA())</f>
        <v>1.606245062301781E-2</v>
      </c>
      <c r="Q1654" s="183">
        <f>IFERROR(_xll.qlIndexFixing(ONIndex1Y,I1654,TRUE,_xll.ohTrigger(RecalcTrigger,Trigger1Y)),NA())</f>
        <v>1.6494956233463753E-2</v>
      </c>
    </row>
    <row r="1655" spans="2:17" x14ac:dyDescent="0.2">
      <c r="B1655" s="39" t="s">
        <v>42</v>
      </c>
      <c r="D1655" s="42">
        <f>_xll.qlCalendarAdvance(Calendar,$D1654,B1655,"f",FALSE)</f>
        <v>50970</v>
      </c>
      <c r="E1655" s="177">
        <f>_xll.qlInterestRateIndexValueDate(IndexON,D1655)</f>
        <v>50970</v>
      </c>
      <c r="F1655" s="193">
        <f>IFERROR(_xll.qlIndexFixing(IndexON,D1655,TRUE,_xll.ohTrigger(RecalcTrigger,TriggerON)),NA())</f>
        <v>1.5656094762217521E-2</v>
      </c>
      <c r="H1655" s="42">
        <f>_xll.qlCalendarAdvance(Calendar,$H1654,B1655,"f",FALSE)</f>
        <v>50970</v>
      </c>
      <c r="I1655" s="177">
        <f>_xll.qlInterestRateIndexValueDate(Index1M,$H1655)</f>
        <v>50972</v>
      </c>
      <c r="J1655" s="182">
        <f>IFERROR(_xll.qlIndexFixing(Index1M,$H1655,TRUE,_xll.ohTrigger(RecalcTrigger,Trigger1M)),NA())</f>
        <v>1.5589217361670071E-2</v>
      </c>
      <c r="K1655" s="44">
        <f>IFERROR(_xll.qlIndexFixing(Index3M,H1655,TRUE,_xll.ohTrigger(RecalcTrigger,Trigger3M)),NA())</f>
        <v>1.5999307703378787E-2</v>
      </c>
      <c r="L1655" s="44">
        <f>IFERROR(_xll.qlIndexFixing(Index6M,$H1655,TRUE,_xll.ohTrigger(RecalcTrigger,Trigger6M)),NA())</f>
        <v>1.6011452032765917E-2</v>
      </c>
      <c r="M1655" s="183">
        <f>IFERROR(_xll.qlIndexFixing(Index1Y,$H1655,TRUE,_xll.ohTrigger(RecalcTrigger,Trigger1Y)),NA())</f>
        <v>1.651820822566237E-2</v>
      </c>
      <c r="N1655" s="182">
        <f>IFERROR(_xll.qlIndexFixing(ONIndex1M,I1655,TRUE,_xll.ohTrigger(RecalcTrigger,Trigger1M)),NA())</f>
        <v>1.5590031178573938E-2</v>
      </c>
      <c r="O1655" s="44">
        <f>IFERROR(_xll.qlIndexFixing(ONIndex3M,I1655,TRUE,_xll.ohTrigger(RecalcTrigger,Trigger3M)),NA())</f>
        <v>1.6010805301718278E-2</v>
      </c>
      <c r="P1655" s="44">
        <f>IFERROR(_xll.qlIndexFixing(ONIndex6M,I1655,TRUE,_xll.ohTrigger(RecalcTrigger,Trigger6M)),NA())</f>
        <v>1.605351326152693E-2</v>
      </c>
      <c r="Q1655" s="183">
        <f>IFERROR(_xll.qlIndexFixing(ONIndex1Y,I1655,TRUE,_xll.ohTrigger(RecalcTrigger,Trigger1Y)),NA())</f>
        <v>1.6489244894062338E-2</v>
      </c>
    </row>
    <row r="1656" spans="2:17" x14ac:dyDescent="0.2">
      <c r="B1656" s="39" t="s">
        <v>42</v>
      </c>
      <c r="D1656" s="42">
        <f>_xll.qlCalendarAdvance(Calendar,$D1655,B1656,"f",FALSE)</f>
        <v>50977</v>
      </c>
      <c r="E1656" s="177">
        <f>_xll.qlInterestRateIndexValueDate(IndexON,D1656)</f>
        <v>50977</v>
      </c>
      <c r="F1656" s="193">
        <f>IFERROR(_xll.qlIndexFixing(IndexON,D1656,TRUE,_xll.ohTrigger(RecalcTrigger,TriggerON)),NA())</f>
        <v>1.5648755593344887E-2</v>
      </c>
      <c r="H1656" s="42">
        <f>_xll.qlCalendarAdvance(Calendar,$H1655,B1656,"f",FALSE)</f>
        <v>50977</v>
      </c>
      <c r="I1656" s="177">
        <f>_xll.qlInterestRateIndexValueDate(Index1M,$H1656)</f>
        <v>50979</v>
      </c>
      <c r="J1656" s="182">
        <f>IFERROR(_xll.qlIndexFixing(Index1M,$H1656,TRUE,_xll.ohTrigger(RecalcTrigger,Trigger1M)),NA())</f>
        <v>1.5582399878771858E-2</v>
      </c>
      <c r="K1656" s="44">
        <f>IFERROR(_xll.qlIndexFixing(Index3M,H1656,TRUE,_xll.ohTrigger(RecalcTrigger,Trigger3M)),NA())</f>
        <v>1.5992022156312281E-2</v>
      </c>
      <c r="L1656" s="44">
        <f>IFERROR(_xll.qlIndexFixing(Index6M,$H1656,TRUE,_xll.ohTrigger(RecalcTrigger,Trigger6M)),NA())</f>
        <v>1.6003093051388733E-2</v>
      </c>
      <c r="M1656" s="183">
        <f>IFERROR(_xll.qlIndexFixing(Index1Y,$H1656,TRUE,_xll.ohTrigger(RecalcTrigger,Trigger1Y)),NA())</f>
        <v>1.651468470896765E-2</v>
      </c>
      <c r="N1656" s="182">
        <f>IFERROR(_xll.qlIndexFixing(ONIndex1M,I1656,TRUE,_xll.ohTrigger(RecalcTrigger,Trigger1M)),NA())</f>
        <v>1.5583118652182648E-2</v>
      </c>
      <c r="O1656" s="44">
        <f>IFERROR(_xll.qlIndexFixing(ONIndex3M,I1656,TRUE,_xll.ohTrigger(RecalcTrigger,Trigger3M)),NA())</f>
        <v>1.6003221301090775E-2</v>
      </c>
      <c r="P1656" s="44">
        <f>IFERROR(_xll.qlIndexFixing(ONIndex6M,I1656,TRUE,_xll.ohTrigger(RecalcTrigger,Trigger6M)),NA())</f>
        <v>1.604462141091112E-2</v>
      </c>
      <c r="Q1656" s="183">
        <f>IFERROR(_xll.qlIndexFixing(ONIndex1Y,I1656,TRUE,_xll.ohTrigger(RecalcTrigger,Trigger1Y)),NA())</f>
        <v>1.648361270206955E-2</v>
      </c>
    </row>
    <row r="1657" spans="2:17" x14ac:dyDescent="0.2">
      <c r="B1657" s="39" t="s">
        <v>42</v>
      </c>
      <c r="D1657" s="42">
        <f>_xll.qlCalendarAdvance(Calendar,$D1656,B1657,"f",FALSE)</f>
        <v>50984</v>
      </c>
      <c r="E1657" s="177">
        <f>_xll.qlInterestRateIndexValueDate(IndexON,D1657)</f>
        <v>50984</v>
      </c>
      <c r="F1657" s="193">
        <f>IFERROR(_xll.qlIndexFixing(IndexON,D1657,TRUE,_xll.ohTrigger(RecalcTrigger,TriggerON)),NA())</f>
        <v>1.5641466583709018E-2</v>
      </c>
      <c r="H1657" s="42">
        <f>_xll.qlCalendarAdvance(Calendar,$H1656,B1657,"f",FALSE)</f>
        <v>50984</v>
      </c>
      <c r="I1657" s="177">
        <f>_xll.qlInterestRateIndexValueDate(Index1M,$H1657)</f>
        <v>50986</v>
      </c>
      <c r="J1657" s="182">
        <f>IFERROR(_xll.qlIndexFixing(Index1M,$H1657,TRUE,_xll.ohTrigger(RecalcTrigger,Trigger1M)),NA())</f>
        <v>1.5575646115635611E-2</v>
      </c>
      <c r="K1657" s="44">
        <f>IFERROR(_xll.qlIndexFixing(Index3M,H1657,TRUE,_xll.ohTrigger(RecalcTrigger,Trigger3M)),NA())</f>
        <v>1.5984792691201375E-2</v>
      </c>
      <c r="L1657" s="44">
        <f>IFERROR(_xll.qlIndexFixing(Index6M,$H1657,TRUE,_xll.ohTrigger(RecalcTrigger,Trigger6M)),NA())</f>
        <v>1.5994783044607538E-2</v>
      </c>
      <c r="M1657" s="183">
        <f>IFERROR(_xll.qlIndexFixing(Index1Y,$H1657,TRUE,_xll.ohTrigger(RecalcTrigger,Trigger1Y)),NA())</f>
        <v>1.6511249837142854E-2</v>
      </c>
      <c r="N1657" s="182">
        <f>IFERROR(_xll.qlIndexFixing(ONIndex1M,I1657,TRUE,_xll.ohTrigger(RecalcTrigger,Trigger1M)),NA())</f>
        <v>1.5576269308130719E-2</v>
      </c>
      <c r="O1657" s="44">
        <f>IFERROR(_xll.qlIndexFixing(ONIndex3M,I1657,TRUE,_xll.ohTrigger(RecalcTrigger,Trigger3M)),NA())</f>
        <v>1.5995691687278324E-2</v>
      </c>
      <c r="P1657" s="44">
        <f>IFERROR(_xll.qlIndexFixing(ONIndex6M,I1657,TRUE,_xll.ohTrigger(RecalcTrigger,Trigger6M)),NA())</f>
        <v>1.603577529315281E-2</v>
      </c>
      <c r="Q1657" s="183">
        <f>IFERROR(_xll.qlIndexFixing(ONIndex1Y,I1657,TRUE,_xll.ohTrigger(RecalcTrigger,Trigger1Y)),NA())</f>
        <v>1.6478059958124902E-2</v>
      </c>
    </row>
    <row r="1658" spans="2:17" x14ac:dyDescent="0.2">
      <c r="B1658" s="39" t="s">
        <v>42</v>
      </c>
      <c r="D1658" s="42">
        <f>_xll.qlCalendarAdvance(Calendar,$D1657,B1658,"f",FALSE)</f>
        <v>50991</v>
      </c>
      <c r="E1658" s="177">
        <f>_xll.qlInterestRateIndexValueDate(IndexON,D1658)</f>
        <v>50991</v>
      </c>
      <c r="F1658" s="193">
        <f>IFERROR(_xll.qlIndexFixing(IndexON,D1658,TRUE,_xll.ohTrigger(RecalcTrigger,TriggerON)),NA())</f>
        <v>1.5634227972478598E-2</v>
      </c>
      <c r="H1658" s="42">
        <f>_xll.qlCalendarAdvance(Calendar,$H1657,B1658,"f",FALSE)</f>
        <v>50991</v>
      </c>
      <c r="I1658" s="177">
        <f>_xll.qlInterestRateIndexValueDate(Index1M,$H1658)</f>
        <v>50993</v>
      </c>
      <c r="J1658" s="182">
        <f>IFERROR(_xll.qlIndexFixing(Index1M,$H1658,TRUE,_xll.ohTrigger(RecalcTrigger,Trigger1M)),NA())</f>
        <v>1.5568956345322904E-2</v>
      </c>
      <c r="K1658" s="44">
        <f>IFERROR(_xll.qlIndexFixing(Index3M,H1658,TRUE,_xll.ohTrigger(RecalcTrigger,Trigger3M)),NA())</f>
        <v>1.5977619554322111E-2</v>
      </c>
      <c r="L1658" s="44">
        <f>IFERROR(_xll.qlIndexFixing(Index6M,$H1658,TRUE,_xll.ohTrigger(RecalcTrigger,Trigger6M)),NA())</f>
        <v>1.5986522235658822E-2</v>
      </c>
      <c r="M1658" s="183">
        <f>IFERROR(_xll.qlIndexFixing(Index1Y,$H1658,TRUE,_xll.ohTrigger(RecalcTrigger,Trigger1Y)),NA())</f>
        <v>1.6507903915282625E-2</v>
      </c>
      <c r="N1658" s="182">
        <f>IFERROR(_xll.qlIndexFixing(ONIndex1M,I1658,TRUE,_xll.ohTrigger(RecalcTrigger,Trigger1M)),NA())</f>
        <v>1.556948341915998E-2</v>
      </c>
      <c r="O1658" s="44">
        <f>IFERROR(_xll.qlIndexFixing(ONIndex3M,I1658,TRUE,_xll.ohTrigger(RecalcTrigger,Trigger3M)),NA())</f>
        <v>1.5988216706084302E-2</v>
      </c>
      <c r="P1658" s="44">
        <f>IFERROR(_xll.qlIndexFixing(ONIndex6M,I1658,TRUE,_xll.ohTrigger(RecalcTrigger,Trigger6M)),NA())</f>
        <v>1.6026975130154497E-2</v>
      </c>
      <c r="Q1658" s="183">
        <f>IFERROR(_xll.qlIndexFixing(ONIndex1Y,I1658,TRUE,_xll.ohTrigger(RecalcTrigger,Trigger1Y)),NA())</f>
        <v>1.6472586963187652E-2</v>
      </c>
    </row>
    <row r="1659" spans="2:17" x14ac:dyDescent="0.2">
      <c r="B1659" s="39" t="s">
        <v>42</v>
      </c>
      <c r="D1659" s="42">
        <f>_xll.qlCalendarAdvance(Calendar,$D1658,B1659,"f",FALSE)</f>
        <v>50998</v>
      </c>
      <c r="E1659" s="177">
        <f>_xll.qlInterestRateIndexValueDate(IndexON,D1659)</f>
        <v>50998</v>
      </c>
      <c r="F1659" s="193">
        <f>IFERROR(_xll.qlIndexFixing(IndexON,D1659,TRUE,_xll.ohTrigger(RecalcTrigger,TriggerON)),NA())</f>
        <v>1.5627039998822312E-2</v>
      </c>
      <c r="H1659" s="42">
        <f>_xll.qlCalendarAdvance(Calendar,$H1658,B1659,"f",FALSE)</f>
        <v>50998</v>
      </c>
      <c r="I1659" s="177">
        <f>_xll.qlInterestRateIndexValueDate(Index1M,$H1659)</f>
        <v>51000</v>
      </c>
      <c r="J1659" s="182">
        <f>IFERROR(_xll.qlIndexFixing(Index1M,$H1659,TRUE,_xll.ohTrigger(RecalcTrigger,Trigger1M)),NA())</f>
        <v>1.5562330840890315E-2</v>
      </c>
      <c r="K1659" s="44">
        <f>IFERROR(_xll.qlIndexFixing(Index3M,H1659,TRUE,_xll.ohTrigger(RecalcTrigger,Trigger3M)),NA())</f>
        <v>1.5970502991953146E-2</v>
      </c>
      <c r="L1659" s="44">
        <f>IFERROR(_xll.qlIndexFixing(Index6M,$H1659,TRUE,_xll.ohTrigger(RecalcTrigger,Trigger6M)),NA())</f>
        <v>1.5978310847781209E-2</v>
      </c>
      <c r="M1659" s="183">
        <f>IFERROR(_xll.qlIndexFixing(Index1Y,$H1659,TRUE,_xll.ohTrigger(RecalcTrigger,Trigger1Y)),NA())</f>
        <v>1.6504647248503333E-2</v>
      </c>
      <c r="N1659" s="182">
        <f>IFERROR(_xll.qlIndexFixing(ONIndex1M,I1659,TRUE,_xll.ohTrigger(RecalcTrigger,Trigger1M)),NA())</f>
        <v>1.5562761258012259E-2</v>
      </c>
      <c r="O1659" s="44">
        <f>IFERROR(_xll.qlIndexFixing(ONIndex3M,I1659,TRUE,_xll.ohTrigger(RecalcTrigger,Trigger3M)),NA())</f>
        <v>1.5980796603072278E-2</v>
      </c>
      <c r="P1659" s="44">
        <f>IFERROR(_xll.qlIndexFixing(ONIndex6M,I1659,TRUE,_xll.ohTrigger(RecalcTrigger,Trigger6M)),NA())</f>
        <v>1.6018221144138423E-2</v>
      </c>
      <c r="Q1659" s="183">
        <f>IFERROR(_xll.qlIndexFixing(ONIndex1Y,I1659,TRUE,_xll.ohTrigger(RecalcTrigger,Trigger1Y)),NA())</f>
        <v>1.6467194018296993E-2</v>
      </c>
    </row>
    <row r="1660" spans="2:17" x14ac:dyDescent="0.2">
      <c r="B1660" s="39" t="s">
        <v>42</v>
      </c>
      <c r="D1660" s="42">
        <f>_xll.qlCalendarAdvance(Calendar,$D1659,B1660,"f",FALSE)</f>
        <v>51005</v>
      </c>
      <c r="E1660" s="177">
        <f>_xll.qlInterestRateIndexValueDate(IndexON,D1660)</f>
        <v>51005</v>
      </c>
      <c r="F1660" s="193">
        <f>IFERROR(_xll.qlIndexFixing(IndexON,D1660,TRUE,_xll.ohTrigger(RecalcTrigger,TriggerON)),NA())</f>
        <v>1.5619902901908844E-2</v>
      </c>
      <c r="H1660" s="42">
        <f>_xll.qlCalendarAdvance(Calendar,$H1659,B1660,"f",FALSE)</f>
        <v>51005</v>
      </c>
      <c r="I1660" s="177">
        <f>_xll.qlInterestRateIndexValueDate(Index1M,$H1660)</f>
        <v>51007</v>
      </c>
      <c r="J1660" s="182">
        <f>IFERROR(_xll.qlIndexFixing(Index1M,$H1660,TRUE,_xll.ohTrigger(RecalcTrigger,Trigger1M)),NA())</f>
        <v>1.5555769875391923E-2</v>
      </c>
      <c r="K1660" s="44">
        <f>IFERROR(_xll.qlIndexFixing(Index3M,H1660,TRUE,_xll.ohTrigger(RecalcTrigger,Trigger3M)),NA())</f>
        <v>1.5963443250370513E-2</v>
      </c>
      <c r="L1660" s="44">
        <f>IFERROR(_xll.qlIndexFixing(Index6M,$H1660,TRUE,_xll.ohTrigger(RecalcTrigger,Trigger6M)),NA())</f>
        <v>1.5970149104211618E-2</v>
      </c>
      <c r="M1660" s="183">
        <f>IFERROR(_xll.qlIndexFixing(Index1Y,$H1660,TRUE,_xll.ohTrigger(RecalcTrigger,Trigger1Y)),NA())</f>
        <v>1.6501480141939369E-2</v>
      </c>
      <c r="N1660" s="182">
        <f>IFERROR(_xll.qlIndexFixing(ONIndex1M,I1660,TRUE,_xll.ohTrigger(RecalcTrigger,Trigger1M)),NA())</f>
        <v>1.5556103097429386E-2</v>
      </c>
      <c r="O1660" s="44">
        <f>IFERROR(_xll.qlIndexFixing(ONIndex3M,I1660,TRUE,_xll.ohTrigger(RecalcTrigger,Trigger3M)),NA())</f>
        <v>1.5973431623805823E-2</v>
      </c>
      <c r="P1660" s="44">
        <f>IFERROR(_xll.qlIndexFixing(ONIndex6M,I1660,TRUE,_xll.ohTrigger(RecalcTrigger,Trigger6M)),NA())</f>
        <v>1.6009513557007082E-2</v>
      </c>
      <c r="Q1660" s="183">
        <f>IFERROR(_xll.qlIndexFixing(ONIndex1Y,I1660,TRUE,_xll.ohTrigger(RecalcTrigger,Trigger1Y)),NA())</f>
        <v>1.646188142449212E-2</v>
      </c>
    </row>
    <row r="1661" spans="2:17" x14ac:dyDescent="0.2">
      <c r="B1661" s="39" t="s">
        <v>42</v>
      </c>
      <c r="D1661" s="42">
        <f>_xll.qlCalendarAdvance(Calendar,$D1660,B1661,"f",FALSE)</f>
        <v>51012</v>
      </c>
      <c r="E1661" s="177">
        <f>_xll.qlInterestRateIndexValueDate(IndexON,D1661)</f>
        <v>51012</v>
      </c>
      <c r="F1661" s="193">
        <f>IFERROR(_xll.qlIndexFixing(IndexON,D1661,TRUE,_xll.ohTrigger(RecalcTrigger,TriggerON)),NA())</f>
        <v>1.561281692090688E-2</v>
      </c>
      <c r="H1661" s="42">
        <f>_xll.qlCalendarAdvance(Calendar,$H1660,B1661,"f",FALSE)</f>
        <v>51012</v>
      </c>
      <c r="I1661" s="177">
        <f>_xll.qlInterestRateIndexValueDate(Index1M,$H1661)</f>
        <v>51014</v>
      </c>
      <c r="J1661" s="182">
        <f>IFERROR(_xll.qlIndexFixing(Index1M,$H1661,TRUE,_xll.ohTrigger(RecalcTrigger,Trigger1M)),NA())</f>
        <v>1.5549273721884305E-2</v>
      </c>
      <c r="K1661" s="44">
        <f>IFERROR(_xll.qlIndexFixing(Index3M,H1661,TRUE,_xll.ohTrigger(RecalcTrigger,Trigger3M)),NA())</f>
        <v>1.5956576796147426E-2</v>
      </c>
      <c r="L1661" s="44">
        <f>IFERROR(_xll.qlIndexFixing(Index6M,$H1661,TRUE,_xll.ohTrigger(RecalcTrigger,Trigger6M)),NA())</f>
        <v>1.5962875308456057E-2</v>
      </c>
      <c r="M1661" s="183">
        <f>IFERROR(_xll.qlIndexFixing(Index1Y,$H1661,TRUE,_xll.ohTrigger(RecalcTrigger,Trigger1Y)),NA())</f>
        <v>1.6498402900746206E-2</v>
      </c>
      <c r="N1661" s="182">
        <f>IFERROR(_xll.qlIndexFixing(ONIndex1M,I1661,TRUE,_xll.ohTrigger(RecalcTrigger,Trigger1M)),NA())</f>
        <v>1.5549509210392998E-2</v>
      </c>
      <c r="O1661" s="44">
        <f>IFERROR(_xll.qlIndexFixing(ONIndex3M,I1661,TRUE,_xll.ohTrigger(RecalcTrigger,Trigger3M)),NA())</f>
        <v>1.5966122013768569E-2</v>
      </c>
      <c r="P1661" s="44">
        <f>IFERROR(_xll.qlIndexFixing(ONIndex6M,I1661,TRUE,_xll.ohTrigger(RecalcTrigger,Trigger6M)),NA())</f>
        <v>1.6000852591142589E-2</v>
      </c>
      <c r="Q1661" s="183">
        <f>IFERROR(_xll.qlIndexFixing(ONIndex1Y,I1661,TRUE,_xll.ohTrigger(RecalcTrigger,Trigger1Y)),NA())</f>
        <v>1.6456649482572416E-2</v>
      </c>
    </row>
    <row r="1662" spans="2:17" x14ac:dyDescent="0.2">
      <c r="B1662" s="39" t="s">
        <v>42</v>
      </c>
      <c r="D1662" s="42">
        <f>_xll.qlCalendarAdvance(Calendar,$D1661,B1662,"f",FALSE)</f>
        <v>51019</v>
      </c>
      <c r="E1662" s="177">
        <f>_xll.qlInterestRateIndexValueDate(IndexON,D1662)</f>
        <v>51019</v>
      </c>
      <c r="F1662" s="193">
        <f>IFERROR(_xll.qlIndexFixing(IndexON,D1662,TRUE,_xll.ohTrigger(RecalcTrigger,TriggerON)),NA())</f>
        <v>1.5605782294905168E-2</v>
      </c>
      <c r="H1662" s="42">
        <f>_xll.qlCalendarAdvance(Calendar,$H1661,B1662,"f",FALSE)</f>
        <v>51019</v>
      </c>
      <c r="I1662" s="177">
        <f>_xll.qlInterestRateIndexValueDate(Index1M,$H1662)</f>
        <v>51021</v>
      </c>
      <c r="J1662" s="182">
        <f>IFERROR(_xll.qlIndexFixing(Index1M,$H1662,TRUE,_xll.ohTrigger(RecalcTrigger,Trigger1M)),NA())</f>
        <v>1.5542842653424038E-2</v>
      </c>
      <c r="K1662" s="44">
        <f>IFERROR(_xll.qlIndexFixing(Index3M,H1662,TRUE,_xll.ohTrigger(RecalcTrigger,Trigger3M)),NA())</f>
        <v>1.5949627601977871E-2</v>
      </c>
      <c r="L1662" s="44">
        <f>IFERROR(_xll.qlIndexFixing(Index6M,$H1662,TRUE,_xll.ohTrigger(RecalcTrigger,Trigger6M)),NA())</f>
        <v>1.5954800335075993E-2</v>
      </c>
      <c r="M1662" s="183">
        <f>IFERROR(_xll.qlIndexFixing(Index1Y,$H1662,TRUE,_xll.ohTrigger(RecalcTrigger,Trigger1Y)),NA())</f>
        <v>1.649541583009994E-2</v>
      </c>
      <c r="N1662" s="182">
        <f>IFERROR(_xll.qlIndexFixing(ONIndex1M,I1662,TRUE,_xll.ohTrigger(RecalcTrigger,Trigger1M)),NA())</f>
        <v>1.5542979869644924E-2</v>
      </c>
      <c r="O1662" s="44">
        <f>IFERROR(_xll.qlIndexFixing(ONIndex3M,I1662,TRUE,_xll.ohTrigger(RecalcTrigger,Trigger3M)),NA())</f>
        <v>1.5958868018683958E-2</v>
      </c>
      <c r="P1662" s="44">
        <f>IFERROR(_xll.qlIndexFixing(ONIndex6M,I1662,TRUE,_xll.ohTrigger(RecalcTrigger,Trigger6M)),NA())</f>
        <v>1.5992238468047759E-2</v>
      </c>
      <c r="Q1662" s="183">
        <f>IFERROR(_xll.qlIndexFixing(ONIndex1Y,I1662,TRUE,_xll.ohTrigger(RecalcTrigger,Trigger1Y)),NA())</f>
        <v>1.6451498493497141E-2</v>
      </c>
    </row>
    <row r="1663" spans="2:17" x14ac:dyDescent="0.2">
      <c r="B1663" s="39" t="s">
        <v>42</v>
      </c>
      <c r="D1663" s="42">
        <f>_xll.qlCalendarAdvance(Calendar,$D1662,B1663,"f",FALSE)</f>
        <v>51026</v>
      </c>
      <c r="E1663" s="177">
        <f>_xll.qlInterestRateIndexValueDate(IndexON,D1663)</f>
        <v>51026</v>
      </c>
      <c r="F1663" s="193">
        <f>IFERROR(_xll.qlIndexFixing(IndexON,D1663,TRUE,_xll.ohTrigger(RecalcTrigger,TriggerON)),NA())</f>
        <v>1.5598799263312202E-2</v>
      </c>
      <c r="H1663" s="42">
        <f>_xll.qlCalendarAdvance(Calendar,$H1662,B1663,"f",FALSE)</f>
        <v>51026</v>
      </c>
      <c r="I1663" s="177">
        <f>_xll.qlInterestRateIndexValueDate(Index1M,$H1663)</f>
        <v>51028</v>
      </c>
      <c r="J1663" s="182">
        <f>IFERROR(_xll.qlIndexFixing(Index1M,$H1663,TRUE,_xll.ohTrigger(RecalcTrigger,Trigger1M)),NA())</f>
        <v>1.5536476943067701E-2</v>
      </c>
      <c r="K1663" s="44">
        <f>IFERROR(_xll.qlIndexFixing(Index3M,H1663,TRUE,_xll.ohTrigger(RecalcTrigger,Trigger3M)),NA())</f>
        <v>1.5942735947165332E-2</v>
      </c>
      <c r="L1663" s="44">
        <f>IFERROR(_xll.qlIndexFixing(Index6M,$H1663,TRUE,_xll.ohTrigger(RecalcTrigger,Trigger6M)),NA())</f>
        <v>1.5946775602348882E-2</v>
      </c>
      <c r="M1663" s="183">
        <f>IFERROR(_xll.qlIndexFixing(Index1Y,$H1663,TRUE,_xll.ohTrigger(RecalcTrigger,Trigger1Y)),NA())</f>
        <v>1.6492519235197525E-2</v>
      </c>
      <c r="N1663" s="182">
        <f>IFERROR(_xll.qlIndexFixing(ONIndex1M,I1663,TRUE,_xll.ohTrigger(RecalcTrigger,Trigger1M)),NA())</f>
        <v>1.5536515347926994E-2</v>
      </c>
      <c r="O1663" s="44">
        <f>IFERROR(_xll.qlIndexFixing(ONIndex3M,I1663,TRUE,_xll.ohTrigger(RecalcTrigger,Trigger3M)),NA())</f>
        <v>1.595166988411556E-2</v>
      </c>
      <c r="P1663" s="44">
        <f>IFERROR(_xll.qlIndexFixing(ONIndex6M,I1663,TRUE,_xll.ohTrigger(RecalcTrigger,Trigger6M)),NA())</f>
        <v>1.5983671410104705E-2</v>
      </c>
      <c r="Q1663" s="183">
        <f>IFERROR(_xll.qlIndexFixing(ONIndex1Y,I1663,TRUE,_xll.ohTrigger(RecalcTrigger,Trigger1Y)),NA())</f>
        <v>1.6446428758305487E-2</v>
      </c>
    </row>
    <row r="1664" spans="2:17" x14ac:dyDescent="0.2">
      <c r="B1664" s="39" t="s">
        <v>42</v>
      </c>
      <c r="D1664" s="42">
        <f>_xll.qlCalendarAdvance(Calendar,$D1663,B1664,"f",FALSE)</f>
        <v>51033</v>
      </c>
      <c r="E1664" s="177">
        <f>_xll.qlInterestRateIndexValueDate(IndexON,D1664)</f>
        <v>51033</v>
      </c>
      <c r="F1664" s="193">
        <f>IFERROR(_xll.qlIndexFixing(IndexON,D1664,TRUE,_xll.ohTrigger(RecalcTrigger,TriggerON)),NA())</f>
        <v>1.5591868064976921E-2</v>
      </c>
      <c r="H1664" s="42">
        <f>_xll.qlCalendarAdvance(Calendar,$H1663,B1664,"f",FALSE)</f>
        <v>51033</v>
      </c>
      <c r="I1664" s="177">
        <f>_xll.qlInterestRateIndexValueDate(Index1M,$H1664)</f>
        <v>51035</v>
      </c>
      <c r="J1664" s="182">
        <f>IFERROR(_xll.qlIndexFixing(Index1M,$H1664,TRUE,_xll.ohTrigger(RecalcTrigger,Trigger1M)),NA())</f>
        <v>1.5530176863874368E-2</v>
      </c>
      <c r="K1664" s="44">
        <f>IFERROR(_xll.qlIndexFixing(Index3M,H1664,TRUE,_xll.ohTrigger(RecalcTrigger,Trigger3M)),NA())</f>
        <v>1.5935902077982261E-2</v>
      </c>
      <c r="L1664" s="44">
        <f>IFERROR(_xll.qlIndexFixing(Index6M,$H1664,TRUE,_xll.ohTrigger(RecalcTrigger,Trigger6M)),NA())</f>
        <v>1.5938801333487827E-2</v>
      </c>
      <c r="M1664" s="183">
        <f>IFERROR(_xll.qlIndexFixing(Index1Y,$H1664,TRUE,_xll.ohTrigger(RecalcTrigger,Trigger1Y)),NA())</f>
        <v>1.6489713421256338E-2</v>
      </c>
      <c r="N1664" s="182">
        <f>IFERROR(_xll.qlIndexFixing(ONIndex1M,I1664,TRUE,_xll.ohTrigger(RecalcTrigger,Trigger1M)),NA())</f>
        <v>1.5530115918060972E-2</v>
      </c>
      <c r="O1664" s="44">
        <f>IFERROR(_xll.qlIndexFixing(ONIndex3M,I1664,TRUE,_xll.ohTrigger(RecalcTrigger,Trigger3M)),NA())</f>
        <v>1.5944527855547008E-2</v>
      </c>
      <c r="P1664" s="44">
        <f>IFERROR(_xll.qlIndexFixing(ONIndex6M,I1664,TRUE,_xll.ohTrigger(RecalcTrigger,Trigger6M)),NA())</f>
        <v>1.5975151639295859E-2</v>
      </c>
      <c r="Q1664" s="183">
        <f>IFERROR(_xll.qlIndexFixing(ONIndex1Y,I1664,TRUE,_xll.ohTrigger(RecalcTrigger,Trigger1Y)),NA())</f>
        <v>1.6441440577876776E-2</v>
      </c>
    </row>
    <row r="1665" spans="2:17" x14ac:dyDescent="0.2">
      <c r="B1665" s="39" t="s">
        <v>42</v>
      </c>
      <c r="D1665" s="42">
        <f>_xll.qlCalendarAdvance(Calendar,$D1664,B1665,"f",FALSE)</f>
        <v>51040</v>
      </c>
      <c r="E1665" s="177">
        <f>_xll.qlInterestRateIndexValueDate(IndexON,D1665)</f>
        <v>51040</v>
      </c>
      <c r="F1665" s="193">
        <f>IFERROR(_xll.qlIndexFixing(IndexON,D1665,TRUE,_xll.ohTrigger(RecalcTrigger,TriggerON)),NA())</f>
        <v>1.558498893930782E-2</v>
      </c>
      <c r="H1665" s="42">
        <f>_xll.qlCalendarAdvance(Calendar,$H1664,B1665,"f",FALSE)</f>
        <v>51040</v>
      </c>
      <c r="I1665" s="177">
        <f>_xll.qlInterestRateIndexValueDate(Index1M,$H1665)</f>
        <v>51042</v>
      </c>
      <c r="J1665" s="182">
        <f>IFERROR(_xll.qlIndexFixing(Index1M,$H1665,TRUE,_xll.ohTrigger(RecalcTrigger,Trigger1M)),NA())</f>
        <v>1.552394268890811E-2</v>
      </c>
      <c r="K1665" s="44">
        <f>IFERROR(_xll.qlIndexFixing(Index3M,H1665,TRUE,_xll.ohTrigger(RecalcTrigger,Trigger3M)),NA())</f>
        <v>1.5929126240701991E-2</v>
      </c>
      <c r="L1665" s="44">
        <f>IFERROR(_xll.qlIndexFixing(Index6M,$H1665,TRUE,_xll.ohTrigger(RecalcTrigger,Trigger6M)),NA())</f>
        <v>1.593087775170416E-2</v>
      </c>
      <c r="M1665" s="183">
        <f>IFERROR(_xll.qlIndexFixing(Index1Y,$H1665,TRUE,_xll.ohTrigger(RecalcTrigger,Trigger1Y)),NA())</f>
        <v>1.6486256280122343E-2</v>
      </c>
      <c r="N1665" s="182">
        <f>IFERROR(_xll.qlIndexFixing(ONIndex1M,I1665,TRUE,_xll.ohTrigger(RecalcTrigger,Trigger1M)),NA())</f>
        <v>1.5523781852868623E-2</v>
      </c>
      <c r="O1665" s="44">
        <f>IFERROR(_xll.qlIndexFixing(ONIndex3M,I1665,TRUE,_xll.ohTrigger(RecalcTrigger,Trigger3M)),NA())</f>
        <v>1.593744217878168E-2</v>
      </c>
      <c r="P1665" s="44">
        <f>IFERROR(_xll.qlIndexFixing(ONIndex6M,I1665,TRUE,_xll.ohTrigger(RecalcTrigger,Trigger6M)),NA())</f>
        <v>1.5966679377523718E-2</v>
      </c>
      <c r="Q1665" s="183">
        <f>IFERROR(_xll.qlIndexFixing(ONIndex1Y,I1665,TRUE,_xll.ohTrigger(RecalcTrigger,Trigger1Y)),NA())</f>
        <v>1.6436534253170265E-2</v>
      </c>
    </row>
    <row r="1666" spans="2:17" x14ac:dyDescent="0.2">
      <c r="B1666" s="39" t="s">
        <v>42</v>
      </c>
      <c r="D1666" s="42">
        <f>_xll.qlCalendarAdvance(Calendar,$D1665,B1666,"f",FALSE)</f>
        <v>51047</v>
      </c>
      <c r="E1666" s="177">
        <f>_xll.qlInterestRateIndexValueDate(IndexON,D1666)</f>
        <v>51047</v>
      </c>
      <c r="F1666" s="193">
        <f>IFERROR(_xll.qlIndexFixing(IndexON,D1666,TRUE,_xll.ohTrigger(RecalcTrigger,TriggerON)),NA())</f>
        <v>1.5578162125393646E-2</v>
      </c>
      <c r="H1666" s="42">
        <f>_xll.qlCalendarAdvance(Calendar,$H1665,B1666,"f",FALSE)</f>
        <v>51047</v>
      </c>
      <c r="I1666" s="177">
        <f>_xll.qlInterestRateIndexValueDate(Index1M,$H1666)</f>
        <v>51049</v>
      </c>
      <c r="J1666" s="182">
        <f>IFERROR(_xll.qlIndexFixing(Index1M,$H1666,TRUE,_xll.ohTrigger(RecalcTrigger,Trigger1M)),NA())</f>
        <v>1.5517774691220509E-2</v>
      </c>
      <c r="K1666" s="44">
        <f>IFERROR(_xll.qlIndexFixing(Index3M,H1666,TRUE,_xll.ohTrigger(RecalcTrigger,Trigger3M)),NA())</f>
        <v>1.5922291829053872E-2</v>
      </c>
      <c r="L1666" s="44">
        <f>IFERROR(_xll.qlIndexFixing(Index6M,$H1666,TRUE,_xll.ohTrigger(RecalcTrigger,Trigger6M)),NA())</f>
        <v>1.5922811748258648E-2</v>
      </c>
      <c r="M1666" s="183">
        <f>IFERROR(_xll.qlIndexFixing(Index1Y,$H1666,TRUE,_xll.ohTrigger(RecalcTrigger,Trigger1Y)),NA())</f>
        <v>1.6484138111212701E-2</v>
      </c>
      <c r="N1666" s="182">
        <f>IFERROR(_xll.qlIndexFixing(ONIndex1M,I1666,TRUE,_xll.ohTrigger(RecalcTrigger,Trigger1M)),NA())</f>
        <v>1.5517513425091778E-2</v>
      </c>
      <c r="O1666" s="44">
        <f>IFERROR(_xll.qlIndexFixing(ONIndex3M,I1666,TRUE,_xll.ohTrigger(RecalcTrigger,Trigger3M)),NA())</f>
        <v>1.5930413099223273E-2</v>
      </c>
      <c r="P1666" s="44">
        <f>IFERROR(_xll.qlIndexFixing(ONIndex6M,I1666,TRUE,_xll.ohTrigger(RecalcTrigger,Trigger6M)),NA())</f>
        <v>1.5958254847010522E-2</v>
      </c>
      <c r="Q1666" s="183">
        <f>IFERROR(_xll.qlIndexFixing(ONIndex1Y,I1666,TRUE,_xll.ohTrigger(RecalcTrigger,Trigger1Y)),NA())</f>
        <v>1.6431710085065276E-2</v>
      </c>
    </row>
    <row r="1667" spans="2:17" x14ac:dyDescent="0.2">
      <c r="B1667" s="39" t="s">
        <v>42</v>
      </c>
      <c r="D1667" s="42">
        <f>_xll.qlCalendarAdvance(Calendar,$D1666,B1667,"f",FALSE)</f>
        <v>51054</v>
      </c>
      <c r="E1667" s="177">
        <f>_xll.qlInterestRateIndexValueDate(IndexON,D1667)</f>
        <v>51054</v>
      </c>
      <c r="F1667" s="193">
        <f>IFERROR(_xll.qlIndexFixing(IndexON,D1667,TRUE,_xll.ohTrigger(RecalcTrigger,TriggerON)),NA())</f>
        <v>1.5571387862403085E-2</v>
      </c>
      <c r="H1667" s="42">
        <f>_xll.qlCalendarAdvance(Calendar,$H1666,B1667,"f",FALSE)</f>
        <v>51054</v>
      </c>
      <c r="I1667" s="177">
        <f>_xll.qlInterestRateIndexValueDate(Index1M,$H1667)</f>
        <v>51056</v>
      </c>
      <c r="J1667" s="182">
        <f>IFERROR(_xll.qlIndexFixing(Index1M,$H1667,TRUE,_xll.ohTrigger(RecalcTrigger,Trigger1M)),NA())</f>
        <v>1.5511673143875637E-2</v>
      </c>
      <c r="K1667" s="44">
        <f>IFERROR(_xll.qlIndexFixing(Index3M,H1667,TRUE,_xll.ohTrigger(RecalcTrigger,Trigger3M)),NA())</f>
        <v>1.5915636728821233E-2</v>
      </c>
      <c r="L1667" s="44">
        <f>IFERROR(_xll.qlIndexFixing(Index6M,$H1667,TRUE,_xll.ohTrigger(RecalcTrigger,Trigger6M)),NA())</f>
        <v>1.5914993596292389E-2</v>
      </c>
      <c r="M1667" s="183">
        <f>IFERROR(_xll.qlIndexFixing(Index1Y,$H1667,TRUE,_xll.ohTrigger(RecalcTrigger,Trigger1Y)),NA())</f>
        <v>1.6481307901665979E-2</v>
      </c>
      <c r="N1667" s="182">
        <f>IFERROR(_xll.qlIndexFixing(ONIndex1M,I1667,TRUE,_xll.ohTrigger(RecalcTrigger,Trigger1M)),NA())</f>
        <v>1.5511310907712073E-2</v>
      </c>
      <c r="O1667" s="44">
        <f>IFERROR(_xll.qlIndexFixing(ONIndex3M,I1667,TRUE,_xll.ohTrigger(RecalcTrigger,Trigger3M)),NA())</f>
        <v>1.5923440862595228E-2</v>
      </c>
      <c r="P1667" s="44">
        <f>IFERROR(_xll.qlIndexFixing(ONIndex6M,I1667,TRUE,_xll.ohTrigger(RecalcTrigger,Trigger6M)),NA())</f>
        <v>1.5949878269738704E-2</v>
      </c>
      <c r="Q1667" s="183">
        <f>IFERROR(_xll.qlIndexFixing(ONIndex1Y,I1667,TRUE,_xll.ohTrigger(RecalcTrigger,Trigger1Y)),NA())</f>
        <v>1.6426968374680939E-2</v>
      </c>
    </row>
    <row r="1668" spans="2:17" x14ac:dyDescent="0.2">
      <c r="B1668" s="39" t="s">
        <v>42</v>
      </c>
      <c r="D1668" s="42">
        <f>_xll.qlCalendarAdvance(Calendar,$D1667,B1668,"f",FALSE)</f>
        <v>51061</v>
      </c>
      <c r="E1668" s="177">
        <f>_xll.qlInterestRateIndexValueDate(IndexON,D1668)</f>
        <v>51061</v>
      </c>
      <c r="F1668" s="193">
        <f>IFERROR(_xll.qlIndexFixing(IndexON,D1668,TRUE,_xll.ohTrigger(RecalcTrigger,TriggerON)),NA())</f>
        <v>1.5564666389584758E-2</v>
      </c>
      <c r="H1668" s="42">
        <f>_xll.qlCalendarAdvance(Calendar,$H1667,B1668,"f",FALSE)</f>
        <v>51061</v>
      </c>
      <c r="I1668" s="177">
        <f>_xll.qlInterestRateIndexValueDate(Index1M,$H1668)</f>
        <v>51063</v>
      </c>
      <c r="J1668" s="182">
        <f>IFERROR(_xll.qlIndexFixing(Index1M,$H1668,TRUE,_xll.ohTrigger(RecalcTrigger,Trigger1M)),NA())</f>
        <v>1.5505638319932569E-2</v>
      </c>
      <c r="K1668" s="44">
        <f>IFERROR(_xll.qlIndexFixing(Index3M,H1668,TRUE,_xll.ohTrigger(RecalcTrigger,Trigger3M)),NA())</f>
        <v>1.590904041962498E-2</v>
      </c>
      <c r="L1668" s="44">
        <f>IFERROR(_xll.qlIndexFixing(Index6M,$H1668,TRUE,_xll.ohTrigger(RecalcTrigger,Trigger6M)),NA())</f>
        <v>1.5907226819414796E-2</v>
      </c>
      <c r="M1668" s="183">
        <f>IFERROR(_xll.qlIndexFixing(Index1Y,$H1668,TRUE,_xll.ohTrigger(RecalcTrigger,Trigger1Y)),NA())</f>
        <v>1.6478447936253224E-2</v>
      </c>
      <c r="N1668" s="182">
        <f>IFERROR(_xll.qlIndexFixing(ONIndex1M,I1668,TRUE,_xll.ohTrigger(RecalcTrigger,Trigger1M)),NA())</f>
        <v>1.5505174573231528E-2</v>
      </c>
      <c r="O1668" s="44">
        <f>IFERROR(_xll.qlIndexFixing(ONIndex3M,I1668,TRUE,_xll.ohTrigger(RecalcTrigger,Trigger3M)),NA())</f>
        <v>1.5916525714301244E-2</v>
      </c>
      <c r="P1668" s="44">
        <f>IFERROR(_xll.qlIndexFixing(ONIndex6M,I1668,TRUE,_xll.ohTrigger(RecalcTrigger,Trigger6M)),NA())</f>
        <v>1.594154986761076E-2</v>
      </c>
      <c r="Q1668" s="183">
        <f>IFERROR(_xll.qlIndexFixing(ONIndex1Y,I1668,TRUE,_xll.ohTrigger(RecalcTrigger,Trigger1Y)),NA())</f>
        <v>1.6422309422736703E-2</v>
      </c>
    </row>
    <row r="1669" spans="2:17" x14ac:dyDescent="0.2">
      <c r="B1669" s="39" t="s">
        <v>42</v>
      </c>
      <c r="D1669" s="42">
        <f>_xll.qlCalendarAdvance(Calendar,$D1668,B1669,"f",FALSE)</f>
        <v>51068</v>
      </c>
      <c r="E1669" s="177">
        <f>_xll.qlInterestRateIndexValueDate(IndexON,D1669)</f>
        <v>51068</v>
      </c>
      <c r="F1669" s="193">
        <f>IFERROR(_xll.qlIndexFixing(IndexON,D1669,TRUE,_xll.ohTrigger(RecalcTrigger,TriggerON)),NA())</f>
        <v>1.5557997945947477E-2</v>
      </c>
      <c r="H1669" s="42">
        <f>_xll.qlCalendarAdvance(Calendar,$H1668,B1669,"f",FALSE)</f>
        <v>51068</v>
      </c>
      <c r="I1669" s="177">
        <f>_xll.qlInterestRateIndexValueDate(Index1M,$H1669)</f>
        <v>51070</v>
      </c>
      <c r="J1669" s="182">
        <f>IFERROR(_xll.qlIndexFixing(Index1M,$H1669,TRUE,_xll.ohTrigger(RecalcTrigger,Trigger1M)),NA())</f>
        <v>1.5499670492452877E-2</v>
      </c>
      <c r="K1669" s="44">
        <f>IFERROR(_xll.qlIndexFixing(Index3M,H1669,TRUE,_xll.ohTrigger(RecalcTrigger,Trigger3M)),NA())</f>
        <v>1.5902503147750716E-2</v>
      </c>
      <c r="L1669" s="44">
        <f>IFERROR(_xll.qlIndexFixing(Index6M,$H1669,TRUE,_xll.ohTrigger(RecalcTrigger,Trigger6M)),NA())</f>
        <v>1.5899511640846652E-2</v>
      </c>
      <c r="M1669" s="183">
        <f>IFERROR(_xll.qlIndexFixing(Index1Y,$H1669,TRUE,_xll.ohTrigger(RecalcTrigger,Trigger1Y)),NA())</f>
        <v>1.6475557171262582E-2</v>
      </c>
      <c r="N1669" s="182">
        <f>IFERROR(_xll.qlIndexFixing(ONIndex1M,I1669,TRUE,_xll.ohTrigger(RecalcTrigger,Trigger1M)),NA())</f>
        <v>1.5499104694711718E-2</v>
      </c>
      <c r="O1669" s="44">
        <f>IFERROR(_xll.qlIndexFixing(ONIndex3M,I1669,TRUE,_xll.ohTrigger(RecalcTrigger,Trigger3M)),NA())</f>
        <v>1.5909667900144697E-2</v>
      </c>
      <c r="P1669" s="44">
        <f>IFERROR(_xll.qlIndexFixing(ONIndex6M,I1669,TRUE,_xll.ohTrigger(RecalcTrigger,Trigger6M)),NA())</f>
        <v>1.5933269862768995E-2</v>
      </c>
      <c r="Q1669" s="183">
        <f>IFERROR(_xll.qlIndexFixing(ONIndex1Y,I1669,TRUE,_xll.ohTrigger(RecalcTrigger,Trigger1Y)),NA())</f>
        <v>1.6417733530271761E-2</v>
      </c>
    </row>
    <row r="1670" spans="2:17" x14ac:dyDescent="0.2">
      <c r="B1670" s="39" t="s">
        <v>42</v>
      </c>
      <c r="D1670" s="42">
        <f>_xll.qlCalendarAdvance(Calendar,$D1669,B1670,"f",FALSE)</f>
        <v>51075</v>
      </c>
      <c r="E1670" s="177">
        <f>_xll.qlInterestRateIndexValueDate(IndexON,D1670)</f>
        <v>51075</v>
      </c>
      <c r="F1670" s="193">
        <f>IFERROR(_xll.qlIndexFixing(IndexON,D1670,TRUE,_xll.ohTrigger(RecalcTrigger,TriggerON)),NA())</f>
        <v>1.5551382770739863E-2</v>
      </c>
      <c r="H1670" s="42">
        <f>_xll.qlCalendarAdvance(Calendar,$H1669,B1670,"f",FALSE)</f>
        <v>51075</v>
      </c>
      <c r="I1670" s="177">
        <f>_xll.qlInterestRateIndexValueDate(Index1M,$H1670)</f>
        <v>51077</v>
      </c>
      <c r="J1670" s="182">
        <f>IFERROR(_xll.qlIndexFixing(Index1M,$H1670,TRUE,_xll.ohTrigger(RecalcTrigger,Trigger1M)),NA())</f>
        <v>1.5493769934498136E-2</v>
      </c>
      <c r="K1670" s="44">
        <f>IFERROR(_xll.qlIndexFixing(Index3M,H1670,TRUE,_xll.ohTrigger(RecalcTrigger,Trigger3M)),NA())</f>
        <v>1.5896025159484909E-2</v>
      </c>
      <c r="L1670" s="44">
        <f>IFERROR(_xll.qlIndexFixing(Index6M,$H1670,TRUE,_xll.ohTrigger(RecalcTrigger,Trigger6M)),NA())</f>
        <v>1.5892027961394557E-2</v>
      </c>
      <c r="M1670" s="183">
        <f>IFERROR(_xll.qlIndexFixing(Index1Y,$H1670,TRUE,_xll.ohTrigger(RecalcTrigger,Trigger1Y)),NA())</f>
        <v>1.647263455972393E-2</v>
      </c>
      <c r="N1670" s="182">
        <f>IFERROR(_xll.qlIndexFixing(ONIndex1M,I1670,TRUE,_xll.ohTrigger(RecalcTrigger,Trigger1M)),NA())</f>
        <v>1.5493101544814536E-2</v>
      </c>
      <c r="O1670" s="44">
        <f>IFERROR(_xll.qlIndexFixing(ONIndex3M,I1670,TRUE,_xll.ohTrigger(RecalcTrigger,Trigger3M)),NA())</f>
        <v>1.5902867665609222E-2</v>
      </c>
      <c r="P1670" s="44">
        <f>IFERROR(_xll.qlIndexFixing(ONIndex6M,I1670,TRUE,_xll.ohTrigger(RecalcTrigger,Trigger6M)),NA())</f>
        <v>1.5925038477275777E-2</v>
      </c>
      <c r="Q1670" s="183">
        <f>IFERROR(_xll.qlIndexFixing(ONIndex1Y,I1670,TRUE,_xll.ohTrigger(RecalcTrigger,Trigger1Y)),NA())</f>
        <v>1.6413240998405243E-2</v>
      </c>
    </row>
    <row r="1671" spans="2:17" x14ac:dyDescent="0.2">
      <c r="B1671" s="39" t="s">
        <v>42</v>
      </c>
      <c r="D1671" s="42">
        <f>_xll.qlCalendarAdvance(Calendar,$D1670,B1671,"f",FALSE)</f>
        <v>51082</v>
      </c>
      <c r="E1671" s="177">
        <f>_xll.qlInterestRateIndexValueDate(IndexON,D1671)</f>
        <v>51082</v>
      </c>
      <c r="F1671" s="193">
        <f>IFERROR(_xll.qlIndexFixing(IndexON,D1671,TRUE,_xll.ohTrigger(RecalcTrigger,TriggerON)),NA())</f>
        <v>1.5544821103210538E-2</v>
      </c>
      <c r="H1671" s="42">
        <f>_xll.qlCalendarAdvance(Calendar,$H1670,B1671,"f",FALSE)</f>
        <v>51082</v>
      </c>
      <c r="I1671" s="177">
        <f>_xll.qlInterestRateIndexValueDate(Index1M,$H1671)</f>
        <v>51084</v>
      </c>
      <c r="J1671" s="182">
        <f>IFERROR(_xll.qlIndexFixing(Index1M,$H1671,TRUE,_xll.ohTrigger(RecalcTrigger,Trigger1M)),NA())</f>
        <v>1.5487936919129919E-2</v>
      </c>
      <c r="K1671" s="44">
        <f>IFERROR(_xll.qlIndexFixing(Index3M,H1671,TRUE,_xll.ohTrigger(RecalcTrigger,Trigger3M)),NA())</f>
        <v>1.588960670111229E-2</v>
      </c>
      <c r="L1671" s="44">
        <f>IFERROR(_xll.qlIndexFixing(Index6M,$H1671,TRUE,_xll.ohTrigger(RecalcTrigger,Trigger6M)),NA())</f>
        <v>1.5884413189549831E-2</v>
      </c>
      <c r="M1671" s="183">
        <f>IFERROR(_xll.qlIndexFixing(Index1Y,$H1671,TRUE,_xll.ohTrigger(RecalcTrigger,Trigger1Y)),NA())</f>
        <v>1.6469679051407587E-2</v>
      </c>
      <c r="N1671" s="182">
        <f>IFERROR(_xll.qlIndexFixing(ONIndex1M,I1671,TRUE,_xll.ohTrigger(RecalcTrigger,Trigger1M)),NA())</f>
        <v>1.5487165396361746E-2</v>
      </c>
      <c r="O1671" s="44">
        <f>IFERROR(_xll.qlIndexFixing(ONIndex3M,I1671,TRUE,_xll.ohTrigger(RecalcTrigger,Trigger3M)),NA())</f>
        <v>1.5896125256258387E-2</v>
      </c>
      <c r="P1671" s="44">
        <f>IFERROR(_xll.qlIndexFixing(ONIndex6M,I1671,TRUE,_xll.ohTrigger(RecalcTrigger,Trigger6M)),NA())</f>
        <v>1.5916855933113538E-2</v>
      </c>
      <c r="Q1671" s="183">
        <f>IFERROR(_xll.qlIndexFixing(ONIndex1Y,I1671,TRUE,_xll.ohTrigger(RecalcTrigger,Trigger1Y)),NA())</f>
        <v>1.6408832127776662E-2</v>
      </c>
    </row>
    <row r="1672" spans="2:17" x14ac:dyDescent="0.2">
      <c r="B1672" s="39" t="s">
        <v>42</v>
      </c>
      <c r="D1672" s="42">
        <f>_xll.qlCalendarAdvance(Calendar,$D1671,B1672,"f",FALSE)</f>
        <v>51089</v>
      </c>
      <c r="E1672" s="177">
        <f>_xll.qlInterestRateIndexValueDate(IndexON,D1672)</f>
        <v>51089</v>
      </c>
      <c r="F1672" s="193">
        <f>IFERROR(_xll.qlIndexFixing(IndexON,D1672,TRUE,_xll.ohTrigger(RecalcTrigger,TriggerON)),NA())</f>
        <v>1.5538313182448249E-2</v>
      </c>
      <c r="H1672" s="42">
        <f>_xll.qlCalendarAdvance(Calendar,$H1671,B1672,"f",FALSE)</f>
        <v>51089</v>
      </c>
      <c r="I1672" s="177">
        <f>_xll.qlInterestRateIndexValueDate(Index1M,$H1672)</f>
        <v>51091</v>
      </c>
      <c r="J1672" s="182">
        <f>IFERROR(_xll.qlIndexFixing(Index1M,$H1672,TRUE,_xll.ohTrigger(RecalcTrigger,Trigger1M)),NA())</f>
        <v>1.5482171719412297E-2</v>
      </c>
      <c r="K1672" s="44">
        <f>IFERROR(_xll.qlIndexFixing(Index3M,H1672,TRUE,_xll.ohTrigger(RecalcTrigger,Trigger3M)),NA())</f>
        <v>1.5883248018924545E-2</v>
      </c>
      <c r="L1672" s="44">
        <f>IFERROR(_xll.qlIndexFixing(Index6M,$H1672,TRUE,_xll.ohTrigger(RecalcTrigger,Trigger6M)),NA())</f>
        <v>1.5876850667279004E-2</v>
      </c>
      <c r="M1672" s="183">
        <f>IFERROR(_xll.qlIndexFixing(Index1Y,$H1672,TRUE,_xll.ohTrigger(RecalcTrigger,Trigger1Y)),NA())</f>
        <v>1.6466689592826905E-2</v>
      </c>
      <c r="N1672" s="182">
        <f>IFERROR(_xll.qlIndexFixing(ONIndex1M,I1672,TRUE,_xll.ohTrigger(RecalcTrigger,Trigger1M)),NA())</f>
        <v>1.548129652225505E-2</v>
      </c>
      <c r="O1672" s="44">
        <f>IFERROR(_xll.qlIndexFixing(ONIndex3M,I1672,TRUE,_xll.ohTrigger(RecalcTrigger,Trigger3M)),NA())</f>
        <v>1.5889440917815634E-2</v>
      </c>
      <c r="P1672" s="44">
        <f>IFERROR(_xll.qlIndexFixing(ONIndex6M,I1672,TRUE,_xll.ohTrigger(RecalcTrigger,Trigger6M)),NA())</f>
        <v>1.5908722452264712E-2</v>
      </c>
      <c r="Q1672" s="183">
        <f>IFERROR(_xll.qlIndexFixing(ONIndex1Y,I1672,TRUE,_xll.ohTrigger(RecalcTrigger,Trigger1Y)),NA())</f>
        <v>1.6404507219505149E-2</v>
      </c>
    </row>
    <row r="1673" spans="2:17" x14ac:dyDescent="0.2">
      <c r="B1673" s="39" t="s">
        <v>42</v>
      </c>
      <c r="D1673" s="42">
        <f>_xll.qlCalendarAdvance(Calendar,$D1672,B1673,"f",FALSE)</f>
        <v>51096</v>
      </c>
      <c r="E1673" s="177">
        <f>_xll.qlInterestRateIndexValueDate(IndexON,D1673)</f>
        <v>51096</v>
      </c>
      <c r="F1673" s="193">
        <f>IFERROR(_xll.qlIndexFixing(IndexON,D1673,TRUE,_xll.ohTrigger(RecalcTrigger,TriggerON)),NA())</f>
        <v>1.553185924746181E-2</v>
      </c>
      <c r="H1673" s="42">
        <f>_xll.qlCalendarAdvance(Calendar,$H1672,B1673,"f",FALSE)</f>
        <v>51096</v>
      </c>
      <c r="I1673" s="177">
        <f>_xll.qlInterestRateIndexValueDate(Index1M,$H1673)</f>
        <v>51098</v>
      </c>
      <c r="J1673" s="182">
        <f>IFERROR(_xll.qlIndexFixing(Index1M,$H1673,TRUE,_xll.ohTrigger(RecalcTrigger,Trigger1M)),NA())</f>
        <v>1.5476406567513319E-2</v>
      </c>
      <c r="K1673" s="44">
        <f>IFERROR(_xll.qlIndexFixing(Index3M,H1673,TRUE,_xll.ohTrigger(RecalcTrigger,Trigger3M)),NA())</f>
        <v>1.5876949359209875E-2</v>
      </c>
      <c r="L1673" s="44">
        <f>IFERROR(_xll.qlIndexFixing(Index6M,$H1673,TRUE,_xll.ohTrigger(RecalcTrigger,Trigger6M)),NA())</f>
        <v>1.5869340617797364E-2</v>
      </c>
      <c r="M1673" s="183">
        <f>IFERROR(_xll.qlIndexFixing(Index1Y,$H1673,TRUE,_xll.ohTrigger(RecalcTrigger,Trigger1Y)),NA())</f>
        <v>1.6463665127235672E-2</v>
      </c>
      <c r="N1673" s="182">
        <f>IFERROR(_xll.qlIndexFixing(ONIndex1M,I1673,TRUE,_xll.ohTrigger(RecalcTrigger,Trigger1M)),NA())</f>
        <v>1.5475495195076405E-2</v>
      </c>
      <c r="O1673" s="44">
        <f>IFERROR(_xll.qlIndexFixing(ONIndex3M,I1673,TRUE,_xll.ohTrigger(RecalcTrigger,Trigger3M)),NA())</f>
        <v>1.588281489568466E-2</v>
      </c>
      <c r="P1673" s="44">
        <f>IFERROR(_xll.qlIndexFixing(ONIndex6M,I1673,TRUE,_xll.ohTrigger(RecalcTrigger,Trigger6M)),NA())</f>
        <v>1.5900638257031474E-2</v>
      </c>
      <c r="Q1673" s="183">
        <f>IFERROR(_xll.qlIndexFixing(ONIndex1Y,I1673,TRUE,_xll.ohTrigger(RecalcTrigger,Trigger1Y)),NA())</f>
        <v>1.640026657454996E-2</v>
      </c>
    </row>
    <row r="1674" spans="2:17" x14ac:dyDescent="0.2">
      <c r="B1674" s="39" t="s">
        <v>42</v>
      </c>
      <c r="D1674" s="42">
        <f>_xll.qlCalendarAdvance(Calendar,$D1673,B1674,"f",FALSE)</f>
        <v>51103</v>
      </c>
      <c r="E1674" s="177">
        <f>_xll.qlInterestRateIndexValueDate(IndexON,D1674)</f>
        <v>51103</v>
      </c>
      <c r="F1674" s="193">
        <f>IFERROR(_xll.qlIndexFixing(IndexON,D1674,TRUE,_xll.ohTrigger(RecalcTrigger,TriggerON)),NA())</f>
        <v>1.552545953773965E-2</v>
      </c>
      <c r="H1674" s="42">
        <f>_xll.qlCalendarAdvance(Calendar,$H1673,B1674,"f",FALSE)</f>
        <v>51103</v>
      </c>
      <c r="I1674" s="177">
        <f>_xll.qlInterestRateIndexValueDate(Index1M,$H1674)</f>
        <v>51105</v>
      </c>
      <c r="J1674" s="182">
        <f>IFERROR(_xll.qlIndexFixing(Index1M,$H1674,TRUE,_xll.ohTrigger(RecalcTrigger,Trigger1M)),NA())</f>
        <v>1.5470845859180127E-2</v>
      </c>
      <c r="K1674" s="44">
        <f>IFERROR(_xll.qlIndexFixing(Index3M,H1674,TRUE,_xll.ohTrigger(RecalcTrigger,Trigger3M)),NA())</f>
        <v>1.5870795776465652E-2</v>
      </c>
      <c r="L1674" s="44">
        <f>IFERROR(_xll.qlIndexFixing(Index6M,$H1674,TRUE,_xll.ohTrigger(RecalcTrigger,Trigger6M)),NA())</f>
        <v>1.586171753538481E-2</v>
      </c>
      <c r="M1674" s="183">
        <f>IFERROR(_xll.qlIndexFixing(Index1Y,$H1674,TRUE,_xll.ohTrigger(RecalcTrigger,Trigger1Y)),NA())</f>
        <v>1.6460604594631584E-2</v>
      </c>
      <c r="N1674" s="182">
        <f>IFERROR(_xll.qlIndexFixing(ONIndex1M,I1674,TRUE,_xll.ohTrigger(RecalcTrigger,Trigger1M)),NA())</f>
        <v>1.5469761687967321E-2</v>
      </c>
      <c r="O1674" s="44">
        <f>IFERROR(_xll.qlIndexFixing(ONIndex3M,I1674,TRUE,_xll.ohTrigger(RecalcTrigger,Trigger3M)),NA())</f>
        <v>1.587624743574878E-2</v>
      </c>
      <c r="P1674" s="44">
        <f>IFERROR(_xll.qlIndexFixing(ONIndex6M,I1674,TRUE,_xll.ohTrigger(RecalcTrigger,Trigger6M)),NA())</f>
        <v>1.5892603569156449E-2</v>
      </c>
      <c r="Q1674" s="183">
        <f>IFERROR(_xll.qlIndexFixing(ONIndex1Y,I1674,TRUE,_xll.ohTrigger(RecalcTrigger,Trigger1Y)),NA())</f>
        <v>1.6396110493870353E-2</v>
      </c>
    </row>
    <row r="1675" spans="2:17" x14ac:dyDescent="0.2">
      <c r="B1675" s="39" t="s">
        <v>42</v>
      </c>
      <c r="D1675" s="42">
        <f>_xll.qlCalendarAdvance(Calendar,$D1674,B1675,"f",FALSE)</f>
        <v>51110</v>
      </c>
      <c r="E1675" s="177">
        <f>_xll.qlInterestRateIndexValueDate(IndexON,D1675)</f>
        <v>51110</v>
      </c>
      <c r="F1675" s="193">
        <f>IFERROR(_xll.qlIndexFixing(IndexON,D1675,TRUE,_xll.ohTrigger(RecalcTrigger,TriggerON)),NA())</f>
        <v>1.5519114292290581E-2</v>
      </c>
      <c r="H1675" s="42">
        <f>_xll.qlCalendarAdvance(Calendar,$H1674,B1675,"f",FALSE)</f>
        <v>51110</v>
      </c>
      <c r="I1675" s="177">
        <f>_xll.qlInterestRateIndexValueDate(Index1M,$H1675)</f>
        <v>51112</v>
      </c>
      <c r="J1675" s="182">
        <f>IFERROR(_xll.qlIndexFixing(Index1M,$H1675,TRUE,_xll.ohTrigger(RecalcTrigger,Trigger1M)),NA())</f>
        <v>1.5465285744793722E-2</v>
      </c>
      <c r="K1675" s="44">
        <f>IFERROR(_xll.qlIndexFixing(Index3M,H1675,TRUE,_xll.ohTrigger(RecalcTrigger,Trigger3M)),NA())</f>
        <v>1.5864613803484657E-2</v>
      </c>
      <c r="L1675" s="44">
        <f>IFERROR(_xll.qlIndexFixing(Index6M,$H1675,TRUE,_xll.ohTrigger(RecalcTrigger,Trigger6M)),NA())</f>
        <v>1.5854316634328222E-2</v>
      </c>
      <c r="M1675" s="183">
        <f>IFERROR(_xll.qlIndexFixing(Index1Y,$H1675,TRUE,_xll.ohTrigger(RecalcTrigger,Trigger1Y)),NA())</f>
        <v>1.6457506931754944E-2</v>
      </c>
      <c r="N1675" s="182">
        <f>IFERROR(_xll.qlIndexFixing(ONIndex1M,I1675,TRUE,_xll.ohTrigger(RecalcTrigger,Trigger1M)),NA())</f>
        <v>1.5464096273429817E-2</v>
      </c>
      <c r="O1675" s="44">
        <f>IFERROR(_xll.qlIndexFixing(ONIndex3M,I1675,TRUE,_xll.ohTrigger(RecalcTrigger,Trigger3M)),NA())</f>
        <v>1.5869738783251819E-2</v>
      </c>
      <c r="P1675" s="44">
        <f>IFERROR(_xll.qlIndexFixing(ONIndex6M,I1675,TRUE,_xll.ohTrigger(RecalcTrigger,Trigger6M)),NA())</f>
        <v>1.5884618610781942E-2</v>
      </c>
      <c r="Q1675" s="183">
        <f>IFERROR(_xll.qlIndexFixing(ONIndex1Y,I1675,TRUE,_xll.ohTrigger(RecalcTrigger,Trigger1Y)),NA())</f>
        <v>1.6392039278265713E-2</v>
      </c>
    </row>
    <row r="1676" spans="2:17" x14ac:dyDescent="0.2">
      <c r="B1676" s="39" t="s">
        <v>42</v>
      </c>
      <c r="D1676" s="42">
        <f>_xll.qlCalendarAdvance(Calendar,$D1675,B1676,"f",FALSE)</f>
        <v>51117</v>
      </c>
      <c r="E1676" s="177">
        <f>_xll.qlInterestRateIndexValueDate(IndexON,D1676)</f>
        <v>51117</v>
      </c>
      <c r="F1676" s="193">
        <f>IFERROR(_xll.qlIndexFixing(IndexON,D1676,TRUE,_xll.ohTrigger(RecalcTrigger,TriggerON)),NA())</f>
        <v>1.5512823750283289E-2</v>
      </c>
      <c r="H1676" s="42">
        <f>_xll.qlCalendarAdvance(Calendar,$H1675,B1676,"f",FALSE)</f>
        <v>51117</v>
      </c>
      <c r="I1676" s="177">
        <f>_xll.qlInterestRateIndexValueDate(Index1M,$H1676)</f>
        <v>51119</v>
      </c>
      <c r="J1676" s="182">
        <f>IFERROR(_xll.qlIndexFixing(Index1M,$H1676,TRUE,_xll.ohTrigger(RecalcTrigger,Trigger1M)),NA())</f>
        <v>1.5459794538319194E-2</v>
      </c>
      <c r="K1676" s="44">
        <f>IFERROR(_xll.qlIndexFixing(Index3M,H1676,TRUE,_xll.ohTrigger(RecalcTrigger,Trigger3M)),NA())</f>
        <v>1.5858492571485139E-2</v>
      </c>
      <c r="L1676" s="44">
        <f>IFERROR(_xll.qlIndexFixing(Index6M,$H1676,TRUE,_xll.ohTrigger(RecalcTrigger,Trigger6M)),NA())</f>
        <v>1.5846968894138381E-2</v>
      </c>
      <c r="M1676" s="183">
        <f>IFERROR(_xll.qlIndexFixing(Index1Y,$H1676,TRUE,_xll.ohTrigger(RecalcTrigger,Trigger1Y)),NA())</f>
        <v>1.6454371072089094E-2</v>
      </c>
      <c r="N1676" s="182">
        <f>IFERROR(_xll.qlIndexFixing(ONIndex1M,I1676,TRUE,_xll.ohTrigger(RecalcTrigger,Trigger1M)),NA())</f>
        <v>1.5458499224365596E-2</v>
      </c>
      <c r="O1676" s="44">
        <f>IFERROR(_xll.qlIndexFixing(ONIndex3M,I1676,TRUE,_xll.ohTrigger(RecalcTrigger,Trigger3M)),NA())</f>
        <v>1.5863289183917217E-2</v>
      </c>
      <c r="P1676" s="44">
        <f>IFERROR(_xll.qlIndexFixing(ONIndex6M,I1676,TRUE,_xll.ohTrigger(RecalcTrigger,Trigger6M)),NA())</f>
        <v>1.5876683603890385E-2</v>
      </c>
      <c r="Q1676" s="183">
        <f>IFERROR(_xll.qlIndexFixing(ONIndex1Y,I1676,TRUE,_xll.ohTrigger(RecalcTrigger,Trigger1Y)),NA())</f>
        <v>1.6388053228935107E-2</v>
      </c>
    </row>
    <row r="1677" spans="2:17" x14ac:dyDescent="0.2">
      <c r="B1677" s="39" t="s">
        <v>42</v>
      </c>
      <c r="D1677" s="42">
        <f>_xll.qlCalendarAdvance(Calendar,$D1676,B1677,"f",FALSE)</f>
        <v>51124</v>
      </c>
      <c r="E1677" s="177">
        <f>_xll.qlInterestRateIndexValueDate(IndexON,D1677)</f>
        <v>51124</v>
      </c>
      <c r="F1677" s="193">
        <f>IFERROR(_xll.qlIndexFixing(IndexON,D1677,TRUE,_xll.ohTrigger(RecalcTrigger,TriggerON)),NA())</f>
        <v>1.5506588150886458E-2</v>
      </c>
      <c r="H1677" s="42">
        <f>_xll.qlCalendarAdvance(Calendar,$H1676,B1677,"f",FALSE)</f>
        <v>51124</v>
      </c>
      <c r="I1677" s="177">
        <f>_xll.qlInterestRateIndexValueDate(Index1M,$H1677)</f>
        <v>51126</v>
      </c>
      <c r="J1677" s="182">
        <f>IFERROR(_xll.qlIndexFixing(Index1M,$H1677,TRUE,_xll.ohTrigger(RecalcTrigger,Trigger1M)),NA())</f>
        <v>1.5454372512815617E-2</v>
      </c>
      <c r="K1677" s="44">
        <f>IFERROR(_xll.qlIndexFixing(Index3M,H1677,TRUE,_xll.ohTrigger(RecalcTrigger,Trigger3M)),NA())</f>
        <v>1.5852432326751844E-2</v>
      </c>
      <c r="L1677" s="44">
        <f>IFERROR(_xll.qlIndexFixing(Index6M,$H1677,TRUE,_xll.ohTrigger(RecalcTrigger,Trigger6M)),NA())</f>
        <v>1.5839674538043934E-2</v>
      </c>
      <c r="M1677" s="183">
        <f>IFERROR(_xll.qlIndexFixing(Index1Y,$H1677,TRUE,_xll.ohTrigger(RecalcTrigger,Trigger1Y)),NA())</f>
        <v>1.6451195945861936E-2</v>
      </c>
      <c r="N1677" s="182">
        <f>IFERROR(_xll.qlIndexFixing(ONIndex1M,I1677,TRUE,_xll.ohTrigger(RecalcTrigger,Trigger1M)),NA())</f>
        <v>1.5452186659574707E-2</v>
      </c>
      <c r="O1677" s="44">
        <f>IFERROR(_xll.qlIndexFixing(ONIndex3M,I1677,TRUE,_xll.ohTrigger(RecalcTrigger,Trigger3M)),NA())</f>
        <v>1.5855990838229417E-2</v>
      </c>
      <c r="P1677" s="44">
        <f>IFERROR(_xll.qlIndexFixing(ONIndex6M,I1677,TRUE,_xll.ohTrigger(RecalcTrigger,Trigger6M)),NA())</f>
        <v>1.5867676474607961E-2</v>
      </c>
      <c r="Q1677" s="183">
        <f>IFERROR(_xll.qlIndexFixing(ONIndex1Y,I1677,TRUE,_xll.ohTrigger(RecalcTrigger,Trigger1Y)),NA())</f>
        <v>1.638360241489778E-2</v>
      </c>
    </row>
    <row r="1678" spans="2:17" x14ac:dyDescent="0.2">
      <c r="B1678" s="39" t="s">
        <v>42</v>
      </c>
      <c r="D1678" s="42">
        <f>_xll.qlCalendarAdvance(Calendar,$D1677,B1678,"f",FALSE)</f>
        <v>51131</v>
      </c>
      <c r="E1678" s="177">
        <f>_xll.qlInterestRateIndexValueDate(IndexON,D1678)</f>
        <v>51131</v>
      </c>
      <c r="F1678" s="193">
        <f>IFERROR(_xll.qlIndexFixing(IndexON,D1678,TRUE,_xll.ohTrigger(RecalcTrigger,TriggerON)),NA())</f>
        <v>1.5500407733268773E-2</v>
      </c>
      <c r="H1678" s="42">
        <f>_xll.qlCalendarAdvance(Calendar,$H1677,B1678,"f",FALSE)</f>
        <v>51131</v>
      </c>
      <c r="I1678" s="177">
        <f>_xll.qlInterestRateIndexValueDate(Index1M,$H1678)</f>
        <v>51133</v>
      </c>
      <c r="J1678" s="182">
        <f>IFERROR(_xll.qlIndexFixing(Index1M,$H1678,TRUE,_xll.ohTrigger(RecalcTrigger,Trigger1M)),NA())</f>
        <v>1.5449019941357056E-2</v>
      </c>
      <c r="K1678" s="44">
        <f>IFERROR(_xll.qlIndexFixing(Index3M,H1678,TRUE,_xll.ohTrigger(RecalcTrigger,Trigger3M)),NA())</f>
        <v>1.5846433315572162E-2</v>
      </c>
      <c r="L1678" s="44">
        <f>IFERROR(_xll.qlIndexFixing(Index6M,$H1678,TRUE,_xll.ohTrigger(RecalcTrigger,Trigger6M)),NA())</f>
        <v>1.5832433789270475E-2</v>
      </c>
      <c r="M1678" s="183">
        <f>IFERROR(_xll.qlIndexFixing(Index1Y,$H1678,TRUE,_xll.ohTrigger(RecalcTrigger,Trigger1Y)),NA())</f>
        <v>1.6447980480044849E-2</v>
      </c>
      <c r="N1678" s="182">
        <f>IFERROR(_xll.qlIndexFixing(ONIndex1M,I1678,TRUE,_xll.ohTrigger(RecalcTrigger,Trigger1M)),NA())</f>
        <v>1.544751131378419E-2</v>
      </c>
      <c r="O1678" s="44">
        <f>IFERROR(_xll.qlIndexFixing(ONIndex3M,I1678,TRUE,_xll.ohTrigger(RecalcTrigger,Trigger3M)),NA())</f>
        <v>1.5850568127149245E-2</v>
      </c>
      <c r="P1678" s="44">
        <f>IFERROR(_xll.qlIndexFixing(ONIndex6M,I1678,TRUE,_xll.ohTrigger(RecalcTrigger,Trigger6M)),NA())</f>
        <v>1.586096433288553E-2</v>
      </c>
      <c r="Q1678" s="183">
        <f>IFERROR(_xll.qlIndexFixing(ONIndex1Y,I1678,TRUE,_xll.ohTrigger(RecalcTrigger,Trigger1Y)),NA())</f>
        <v>1.6380337832213598E-2</v>
      </c>
    </row>
    <row r="1679" spans="2:17" x14ac:dyDescent="0.2">
      <c r="B1679" s="39" t="s">
        <v>42</v>
      </c>
      <c r="D1679" s="42">
        <f>_xll.qlCalendarAdvance(Calendar,$D1678,B1679,"f",FALSE)</f>
        <v>51138</v>
      </c>
      <c r="E1679" s="177">
        <f>_xll.qlInterestRateIndexValueDate(IndexON,D1679)</f>
        <v>51138</v>
      </c>
      <c r="F1679" s="193">
        <f>IFERROR(_xll.qlIndexFixing(IndexON,D1679,TRUE,_xll.ohTrigger(RecalcTrigger,TriggerON)),NA())</f>
        <v>1.5494282736598919E-2</v>
      </c>
      <c r="H1679" s="42">
        <f>_xll.qlCalendarAdvance(Calendar,$H1678,B1679,"f",FALSE)</f>
        <v>51138</v>
      </c>
      <c r="I1679" s="177">
        <f>_xll.qlInterestRateIndexValueDate(Index1M,$H1679)</f>
        <v>51140</v>
      </c>
      <c r="J1679" s="182">
        <f>IFERROR(_xll.qlIndexFixing(Index1M,$H1679,TRUE,_xll.ohTrigger(RecalcTrigger,Trigger1M)),NA())</f>
        <v>1.5443737097007582E-2</v>
      </c>
      <c r="K1679" s="44">
        <f>IFERROR(_xll.qlIndexFixing(Index3M,H1679,TRUE,_xll.ohTrigger(RecalcTrigger,Trigger3M)),NA())</f>
        <v>1.5840495784236991E-2</v>
      </c>
      <c r="L1679" s="44">
        <f>IFERROR(_xll.qlIndexFixing(Index6M,$H1679,TRUE,_xll.ohTrigger(RecalcTrigger,Trigger6M)),NA())</f>
        <v>1.5825394749691527E-2</v>
      </c>
      <c r="M1679" s="183">
        <f>IFERROR(_xll.qlIndexFixing(Index1Y,$H1679,TRUE,_xll.ohTrigger(RecalcTrigger,Trigger1Y)),NA())</f>
        <v>1.644472359835486E-2</v>
      </c>
      <c r="N1679" s="182">
        <f>IFERROR(_xll.qlIndexFixing(ONIndex1M,I1679,TRUE,_xll.ohTrigger(RecalcTrigger,Trigger1M)),NA())</f>
        <v>1.5442120997910536E-2</v>
      </c>
      <c r="O1679" s="44">
        <f>IFERROR(_xll.qlIndexFixing(ONIndex3M,I1679,TRUE,_xll.ohTrigger(RecalcTrigger,Trigger3M)),NA())</f>
        <v>1.5844297160922949E-2</v>
      </c>
      <c r="P1679" s="44">
        <f>IFERROR(_xll.qlIndexFixing(ONIndex6M,I1679,TRUE,_xll.ohTrigger(RecalcTrigger,Trigger6M)),NA())</f>
        <v>1.5853180512817033E-2</v>
      </c>
      <c r="Q1679" s="183">
        <f>IFERROR(_xll.qlIndexFixing(ONIndex1Y,I1679,TRUE,_xll.ohTrigger(RecalcTrigger,Trigger1Y)),NA())</f>
        <v>1.6376609086821148E-2</v>
      </c>
    </row>
    <row r="1680" spans="2:17" x14ac:dyDescent="0.2">
      <c r="B1680" s="39" t="s">
        <v>42</v>
      </c>
      <c r="D1680" s="42">
        <f>_xll.qlCalendarAdvance(Calendar,$D1679,B1680,"f",FALSE)</f>
        <v>51145</v>
      </c>
      <c r="E1680" s="177">
        <f>_xll.qlInterestRateIndexValueDate(IndexON,D1680)</f>
        <v>51145</v>
      </c>
      <c r="F1680" s="193">
        <f>IFERROR(_xll.qlIndexFixing(IndexON,D1680,TRUE,_xll.ohTrigger(RecalcTrigger,TriggerON)),NA())</f>
        <v>1.5488213400045581E-2</v>
      </c>
      <c r="H1680" s="42">
        <f>_xll.qlCalendarAdvance(Calendar,$H1679,B1680,"f",FALSE)</f>
        <v>51145</v>
      </c>
      <c r="I1680" s="177">
        <f>_xll.qlInterestRateIndexValueDate(Index1M,$H1680)</f>
        <v>51147</v>
      </c>
      <c r="J1680" s="182">
        <f>IFERROR(_xll.qlIndexFixing(Index1M,$H1680,TRUE,_xll.ohTrigger(RecalcTrigger,Trigger1M)),NA())</f>
        <v>1.5438524252836261E-2</v>
      </c>
      <c r="K1680" s="44">
        <f>IFERROR(_xll.qlIndexFixing(Index3M,H1680,TRUE,_xll.ohTrigger(RecalcTrigger,Trigger3M)),NA())</f>
        <v>1.5834619979034598E-2</v>
      </c>
      <c r="L1680" s="44">
        <f>IFERROR(_xll.qlIndexFixing(Index6M,$H1680,TRUE,_xll.ohTrigger(RecalcTrigger,Trigger6M)),NA())</f>
        <v>1.581825825985772E-2</v>
      </c>
      <c r="M1680" s="183">
        <f>IFERROR(_xll.qlIndexFixing(Index1Y,$H1680,TRUE,_xll.ohTrigger(RecalcTrigger,Trigger1Y)),NA())</f>
        <v>1.6441424221253546E-2</v>
      </c>
      <c r="N1680" s="182">
        <f>IFERROR(_xll.qlIndexFixing(ONIndex1M,I1680,TRUE,_xll.ohTrigger(RecalcTrigger,Trigger1M)),NA())</f>
        <v>1.5436800138717288E-2</v>
      </c>
      <c r="O1680" s="44">
        <f>IFERROR(_xll.qlIndexFixing(ONIndex3M,I1680,TRUE,_xll.ohTrigger(RecalcTrigger,Trigger3M)),NA())</f>
        <v>1.5838086230353099E-2</v>
      </c>
      <c r="P1680" s="44">
        <f>IFERROR(_xll.qlIndexFixing(ONIndex6M,I1680,TRUE,_xll.ohTrigger(RecalcTrigger,Trigger6M)),NA())</f>
        <v>1.5845447532480961E-2</v>
      </c>
      <c r="Q1680" s="183">
        <f>IFERROR(_xll.qlIndexFixing(ONIndex1Y,I1680,TRUE,_xll.ohTrigger(RecalcTrigger,Trigger1Y)),NA())</f>
        <v>1.6372966711299952E-2</v>
      </c>
    </row>
    <row r="1681" spans="2:17" x14ac:dyDescent="0.2">
      <c r="B1681" s="39" t="s">
        <v>42</v>
      </c>
      <c r="D1681" s="42">
        <f>_xll.qlCalendarAdvance(Calendar,$D1680,B1681,"f",FALSE)</f>
        <v>51152</v>
      </c>
      <c r="E1681" s="177">
        <f>_xll.qlInterestRateIndexValueDate(IndexON,D1681)</f>
        <v>51152</v>
      </c>
      <c r="F1681" s="193">
        <f>IFERROR(_xll.qlIndexFixing(IndexON,D1681,TRUE,_xll.ohTrigger(RecalcTrigger,TriggerON)),NA())</f>
        <v>1.5482199962857379E-2</v>
      </c>
      <c r="H1681" s="42">
        <f>_xll.qlCalendarAdvance(Calendar,$H1680,B1681,"f",FALSE)</f>
        <v>51152</v>
      </c>
      <c r="I1681" s="177">
        <f>_xll.qlInterestRateIndexValueDate(Index1M,$H1681)</f>
        <v>51154</v>
      </c>
      <c r="J1681" s="182">
        <f>IFERROR(_xll.qlIndexFixing(Index1M,$H1681,TRUE,_xll.ohTrigger(RecalcTrigger,Trigger1M)),NA())</f>
        <v>1.5433381681912162E-2</v>
      </c>
      <c r="K1681" s="44">
        <f>IFERROR(_xll.qlIndexFixing(Index3M,H1681,TRUE,_xll.ohTrigger(RecalcTrigger,Trigger3M)),NA())</f>
        <v>1.5828806146259394E-2</v>
      </c>
      <c r="L1681" s="44">
        <f>IFERROR(_xll.qlIndexFixing(Index6M,$H1681,TRUE,_xll.ohTrigger(RecalcTrigger,Trigger6M)),NA())</f>
        <v>1.5811176028574531E-2</v>
      </c>
      <c r="M1681" s="183">
        <f>IFERROR(_xll.qlIndexFixing(Index1Y,$H1681,TRUE,_xll.ohTrigger(RecalcTrigger,Trigger1Y)),NA())</f>
        <v>1.643808126594945E-2</v>
      </c>
      <c r="N1681" s="182">
        <f>IFERROR(_xll.qlIndexFixing(ONIndex1M,I1681,TRUE,_xll.ohTrigger(RecalcTrigger,Trigger1M)),NA())</f>
        <v>1.5431549009026213E-2</v>
      </c>
      <c r="O1681" s="44">
        <f>IFERROR(_xll.qlIndexFixing(ONIndex3M,I1681,TRUE,_xll.ohTrigger(RecalcTrigger,Trigger3M)),NA())</f>
        <v>1.5831935580763457E-2</v>
      </c>
      <c r="P1681" s="44">
        <f>IFERROR(_xll.qlIndexFixing(ONIndex6M,I1681,TRUE,_xll.ohTrigger(RecalcTrigger,Trigger6M)),NA())</f>
        <v>1.5837765613699872E-2</v>
      </c>
      <c r="Q1681" s="183">
        <f>IFERROR(_xll.qlIndexFixing(ONIndex1Y,I1681,TRUE,_xll.ohTrigger(RecalcTrigger,Trigger1Y)),NA())</f>
        <v>1.6369411006689205E-2</v>
      </c>
    </row>
    <row r="1682" spans="2:17" x14ac:dyDescent="0.2">
      <c r="B1682" s="39" t="s">
        <v>42</v>
      </c>
      <c r="D1682" s="42">
        <f>_xll.qlCalendarAdvance(Calendar,$D1681,B1682,"f",FALSE)</f>
        <v>51159</v>
      </c>
      <c r="E1682" s="177">
        <f>_xll.qlInterestRateIndexValueDate(IndexON,D1682)</f>
        <v>51159</v>
      </c>
      <c r="F1682" s="193">
        <f>IFERROR(_xll.qlIndexFixing(IndexON,D1682,TRUE,_xll.ohTrigger(RecalcTrigger,TriggerON)),NA())</f>
        <v>1.5476242663963191E-2</v>
      </c>
      <c r="H1682" s="42">
        <f>_xll.qlCalendarAdvance(Calendar,$H1681,B1682,"f",FALSE)</f>
        <v>51159</v>
      </c>
      <c r="I1682" s="177">
        <f>_xll.qlInterestRateIndexValueDate(Index1M,$H1682)</f>
        <v>51161</v>
      </c>
      <c r="J1682" s="182">
        <f>IFERROR(_xll.qlIndexFixing(Index1M,$H1682,TRUE,_xll.ohTrigger(RecalcTrigger,Trigger1M)),NA())</f>
        <v>1.5428309657309347E-2</v>
      </c>
      <c r="K1682" s="44">
        <f>IFERROR(_xll.qlIndexFixing(Index3M,H1682,TRUE,_xll.ohTrigger(RecalcTrigger,Trigger3M)),NA())</f>
        <v>1.5823054532201404E-2</v>
      </c>
      <c r="L1682" s="44">
        <f>IFERROR(_xll.qlIndexFixing(Index6M,$H1682,TRUE,_xll.ohTrigger(RecalcTrigger,Trigger6M)),NA())</f>
        <v>1.5804148279066042E-2</v>
      </c>
      <c r="M1682" s="183">
        <f>IFERROR(_xll.qlIndexFixing(Index1Y,$H1682,TRUE,_xll.ohTrigger(RecalcTrigger,Trigger1Y)),NA())</f>
        <v>1.6434693646396315E-2</v>
      </c>
      <c r="N1682" s="182">
        <f>IFERROR(_xll.qlIndexFixing(ONIndex1M,I1682,TRUE,_xll.ohTrigger(RecalcTrigger,Trigger1M)),NA())</f>
        <v>1.5426367881659075E-2</v>
      </c>
      <c r="O1682" s="44">
        <f>IFERROR(_xll.qlIndexFixing(ONIndex3M,I1682,TRUE,_xll.ohTrigger(RecalcTrigger,Trigger3M)),NA())</f>
        <v>1.5825845457957399E-2</v>
      </c>
      <c r="P1682" s="44">
        <f>IFERROR(_xll.qlIndexFixing(ONIndex6M,I1682,TRUE,_xll.ohTrigger(RecalcTrigger,Trigger6M)),NA())</f>
        <v>1.5830134978775945E-2</v>
      </c>
      <c r="Q1682" s="183">
        <f>IFERROR(_xll.qlIndexFixing(ONIndex1Y,I1682,TRUE,_xll.ohTrigger(RecalcTrigger,Trigger1Y)),NA())</f>
        <v>1.6365942273948164E-2</v>
      </c>
    </row>
    <row r="1683" spans="2:17" x14ac:dyDescent="0.2">
      <c r="B1683" s="39" t="s">
        <v>42</v>
      </c>
      <c r="D1683" s="42">
        <f>_xll.qlCalendarAdvance(Calendar,$D1682,B1683,"f",FALSE)</f>
        <v>51166</v>
      </c>
      <c r="E1683" s="177">
        <f>_xll.qlInterestRateIndexValueDate(IndexON,D1683)</f>
        <v>51166</v>
      </c>
      <c r="F1683" s="193">
        <f>IFERROR(_xll.qlIndexFixing(IndexON,D1683,TRUE,_xll.ohTrigger(RecalcTrigger,TriggerON)),NA())</f>
        <v>1.5470341742851446E-2</v>
      </c>
      <c r="H1683" s="42">
        <f>_xll.qlCalendarAdvance(Calendar,$H1682,B1683,"f",FALSE)</f>
        <v>51166</v>
      </c>
      <c r="I1683" s="177">
        <f>_xll.qlInterestRateIndexValueDate(Index1M,$H1683)</f>
        <v>51168</v>
      </c>
      <c r="J1683" s="182">
        <f>IFERROR(_xll.qlIndexFixing(Index1M,$H1683,TRUE,_xll.ohTrigger(RecalcTrigger,Trigger1M)),NA())</f>
        <v>1.5423372309416402E-2</v>
      </c>
      <c r="K1683" s="44">
        <f>IFERROR(_xll.qlIndexFixing(Index3M,H1683,TRUE,_xll.ohTrigger(RecalcTrigger,Trigger3M)),NA())</f>
        <v>1.5817412991277813E-2</v>
      </c>
      <c r="L1683" s="44">
        <f>IFERROR(_xll.qlIndexFixing(Index6M,$H1683,TRUE,_xll.ohTrigger(RecalcTrigger,Trigger6M)),NA())</f>
        <v>1.5797175234559837E-2</v>
      </c>
      <c r="M1683" s="183">
        <f>IFERROR(_xll.qlIndexFixing(Index1Y,$H1683,TRUE,_xll.ohTrigger(RecalcTrigger,Trigger1Y)),NA())</f>
        <v>1.643126027329549E-2</v>
      </c>
      <c r="N1683" s="182">
        <f>IFERROR(_xll.qlIndexFixing(ONIndex1M,I1683,TRUE,_xll.ohTrigger(RecalcTrigger,Trigger1M)),NA())</f>
        <v>1.5421257029277768E-2</v>
      </c>
      <c r="O1683" s="44">
        <f>IFERROR(_xll.qlIndexFixing(ONIndex3M,I1683,TRUE,_xll.ohTrigger(RecalcTrigger,Trigger3M)),NA())</f>
        <v>1.5819816107498497E-2</v>
      </c>
      <c r="P1683" s="44">
        <f>IFERROR(_xll.qlIndexFixing(ONIndex6M,I1683,TRUE,_xll.ohTrigger(RecalcTrigger,Trigger6M)),NA())</f>
        <v>1.5822555849611675E-2</v>
      </c>
      <c r="Q1683" s="183">
        <f>IFERROR(_xll.qlIndexFixing(ONIndex1Y,I1683,TRUE,_xll.ohTrigger(RecalcTrigger,Trigger1Y)),NA())</f>
        <v>1.6362560813796279E-2</v>
      </c>
    </row>
    <row r="1684" spans="2:17" x14ac:dyDescent="0.2">
      <c r="B1684" s="39" t="s">
        <v>42</v>
      </c>
      <c r="D1684" s="42">
        <f>_xll.qlCalendarAdvance(Calendar,$D1683,B1684,"f",FALSE)</f>
        <v>51173</v>
      </c>
      <c r="E1684" s="177">
        <f>_xll.qlInterestRateIndexValueDate(IndexON,D1684)</f>
        <v>51173</v>
      </c>
      <c r="F1684" s="193">
        <f>IFERROR(_xll.qlIndexFixing(IndexON,D1684,TRUE,_xll.ohTrigger(RecalcTrigger,TriggerON)),NA())</f>
        <v>1.5464497438530955E-2</v>
      </c>
      <c r="H1684" s="42">
        <f>_xll.qlCalendarAdvance(Calendar,$H1683,B1684,"f",FALSE)</f>
        <v>51173</v>
      </c>
      <c r="I1684" s="177">
        <f>_xll.qlInterestRateIndexValueDate(Index1M,$H1684)</f>
        <v>51175</v>
      </c>
      <c r="J1684" s="182">
        <f>IFERROR(_xll.qlIndexFixing(Index1M,$H1684,TRUE,_xll.ohTrigger(RecalcTrigger,Trigger1M)),NA())</f>
        <v>1.5418427532155646E-2</v>
      </c>
      <c r="K1684" s="44">
        <f>IFERROR(_xll.qlIndexFixing(Index3M,H1684,TRUE,_xll.ohTrigger(RecalcTrigger,Trigger3M)),NA())</f>
        <v>1.5811782274933961E-2</v>
      </c>
      <c r="L1684" s="44">
        <f>IFERROR(_xll.qlIndexFixing(Index6M,$H1684,TRUE,_xll.ohTrigger(RecalcTrigger,Trigger6M)),NA())</f>
        <v>1.5790257118282632E-2</v>
      </c>
      <c r="M1684" s="183">
        <f>IFERROR(_xll.qlIndexFixing(Index1Y,$H1684,TRUE,_xll.ohTrigger(RecalcTrigger,Trigger1Y)),NA())</f>
        <v>1.6427780054095058E-2</v>
      </c>
      <c r="N1684" s="182">
        <f>IFERROR(_xll.qlIndexFixing(ONIndex1M,I1684,TRUE,_xll.ohTrigger(RecalcTrigger,Trigger1M)),NA())</f>
        <v>1.5416216724783993E-2</v>
      </c>
      <c r="O1684" s="44">
        <f>IFERROR(_xll.qlIndexFixing(ONIndex3M,I1684,TRUE,_xll.ohTrigger(RecalcTrigger,Trigger3M)),NA())</f>
        <v>1.5813847774870382E-2</v>
      </c>
      <c r="P1684" s="44">
        <f>IFERROR(_xll.qlIndexFixing(ONIndex6M,I1684,TRUE,_xll.ohTrigger(RecalcTrigger,Trigger6M)),NA())</f>
        <v>1.581502844826943E-2</v>
      </c>
      <c r="Q1684" s="183">
        <f>IFERROR(_xll.qlIndexFixing(ONIndex1Y,I1684,TRUE,_xll.ohTrigger(RecalcTrigger,Trigger1Y)),NA())</f>
        <v>1.6359266927432614E-2</v>
      </c>
    </row>
    <row r="1685" spans="2:17" x14ac:dyDescent="0.2">
      <c r="B1685" s="39" t="s">
        <v>42</v>
      </c>
      <c r="D1685" s="42">
        <f>_xll.qlCalendarAdvance(Calendar,$D1684,B1685,"f",FALSE)</f>
        <v>51180</v>
      </c>
      <c r="E1685" s="177">
        <f>_xll.qlInterestRateIndexValueDate(IndexON,D1685)</f>
        <v>51180</v>
      </c>
      <c r="F1685" s="193">
        <f>IFERROR(_xll.qlIndexFixing(IndexON,D1685,TRUE,_xll.ohTrigger(RecalcTrigger,TriggerON)),NA())</f>
        <v>1.5458709990170405E-2</v>
      </c>
      <c r="H1685" s="42">
        <f>_xll.qlCalendarAdvance(Calendar,$H1684,B1685,"f",FALSE)</f>
        <v>51180</v>
      </c>
      <c r="I1685" s="177">
        <f>_xll.qlInterestRateIndexValueDate(Index1M,$H1685)</f>
        <v>51182</v>
      </c>
      <c r="J1685" s="182">
        <f>IFERROR(_xll.qlIndexFixing(Index1M,$H1685,TRUE,_xll.ohTrigger(RecalcTrigger,Trigger1M)),NA())</f>
        <v>1.5413554052560594E-2</v>
      </c>
      <c r="K1685" s="44">
        <f>IFERROR(_xll.qlIndexFixing(Index3M,H1685,TRUE,_xll.ohTrigger(RecalcTrigger,Trigger3M)),NA())</f>
        <v>1.5806214495759363E-2</v>
      </c>
      <c r="L1685" s="44">
        <f>IFERROR(_xll.qlIndexFixing(Index6M,$H1685,TRUE,_xll.ohTrigger(RecalcTrigger,Trigger6M)),NA())</f>
        <v>1.5783394153463772E-2</v>
      </c>
      <c r="M1685" s="183">
        <f>IFERROR(_xll.qlIndexFixing(Index1Y,$H1685,TRUE,_xll.ohTrigger(RecalcTrigger,Trigger1Y)),NA())</f>
        <v>1.6424251892992001E-2</v>
      </c>
      <c r="N1685" s="182">
        <f>IFERROR(_xll.qlIndexFixing(ONIndex1M,I1685,TRUE,_xll.ohTrigger(RecalcTrigger,Trigger1M)),NA())</f>
        <v>1.5411247240999515E-2</v>
      </c>
      <c r="O1685" s="44">
        <f>IFERROR(_xll.qlIndexFixing(ONIndex3M,I1685,TRUE,_xll.ohTrigger(RecalcTrigger,Trigger3M)),NA())</f>
        <v>1.5807940705876433E-2</v>
      </c>
      <c r="P1685" s="44">
        <f>IFERROR(_xll.qlIndexFixing(ONIndex6M,I1685,TRUE,_xll.ohTrigger(RecalcTrigger,Trigger6M)),NA())</f>
        <v>1.5807552996731644E-2</v>
      </c>
      <c r="Q1685" s="183">
        <f>IFERROR(_xll.qlIndexFixing(ONIndex1Y,I1685,TRUE,_xll.ohTrigger(RecalcTrigger,Trigger1Y)),NA())</f>
        <v>1.6356060915656556E-2</v>
      </c>
    </row>
    <row r="1686" spans="2:17" x14ac:dyDescent="0.2">
      <c r="B1686" s="39" t="s">
        <v>42</v>
      </c>
      <c r="D1686" s="42">
        <f>_xll.qlCalendarAdvance(Calendar,$D1685,B1686,"f",FALSE)</f>
        <v>51187</v>
      </c>
      <c r="E1686" s="177">
        <f>_xll.qlInterestRateIndexValueDate(IndexON,D1686)</f>
        <v>51187</v>
      </c>
      <c r="F1686" s="193">
        <f>IFERROR(_xll.qlIndexFixing(IndexON,D1686,TRUE,_xll.ohTrigger(RecalcTrigger,TriggerON)),NA())</f>
        <v>1.5452979637018416E-2</v>
      </c>
      <c r="H1686" s="42">
        <f>_xll.qlCalendarAdvance(Calendar,$H1685,B1686,"f",FALSE)</f>
        <v>51187</v>
      </c>
      <c r="I1686" s="177">
        <f>_xll.qlInterestRateIndexValueDate(Index1M,$H1686)</f>
        <v>51189</v>
      </c>
      <c r="J1686" s="182">
        <f>IFERROR(_xll.qlIndexFixing(Index1M,$H1686,TRUE,_xll.ohTrigger(RecalcTrigger,Trigger1M)),NA())</f>
        <v>1.5408752143673522E-2</v>
      </c>
      <c r="K1686" s="44">
        <f>IFERROR(_xll.qlIndexFixing(Index3M,H1686,TRUE,_xll.ohTrigger(RecalcTrigger,Trigger3M)),NA())</f>
        <v>1.5800709900046783E-2</v>
      </c>
      <c r="L1686" s="44">
        <f>IFERROR(_xll.qlIndexFixing(Index6M,$H1686,TRUE,_xll.ohTrigger(RecalcTrigger,Trigger6M)),NA())</f>
        <v>1.577658656333392E-2</v>
      </c>
      <c r="M1686" s="183">
        <f>IFERROR(_xll.qlIndexFixing(Index1Y,$H1686,TRUE,_xll.ohTrigger(RecalcTrigger,Trigger1Y)),NA())</f>
        <v>1.6420674690931131E-2</v>
      </c>
      <c r="N1686" s="182">
        <f>IFERROR(_xll.qlIndexFixing(ONIndex1M,I1686,TRUE,_xll.ohTrigger(RecalcTrigger,Trigger1M)),NA())</f>
        <v>1.5406348850586227E-2</v>
      </c>
      <c r="O1686" s="44">
        <f>IFERROR(_xll.qlIndexFixing(ONIndex3M,I1686,TRUE,_xll.ohTrigger(RecalcTrigger,Trigger3M)),NA())</f>
        <v>1.5802095145840411E-2</v>
      </c>
      <c r="P1686" s="44">
        <f>IFERROR(_xll.qlIndexFixing(ONIndex6M,I1686,TRUE,_xll.ohTrigger(RecalcTrigger,Trigger6M)),NA())</f>
        <v>1.5800129717140621E-2</v>
      </c>
      <c r="Q1686" s="183">
        <f>IFERROR(_xll.qlIndexFixing(ONIndex1Y,I1686,TRUE,_xll.ohTrigger(RecalcTrigger,Trigger1Y)),NA())</f>
        <v>1.6352943079507298E-2</v>
      </c>
    </row>
    <row r="1687" spans="2:17" x14ac:dyDescent="0.2">
      <c r="B1687" s="39" t="s">
        <v>42</v>
      </c>
      <c r="D1687" s="42">
        <f>_xll.qlCalendarAdvance(Calendar,$D1686,B1687,"f",FALSE)</f>
        <v>51194</v>
      </c>
      <c r="E1687" s="177">
        <f>_xll.qlInterestRateIndexValueDate(IndexON,D1687)</f>
        <v>51194</v>
      </c>
      <c r="F1687" s="193">
        <f>IFERROR(_xll.qlIndexFixing(IndexON,D1687,TRUE,_xll.ohTrigger(RecalcTrigger,TriggerON)),NA())</f>
        <v>1.54473066180838E-2</v>
      </c>
      <c r="H1687" s="42">
        <f>_xll.qlCalendarAdvance(Calendar,$H1686,B1687,"f",FALSE)</f>
        <v>51194</v>
      </c>
      <c r="I1687" s="177">
        <f>_xll.qlInterestRateIndexValueDate(Index1M,$H1687)</f>
        <v>51196</v>
      </c>
      <c r="J1687" s="182">
        <f>IFERROR(_xll.qlIndexFixing(Index1M,$H1687,TRUE,_xll.ohTrigger(RecalcTrigger,Trigger1M)),NA())</f>
        <v>1.5404016637533244E-2</v>
      </c>
      <c r="K1687" s="44">
        <f>IFERROR(_xll.qlIndexFixing(Index3M,H1687,TRUE,_xll.ohTrigger(RecalcTrigger,Trigger3M)),NA())</f>
        <v>1.5795208407968268E-2</v>
      </c>
      <c r="L1687" s="44">
        <f>IFERROR(_xll.qlIndexFixing(Index6M,$H1687,TRUE,_xll.ohTrigger(RecalcTrigger,Trigger6M)),NA())</f>
        <v>1.5769363295268519E-2</v>
      </c>
      <c r="M1687" s="183">
        <f>IFERROR(_xll.qlIndexFixing(Index1Y,$H1687,TRUE,_xll.ohTrigger(RecalcTrigger,Trigger1Y)),NA())</f>
        <v>1.6416908089043843E-2</v>
      </c>
      <c r="N1687" s="182">
        <f>IFERROR(_xll.qlIndexFixing(ONIndex1M,I1687,TRUE,_xll.ohTrigger(RecalcTrigger,Trigger1M)),NA())</f>
        <v>1.5401521826685638E-2</v>
      </c>
      <c r="O1687" s="44">
        <f>IFERROR(_xll.qlIndexFixing(ONIndex3M,I1687,TRUE,_xll.ohTrigger(RecalcTrigger,Trigger3M)),NA())</f>
        <v>1.5796311340485758E-2</v>
      </c>
      <c r="P1687" s="44">
        <f>IFERROR(_xll.qlIndexFixing(ONIndex6M,I1687,TRUE,_xll.ohTrigger(RecalcTrigger,Trigger6M)),NA())</f>
        <v>1.5792758831398857E-2</v>
      </c>
      <c r="Q1687" s="183">
        <f>IFERROR(_xll.qlIndexFixing(ONIndex1Y,I1687,TRUE,_xll.ohTrigger(RecalcTrigger,Trigger1Y)),NA())</f>
        <v>1.6349913719944098E-2</v>
      </c>
    </row>
    <row r="1688" spans="2:17" x14ac:dyDescent="0.2">
      <c r="B1688" s="39" t="s">
        <v>42</v>
      </c>
      <c r="D1688" s="42">
        <f>_xll.qlCalendarAdvance(Calendar,$D1687,B1688,"f",FALSE)</f>
        <v>51201</v>
      </c>
      <c r="E1688" s="177">
        <f>_xll.qlInterestRateIndexValueDate(IndexON,D1688)</f>
        <v>51201</v>
      </c>
      <c r="F1688" s="193">
        <f>IFERROR(_xll.qlIndexFixing(IndexON,D1688,TRUE,_xll.ohTrigger(RecalcTrigger,TriggerON)),NA())</f>
        <v>1.544169117261518E-2</v>
      </c>
      <c r="H1688" s="42">
        <f>_xll.qlCalendarAdvance(Calendar,$H1687,B1688,"f",FALSE)</f>
        <v>51201</v>
      </c>
      <c r="I1688" s="177">
        <f>_xll.qlInterestRateIndexValueDate(Index1M,$H1688)</f>
        <v>51203</v>
      </c>
      <c r="J1688" s="182">
        <f>IFERROR(_xll.qlIndexFixing(Index1M,$H1688,TRUE,_xll.ohTrigger(RecalcTrigger,Trigger1M)),NA())</f>
        <v>1.5399374274399635E-2</v>
      </c>
      <c r="K1688" s="44">
        <f>IFERROR(_xll.qlIndexFixing(Index3M,H1688,TRUE,_xll.ohTrigger(RecalcTrigger,Trigger3M)),NA())</f>
        <v>1.5789839640965128E-2</v>
      </c>
      <c r="L1688" s="44">
        <f>IFERROR(_xll.qlIndexFixing(Index6M,$H1688,TRUE,_xll.ohTrigger(RecalcTrigger,Trigger6M)),NA())</f>
        <v>1.5762682228479253E-2</v>
      </c>
      <c r="M1688" s="183">
        <f>IFERROR(_xll.qlIndexFixing(Index1Y,$H1688,TRUE,_xll.ohTrigger(RecalcTrigger,Trigger1Y)),NA())</f>
        <v>1.6413247249414818E-2</v>
      </c>
      <c r="N1688" s="182">
        <f>IFERROR(_xll.qlIndexFixing(ONIndex1M,I1688,TRUE,_xll.ohTrigger(RecalcTrigger,Trigger1M)),NA())</f>
        <v>1.5396766441719834E-2</v>
      </c>
      <c r="O1688" s="44">
        <f>IFERROR(_xll.qlIndexFixing(ONIndex3M,I1688,TRUE,_xll.ohTrigger(RecalcTrigger,Trigger3M)),NA())</f>
        <v>1.5790589535455979E-2</v>
      </c>
      <c r="P1688" s="44">
        <f>IFERROR(_xll.qlIndexFixing(ONIndex6M,I1688,TRUE,_xll.ohTrigger(RecalcTrigger,Trigger6M)),NA())</f>
        <v>1.5785440561648656E-2</v>
      </c>
      <c r="Q1688" s="183">
        <f>IFERROR(_xll.qlIndexFixing(ONIndex1Y,I1688,TRUE,_xll.ohTrigger(RecalcTrigger,Trigger1Y)),NA())</f>
        <v>1.6346973137766341E-2</v>
      </c>
    </row>
    <row r="1689" spans="2:17" x14ac:dyDescent="0.2">
      <c r="B1689" s="39" t="s">
        <v>42</v>
      </c>
      <c r="D1689" s="42">
        <f>_xll.qlCalendarAdvance(Calendar,$D1688,B1689,"f",FALSE)</f>
        <v>51208</v>
      </c>
      <c r="E1689" s="177">
        <f>_xll.qlInterestRateIndexValueDate(IndexON,D1689)</f>
        <v>51208</v>
      </c>
      <c r="F1689" s="193">
        <f>IFERROR(_xll.qlIndexFixing(IndexON,D1689,TRUE,_xll.ohTrigger(RecalcTrigger,TriggerON)),NA())</f>
        <v>1.5436133539861174E-2</v>
      </c>
      <c r="H1689" s="42">
        <f>_xll.qlCalendarAdvance(Calendar,$H1688,B1689,"f",FALSE)</f>
        <v>51208</v>
      </c>
      <c r="I1689" s="177">
        <f>_xll.qlInterestRateIndexValueDate(Index1M,$H1689)</f>
        <v>51210</v>
      </c>
      <c r="J1689" s="182">
        <f>IFERROR(_xll.qlIndexFixing(Index1M,$H1689,TRUE,_xll.ohTrigger(RecalcTrigger,Trigger1M)),NA())</f>
        <v>1.5394803720059635E-2</v>
      </c>
      <c r="K1689" s="44">
        <f>IFERROR(_xll.qlIndexFixing(Index3M,H1689,TRUE,_xll.ohTrigger(RecalcTrigger,Trigger3M)),NA())</f>
        <v>1.5784534837248829E-2</v>
      </c>
      <c r="L1689" s="44">
        <f>IFERROR(_xll.qlIndexFixing(Index6M,$H1689,TRUE,_xll.ohTrigger(RecalcTrigger,Trigger6M)),NA())</f>
        <v>1.5756057280138798E-2</v>
      </c>
      <c r="M1689" s="183">
        <f>IFERROR(_xll.qlIndexFixing(Index1Y,$H1689,TRUE,_xll.ohTrigger(RecalcTrigger,Trigger1Y)),NA())</f>
        <v>1.6409533366130623E-2</v>
      </c>
      <c r="N1689" s="182">
        <f>IFERROR(_xll.qlIndexFixing(ONIndex1M,I1689,TRUE,_xll.ohTrigger(RecalcTrigger,Trigger1M)),NA())</f>
        <v>1.5392082968590515E-2</v>
      </c>
      <c r="O1689" s="44">
        <f>IFERROR(_xll.qlIndexFixing(ONIndex3M,I1689,TRUE,_xll.ohTrigger(RecalcTrigger,Trigger3M)),NA())</f>
        <v>1.5784929976314643E-2</v>
      </c>
      <c r="P1689" s="44">
        <f>IFERROR(_xll.qlIndexFixing(ONIndex6M,I1689,TRUE,_xll.ohTrigger(RecalcTrigger,Trigger6M)),NA())</f>
        <v>1.5778175129872452E-2</v>
      </c>
      <c r="Q1689" s="183">
        <f>IFERROR(_xll.qlIndexFixing(ONIndex1Y,I1689,TRUE,_xll.ohTrigger(RecalcTrigger,Trigger1Y)),NA())</f>
        <v>1.6344121634093156E-2</v>
      </c>
    </row>
    <row r="1690" spans="2:17" x14ac:dyDescent="0.2">
      <c r="B1690" s="39" t="s">
        <v>42</v>
      </c>
      <c r="D1690" s="42">
        <f>_xll.qlCalendarAdvance(Calendar,$D1689,B1690,"f",FALSE)</f>
        <v>51215</v>
      </c>
      <c r="E1690" s="177">
        <f>_xll.qlInterestRateIndexValueDate(IndexON,D1690)</f>
        <v>51215</v>
      </c>
      <c r="F1690" s="193">
        <f>IFERROR(_xll.qlIndexFixing(IndexON,D1690,TRUE,_xll.ohTrigger(RecalcTrigger,TriggerON)),NA())</f>
        <v>1.5430633958910533E-2</v>
      </c>
      <c r="H1690" s="42">
        <f>_xll.qlCalendarAdvance(Calendar,$H1689,B1690,"f",FALSE)</f>
        <v>51215</v>
      </c>
      <c r="I1690" s="177">
        <f>_xll.qlInterestRateIndexValueDate(Index1M,$H1690)</f>
        <v>51217</v>
      </c>
      <c r="J1690" s="182">
        <f>IFERROR(_xll.qlIndexFixing(Index1M,$H1690,TRUE,_xll.ohTrigger(RecalcTrigger,Trigger1M)),NA())</f>
        <v>1.5390305896635925E-2</v>
      </c>
      <c r="K1690" s="44">
        <f>IFERROR(_xll.qlIndexFixing(Index3M,H1690,TRUE,_xll.ohTrigger(RecalcTrigger,Trigger3M)),NA())</f>
        <v>1.577929424313625E-2</v>
      </c>
      <c r="L1690" s="44">
        <f>IFERROR(_xll.qlIndexFixing(Index6M,$H1690,TRUE,_xll.ohTrigger(RecalcTrigger,Trigger6M)),NA())</f>
        <v>1.5749488673509855E-2</v>
      </c>
      <c r="M1690" s="183">
        <f>IFERROR(_xll.qlIndexFixing(Index1Y,$H1690,TRUE,_xll.ohTrigger(RecalcTrigger,Trigger1Y)),NA())</f>
        <v>1.6405765317042749E-2</v>
      </c>
      <c r="N1690" s="182">
        <f>IFERROR(_xll.qlIndexFixing(ONIndex1M,I1690,TRUE,_xll.ohTrigger(RecalcTrigger,Trigger1M)),NA())</f>
        <v>1.5387471680199383E-2</v>
      </c>
      <c r="O1690" s="44">
        <f>IFERROR(_xll.qlIndexFixing(ONIndex3M,I1690,TRUE,_xll.ohTrigger(RecalcTrigger,Trigger3M)),NA())</f>
        <v>1.5779332908625321E-2</v>
      </c>
      <c r="P1690" s="44">
        <f>IFERROR(_xll.qlIndexFixing(ONIndex6M,I1690,TRUE,_xll.ohTrigger(RecalcTrigger,Trigger6M)),NA())</f>
        <v>1.5770962758132612E-2</v>
      </c>
      <c r="Q1690" s="183">
        <f>IFERROR(_xll.qlIndexFixing(ONIndex1Y,I1690,TRUE,_xll.ohTrigger(RecalcTrigger,Trigger1Y)),NA())</f>
        <v>1.6341359509803866E-2</v>
      </c>
    </row>
    <row r="1691" spans="2:17" x14ac:dyDescent="0.2">
      <c r="B1691" s="39" t="s">
        <v>42</v>
      </c>
      <c r="D1691" s="42">
        <f>_xll.qlCalendarAdvance(Calendar,$D1690,B1691,"f",FALSE)</f>
        <v>51222</v>
      </c>
      <c r="E1691" s="177">
        <f>_xll.qlInterestRateIndexValueDate(IndexON,D1691)</f>
        <v>51222</v>
      </c>
      <c r="F1691" s="193">
        <f>IFERROR(_xll.qlIndexFixing(IndexON,D1691,TRUE,_xll.ohTrigger(RecalcTrigger,TriggerON)),NA())</f>
        <v>1.5425192668931942E-2</v>
      </c>
      <c r="H1691" s="42">
        <f>_xll.qlCalendarAdvance(Calendar,$H1690,B1691,"f",FALSE)</f>
        <v>51222</v>
      </c>
      <c r="I1691" s="177">
        <f>_xll.qlInterestRateIndexValueDate(Index1M,$H1691)</f>
        <v>51224</v>
      </c>
      <c r="J1691" s="182">
        <f>IFERROR(_xll.qlIndexFixing(Index1M,$H1691,TRUE,_xll.ohTrigger(RecalcTrigger,Trigger1M)),NA())</f>
        <v>1.538588107720007E-2</v>
      </c>
      <c r="K1691" s="44">
        <f>IFERROR(_xll.qlIndexFixing(Index3M,H1691,TRUE,_xll.ohTrigger(RecalcTrigger,Trigger3M)),NA())</f>
        <v>1.5774118104942534E-2</v>
      </c>
      <c r="L1691" s="44">
        <f>IFERROR(_xll.qlIndexFixing(Index6M,$H1691,TRUE,_xll.ohTrigger(RecalcTrigger,Trigger6M)),NA())</f>
        <v>1.574330942513864E-2</v>
      </c>
      <c r="M1691" s="183">
        <f>IFERROR(_xll.qlIndexFixing(Index1Y,$H1691,TRUE,_xll.ohTrigger(RecalcTrigger,Trigger1Y)),NA())</f>
        <v>1.6401941976727719E-2</v>
      </c>
      <c r="N1691" s="182">
        <f>IFERROR(_xll.qlIndexFixing(ONIndex1M,I1691,TRUE,_xll.ohTrigger(RecalcTrigger,Trigger1M)),NA())</f>
        <v>1.5381649387231633E-2</v>
      </c>
      <c r="O1691" s="44">
        <f>IFERROR(_xll.qlIndexFixing(ONIndex3M,I1691,TRUE,_xll.ohTrigger(RecalcTrigger,Trigger3M)),NA())</f>
        <v>1.5772228898125462E-2</v>
      </c>
      <c r="P1691" s="44">
        <f>IFERROR(_xll.qlIndexFixing(ONIndex6M,I1691,TRUE,_xll.ohTrigger(RecalcTrigger,Trigger6M)),NA())</f>
        <v>1.5761768031872236E-2</v>
      </c>
      <c r="Q1691" s="183">
        <f>IFERROR(_xll.qlIndexFixing(ONIndex1Y,I1691,TRUE,_xll.ohTrigger(RecalcTrigger,Trigger1Y)),NA())</f>
        <v>1.6337940024389042E-2</v>
      </c>
    </row>
    <row r="1692" spans="2:17" x14ac:dyDescent="0.2">
      <c r="B1692" s="39" t="s">
        <v>42</v>
      </c>
      <c r="D1692" s="42">
        <f>_xll.qlCalendarAdvance(Calendar,$D1691,B1692,"f",FALSE)</f>
        <v>51229</v>
      </c>
      <c r="E1692" s="177">
        <f>_xll.qlInterestRateIndexValueDate(IndexON,D1692)</f>
        <v>51229</v>
      </c>
      <c r="F1692" s="193">
        <f>IFERROR(_xll.qlIndexFixing(IndexON,D1692,TRUE,_xll.ohTrigger(RecalcTrigger,TriggerON)),NA())</f>
        <v>1.541980990917402E-2</v>
      </c>
      <c r="H1692" s="42">
        <f>_xll.qlCalendarAdvance(Calendar,$H1691,B1692,"f",FALSE)</f>
        <v>51229</v>
      </c>
      <c r="I1692" s="177">
        <f>_xll.qlInterestRateIndexValueDate(Index1M,$H1692)</f>
        <v>51231</v>
      </c>
      <c r="J1692" s="182">
        <f>IFERROR(_xll.qlIndexFixing(Index1M,$H1692,TRUE,_xll.ohTrigger(RecalcTrigger,Trigger1M)),NA())</f>
        <v>1.5381529534831129E-2</v>
      </c>
      <c r="K1692" s="44">
        <f>IFERROR(_xll.qlIndexFixing(Index3M,H1692,TRUE,_xll.ohTrigger(RecalcTrigger,Trigger3M)),NA())</f>
        <v>1.5769014606835188E-2</v>
      </c>
      <c r="L1692" s="44">
        <f>IFERROR(_xll.qlIndexFixing(Index6M,$H1692,TRUE,_xll.ohTrigger(RecalcTrigger,Trigger6M)),NA())</f>
        <v>1.5737009389745159E-2</v>
      </c>
      <c r="M1692" s="183">
        <f>IFERROR(_xll.qlIndexFixing(Index1Y,$H1692,TRUE,_xll.ohTrigger(RecalcTrigger,Trigger1Y)),NA())</f>
        <v>1.6398062216488832E-2</v>
      </c>
      <c r="N1692" s="182">
        <f>IFERROR(_xll.qlIndexFixing(ONIndex1M,I1692,TRUE,_xll.ohTrigger(RecalcTrigger,Trigger1M)),NA())</f>
        <v>1.5378466748758868E-2</v>
      </c>
      <c r="O1692" s="44">
        <f>IFERROR(_xll.qlIndexFixing(ONIndex3M,I1692,TRUE,_xll.ohTrigger(RecalcTrigger,Trigger3M)),NA())</f>
        <v>1.5768327229936929E-2</v>
      </c>
      <c r="P1692" s="44">
        <f>IFERROR(_xll.qlIndexFixing(ONIndex6M,I1692,TRUE,_xll.ohTrigger(RecalcTrigger,Trigger6M)),NA())</f>
        <v>1.5756698082851628E-2</v>
      </c>
      <c r="Q1692" s="183">
        <f>IFERROR(_xll.qlIndexFixing(ONIndex1Y,I1692,TRUE,_xll.ohTrigger(RecalcTrigger,Trigger1Y)),NA())</f>
        <v>1.6336104603054125E-2</v>
      </c>
    </row>
    <row r="1693" spans="2:17" x14ac:dyDescent="0.2">
      <c r="B1693" s="39" t="s">
        <v>42</v>
      </c>
      <c r="D1693" s="42">
        <f>_xll.qlCalendarAdvance(Calendar,$D1692,B1693,"f",FALSE)</f>
        <v>51236</v>
      </c>
      <c r="E1693" s="177">
        <f>_xll.qlInterestRateIndexValueDate(IndexON,D1693)</f>
        <v>51236</v>
      </c>
      <c r="F1693" s="193">
        <f>IFERROR(_xll.qlIndexFixing(IndexON,D1693,TRUE,_xll.ohTrigger(RecalcTrigger,TriggerON)),NA())</f>
        <v>1.5414485918645582E-2</v>
      </c>
      <c r="H1693" s="42">
        <f>_xll.qlCalendarAdvance(Calendar,$H1692,B1693,"f",FALSE)</f>
        <v>51236</v>
      </c>
      <c r="I1693" s="177">
        <f>_xll.qlInterestRateIndexValueDate(Index1M,$H1693)</f>
        <v>51238</v>
      </c>
      <c r="J1693" s="182">
        <f>IFERROR(_xll.qlIndexFixing(Index1M,$H1693,TRUE,_xll.ohTrigger(RecalcTrigger,Trigger1M)),NA())</f>
        <v>1.5377251542615655E-2</v>
      </c>
      <c r="K1693" s="44">
        <f>IFERROR(_xll.qlIndexFixing(Index3M,H1693,TRUE,_xll.ohTrigger(RecalcTrigger,Trigger3M)),NA())</f>
        <v>1.5763963654504515E-2</v>
      </c>
      <c r="L1693" s="44">
        <f>IFERROR(_xll.qlIndexFixing(Index6M,$H1693,TRUE,_xll.ohTrigger(RecalcTrigger,Trigger6M)),NA())</f>
        <v>1.5730920046430983E-2</v>
      </c>
      <c r="M1693" s="183">
        <f>IFERROR(_xll.qlIndexFixing(Index1Y,$H1693,TRUE,_xll.ohTrigger(RecalcTrigger,Trigger1Y)),NA())</f>
        <v>1.6394124904355298E-2</v>
      </c>
      <c r="N1693" s="182">
        <f>IFERROR(_xll.qlIndexFixing(ONIndex1M,I1693,TRUE,_xll.ohTrigger(RecalcTrigger,Trigger1M)),NA())</f>
        <v>1.5374073651273079E-2</v>
      </c>
      <c r="O1693" s="44">
        <f>IFERROR(_xll.qlIndexFixing(ONIndex3M,I1693,TRUE,_xll.ohTrigger(RecalcTrigger,Trigger3M)),NA())</f>
        <v>1.5762919110144935E-2</v>
      </c>
      <c r="P1693" s="44">
        <f>IFERROR(_xll.qlIndexFixing(ONIndex6M,I1693,TRUE,_xll.ohTrigger(RecalcTrigger,Trigger6M)),NA())</f>
        <v>1.5749646223435221E-2</v>
      </c>
      <c r="Q1693" s="183">
        <f>IFERROR(_xll.qlIndexFixing(ONIndex1Y,I1693,TRUE,_xll.ohTrigger(RecalcTrigger,Trigger1Y)),NA())</f>
        <v>1.6333612422512189E-2</v>
      </c>
    </row>
    <row r="1694" spans="2:17" x14ac:dyDescent="0.2">
      <c r="B1694" s="39" t="s">
        <v>42</v>
      </c>
      <c r="D1694" s="42">
        <f>_xll.qlCalendarAdvance(Calendar,$D1693,B1694,"f",FALSE)</f>
        <v>51243</v>
      </c>
      <c r="E1694" s="177">
        <f>_xll.qlInterestRateIndexValueDate(IndexON,D1694)</f>
        <v>51243</v>
      </c>
      <c r="F1694" s="193">
        <f>IFERROR(_xll.qlIndexFixing(IndexON,D1694,TRUE,_xll.ohTrigger(RecalcTrigger,TriggerON)),NA())</f>
        <v>1.5409220936675183E-2</v>
      </c>
      <c r="H1694" s="42">
        <f>_xll.qlCalendarAdvance(Calendar,$H1693,B1694,"f",FALSE)</f>
        <v>51243</v>
      </c>
      <c r="I1694" s="177">
        <f>_xll.qlInterestRateIndexValueDate(Index1M,$H1694)</f>
        <v>51245</v>
      </c>
      <c r="J1694" s="182">
        <f>IFERROR(_xll.qlIndexFixing(Index1M,$H1694,TRUE,_xll.ohTrigger(RecalcTrigger,Trigger1M)),NA())</f>
        <v>1.5373047373630211E-2</v>
      </c>
      <c r="K1694" s="44">
        <f>IFERROR(_xll.qlIndexFixing(Index3M,H1694,TRUE,_xll.ohTrigger(RecalcTrigger,Trigger3M)),NA())</f>
        <v>1.5758977876539088E-2</v>
      </c>
      <c r="L1694" s="44">
        <f>IFERROR(_xll.qlIndexFixing(Index6M,$H1694,TRUE,_xll.ohTrigger(RecalcTrigger,Trigger6M)),NA())</f>
        <v>1.5725039688520653E-2</v>
      </c>
      <c r="M1694" s="183">
        <f>IFERROR(_xll.qlIndexFixing(Index1Y,$H1694,TRUE,_xll.ohTrigger(RecalcTrigger,Trigger1Y)),NA())</f>
        <v>1.639016811651681E-2</v>
      </c>
      <c r="N1694" s="182">
        <f>IFERROR(_xll.qlIndexFixing(ONIndex1M,I1694,TRUE,_xll.ohTrigger(RecalcTrigger,Trigger1M)),NA())</f>
        <v>1.5369753829652666E-2</v>
      </c>
      <c r="O1694" s="44">
        <f>IFERROR(_xll.qlIndexFixing(ONIndex3M,I1694,TRUE,_xll.ohTrigger(RecalcTrigger,Trigger3M)),NA())</f>
        <v>1.5757574464219104E-2</v>
      </c>
      <c r="P1694" s="44">
        <f>IFERROR(_xll.qlIndexFixing(ONIndex6M,I1694,TRUE,_xll.ohTrigger(RecalcTrigger,Trigger6M)),NA())</f>
        <v>1.574264831214478E-2</v>
      </c>
      <c r="Q1694" s="183">
        <f>IFERROR(_xll.qlIndexFixing(ONIndex1Y,I1694,TRUE,_xll.ohTrigger(RecalcTrigger,Trigger1Y)),NA())</f>
        <v>1.6331210825271114E-2</v>
      </c>
    </row>
    <row r="1695" spans="2:17" x14ac:dyDescent="0.2">
      <c r="B1695" s="39" t="s">
        <v>42</v>
      </c>
      <c r="D1695" s="42">
        <f>_xll.qlCalendarAdvance(Calendar,$D1694,B1695,"f",FALSE)</f>
        <v>51250</v>
      </c>
      <c r="E1695" s="177">
        <f>_xll.qlInterestRateIndexValueDate(IndexON,D1695)</f>
        <v>51250</v>
      </c>
      <c r="F1695" s="193">
        <f>IFERROR(_xll.qlIndexFixing(IndexON,D1695,TRUE,_xll.ohTrigger(RecalcTrigger,TriggerON)),NA())</f>
        <v>1.5404015202191701E-2</v>
      </c>
      <c r="H1695" s="42">
        <f>_xll.qlCalendarAdvance(Calendar,$H1694,B1695,"f",FALSE)</f>
        <v>51250</v>
      </c>
      <c r="I1695" s="177">
        <f>_xll.qlInterestRateIndexValueDate(Index1M,$H1695)</f>
        <v>51252</v>
      </c>
      <c r="J1695" s="182">
        <f>IFERROR(_xll.qlIndexFixing(Index1M,$H1695,TRUE,_xll.ohTrigger(RecalcTrigger,Trigger1M)),NA())</f>
        <v>1.5368917300956353E-2</v>
      </c>
      <c r="K1695" s="44">
        <f>IFERROR(_xll.qlIndexFixing(Index3M,H1695,TRUE,_xll.ohTrigger(RecalcTrigger,Trigger3M)),NA())</f>
        <v>1.5754057519256157E-2</v>
      </c>
      <c r="L1695" s="44">
        <f>IFERROR(_xll.qlIndexFixing(Index6M,$H1695,TRUE,_xll.ohTrigger(RecalcTrigger,Trigger6M)),NA())</f>
        <v>1.5719366602451979E-2</v>
      </c>
      <c r="M1695" s="183">
        <f>IFERROR(_xll.qlIndexFixing(Index1Y,$H1695,TRUE,_xll.ohTrigger(RecalcTrigger,Trigger1Y)),NA())</f>
        <v>1.6386073080160515E-2</v>
      </c>
      <c r="N1695" s="182">
        <f>IFERROR(_xll.qlIndexFixing(ONIndex1M,I1695,TRUE,_xll.ohTrigger(RecalcTrigger,Trigger1M)),NA())</f>
        <v>1.5365535163596178E-2</v>
      </c>
      <c r="O1695" s="44">
        <f>IFERROR(_xll.qlIndexFixing(ONIndex3M,I1695,TRUE,_xll.ohTrigger(RecalcTrigger,Trigger3M)),NA())</f>
        <v>1.5752263551709333E-2</v>
      </c>
      <c r="P1695" s="44">
        <f>IFERROR(_xll.qlIndexFixing(ONIndex6M,I1695,TRUE,_xll.ohTrigger(RecalcTrigger,Trigger6M)),NA())</f>
        <v>1.5735554691613807E-2</v>
      </c>
      <c r="Q1695" s="183">
        <f>IFERROR(_xll.qlIndexFixing(ONIndex1Y,I1695,TRUE,_xll.ohTrigger(RecalcTrigger,Trigger1Y)),NA())</f>
        <v>1.6329109095600813E-2</v>
      </c>
    </row>
    <row r="1696" spans="2:17" x14ac:dyDescent="0.2">
      <c r="B1696" s="39" t="s">
        <v>42</v>
      </c>
      <c r="D1696" s="42">
        <f>_xll.qlCalendarAdvance(Calendar,$D1695,B1696,"f",FALSE)</f>
        <v>51258</v>
      </c>
      <c r="E1696" s="177">
        <f>_xll.qlInterestRateIndexValueDate(IndexON,D1696)</f>
        <v>51258</v>
      </c>
      <c r="F1696" s="193">
        <f>IFERROR(_xll.qlIndexFixing(IndexON,D1696,TRUE,_xll.ohTrigger(RecalcTrigger,TriggerON)),NA())</f>
        <v>1.5398138646549597E-2</v>
      </c>
      <c r="H1696" s="42">
        <f>_xll.qlCalendarAdvance(Calendar,$H1695,B1696,"f",FALSE)</f>
        <v>51258</v>
      </c>
      <c r="I1696" s="177">
        <f>_xll.qlInterestRateIndexValueDate(Index1M,$H1696)</f>
        <v>51260</v>
      </c>
      <c r="J1696" s="182">
        <f>IFERROR(_xll.qlIndexFixing(Index1M,$H1696,TRUE,_xll.ohTrigger(RecalcTrigger,Trigger1M)),NA())</f>
        <v>1.536424303667459E-2</v>
      </c>
      <c r="K1696" s="44">
        <f>IFERROR(_xll.qlIndexFixing(Index3M,H1696,TRUE,_xll.ohTrigger(RecalcTrigger,Trigger3M)),NA())</f>
        <v>1.5748548062485809E-2</v>
      </c>
      <c r="L1696" s="44">
        <f>IFERROR(_xll.qlIndexFixing(Index6M,$H1696,TRUE,_xll.ohTrigger(RecalcTrigger,Trigger6M)),NA())</f>
        <v>1.5713192813163454E-2</v>
      </c>
      <c r="M1696" s="183">
        <f>IFERROR(_xll.qlIndexFixing(Index1Y,$H1696,TRUE,_xll.ohTrigger(RecalcTrigger,Trigger1Y)),NA())</f>
        <v>1.6381365522220373E-2</v>
      </c>
      <c r="N1696" s="182">
        <f>IFERROR(_xll.qlIndexFixing(ONIndex1M,I1696,TRUE,_xll.ohTrigger(RecalcTrigger,Trigger1M)),NA())</f>
        <v>1.5360745082944049E-2</v>
      </c>
      <c r="O1696" s="44">
        <f>IFERROR(_xll.qlIndexFixing(ONIndex3M,I1696,TRUE,_xll.ohTrigger(RecalcTrigger,Trigger3M)),NA())</f>
        <v>1.5746336531714533E-2</v>
      </c>
      <c r="P1696" s="44">
        <f>IFERROR(_xll.qlIndexFixing(ONIndex6M,I1696,TRUE,_xll.ohTrigger(RecalcTrigger,Trigger6M)),NA())</f>
        <v>1.5727835482701735E-2</v>
      </c>
      <c r="Q1696" s="183">
        <f>IFERROR(_xll.qlIndexFixing(ONIndex1Y,I1696,TRUE,_xll.ohTrigger(RecalcTrigger,Trigger1Y)),NA())</f>
        <v>1.6326370969474979E-2</v>
      </c>
    </row>
    <row r="1697" spans="2:17" x14ac:dyDescent="0.2">
      <c r="B1697" s="39" t="s">
        <v>42</v>
      </c>
      <c r="D1697" s="42">
        <f>_xll.qlCalendarAdvance(Calendar,$D1696,B1697,"f",FALSE)</f>
        <v>51265</v>
      </c>
      <c r="E1697" s="177">
        <f>_xll.qlInterestRateIndexValueDate(IndexON,D1697)</f>
        <v>51265</v>
      </c>
      <c r="F1697" s="193">
        <f>IFERROR(_xll.qlIndexFixing(IndexON,D1697,TRUE,_xll.ohTrigger(RecalcTrigger,TriggerON)),NA())</f>
        <v>1.539306067698476E-2</v>
      </c>
      <c r="H1697" s="42">
        <f>_xll.qlCalendarAdvance(Calendar,$H1696,B1697,"f",FALSE)</f>
        <v>51265</v>
      </c>
      <c r="I1697" s="177">
        <f>_xll.qlInterestRateIndexValueDate(Index1M,$H1697)</f>
        <v>51267</v>
      </c>
      <c r="J1697" s="182">
        <f>IFERROR(_xll.qlIndexFixing(Index1M,$H1697,TRUE,_xll.ohTrigger(RecalcTrigger,Trigger1M)),NA())</f>
        <v>1.5360267472842904E-2</v>
      </c>
      <c r="K1697" s="44">
        <f>IFERROR(_xll.qlIndexFixing(Index3M,H1697,TRUE,_xll.ohTrigger(RecalcTrigger,Trigger3M)),NA())</f>
        <v>1.5743782377994519E-2</v>
      </c>
      <c r="L1697" s="44">
        <f>IFERROR(_xll.qlIndexFixing(Index6M,$H1697,TRUE,_xll.ohTrigger(RecalcTrigger,Trigger6M)),NA())</f>
        <v>1.5707996748967029E-2</v>
      </c>
      <c r="M1697" s="183">
        <f>IFERROR(_xll.qlIndexFixing(Index1Y,$H1697,TRUE,_xll.ohTrigger(RecalcTrigger,Trigger1Y)),NA())</f>
        <v>1.6377170215999368E-2</v>
      </c>
      <c r="N1697" s="182">
        <f>IFERROR(_xll.qlIndexFixing(ONIndex1M,I1697,TRUE,_xll.ohTrigger(RecalcTrigger,Trigger1M)),NA())</f>
        <v>1.5356657332885604E-2</v>
      </c>
      <c r="O1697" s="44">
        <f>IFERROR(_xll.qlIndexFixing(ONIndex3M,I1697,TRUE,_xll.ohTrigger(RecalcTrigger,Trigger3M)),NA())</f>
        <v>1.5741192973734996E-2</v>
      </c>
      <c r="P1697" s="44">
        <f>IFERROR(_xll.qlIndexFixing(ONIndex6M,I1697,TRUE,_xll.ohTrigger(RecalcTrigger,Trigger6M)),NA())</f>
        <v>1.5721008568307937E-2</v>
      </c>
      <c r="Q1697" s="183">
        <f>IFERROR(_xll.qlIndexFixing(ONIndex1Y,I1697,TRUE,_xll.ohTrigger(RecalcTrigger,Trigger1Y)),NA())</f>
        <v>1.6324256021338357E-2</v>
      </c>
    </row>
    <row r="1698" spans="2:17" x14ac:dyDescent="0.2">
      <c r="B1698" s="39" t="s">
        <v>42</v>
      </c>
      <c r="D1698" s="42">
        <f>_xll.qlCalendarAdvance(Calendar,$D1697,B1698,"f",FALSE)</f>
        <v>51272</v>
      </c>
      <c r="E1698" s="177">
        <f>_xll.qlInterestRateIndexValueDate(IndexON,D1698)</f>
        <v>51272</v>
      </c>
      <c r="F1698" s="193">
        <f>IFERROR(_xll.qlIndexFixing(IndexON,D1698,TRUE,_xll.ohTrigger(RecalcTrigger,TriggerON)),NA())</f>
        <v>1.5388042706625527E-2</v>
      </c>
      <c r="H1698" s="42">
        <f>_xll.qlCalendarAdvance(Calendar,$H1697,B1698,"f",FALSE)</f>
        <v>51272</v>
      </c>
      <c r="I1698" s="177">
        <f>_xll.qlInterestRateIndexValueDate(Index1M,$H1698)</f>
        <v>51274</v>
      </c>
      <c r="J1698" s="182">
        <f>IFERROR(_xll.qlIndexFixing(Index1M,$H1698,TRUE,_xll.ohTrigger(RecalcTrigger,Trigger1M)),NA())</f>
        <v>1.5356366840850016E-2</v>
      </c>
      <c r="K1698" s="44">
        <f>IFERROR(_xll.qlIndexFixing(Index3M,H1698,TRUE,_xll.ohTrigger(RecalcTrigger,Trigger3M)),NA())</f>
        <v>1.5739082949976724E-2</v>
      </c>
      <c r="L1698" s="44">
        <f>IFERROR(_xll.qlIndexFixing(Index6M,$H1698,TRUE,_xll.ohTrigger(RecalcTrigger,Trigger6M)),NA())</f>
        <v>1.5703000467034416E-2</v>
      </c>
      <c r="M1698" s="183">
        <f>IFERROR(_xll.qlIndexFixing(Index1Y,$H1698,TRUE,_xll.ohTrigger(RecalcTrigger,Trigger1Y)),NA())</f>
        <v>1.6372912005532408E-2</v>
      </c>
      <c r="N1698" s="182">
        <f>IFERROR(_xll.qlIndexFixing(ONIndex1M,I1698,TRUE,_xll.ohTrigger(RecalcTrigger,Trigger1M)),NA())</f>
        <v>1.535264398898839E-2</v>
      </c>
      <c r="O1698" s="44">
        <f>IFERROR(_xll.qlIndexFixing(ONIndex3M,I1698,TRUE,_xll.ohTrigger(RecalcTrigger,Trigger3M)),NA())</f>
        <v>1.5736113907047766E-2</v>
      </c>
      <c r="P1698" s="44">
        <f>IFERROR(_xll.qlIndexFixing(ONIndex6M,I1698,TRUE,_xll.ohTrigger(RecalcTrigger,Trigger6M)),NA())</f>
        <v>1.5714236521864322E-2</v>
      </c>
      <c r="Q1698" s="183">
        <f>IFERROR(_xll.qlIndexFixing(ONIndex1Y,I1698,TRUE,_xll.ohTrigger(RecalcTrigger,Trigger1Y)),NA())</f>
        <v>1.6322232903185352E-2</v>
      </c>
    </row>
    <row r="1699" spans="2:17" x14ac:dyDescent="0.2">
      <c r="B1699" s="39" t="s">
        <v>42</v>
      </c>
      <c r="D1699" s="42">
        <f>_xll.qlCalendarAdvance(Calendar,$D1698,B1699,"f",FALSE)</f>
        <v>51279</v>
      </c>
      <c r="E1699" s="177">
        <f>_xll.qlInterestRateIndexValueDate(IndexON,D1699)</f>
        <v>51279</v>
      </c>
      <c r="F1699" s="193">
        <f>IFERROR(_xll.qlIndexFixing(IndexON,D1699,TRUE,_xll.ohTrigger(RecalcTrigger,TriggerON)),NA())</f>
        <v>1.5383084974800454E-2</v>
      </c>
      <c r="H1699" s="42">
        <f>_xll.qlCalendarAdvance(Calendar,$H1698,B1699,"f",FALSE)</f>
        <v>51279</v>
      </c>
      <c r="I1699" s="177">
        <f>_xll.qlInterestRateIndexValueDate(Index1M,$H1699)</f>
        <v>51281</v>
      </c>
      <c r="J1699" s="182">
        <f>IFERROR(_xll.qlIndexFixing(Index1M,$H1699,TRUE,_xll.ohTrigger(RecalcTrigger,Trigger1M)),NA())</f>
        <v>1.5352541413767814E-2</v>
      </c>
      <c r="K1699" s="44">
        <f>IFERROR(_xll.qlIndexFixing(Index3M,H1699,TRUE,_xll.ohTrigger(RecalcTrigger,Trigger3M)),NA())</f>
        <v>1.5734450024784307E-2</v>
      </c>
      <c r="L1699" s="44">
        <f>IFERROR(_xll.qlIndexFixing(Index6M,$H1699,TRUE,_xll.ohTrigger(RecalcTrigger,Trigger6M)),NA())</f>
        <v>1.5698202244381055E-2</v>
      </c>
      <c r="M1699" s="183">
        <f>IFERROR(_xll.qlIndexFixing(Index1Y,$H1699,TRUE,_xll.ohTrigger(RecalcTrigger,Trigger1Y)),NA())</f>
        <v>1.6368589745666205E-2</v>
      </c>
      <c r="N1699" s="182">
        <f>IFERROR(_xll.qlIndexFixing(ONIndex1M,I1699,TRUE,_xll.ohTrigger(RecalcTrigger,Trigger1M)),NA())</f>
        <v>1.5348705323994238E-2</v>
      </c>
      <c r="O1699" s="44">
        <f>IFERROR(_xll.qlIndexFixing(ONIndex3M,I1699,TRUE,_xll.ohTrigger(RecalcTrigger,Trigger3M)),NA())</f>
        <v>1.5731099577216412E-2</v>
      </c>
      <c r="P1699" s="44">
        <f>IFERROR(_xll.qlIndexFixing(ONIndex6M,I1699,TRUE,_xll.ohTrigger(RecalcTrigger,Trigger6M)),NA())</f>
        <v>1.5707519565673067E-2</v>
      </c>
      <c r="Q1699" s="183">
        <f>IFERROR(_xll.qlIndexFixing(ONIndex1Y,I1699,TRUE,_xll.ohTrigger(RecalcTrigger,Trigger1Y)),NA())</f>
        <v>1.6320301915735413E-2</v>
      </c>
    </row>
    <row r="1700" spans="2:17" x14ac:dyDescent="0.2">
      <c r="B1700" s="39" t="s">
        <v>42</v>
      </c>
      <c r="D1700" s="42">
        <f>_xll.qlCalendarAdvance(Calendar,$D1699,B1700,"f",FALSE)</f>
        <v>51286</v>
      </c>
      <c r="E1700" s="177">
        <f>_xll.qlInterestRateIndexValueDate(IndexON,D1700)</f>
        <v>51286</v>
      </c>
      <c r="F1700" s="193">
        <f>IFERROR(_xll.qlIndexFixing(IndexON,D1700,TRUE,_xll.ohTrigger(RecalcTrigger,TriggerON)),NA())</f>
        <v>1.5378187720678227E-2</v>
      </c>
      <c r="H1700" s="42">
        <f>_xll.qlCalendarAdvance(Calendar,$H1699,B1700,"f",FALSE)</f>
        <v>51286</v>
      </c>
      <c r="I1700" s="177">
        <f>_xll.qlInterestRateIndexValueDate(Index1M,$H1700)</f>
        <v>51288</v>
      </c>
      <c r="J1700" s="182">
        <f>IFERROR(_xll.qlIndexFixing(Index1M,$H1700,TRUE,_xll.ohTrigger(RecalcTrigger,Trigger1M)),NA())</f>
        <v>1.5348791464678501E-2</v>
      </c>
      <c r="K1700" s="44">
        <f>IFERROR(_xll.qlIndexFixing(Index3M,H1700,TRUE,_xll.ohTrigger(RecalcTrigger,Trigger3M)),NA())</f>
        <v>1.5729883848766585E-2</v>
      </c>
      <c r="L1700" s="44">
        <f>IFERROR(_xll.qlIndexFixing(Index6M,$H1700,TRUE,_xll.ohTrigger(RecalcTrigger,Trigger6M)),NA())</f>
        <v>1.5693600351195401E-2</v>
      </c>
      <c r="M1700" s="183">
        <f>IFERROR(_xll.qlIndexFixing(Index1Y,$H1700,TRUE,_xll.ohTrigger(RecalcTrigger,Trigger1Y)),NA())</f>
        <v>1.6364202287997311E-2</v>
      </c>
      <c r="N1700" s="182">
        <f>IFERROR(_xll.qlIndexFixing(ONIndex1M,I1700,TRUE,_xll.ohTrigger(RecalcTrigger,Trigger1M)),NA())</f>
        <v>1.5344841610565041E-2</v>
      </c>
      <c r="O1700" s="44">
        <f>IFERROR(_xll.qlIndexFixing(ONIndex3M,I1700,TRUE,_xll.ohTrigger(RecalcTrigger,Trigger3M)),NA())</f>
        <v>1.5726150229724567E-2</v>
      </c>
      <c r="P1700" s="44">
        <f>IFERROR(_xll.qlIndexFixing(ONIndex6M,I1700,TRUE,_xll.ohTrigger(RecalcTrigger,Trigger6M)),NA())</f>
        <v>1.570085792139686E-2</v>
      </c>
      <c r="Q1700" s="183">
        <f>IFERROR(_xll.qlIndexFixing(ONIndex1Y,I1700,TRUE,_xll.ohTrigger(RecalcTrigger,Trigger1Y)),NA())</f>
        <v>1.6318463360267543E-2</v>
      </c>
    </row>
    <row r="1701" spans="2:17" x14ac:dyDescent="0.2">
      <c r="B1701" s="39" t="s">
        <v>42</v>
      </c>
      <c r="D1701" s="42">
        <f>_xll.qlCalendarAdvance(Calendar,$D1700,B1701,"f",FALSE)</f>
        <v>51293</v>
      </c>
      <c r="E1701" s="177">
        <f>_xll.qlInterestRateIndexValueDate(IndexON,D1701)</f>
        <v>51293</v>
      </c>
      <c r="F1701" s="193">
        <f>IFERROR(_xll.qlIndexFixing(IndexON,D1701,TRUE,_xll.ohTrigger(RecalcTrigger,TriggerON)),NA())</f>
        <v>1.5373351183267658E-2</v>
      </c>
      <c r="H1701" s="42">
        <f>_xll.qlCalendarAdvance(Calendar,$H1700,B1701,"f",FALSE)</f>
        <v>51293</v>
      </c>
      <c r="I1701" s="177">
        <f>_xll.qlInterestRateIndexValueDate(Index1M,$H1701)</f>
        <v>51295</v>
      </c>
      <c r="J1701" s="182">
        <f>IFERROR(_xll.qlIndexFixing(Index1M,$H1701,TRUE,_xll.ohTrigger(RecalcTrigger,Trigger1M)),NA())</f>
        <v>1.534511726665912E-2</v>
      </c>
      <c r="K1701" s="44">
        <f>IFERROR(_xll.qlIndexFixing(Index3M,H1701,TRUE,_xll.ohTrigger(RecalcTrigger,Trigger3M)),NA())</f>
        <v>1.572538466827884E-2</v>
      </c>
      <c r="L1701" s="44">
        <f>IFERROR(_xll.qlIndexFixing(Index6M,$H1701,TRUE,_xll.ohTrigger(RecalcTrigger,Trigger6M)),NA())</f>
        <v>1.5689193050846293E-2</v>
      </c>
      <c r="M1701" s="183">
        <f>IFERROR(_xll.qlIndexFixing(Index1Y,$H1701,TRUE,_xll.ohTrigger(RecalcTrigger,Trigger1Y)),NA())</f>
        <v>1.6359748480873008E-2</v>
      </c>
      <c r="N1701" s="182">
        <f>IFERROR(_xll.qlIndexFixing(ONIndex1M,I1701,TRUE,_xll.ohTrigger(RecalcTrigger,Trigger1M)),NA())</f>
        <v>1.5341053121682435E-2</v>
      </c>
      <c r="O1701" s="44">
        <f>IFERROR(_xll.qlIndexFixing(ONIndex3M,I1701,TRUE,_xll.ohTrigger(RecalcTrigger,Trigger3M)),NA())</f>
        <v>1.5721266110455545E-2</v>
      </c>
      <c r="P1701" s="44">
        <f>IFERROR(_xll.qlIndexFixing(ONIndex6M,I1701,TRUE,_xll.ohTrigger(RecalcTrigger,Trigger6M)),NA())</f>
        <v>1.5694251811257942E-2</v>
      </c>
      <c r="Q1701" s="183">
        <f>IFERROR(_xll.qlIndexFixing(ONIndex1Y,I1701,TRUE,_xll.ohTrigger(RecalcTrigger,Trigger1Y)),NA())</f>
        <v>1.6316717537661063E-2</v>
      </c>
    </row>
    <row r="1702" spans="2:17" x14ac:dyDescent="0.2">
      <c r="B1702" s="39" t="s">
        <v>42</v>
      </c>
      <c r="D1702" s="42">
        <f>_xll.qlCalendarAdvance(Calendar,$D1701,B1702,"f",FALSE)</f>
        <v>51300</v>
      </c>
      <c r="E1702" s="177">
        <f>_xll.qlInterestRateIndexValueDate(IndexON,D1702)</f>
        <v>51300</v>
      </c>
      <c r="F1702" s="193">
        <f>IFERROR(_xll.qlIndexFixing(IndexON,D1702,TRUE,_xll.ohTrigger(RecalcTrigger,TriggerON)),NA())</f>
        <v>1.5368575602137113E-2</v>
      </c>
      <c r="H1702" s="42">
        <f>_xll.qlCalendarAdvance(Calendar,$H1701,B1702,"f",FALSE)</f>
        <v>51300</v>
      </c>
      <c r="I1702" s="177">
        <f>_xll.qlInterestRateIndexValueDate(Index1M,$H1702)</f>
        <v>51302</v>
      </c>
      <c r="J1702" s="182">
        <f>IFERROR(_xll.qlIndexFixing(Index1M,$H1702,TRUE,_xll.ohTrigger(RecalcTrigger,Trigger1M)),NA())</f>
        <v>1.5341519092797032E-2</v>
      </c>
      <c r="K1702" s="44">
        <f>IFERROR(_xll.qlIndexFixing(Index3M,H1702,TRUE,_xll.ohTrigger(RecalcTrigger,Trigger3M)),NA())</f>
        <v>1.5720952729678897E-2</v>
      </c>
      <c r="L1702" s="44">
        <f>IFERROR(_xll.qlIndexFixing(Index6M,$H1702,TRUE,_xll.ohTrigger(RecalcTrigger,Trigger6M)),NA())</f>
        <v>1.5684978599875166E-2</v>
      </c>
      <c r="M1702" s="183">
        <f>IFERROR(_xll.qlIndexFixing(Index1Y,$H1702,TRUE,_xll.ohTrigger(RecalcTrigger,Trigger1Y)),NA())</f>
        <v>1.6355227169391941E-2</v>
      </c>
      <c r="N1702" s="182">
        <f>IFERROR(_xll.qlIndexFixing(ONIndex1M,I1702,TRUE,_xll.ohTrigger(RecalcTrigger,Trigger1M)),NA())</f>
        <v>1.5337340130088251E-2</v>
      </c>
      <c r="O1702" s="44">
        <f>IFERROR(_xll.qlIndexFixing(ONIndex3M,I1702,TRUE,_xll.ohTrigger(RecalcTrigger,Trigger3M)),NA())</f>
        <v>1.5716447464813044E-2</v>
      </c>
      <c r="P1702" s="44">
        <f>IFERROR(_xll.qlIndexFixing(ONIndex6M,I1702,TRUE,_xll.ohTrigger(RecalcTrigger,Trigger6M)),NA())</f>
        <v>1.5687701457478553E-2</v>
      </c>
      <c r="Q1702" s="183">
        <f>IFERROR(_xll.qlIndexFixing(ONIndex1Y,I1702,TRUE,_xll.ohTrigger(RecalcTrigger,Trigger1Y)),NA())</f>
        <v>1.6315064748635422E-2</v>
      </c>
    </row>
    <row r="1703" spans="2:17" x14ac:dyDescent="0.2">
      <c r="B1703" s="39" t="s">
        <v>42</v>
      </c>
      <c r="D1703" s="42">
        <f>_xll.qlCalendarAdvance(Calendar,$D1702,B1703,"f",FALSE)</f>
        <v>51307</v>
      </c>
      <c r="E1703" s="177">
        <f>_xll.qlInterestRateIndexValueDate(IndexON,D1703)</f>
        <v>51307</v>
      </c>
      <c r="F1703" s="193">
        <f>IFERROR(_xll.qlIndexFixing(IndexON,D1703,TRUE,_xll.ohTrigger(RecalcTrigger,TriggerON)),NA())</f>
        <v>1.536386121597566E-2</v>
      </c>
      <c r="H1703" s="42">
        <f>_xll.qlCalendarAdvance(Calendar,$H1702,B1703,"f",FALSE)</f>
        <v>51307</v>
      </c>
      <c r="I1703" s="177">
        <f>_xll.qlInterestRateIndexValueDate(Index1M,$H1703)</f>
        <v>51309</v>
      </c>
      <c r="J1703" s="182">
        <f>IFERROR(_xll.qlIndexFixing(Index1M,$H1703,TRUE,_xll.ohTrigger(RecalcTrigger,Trigger1M)),NA())</f>
        <v>1.5337997216166702E-2</v>
      </c>
      <c r="K1703" s="44">
        <f>IFERROR(_xll.qlIndexFixing(Index3M,H1703,TRUE,_xll.ohTrigger(RecalcTrigger,Trigger3M)),NA())</f>
        <v>1.5716588279321181E-2</v>
      </c>
      <c r="L1703" s="44">
        <f>IFERROR(_xll.qlIndexFixing(Index6M,$H1703,TRUE,_xll.ohTrigger(RecalcTrigger,Trigger6M)),NA())</f>
        <v>1.5680955247996915E-2</v>
      </c>
      <c r="M1703" s="183">
        <f>IFERROR(_xll.qlIndexFixing(Index1Y,$H1703,TRUE,_xll.ohTrigger(RecalcTrigger,Trigger1Y)),NA())</f>
        <v>1.6350637195403913E-2</v>
      </c>
      <c r="N1703" s="182">
        <f>IFERROR(_xll.qlIndexFixing(ONIndex1M,I1703,TRUE,_xll.ohTrigger(RecalcTrigger,Trigger1M)),NA())</f>
        <v>1.5333702908524316E-2</v>
      </c>
      <c r="O1703" s="44">
        <f>IFERROR(_xll.qlIndexFixing(ONIndex3M,I1703,TRUE,_xll.ohTrigger(RecalcTrigger,Trigger3M)),NA())</f>
        <v>1.571169453820076E-2</v>
      </c>
      <c r="P1703" s="44">
        <f>IFERROR(_xll.qlIndexFixing(ONIndex6M,I1703,TRUE,_xll.ohTrigger(RecalcTrigger,Trigger6M)),NA())</f>
        <v>1.5681207081721382E-2</v>
      </c>
      <c r="Q1703" s="183">
        <f>IFERROR(_xll.qlIndexFixing(ONIndex1Y,I1703,TRUE,_xll.ohTrigger(RecalcTrigger,Trigger1Y)),NA())</f>
        <v>1.6313505294309749E-2</v>
      </c>
    </row>
    <row r="1704" spans="2:17" x14ac:dyDescent="0.2">
      <c r="B1704" s="39" t="s">
        <v>42</v>
      </c>
      <c r="D1704" s="42">
        <f>_xll.qlCalendarAdvance(Calendar,$D1703,B1704,"f",FALSE)</f>
        <v>51314</v>
      </c>
      <c r="E1704" s="177">
        <f>_xll.qlInterestRateIndexValueDate(IndexON,D1704)</f>
        <v>51314</v>
      </c>
      <c r="F1704" s="193">
        <f>IFERROR(_xll.qlIndexFixing(IndexON,D1704,TRUE,_xll.ohTrigger(RecalcTrigger,TriggerON)),NA())</f>
        <v>1.5359208264351665E-2</v>
      </c>
      <c r="H1704" s="42">
        <f>_xll.qlCalendarAdvance(Calendar,$H1703,B1704,"f",FALSE)</f>
        <v>51314</v>
      </c>
      <c r="I1704" s="177">
        <f>_xll.qlInterestRateIndexValueDate(Index1M,$H1704)</f>
        <v>51316</v>
      </c>
      <c r="J1704" s="182">
        <f>IFERROR(_xll.qlIndexFixing(Index1M,$H1704,TRUE,_xll.ohTrigger(RecalcTrigger,Trigger1M)),NA())</f>
        <v>1.5334639317262366E-2</v>
      </c>
      <c r="K1704" s="44">
        <f>IFERROR(_xll.qlIndexFixing(Index3M,H1704,TRUE,_xll.ohTrigger(RecalcTrigger,Trigger3M)),NA())</f>
        <v>1.5712147078467121E-2</v>
      </c>
      <c r="L1704" s="44">
        <f>IFERROR(_xll.qlIndexFixing(Index6M,$H1704,TRUE,_xll.ohTrigger(RecalcTrigger,Trigger6M)),NA())</f>
        <v>1.5677121238097301E-2</v>
      </c>
      <c r="M1704" s="183">
        <f>IFERROR(_xll.qlIndexFixing(Index1Y,$H1704,TRUE,_xll.ohTrigger(RecalcTrigger,Trigger1Y)),NA())</f>
        <v>1.6346040662722348E-2</v>
      </c>
      <c r="N1704" s="182">
        <f>IFERROR(_xll.qlIndexFixing(ONIndex1M,I1704,TRUE,_xll.ohTrigger(RecalcTrigger,Trigger1M)),NA())</f>
        <v>1.5330141729812397E-2</v>
      </c>
      <c r="O1704" s="44">
        <f>IFERROR(_xll.qlIndexFixing(ONIndex3M,I1704,TRUE,_xll.ohTrigger(RecalcTrigger,Trigger3M)),NA())</f>
        <v>1.5707007576581944E-2</v>
      </c>
      <c r="P1704" s="44">
        <f>IFERROR(_xll.qlIndexFixing(ONIndex6M,I1704,TRUE,_xll.ohTrigger(RecalcTrigger,Trigger6M)),NA())</f>
        <v>1.5674768906288605E-2</v>
      </c>
      <c r="Q1704" s="183">
        <f>IFERROR(_xll.qlIndexFixing(ONIndex1Y,I1704,TRUE,_xll.ohTrigger(RecalcTrigger,Trigger1Y)),NA())</f>
        <v>1.6312039475723239E-2</v>
      </c>
    </row>
    <row r="1705" spans="2:17" x14ac:dyDescent="0.2">
      <c r="B1705" s="39" t="s">
        <v>42</v>
      </c>
      <c r="D1705" s="42">
        <f>_xll.qlCalendarAdvance(Calendar,$D1704,B1705,"f",FALSE)</f>
        <v>51321</v>
      </c>
      <c r="E1705" s="177">
        <f>_xll.qlInterestRateIndexValueDate(IndexON,D1705)</f>
        <v>51321</v>
      </c>
      <c r="F1705" s="193">
        <f>IFERROR(_xll.qlIndexFixing(IndexON,D1705,TRUE,_xll.ohTrigger(RecalcTrigger,TriggerON)),NA())</f>
        <v>1.5354616986114067E-2</v>
      </c>
      <c r="H1705" s="42">
        <f>_xll.qlCalendarAdvance(Calendar,$H1704,B1705,"f",FALSE)</f>
        <v>51321</v>
      </c>
      <c r="I1705" s="177">
        <f>_xll.qlInterestRateIndexValueDate(Index1M,$H1705)</f>
        <v>51323</v>
      </c>
      <c r="J1705" s="182">
        <f>IFERROR(_xll.qlIndexFixing(Index1M,$H1705,TRUE,_xll.ohTrigger(RecalcTrigger,Trigger1M)),NA())</f>
        <v>1.5331183446943017E-2</v>
      </c>
      <c r="K1705" s="44">
        <f>IFERROR(_xll.qlIndexFixing(Index3M,H1705,TRUE,_xll.ohTrigger(RecalcTrigger,Trigger3M)),NA())</f>
        <v>1.5708057737311383E-2</v>
      </c>
      <c r="L1705" s="44">
        <f>IFERROR(_xll.qlIndexFixing(Index6M,$H1705,TRUE,_xll.ohTrigger(RecalcTrigger,Trigger6M)),NA())</f>
        <v>1.5673474806233382E-2</v>
      </c>
      <c r="M1705" s="183">
        <f>IFERROR(_xll.qlIndexFixing(Index1Y,$H1705,TRUE,_xll.ohTrigger(RecalcTrigger,Trigger1Y)),NA())</f>
        <v>1.6341246611077422E-2</v>
      </c>
      <c r="N1705" s="182">
        <f>IFERROR(_xll.qlIndexFixing(ONIndex1M,I1705,TRUE,_xll.ohTrigger(RecalcTrigger,Trigger1M)),NA())</f>
        <v>1.5326656866854194E-2</v>
      </c>
      <c r="O1705" s="44">
        <f>IFERROR(_xll.qlIndexFixing(ONIndex3M,I1705,TRUE,_xll.ohTrigger(RecalcTrigger,Trigger3M)),NA())</f>
        <v>1.5702386825280357E-2</v>
      </c>
      <c r="P1705" s="44">
        <f>IFERROR(_xll.qlIndexFixing(ONIndex6M,I1705,TRUE,_xll.ohTrigger(RecalcTrigger,Trigger6M)),NA())</f>
        <v>1.5668387153242591E-2</v>
      </c>
      <c r="Q1705" s="183">
        <f>IFERROR(_xll.qlIndexFixing(ONIndex1Y,I1705,TRUE,_xll.ohTrigger(RecalcTrigger,Trigger1Y)),NA())</f>
        <v>1.631066759359534E-2</v>
      </c>
    </row>
    <row r="1706" spans="2:17" x14ac:dyDescent="0.2">
      <c r="B1706" s="39" t="s">
        <v>42</v>
      </c>
      <c r="D1706" s="42">
        <f>_xll.qlCalendarAdvance(Calendar,$D1705,B1706,"f",FALSE)</f>
        <v>51328</v>
      </c>
      <c r="E1706" s="177">
        <f>_xll.qlInterestRateIndexValueDate(IndexON,D1706)</f>
        <v>51328</v>
      </c>
      <c r="F1706" s="193">
        <f>IFERROR(_xll.qlIndexFixing(IndexON,D1706,TRUE,_xll.ohTrigger(RecalcTrigger,TriggerON)),NA())</f>
        <v>1.535008762067136E-2</v>
      </c>
      <c r="H1706" s="42">
        <f>_xll.qlCalendarAdvance(Calendar,$H1705,B1706,"f",FALSE)</f>
        <v>51328</v>
      </c>
      <c r="I1706" s="177">
        <f>_xll.qlInterestRateIndexValueDate(Index1M,$H1706)</f>
        <v>51330</v>
      </c>
      <c r="J1706" s="182">
        <f>IFERROR(_xll.qlIndexFixing(Index1M,$H1706,TRUE,_xll.ohTrigger(RecalcTrigger,Trigger1M)),NA())</f>
        <v>1.5327892100519224E-2</v>
      </c>
      <c r="K1706" s="44">
        <f>IFERROR(_xll.qlIndexFixing(Index3M,H1706,TRUE,_xll.ohTrigger(RecalcTrigger,Trigger3M)),NA())</f>
        <v>1.5703885124480808E-2</v>
      </c>
      <c r="L1706" s="44">
        <f>IFERROR(_xll.qlIndexFixing(Index6M,$H1706,TRUE,_xll.ohTrigger(RecalcTrigger,Trigger6M)),NA())</f>
        <v>1.567001418162748E-2</v>
      </c>
      <c r="M1706" s="183">
        <f>IFERROR(_xll.qlIndexFixing(Index1Y,$H1706,TRUE,_xll.ohTrigger(RecalcTrigger,Trigger1Y)),NA())</f>
        <v>1.6336443668208498E-2</v>
      </c>
      <c r="N1706" s="182">
        <f>IFERROR(_xll.qlIndexFixing(ONIndex1M,I1706,TRUE,_xll.ohTrigger(RecalcTrigger,Trigger1M)),NA())</f>
        <v>1.5323248592391536E-2</v>
      </c>
      <c r="O1706" s="44">
        <f>IFERROR(_xll.qlIndexFixing(ONIndex3M,I1706,TRUE,_xll.ohTrigger(RecalcTrigger,Trigger3M)),NA())</f>
        <v>1.569783253001944E-2</v>
      </c>
      <c r="P1706" s="44">
        <f>IFERROR(_xll.qlIndexFixing(ONIndex6M,I1706,TRUE,_xll.ohTrigger(RecalcTrigger,Trigger6M)),NA())</f>
        <v>1.5662062044325964E-2</v>
      </c>
      <c r="Q1706" s="183">
        <f>IFERROR(_xll.qlIndexFixing(ONIndex1Y,I1706,TRUE,_xll.ohTrigger(RecalcTrigger,Trigger1Y)),NA())</f>
        <v>1.6309389949125119E-2</v>
      </c>
    </row>
    <row r="1707" spans="2:17" x14ac:dyDescent="0.2">
      <c r="B1707" s="39" t="s">
        <v>42</v>
      </c>
      <c r="D1707" s="42">
        <f>_xll.qlCalendarAdvance(Calendar,$D1706,B1707,"f",FALSE)</f>
        <v>51335</v>
      </c>
      <c r="E1707" s="177">
        <f>_xll.qlInterestRateIndexValueDate(IndexON,D1707)</f>
        <v>51335</v>
      </c>
      <c r="F1707" s="193">
        <f>IFERROR(_xll.qlIndexFixing(IndexON,D1707,TRUE,_xll.ohTrigger(RecalcTrigger,TriggerON)),NA())</f>
        <v>1.5345620407032357E-2</v>
      </c>
      <c r="H1707" s="42">
        <f>_xll.qlCalendarAdvance(Calendar,$H1706,B1707,"f",FALSE)</f>
        <v>51335</v>
      </c>
      <c r="I1707" s="177">
        <f>_xll.qlInterestRateIndexValueDate(Index1M,$H1707)</f>
        <v>51337</v>
      </c>
      <c r="J1707" s="182">
        <f>IFERROR(_xll.qlIndexFixing(Index1M,$H1707,TRUE,_xll.ohTrigger(RecalcTrigger,Trigger1M)),NA())</f>
        <v>1.5324678143674048E-2</v>
      </c>
      <c r="K1707" s="44">
        <f>IFERROR(_xll.qlIndexFixing(Index3M,H1707,TRUE,_xll.ohTrigger(RecalcTrigger,Trigger3M)),NA())</f>
        <v>1.5699769493541779E-2</v>
      </c>
      <c r="L1707" s="44">
        <f>IFERROR(_xll.qlIndexFixing(Index6M,$H1707,TRUE,_xll.ohTrigger(RecalcTrigger,Trigger6M)),NA())</f>
        <v>1.5666737586671902E-2</v>
      </c>
      <c r="M1707" s="183">
        <f>IFERROR(_xll.qlIndexFixing(Index1Y,$H1707,TRUE,_xll.ohTrigger(RecalcTrigger,Trigger1Y)),NA())</f>
        <v>1.633156739777452E-2</v>
      </c>
      <c r="N1707" s="182">
        <f>IFERROR(_xll.qlIndexFixing(ONIndex1M,I1707,TRUE,_xll.ohTrigger(RecalcTrigger,Trigger1M)),NA())</f>
        <v>1.5319917179166254E-2</v>
      </c>
      <c r="O1707" s="44">
        <f>IFERROR(_xll.qlIndexFixing(ONIndex3M,I1707,TRUE,_xll.ohTrigger(RecalcTrigger,Trigger3M)),NA())</f>
        <v>1.5693344936282827E-2</v>
      </c>
      <c r="P1707" s="44">
        <f>IFERROR(_xll.qlIndexFixing(ONIndex6M,I1707,TRUE,_xll.ohTrigger(RecalcTrigger,Trigger6M)),NA())</f>
        <v>1.5655793801760964E-2</v>
      </c>
      <c r="Q1707" s="183">
        <f>IFERROR(_xll.qlIndexFixing(ONIndex1Y,I1707,TRUE,_xll.ohTrigger(RecalcTrigger,Trigger1Y)),NA())</f>
        <v>1.6308206843032025E-2</v>
      </c>
    </row>
    <row r="1708" spans="2:17" x14ac:dyDescent="0.2">
      <c r="B1708" s="39" t="s">
        <v>42</v>
      </c>
      <c r="D1708" s="42">
        <f>_xll.qlCalendarAdvance(Calendar,$D1707,B1708,"f",FALSE)</f>
        <v>51342</v>
      </c>
      <c r="E1708" s="177">
        <f>_xll.qlInterestRateIndexValueDate(IndexON,D1708)</f>
        <v>51342</v>
      </c>
      <c r="F1708" s="193">
        <f>IFERROR(_xll.qlIndexFixing(IndexON,D1708,TRUE,_xll.ohTrigger(RecalcTrigger,TriggerON)),NA())</f>
        <v>1.5341215584445678E-2</v>
      </c>
      <c r="H1708" s="42">
        <f>_xll.qlCalendarAdvance(Calendar,$H1707,B1708,"f",FALSE)</f>
        <v>51342</v>
      </c>
      <c r="I1708" s="177">
        <f>_xll.qlInterestRateIndexValueDate(Index1M,$H1708)</f>
        <v>51344</v>
      </c>
      <c r="J1708" s="182">
        <f>IFERROR(_xll.qlIndexFixing(Index1M,$H1708,TRUE,_xll.ohTrigger(RecalcTrigger,Trigger1M)),NA())</f>
        <v>1.5321541849492267E-2</v>
      </c>
      <c r="K1708" s="44">
        <f>IFERROR(_xll.qlIndexFixing(Index3M,H1708,TRUE,_xll.ohTrigger(RecalcTrigger,Trigger3M)),NA())</f>
        <v>1.5695707237237677E-2</v>
      </c>
      <c r="L1708" s="44">
        <f>IFERROR(_xll.qlIndexFixing(Index6M,$H1708,TRUE,_xll.ohTrigger(RecalcTrigger,Trigger6M)),NA())</f>
        <v>1.5663643236921199E-2</v>
      </c>
      <c r="M1708" s="183">
        <f>IFERROR(_xll.qlIndexFixing(Index1Y,$H1708,TRUE,_xll.ohTrigger(RecalcTrigger,Trigger1Y)),NA())</f>
        <v>1.6326616625400664E-2</v>
      </c>
      <c r="N1708" s="182">
        <f>IFERROR(_xll.qlIndexFixing(ONIndex1M,I1708,TRUE,_xll.ohTrigger(RecalcTrigger,Trigger1M)),NA())</f>
        <v>1.5316662900000111E-2</v>
      </c>
      <c r="O1708" s="44">
        <f>IFERROR(_xll.qlIndexFixing(ONIndex3M,I1708,TRUE,_xll.ohTrigger(RecalcTrigger,Trigger3M)),NA())</f>
        <v>1.5688924289873896E-2</v>
      </c>
      <c r="P1708" s="44">
        <f>IFERROR(_xll.qlIndexFixing(ONIndex6M,I1708,TRUE,_xll.ohTrigger(RecalcTrigger,Trigger6M)),NA())</f>
        <v>1.5649582647769833E-2</v>
      </c>
      <c r="Q1708" s="183">
        <f>IFERROR(_xll.qlIndexFixing(ONIndex1Y,I1708,TRUE,_xll.ohTrigger(RecalcTrigger,Trigger1Y)),NA())</f>
        <v>1.6307118576435187E-2</v>
      </c>
    </row>
    <row r="1709" spans="2:17" x14ac:dyDescent="0.2">
      <c r="B1709" s="39" t="s">
        <v>42</v>
      </c>
      <c r="D1709" s="42">
        <f>_xll.qlCalendarAdvance(Calendar,$D1708,B1709,"f",FALSE)</f>
        <v>51349</v>
      </c>
      <c r="E1709" s="177">
        <f>_xll.qlInterestRateIndexValueDate(IndexON,D1709)</f>
        <v>51349</v>
      </c>
      <c r="F1709" s="193">
        <f>IFERROR(_xll.qlIndexFixing(IndexON,D1709,TRUE,_xll.ohTrigger(RecalcTrigger,TriggerON)),NA())</f>
        <v>1.5336873392000072E-2</v>
      </c>
      <c r="H1709" s="42">
        <f>_xll.qlCalendarAdvance(Calendar,$H1708,B1709,"f",FALSE)</f>
        <v>51349</v>
      </c>
      <c r="I1709" s="177">
        <f>_xll.qlInterestRateIndexValueDate(Index1M,$H1709)</f>
        <v>51351</v>
      </c>
      <c r="J1709" s="182">
        <f>IFERROR(_xll.qlIndexFixing(Index1M,$H1709,TRUE,_xll.ohTrigger(RecalcTrigger,Trigger1M)),NA())</f>
        <v>1.5318483491058667E-2</v>
      </c>
      <c r="K1709" s="44">
        <f>IFERROR(_xll.qlIndexFixing(Index3M,H1709,TRUE,_xll.ohTrigger(RecalcTrigger,Trigger3M)),NA())</f>
        <v>1.5691694736638659E-2</v>
      </c>
      <c r="L1709" s="44">
        <f>IFERROR(_xll.qlIndexFixing(Index6M,$H1709,TRUE,_xll.ohTrigger(RecalcTrigger,Trigger6M)),NA())</f>
        <v>1.5660729341094304E-2</v>
      </c>
      <c r="M1709" s="183">
        <f>IFERROR(_xll.qlIndexFixing(Index1Y,$H1709,TRUE,_xll.ohTrigger(RecalcTrigger,Trigger1Y)),NA())</f>
        <v>1.6321590173468927E-2</v>
      </c>
      <c r="N1709" s="182">
        <f>IFERROR(_xll.qlIndexFixing(ONIndex1M,I1709,TRUE,_xll.ohTrigger(RecalcTrigger,Trigger1M)),NA())</f>
        <v>1.5313486027794809E-2</v>
      </c>
      <c r="O1709" s="44">
        <f>IFERROR(_xll.qlIndexFixing(ONIndex3M,I1709,TRUE,_xll.ohTrigger(RecalcTrigger,Trigger3M)),NA())</f>
        <v>1.5684570836116407E-2</v>
      </c>
      <c r="P1709" s="44">
        <f>IFERROR(_xll.qlIndexFixing(ONIndex6M,I1709,TRUE,_xll.ohTrigger(RecalcTrigger,Trigger6M)),NA())</f>
        <v>1.5643428803935322E-2</v>
      </c>
      <c r="Q1709" s="183">
        <f>IFERROR(_xll.qlIndexFixing(ONIndex1Y,I1709,TRUE,_xll.ohTrigger(RecalcTrigger,Trigger1Y)),NA())</f>
        <v>1.6306125450213926E-2</v>
      </c>
    </row>
    <row r="1710" spans="2:17" x14ac:dyDescent="0.2">
      <c r="B1710" s="39" t="s">
        <v>42</v>
      </c>
      <c r="D1710" s="42">
        <f>_xll.qlCalendarAdvance(Calendar,$D1709,B1710,"f",FALSE)</f>
        <v>51356</v>
      </c>
      <c r="E1710" s="177">
        <f>_xll.qlInterestRateIndexValueDate(IndexON,D1710)</f>
        <v>51356</v>
      </c>
      <c r="F1710" s="193">
        <f>IFERROR(_xll.qlIndexFixing(IndexON,D1710,TRUE,_xll.ohTrigger(RecalcTrigger,TriggerON)),NA())</f>
        <v>1.5332594068944161E-2</v>
      </c>
      <c r="H1710" s="42">
        <f>_xll.qlCalendarAdvance(Calendar,$H1709,B1710,"f",FALSE)</f>
        <v>51356</v>
      </c>
      <c r="I1710" s="177">
        <f>_xll.qlInterestRateIndexValueDate(Index1M,$H1710)</f>
        <v>51358</v>
      </c>
      <c r="J1710" s="182">
        <f>IFERROR(_xll.qlIndexFixing(Index1M,$H1710,TRUE,_xll.ohTrigger(RecalcTrigger,Trigger1M)),NA())</f>
        <v>1.5315503341470915E-2</v>
      </c>
      <c r="K1710" s="44">
        <f>IFERROR(_xll.qlIndexFixing(Index3M,H1710,TRUE,_xll.ohTrigger(RecalcTrigger,Trigger3M)),NA())</f>
        <v>1.5687728361139127E-2</v>
      </c>
      <c r="L1710" s="44">
        <f>IFERROR(_xll.qlIndexFixing(Index6M,$H1710,TRUE,_xll.ohTrigger(RecalcTrigger,Trigger6M)),NA())</f>
        <v>1.56579941010715E-2</v>
      </c>
      <c r="M1710" s="183">
        <f>IFERROR(_xll.qlIndexFixing(Index1Y,$H1710,TRUE,_xll.ohTrigger(RecalcTrigger,Trigger1Y)),NA())</f>
        <v>1.6316486861120961E-2</v>
      </c>
      <c r="N1710" s="182">
        <f>IFERROR(_xll.qlIndexFixing(ONIndex1M,I1710,TRUE,_xll.ohTrigger(RecalcTrigger,Trigger1M)),NA())</f>
        <v>1.5310386835212242E-2</v>
      </c>
      <c r="O1710" s="44">
        <f>IFERROR(_xll.qlIndexFixing(ONIndex3M,I1710,TRUE,_xll.ohTrigger(RecalcTrigger,Trigger3M)),NA())</f>
        <v>1.5680284820653867E-2</v>
      </c>
      <c r="P1710" s="44">
        <f>IFERROR(_xll.qlIndexFixing(ONIndex6M,I1710,TRUE,_xll.ohTrigger(RecalcTrigger,Trigger6M)),NA())</f>
        <v>1.563733249271948E-2</v>
      </c>
      <c r="Q1710" s="183">
        <f>IFERROR(_xll.qlIndexFixing(ONIndex1Y,I1710,TRUE,_xll.ohTrigger(RecalcTrigger,Trigger1Y)),NA())</f>
        <v>1.6305227765167629E-2</v>
      </c>
    </row>
    <row r="1711" spans="2:17" x14ac:dyDescent="0.2">
      <c r="B1711" s="39" t="s">
        <v>42</v>
      </c>
      <c r="D1711" s="42">
        <f>_xll.qlCalendarAdvance(Calendar,$D1710,B1711,"f",FALSE)</f>
        <v>51363</v>
      </c>
      <c r="E1711" s="177">
        <f>_xll.qlInterestRateIndexValueDate(IndexON,D1711)</f>
        <v>51363</v>
      </c>
      <c r="F1711" s="193">
        <f>IFERROR(_xll.qlIndexFixing(IndexON,D1711,TRUE,_xll.ohTrigger(RecalcTrigger,TriggerON)),NA())</f>
        <v>1.5328377854526565E-2</v>
      </c>
      <c r="H1711" s="42">
        <f>_xll.qlCalendarAdvance(Calendar,$H1710,B1711,"f",FALSE)</f>
        <v>51363</v>
      </c>
      <c r="I1711" s="177">
        <f>_xll.qlInterestRateIndexValueDate(Index1M,$H1711)</f>
        <v>51365</v>
      </c>
      <c r="J1711" s="182">
        <f>IFERROR(_xll.qlIndexFixing(Index1M,$H1711,TRUE,_xll.ohTrigger(RecalcTrigger,Trigger1M)),NA())</f>
        <v>1.5312601673818954E-2</v>
      </c>
      <c r="K1711" s="44">
        <f>IFERROR(_xll.qlIndexFixing(Index3M,H1711,TRUE,_xll.ohTrigger(RecalcTrigger,Trigger3M)),NA())</f>
        <v>1.5683804468463663E-2</v>
      </c>
      <c r="L1711" s="44">
        <f>IFERROR(_xll.qlIndexFixing(Index6M,$H1711,TRUE,_xll.ohTrigger(RecalcTrigger,Trigger6M)),NA())</f>
        <v>1.5655435711893585E-2</v>
      </c>
      <c r="M1711" s="183">
        <f>IFERROR(_xll.qlIndexFixing(Index1Y,$H1711,TRUE,_xll.ohTrigger(RecalcTrigger,Trigger1Y)),NA())</f>
        <v>1.6311305504256312E-2</v>
      </c>
      <c r="N1711" s="182">
        <f>IFERROR(_xll.qlIndexFixing(ONIndex1M,I1711,TRUE,_xll.ohTrigger(RecalcTrigger,Trigger1M)),NA())</f>
        <v>1.530736559515411E-2</v>
      </c>
      <c r="O1711" s="44">
        <f>IFERROR(_xll.qlIndexFixing(ONIndex3M,I1711,TRUE,_xll.ohTrigger(RecalcTrigger,Trigger3M)),NA())</f>
        <v>1.5676066489289653E-2</v>
      </c>
      <c r="P1711" s="44">
        <f>IFERROR(_xll.qlIndexFixing(ONIndex6M,I1711,TRUE,_xll.ohTrigger(RecalcTrigger,Trigger6M)),NA())</f>
        <v>1.563129393610474E-2</v>
      </c>
      <c r="Q1711" s="183">
        <f>IFERROR(_xll.qlIndexFixing(ONIndex1Y,I1711,TRUE,_xll.ohTrigger(RecalcTrigger,Trigger1Y)),NA())</f>
        <v>1.6304425822495361E-2</v>
      </c>
    </row>
    <row r="1712" spans="2:17" x14ac:dyDescent="0.2">
      <c r="B1712" s="39" t="s">
        <v>42</v>
      </c>
      <c r="D1712" s="42">
        <f>_xll.qlCalendarAdvance(Calendar,$D1711,B1712,"f",FALSE)</f>
        <v>51370</v>
      </c>
      <c r="E1712" s="177">
        <f>_xll.qlInterestRateIndexValueDate(IndexON,D1712)</f>
        <v>51370</v>
      </c>
      <c r="F1712" s="193">
        <f>IFERROR(_xll.qlIndexFixing(IndexON,D1712,TRUE,_xll.ohTrigger(RecalcTrigger,TriggerON)),NA())</f>
        <v>1.5324224987836033E-2</v>
      </c>
      <c r="H1712" s="42">
        <f>_xll.qlCalendarAdvance(Calendar,$H1711,B1712,"f",FALSE)</f>
        <v>51370</v>
      </c>
      <c r="I1712" s="177">
        <f>_xll.qlInterestRateIndexValueDate(Index1M,$H1712)</f>
        <v>51372</v>
      </c>
      <c r="J1712" s="182">
        <f>IFERROR(_xll.qlIndexFixing(Index1M,$H1712,TRUE,_xll.ohTrigger(RecalcTrigger,Trigger1M)),NA())</f>
        <v>1.5309778761195297E-2</v>
      </c>
      <c r="K1712" s="44">
        <f>IFERROR(_xll.qlIndexFixing(Index3M,H1712,TRUE,_xll.ohTrigger(RecalcTrigger,Trigger3M)),NA())</f>
        <v>1.5679919404661933E-2</v>
      </c>
      <c r="L1712" s="44">
        <f>IFERROR(_xll.qlIndexFixing(Index6M,$H1712,TRUE,_xll.ohTrigger(RecalcTrigger,Trigger6M)),NA())</f>
        <v>1.5653052361759689E-2</v>
      </c>
      <c r="M1712" s="183">
        <f>IFERROR(_xll.qlIndexFixing(Index1Y,$H1712,TRUE,_xll.ohTrigger(RecalcTrigger,Trigger1Y)),NA())</f>
        <v>1.6306044915536798E-2</v>
      </c>
      <c r="N1712" s="182">
        <f>IFERROR(_xll.qlIndexFixing(ONIndex1M,I1712,TRUE,_xll.ohTrigger(RecalcTrigger,Trigger1M)),NA())</f>
        <v>1.5304422580362242E-2</v>
      </c>
      <c r="O1712" s="44">
        <f>IFERROR(_xll.qlIndexFixing(ONIndex3M,I1712,TRUE,_xll.ohTrigger(RecalcTrigger,Trigger3M)),NA())</f>
        <v>1.5671916087427462E-2</v>
      </c>
      <c r="P1712" s="44">
        <f>IFERROR(_xll.qlIndexFixing(ONIndex6M,I1712,TRUE,_xll.ohTrigger(RecalcTrigger,Trigger6M)),NA())</f>
        <v>1.5625313355753789E-2</v>
      </c>
      <c r="Q1712" s="183">
        <f>IFERROR(_xll.qlIndexFixing(ONIndex1Y,I1712,TRUE,_xll.ohTrigger(RecalcTrigger,Trigger1Y)),NA())</f>
        <v>1.6303719923076443E-2</v>
      </c>
    </row>
    <row r="1713" spans="2:17" x14ac:dyDescent="0.2">
      <c r="B1713" s="39" t="s">
        <v>42</v>
      </c>
      <c r="D1713" s="42">
        <f>_xll.qlCalendarAdvance(Calendar,$D1712,B1713,"f",FALSE)</f>
        <v>51377</v>
      </c>
      <c r="E1713" s="177">
        <f>_xll.qlInterestRateIndexValueDate(IndexON,D1713)</f>
        <v>51377</v>
      </c>
      <c r="F1713" s="193">
        <f>IFERROR(_xll.qlIndexFixing(IndexON,D1713,TRUE,_xll.ohTrigger(RecalcTrigger,TriggerON)),NA())</f>
        <v>1.5320135707961313E-2</v>
      </c>
      <c r="H1713" s="42">
        <f>_xll.qlCalendarAdvance(Calendar,$H1712,B1713,"f",FALSE)</f>
        <v>51377</v>
      </c>
      <c r="I1713" s="177">
        <f>_xll.qlInterestRateIndexValueDate(Index1M,$H1713)</f>
        <v>51379</v>
      </c>
      <c r="J1713" s="182">
        <f>IFERROR(_xll.qlIndexFixing(Index1M,$H1713,TRUE,_xll.ohTrigger(RecalcTrigger,Trigger1M)),NA())</f>
        <v>1.5306627874381069E-2</v>
      </c>
      <c r="K1713" s="44">
        <f>IFERROR(_xll.qlIndexFixing(Index3M,H1713,TRUE,_xll.ohTrigger(RecalcTrigger,Trigger3M)),NA())</f>
        <v>1.567585616666704E-2</v>
      </c>
      <c r="L1713" s="44">
        <f>IFERROR(_xll.qlIndexFixing(Index6M,$H1713,TRUE,_xll.ohTrigger(RecalcTrigger,Trigger6M)),NA())</f>
        <v>1.5649945408568473E-2</v>
      </c>
      <c r="M1713" s="183">
        <f>IFERROR(_xll.qlIndexFixing(Index1Y,$H1713,TRUE,_xll.ohTrigger(RecalcTrigger,Trigger1Y)),NA())</f>
        <v>1.6300776816812912E-2</v>
      </c>
      <c r="N1713" s="182">
        <f>IFERROR(_xll.qlIndexFixing(ONIndex1M,I1713,TRUE,_xll.ohTrigger(RecalcTrigger,Trigger1M)),NA())</f>
        <v>1.5301558063738341E-2</v>
      </c>
      <c r="O1713" s="44">
        <f>IFERROR(_xll.qlIndexFixing(ONIndex3M,I1713,TRUE,_xll.ohTrigger(RecalcTrigger,Trigger3M)),NA())</f>
        <v>1.56678338607108E-2</v>
      </c>
      <c r="P1713" s="44">
        <f>IFERROR(_xll.qlIndexFixing(ONIndex6M,I1713,TRUE,_xll.ohTrigger(RecalcTrigger,Trigger6M)),NA())</f>
        <v>1.5619390974208613E-2</v>
      </c>
      <c r="Q1713" s="183">
        <f>IFERROR(_xll.qlIndexFixing(ONIndex1Y,I1713,TRUE,_xll.ohTrigger(RecalcTrigger,Trigger1Y)),NA())</f>
        <v>1.6303110367790197E-2</v>
      </c>
    </row>
    <row r="1714" spans="2:17" x14ac:dyDescent="0.2">
      <c r="B1714" s="39" t="s">
        <v>42</v>
      </c>
      <c r="D1714" s="42">
        <f>_xll.qlCalendarAdvance(Calendar,$D1713,B1714,"f",FALSE)</f>
        <v>51384</v>
      </c>
      <c r="E1714" s="177">
        <f>_xll.qlInterestRateIndexValueDate(IndexON,D1714)</f>
        <v>51384</v>
      </c>
      <c r="F1714" s="193">
        <f>IFERROR(_xll.qlIndexFixing(IndexON,D1714,TRUE,_xll.ohTrigger(RecalcTrigger,TriggerON)),NA())</f>
        <v>1.5316110254151027E-2</v>
      </c>
      <c r="H1714" s="42">
        <f>_xll.qlCalendarAdvance(Calendar,$H1713,B1714,"f",FALSE)</f>
        <v>51384</v>
      </c>
      <c r="I1714" s="177">
        <f>_xll.qlInterestRateIndexValueDate(Index1M,$H1714)</f>
        <v>51386</v>
      </c>
      <c r="J1714" s="182">
        <f>IFERROR(_xll.qlIndexFixing(Index1M,$H1714,TRUE,_xll.ohTrigger(RecalcTrigger,Trigger1M)),NA())</f>
        <v>1.5304350532224464E-2</v>
      </c>
      <c r="K1714" s="44">
        <f>IFERROR(_xll.qlIndexFixing(Index3M,H1714,TRUE,_xll.ohTrigger(RecalcTrigger,Trigger3M)),NA())</f>
        <v>1.5672033697247369E-2</v>
      </c>
      <c r="L1714" s="44">
        <f>IFERROR(_xll.qlIndexFixing(Index6M,$H1714,TRUE,_xll.ohTrigger(RecalcTrigger,Trigger6M)),NA())</f>
        <v>1.5647893934897752E-2</v>
      </c>
      <c r="M1714" s="183">
        <f>IFERROR(_xll.qlIndexFixing(Index1Y,$H1714,TRUE,_xll.ohTrigger(RecalcTrigger,Trigger1Y)),NA())</f>
        <v>1.6295281276986748E-2</v>
      </c>
      <c r="N1714" s="182">
        <f>IFERROR(_xll.qlIndexFixing(ONIndex1M,I1714,TRUE,_xll.ohTrigger(RecalcTrigger,Trigger1M)),NA())</f>
        <v>1.5298772317944298E-2</v>
      </c>
      <c r="O1714" s="44">
        <f>IFERROR(_xll.qlIndexFixing(ONIndex3M,I1714,TRUE,_xll.ohTrigger(RecalcTrigger,Trigger3M)),NA())</f>
        <v>1.5663820054703237E-2</v>
      </c>
      <c r="P1714" s="44">
        <f>IFERROR(_xll.qlIndexFixing(ONIndex6M,I1714,TRUE,_xll.ohTrigger(RecalcTrigger,Trigger6M)),NA())</f>
        <v>1.56135270131319E-2</v>
      </c>
      <c r="Q1714" s="183">
        <f>IFERROR(_xll.qlIndexFixing(ONIndex1Y,I1714,TRUE,_xll.ohTrigger(RecalcTrigger,Trigger1Y)),NA())</f>
        <v>1.6302597457675816E-2</v>
      </c>
    </row>
    <row r="1715" spans="2:17" x14ac:dyDescent="0.2">
      <c r="B1715" s="39" t="s">
        <v>42</v>
      </c>
      <c r="D1715" s="42">
        <f>_xll.qlCalendarAdvance(Calendar,$D1714,B1715,"f",FALSE)</f>
        <v>51391</v>
      </c>
      <c r="E1715" s="177">
        <f>_xll.qlInterestRateIndexValueDate(IndexON,D1715)</f>
        <v>51391</v>
      </c>
      <c r="F1715" s="193">
        <f>IFERROR(_xll.qlIndexFixing(IndexON,D1715,TRUE,_xll.ohTrigger(RecalcTrigger,TriggerON)),NA())</f>
        <v>1.531214886557386E-2</v>
      </c>
      <c r="H1715" s="42">
        <f>_xll.qlCalendarAdvance(Calendar,$H1714,B1715,"f",FALSE)</f>
        <v>51391</v>
      </c>
      <c r="I1715" s="177">
        <f>_xll.qlInterestRateIndexValueDate(Index1M,$H1715)</f>
        <v>51393</v>
      </c>
      <c r="J1715" s="182">
        <f>IFERROR(_xll.qlIndexFixing(Index1M,$H1715,TRUE,_xll.ohTrigger(RecalcTrigger,Trigger1M)),NA())</f>
        <v>1.5301718539402065E-2</v>
      </c>
      <c r="K1715" s="44">
        <f>IFERROR(_xll.qlIndexFixing(Index3M,H1715,TRUE,_xll.ohTrigger(RecalcTrigger,Trigger3M)),NA())</f>
        <v>1.5668239305923148E-2</v>
      </c>
      <c r="L1715" s="44">
        <f>IFERROR(_xll.qlIndexFixing(Index6M,$H1715,TRUE,_xll.ohTrigger(RecalcTrigger,Trigger6M)),NA())</f>
        <v>1.5646015510046948E-2</v>
      </c>
      <c r="M1715" s="183">
        <f>IFERROR(_xll.qlIndexFixing(Index1Y,$H1715,TRUE,_xll.ohTrigger(RecalcTrigger,Trigger1Y)),NA())</f>
        <v>1.628977583629072E-2</v>
      </c>
      <c r="N1715" s="182">
        <f>IFERROR(_xll.qlIndexFixing(ONIndex1M,I1715,TRUE,_xll.ohTrigger(RecalcTrigger,Trigger1M)),NA())</f>
        <v>1.5296065615801879E-2</v>
      </c>
      <c r="O1715" s="44">
        <f>IFERROR(_xll.qlIndexFixing(ONIndex3M,I1715,TRUE,_xll.ohTrigger(RecalcTrigger,Trigger3M)),NA())</f>
        <v>1.5659874915128214E-2</v>
      </c>
      <c r="P1715" s="44">
        <f>IFERROR(_xll.qlIndexFixing(ONIndex6M,I1715,TRUE,_xll.ohTrigger(RecalcTrigger,Trigger6M)),NA())</f>
        <v>1.5607721694745891E-2</v>
      </c>
      <c r="Q1715" s="183">
        <f>IFERROR(_xll.qlIndexFixing(ONIndex1Y,I1715,TRUE,_xll.ohTrigger(RecalcTrigger,Trigger1Y)),NA())</f>
        <v>1.6302181493532686E-2</v>
      </c>
    </row>
    <row r="1716" spans="2:17" x14ac:dyDescent="0.2">
      <c r="B1716" s="39" t="s">
        <v>42</v>
      </c>
      <c r="D1716" s="42">
        <f>_xll.qlCalendarAdvance(Calendar,$D1715,B1716,"f",FALSE)</f>
        <v>51398</v>
      </c>
      <c r="E1716" s="177">
        <f>_xll.qlInterestRateIndexValueDate(IndexON,D1716)</f>
        <v>51398</v>
      </c>
      <c r="F1716" s="193">
        <f>IFERROR(_xll.qlIndexFixing(IndexON,D1716,TRUE,_xll.ohTrigger(RecalcTrigger,TriggerON)),NA())</f>
        <v>1.530825178131856E-2</v>
      </c>
      <c r="H1716" s="42">
        <f>_xll.qlCalendarAdvance(Calendar,$H1715,B1716,"f",FALSE)</f>
        <v>51398</v>
      </c>
      <c r="I1716" s="177">
        <f>_xll.qlInterestRateIndexValueDate(Index1M,$H1716)</f>
        <v>51400</v>
      </c>
      <c r="J1716" s="182">
        <f>IFERROR(_xll.qlIndexFixing(Index1M,$H1716,TRUE,_xll.ohTrigger(RecalcTrigger,Trigger1M)),NA())</f>
        <v>1.5299121791457652E-2</v>
      </c>
      <c r="K1716" s="44">
        <f>IFERROR(_xll.qlIndexFixing(Index3M,H1716,TRUE,_xll.ohTrigger(RecalcTrigger,Trigger3M)),NA())</f>
        <v>1.5664469167590636E-2</v>
      </c>
      <c r="L1716" s="44">
        <f>IFERROR(_xll.qlIndexFixing(Index6M,$H1716,TRUE,_xll.ohTrigger(RecalcTrigger,Trigger6M)),NA())</f>
        <v>1.5644308253605094E-2</v>
      </c>
      <c r="M1716" s="183">
        <f>IFERROR(_xll.qlIndexFixing(Index1Y,$H1716,TRUE,_xll.ohTrigger(RecalcTrigger,Trigger1Y)),NA())</f>
        <v>1.6284186382010374E-2</v>
      </c>
      <c r="N1716" s="182">
        <f>IFERROR(_xll.qlIndexFixing(ONIndex1M,I1716,TRUE,_xll.ohTrigger(RecalcTrigger,Trigger1M)),NA())</f>
        <v>1.5293436671539595E-2</v>
      </c>
      <c r="O1716" s="44">
        <f>IFERROR(_xll.qlIndexFixing(ONIndex3M,I1716,TRUE,_xll.ohTrigger(RecalcTrigger,Trigger3M)),NA())</f>
        <v>1.5655997472920902E-2</v>
      </c>
      <c r="P1716" s="44">
        <f>IFERROR(_xll.qlIndexFixing(ONIndex6M,I1716,TRUE,_xll.ohTrigger(RecalcTrigger,Trigger6M)),NA())</f>
        <v>1.5602845274118593E-2</v>
      </c>
      <c r="Q1716" s="183">
        <f>IFERROR(_xll.qlIndexFixing(ONIndex1Y,I1716,TRUE,_xll.ohTrigger(RecalcTrigger,Trigger1Y)),NA())</f>
        <v>1.6300556787482989E-2</v>
      </c>
    </row>
    <row r="1717" spans="2:17" x14ac:dyDescent="0.2">
      <c r="B1717" s="39" t="s">
        <v>42</v>
      </c>
      <c r="D1717" s="42">
        <f>_xll.qlCalendarAdvance(Calendar,$D1716,B1717,"f",FALSE)</f>
        <v>51405</v>
      </c>
      <c r="E1717" s="177">
        <f>_xll.qlInterestRateIndexValueDate(IndexON,D1717)</f>
        <v>51405</v>
      </c>
      <c r="F1717" s="193">
        <f>IFERROR(_xll.qlIndexFixing(IndexON,D1717,TRUE,_xll.ohTrigger(RecalcTrigger,TriggerON)),NA())</f>
        <v>1.5304416273247412E-2</v>
      </c>
      <c r="H1717" s="42">
        <f>_xll.qlCalendarAdvance(Calendar,$H1716,B1717,"f",FALSE)</f>
        <v>51405</v>
      </c>
      <c r="I1717" s="177">
        <f>_xll.qlInterestRateIndexValueDate(Index1M,$H1717)</f>
        <v>51407</v>
      </c>
      <c r="J1717" s="182">
        <f>IFERROR(_xll.qlIndexFixing(Index1M,$H1717,TRUE,_xll.ohTrigger(RecalcTrigger,Trigger1M)),NA())</f>
        <v>1.5296830513348394E-2</v>
      </c>
      <c r="K1717" s="44">
        <f>IFERROR(_xll.qlIndexFixing(Index3M,H1717,TRUE,_xll.ohTrigger(RecalcTrigger,Trigger3M)),NA())</f>
        <v>1.5660947931842844E-2</v>
      </c>
      <c r="L1717" s="44">
        <f>IFERROR(_xll.qlIndexFixing(Index6M,$H1717,TRUE,_xll.ohTrigger(RecalcTrigger,Trigger6M)),NA())</f>
        <v>1.5642976255538763E-2</v>
      </c>
      <c r="M1717" s="183">
        <f>IFERROR(_xll.qlIndexFixing(Index1Y,$H1717,TRUE,_xll.ohTrigger(RecalcTrigger,Trigger1Y)),NA())</f>
        <v>1.6278531021054164E-2</v>
      </c>
      <c r="N1717" s="182">
        <f>IFERROR(_xll.qlIndexFixing(ONIndex1M,I1717,TRUE,_xll.ohTrigger(RecalcTrigger,Trigger1M)),NA())</f>
        <v>1.5290842064530352E-2</v>
      </c>
      <c r="O1717" s="44">
        <f>IFERROR(_xll.qlIndexFixing(ONIndex3M,I1717,TRUE,_xll.ohTrigger(RecalcTrigger,Trigger3M)),NA())</f>
        <v>1.5652153932554924E-2</v>
      </c>
      <c r="P1717" s="44">
        <f>IFERROR(_xll.qlIndexFixing(ONIndex6M,I1717,TRUE,_xll.ohTrigger(RecalcTrigger,Trigger6M)),NA())</f>
        <v>1.5601188064309213E-2</v>
      </c>
      <c r="Q1717" s="183">
        <f>IFERROR(_xll.qlIndexFixing(ONIndex1Y,I1717,TRUE,_xll.ohTrigger(RecalcTrigger,Trigger1Y)),NA())</f>
        <v>1.6294199212056881E-2</v>
      </c>
    </row>
    <row r="1718" spans="2:17" x14ac:dyDescent="0.2">
      <c r="B1718" s="39" t="s">
        <v>42</v>
      </c>
      <c r="D1718" s="42">
        <f>_xll.qlCalendarAdvance(Calendar,$D1717,B1718,"f",FALSE)</f>
        <v>51412</v>
      </c>
      <c r="E1718" s="177">
        <f>_xll.qlInterestRateIndexValueDate(IndexON,D1718)</f>
        <v>51412</v>
      </c>
      <c r="F1718" s="193">
        <f>IFERROR(_xll.qlIndexFixing(IndexON,D1718,TRUE,_xll.ohTrigger(RecalcTrigger,TriggerON)),NA())</f>
        <v>1.5300609112820496E-2</v>
      </c>
      <c r="H1718" s="42">
        <f>_xll.qlCalendarAdvance(Calendar,$H1717,B1718,"f",FALSE)</f>
        <v>51412</v>
      </c>
      <c r="I1718" s="177">
        <f>_xll.qlInterestRateIndexValueDate(Index1M,$H1718)</f>
        <v>51414</v>
      </c>
      <c r="J1718" s="182">
        <f>IFERROR(_xll.qlIndexFixing(Index1M,$H1718,TRUE,_xll.ohTrigger(RecalcTrigger,Trigger1M)),NA())</f>
        <v>1.5293984831511204E-2</v>
      </c>
      <c r="K1718" s="44">
        <f>IFERROR(_xll.qlIndexFixing(Index3M,H1718,TRUE,_xll.ohTrigger(RecalcTrigger,Trigger3M)),NA())</f>
        <v>1.5657220804714211E-2</v>
      </c>
      <c r="L1718" s="44">
        <f>IFERROR(_xll.qlIndexFixing(Index6M,$H1718,TRUE,_xll.ohTrigger(RecalcTrigger,Trigger6M)),NA())</f>
        <v>1.5641437739299522E-2</v>
      </c>
      <c r="M1718" s="183">
        <f>IFERROR(_xll.qlIndexFixing(Index1Y,$H1718,TRUE,_xll.ohTrigger(RecalcTrigger,Trigger1Y)),NA())</f>
        <v>1.6272897202634206E-2</v>
      </c>
      <c r="N1718" s="182">
        <f>IFERROR(_xll.qlIndexFixing(ONIndex1M,I1718,TRUE,_xll.ohTrigger(RecalcTrigger,Trigger1M)),NA())</f>
        <v>1.5288261624428756E-2</v>
      </c>
      <c r="O1718" s="44">
        <f>IFERROR(_xll.qlIndexFixing(ONIndex3M,I1718,TRUE,_xll.ohTrigger(RecalcTrigger,Trigger3M)),NA())</f>
        <v>1.5648328612414275E-2</v>
      </c>
      <c r="P1718" s="44">
        <f>IFERROR(_xll.qlIndexFixing(ONIndex6M,I1718,TRUE,_xll.ohTrigger(RecalcTrigger,Trigger6M)),NA())</f>
        <v>1.5599540298545378E-2</v>
      </c>
      <c r="Q1718" s="183">
        <f>IFERROR(_xll.qlIndexFixing(ONIndex1Y,I1718,TRUE,_xll.ohTrigger(RecalcTrigger,Trigger1Y)),NA())</f>
        <v>1.6287870074762623E-2</v>
      </c>
    </row>
    <row r="1719" spans="2:17" x14ac:dyDescent="0.2">
      <c r="B1719" s="39" t="s">
        <v>42</v>
      </c>
      <c r="D1719" s="42">
        <f>_xll.qlCalendarAdvance(Calendar,$D1718,B1719,"f",FALSE)</f>
        <v>51419</v>
      </c>
      <c r="E1719" s="177">
        <f>_xll.qlInterestRateIndexValueDate(IndexON,D1719)</f>
        <v>51419</v>
      </c>
      <c r="F1719" s="193">
        <f>IFERROR(_xll.qlIndexFixing(IndexON,D1719,TRUE,_xll.ohTrigger(RecalcTrigger,TriggerON)),NA())</f>
        <v>1.529682088125206E-2</v>
      </c>
      <c r="H1719" s="42">
        <f>_xll.qlCalendarAdvance(Calendar,$H1718,B1719,"f",FALSE)</f>
        <v>51419</v>
      </c>
      <c r="I1719" s="177">
        <f>_xll.qlInterestRateIndexValueDate(Index1M,$H1719)</f>
        <v>51421</v>
      </c>
      <c r="J1719" s="182">
        <f>IFERROR(_xll.qlIndexFixing(Index1M,$H1719,TRUE,_xll.ohTrigger(RecalcTrigger,Trigger1M)),NA())</f>
        <v>1.5291437969380978E-2</v>
      </c>
      <c r="K1719" s="44">
        <f>IFERROR(_xll.qlIndexFixing(Index3M,H1719,TRUE,_xll.ohTrigger(RecalcTrigger,Trigger3M)),NA())</f>
        <v>1.5653512608702683E-2</v>
      </c>
      <c r="L1719" s="44">
        <f>IFERROR(_xll.qlIndexFixing(Index6M,$H1719,TRUE,_xll.ohTrigger(RecalcTrigger,Trigger6M)),NA())</f>
        <v>1.5639909296384431E-2</v>
      </c>
      <c r="M1719" s="183">
        <f>IFERROR(_xll.qlIndexFixing(Index1Y,$H1719,TRUE,_xll.ohTrigger(RecalcTrigger,Trigger1Y)),NA())</f>
        <v>1.6267295881151708E-2</v>
      </c>
      <c r="N1719" s="182">
        <f>IFERROR(_xll.qlIndexFixing(ONIndex1M,I1719,TRUE,_xll.ohTrigger(RecalcTrigger,Trigger1M)),NA())</f>
        <v>1.5285695423576939E-2</v>
      </c>
      <c r="O1719" s="44">
        <f>IFERROR(_xll.qlIndexFixing(ONIndex3M,I1719,TRUE,_xll.ohTrigger(RecalcTrigger,Trigger3M)),NA())</f>
        <v>1.5644521601867467E-2</v>
      </c>
      <c r="P1719" s="44">
        <f>IFERROR(_xll.qlIndexFixing(ONIndex6M,I1719,TRUE,_xll.ohTrigger(RecalcTrigger,Trigger6M)),NA())</f>
        <v>1.5597902017674414E-2</v>
      </c>
      <c r="Q1719" s="183">
        <f>IFERROR(_xll.qlIndexFixing(ONIndex1Y,I1719,TRUE,_xll.ohTrigger(RecalcTrigger,Trigger1Y)),NA())</f>
        <v>1.6281569507494709E-2</v>
      </c>
    </row>
    <row r="1720" spans="2:17" x14ac:dyDescent="0.2">
      <c r="B1720" s="39" t="s">
        <v>42</v>
      </c>
      <c r="D1720" s="42">
        <f>_xll.qlCalendarAdvance(Calendar,$D1719,B1720,"f",FALSE)</f>
        <v>51426</v>
      </c>
      <c r="E1720" s="177">
        <f>_xll.qlInterestRateIndexValueDate(IndexON,D1720)</f>
        <v>51426</v>
      </c>
      <c r="F1720" s="193">
        <f>IFERROR(_xll.qlIndexFixing(IndexON,D1720,TRUE,_xll.ohTrigger(RecalcTrigger,TriggerON)),NA())</f>
        <v>1.529305167678352E-2</v>
      </c>
      <c r="H1720" s="42">
        <f>_xll.qlCalendarAdvance(Calendar,$H1719,B1720,"f",FALSE)</f>
        <v>51426</v>
      </c>
      <c r="I1720" s="177">
        <f>_xll.qlInterestRateIndexValueDate(Index1M,$H1720)</f>
        <v>51428</v>
      </c>
      <c r="J1720" s="182">
        <f>IFERROR(_xll.qlIndexFixing(Index1M,$H1720,TRUE,_xll.ohTrigger(RecalcTrigger,Trigger1M)),NA())</f>
        <v>1.5288905550721689E-2</v>
      </c>
      <c r="K1720" s="44">
        <f>IFERROR(_xll.qlIndexFixing(Index3M,H1720,TRUE,_xll.ohTrigger(RecalcTrigger,Trigger3M)),NA())</f>
        <v>1.5649823433356195E-2</v>
      </c>
      <c r="L1720" s="44">
        <f>IFERROR(_xll.qlIndexFixing(Index6M,$H1720,TRUE,_xll.ohTrigger(RecalcTrigger,Trigger6M)),NA())</f>
        <v>1.5639326851594942E-2</v>
      </c>
      <c r="M1720" s="183">
        <f>IFERROR(_xll.qlIndexFixing(Index1Y,$H1720,TRUE,_xll.ohTrigger(RecalcTrigger,Trigger1Y)),NA())</f>
        <v>1.6261727189910827E-2</v>
      </c>
      <c r="N1720" s="182">
        <f>IFERROR(_xll.qlIndexFixing(ONIndex1M,I1720,TRUE,_xll.ohTrigger(RecalcTrigger,Trigger1M)),NA())</f>
        <v>1.5283143533757482E-2</v>
      </c>
      <c r="O1720" s="44">
        <f>IFERROR(_xll.qlIndexFixing(ONIndex3M,I1720,TRUE,_xll.ohTrigger(RecalcTrigger,Trigger3M)),NA())</f>
        <v>1.5640732989963269E-2</v>
      </c>
      <c r="P1720" s="44">
        <f>IFERROR(_xll.qlIndexFixing(ONIndex6M,I1720,TRUE,_xll.ohTrigger(RecalcTrigger,Trigger6M)),NA())</f>
        <v>1.5596273262943328E-2</v>
      </c>
      <c r="Q1720" s="183">
        <f>IFERROR(_xll.qlIndexFixing(ONIndex1Y,I1720,TRUE,_xll.ohTrigger(RecalcTrigger,Trigger1Y)),NA())</f>
        <v>1.6275297641747954E-2</v>
      </c>
    </row>
    <row r="1721" spans="2:17" x14ac:dyDescent="0.2">
      <c r="B1721" s="39" t="s">
        <v>42</v>
      </c>
      <c r="D1721" s="42">
        <f>_xll.qlCalendarAdvance(Calendar,$D1720,B1721,"f",FALSE)</f>
        <v>51433</v>
      </c>
      <c r="E1721" s="177">
        <f>_xll.qlInterestRateIndexValueDate(IndexON,D1721)</f>
        <v>51433</v>
      </c>
      <c r="F1721" s="193">
        <f>IFERROR(_xll.qlIndexFixing(IndexON,D1721,TRUE,_xll.ohTrigger(RecalcTrigger,TriggerON)),NA())</f>
        <v>1.5289301597976035E-2</v>
      </c>
      <c r="H1721" s="42">
        <f>_xll.qlCalendarAdvance(Calendar,$H1720,B1721,"f",FALSE)</f>
        <v>51433</v>
      </c>
      <c r="I1721" s="177">
        <f>_xll.qlInterestRateIndexValueDate(Index1M,$H1721)</f>
        <v>51435</v>
      </c>
      <c r="J1721" s="182">
        <f>IFERROR(_xll.qlIndexFixing(Index1M,$H1721,TRUE,_xll.ohTrigger(RecalcTrigger,Trigger1M)),NA())</f>
        <v>1.5286387647736223E-2</v>
      </c>
      <c r="K1721" s="44">
        <f>IFERROR(_xll.qlIndexFixing(Index3M,H1721,TRUE,_xll.ohTrigger(RecalcTrigger,Trigger3M)),NA())</f>
        <v>1.5646153368221845E-2</v>
      </c>
      <c r="L1721" s="44">
        <f>IFERROR(_xll.qlIndexFixing(Index6M,$H1721,TRUE,_xll.ohTrigger(RecalcTrigger,Trigger6M)),NA())</f>
        <v>1.563688279633825E-2</v>
      </c>
      <c r="M1721" s="183">
        <f>IFERROR(_xll.qlIndexFixing(Index1Y,$H1721,TRUE,_xll.ohTrigger(RecalcTrigger,Trigger1Y)),NA())</f>
        <v>1.6256191262215933E-2</v>
      </c>
      <c r="N1721" s="182">
        <f>IFERROR(_xll.qlIndexFixing(ONIndex1M,I1721,TRUE,_xll.ohTrigger(RecalcTrigger,Trigger1M)),NA())</f>
        <v>1.5280606027392452E-2</v>
      </c>
      <c r="O1721" s="44">
        <f>IFERROR(_xll.qlIndexFixing(ONIndex3M,I1721,TRUE,_xll.ohTrigger(RecalcTrigger,Trigger3M)),NA())</f>
        <v>1.5636962865990256E-2</v>
      </c>
      <c r="P1721" s="44">
        <f>IFERROR(_xll.qlIndexFixing(ONIndex6M,I1721,TRUE,_xll.ohTrigger(RecalcTrigger,Trigger6M)),NA())</f>
        <v>1.5594654075599124E-2</v>
      </c>
      <c r="Q1721" s="183">
        <f>IFERROR(_xll.qlIndexFixing(ONIndex1Y,I1721,TRUE,_xll.ohTrigger(RecalcTrigger,Trigger1Y)),NA())</f>
        <v>1.6269054609336919E-2</v>
      </c>
    </row>
    <row r="1722" spans="2:17" x14ac:dyDescent="0.2">
      <c r="B1722" s="39" t="s">
        <v>42</v>
      </c>
      <c r="D1722" s="42">
        <f>_xll.qlCalendarAdvance(Calendar,$D1721,B1722,"f",FALSE)</f>
        <v>51440</v>
      </c>
      <c r="E1722" s="177">
        <f>_xll.qlInterestRateIndexValueDate(IndexON,D1722)</f>
        <v>51440</v>
      </c>
      <c r="F1722" s="193">
        <f>IFERROR(_xll.qlIndexFixing(IndexON,D1722,TRUE,_xll.ohTrigger(RecalcTrigger,TriggerON)),NA())</f>
        <v>1.5285570743230892E-2</v>
      </c>
      <c r="H1722" s="42">
        <f>_xll.qlCalendarAdvance(Calendar,$H1721,B1722,"f",FALSE)</f>
        <v>51440</v>
      </c>
      <c r="I1722" s="177">
        <f>_xll.qlInterestRateIndexValueDate(Index1M,$H1722)</f>
        <v>51442</v>
      </c>
      <c r="J1722" s="182">
        <f>IFERROR(_xll.qlIndexFixing(Index1M,$H1722,TRUE,_xll.ohTrigger(RecalcTrigger,Trigger1M)),NA())</f>
        <v>1.528388433263005E-2</v>
      </c>
      <c r="K1722" s="44">
        <f>IFERROR(_xll.qlIndexFixing(Index3M,H1722,TRUE,_xll.ohTrigger(RecalcTrigger,Trigger3M)),NA())</f>
        <v>1.5642502502847572E-2</v>
      </c>
      <c r="L1722" s="44">
        <f>IFERROR(_xll.qlIndexFixing(Index6M,$H1722,TRUE,_xll.ohTrigger(RecalcTrigger,Trigger6M)),NA())</f>
        <v>1.5635149678343379E-2</v>
      </c>
      <c r="M1722" s="183">
        <f>IFERROR(_xll.qlIndexFixing(Index1Y,$H1722,TRUE,_xll.ohTrigger(RecalcTrigger,Trigger1Y)),NA())</f>
        <v>1.6250688231371622E-2</v>
      </c>
      <c r="N1722" s="182">
        <f>IFERROR(_xll.qlIndexFixing(ONIndex1M,I1722,TRUE,_xll.ohTrigger(RecalcTrigger,Trigger1M)),NA())</f>
        <v>1.5278082976504237E-2</v>
      </c>
      <c r="O1722" s="44">
        <f>IFERROR(_xll.qlIndexFixing(ONIndex3M,I1722,TRUE,_xll.ohTrigger(RecalcTrigger,Trigger3M)),NA())</f>
        <v>1.5633211319396878E-2</v>
      </c>
      <c r="P1722" s="44">
        <f>IFERROR(_xll.qlIndexFixing(ONIndex6M,I1722,TRUE,_xll.ohTrigger(RecalcTrigger,Trigger6M)),NA())</f>
        <v>1.5593044496808872E-2</v>
      </c>
      <c r="Q1722" s="183">
        <f>IFERROR(_xll.qlIndexFixing(ONIndex1Y,I1722,TRUE,_xll.ohTrigger(RecalcTrigger,Trigger1Y)),NA())</f>
        <v>1.626284054191629E-2</v>
      </c>
    </row>
    <row r="1723" spans="2:17" x14ac:dyDescent="0.2">
      <c r="B1723" s="39" t="s">
        <v>42</v>
      </c>
      <c r="D1723" s="42">
        <f>_xll.qlCalendarAdvance(Calendar,$D1722,B1723,"f",FALSE)</f>
        <v>51447</v>
      </c>
      <c r="E1723" s="177">
        <f>_xll.qlInterestRateIndexValueDate(IndexON,D1723)</f>
        <v>51447</v>
      </c>
      <c r="F1723" s="193">
        <f>IFERROR(_xll.qlIndexFixing(IndexON,D1723,TRUE,_xll.ohTrigger(RecalcTrigger,TriggerON)),NA())</f>
        <v>1.5281859210949378E-2</v>
      </c>
      <c r="H1723" s="42">
        <f>_xll.qlCalendarAdvance(Calendar,$H1722,B1723,"f",FALSE)</f>
        <v>51447</v>
      </c>
      <c r="I1723" s="177">
        <f>_xll.qlInterestRateIndexValueDate(Index1M,$H1723)</f>
        <v>51449</v>
      </c>
      <c r="J1723" s="182">
        <f>IFERROR(_xll.qlIndexFixing(Index1M,$H1723,TRUE,_xll.ohTrigger(RecalcTrigger,Trigger1M)),NA())</f>
        <v>1.5281395677603478E-2</v>
      </c>
      <c r="K1723" s="44">
        <f>IFERROR(_xll.qlIndexFixing(Index3M,H1723,TRUE,_xll.ohTrigger(RecalcTrigger,Trigger3M)),NA())</f>
        <v>1.5638870926783024E-2</v>
      </c>
      <c r="L1723" s="44">
        <f>IFERROR(_xll.qlIndexFixing(Index6M,$H1723,TRUE,_xll.ohTrigger(RecalcTrigger,Trigger6M)),NA())</f>
        <v>1.5633661262103617E-2</v>
      </c>
      <c r="M1723" s="183">
        <f>IFERROR(_xll.qlIndexFixing(Index1Y,$H1723,TRUE,_xll.ohTrigger(RecalcTrigger,Trigger1Y)),NA())</f>
        <v>1.624521823068293E-2</v>
      </c>
      <c r="N1723" s="182">
        <f>IFERROR(_xll.qlIndexFixing(ONIndex1M,I1723,TRUE,_xll.ohTrigger(RecalcTrigger,Trigger1M)),NA())</f>
        <v>1.5275574453115226E-2</v>
      </c>
      <c r="O1723" s="44">
        <f>IFERROR(_xll.qlIndexFixing(ONIndex3M,I1723,TRUE,_xll.ohTrigger(RecalcTrigger,Trigger3M)),NA())</f>
        <v>1.5629478439072031E-2</v>
      </c>
      <c r="P1723" s="44">
        <f>IFERROR(_xll.qlIndexFixing(ONIndex6M,I1723,TRUE,_xll.ohTrigger(RecalcTrigger,Trigger6M)),NA())</f>
        <v>1.5591444567579771E-2</v>
      </c>
      <c r="Q1723" s="183">
        <f>IFERROR(_xll.qlIndexFixing(ONIndex1Y,I1723,TRUE,_xll.ohTrigger(RecalcTrigger,Trigger1Y)),NA())</f>
        <v>1.6256655571220691E-2</v>
      </c>
    </row>
    <row r="1724" spans="2:17" x14ac:dyDescent="0.2">
      <c r="B1724" s="39" t="s">
        <v>42</v>
      </c>
      <c r="D1724" s="42">
        <f>_xll.qlCalendarAdvance(Calendar,$D1723,B1724,"f",FALSE)</f>
        <v>51454</v>
      </c>
      <c r="E1724" s="177">
        <f>_xll.qlInterestRateIndexValueDate(IndexON,D1724)</f>
        <v>51454</v>
      </c>
      <c r="F1724" s="193">
        <f>IFERROR(_xll.qlIndexFixing(IndexON,D1724,TRUE,_xll.ohTrigger(RecalcTrigger,TriggerON)),NA())</f>
        <v>1.5278167099692652E-2</v>
      </c>
      <c r="H1724" s="42">
        <f>_xll.qlCalendarAdvance(Calendar,$H1723,B1724,"f",FALSE)</f>
        <v>51454</v>
      </c>
      <c r="I1724" s="177">
        <f>_xll.qlInterestRateIndexValueDate(Index1M,$H1724)</f>
        <v>51456</v>
      </c>
      <c r="J1724" s="182">
        <f>IFERROR(_xll.qlIndexFixing(Index1M,$H1724,TRUE,_xll.ohTrigger(RecalcTrigger,Trigger1M)),NA())</f>
        <v>1.5278921754859396E-2</v>
      </c>
      <c r="K1724" s="44">
        <f>IFERROR(_xll.qlIndexFixing(Index3M,H1724,TRUE,_xll.ohTrigger(RecalcTrigger,Trigger3M)),NA())</f>
        <v>1.5635258729574445E-2</v>
      </c>
      <c r="L1724" s="44">
        <f>IFERROR(_xll.qlIndexFixing(Index6M,$H1724,TRUE,_xll.ohTrigger(RecalcTrigger,Trigger6M)),NA())</f>
        <v>1.5632183123041859E-2</v>
      </c>
      <c r="M1724" s="183">
        <f>IFERROR(_xll.qlIndexFixing(Index1Y,$H1724,TRUE,_xll.ohTrigger(RecalcTrigger,Trigger1Y)),NA())</f>
        <v>1.6239781393455312E-2</v>
      </c>
      <c r="N1724" s="182">
        <f>IFERROR(_xll.qlIndexFixing(ONIndex1M,I1724,TRUE,_xll.ohTrigger(RecalcTrigger,Trigger1M)),NA())</f>
        <v>1.5273080529487615E-2</v>
      </c>
      <c r="O1724" s="44">
        <f>IFERROR(_xll.qlIndexFixing(ONIndex3M,I1724,TRUE,_xll.ohTrigger(RecalcTrigger,Trigger3M)),NA())</f>
        <v>1.5625764314544099E-2</v>
      </c>
      <c r="P1724" s="44">
        <f>IFERROR(_xll.qlIndexFixing(ONIndex6M,I1724,TRUE,_xll.ohTrigger(RecalcTrigger,Trigger6M)),NA())</f>
        <v>1.5589854329238761E-2</v>
      </c>
      <c r="Q1724" s="183">
        <f>IFERROR(_xll.qlIndexFixing(ONIndex1Y,I1724,TRUE,_xll.ohTrigger(RecalcTrigger,Trigger1Y)),NA())</f>
        <v>1.6250499828744935E-2</v>
      </c>
    </row>
    <row r="1725" spans="2:17" x14ac:dyDescent="0.2">
      <c r="B1725" s="39" t="s">
        <v>42</v>
      </c>
      <c r="D1725" s="42">
        <f>_xll.qlCalendarAdvance(Calendar,$D1724,B1725,"f",FALSE)</f>
        <v>51461</v>
      </c>
      <c r="E1725" s="177">
        <f>_xll.qlInterestRateIndexValueDate(IndexON,D1725)</f>
        <v>51461</v>
      </c>
      <c r="F1725" s="193">
        <f>IFERROR(_xll.qlIndexFixing(IndexON,D1725,TRUE,_xll.ohTrigger(RecalcTrigger,TriggerON)),NA())</f>
        <v>1.5274494507941938E-2</v>
      </c>
      <c r="H1725" s="42">
        <f>_xll.qlCalendarAdvance(Calendar,$H1724,B1725,"f",FALSE)</f>
        <v>51461</v>
      </c>
      <c r="I1725" s="177">
        <f>_xll.qlInterestRateIndexValueDate(Index1M,$H1725)</f>
        <v>51463</v>
      </c>
      <c r="J1725" s="182">
        <f>IFERROR(_xll.qlIndexFixing(Index1M,$H1725,TRUE,_xll.ohTrigger(RecalcTrigger,Trigger1M)),NA())</f>
        <v>1.5276462636605852E-2</v>
      </c>
      <c r="K1725" s="44">
        <f>IFERROR(_xll.qlIndexFixing(Index3M,H1725,TRUE,_xll.ohTrigger(RecalcTrigger,Trigger3M)),NA())</f>
        <v>1.5631666000771476E-2</v>
      </c>
      <c r="L1725" s="44">
        <f>IFERROR(_xll.qlIndexFixing(Index6M,$H1725,TRUE,_xll.ohTrigger(RecalcTrigger,Trigger6M)),NA())</f>
        <v>1.5630715302611797E-2</v>
      </c>
      <c r="M1725" s="183">
        <f>IFERROR(_xll.qlIndexFixing(Index1Y,$H1725,TRUE,_xll.ohTrigger(RecalcTrigger,Trigger1Y)),NA())</f>
        <v>1.6234377852993802E-2</v>
      </c>
      <c r="N1725" s="182">
        <f>IFERROR(_xll.qlIndexFixing(ONIndex1M,I1725,TRUE,_xll.ohTrigger(RecalcTrigger,Trigger1M)),NA())</f>
        <v>1.5270601277723728E-2</v>
      </c>
      <c r="O1725" s="44">
        <f>IFERROR(_xll.qlIndexFixing(ONIndex3M,I1725,TRUE,_xll.ohTrigger(RecalcTrigger,Trigger3M)),NA())</f>
        <v>1.5622069034941788E-2</v>
      </c>
      <c r="P1725" s="44">
        <f>IFERROR(_xll.qlIndexFixing(ONIndex6M,I1725,TRUE,_xll.ohTrigger(RecalcTrigger,Trigger6M)),NA())</f>
        <v>1.5588273822713106E-2</v>
      </c>
      <c r="Q1725" s="183">
        <f>IFERROR(_xll.qlIndexFixing(ONIndex1Y,I1725,TRUE,_xll.ohTrigger(RecalcTrigger,Trigger1Y)),NA())</f>
        <v>1.6244373446223648E-2</v>
      </c>
    </row>
    <row r="1726" spans="2:17" x14ac:dyDescent="0.2">
      <c r="B1726" s="39" t="s">
        <v>42</v>
      </c>
      <c r="D1726" s="42">
        <f>_xll.qlCalendarAdvance(Calendar,$D1725,B1726,"f",FALSE)</f>
        <v>51468</v>
      </c>
      <c r="E1726" s="177">
        <f>_xll.qlInterestRateIndexValueDate(IndexON,D1726)</f>
        <v>51468</v>
      </c>
      <c r="F1726" s="193">
        <f>IFERROR(_xll.qlIndexFixing(IndexON,D1726,TRUE,_xll.ohTrigger(RecalcTrigger,TriggerON)),NA())</f>
        <v>1.5270841534098523E-2</v>
      </c>
      <c r="H1726" s="42">
        <f>_xll.qlCalendarAdvance(Calendar,$H1725,B1726,"f",FALSE)</f>
        <v>51468</v>
      </c>
      <c r="I1726" s="177">
        <f>_xll.qlInterestRateIndexValueDate(Index1M,$H1726)</f>
        <v>51470</v>
      </c>
      <c r="J1726" s="182">
        <f>IFERROR(_xll.qlIndexFixing(Index1M,$H1726,TRUE,_xll.ohTrigger(RecalcTrigger,Trigger1M)),NA())</f>
        <v>1.5274018395037997E-2</v>
      </c>
      <c r="K1726" s="44">
        <f>IFERROR(_xll.qlIndexFixing(Index3M,H1726,TRUE,_xll.ohTrigger(RecalcTrigger,Trigger3M)),NA())</f>
        <v>1.562774432858749E-2</v>
      </c>
      <c r="L1726" s="44">
        <f>IFERROR(_xll.qlIndexFixing(Index6M,$H1726,TRUE,_xll.ohTrigger(RecalcTrigger,Trigger6M)),NA())</f>
        <v>1.5629495731123339E-2</v>
      </c>
      <c r="M1726" s="183">
        <f>IFERROR(_xll.qlIndexFixing(Index1Y,$H1726,TRUE,_xll.ohTrigger(RecalcTrigger,Trigger1Y)),NA())</f>
        <v>1.6229001664018507E-2</v>
      </c>
      <c r="N1726" s="182">
        <f>IFERROR(_xll.qlIndexFixing(ONIndex1M,I1726,TRUE,_xll.ohTrigger(RecalcTrigger,Trigger1M)),NA())</f>
        <v>1.5268136769845952E-2</v>
      </c>
      <c r="O1726" s="44">
        <f>IFERROR(_xll.qlIndexFixing(ONIndex3M,I1726,TRUE,_xll.ohTrigger(RecalcTrigger,Trigger3M)),NA())</f>
        <v>1.5618392689633609E-2</v>
      </c>
      <c r="P1726" s="44">
        <f>IFERROR(_xll.qlIndexFixing(ONIndex6M,I1726,TRUE,_xll.ohTrigger(RecalcTrigger,Trigger6M)),NA())</f>
        <v>1.5586703089409681E-2</v>
      </c>
      <c r="Q1726" s="183">
        <f>IFERROR(_xll.qlIndexFixing(ONIndex1Y,I1726,TRUE,_xll.ohTrigger(RecalcTrigger,Trigger1Y)),NA())</f>
        <v>1.6238276555471387E-2</v>
      </c>
    </row>
    <row r="1727" spans="2:17" x14ac:dyDescent="0.2">
      <c r="B1727" s="39" t="s">
        <v>42</v>
      </c>
      <c r="D1727" s="42">
        <f>_xll.qlCalendarAdvance(Calendar,$D1726,B1727,"f",FALSE)</f>
        <v>51475</v>
      </c>
      <c r="E1727" s="177">
        <f>_xll.qlInterestRateIndexValueDate(IndexON,D1727)</f>
        <v>51475</v>
      </c>
      <c r="F1727" s="193">
        <f>IFERROR(_xll.qlIndexFixing(IndexON,D1727,TRUE,_xll.ohTrigger(RecalcTrigger,TriggerON)),NA())</f>
        <v>1.5267208276643629E-2</v>
      </c>
      <c r="H1727" s="42">
        <f>_xll.qlCalendarAdvance(Calendar,$H1726,B1727,"f",FALSE)</f>
        <v>51475</v>
      </c>
      <c r="I1727" s="177">
        <f>_xll.qlInterestRateIndexValueDate(Index1M,$H1727)</f>
        <v>51477</v>
      </c>
      <c r="J1727" s="182">
        <f>IFERROR(_xll.qlIndexFixing(Index1M,$H1727,TRUE,_xll.ohTrigger(RecalcTrigger,Trigger1M)),NA())</f>
        <v>1.5271589102366458E-2</v>
      </c>
      <c r="K1727" s="44">
        <f>IFERROR(_xll.qlIndexFixing(Index3M,H1727,TRUE,_xll.ohTrigger(RecalcTrigger,Trigger3M)),NA())</f>
        <v>1.562418574315938E-2</v>
      </c>
      <c r="L1727" s="44">
        <f>IFERROR(_xll.qlIndexFixing(Index6M,$H1727,TRUE,_xll.ohTrigger(RecalcTrigger,Trigger6M)),NA())</f>
        <v>1.5628049367119829E-2</v>
      </c>
      <c r="M1727" s="183">
        <f>IFERROR(_xll.qlIndexFixing(Index1Y,$H1727,TRUE,_xll.ohTrigger(RecalcTrigger,Trigger1Y)),NA())</f>
        <v>1.6223671195595538E-2</v>
      </c>
      <c r="N1727" s="182">
        <f>IFERROR(_xll.qlIndexFixing(ONIndex1M,I1727,TRUE,_xll.ohTrigger(RecalcTrigger,Trigger1M)),NA())</f>
        <v>1.5265687078036549E-2</v>
      </c>
      <c r="O1727" s="44">
        <f>IFERROR(_xll.qlIndexFixing(ONIndex3M,I1727,TRUE,_xll.ohTrigger(RecalcTrigger,Trigger3M)),NA())</f>
        <v>1.5614735367588395E-2</v>
      </c>
      <c r="P1727" s="44">
        <f>IFERROR(_xll.qlIndexFixing(ONIndex6M,I1727,TRUE,_xll.ohTrigger(RecalcTrigger,Trigger6M)),NA())</f>
        <v>1.5585142170335686E-2</v>
      </c>
      <c r="Q1727" s="183">
        <f>IFERROR(_xll.qlIndexFixing(ONIndex1Y,I1727,TRUE,_xll.ohTrigger(RecalcTrigger,Trigger1Y)),NA())</f>
        <v>1.6232209287982968E-2</v>
      </c>
    </row>
    <row r="1728" spans="2:17" x14ac:dyDescent="0.2">
      <c r="B1728" s="39" t="s">
        <v>42</v>
      </c>
      <c r="D1728" s="42">
        <f>_xll.qlCalendarAdvance(Calendar,$D1727,B1728,"f",FALSE)</f>
        <v>51482</v>
      </c>
      <c r="E1728" s="177">
        <f>_xll.qlInterestRateIndexValueDate(IndexON,D1728)</f>
        <v>51482</v>
      </c>
      <c r="F1728" s="193">
        <f>IFERROR(_xll.qlIndexFixing(IndexON,D1728,TRUE,_xll.ohTrigger(RecalcTrigger,TriggerON)),NA())</f>
        <v>1.5263594833978544E-2</v>
      </c>
      <c r="H1728" s="42">
        <f>_xll.qlCalendarAdvance(Calendar,$H1727,B1728,"f",FALSE)</f>
        <v>51482</v>
      </c>
      <c r="I1728" s="177">
        <f>_xll.qlInterestRateIndexValueDate(Index1M,$H1728)</f>
        <v>51484</v>
      </c>
      <c r="J1728" s="182">
        <f>IFERROR(_xll.qlIndexFixing(Index1M,$H1728,TRUE,_xll.ohTrigger(RecalcTrigger,Trigger1M)),NA())</f>
        <v>1.5269174830786384E-2</v>
      </c>
      <c r="K1728" s="44">
        <f>IFERROR(_xll.qlIndexFixing(Index3M,H1728,TRUE,_xll.ohTrigger(RecalcTrigger,Trigger3M)),NA())</f>
        <v>1.5620646865640353E-2</v>
      </c>
      <c r="L1728" s="44">
        <f>IFERROR(_xll.qlIndexFixing(Index6M,$H1728,TRUE,_xll.ohTrigger(RecalcTrigger,Trigger6M)),NA())</f>
        <v>1.5626613449521376E-2</v>
      </c>
      <c r="M1728" s="183">
        <f>IFERROR(_xll.qlIndexFixing(Index1Y,$H1728,TRUE,_xll.ohTrigger(RecalcTrigger,Trigger1Y)),NA())</f>
        <v>1.6218368345272106E-2</v>
      </c>
      <c r="N1728" s="182">
        <f>IFERROR(_xll.qlIndexFixing(ONIndex1M,I1728,TRUE,_xll.ohTrigger(RecalcTrigger,Trigger1M)),NA())</f>
        <v>1.5263252274477779E-2</v>
      </c>
      <c r="O1728" s="44">
        <f>IFERROR(_xll.qlIndexFixing(ONIndex3M,I1728,TRUE,_xll.ohTrigger(RecalcTrigger,Trigger3M)),NA())</f>
        <v>1.5611097158094722E-2</v>
      </c>
      <c r="P1728" s="44">
        <f>IFERROR(_xll.qlIndexFixing(ONIndex6M,I1728,TRUE,_xll.ohTrigger(RecalcTrigger,Trigger6M)),NA())</f>
        <v>1.5583591106498318E-2</v>
      </c>
      <c r="Q1728" s="183">
        <f>IFERROR(_xll.qlIndexFixing(ONIndex1Y,I1728,TRUE,_xll.ohTrigger(RecalcTrigger,Trigger1Y)),NA())</f>
        <v>1.6226171775572951E-2</v>
      </c>
    </row>
    <row r="1729" spans="2:17" x14ac:dyDescent="0.2">
      <c r="B1729" s="39" t="s">
        <v>42</v>
      </c>
      <c r="D1729" s="42">
        <f>_xll.qlCalendarAdvance(Calendar,$D1728,B1729,"f",FALSE)</f>
        <v>51489</v>
      </c>
      <c r="E1729" s="177">
        <f>_xll.qlInterestRateIndexValueDate(IndexON,D1729)</f>
        <v>51489</v>
      </c>
      <c r="F1729" s="193">
        <f>IFERROR(_xll.qlIndexFixing(IndexON,D1729,TRUE,_xll.ohTrigger(RecalcTrigger,TriggerON)),NA())</f>
        <v>1.5260001304664428E-2</v>
      </c>
      <c r="H1729" s="42">
        <f>_xll.qlCalendarAdvance(Calendar,$H1728,B1729,"f",FALSE)</f>
        <v>51489</v>
      </c>
      <c r="I1729" s="177">
        <f>_xll.qlInterestRateIndexValueDate(Index1M,$H1729)</f>
        <v>51491</v>
      </c>
      <c r="J1729" s="182">
        <f>IFERROR(_xll.qlIndexFixing(Index1M,$H1729,TRUE,_xll.ohTrigger(RecalcTrigger,Trigger1M)),NA())</f>
        <v>1.5266775652510983E-2</v>
      </c>
      <c r="K1729" s="44">
        <f>IFERROR(_xll.qlIndexFixing(Index3M,H1729,TRUE,_xll.ohTrigger(RecalcTrigger,Trigger3M)),NA())</f>
        <v>1.5617127785563234E-2</v>
      </c>
      <c r="L1729" s="44">
        <f>IFERROR(_xll.qlIndexFixing(Index6M,$H1729,TRUE,_xll.ohTrigger(RecalcTrigger,Trigger6M)),NA())</f>
        <v>1.5625188019781858E-2</v>
      </c>
      <c r="M1729" s="183">
        <f>IFERROR(_xll.qlIndexFixing(Index1Y,$H1729,TRUE,_xll.ohTrigger(RecalcTrigger,Trigger1Y)),NA())</f>
        <v>1.6213099324942307E-2</v>
      </c>
      <c r="N1729" s="182">
        <f>IFERROR(_xll.qlIndexFixing(ONIndex1M,I1729,TRUE,_xll.ohTrigger(RecalcTrigger,Trigger1M)),NA())</f>
        <v>1.5260143805235771E-2</v>
      </c>
      <c r="O1729" s="44">
        <f>IFERROR(_xll.qlIndexFixing(ONIndex3M,I1729,TRUE,_xll.ohTrigger(RecalcTrigger,Trigger3M)),NA())</f>
        <v>1.5606447688005787E-2</v>
      </c>
      <c r="P1729" s="44">
        <f>IFERROR(_xll.qlIndexFixing(ONIndex6M,I1729,TRUE,_xll.ohTrigger(RecalcTrigger,Trigger6M)),NA())</f>
        <v>1.5581611429436037E-2</v>
      </c>
      <c r="Q1729" s="183">
        <f>IFERROR(_xll.qlIndexFixing(ONIndex1Y,I1729,TRUE,_xll.ohTrigger(RecalcTrigger,Trigger1Y)),NA())</f>
        <v>1.6218453193079796E-2</v>
      </c>
    </row>
    <row r="1730" spans="2:17" x14ac:dyDescent="0.2">
      <c r="B1730" s="39" t="s">
        <v>42</v>
      </c>
      <c r="D1730" s="42">
        <f>_xll.qlCalendarAdvance(Calendar,$D1729,B1730,"f",FALSE)</f>
        <v>51497</v>
      </c>
      <c r="E1730" s="177">
        <f>_xll.qlInterestRateIndexValueDate(IndexON,D1730)</f>
        <v>51497</v>
      </c>
      <c r="F1730" s="193">
        <f>IFERROR(_xll.qlIndexFixing(IndexON,D1730,TRUE,_xll.ohTrigger(RecalcTrigger,TriggerON)),NA())</f>
        <v>1.5255918923910983E-2</v>
      </c>
      <c r="H1730" s="42">
        <f>_xll.qlCalendarAdvance(Calendar,$H1729,B1730,"f",FALSE)</f>
        <v>51497</v>
      </c>
      <c r="I1730" s="177">
        <f>_xll.qlInterestRateIndexValueDate(Index1M,$H1730)</f>
        <v>51501</v>
      </c>
      <c r="J1730" s="182">
        <f>IFERROR(_xll.qlIndexFixing(Index1M,$H1730,TRUE,_xll.ohTrigger(RecalcTrigger,Trigger1M)),NA())</f>
        <v>1.5263374580369644E-2</v>
      </c>
      <c r="K1730" s="44">
        <f>IFERROR(_xll.qlIndexFixing(Index3M,H1730,TRUE,_xll.ohTrigger(RecalcTrigger,Trigger3M)),NA())</f>
        <v>1.5611950238114075E-2</v>
      </c>
      <c r="L1730" s="44">
        <f>IFERROR(_xll.qlIndexFixing(Index6M,$H1730,TRUE,_xll.ohTrigger(RecalcTrigger,Trigger6M)),NA())</f>
        <v>1.5622447216987467E-2</v>
      </c>
      <c r="M1730" s="183">
        <f>IFERROR(_xll.qlIndexFixing(Index1Y,$H1730,TRUE,_xll.ohTrigger(RecalcTrigger,Trigger1Y)),NA())</f>
        <v>1.6205606770391876E-2</v>
      </c>
      <c r="N1730" s="182">
        <f>IFERROR(_xll.qlIndexFixing(ONIndex1M,I1730,TRUE,_xll.ohTrigger(RecalcTrigger,Trigger1M)),NA())</f>
        <v>1.5257743302559135E-2</v>
      </c>
      <c r="O1730" s="44">
        <f>IFERROR(_xll.qlIndexFixing(ONIndex3M,I1730,TRUE,_xll.ohTrigger(RecalcTrigger,Trigger3M)),NA())</f>
        <v>1.5602853499858682E-2</v>
      </c>
      <c r="P1730" s="44">
        <f>IFERROR(_xll.qlIndexFixing(ONIndex6M,I1730,TRUE,_xll.ohTrigger(RecalcTrigger,Trigger6M)),NA())</f>
        <v>1.5580083046975446E-2</v>
      </c>
      <c r="Q1730" s="183">
        <f>IFERROR(_xll.qlIndexFixing(ONIndex1Y,I1730,TRUE,_xll.ohTrigger(RecalcTrigger,Trigger1Y)),NA())</f>
        <v>1.6212484186510778E-2</v>
      </c>
    </row>
    <row r="1731" spans="2:17" x14ac:dyDescent="0.2">
      <c r="B1731" s="39" t="s">
        <v>42</v>
      </c>
      <c r="D1731" s="42">
        <f>_xll.qlCalendarAdvance(Calendar,$D1730,B1731,"f",FALSE)</f>
        <v>51504</v>
      </c>
      <c r="E1731" s="177">
        <f>_xll.qlInterestRateIndexValueDate(IndexON,D1731)</f>
        <v>51504</v>
      </c>
      <c r="F1731" s="193">
        <f>IFERROR(_xll.qlIndexFixing(IndexON,D1731,TRUE,_xll.ohTrigger(RecalcTrigger,TriggerON)),NA())</f>
        <v>1.5252368397558058E-2</v>
      </c>
      <c r="H1731" s="42">
        <f>_xll.qlCalendarAdvance(Calendar,$H1730,B1731,"f",FALSE)</f>
        <v>51504</v>
      </c>
      <c r="I1731" s="177">
        <f>_xll.qlInterestRateIndexValueDate(Index1M,$H1731)</f>
        <v>51508</v>
      </c>
      <c r="J1731" s="182">
        <f>IFERROR(_xll.qlIndexFixing(Index1M,$H1731,TRUE,_xll.ohTrigger(RecalcTrigger,Trigger1M)),NA())</f>
        <v>1.526101235784625E-2</v>
      </c>
      <c r="K1731" s="44">
        <f>IFERROR(_xll.qlIndexFixing(Index3M,H1731,TRUE,_xll.ohTrigger(RecalcTrigger,Trigger3M)),NA())</f>
        <v>1.5608758312190083E-2</v>
      </c>
      <c r="L1731" s="44">
        <f>IFERROR(_xll.qlIndexFixing(Index6M,$H1731,TRUE,_xll.ohTrigger(RecalcTrigger,Trigger6M)),NA())</f>
        <v>1.5621770180344895E-2</v>
      </c>
      <c r="M1731" s="183">
        <f>IFERROR(_xll.qlIndexFixing(Index1Y,$H1731,TRUE,_xll.ohTrigger(RecalcTrigger,Trigger1Y)),NA())</f>
        <v>1.6200415873440805E-2</v>
      </c>
      <c r="N1731" s="182">
        <f>IFERROR(_xll.qlIndexFixing(ONIndex1M,I1731,TRUE,_xll.ohTrigger(RecalcTrigger,Trigger1M)),NA())</f>
        <v>1.5255697764580134E-2</v>
      </c>
      <c r="O1731" s="44">
        <f>IFERROR(_xll.qlIndexFixing(ONIndex3M,I1731,TRUE,_xll.ohTrigger(RecalcTrigger,Trigger3M)),NA())</f>
        <v>1.5599788209357257E-2</v>
      </c>
      <c r="P1731" s="44">
        <f>IFERROR(_xll.qlIndexFixing(ONIndex6M,I1731,TRUE,_xll.ohTrigger(RecalcTrigger,Trigger6M)),NA())</f>
        <v>1.5578780954941251E-2</v>
      </c>
      <c r="Q1731" s="183">
        <f>IFERROR(_xll.qlIndexFixing(ONIndex1Y,I1731,TRUE,_xll.ohTrigger(RecalcTrigger,Trigger1Y)),NA())</f>
        <v>1.6207391917024694E-2</v>
      </c>
    </row>
    <row r="1732" spans="2:17" x14ac:dyDescent="0.2">
      <c r="B1732" s="39" t="s">
        <v>42</v>
      </c>
      <c r="D1732" s="42">
        <f>_xll.qlCalendarAdvance(Calendar,$D1731,B1732,"f",FALSE)</f>
        <v>51511</v>
      </c>
      <c r="E1732" s="177">
        <f>_xll.qlInterestRateIndexValueDate(IndexON,D1732)</f>
        <v>51511</v>
      </c>
      <c r="F1732" s="193">
        <f>IFERROR(_xll.qlIndexFixing(IndexON,D1732,TRUE,_xll.ohTrigger(RecalcTrigger,TriggerON)),NA())</f>
        <v>1.5248838093828709E-2</v>
      </c>
      <c r="H1732" s="42">
        <f>_xll.qlCalendarAdvance(Calendar,$H1731,B1732,"f",FALSE)</f>
        <v>51511</v>
      </c>
      <c r="I1732" s="177">
        <f>_xll.qlInterestRateIndexValueDate(Index1M,$H1732)</f>
        <v>51515</v>
      </c>
      <c r="J1732" s="182">
        <f>IFERROR(_xll.qlIndexFixing(Index1M,$H1732,TRUE,_xll.ohTrigger(RecalcTrigger,Trigger1M)),NA())</f>
        <v>1.5258665476176603E-2</v>
      </c>
      <c r="K1732" s="44">
        <f>IFERROR(_xll.qlIndexFixing(Index3M,H1732,TRUE,_xll.ohTrigger(RecalcTrigger,Trigger3M)),NA())</f>
        <v>1.5605309092800855E-2</v>
      </c>
      <c r="L1732" s="44">
        <f>IFERROR(_xll.qlIndexFixing(Index6M,$H1732,TRUE,_xll.ohTrigger(RecalcTrigger,Trigger6M)),NA())</f>
        <v>1.5620381023687497E-2</v>
      </c>
      <c r="M1732" s="183">
        <f>IFERROR(_xll.qlIndexFixing(Index1Y,$H1732,TRUE,_xll.ohTrigger(RecalcTrigger,Trigger1Y)),NA())</f>
        <v>1.6195259241293766E-2</v>
      </c>
      <c r="N1732" s="182">
        <f>IFERROR(_xll.qlIndexFixing(ONIndex1M,I1732,TRUE,_xll.ohTrigger(RecalcTrigger,Trigger1M)),NA())</f>
        <v>1.5253325408828289E-2</v>
      </c>
      <c r="O1732" s="44">
        <f>IFERROR(_xll.qlIndexFixing(ONIndex3M,I1732,TRUE,_xll.ohTrigger(RecalcTrigger,Trigger3M)),NA())</f>
        <v>1.5596230131524891E-2</v>
      </c>
      <c r="P1732" s="44">
        <f>IFERROR(_xll.qlIndexFixing(ONIndex6M,I1732,TRUE,_xll.ohTrigger(RecalcTrigger,Trigger6M)),NA())</f>
        <v>1.5577271159212813E-2</v>
      </c>
      <c r="Q1732" s="183">
        <f>IFERROR(_xll.qlIndexFixing(ONIndex1Y,I1732,TRUE,_xll.ohTrigger(RecalcTrigger,Trigger1Y)),NA())</f>
        <v>1.6201479078086223E-2</v>
      </c>
    </row>
    <row r="1733" spans="2:17" x14ac:dyDescent="0.2">
      <c r="B1733" s="39" t="s">
        <v>42</v>
      </c>
      <c r="D1733" s="42">
        <f>_xll.qlCalendarAdvance(Calendar,$D1732,B1733,"f",FALSE)</f>
        <v>51518</v>
      </c>
      <c r="E1733" s="177">
        <f>_xll.qlInterestRateIndexValueDate(IndexON,D1733)</f>
        <v>51518</v>
      </c>
      <c r="F1733" s="193">
        <f>IFERROR(_xll.qlIndexFixing(IndexON,D1733,TRUE,_xll.ohTrigger(RecalcTrigger,TriggerON)),NA())</f>
        <v>1.5245328111364032E-2</v>
      </c>
      <c r="H1733" s="42">
        <f>_xll.qlCalendarAdvance(Calendar,$H1732,B1733,"f",FALSE)</f>
        <v>51518</v>
      </c>
      <c r="I1733" s="177">
        <f>_xll.qlInterestRateIndexValueDate(Index1M,$H1733)</f>
        <v>51522</v>
      </c>
      <c r="J1733" s="182">
        <f>IFERROR(_xll.qlIndexFixing(Index1M,$H1733,TRUE,_xll.ohTrigger(RecalcTrigger,Trigger1M)),NA())</f>
        <v>1.5256334007561016E-2</v>
      </c>
      <c r="K1733" s="44">
        <f>IFERROR(_xll.qlIndexFixing(Index3M,H1733,TRUE,_xll.ohTrigger(RecalcTrigger,Trigger3M)),NA())</f>
        <v>1.5601976710557521E-2</v>
      </c>
      <c r="L1733" s="44">
        <f>IFERROR(_xll.qlIndexFixing(Index6M,$H1733,TRUE,_xll.ohTrigger(RecalcTrigger,Trigger6M)),NA())</f>
        <v>1.5619002538469656E-2</v>
      </c>
      <c r="M1733" s="183">
        <f>IFERROR(_xll.qlIndexFixing(Index1Y,$H1733,TRUE,_xll.ohTrigger(RecalcTrigger,Trigger1Y)),NA())</f>
        <v>1.619013700725213E-2</v>
      </c>
      <c r="N1733" s="182">
        <f>IFERROR(_xll.qlIndexFixing(ONIndex1M,I1733,TRUE,_xll.ohTrigger(RecalcTrigger,Trigger1M)),NA())</f>
        <v>1.5250968312230384E-2</v>
      </c>
      <c r="O1733" s="44">
        <f>IFERROR(_xll.qlIndexFixing(ONIndex3M,I1733,TRUE,_xll.ohTrigger(RecalcTrigger,Trigger3M)),NA())</f>
        <v>1.5592691625556654E-2</v>
      </c>
      <c r="P1733" s="44">
        <f>IFERROR(_xll.qlIndexFixing(ONIndex6M,I1733,TRUE,_xll.ohTrigger(RecalcTrigger,Trigger6M)),NA())</f>
        <v>1.5575771430471619E-2</v>
      </c>
      <c r="Q1733" s="183">
        <f>IFERROR(_xll.qlIndexFixing(ONIndex1Y,I1733,TRUE,_xll.ohTrigger(RecalcTrigger,Trigger1Y)),NA())</f>
        <v>1.6195596671364498E-2</v>
      </c>
    </row>
    <row r="1734" spans="2:17" x14ac:dyDescent="0.2">
      <c r="B1734" s="39" t="s">
        <v>42</v>
      </c>
      <c r="D1734" s="42">
        <f>_xll.qlCalendarAdvance(Calendar,$D1733,B1734,"f",FALSE)</f>
        <v>51525</v>
      </c>
      <c r="E1734" s="177">
        <f>_xll.qlInterestRateIndexValueDate(IndexON,D1734)</f>
        <v>51525</v>
      </c>
      <c r="F1734" s="193">
        <f>IFERROR(_xll.qlIndexFixing(IndexON,D1734,TRUE,_xll.ohTrigger(RecalcTrigger,TriggerON)),NA())</f>
        <v>1.5241838548565312E-2</v>
      </c>
      <c r="H1734" s="42">
        <f>_xll.qlCalendarAdvance(Calendar,$H1733,B1734,"f",FALSE)</f>
        <v>51525</v>
      </c>
      <c r="I1734" s="177">
        <f>_xll.qlInterestRateIndexValueDate(Index1M,$H1734)</f>
        <v>51529</v>
      </c>
      <c r="J1734" s="182">
        <f>IFERROR(_xll.qlIndexFixing(Index1M,$H1734,TRUE,_xll.ohTrigger(RecalcTrigger,Trigger1M)),NA())</f>
        <v>1.5254018024202376E-2</v>
      </c>
      <c r="K1734" s="44">
        <f>IFERROR(_xll.qlIndexFixing(Index3M,H1734,TRUE,_xll.ohTrigger(RecalcTrigger,Trigger3M)),NA())</f>
        <v>1.5598471347324214E-2</v>
      </c>
      <c r="L1734" s="44">
        <f>IFERROR(_xll.qlIndexFixing(Index6M,$H1734,TRUE,_xll.ohTrigger(RecalcTrigger,Trigger6M)),NA())</f>
        <v>1.5617634766145683E-2</v>
      </c>
      <c r="M1734" s="183">
        <f>IFERROR(_xll.qlIndexFixing(Index1Y,$H1734,TRUE,_xll.ohTrigger(RecalcTrigger,Trigger1Y)),NA())</f>
        <v>1.6185049304618369E-2</v>
      </c>
      <c r="N1734" s="182">
        <f>IFERROR(_xll.qlIndexFixing(ONIndex1M,I1734,TRUE,_xll.ohTrigger(RecalcTrigger,Trigger1M)),NA())</f>
        <v>1.5248626546808808E-2</v>
      </c>
      <c r="O1734" s="44">
        <f>IFERROR(_xll.qlIndexFixing(ONIndex3M,I1734,TRUE,_xll.ohTrigger(RecalcTrigger,Trigger3M)),NA())</f>
        <v>1.5589172780501315E-2</v>
      </c>
      <c r="P1734" s="44">
        <f>IFERROR(_xll.qlIndexFixing(ONIndex6M,I1734,TRUE,_xll.ohTrigger(RecalcTrigger,Trigger6M)),NA())</f>
        <v>1.5574281809884738E-2</v>
      </c>
      <c r="Q1734" s="183">
        <f>IFERROR(_xll.qlIndexFixing(ONIndex1Y,I1734,TRUE,_xll.ohTrigger(RecalcTrigger,Trigger1Y)),NA())</f>
        <v>1.6189744828434272E-2</v>
      </c>
    </row>
    <row r="1735" spans="2:17" x14ac:dyDescent="0.2">
      <c r="B1735" s="39" t="s">
        <v>42</v>
      </c>
      <c r="D1735" s="42">
        <f>_xll.qlCalendarAdvance(Calendar,$D1734,B1735,"f",FALSE)</f>
        <v>51532</v>
      </c>
      <c r="E1735" s="177">
        <f>_xll.qlInterestRateIndexValueDate(IndexON,D1735)</f>
        <v>51532</v>
      </c>
      <c r="F1735" s="193">
        <f>IFERROR(_xll.qlIndexFixing(IndexON,D1735,TRUE,_xll.ohTrigger(RecalcTrigger,TriggerON)),NA())</f>
        <v>1.5238369503833837E-2</v>
      </c>
      <c r="H1735" s="42">
        <f>_xll.qlCalendarAdvance(Calendar,$H1734,B1735,"f",FALSE)</f>
        <v>51532</v>
      </c>
      <c r="I1735" s="177">
        <f>_xll.qlInterestRateIndexValueDate(Index1M,$H1735)</f>
        <v>51536</v>
      </c>
      <c r="J1735" s="182">
        <f>IFERROR(_xll.qlIndexFixing(Index1M,$H1735,TRUE,_xll.ohTrigger(RecalcTrigger,Trigger1M)),NA())</f>
        <v>1.5251238057587864E-2</v>
      </c>
      <c r="K1735" s="44">
        <f>IFERROR(_xll.qlIndexFixing(Index3M,H1735,TRUE,_xll.ohTrigger(RecalcTrigger,Trigger3M)),NA())</f>
        <v>1.559508300031465E-2</v>
      </c>
      <c r="L1735" s="44">
        <f>IFERROR(_xll.qlIndexFixing(Index6M,$H1735,TRUE,_xll.ohTrigger(RecalcTrigger,Trigger6M)),NA())</f>
        <v>1.5616277748169451E-2</v>
      </c>
      <c r="M1735" s="183">
        <f>IFERROR(_xll.qlIndexFixing(Index1Y,$H1735,TRUE,_xll.ohTrigger(RecalcTrigger,Trigger1Y)),NA())</f>
        <v>1.6179996266695376E-2</v>
      </c>
      <c r="N1735" s="182">
        <f>IFERROR(_xll.qlIndexFixing(ONIndex1M,I1735,TRUE,_xll.ohTrigger(RecalcTrigger,Trigger1M)),NA())</f>
        <v>1.524630018474582E-2</v>
      </c>
      <c r="O1735" s="44">
        <f>IFERROR(_xll.qlIndexFixing(ONIndex3M,I1735,TRUE,_xll.ohTrigger(RecalcTrigger,Trigger3M)),NA())</f>
        <v>1.5585673685487578E-2</v>
      </c>
      <c r="P1735" s="44">
        <f>IFERROR(_xll.qlIndexFixing(ONIndex6M,I1735,TRUE,_xll.ohTrigger(RecalcTrigger,Trigger6M)),NA())</f>
        <v>1.5572802338779113E-2</v>
      </c>
      <c r="Q1735" s="183">
        <f>IFERROR(_xll.qlIndexFixing(ONIndex1Y,I1735,TRUE,_xll.ohTrigger(RecalcTrigger,Trigger1Y)),NA())</f>
        <v>1.618392368095023E-2</v>
      </c>
    </row>
    <row r="1736" spans="2:17" x14ac:dyDescent="0.2">
      <c r="B1736" s="39" t="s">
        <v>42</v>
      </c>
      <c r="D1736" s="42">
        <f>_xll.qlCalendarAdvance(Calendar,$D1735,B1736,"f",FALSE)</f>
        <v>51539</v>
      </c>
      <c r="E1736" s="177">
        <f>_xll.qlInterestRateIndexValueDate(IndexON,D1736)</f>
        <v>51539</v>
      </c>
      <c r="F1736" s="193">
        <f>IFERROR(_xll.qlIndexFixing(IndexON,D1736,TRUE,_xll.ohTrigger(RecalcTrigger,TriggerON)),NA())</f>
        <v>1.5234921075650831E-2</v>
      </c>
      <c r="H1736" s="42">
        <f>_xll.qlCalendarAdvance(Calendar,$H1735,B1736,"f",FALSE)</f>
        <v>51539</v>
      </c>
      <c r="I1736" s="177">
        <f>_xll.qlInterestRateIndexValueDate(Index1M,$H1736)</f>
        <v>51543</v>
      </c>
      <c r="J1736" s="182">
        <f>IFERROR(_xll.qlIndexFixing(Index1M,$H1736,TRUE,_xll.ohTrigger(RecalcTrigger,Trigger1M)),NA())</f>
        <v>1.5248950185795846E-2</v>
      </c>
      <c r="K1736" s="44">
        <f>IFERROR(_xll.qlIndexFixing(Index3M,H1736,TRUE,_xll.ohTrigger(RecalcTrigger,Trigger3M)),NA())</f>
        <v>1.5591715123173524E-2</v>
      </c>
      <c r="L1736" s="44">
        <f>IFERROR(_xll.qlIndexFixing(Index6M,$H1736,TRUE,_xll.ohTrigger(RecalcTrigger,Trigger6M)),NA())</f>
        <v>1.5614931525994837E-2</v>
      </c>
      <c r="M1736" s="183">
        <f>IFERROR(_xll.qlIndexFixing(Index1Y,$H1736,TRUE,_xll.ohTrigger(RecalcTrigger,Trigger1Y)),NA())</f>
        <v>1.6174978026787596E-2</v>
      </c>
      <c r="N1736" s="182">
        <f>IFERROR(_xll.qlIndexFixing(ONIndex1M,I1736,TRUE,_xll.ohTrigger(RecalcTrigger,Trigger1M)),NA())</f>
        <v>1.5243989298143745E-2</v>
      </c>
      <c r="O1736" s="44">
        <f>IFERROR(_xll.qlIndexFixing(ONIndex3M,I1736,TRUE,_xll.ohTrigger(RecalcTrigger,Trigger3M)),NA())</f>
        <v>1.5582194429804019E-2</v>
      </c>
      <c r="P1736" s="44">
        <f>IFERROR(_xll.qlIndexFixing(ONIndex6M,I1736,TRUE,_xll.ohTrigger(RecalcTrigger,Trigger6M)),NA())</f>
        <v>1.5571333058082004E-2</v>
      </c>
      <c r="Q1736" s="183">
        <f>IFERROR(_xll.qlIndexFixing(ONIndex1Y,I1736,TRUE,_xll.ohTrigger(RecalcTrigger,Trigger1Y)),NA())</f>
        <v>1.6178133360726932E-2</v>
      </c>
    </row>
    <row r="1737" spans="2:17" x14ac:dyDescent="0.2">
      <c r="B1737" s="39" t="s">
        <v>42</v>
      </c>
      <c r="D1737" s="42">
        <f>_xll.qlCalendarAdvance(Calendar,$D1736,B1737,"f",FALSE)</f>
        <v>51546</v>
      </c>
      <c r="E1737" s="177">
        <f>_xll.qlInterestRateIndexValueDate(IndexON,D1737)</f>
        <v>51546</v>
      </c>
      <c r="F1737" s="193">
        <f>IFERROR(_xll.qlIndexFixing(IndexON,D1737,TRUE,_xll.ohTrigger(RecalcTrigger,TriggerON)),NA())</f>
        <v>1.5231493362497517E-2</v>
      </c>
      <c r="H1737" s="42">
        <f>_xll.qlCalendarAdvance(Calendar,$H1736,B1737,"f",FALSE)</f>
        <v>51546</v>
      </c>
      <c r="I1737" s="177">
        <f>_xll.qlInterestRateIndexValueDate(Index1M,$H1737)</f>
        <v>51550</v>
      </c>
      <c r="J1737" s="182">
        <f>IFERROR(_xll.qlIndexFixing(Index1M,$H1737,TRUE,_xll.ohTrigger(RecalcTrigger,Trigger1M)),NA())</f>
        <v>1.5246677998360499E-2</v>
      </c>
      <c r="K1737" s="44">
        <f>IFERROR(_xll.qlIndexFixing(Index3M,H1737,TRUE,_xll.ohTrigger(RecalcTrigger,Trigger3M)),NA())</f>
        <v>1.5588367805439762E-2</v>
      </c>
      <c r="L1737" s="44">
        <f>IFERROR(_xll.qlIndexFixing(Index6M,$H1737,TRUE,_xll.ohTrigger(RecalcTrigger,Trigger6M)),NA())</f>
        <v>1.5613596141076149E-2</v>
      </c>
      <c r="M1737" s="183">
        <f>IFERROR(_xll.qlIndexFixing(Index1Y,$H1737,TRUE,_xll.ohTrigger(RecalcTrigger,Trigger1Y)),NA())</f>
        <v>1.616999471819968E-2</v>
      </c>
      <c r="N1737" s="182">
        <f>IFERROR(_xll.qlIndexFixing(ONIndex1M,I1737,TRUE,_xll.ohTrigger(RecalcTrigger,Trigger1M)),NA())</f>
        <v>1.5241693959104907E-2</v>
      </c>
      <c r="O1737" s="44">
        <f>IFERROR(_xll.qlIndexFixing(ONIndex3M,I1737,TRUE,_xll.ohTrigger(RecalcTrigger,Trigger3M)),NA())</f>
        <v>1.5578735102579344E-2</v>
      </c>
      <c r="P1737" s="44">
        <f>IFERROR(_xll.qlIndexFixing(ONIndex6M,I1737,TRUE,_xll.ohTrigger(RecalcTrigger,Trigger6M)),NA())</f>
        <v>1.5569874009200291E-2</v>
      </c>
      <c r="Q1737" s="183">
        <f>IFERROR(_xll.qlIndexFixing(ONIndex1Y,I1737,TRUE,_xll.ohTrigger(RecalcTrigger,Trigger1Y)),NA())</f>
        <v>1.6172373999419065E-2</v>
      </c>
    </row>
    <row r="1738" spans="2:17" x14ac:dyDescent="0.2">
      <c r="B1738" s="39" t="s">
        <v>42</v>
      </c>
      <c r="D1738" s="42">
        <f>_xll.qlCalendarAdvance(Calendar,$D1737,B1738,"f",FALSE)</f>
        <v>51553</v>
      </c>
      <c r="E1738" s="177">
        <f>_xll.qlInterestRateIndexValueDate(IndexON,D1738)</f>
        <v>51553</v>
      </c>
      <c r="F1738" s="193">
        <f>IFERROR(_xll.qlIndexFixing(IndexON,D1738,TRUE,_xll.ohTrigger(RecalcTrigger,TriggerON)),NA())</f>
        <v>1.5228086462935053E-2</v>
      </c>
      <c r="H1738" s="42">
        <f>_xll.qlCalendarAdvance(Calendar,$H1737,B1738,"f",FALSE)</f>
        <v>51553</v>
      </c>
      <c r="I1738" s="177">
        <f>_xll.qlInterestRateIndexValueDate(Index1M,$H1738)</f>
        <v>51557</v>
      </c>
      <c r="J1738" s="182">
        <f>IFERROR(_xll.qlIndexFixing(Index1M,$H1738,TRUE,_xll.ohTrigger(RecalcTrigger,Trigger1M)),NA())</f>
        <v>1.5244421567481212E-2</v>
      </c>
      <c r="K1738" s="44">
        <f>IFERROR(_xll.qlIndexFixing(Index3M,H1738,TRUE,_xll.ohTrigger(RecalcTrigger,Trigger3M)),NA())</f>
        <v>1.5585041136650532E-2</v>
      </c>
      <c r="L1738" s="44">
        <f>IFERROR(_xll.qlIndexFixing(Index6M,$H1738,TRUE,_xll.ohTrigger(RecalcTrigger,Trigger6M)),NA())</f>
        <v>1.5612271634867262E-2</v>
      </c>
      <c r="M1738" s="183">
        <f>IFERROR(_xll.qlIndexFixing(Index1Y,$H1738,TRUE,_xll.ohTrigger(RecalcTrigger,Trigger1Y)),NA())</f>
        <v>1.6165046474237815E-2</v>
      </c>
      <c r="N1738" s="182">
        <f>IFERROR(_xll.qlIndexFixing(ONIndex1M,I1738,TRUE,_xll.ohTrigger(RecalcTrigger,Trigger1M)),NA())</f>
        <v>1.5239414239811566E-2</v>
      </c>
      <c r="O1738" s="44">
        <f>IFERROR(_xll.qlIndexFixing(ONIndex3M,I1738,TRUE,_xll.ohTrigger(RecalcTrigger,Trigger3M)),NA())</f>
        <v>1.5575295793341937E-2</v>
      </c>
      <c r="P1738" s="44">
        <f>IFERROR(_xll.qlIndexFixing(ONIndex6M,I1738,TRUE,_xll.ohTrigger(RecalcTrigger,Trigger6M)),NA())</f>
        <v>1.5568425232981298E-2</v>
      </c>
      <c r="Q1738" s="183">
        <f>IFERROR(_xll.qlIndexFixing(ONIndex1Y,I1738,TRUE,_xll.ohTrigger(RecalcTrigger,Trigger1Y)),NA())</f>
        <v>1.6166645728681317E-2</v>
      </c>
    </row>
    <row r="1739" spans="2:17" x14ac:dyDescent="0.2">
      <c r="B1739" s="39" t="s">
        <v>42</v>
      </c>
      <c r="D1739" s="42">
        <f>_xll.qlCalendarAdvance(Calendar,$D1738,B1739,"f",FALSE)</f>
        <v>51560</v>
      </c>
      <c r="E1739" s="177">
        <f>_xll.qlInterestRateIndexValueDate(IndexON,D1739)</f>
        <v>51560</v>
      </c>
      <c r="F1739" s="193">
        <f>IFERROR(_xll.qlIndexFixing(IndexON,D1739,TRUE,_xll.ohTrigger(RecalcTrigger,TriggerON)),NA())</f>
        <v>1.5224700475284791E-2</v>
      </c>
      <c r="H1739" s="42">
        <f>_xll.qlCalendarAdvance(Calendar,$H1738,B1739,"f",FALSE)</f>
        <v>51560</v>
      </c>
      <c r="I1739" s="177">
        <f>_xll.qlInterestRateIndexValueDate(Index1M,$H1739)</f>
        <v>51564</v>
      </c>
      <c r="J1739" s="182">
        <f>IFERROR(_xll.qlIndexFixing(Index1M,$H1739,TRUE,_xll.ohTrigger(RecalcTrigger,Trigger1M)),NA())</f>
        <v>1.5242672913403178E-2</v>
      </c>
      <c r="K1739" s="44">
        <f>IFERROR(_xll.qlIndexFixing(Index3M,H1739,TRUE,_xll.ohTrigger(RecalcTrigger,Trigger3M)),NA())</f>
        <v>1.5581839868020609E-2</v>
      </c>
      <c r="L1739" s="44">
        <f>IFERROR(_xll.qlIndexFixing(Index6M,$H1739,TRUE,_xll.ohTrigger(RecalcTrigger,Trigger6M)),NA())</f>
        <v>1.5611453293794349E-2</v>
      </c>
      <c r="M1739" s="183">
        <f>IFERROR(_xll.qlIndexFixing(Index1Y,$H1739,TRUE,_xll.ohTrigger(RecalcTrigger,Trigger1Y)),NA())</f>
        <v>1.6160133428208847E-2</v>
      </c>
      <c r="N1739" s="182">
        <f>IFERROR(_xll.qlIndexFixing(ONIndex1M,I1739,TRUE,_xll.ohTrigger(RecalcTrigger,Trigger1M)),NA())</f>
        <v>1.523715021228611E-2</v>
      </c>
      <c r="O1739" s="44">
        <f>IFERROR(_xll.qlIndexFixing(ONIndex3M,I1739,TRUE,_xll.ohTrigger(RecalcTrigger,Trigger3M)),NA())</f>
        <v>1.5571876591140565E-2</v>
      </c>
      <c r="P1739" s="44">
        <f>IFERROR(_xll.qlIndexFixing(ONIndex6M,I1739,TRUE,_xll.ohTrigger(RecalcTrigger,Trigger6M)),NA())</f>
        <v>1.5566986770751967E-2</v>
      </c>
      <c r="Q1739" s="183">
        <f>IFERROR(_xll.qlIndexFixing(ONIndex1Y,I1739,TRUE,_xll.ohTrigger(RecalcTrigger,Trigger1Y)),NA())</f>
        <v>1.6160948680088438E-2</v>
      </c>
    </row>
    <row r="1740" spans="2:17" x14ac:dyDescent="0.2">
      <c r="B1740" s="39" t="s">
        <v>42</v>
      </c>
      <c r="D1740" s="42">
        <f>_xll.qlCalendarAdvance(Calendar,$D1739,B1740,"f",FALSE)</f>
        <v>51567</v>
      </c>
      <c r="E1740" s="177">
        <f>_xll.qlInterestRateIndexValueDate(IndexON,D1740)</f>
        <v>51567</v>
      </c>
      <c r="F1740" s="193">
        <f>IFERROR(_xll.qlIndexFixing(IndexON,D1740,TRUE,_xll.ohTrigger(RecalcTrigger,TriggerON)),NA())</f>
        <v>1.5221335498027955E-2</v>
      </c>
      <c r="H1740" s="42">
        <f>_xll.qlCalendarAdvance(Calendar,$H1739,B1740,"f",FALSE)</f>
        <v>51567</v>
      </c>
      <c r="I1740" s="177">
        <f>_xll.qlInterestRateIndexValueDate(Index1M,$H1740)</f>
        <v>51571</v>
      </c>
      <c r="J1740" s="182">
        <f>IFERROR(_xll.qlIndexFixing(Index1M,$H1740,TRUE,_xll.ohTrigger(RecalcTrigger,Trigger1M)),NA())</f>
        <v>1.5240451357859782E-2</v>
      </c>
      <c r="K1740" s="44">
        <f>IFERROR(_xll.qlIndexFixing(Index3M,H1740,TRUE,_xll.ohTrigger(RecalcTrigger,Trigger3M)),NA())</f>
        <v>1.5578556128985139E-2</v>
      </c>
      <c r="L1740" s="44">
        <f>IFERROR(_xll.qlIndexFixing(Index6M,$H1740,TRUE,_xll.ohTrigger(RecalcTrigger,Trigger6M)),NA())</f>
        <v>1.5610152152120381E-2</v>
      </c>
      <c r="M1740" s="183">
        <f>IFERROR(_xll.qlIndexFixing(Index1Y,$H1740,TRUE,_xll.ohTrigger(RecalcTrigger,Trigger1Y)),NA())</f>
        <v>1.6155255713420715E-2</v>
      </c>
      <c r="N1740" s="182">
        <f>IFERROR(_xll.qlIndexFixing(ONIndex1M,I1740,TRUE,_xll.ohTrigger(RecalcTrigger,Trigger1M)),NA())</f>
        <v>1.52349019487108E-2</v>
      </c>
      <c r="O1740" s="44">
        <f>IFERROR(_xll.qlIndexFixing(ONIndex3M,I1740,TRUE,_xll.ohTrigger(RecalcTrigger,Trigger3M)),NA())</f>
        <v>1.5568477585343743E-2</v>
      </c>
      <c r="P1740" s="44">
        <f>IFERROR(_xll.qlIndexFixing(ONIndex6M,I1740,TRUE,_xll.ohTrigger(RecalcTrigger,Trigger6M)),NA())</f>
        <v>1.5565558663759305E-2</v>
      </c>
      <c r="Q1740" s="183">
        <f>IFERROR(_xll.qlIndexFixing(ONIndex1Y,I1740,TRUE,_xll.ohTrigger(RecalcTrigger,Trigger1Y)),NA())</f>
        <v>1.6155282985454988E-2</v>
      </c>
    </row>
    <row r="1741" spans="2:17" x14ac:dyDescent="0.2">
      <c r="B1741" s="39" t="s">
        <v>42</v>
      </c>
      <c r="D1741" s="42">
        <f>_xll.qlCalendarAdvance(Calendar,$D1740,B1741,"f",FALSE)</f>
        <v>51574</v>
      </c>
      <c r="E1741" s="177">
        <f>_xll.qlInterestRateIndexValueDate(IndexON,D1741)</f>
        <v>51574</v>
      </c>
      <c r="F1741" s="193">
        <f>IFERROR(_xll.qlIndexFixing(IndexON,D1741,TRUE,_xll.ohTrigger(RecalcTrigger,TriggerON)),NA())</f>
        <v>1.5217991629645766E-2</v>
      </c>
      <c r="H1741" s="42">
        <f>_xll.qlCalendarAdvance(Calendar,$H1740,B1741,"f",FALSE)</f>
        <v>51574</v>
      </c>
      <c r="I1741" s="177">
        <f>_xll.qlInterestRateIndexValueDate(Index1M,$H1741)</f>
        <v>51578</v>
      </c>
      <c r="J1741" s="182">
        <f>IFERROR(_xll.qlIndexFixing(Index1M,$H1741,TRUE,_xll.ohTrigger(RecalcTrigger,Trigger1M)),NA())</f>
        <v>1.5238245792998713E-2</v>
      </c>
      <c r="K1741" s="44">
        <f>IFERROR(_xll.qlIndexFixing(Index3M,H1741,TRUE,_xll.ohTrigger(RecalcTrigger,Trigger3M)),NA())</f>
        <v>1.557529331483758E-2</v>
      </c>
      <c r="L1741" s="44">
        <f>IFERROR(_xll.qlIndexFixing(Index6M,$H1741,TRUE,_xll.ohTrigger(RecalcTrigger,Trigger6M)),NA())</f>
        <v>1.5608862020401099E-2</v>
      </c>
      <c r="M1741" s="183">
        <f>IFERROR(_xll.qlIndexFixing(Index1Y,$H1741,TRUE,_xll.ohTrigger(RecalcTrigger,Trigger1Y)),NA())</f>
        <v>1.6150413463182894E-2</v>
      </c>
      <c r="N1741" s="182">
        <f>IFERROR(_xll.qlIndexFixing(ONIndex1M,I1741,TRUE,_xll.ohTrigger(RecalcTrigger,Trigger1M)),NA())</f>
        <v>1.5232669521108022E-2</v>
      </c>
      <c r="O1741" s="44">
        <f>IFERROR(_xll.qlIndexFixing(ONIndex3M,I1741,TRUE,_xll.ohTrigger(RecalcTrigger,Trigger3M)),NA())</f>
        <v>1.5565098864920301E-2</v>
      </c>
      <c r="P1741" s="44">
        <f>IFERROR(_xll.qlIndexFixing(ONIndex6M,I1741,TRUE,_xll.ohTrigger(RecalcTrigger,Trigger6M)),NA())</f>
        <v>1.5564140952850636E-2</v>
      </c>
      <c r="Q1741" s="183">
        <f>IFERROR(_xll.qlIndexFixing(ONIndex1Y,I1741,TRUE,_xll.ohTrigger(RecalcTrigger,Trigger1Y)),NA())</f>
        <v>1.6149648776275782E-2</v>
      </c>
    </row>
    <row r="1742" spans="2:17" x14ac:dyDescent="0.2">
      <c r="B1742" s="39" t="s">
        <v>42</v>
      </c>
      <c r="D1742" s="42">
        <f>_xll.qlCalendarAdvance(Calendar,$D1741,B1742,"f",FALSE)</f>
        <v>51581</v>
      </c>
      <c r="E1742" s="177">
        <f>_xll.qlInterestRateIndexValueDate(IndexON,D1742)</f>
        <v>51581</v>
      </c>
      <c r="F1742" s="193">
        <f>IFERROR(_xll.qlIndexFixing(IndexON,D1742,TRUE,_xll.ohTrigger(RecalcTrigger,TriggerON)),NA())</f>
        <v>1.5214668968699385E-2</v>
      </c>
      <c r="H1742" s="42">
        <f>_xll.qlCalendarAdvance(Calendar,$H1741,B1742,"f",FALSE)</f>
        <v>51581</v>
      </c>
      <c r="I1742" s="177">
        <f>_xll.qlInterestRateIndexValueDate(Index1M,$H1742)</f>
        <v>51585</v>
      </c>
      <c r="J1742" s="182">
        <f>IFERROR(_xll.qlIndexFixing(Index1M,$H1742,TRUE,_xll.ohTrigger(RecalcTrigger,Trigger1M)),NA())</f>
        <v>1.523605629102028E-2</v>
      </c>
      <c r="K1742" s="44">
        <f>IFERROR(_xll.qlIndexFixing(Index3M,H1742,TRUE,_xll.ohTrigger(RecalcTrigger,Trigger3M)),NA())</f>
        <v>1.5572051515118477E-2</v>
      </c>
      <c r="L1742" s="44">
        <f>IFERROR(_xll.qlIndexFixing(Index6M,$H1742,TRUE,_xll.ohTrigger(RecalcTrigger,Trigger6M)),NA())</f>
        <v>1.5607582940094645E-2</v>
      </c>
      <c r="M1742" s="183">
        <f>IFERROR(_xll.qlIndexFixing(Index1Y,$H1742,TRUE,_xll.ohTrigger(RecalcTrigger,Trigger1Y)),NA())</f>
        <v>1.6145606810805513E-2</v>
      </c>
      <c r="N1742" s="182">
        <f>IFERROR(_xll.qlIndexFixing(ONIndex1M,I1742,TRUE,_xll.ohTrigger(RecalcTrigger,Trigger1M)),NA())</f>
        <v>1.5230453001739974E-2</v>
      </c>
      <c r="O1742" s="44">
        <f>IFERROR(_xll.qlIndexFixing(ONIndex3M,I1742,TRUE,_xll.ohTrigger(RecalcTrigger,Trigger3M)),NA())</f>
        <v>1.5561740519398626E-2</v>
      </c>
      <c r="P1742" s="44">
        <f>IFERROR(_xll.qlIndexFixing(ONIndex6M,I1742,TRUE,_xll.ohTrigger(RecalcTrigger,Trigger6M)),NA())</f>
        <v>1.5562733679432839E-2</v>
      </c>
      <c r="Q1742" s="183">
        <f>IFERROR(_xll.qlIndexFixing(ONIndex1Y,I1742,TRUE,_xll.ohTrigger(RecalcTrigger,Trigger1Y)),NA())</f>
        <v>1.6144046184445315E-2</v>
      </c>
    </row>
    <row r="1743" spans="2:17" x14ac:dyDescent="0.2">
      <c r="B1743" s="39" t="s">
        <v>42</v>
      </c>
      <c r="D1743" s="42">
        <f>_xll.qlCalendarAdvance(Calendar,$D1742,B1743,"f",FALSE)</f>
        <v>51588</v>
      </c>
      <c r="E1743" s="177">
        <f>_xll.qlInterestRateIndexValueDate(IndexON,D1743)</f>
        <v>51588</v>
      </c>
      <c r="F1743" s="193">
        <f>IFERROR(_xll.qlIndexFixing(IndexON,D1743,TRUE,_xll.ohTrigger(RecalcTrigger,TriggerON)),NA())</f>
        <v>1.5211367613430227E-2</v>
      </c>
      <c r="H1743" s="42">
        <f>_xll.qlCalendarAdvance(Calendar,$H1742,B1743,"f",FALSE)</f>
        <v>51588</v>
      </c>
      <c r="I1743" s="177">
        <f>_xll.qlInterestRateIndexValueDate(Index1M,$H1743)</f>
        <v>51592</v>
      </c>
      <c r="J1743" s="182">
        <f>IFERROR(_xll.qlIndexFixing(Index1M,$H1743,TRUE,_xll.ohTrigger(RecalcTrigger,Trigger1M)),NA())</f>
        <v>1.5233882924127374E-2</v>
      </c>
      <c r="K1743" s="44">
        <f>IFERROR(_xll.qlIndexFixing(Index3M,H1743,TRUE,_xll.ohTrigger(RecalcTrigger,Trigger3M)),NA())</f>
        <v>1.5568720660703144E-2</v>
      </c>
      <c r="L1743" s="44">
        <f>IFERROR(_xll.qlIndexFixing(Index6M,$H1743,TRUE,_xll.ohTrigger(RecalcTrigger,Trigger6M)),NA())</f>
        <v>1.5606064304125518E-2</v>
      </c>
      <c r="M1743" s="183">
        <f>IFERROR(_xll.qlIndexFixing(Index1Y,$H1743,TRUE,_xll.ohTrigger(RecalcTrigger,Trigger1Y)),NA())</f>
        <v>1.6140835889600018E-2</v>
      </c>
      <c r="N1743" s="182">
        <f>IFERROR(_xll.qlIndexFixing(ONIndex1M,I1743,TRUE,_xll.ohTrigger(RecalcTrigger,Trigger1M)),NA())</f>
        <v>1.5228252462629044E-2</v>
      </c>
      <c r="O1743" s="44">
        <f>IFERROR(_xll.qlIndexFixing(ONIndex3M,I1743,TRUE,_xll.ohTrigger(RecalcTrigger,Trigger3M)),NA())</f>
        <v>1.5558402637827484E-2</v>
      </c>
      <c r="P1743" s="44">
        <f>IFERROR(_xll.qlIndexFixing(ONIndex6M,I1743,TRUE,_xll.ohTrigger(RecalcTrigger,Trigger6M)),NA())</f>
        <v>1.5561336884672983E-2</v>
      </c>
      <c r="Q1743" s="183">
        <f>IFERROR(_xll.qlIndexFixing(ONIndex1Y,I1743,TRUE,_xll.ohTrigger(RecalcTrigger,Trigger1Y)),NA())</f>
        <v>1.6138475341538339E-2</v>
      </c>
    </row>
    <row r="1744" spans="2:17" x14ac:dyDescent="0.2">
      <c r="B1744" s="39" t="s">
        <v>42</v>
      </c>
      <c r="D1744" s="42">
        <f>_xll.qlCalendarAdvance(Calendar,$D1743,B1744,"f",FALSE)</f>
        <v>51595</v>
      </c>
      <c r="E1744" s="177">
        <f>_xll.qlInterestRateIndexValueDate(IndexON,D1744)</f>
        <v>51595</v>
      </c>
      <c r="F1744" s="193">
        <f>IFERROR(_xll.qlIndexFixing(IndexON,D1744,TRUE,_xll.ohTrigger(RecalcTrigger,TriggerON)),NA())</f>
        <v>1.5208087662479386E-2</v>
      </c>
      <c r="H1744" s="42">
        <f>_xll.qlCalendarAdvance(Calendar,$H1743,B1744,"f",FALSE)</f>
        <v>51595</v>
      </c>
      <c r="I1744" s="177">
        <f>_xll.qlInterestRateIndexValueDate(Index1M,$H1744)</f>
        <v>51599</v>
      </c>
      <c r="J1744" s="182">
        <f>IFERROR(_xll.qlIndexFixing(Index1M,$H1744,TRUE,_xll.ohTrigger(RecalcTrigger,Trigger1M)),NA())</f>
        <v>1.5231556373235478E-2</v>
      </c>
      <c r="K1744" s="44">
        <f>IFERROR(_xll.qlIndexFixing(Index3M,H1744,TRUE,_xll.ohTrigger(RecalcTrigger,Trigger3M)),NA())</f>
        <v>1.5565519765880102E-2</v>
      </c>
      <c r="L1744" s="44">
        <f>IFERROR(_xll.qlIndexFixing(Index6M,$H1744,TRUE,_xll.ohTrigger(RecalcTrigger,Trigger6M)),NA())</f>
        <v>1.5604806695694572E-2</v>
      </c>
      <c r="M1744" s="183">
        <f>IFERROR(_xll.qlIndexFixing(Index1Y,$H1744,TRUE,_xll.ohTrigger(RecalcTrigger,Trigger1Y)),NA())</f>
        <v>1.6136100832879821E-2</v>
      </c>
      <c r="N1744" s="182">
        <f>IFERROR(_xll.qlIndexFixing(ONIndex1M,I1744,TRUE,_xll.ohTrigger(RecalcTrigger,Trigger1M)),NA())</f>
        <v>1.5226067975957491E-2</v>
      </c>
      <c r="O1744" s="44">
        <f>IFERROR(_xll.qlIndexFixing(ONIndex3M,I1744,TRUE,_xll.ohTrigger(RecalcTrigger,Trigger3M)),NA())</f>
        <v>1.5555085309655325E-2</v>
      </c>
      <c r="P1744" s="44">
        <f>IFERROR(_xll.qlIndexFixing(ONIndex6M,I1744,TRUE,_xll.ohTrigger(RecalcTrigger,Trigger6M)),NA())</f>
        <v>1.555995060949833E-2</v>
      </c>
      <c r="Q1744" s="183">
        <f>IFERROR(_xll.qlIndexFixing(ONIndex1Y,I1744,TRUE,_xll.ohTrigger(RecalcTrigger,Trigger1Y)),NA())</f>
        <v>1.6132936379289475E-2</v>
      </c>
    </row>
    <row r="1745" spans="2:17" x14ac:dyDescent="0.2">
      <c r="B1745" s="39" t="s">
        <v>42</v>
      </c>
      <c r="D1745" s="42">
        <f>_xll.qlCalendarAdvance(Calendar,$D1744,B1745,"f",FALSE)</f>
        <v>51602</v>
      </c>
      <c r="E1745" s="177">
        <f>_xll.qlInterestRateIndexValueDate(IndexON,D1745)</f>
        <v>51602</v>
      </c>
      <c r="F1745" s="193">
        <f>IFERROR(_xll.qlIndexFixing(IndexON,D1745,TRUE,_xll.ohTrigger(RecalcTrigger,TriggerON)),NA())</f>
        <v>1.520482921424815E-2</v>
      </c>
      <c r="H1745" s="42">
        <f>_xll.qlCalendarAdvance(Calendar,$H1744,B1745,"f",FALSE)</f>
        <v>51602</v>
      </c>
      <c r="I1745" s="177">
        <f>_xll.qlInterestRateIndexValueDate(Index1M,$H1745)</f>
        <v>51606</v>
      </c>
      <c r="J1745" s="182">
        <f>IFERROR(_xll.qlIndexFixing(Index1M,$H1745,TRUE,_xll.ohTrigger(RecalcTrigger,Trigger1M)),NA())</f>
        <v>1.5229414414728915E-2</v>
      </c>
      <c r="K1745" s="44">
        <f>IFERROR(_xll.qlIndexFixing(Index3M,H1745,TRUE,_xll.ohTrigger(RecalcTrigger,Trigger3M)),NA())</f>
        <v>1.5562340146766166E-2</v>
      </c>
      <c r="L1745" s="44">
        <f>IFERROR(_xll.qlIndexFixing(Index6M,$H1745,TRUE,_xll.ohTrigger(RecalcTrigger,Trigger6M)),NA())</f>
        <v>1.5603560259603182E-2</v>
      </c>
      <c r="M1745" s="183">
        <f>IFERROR(_xll.qlIndexFixing(Index1Y,$H1745,TRUE,_xll.ohTrigger(RecalcTrigger,Trigger1Y)),NA())</f>
        <v>1.6131401773958557E-2</v>
      </c>
      <c r="N1745" s="182">
        <f>IFERROR(_xll.qlIndexFixing(ONIndex1M,I1745,TRUE,_xll.ohTrigger(RecalcTrigger,Trigger1M)),NA())</f>
        <v>1.5223899613827641E-2</v>
      </c>
      <c r="O1745" s="44">
        <f>IFERROR(_xll.qlIndexFixing(ONIndex3M,I1745,TRUE,_xll.ohTrigger(RecalcTrigger,Trigger3M)),NA())</f>
        <v>1.5551788624010854E-2</v>
      </c>
      <c r="P1745" s="44">
        <f>IFERROR(_xll.qlIndexFixing(ONIndex6M,I1745,TRUE,_xll.ohTrigger(RecalcTrigger,Trigger6M)),NA())</f>
        <v>1.5558574895315758E-2</v>
      </c>
      <c r="Q1745" s="183">
        <f>IFERROR(_xll.qlIndexFixing(ONIndex1Y,I1745,TRUE,_xll.ohTrigger(RecalcTrigger,Trigger1Y)),NA())</f>
        <v>1.6127429429113604E-2</v>
      </c>
    </row>
    <row r="1746" spans="2:17" x14ac:dyDescent="0.2">
      <c r="B1746" s="39" t="s">
        <v>42</v>
      </c>
      <c r="D1746" s="42">
        <f>_xll.qlCalendarAdvance(Calendar,$D1745,B1746,"f",FALSE)</f>
        <v>51609</v>
      </c>
      <c r="E1746" s="177">
        <f>_xll.qlInterestRateIndexValueDate(IndexON,D1746)</f>
        <v>51609</v>
      </c>
      <c r="F1746" s="193">
        <f>IFERROR(_xll.qlIndexFixing(IndexON,D1746,TRUE,_xll.ohTrigger(RecalcTrigger,TriggerON)),NA())</f>
        <v>1.5201955701700243E-2</v>
      </c>
      <c r="H1746" s="42">
        <f>_xll.qlCalendarAdvance(Calendar,$H1745,B1746,"f",FALSE)</f>
        <v>51609</v>
      </c>
      <c r="I1746" s="177">
        <f>_xll.qlInterestRateIndexValueDate(Index1M,$H1746)</f>
        <v>51615</v>
      </c>
      <c r="J1746" s="182">
        <f>IFERROR(_xll.qlIndexFixing(Index1M,$H1746,TRUE,_xll.ohTrigger(RecalcTrigger,Trigger1M)),NA())</f>
        <v>1.5226684496549403E-2</v>
      </c>
      <c r="K1746" s="44">
        <f>IFERROR(_xll.qlIndexFixing(Index3M,H1746,TRUE,_xll.ohTrigger(RecalcTrigger,Trigger3M)),NA())</f>
        <v>1.5558283471414483E-2</v>
      </c>
      <c r="L1746" s="44">
        <f>IFERROR(_xll.qlIndexFixing(Index6M,$H1746,TRUE,_xll.ohTrigger(RecalcTrigger,Trigger6M)),NA())</f>
        <v>1.560197418212967E-2</v>
      </c>
      <c r="M1746" s="183">
        <f>IFERROR(_xll.qlIndexFixing(Index1Y,$H1746,TRUE,_xll.ohTrigger(RecalcTrigger,Trigger1Y)),NA())</f>
        <v>1.6125413236047517E-2</v>
      </c>
      <c r="N1746" s="182">
        <f>IFERROR(_xll.qlIndexFixing(ONIndex1M,I1746,TRUE,_xll.ohTrigger(RecalcTrigger,Trigger1M)),NA())</f>
        <v>1.522147372567062E-2</v>
      </c>
      <c r="O1746" s="44">
        <f>IFERROR(_xll.qlIndexFixing(ONIndex3M,I1746,TRUE,_xll.ohTrigger(RecalcTrigger,Trigger3M)),NA())</f>
        <v>1.5547786634231286E-2</v>
      </c>
      <c r="P1746" s="44">
        <f>IFERROR(_xll.qlIndexFixing(ONIndex6M,I1746,TRUE,_xll.ohTrigger(RecalcTrigger,Trigger6M)),NA())</f>
        <v>1.5557300319324341E-2</v>
      </c>
      <c r="Q1746" s="183">
        <f>IFERROR(_xll.qlIndexFixing(ONIndex1Y,I1746,TRUE,_xll.ohTrigger(RecalcTrigger,Trigger1Y)),NA())</f>
        <v>1.6120340164444968E-2</v>
      </c>
    </row>
    <row r="1747" spans="2:17" x14ac:dyDescent="0.2">
      <c r="B1747" s="39" t="s">
        <v>42</v>
      </c>
      <c r="D1747" s="42">
        <f>_xll.qlCalendarAdvance(Calendar,$D1746,B1747,"f",FALSE)</f>
        <v>51616</v>
      </c>
      <c r="E1747" s="177">
        <f>_xll.qlInterestRateIndexValueDate(IndexON,D1747)</f>
        <v>51616</v>
      </c>
      <c r="F1747" s="193">
        <f>IFERROR(_xll.qlIndexFixing(IndexON,D1747,TRUE,_xll.ohTrigger(RecalcTrigger,TriggerON)),NA())</f>
        <v>1.5198377219709513E-2</v>
      </c>
      <c r="H1747" s="42">
        <f>_xll.qlCalendarAdvance(Calendar,$H1746,B1747,"f",FALSE)</f>
        <v>51616</v>
      </c>
      <c r="I1747" s="177">
        <f>_xll.qlInterestRateIndexValueDate(Index1M,$H1747)</f>
        <v>51620</v>
      </c>
      <c r="J1747" s="182">
        <f>IFERROR(_xll.qlIndexFixing(Index1M,$H1747,TRUE,_xll.ohTrigger(RecalcTrigger,Trigger1M)),NA())</f>
        <v>1.522517960741876E-2</v>
      </c>
      <c r="K1747" s="44">
        <f>IFERROR(_xll.qlIndexFixing(Index3M,H1747,TRUE,_xll.ohTrigger(RecalcTrigger,Trigger3M)),NA())</f>
        <v>1.5556045093824829E-2</v>
      </c>
      <c r="L1747" s="44">
        <f>IFERROR(_xll.qlIndexFixing(Index6M,$H1747,TRUE,_xll.ohTrigger(RecalcTrigger,Trigger6M)),NA())</f>
        <v>1.5601101070263586E-2</v>
      </c>
      <c r="M1747" s="183">
        <f>IFERROR(_xll.qlIndexFixing(Index1Y,$H1747,TRUE,_xll.ohTrigger(RecalcTrigger,Trigger1Y)),NA())</f>
        <v>1.6122112182776125E-2</v>
      </c>
      <c r="N1747" s="182">
        <f>IFERROR(_xll.qlIndexFixing(ONIndex1M,I1747,TRUE,_xll.ohTrigger(RecalcTrigger,Trigger1M)),NA())</f>
        <v>1.5219307755813816E-2</v>
      </c>
      <c r="O1747" s="44">
        <f>IFERROR(_xll.qlIndexFixing(ONIndex3M,I1747,TRUE,_xll.ohTrigger(RecalcTrigger,Trigger3M)),NA())</f>
        <v>1.5544794222872582E-2</v>
      </c>
      <c r="P1747" s="44">
        <f>IFERROR(_xll.qlIndexFixing(ONIndex6M,I1747,TRUE,_xll.ohTrigger(RecalcTrigger,Trigger6M)),NA())</f>
        <v>1.5555662689799021E-2</v>
      </c>
      <c r="Q1747" s="183">
        <f>IFERROR(_xll.qlIndexFixing(ONIndex1Y,I1747,TRUE,_xll.ohTrigger(RecalcTrigger,Trigger1Y)),NA())</f>
        <v>1.6115737230544269E-2</v>
      </c>
    </row>
    <row r="1748" spans="2:17" x14ac:dyDescent="0.2">
      <c r="B1748" s="39" t="s">
        <v>42</v>
      </c>
      <c r="D1748" s="42">
        <f>_xll.qlCalendarAdvance(Calendar,$D1747,B1748,"f",FALSE)</f>
        <v>51623</v>
      </c>
      <c r="E1748" s="177">
        <f>_xll.qlInterestRateIndexValueDate(IndexON,D1748)</f>
        <v>51623</v>
      </c>
      <c r="F1748" s="193">
        <f>IFERROR(_xll.qlIndexFixing(IndexON,D1748,TRUE,_xll.ohTrigger(RecalcTrigger,TriggerON)),NA())</f>
        <v>1.5195183870284623E-2</v>
      </c>
      <c r="H1748" s="42">
        <f>_xll.qlCalendarAdvance(Calendar,$H1747,B1748,"f",FALSE)</f>
        <v>51623</v>
      </c>
      <c r="I1748" s="177">
        <f>_xll.qlInterestRateIndexValueDate(Index1M,$H1748)</f>
        <v>51627</v>
      </c>
      <c r="J1748" s="182">
        <f>IFERROR(_xll.qlIndexFixing(Index1M,$H1748,TRUE,_xll.ohTrigger(RecalcTrigger,Trigger1M)),NA())</f>
        <v>1.5223260643062309E-2</v>
      </c>
      <c r="K1748" s="44">
        <f>IFERROR(_xll.qlIndexFixing(Index3M,H1748,TRUE,_xll.ohTrigger(RecalcTrigger,Trigger3M)),NA())</f>
        <v>1.555304703412436E-2</v>
      </c>
      <c r="L1748" s="44">
        <f>IFERROR(_xll.qlIndexFixing(Index6M,$H1748,TRUE,_xll.ohTrigger(RecalcTrigger,Trigger6M)),NA())</f>
        <v>1.5600142859586877E-2</v>
      </c>
      <c r="M1748" s="183">
        <f>IFERROR(_xll.qlIndexFixing(Index1Y,$H1748,TRUE,_xll.ohTrigger(RecalcTrigger,Trigger1Y)),NA())</f>
        <v>1.6117521917150768E-2</v>
      </c>
      <c r="N1748" s="182">
        <f>IFERROR(_xll.qlIndexFixing(ONIndex1M,I1748,TRUE,_xll.ohTrigger(RecalcTrigger,Trigger1M)),NA())</f>
        <v>1.5217491995791477E-2</v>
      </c>
      <c r="O1748" s="44">
        <f>IFERROR(_xll.qlIndexFixing(ONIndex3M,I1748,TRUE,_xll.ohTrigger(RecalcTrigger,Trigger3M)),NA())</f>
        <v>1.5542023314329967E-2</v>
      </c>
      <c r="P1748" s="44">
        <f>IFERROR(_xll.qlIndexFixing(ONIndex6M,I1748,TRUE,_xll.ohTrigger(RecalcTrigger,Trigger6M)),NA())</f>
        <v>1.5554511529511927E-2</v>
      </c>
      <c r="Q1748" s="183">
        <f>IFERROR(_xll.qlIndexFixing(ONIndex1Y,I1748,TRUE,_xll.ohTrigger(RecalcTrigger,Trigger1Y)),NA())</f>
        <v>1.6111101969169539E-2</v>
      </c>
    </row>
    <row r="1749" spans="2:17" x14ac:dyDescent="0.2">
      <c r="B1749" s="39" t="s">
        <v>42</v>
      </c>
      <c r="D1749" s="42">
        <f>_xll.qlCalendarAdvance(Calendar,$D1748,B1749,"f",FALSE)</f>
        <v>51630</v>
      </c>
      <c r="E1749" s="177">
        <f>_xll.qlInterestRateIndexValueDate(IndexON,D1749)</f>
        <v>51630</v>
      </c>
      <c r="F1749" s="193">
        <f>IFERROR(_xll.qlIndexFixing(IndexON,D1749,TRUE,_xll.ohTrigger(RecalcTrigger,TriggerON)),NA())</f>
        <v>1.519201241750423E-2</v>
      </c>
      <c r="H1749" s="42">
        <f>_xll.qlCalendarAdvance(Calendar,$H1748,B1749,"f",FALSE)</f>
        <v>51630</v>
      </c>
      <c r="I1749" s="177">
        <f>_xll.qlInterestRateIndexValueDate(Index1M,$H1749)</f>
        <v>51634</v>
      </c>
      <c r="J1749" s="182">
        <f>IFERROR(_xll.qlIndexFixing(Index1M,$H1749,TRUE,_xll.ohTrigger(RecalcTrigger,Trigger1M)),NA())</f>
        <v>1.5221185602953538E-2</v>
      </c>
      <c r="K1749" s="44">
        <f>IFERROR(_xll.qlIndexFixing(Index3M,H1749,TRUE,_xll.ohTrigger(RecalcTrigger,Trigger3M)),NA())</f>
        <v>1.5549954842566769E-2</v>
      </c>
      <c r="L1749" s="44">
        <f>IFERROR(_xll.qlIndexFixing(Index6M,$H1749,TRUE,_xll.ohTrigger(RecalcTrigger,Trigger6M)),NA())</f>
        <v>1.5598942300000349E-2</v>
      </c>
      <c r="M1749" s="183">
        <f>IFERROR(_xll.qlIndexFixing(Index1Y,$H1749,TRUE,_xll.ohTrigger(RecalcTrigger,Trigger1Y)),NA())</f>
        <v>1.6112968182594868E-2</v>
      </c>
      <c r="N1749" s="182">
        <f>IFERROR(_xll.qlIndexFixing(ONIndex1M,I1749,TRUE,_xll.ohTrigger(RecalcTrigger,Trigger1M)),NA())</f>
        <v>1.5215388853011547E-2</v>
      </c>
      <c r="O1749" s="44">
        <f>IFERROR(_xll.qlIndexFixing(ONIndex3M,I1749,TRUE,_xll.ohTrigger(RecalcTrigger,Trigger3M)),NA())</f>
        <v>1.5538810091042521E-2</v>
      </c>
      <c r="P1749" s="44">
        <f>IFERROR(_xll.qlIndexFixing(ONIndex6M,I1749,TRUE,_xll.ohTrigger(RecalcTrigger,Trigger6M)),NA())</f>
        <v>1.5553178470328888E-2</v>
      </c>
      <c r="Q1749" s="183">
        <f>IFERROR(_xll.qlIndexFixing(ONIndex1Y,I1749,TRUE,_xll.ohTrigger(RecalcTrigger,Trigger1Y)),NA())</f>
        <v>1.6105724384951614E-2</v>
      </c>
    </row>
    <row r="1750" spans="2:17" x14ac:dyDescent="0.2">
      <c r="B1750" s="39" t="s">
        <v>42</v>
      </c>
      <c r="D1750" s="42">
        <f>_xll.qlCalendarAdvance(Calendar,$D1749,B1750,"f",FALSE)</f>
        <v>51637</v>
      </c>
      <c r="E1750" s="177">
        <f>_xll.qlInterestRateIndexValueDate(IndexON,D1750)</f>
        <v>51637</v>
      </c>
      <c r="F1750" s="193">
        <f>IFERROR(_xll.qlIndexFixing(IndexON,D1750,TRUE,_xll.ohTrigger(RecalcTrigger,TriggerON)),NA())</f>
        <v>1.5188862959689686E-2</v>
      </c>
      <c r="H1750" s="42">
        <f>_xll.qlCalendarAdvance(Calendar,$H1749,B1750,"f",FALSE)</f>
        <v>51637</v>
      </c>
      <c r="I1750" s="177">
        <f>_xll.qlInterestRateIndexValueDate(Index1M,$H1750)</f>
        <v>51641</v>
      </c>
      <c r="J1750" s="182">
        <f>IFERROR(_xll.qlIndexFixing(Index1M,$H1750,TRUE,_xll.ohTrigger(RecalcTrigger,Trigger1M)),NA())</f>
        <v>1.5219127203350512E-2</v>
      </c>
      <c r="K1750" s="44">
        <f>IFERROR(_xll.qlIndexFixing(Index3M,H1750,TRUE,_xll.ohTrigger(RecalcTrigger,Trigger3M)),NA())</f>
        <v>1.5546884381769849E-2</v>
      </c>
      <c r="L1750" s="44">
        <f>IFERROR(_xll.qlIndexFixing(Index6M,$H1750,TRUE,_xll.ohTrigger(RecalcTrigger,Trigger6M)),NA())</f>
        <v>1.5597753123492649E-2</v>
      </c>
      <c r="M1750" s="183">
        <f>IFERROR(_xll.qlIndexFixing(Index1Y,$H1750,TRUE,_xll.ohTrigger(RecalcTrigger,Trigger1Y)),NA())</f>
        <v>1.6108451112430162E-2</v>
      </c>
      <c r="N1750" s="182">
        <f>IFERROR(_xll.qlIndexFixing(ONIndex1M,I1750,TRUE,_xll.ohTrigger(RecalcTrigger,Trigger1M)),NA())</f>
        <v>1.5213302195364875E-2</v>
      </c>
      <c r="O1750" s="44">
        <f>IFERROR(_xll.qlIndexFixing(ONIndex3M,I1750,TRUE,_xll.ohTrigger(RecalcTrigger,Trigger3M)),NA())</f>
        <v>1.5535617956645709E-2</v>
      </c>
      <c r="P1750" s="44">
        <f>IFERROR(_xll.qlIndexFixing(ONIndex6M,I1750,TRUE,_xll.ohTrigger(RecalcTrigger,Trigger6M)),NA())</f>
        <v>1.5551856177893342E-2</v>
      </c>
      <c r="Q1750" s="183">
        <f>IFERROR(_xll.qlIndexFixing(ONIndex1Y,I1750,TRUE,_xll.ohTrigger(RecalcTrigger,Trigger1Y)),NA())</f>
        <v>1.6100379471239989E-2</v>
      </c>
    </row>
    <row r="1751" spans="2:17" x14ac:dyDescent="0.2">
      <c r="B1751" s="39" t="s">
        <v>42</v>
      </c>
      <c r="D1751" s="42">
        <f>_xll.qlCalendarAdvance(Calendar,$D1750,B1751,"f",FALSE)</f>
        <v>51644</v>
      </c>
      <c r="E1751" s="177">
        <f>_xll.qlInterestRateIndexValueDate(IndexON,D1751)</f>
        <v>51644</v>
      </c>
      <c r="F1751" s="193">
        <f>IFERROR(_xll.qlIndexFixing(IndexON,D1751,TRUE,_xll.ohTrigger(RecalcTrigger,TriggerON)),NA())</f>
        <v>1.5185735595322214E-2</v>
      </c>
      <c r="H1751" s="42">
        <f>_xll.qlCalendarAdvance(Calendar,$H1750,B1751,"f",FALSE)</f>
        <v>51644</v>
      </c>
      <c r="I1751" s="177">
        <f>_xll.qlInterestRateIndexValueDate(Index1M,$H1751)</f>
        <v>51648</v>
      </c>
      <c r="J1751" s="182">
        <f>IFERROR(_xll.qlIndexFixing(Index1M,$H1751,TRUE,_xll.ohTrigger(RecalcTrigger,Trigger1M)),NA())</f>
        <v>1.5217085516461282E-2</v>
      </c>
      <c r="K1751" s="44">
        <f>IFERROR(_xll.qlIndexFixing(Index3M,H1751,TRUE,_xll.ohTrigger(RecalcTrigger,Trigger3M)),NA())</f>
        <v>1.5543835741275014E-2</v>
      </c>
      <c r="L1751" s="44">
        <f>IFERROR(_xll.qlIndexFixing(Index6M,$H1751,TRUE,_xll.ohTrigger(RecalcTrigger,Trigger6M)),NA())</f>
        <v>1.5596575371522786E-2</v>
      </c>
      <c r="M1751" s="183">
        <f>IFERROR(_xll.qlIndexFixing(Index1Y,$H1751,TRUE,_xll.ohTrigger(RecalcTrigger,Trigger1Y)),NA())</f>
        <v>1.6103970839979484E-2</v>
      </c>
      <c r="N1751" s="182">
        <f>IFERROR(_xll.qlIndexFixing(ONIndex1M,I1751,TRUE,_xll.ohTrigger(RecalcTrigger,Trigger1M)),NA())</f>
        <v>1.521123209487385E-2</v>
      </c>
      <c r="O1751" s="44">
        <f>IFERROR(_xll.qlIndexFixing(ONIndex3M,I1751,TRUE,_xll.ohTrigger(RecalcTrigger,Trigger3M)),NA())</f>
        <v>1.5532447000028426E-2</v>
      </c>
      <c r="P1751" s="44">
        <f>IFERROR(_xll.qlIndexFixing(ONIndex6M,I1751,TRUE,_xll.ohTrigger(RecalcTrigger,Trigger6M)),NA())</f>
        <v>1.5550544693132551E-2</v>
      </c>
      <c r="Q1751" s="183">
        <f>IFERROR(_xll.qlIndexFixing(ONIndex1Y,I1751,TRUE,_xll.ohTrigger(RecalcTrigger,Trigger1Y)),NA())</f>
        <v>1.6095067359849224E-2</v>
      </c>
    </row>
    <row r="1752" spans="2:17" x14ac:dyDescent="0.2">
      <c r="B1752" s="39" t="s">
        <v>42</v>
      </c>
      <c r="D1752" s="42">
        <f>_xll.qlCalendarAdvance(Calendar,$D1751,B1752,"f",FALSE)</f>
        <v>51651</v>
      </c>
      <c r="E1752" s="177">
        <f>_xll.qlInterestRateIndexValueDate(IndexON,D1752)</f>
        <v>51651</v>
      </c>
      <c r="F1752" s="193">
        <f>IFERROR(_xll.qlIndexFixing(IndexON,D1752,TRUE,_xll.ohTrigger(RecalcTrigger,TriggerON)),NA())</f>
        <v>1.5182630422962973E-2</v>
      </c>
      <c r="H1752" s="42">
        <f>_xll.qlCalendarAdvance(Calendar,$H1751,B1752,"f",FALSE)</f>
        <v>51651</v>
      </c>
      <c r="I1752" s="177">
        <f>_xll.qlInterestRateIndexValueDate(Index1M,$H1752)</f>
        <v>51655</v>
      </c>
      <c r="J1752" s="182">
        <f>IFERROR(_xll.qlIndexFixing(Index1M,$H1752,TRUE,_xll.ohTrigger(RecalcTrigger,Trigger1M)),NA())</f>
        <v>1.5214882431762611E-2</v>
      </c>
      <c r="K1752" s="44">
        <f>IFERROR(_xll.qlIndexFixing(Index3M,H1752,TRUE,_xll.ohTrigger(RecalcTrigger,Trigger3M)),NA())</f>
        <v>1.5540809010624554E-2</v>
      </c>
      <c r="L1752" s="44">
        <f>IFERROR(_xll.qlIndexFixing(Index6M,$H1752,TRUE,_xll.ohTrigger(RecalcTrigger,Trigger6M)),NA())</f>
        <v>1.5595151514818557E-2</v>
      </c>
      <c r="M1752" s="183">
        <f>IFERROR(_xll.qlIndexFixing(Index1Y,$H1752,TRUE,_xll.ohTrigger(RecalcTrigger,Trigger1Y)),NA())</f>
        <v>1.6099527498567634E-2</v>
      </c>
      <c r="N1752" s="182">
        <f>IFERROR(_xll.qlIndexFixing(ONIndex1M,I1752,TRUE,_xll.ohTrigger(RecalcTrigger,Trigger1M)),NA())</f>
        <v>1.520917862396054E-2</v>
      </c>
      <c r="O1752" s="44">
        <f>IFERROR(_xll.qlIndexFixing(ONIndex3M,I1752,TRUE,_xll.ohTrigger(RecalcTrigger,Trigger3M)),NA())</f>
        <v>1.5529297310639123E-2</v>
      </c>
      <c r="P1752" s="44">
        <f>IFERROR(_xll.qlIndexFixing(ONIndex6M,I1752,TRUE,_xll.ohTrigger(RecalcTrigger,Trigger6M)),NA())</f>
        <v>1.5549244057293521E-2</v>
      </c>
      <c r="Q1752" s="183">
        <f>IFERROR(_xll.qlIndexFixing(ONIndex1Y,I1752,TRUE,_xll.ohTrigger(RecalcTrigger,Trigger1Y)),NA())</f>
        <v>1.6089788182434006E-2</v>
      </c>
    </row>
    <row r="1753" spans="2:17" x14ac:dyDescent="0.2">
      <c r="B1753" s="39" t="s">
        <v>42</v>
      </c>
      <c r="D1753" s="42">
        <f>_xll.qlCalendarAdvance(Calendar,$D1752,B1753,"f",FALSE)</f>
        <v>51658</v>
      </c>
      <c r="E1753" s="177">
        <f>_xll.qlInterestRateIndexValueDate(IndexON,D1753)</f>
        <v>51658</v>
      </c>
      <c r="F1753" s="193">
        <f>IFERROR(_xll.qlIndexFixing(IndexON,D1753,TRUE,_xll.ohTrigger(RecalcTrigger,TriggerON)),NA())</f>
        <v>1.5179547540933314E-2</v>
      </c>
      <c r="H1753" s="42">
        <f>_xll.qlCalendarAdvance(Calendar,$H1752,B1753,"f",FALSE)</f>
        <v>51658</v>
      </c>
      <c r="I1753" s="177">
        <f>_xll.qlInterestRateIndexValueDate(Index1M,$H1753)</f>
        <v>51662</v>
      </c>
      <c r="J1753" s="182">
        <f>IFERROR(_xll.qlIndexFixing(Index1M,$H1753,TRUE,_xll.ohTrigger(RecalcTrigger,Trigger1M)),NA())</f>
        <v>1.5212873261540416E-2</v>
      </c>
      <c r="K1753" s="44">
        <f>IFERROR(_xll.qlIndexFixing(Index3M,H1753,TRUE,_xll.ohTrigger(RecalcTrigger,Trigger3M)),NA())</f>
        <v>1.5537804279361623E-2</v>
      </c>
      <c r="L1753" s="44">
        <f>IFERROR(_xll.qlIndexFixing(Index6M,$H1753,TRUE,_xll.ohTrigger(RecalcTrigger,Trigger6M)),NA())</f>
        <v>1.5593995949882141E-2</v>
      </c>
      <c r="M1753" s="183">
        <f>IFERROR(_xll.qlIndexFixing(Index1Y,$H1753,TRUE,_xll.ohTrigger(RecalcTrigger,Trigger1Y)),NA())</f>
        <v>1.609512122152117E-2</v>
      </c>
      <c r="N1753" s="182">
        <f>IFERROR(_xll.qlIndexFixing(ONIndex1M,I1753,TRUE,_xll.ohTrigger(RecalcTrigger,Trigger1M)),NA())</f>
        <v>1.5207141854407524E-2</v>
      </c>
      <c r="O1753" s="44">
        <f>IFERROR(_xll.qlIndexFixing(ONIndex3M,I1753,TRUE,_xll.ohTrigger(RecalcTrigger,Trigger3M)),NA())</f>
        <v>1.5526168977846311E-2</v>
      </c>
      <c r="P1753" s="44">
        <f>IFERROR(_xll.qlIndexFixing(ONIndex6M,I1753,TRUE,_xll.ohTrigger(RecalcTrigger,Trigger6M)),NA())</f>
        <v>1.554795431178313E-2</v>
      </c>
      <c r="Q1753" s="183">
        <f>IFERROR(_xll.qlIndexFixing(ONIndex1Y,I1753,TRUE,_xll.ohTrigger(RecalcTrigger,Trigger1Y)),NA())</f>
        <v>1.6084542070649022E-2</v>
      </c>
    </row>
    <row r="1754" spans="2:17" x14ac:dyDescent="0.2">
      <c r="B1754" s="39" t="s">
        <v>42</v>
      </c>
      <c r="D1754" s="42">
        <f>_xll.qlCalendarAdvance(Calendar,$D1753,B1754,"f",FALSE)</f>
        <v>51665</v>
      </c>
      <c r="E1754" s="177">
        <f>_xll.qlInterestRateIndexValueDate(IndexON,D1754)</f>
        <v>51665</v>
      </c>
      <c r="F1754" s="193">
        <f>IFERROR(_xll.qlIndexFixing(IndexON,D1754,TRUE,_xll.ohTrigger(RecalcTrigger,TriggerON)),NA())</f>
        <v>1.517648704771446E-2</v>
      </c>
      <c r="H1754" s="42">
        <f>_xll.qlCalendarAdvance(Calendar,$H1753,B1754,"f",FALSE)</f>
        <v>51665</v>
      </c>
      <c r="I1754" s="177">
        <f>_xll.qlInterestRateIndexValueDate(Index1M,$H1754)</f>
        <v>51669</v>
      </c>
      <c r="J1754" s="182">
        <f>IFERROR(_xll.qlIndexFixing(Index1M,$H1754,TRUE,_xll.ohTrigger(RecalcTrigger,Trigger1M)),NA())</f>
        <v>1.5210881014759536E-2</v>
      </c>
      <c r="K1754" s="44">
        <f>IFERROR(_xll.qlIndexFixing(Index3M,H1754,TRUE,_xll.ohTrigger(RecalcTrigger,Trigger3M)),NA())</f>
        <v>1.55348216370259E-2</v>
      </c>
      <c r="L1754" s="44">
        <f>IFERROR(_xll.qlIndexFixing(Index6M,$H1754,TRUE,_xll.ohTrigger(RecalcTrigger,Trigger6M)),NA())</f>
        <v>1.5592851930397096E-2</v>
      </c>
      <c r="M1754" s="183">
        <f>IFERROR(_xll.qlIndexFixing(Index1Y,$H1754,TRUE,_xll.ohTrigger(RecalcTrigger,Trigger1Y)),NA())</f>
        <v>1.6090752142167521E-2</v>
      </c>
      <c r="N1754" s="182">
        <f>IFERROR(_xll.qlIndexFixing(ONIndex1M,I1754,TRUE,_xll.ohTrigger(RecalcTrigger,Trigger1M)),NA())</f>
        <v>1.5205121858397064E-2</v>
      </c>
      <c r="O1754" s="44">
        <f>IFERROR(_xll.qlIndexFixing(ONIndex3M,I1754,TRUE,_xll.ohTrigger(RecalcTrigger,Trigger3M)),NA())</f>
        <v>1.5523062090618822E-2</v>
      </c>
      <c r="P1754" s="44">
        <f>IFERROR(_xll.qlIndexFixing(ONIndex6M,I1754,TRUE,_xll.ohTrigger(RecalcTrigger,Trigger6M)),NA())</f>
        <v>1.5546675497288831E-2</v>
      </c>
      <c r="Q1754" s="183">
        <f>IFERROR(_xll.qlIndexFixing(ONIndex1Y,I1754,TRUE,_xll.ohTrigger(RecalcTrigger,Trigger1Y)),NA())</f>
        <v>1.6079329156228894E-2</v>
      </c>
    </row>
    <row r="1755" spans="2:17" x14ac:dyDescent="0.2">
      <c r="B1755" s="39" t="s">
        <v>42</v>
      </c>
      <c r="D1755" s="42">
        <f>_xll.qlCalendarAdvance(Calendar,$D1754,B1755,"f",FALSE)</f>
        <v>51672</v>
      </c>
      <c r="E1755" s="177">
        <f>_xll.qlInterestRateIndexValueDate(IndexON,D1755)</f>
        <v>51672</v>
      </c>
      <c r="F1755" s="193">
        <f>IFERROR(_xll.qlIndexFixing(IndexON,D1755,TRUE,_xll.ohTrigger(RecalcTrigger,TriggerON)),NA())</f>
        <v>1.517344904186757E-2</v>
      </c>
      <c r="H1755" s="42">
        <f>_xll.qlCalendarAdvance(Calendar,$H1754,B1755,"f",FALSE)</f>
        <v>51672</v>
      </c>
      <c r="I1755" s="177">
        <f>_xll.qlInterestRateIndexValueDate(Index1M,$H1755)</f>
        <v>51676</v>
      </c>
      <c r="J1755" s="182">
        <f>IFERROR(_xll.qlIndexFixing(Index1M,$H1755,TRUE,_xll.ohTrigger(RecalcTrigger,Trigger1M)),NA())</f>
        <v>1.5208905763615554E-2</v>
      </c>
      <c r="K1755" s="44">
        <f>IFERROR(_xll.qlIndexFixing(Index3M,H1755,TRUE,_xll.ohTrigger(RecalcTrigger,Trigger3M)),NA())</f>
        <v>1.5531861173162281E-2</v>
      </c>
      <c r="L1755" s="44">
        <f>IFERROR(_xll.qlIndexFixing(Index6M,$H1755,TRUE,_xll.ohTrigger(RecalcTrigger,Trigger6M)),NA())</f>
        <v>1.5591719497820095E-2</v>
      </c>
      <c r="M1755" s="183">
        <f>IFERROR(_xll.qlIndexFixing(Index1Y,$H1755,TRUE,_xll.ohTrigger(RecalcTrigger,Trigger1Y)),NA())</f>
        <v>1.6086420393837626E-2</v>
      </c>
      <c r="N1755" s="182">
        <f>IFERROR(_xll.qlIndexFixing(ONIndex1M,I1755,TRUE,_xll.ohTrigger(RecalcTrigger,Trigger1M)),NA())</f>
        <v>1.520311870827129E-2</v>
      </c>
      <c r="O1755" s="44">
        <f>IFERROR(_xll.qlIndexFixing(ONIndex3M,I1755,TRUE,_xll.ohTrigger(RecalcTrigger,Trigger3M)),NA())</f>
        <v>1.551997673832517E-2</v>
      </c>
      <c r="P1755" s="44">
        <f>IFERROR(_xll.qlIndexFixing(ONIndex6M,I1755,TRUE,_xll.ohTrigger(RecalcTrigger,Trigger6M)),NA())</f>
        <v>1.5545407655377375E-2</v>
      </c>
      <c r="Q1755" s="183">
        <f>IFERROR(_xll.qlIndexFixing(ONIndex1Y,I1755,TRUE,_xll.ohTrigger(RecalcTrigger,Trigger1Y)),NA())</f>
        <v>1.6074149570828311E-2</v>
      </c>
    </row>
    <row r="1756" spans="2:17" x14ac:dyDescent="0.2">
      <c r="B1756" s="39" t="s">
        <v>42</v>
      </c>
      <c r="D1756" s="42">
        <f>_xll.qlCalendarAdvance(Calendar,$D1755,B1756,"f",FALSE)</f>
        <v>51679</v>
      </c>
      <c r="E1756" s="177">
        <f>_xll.qlInterestRateIndexValueDate(IndexON,D1756)</f>
        <v>51679</v>
      </c>
      <c r="F1756" s="193">
        <f>IFERROR(_xll.qlIndexFixing(IndexON,D1756,TRUE,_xll.ohTrigger(RecalcTrigger,TriggerON)),NA())</f>
        <v>1.5170433621873869E-2</v>
      </c>
      <c r="H1756" s="42">
        <f>_xll.qlCalendarAdvance(Calendar,$H1755,B1756,"f",FALSE)</f>
        <v>51679</v>
      </c>
      <c r="I1756" s="177">
        <f>_xll.qlInterestRateIndexValueDate(Index1M,$H1756)</f>
        <v>51683</v>
      </c>
      <c r="J1756" s="182">
        <f>IFERROR(_xll.qlIndexFixing(Index1M,$H1756,TRUE,_xll.ohTrigger(RecalcTrigger,Trigger1M)),NA())</f>
        <v>1.5207130299797353E-2</v>
      </c>
      <c r="K1756" s="44">
        <f>IFERROR(_xll.qlIndexFixing(Index3M,H1756,TRUE,_xll.ohTrigger(RecalcTrigger,Trigger3M)),NA())</f>
        <v>1.5528922977311311E-2</v>
      </c>
      <c r="L1756" s="44">
        <f>IFERROR(_xll.qlIndexFixing(Index6M,$H1756,TRUE,_xll.ohTrigger(RecalcTrigger,Trigger6M)),NA())</f>
        <v>1.55911202523841E-2</v>
      </c>
      <c r="M1756" s="183">
        <f>IFERROR(_xll.qlIndexFixing(Index1Y,$H1756,TRUE,_xll.ohTrigger(RecalcTrigger,Trigger1Y)),NA())</f>
        <v>1.6082126109862198E-2</v>
      </c>
      <c r="N1756" s="182">
        <f>IFERROR(_xll.qlIndexFixing(ONIndex1M,I1756,TRUE,_xll.ohTrigger(RecalcTrigger,Trigger1M)),NA())</f>
        <v>1.5201132475972656E-2</v>
      </c>
      <c r="O1756" s="44">
        <f>IFERROR(_xll.qlIndexFixing(ONIndex3M,I1756,TRUE,_xll.ohTrigger(RecalcTrigger,Trigger3M)),NA())</f>
        <v>1.5516913010413802E-2</v>
      </c>
      <c r="P1756" s="44">
        <f>IFERROR(_xll.qlIndexFixing(ONIndex6M,I1756,TRUE,_xll.ohTrigger(RecalcTrigger,Trigger6M)),NA())</f>
        <v>1.5544150826896086E-2</v>
      </c>
      <c r="Q1756" s="183">
        <f>IFERROR(_xll.qlIndexFixing(ONIndex1Y,I1756,TRUE,_xll.ohTrigger(RecalcTrigger,Trigger1Y)),NA())</f>
        <v>1.6069003445942087E-2</v>
      </c>
    </row>
    <row r="1757" spans="2:17" x14ac:dyDescent="0.2">
      <c r="B1757" s="39" t="s">
        <v>42</v>
      </c>
      <c r="D1757" s="42">
        <f>_xll.qlCalendarAdvance(Calendar,$D1756,B1757,"f",FALSE)</f>
        <v>51686</v>
      </c>
      <c r="E1757" s="177">
        <f>_xll.qlInterestRateIndexValueDate(IndexON,D1757)</f>
        <v>51686</v>
      </c>
      <c r="F1757" s="193">
        <f>IFERROR(_xll.qlIndexFixing(IndexON,D1757,TRUE,_xll.ohTrigger(RecalcTrigger,TriggerON)),NA())</f>
        <v>1.5167440885894834E-2</v>
      </c>
      <c r="H1757" s="42">
        <f>_xll.qlCalendarAdvance(Calendar,$H1756,B1757,"f",FALSE)</f>
        <v>51686</v>
      </c>
      <c r="I1757" s="177">
        <f>_xll.qlInterestRateIndexValueDate(Index1M,$H1757)</f>
        <v>51690</v>
      </c>
      <c r="J1757" s="182">
        <f>IFERROR(_xll.qlIndexFixing(Index1M,$H1757,TRUE,_xll.ohTrigger(RecalcTrigger,Trigger1M)),NA())</f>
        <v>1.520519040544897E-2</v>
      </c>
      <c r="K1757" s="44">
        <f>IFERROR(_xll.qlIndexFixing(Index3M,H1757,TRUE,_xll.ohTrigger(RecalcTrigger,Trigger3M)),NA())</f>
        <v>1.5526007139016149E-2</v>
      </c>
      <c r="L1757" s="44">
        <f>IFERROR(_xll.qlIndexFixing(Index6M,$H1757,TRUE,_xll.ohTrigger(RecalcTrigger,Trigger6M)),NA())</f>
        <v>1.5589751096688429E-2</v>
      </c>
      <c r="M1757" s="183">
        <f>IFERROR(_xll.qlIndexFixing(Index1Y,$H1757,TRUE,_xll.ohTrigger(RecalcTrigger,Trigger1Y)),NA())</f>
        <v>1.6077869423575676E-2</v>
      </c>
      <c r="N1757" s="182">
        <f>IFERROR(_xll.qlIndexFixing(ONIndex1M,I1757,TRUE,_xll.ohTrigger(RecalcTrigger,Trigger1M)),NA())</f>
        <v>1.5199163233603485E-2</v>
      </c>
      <c r="O1757" s="44">
        <f>IFERROR(_xll.qlIndexFixing(ONIndex3M,I1757,TRUE,_xll.ohTrigger(RecalcTrigger,Trigger3M)),NA())</f>
        <v>1.5513870995693679E-2</v>
      </c>
      <c r="P1757" s="44">
        <f>IFERROR(_xll.qlIndexFixing(ONIndex6M,I1757,TRUE,_xll.ohTrigger(RecalcTrigger,Trigger6M)),NA())</f>
        <v>1.5542905053251843E-2</v>
      </c>
      <c r="Q1757" s="183">
        <f>IFERROR(_xll.qlIndexFixing(ONIndex1Y,I1757,TRUE,_xll.ohTrigger(RecalcTrigger,Trigger1Y)),NA())</f>
        <v>1.606389091362459E-2</v>
      </c>
    </row>
    <row r="1758" spans="2:17" x14ac:dyDescent="0.2">
      <c r="B1758" s="39" t="s">
        <v>42</v>
      </c>
      <c r="D1758" s="42">
        <f>_xll.qlCalendarAdvance(Calendar,$D1757,B1758,"f",FALSE)</f>
        <v>51693</v>
      </c>
      <c r="E1758" s="177">
        <f>_xll.qlInterestRateIndexValueDate(IndexON,D1758)</f>
        <v>51693</v>
      </c>
      <c r="F1758" s="193">
        <f>IFERROR(_xll.qlIndexFixing(IndexON,D1758,TRUE,_xll.ohTrigger(RecalcTrigger,TriggerON)),NA())</f>
        <v>1.5164470932731433E-2</v>
      </c>
      <c r="H1758" s="42">
        <f>_xll.qlCalendarAdvance(Calendar,$H1757,B1758,"f",FALSE)</f>
        <v>51693</v>
      </c>
      <c r="I1758" s="177">
        <f>_xll.qlInterestRateIndexValueDate(Index1M,$H1758)</f>
        <v>51697</v>
      </c>
      <c r="J1758" s="182">
        <f>IFERROR(_xll.qlIndexFixing(Index1M,$H1758,TRUE,_xll.ohTrigger(RecalcTrigger,Trigger1M)),NA())</f>
        <v>1.5203267729232023E-2</v>
      </c>
      <c r="K1758" s="44">
        <f>IFERROR(_xll.qlIndexFixing(Index3M,H1758,TRUE,_xll.ohTrigger(RecalcTrigger,Trigger3M)),NA())</f>
        <v>1.5523113747818212E-2</v>
      </c>
      <c r="L1758" s="44">
        <f>IFERROR(_xll.qlIndexFixing(Index6M,$H1758,TRUE,_xll.ohTrigger(RecalcTrigger,Trigger6M)),NA())</f>
        <v>1.5588654477331803E-2</v>
      </c>
      <c r="M1758" s="183">
        <f>IFERROR(_xll.qlIndexFixing(Index1Y,$H1758,TRUE,_xll.ohTrigger(RecalcTrigger,Trigger1Y)),NA())</f>
        <v>1.6073650468313379E-2</v>
      </c>
      <c r="N1758" s="182">
        <f>IFERROR(_xll.qlIndexFixing(ONIndex1M,I1758,TRUE,_xll.ohTrigger(RecalcTrigger,Trigger1M)),NA())</f>
        <v>1.5197211053346038E-2</v>
      </c>
      <c r="O1758" s="44">
        <f>IFERROR(_xll.qlIndexFixing(ONIndex3M,I1758,TRUE,_xll.ohTrigger(RecalcTrigger,Trigger3M)),NA())</f>
        <v>1.5510850783693186E-2</v>
      </c>
      <c r="P1758" s="44">
        <f>IFERROR(_xll.qlIndexFixing(ONIndex6M,I1758,TRUE,_xll.ohTrigger(RecalcTrigger,Trigger6M)),NA())</f>
        <v>1.5541670375371908E-2</v>
      </c>
      <c r="Q1758" s="183">
        <f>IFERROR(_xll.qlIndexFixing(ONIndex1Y,I1758,TRUE,_xll.ohTrigger(RecalcTrigger,Trigger1Y)),NA())</f>
        <v>1.6058812105210762E-2</v>
      </c>
    </row>
    <row r="1759" spans="2:17" x14ac:dyDescent="0.2">
      <c r="B1759" s="39" t="s">
        <v>42</v>
      </c>
      <c r="D1759" s="42">
        <f>_xll.qlCalendarAdvance(Calendar,$D1758,B1759,"f",FALSE)</f>
        <v>51700</v>
      </c>
      <c r="E1759" s="177">
        <f>_xll.qlInterestRateIndexValueDate(IndexON,D1759)</f>
        <v>51700</v>
      </c>
      <c r="F1759" s="193">
        <f>IFERROR(_xll.qlIndexFixing(IndexON,D1759,TRUE,_xll.ohTrigger(RecalcTrigger,TriggerON)),NA())</f>
        <v>1.5161523860784953E-2</v>
      </c>
      <c r="H1759" s="42">
        <f>_xll.qlCalendarAdvance(Calendar,$H1758,B1759,"f",FALSE)</f>
        <v>51700</v>
      </c>
      <c r="I1759" s="177">
        <f>_xll.qlInterestRateIndexValueDate(Index1M,$H1759)</f>
        <v>51704</v>
      </c>
      <c r="J1759" s="182">
        <f>IFERROR(_xll.qlIndexFixing(Index1M,$H1759,TRUE,_xll.ohTrigger(RecalcTrigger,Trigger1M)),NA())</f>
        <v>1.520136234335456E-2</v>
      </c>
      <c r="K1759" s="44">
        <f>IFERROR(_xll.qlIndexFixing(Index3M,H1759,TRUE,_xll.ohTrigger(RecalcTrigger,Trigger3M)),NA())</f>
        <v>1.5520242893261522E-2</v>
      </c>
      <c r="L1759" s="44">
        <f>IFERROR(_xll.qlIndexFixing(Index6M,$H1759,TRUE,_xll.ohTrigger(RecalcTrigger,Trigger6M)),NA())</f>
        <v>1.558756961418553E-2</v>
      </c>
      <c r="M1759" s="183">
        <f>IFERROR(_xll.qlIndexFixing(Index1Y,$H1759,TRUE,_xll.ohTrigger(RecalcTrigger,Trigger1Y)),NA())</f>
        <v>1.6069469377412809E-2</v>
      </c>
      <c r="N1759" s="182">
        <f>IFERROR(_xll.qlIndexFixing(ONIndex1M,I1759,TRUE,_xll.ohTrigger(RecalcTrigger,Trigger1M)),NA())</f>
        <v>1.5195276007302638E-2</v>
      </c>
      <c r="O1759" s="44">
        <f>IFERROR(_xll.qlIndexFixing(ONIndex3M,I1759,TRUE,_xll.ohTrigger(RecalcTrigger,Trigger3M)),NA())</f>
        <v>1.5507852463541028E-2</v>
      </c>
      <c r="P1759" s="44">
        <f>IFERROR(_xll.qlIndexFixing(ONIndex6M,I1759,TRUE,_xll.ohTrigger(RecalcTrigger,Trigger6M)),NA())</f>
        <v>1.5540446834503285E-2</v>
      </c>
      <c r="Q1759" s="183">
        <f>IFERROR(_xll.qlIndexFixing(ONIndex1Y,I1759,TRUE,_xll.ohTrigger(RecalcTrigger,Trigger1Y)),NA())</f>
        <v>1.6053767152435228E-2</v>
      </c>
    </row>
    <row r="1760" spans="2:17" x14ac:dyDescent="0.2">
      <c r="B1760" s="39" t="s">
        <v>42</v>
      </c>
      <c r="D1760" s="42">
        <f>_xll.qlCalendarAdvance(Calendar,$D1759,B1760,"f",FALSE)</f>
        <v>51707</v>
      </c>
      <c r="E1760" s="177">
        <f>_xll.qlInterestRateIndexValueDate(IndexON,D1760)</f>
        <v>51707</v>
      </c>
      <c r="F1760" s="193">
        <f>IFERROR(_xll.qlIndexFixing(IndexON,D1760,TRUE,_xll.ohTrigger(RecalcTrigger,TriggerON)),NA())</f>
        <v>1.515859976829681E-2</v>
      </c>
      <c r="H1760" s="42">
        <f>_xll.qlCalendarAdvance(Calendar,$H1759,B1760,"f",FALSE)</f>
        <v>51707</v>
      </c>
      <c r="I1760" s="177">
        <f>_xll.qlInterestRateIndexValueDate(Index1M,$H1760)</f>
        <v>51711</v>
      </c>
      <c r="J1760" s="182">
        <f>IFERROR(_xll.qlIndexFixing(Index1M,$H1760,TRUE,_xll.ohTrigger(RecalcTrigger,Trigger1M)),NA())</f>
        <v>1.5199474320019467E-2</v>
      </c>
      <c r="K1760" s="44">
        <f>IFERROR(_xll.qlIndexFixing(Index3M,H1760,TRUE,_xll.ohTrigger(RecalcTrigger,Trigger3M)),NA())</f>
        <v>1.5517394664888369E-2</v>
      </c>
      <c r="L1760" s="44">
        <f>IFERROR(_xll.qlIndexFixing(Index6M,$H1760,TRUE,_xll.ohTrigger(RecalcTrigger,Trigger6M)),NA())</f>
        <v>1.5586496548709054E-2</v>
      </c>
      <c r="M1760" s="183">
        <f>IFERROR(_xll.qlIndexFixing(Index1Y,$H1760,TRUE,_xll.ohTrigger(RecalcTrigger,Trigger1Y)),NA())</f>
        <v>1.6065326284213883E-2</v>
      </c>
      <c r="N1760" s="182">
        <f>IFERROR(_xll.qlIndexFixing(ONIndex1M,I1760,TRUE,_xll.ohTrigger(RecalcTrigger,Trigger1M)),NA())</f>
        <v>1.5193358167655546E-2</v>
      </c>
      <c r="O1760" s="44">
        <f>IFERROR(_xll.qlIndexFixing(ONIndex3M,I1760,TRUE,_xll.ohTrigger(RecalcTrigger,Trigger3M)),NA())</f>
        <v>1.5504876124685651E-2</v>
      </c>
      <c r="P1760" s="44">
        <f>IFERROR(_xll.qlIndexFixing(ONIndex6M,I1760,TRUE,_xll.ohTrigger(RecalcTrigger,Trigger6M)),NA())</f>
        <v>1.5539234471972918E-2</v>
      </c>
      <c r="Q1760" s="183">
        <f>IFERROR(_xll.qlIndexFixing(ONIndex1Y,I1760,TRUE,_xll.ohTrigger(RecalcTrigger,Trigger1Y)),NA())</f>
        <v>1.6048756187112545E-2</v>
      </c>
    </row>
    <row r="1761" spans="2:17" x14ac:dyDescent="0.2">
      <c r="B1761" s="39" t="s">
        <v>42</v>
      </c>
      <c r="D1761" s="42">
        <f>_xll.qlCalendarAdvance(Calendar,$D1760,B1761,"f",FALSE)</f>
        <v>51714</v>
      </c>
      <c r="E1761" s="177">
        <f>_xll.qlInterestRateIndexValueDate(IndexON,D1761)</f>
        <v>51714</v>
      </c>
      <c r="F1761" s="193">
        <f>IFERROR(_xll.qlIndexFixing(IndexON,D1761,TRUE,_xll.ohTrigger(RecalcTrigger,TriggerON)),NA())</f>
        <v>1.5155698753828162E-2</v>
      </c>
      <c r="H1761" s="42">
        <f>_xll.qlCalendarAdvance(Calendar,$H1760,B1761,"f",FALSE)</f>
        <v>51714</v>
      </c>
      <c r="I1761" s="177">
        <f>_xll.qlInterestRateIndexValueDate(Index1M,$H1761)</f>
        <v>51718</v>
      </c>
      <c r="J1761" s="182">
        <f>IFERROR(_xll.qlIndexFixing(Index1M,$H1761,TRUE,_xll.ohTrigger(RecalcTrigger,Trigger1M)),NA())</f>
        <v>1.5197603731427057E-2</v>
      </c>
      <c r="K1761" s="44">
        <f>IFERROR(_xll.qlIndexFixing(Index3M,H1761,TRUE,_xll.ohTrigger(RecalcTrigger,Trigger3M)),NA())</f>
        <v>1.5514569152240169E-2</v>
      </c>
      <c r="L1761" s="44">
        <f>IFERROR(_xll.qlIndexFixing(Index6M,$H1761,TRUE,_xll.ohTrigger(RecalcTrigger,Trigger6M)),NA())</f>
        <v>1.5585435322363122E-2</v>
      </c>
      <c r="M1761" s="183">
        <f>IFERROR(_xll.qlIndexFixing(Index1Y,$H1761,TRUE,_xll.ohTrigger(RecalcTrigger,Trigger1Y)),NA())</f>
        <v>1.6061221322058263E-2</v>
      </c>
      <c r="N1761" s="182">
        <f>IFERROR(_xll.qlIndexFixing(ONIndex1M,I1761,TRUE,_xll.ohTrigger(RecalcTrigger,Trigger1M)),NA())</f>
        <v>1.5191457606347214E-2</v>
      </c>
      <c r="O1761" s="44">
        <f>IFERROR(_xll.qlIndexFixing(ONIndex3M,I1761,TRUE,_xll.ohTrigger(RecalcTrigger,Trigger3M)),NA())</f>
        <v>1.550192185609589E-2</v>
      </c>
      <c r="P1761" s="44">
        <f>IFERROR(_xll.qlIndexFixing(ONIndex6M,I1761,TRUE,_xll.ohTrigger(RecalcTrigger,Trigger6M)),NA())</f>
        <v>1.5538033328628131E-2</v>
      </c>
      <c r="Q1761" s="183">
        <f>IFERROR(_xll.qlIndexFixing(ONIndex1Y,I1761,TRUE,_xll.ohTrigger(RecalcTrigger,Trigger1Y)),NA())</f>
        <v>1.604377934073753E-2</v>
      </c>
    </row>
    <row r="1762" spans="2:17" x14ac:dyDescent="0.2">
      <c r="B1762" s="39" t="s">
        <v>42</v>
      </c>
      <c r="D1762" s="42">
        <f>_xll.qlCalendarAdvance(Calendar,$D1761,B1762,"f",FALSE)</f>
        <v>51721</v>
      </c>
      <c r="E1762" s="177">
        <f>_xll.qlInterestRateIndexValueDate(IndexON,D1762)</f>
        <v>51721</v>
      </c>
      <c r="F1762" s="193">
        <f>IFERROR(_xll.qlIndexFixing(IndexON,D1762,TRUE,_xll.ohTrigger(RecalcTrigger,TriggerON)),NA())</f>
        <v>1.5152820916020104E-2</v>
      </c>
      <c r="H1762" s="42">
        <f>_xll.qlCalendarAdvance(Calendar,$H1761,B1762,"f",FALSE)</f>
        <v>51721</v>
      </c>
      <c r="I1762" s="177">
        <f>_xll.qlInterestRateIndexValueDate(Index1M,$H1762)</f>
        <v>51725</v>
      </c>
      <c r="J1762" s="182">
        <f>IFERROR(_xll.qlIndexFixing(Index1M,$H1762,TRUE,_xll.ohTrigger(RecalcTrigger,Trigger1M)),NA())</f>
        <v>1.5195750649787954E-2</v>
      </c>
      <c r="K1762" s="44">
        <f>IFERROR(_xll.qlIndexFixing(Index3M,H1762,TRUE,_xll.ohTrigger(RecalcTrigger,Trigger3M)),NA())</f>
        <v>1.5511766444862683E-2</v>
      </c>
      <c r="L1762" s="44">
        <f>IFERROR(_xll.qlIndexFixing(Index6M,$H1762,TRUE,_xll.ohTrigger(RecalcTrigger,Trigger6M)),NA())</f>
        <v>1.558438597660588E-2</v>
      </c>
      <c r="M1762" s="183">
        <f>IFERROR(_xll.qlIndexFixing(Index1Y,$H1762,TRUE,_xll.ohTrigger(RecalcTrigger,Trigger1Y)),NA())</f>
        <v>1.6057154624289374E-2</v>
      </c>
      <c r="N1762" s="182">
        <f>IFERROR(_xll.qlIndexFixing(ONIndex1M,I1762,TRUE,_xll.ohTrigger(RecalcTrigger,Trigger1M)),NA())</f>
        <v>1.5189574395719774E-2</v>
      </c>
      <c r="O1762" s="44">
        <f>IFERROR(_xll.qlIndexFixing(ONIndex3M,I1762,TRUE,_xll.ohTrigger(RecalcTrigger,Trigger3M)),NA())</f>
        <v>1.5498989747140257E-2</v>
      </c>
      <c r="P1762" s="44">
        <f>IFERROR(_xll.qlIndexFixing(ONIndex6M,I1762,TRUE,_xll.ohTrigger(RecalcTrigger,Trigger6M)),NA())</f>
        <v>1.5536843445875803E-2</v>
      </c>
      <c r="Q1762" s="183">
        <f>IFERROR(_xll.qlIndexFixing(ONIndex1Y,I1762,TRUE,_xll.ohTrigger(RecalcTrigger,Trigger1Y)),NA())</f>
        <v>1.6038836745044804E-2</v>
      </c>
    </row>
    <row r="1763" spans="2:17" x14ac:dyDescent="0.2">
      <c r="B1763" s="39" t="s">
        <v>42</v>
      </c>
      <c r="D1763" s="42">
        <f>_xll.qlCalendarAdvance(Calendar,$D1762,B1763,"f",FALSE)</f>
        <v>51728</v>
      </c>
      <c r="E1763" s="177">
        <f>_xll.qlInterestRateIndexValueDate(IndexON,D1763)</f>
        <v>51728</v>
      </c>
      <c r="F1763" s="193">
        <f>IFERROR(_xll.qlIndexFixing(IndexON,D1763,TRUE,_xll.ohTrigger(RecalcTrigger,TriggerON)),NA())</f>
        <v>1.5149966353114053E-2</v>
      </c>
      <c r="H1763" s="42">
        <f>_xll.qlCalendarAdvance(Calendar,$H1762,B1763,"f",FALSE)</f>
        <v>51728</v>
      </c>
      <c r="I1763" s="177">
        <f>_xll.qlInterestRateIndexValueDate(Index1M,$H1763)</f>
        <v>51732</v>
      </c>
      <c r="J1763" s="182">
        <f>IFERROR(_xll.qlIndexFixing(Index1M,$H1763,TRUE,_xll.ohTrigger(RecalcTrigger,Trigger1M)),NA())</f>
        <v>1.5193915147299888E-2</v>
      </c>
      <c r="K1763" s="44">
        <f>IFERROR(_xll.qlIndexFixing(Index3M,H1763,TRUE,_xll.ohTrigger(RecalcTrigger,Trigger3M)),NA())</f>
        <v>1.5508986632298201E-2</v>
      </c>
      <c r="L1763" s="44">
        <f>IFERROR(_xll.qlIndexFixing(Index6M,$H1763,TRUE,_xll.ohTrigger(RecalcTrigger,Trigger6M)),NA())</f>
        <v>1.5583348552898941E-2</v>
      </c>
      <c r="M1763" s="183">
        <f>IFERROR(_xll.qlIndexFixing(Index1Y,$H1763,TRUE,_xll.ohTrigger(RecalcTrigger,Trigger1Y)),NA())</f>
        <v>1.6053126324254135E-2</v>
      </c>
      <c r="N1763" s="182">
        <f>IFERROR(_xll.qlIndexFixing(ONIndex1M,I1763,TRUE,_xll.ohTrigger(RecalcTrigger,Trigger1M)),NA())</f>
        <v>1.5187708607715678E-2</v>
      </c>
      <c r="O1763" s="44">
        <f>IFERROR(_xll.qlIndexFixing(ONIndex3M,I1763,TRUE,_xll.ohTrigger(RecalcTrigger,Trigger3M)),NA())</f>
        <v>1.5496079887027392E-2</v>
      </c>
      <c r="P1763" s="44">
        <f>IFERROR(_xll.qlIndexFixing(ONIndex6M,I1763,TRUE,_xll.ohTrigger(RecalcTrigger,Trigger6M)),NA())</f>
        <v>1.5535664864563259E-2</v>
      </c>
      <c r="Q1763" s="183">
        <f>IFERROR(_xll.qlIndexFixing(ONIndex1Y,I1763,TRUE,_xll.ohTrigger(RecalcTrigger,Trigger1Y)),NA())</f>
        <v>1.6033928531768993E-2</v>
      </c>
    </row>
    <row r="1764" spans="2:17" x14ac:dyDescent="0.2">
      <c r="B1764" s="39" t="s">
        <v>42</v>
      </c>
      <c r="D1764" s="42">
        <f>_xll.qlCalendarAdvance(Calendar,$D1763,B1764,"f",FALSE)</f>
        <v>51735</v>
      </c>
      <c r="E1764" s="177">
        <f>_xll.qlInterestRateIndexValueDate(IndexON,D1764)</f>
        <v>51735</v>
      </c>
      <c r="F1764" s="193">
        <f>IFERROR(_xll.qlIndexFixing(IndexON,D1764,TRUE,_xll.ohTrigger(RecalcTrigger,TriggerON)),NA())</f>
        <v>1.5147135163671166E-2</v>
      </c>
      <c r="H1764" s="42">
        <f>_xll.qlCalendarAdvance(Calendar,$H1763,B1764,"f",FALSE)</f>
        <v>51735</v>
      </c>
      <c r="I1764" s="177">
        <f>_xll.qlInterestRateIndexValueDate(Index1M,$H1764)</f>
        <v>51739</v>
      </c>
      <c r="J1764" s="182">
        <f>IFERROR(_xll.qlIndexFixing(Index1M,$H1764,TRUE,_xll.ohTrigger(RecalcTrigger,Trigger1M)),NA())</f>
        <v>1.5192097296168328E-2</v>
      </c>
      <c r="K1764" s="44">
        <f>IFERROR(_xll.qlIndexFixing(Index3M,H1764,TRUE,_xll.ohTrigger(RecalcTrigger,Trigger3M)),NA())</f>
        <v>1.5506229804089005E-2</v>
      </c>
      <c r="L1764" s="44">
        <f>IFERROR(_xll.qlIndexFixing(Index6M,$H1764,TRUE,_xll.ohTrigger(RecalcTrigger,Trigger6M)),NA())</f>
        <v>1.5582323092701314E-2</v>
      </c>
      <c r="M1764" s="183">
        <f>IFERROR(_xll.qlIndexFixing(Index1Y,$H1764,TRUE,_xll.ohTrigger(RecalcTrigger,Trigger1Y)),NA())</f>
        <v>1.6049136555300342E-2</v>
      </c>
      <c r="N1764" s="182">
        <f>IFERROR(_xll.qlIndexFixing(ONIndex1M,I1764,TRUE,_xll.ohTrigger(RecalcTrigger,Trigger1M)),NA())</f>
        <v>1.5185860314597122E-2</v>
      </c>
      <c r="O1764" s="44">
        <f>IFERROR(_xll.qlIndexFixing(ONIndex3M,I1764,TRUE,_xll.ohTrigger(RecalcTrigger,Trigger3M)),NA())</f>
        <v>1.5493192365045871E-2</v>
      </c>
      <c r="P1764" s="44">
        <f>IFERROR(_xll.qlIndexFixing(ONIndex6M,I1764,TRUE,_xll.ohTrigger(RecalcTrigger,Trigger6M)),NA())</f>
        <v>1.5534497626257249E-2</v>
      </c>
      <c r="Q1764" s="183">
        <f>IFERROR(_xll.qlIndexFixing(ONIndex1Y,I1764,TRUE,_xll.ohTrigger(RecalcTrigger,Trigger1Y)),NA())</f>
        <v>1.6029054832564782E-2</v>
      </c>
    </row>
    <row r="1765" spans="2:17" x14ac:dyDescent="0.2">
      <c r="B1765" s="39" t="s">
        <v>42</v>
      </c>
      <c r="D1765" s="42">
        <f>_xll.qlCalendarAdvance(Calendar,$D1764,B1765,"f",FALSE)</f>
        <v>51742</v>
      </c>
      <c r="E1765" s="177">
        <f>_xll.qlInterestRateIndexValueDate(IndexON,D1765)</f>
        <v>51742</v>
      </c>
      <c r="F1765" s="193">
        <f>IFERROR(_xll.qlIndexFixing(IndexON,D1765,TRUE,_xll.ohTrigger(RecalcTrigger,TriggerON)),NA())</f>
        <v>1.5144327446172667E-2</v>
      </c>
      <c r="H1765" s="42">
        <f>_xll.qlCalendarAdvance(Calendar,$H1764,B1765,"f",FALSE)</f>
        <v>51742</v>
      </c>
      <c r="I1765" s="177">
        <f>_xll.qlInterestRateIndexValueDate(Index1M,$H1765)</f>
        <v>51746</v>
      </c>
      <c r="J1765" s="182">
        <f>IFERROR(_xll.qlIndexFixing(Index1M,$H1765,TRUE,_xll.ohTrigger(RecalcTrigger,Trigger1M)),NA())</f>
        <v>1.5190103896469687E-2</v>
      </c>
      <c r="K1765" s="44">
        <f>IFERROR(_xll.qlIndexFixing(Index3M,H1765,TRUE,_xll.ohTrigger(RecalcTrigger,Trigger3M)),NA())</f>
        <v>1.5503353553088061E-2</v>
      </c>
      <c r="L1765" s="44">
        <f>IFERROR(_xll.qlIndexFixing(Index6M,$H1765,TRUE,_xll.ohTrigger(RecalcTrigger,Trigger6M)),NA())</f>
        <v>1.5580773595486567E-2</v>
      </c>
      <c r="M1765" s="183">
        <f>IFERROR(_xll.qlIndexFixing(Index1Y,$H1765,TRUE,_xll.ohTrigger(RecalcTrigger,Trigger1Y)),NA())</f>
        <v>1.6045185450779084E-2</v>
      </c>
      <c r="N1765" s="182">
        <f>IFERROR(_xll.qlIndexFixing(ONIndex1M,I1765,TRUE,_xll.ohTrigger(RecalcTrigger,Trigger1M)),NA())</f>
        <v>1.518402958846643E-2</v>
      </c>
      <c r="O1765" s="44">
        <f>IFERROR(_xll.qlIndexFixing(ONIndex3M,I1765,TRUE,_xll.ohTrigger(RecalcTrigger,Trigger3M)),NA())</f>
        <v>1.5490327270484272E-2</v>
      </c>
      <c r="P1765" s="44">
        <f>IFERROR(_xll.qlIndexFixing(ONIndex6M,I1765,TRUE,_xll.ohTrigger(RecalcTrigger,Trigger6M)),NA())</f>
        <v>1.5533341771805098E-2</v>
      </c>
      <c r="Q1765" s="183">
        <f>IFERROR(_xll.qlIndexFixing(ONIndex1Y,I1765,TRUE,_xll.ohTrigger(RecalcTrigger,Trigger1Y)),NA())</f>
        <v>1.6024215779006923E-2</v>
      </c>
    </row>
    <row r="1766" spans="2:17" x14ac:dyDescent="0.2">
      <c r="B1766" s="39" t="s">
        <v>42</v>
      </c>
      <c r="D1766" s="42">
        <f>_xll.qlCalendarAdvance(Calendar,$D1765,B1766,"f",FALSE)</f>
        <v>51749</v>
      </c>
      <c r="E1766" s="177">
        <f>_xll.qlInterestRateIndexValueDate(IndexON,D1766)</f>
        <v>51749</v>
      </c>
      <c r="F1766" s="193">
        <f>IFERROR(_xll.qlIndexFixing(IndexON,D1766,TRUE,_xll.ohTrigger(RecalcTrigger,TriggerON)),NA())</f>
        <v>1.5141543298939908E-2</v>
      </c>
      <c r="H1766" s="42">
        <f>_xll.qlCalendarAdvance(Calendar,$H1765,B1766,"f",FALSE)</f>
        <v>51749</v>
      </c>
      <c r="I1766" s="177">
        <f>_xll.qlInterestRateIndexValueDate(Index1M,$H1766)</f>
        <v>51753</v>
      </c>
      <c r="J1766" s="182">
        <f>IFERROR(_xll.qlIndexFixing(Index1M,$H1766,TRUE,_xll.ohTrigger(RecalcTrigger,Trigger1M)),NA())</f>
        <v>1.5188320362602425E-2</v>
      </c>
      <c r="K1766" s="44">
        <f>IFERROR(_xll.qlIndexFixing(Index3M,H1766,TRUE,_xll.ohTrigger(RecalcTrigger,Trigger3M)),NA())</f>
        <v>1.550064140734315E-2</v>
      </c>
      <c r="L1766" s="44">
        <f>IFERROR(_xll.qlIndexFixing(Index6M,$H1766,TRUE,_xll.ohTrigger(RecalcTrigger,Trigger6M)),NA())</f>
        <v>1.5579770523904288E-2</v>
      </c>
      <c r="M1766" s="183">
        <f>IFERROR(_xll.qlIndexFixing(Index1Y,$H1766,TRUE,_xll.ohTrigger(RecalcTrigger,Trigger1Y)),NA())</f>
        <v>1.6041273144042974E-2</v>
      </c>
      <c r="N1766" s="182">
        <f>IFERROR(_xll.qlIndexFixing(ONIndex1M,I1766,TRUE,_xll.ohTrigger(RecalcTrigger,Trigger1M)),NA())</f>
        <v>1.5182216501345991E-2</v>
      </c>
      <c r="O1766" s="44">
        <f>IFERROR(_xll.qlIndexFixing(ONIndex3M,I1766,TRUE,_xll.ohTrigger(RecalcTrigger,Trigger3M)),NA())</f>
        <v>1.5487484692391362E-2</v>
      </c>
      <c r="P1766" s="44">
        <f>IFERROR(_xll.qlIndexFixing(ONIndex6M,I1766,TRUE,_xll.ohTrigger(RecalcTrigger,Trigger6M)),NA())</f>
        <v>1.5532197342373877E-2</v>
      </c>
      <c r="Q1766" s="183">
        <f>IFERROR(_xll.qlIndexFixing(ONIndex1Y,I1766,TRUE,_xll.ohTrigger(RecalcTrigger,Trigger1Y)),NA())</f>
        <v>1.6019411502909975E-2</v>
      </c>
    </row>
    <row r="1767" spans="2:17" x14ac:dyDescent="0.2">
      <c r="B1767" s="39" t="s">
        <v>42</v>
      </c>
      <c r="D1767" s="42">
        <f>_xll.qlCalendarAdvance(Calendar,$D1766,B1767,"f",FALSE)</f>
        <v>51756</v>
      </c>
      <c r="E1767" s="177">
        <f>_xll.qlInterestRateIndexValueDate(IndexON,D1767)</f>
        <v>51756</v>
      </c>
      <c r="F1767" s="193">
        <f>IFERROR(_xll.qlIndexFixing(IndexON,D1767,TRUE,_xll.ohTrigger(RecalcTrigger,TriggerON)),NA())</f>
        <v>1.5138782820613983E-2</v>
      </c>
      <c r="H1767" s="42">
        <f>_xll.qlCalendarAdvance(Calendar,$H1766,B1767,"f",FALSE)</f>
        <v>51756</v>
      </c>
      <c r="I1767" s="177">
        <f>_xll.qlInterestRateIndexValueDate(Index1M,$H1767)</f>
        <v>51760</v>
      </c>
      <c r="J1767" s="182">
        <f>IFERROR(_xll.qlIndexFixing(Index1M,$H1767,TRUE,_xll.ohTrigger(RecalcTrigger,Trigger1M)),NA())</f>
        <v>1.5186554690777676E-2</v>
      </c>
      <c r="K1767" s="44">
        <f>IFERROR(_xll.qlIndexFixing(Index3M,H1767,TRUE,_xll.ohTrigger(RecalcTrigger,Trigger3M)),NA())</f>
        <v>1.5497952507168981E-2</v>
      </c>
      <c r="L1767" s="44">
        <f>IFERROR(_xll.qlIndexFixing(Index6M,$H1767,TRUE,_xll.ohTrigger(RecalcTrigger,Trigger6M)),NA())</f>
        <v>1.5578779533242449E-2</v>
      </c>
      <c r="M1767" s="183">
        <f>IFERROR(_xll.qlIndexFixing(Index1Y,$H1767,TRUE,_xll.ohTrigger(RecalcTrigger,Trigger1Y)),NA())</f>
        <v>1.6037399768447258E-2</v>
      </c>
      <c r="N1767" s="182">
        <f>IFERROR(_xll.qlIndexFixing(ONIndex1M,I1767,TRUE,_xll.ohTrigger(RecalcTrigger,Trigger1M)),NA())</f>
        <v>1.5180421125418064E-2</v>
      </c>
      <c r="O1767" s="44">
        <f>IFERROR(_xll.qlIndexFixing(ONIndex3M,I1767,TRUE,_xll.ohTrigger(RecalcTrigger,Trigger3M)),NA())</f>
        <v>1.5484664720295527E-2</v>
      </c>
      <c r="P1767" s="44">
        <f>IFERROR(_xll.qlIndexFixing(ONIndex6M,I1767,TRUE,_xll.ohTrigger(RecalcTrigger,Trigger6M)),NA())</f>
        <v>1.5531064379290527E-2</v>
      </c>
      <c r="Q1767" s="183">
        <f>IFERROR(_xll.qlIndexFixing(ONIndex1Y,I1767,TRUE,_xll.ohTrigger(RecalcTrigger,Trigger1Y)),NA())</f>
        <v>1.6014642135928625E-2</v>
      </c>
    </row>
    <row r="1768" spans="2:17" x14ac:dyDescent="0.2">
      <c r="B1768" s="39" t="s">
        <v>42</v>
      </c>
      <c r="D1768" s="42">
        <f>_xll.qlCalendarAdvance(Calendar,$D1767,B1768,"f",FALSE)</f>
        <v>51763</v>
      </c>
      <c r="E1768" s="177">
        <f>_xll.qlInterestRateIndexValueDate(IndexON,D1768)</f>
        <v>51763</v>
      </c>
      <c r="F1768" s="193">
        <f>IFERROR(_xll.qlIndexFixing(IndexON,D1768,TRUE,_xll.ohTrigger(RecalcTrigger,TriggerON)),NA())</f>
        <v>1.513604610959618E-2</v>
      </c>
      <c r="H1768" s="42">
        <f>_xll.qlCalendarAdvance(Calendar,$H1767,B1768,"f",FALSE)</f>
        <v>51763</v>
      </c>
      <c r="I1768" s="177">
        <f>_xll.qlInterestRateIndexValueDate(Index1M,$H1768)</f>
        <v>51767</v>
      </c>
      <c r="J1768" s="182">
        <f>IFERROR(_xll.qlIndexFixing(Index1M,$H1768,TRUE,_xll.ohTrigger(RecalcTrigger,Trigger1M)),NA())</f>
        <v>1.5184806953207008E-2</v>
      </c>
      <c r="K1768" s="44">
        <f>IFERROR(_xll.qlIndexFixing(Index3M,H1768,TRUE,_xll.ohTrigger(RecalcTrigger,Trigger3M)),NA())</f>
        <v>1.5495286942107996E-2</v>
      </c>
      <c r="L1768" s="44">
        <f>IFERROR(_xll.qlIndexFixing(Index6M,$H1768,TRUE,_xll.ohTrigger(RecalcTrigger,Trigger6M)),NA())</f>
        <v>1.5577800664957998E-2</v>
      </c>
      <c r="M1768" s="183">
        <f>IFERROR(_xll.qlIndexFixing(Index1Y,$H1768,TRUE,_xll.ohTrigger(RecalcTrigger,Trigger1Y)),NA())</f>
        <v>1.6033565457350463E-2</v>
      </c>
      <c r="N1768" s="182">
        <f>IFERROR(_xll.qlIndexFixing(ONIndex1M,I1768,TRUE,_xll.ohTrigger(RecalcTrigger,Trigger1M)),NA())</f>
        <v>1.5178643532705038E-2</v>
      </c>
      <c r="O1768" s="44">
        <f>IFERROR(_xll.qlIndexFixing(ONIndex3M,I1768,TRUE,_xll.ohTrigger(RecalcTrigger,Trigger3M)),NA())</f>
        <v>1.5481867443165598E-2</v>
      </c>
      <c r="P1768" s="44">
        <f>IFERROR(_xll.qlIndexFixing(ONIndex6M,I1768,TRUE,_xll.ohTrigger(RecalcTrigger,Trigger6M)),NA())</f>
        <v>1.5529942923562245E-2</v>
      </c>
      <c r="Q1768" s="183">
        <f>IFERROR(_xll.qlIndexFixing(ONIndex1Y,I1768,TRUE,_xll.ohTrigger(RecalcTrigger,Trigger1Y)),NA())</f>
        <v>1.6009907809637625E-2</v>
      </c>
    </row>
    <row r="1769" spans="2:17" x14ac:dyDescent="0.2">
      <c r="B1769" s="39" t="s">
        <v>42</v>
      </c>
      <c r="D1769" s="42">
        <f>_xll.qlCalendarAdvance(Calendar,$D1768,B1769,"f",FALSE)</f>
        <v>51770</v>
      </c>
      <c r="E1769" s="177">
        <f>_xll.qlInterestRateIndexValueDate(IndexON,D1769)</f>
        <v>51770</v>
      </c>
      <c r="F1769" s="193">
        <f>IFERROR(_xll.qlIndexFixing(IndexON,D1769,TRUE,_xll.ohTrigger(RecalcTrigger,TriggerON)),NA())</f>
        <v>1.5133333264287785E-2</v>
      </c>
      <c r="H1769" s="42">
        <f>_xll.qlCalendarAdvance(Calendar,$H1768,B1769,"f",FALSE)</f>
        <v>51770</v>
      </c>
      <c r="I1769" s="177">
        <f>_xll.qlInterestRateIndexValueDate(Index1M,$H1769)</f>
        <v>51774</v>
      </c>
      <c r="J1769" s="182">
        <f>IFERROR(_xll.qlIndexFixing(Index1M,$H1769,TRUE,_xll.ohTrigger(RecalcTrigger,Trigger1M)),NA())</f>
        <v>1.5183275337974689E-2</v>
      </c>
      <c r="K1769" s="44">
        <f>IFERROR(_xll.qlIndexFixing(Index3M,H1769,TRUE,_xll.ohTrigger(RecalcTrigger,Trigger3M)),NA())</f>
        <v>1.5492793562407134E-2</v>
      </c>
      <c r="L1769" s="44">
        <f>IFERROR(_xll.qlIndexFixing(Index6M,$H1769,TRUE,_xll.ohTrigger(RecalcTrigger,Trigger6M)),NA())</f>
        <v>1.5576833960509639E-2</v>
      </c>
      <c r="M1769" s="183">
        <f>IFERROR(_xll.qlIndexFixing(Index1Y,$H1769,TRUE,_xll.ohTrigger(RecalcTrigger,Trigger1Y)),NA())</f>
        <v>1.6029770344112657E-2</v>
      </c>
      <c r="N1769" s="182">
        <f>IFERROR(_xll.qlIndexFixing(ONIndex1M,I1769,TRUE,_xll.ohTrigger(RecalcTrigger,Trigger1M)),NA())</f>
        <v>1.5176883795469109E-2</v>
      </c>
      <c r="O1769" s="44">
        <f>IFERROR(_xll.qlIndexFixing(ONIndex3M,I1769,TRUE,_xll.ohTrigger(RecalcTrigger,Trigger3M)),NA())</f>
        <v>1.5479092950370088E-2</v>
      </c>
      <c r="P1769" s="44">
        <f>IFERROR(_xll.qlIndexFixing(ONIndex6M,I1769,TRUE,_xll.ohTrigger(RecalcTrigger,Trigger6M)),NA())</f>
        <v>1.5528833016356103E-2</v>
      </c>
      <c r="Q1769" s="183">
        <f>IFERROR(_xll.qlIndexFixing(ONIndex1Y,I1769,TRUE,_xll.ohTrigger(RecalcTrigger,Trigger1Y)),NA())</f>
        <v>1.6005208655771597E-2</v>
      </c>
    </row>
    <row r="1770" spans="2:17" x14ac:dyDescent="0.2">
      <c r="B1770" s="39" t="s">
        <v>42</v>
      </c>
      <c r="D1770" s="42">
        <f>_xll.qlCalendarAdvance(Calendar,$D1769,B1770,"f",FALSE)</f>
        <v>51777</v>
      </c>
      <c r="E1770" s="177">
        <f>_xll.qlInterestRateIndexValueDate(IndexON,D1770)</f>
        <v>51777</v>
      </c>
      <c r="F1770" s="193">
        <f>IFERROR(_xll.qlIndexFixing(IndexON,D1770,TRUE,_xll.ohTrigger(RecalcTrigger,TriggerON)),NA())</f>
        <v>1.5130644383090086E-2</v>
      </c>
      <c r="H1770" s="42">
        <f>_xll.qlCalendarAdvance(Calendar,$H1769,B1770,"f",FALSE)</f>
        <v>51777</v>
      </c>
      <c r="I1770" s="177">
        <f>_xll.qlInterestRateIndexValueDate(Index1M,$H1770)</f>
        <v>51781</v>
      </c>
      <c r="J1770" s="182">
        <f>IFERROR(_xll.qlIndexFixing(Index1M,$H1770,TRUE,_xll.ohTrigger(RecalcTrigger,Trigger1M)),NA())</f>
        <v>1.51815649112583E-2</v>
      </c>
      <c r="K1770" s="44">
        <f>IFERROR(_xll.qlIndexFixing(Index3M,H1770,TRUE,_xll.ohTrigger(RecalcTrigger,Trigger3M)),NA())</f>
        <v>1.5490176520752446E-2</v>
      </c>
      <c r="L1770" s="44">
        <f>IFERROR(_xll.qlIndexFixing(Index6M,$H1770,TRUE,_xll.ohTrigger(RecalcTrigger,Trigger6M)),NA())</f>
        <v>1.5576151629510211E-2</v>
      </c>
      <c r="M1770" s="183">
        <f>IFERROR(_xll.qlIndexFixing(Index1Y,$H1770,TRUE,_xll.ohTrigger(RecalcTrigger,Trigger1Y)),NA())</f>
        <v>1.6026014562096527E-2</v>
      </c>
      <c r="N1770" s="182">
        <f>IFERROR(_xll.qlIndexFixing(ONIndex1M,I1770,TRUE,_xll.ohTrigger(RecalcTrigger,Trigger1M)),NA())</f>
        <v>1.5175141985812601E-2</v>
      </c>
      <c r="O1770" s="44">
        <f>IFERROR(_xll.qlIndexFixing(ONIndex3M,I1770,TRUE,_xll.ohTrigger(RecalcTrigger,Trigger3M)),NA())</f>
        <v>1.5476341331117638E-2</v>
      </c>
      <c r="P1770" s="44">
        <f>IFERROR(_xll.qlIndexFixing(ONIndex6M,I1770,TRUE,_xll.ohTrigger(RecalcTrigger,Trigger6M)),NA())</f>
        <v>1.5527734698919105E-2</v>
      </c>
      <c r="Q1770" s="183">
        <f>IFERROR(_xll.qlIndexFixing(ONIndex1Y,I1770,TRUE,_xll.ohTrigger(RecalcTrigger,Trigger1Y)),NA())</f>
        <v>1.6000544805985228E-2</v>
      </c>
    </row>
    <row r="1771" spans="2:17" x14ac:dyDescent="0.2">
      <c r="B1771" s="39" t="s">
        <v>42</v>
      </c>
      <c r="D1771" s="42">
        <f>_xll.qlCalendarAdvance(Calendar,$D1770,B1771,"f",FALSE)</f>
        <v>51784</v>
      </c>
      <c r="E1771" s="177">
        <f>_xll.qlInterestRateIndexValueDate(IndexON,D1771)</f>
        <v>51784</v>
      </c>
      <c r="F1771" s="193">
        <f>IFERROR(_xll.qlIndexFixing(IndexON,D1771,TRUE,_xll.ohTrigger(RecalcTrigger,TriggerON)),NA())</f>
        <v>1.5127979564644178E-2</v>
      </c>
      <c r="H1771" s="42">
        <f>_xll.qlCalendarAdvance(Calendar,$H1770,B1771,"f",FALSE)</f>
        <v>51784</v>
      </c>
      <c r="I1771" s="177">
        <f>_xll.qlInterestRateIndexValueDate(Index1M,$H1771)</f>
        <v>51788</v>
      </c>
      <c r="J1771" s="182">
        <f>IFERROR(_xll.qlIndexFixing(Index1M,$H1771,TRUE,_xll.ohTrigger(RecalcTrigger,Trigger1M)),NA())</f>
        <v>1.5179872641323793E-2</v>
      </c>
      <c r="K1771" s="44">
        <f>IFERROR(_xll.qlIndexFixing(Index3M,H1771,TRUE,_xll.ohTrigger(RecalcTrigger,Trigger3M)),NA())</f>
        <v>1.5487583090260347E-2</v>
      </c>
      <c r="L1771" s="44">
        <f>IFERROR(_xll.qlIndexFixing(Index6M,$H1771,TRUE,_xll.ohTrigger(RecalcTrigger,Trigger6M)),NA())</f>
        <v>1.557493720894855E-2</v>
      </c>
      <c r="M1771" s="183">
        <f>IFERROR(_xll.qlIndexFixing(Index1Y,$H1771,TRUE,_xll.ohTrigger(RecalcTrigger,Trigger1Y)),NA())</f>
        <v>1.6022298244668269E-2</v>
      </c>
      <c r="N1771" s="182">
        <f>IFERROR(_xll.qlIndexFixing(ONIndex1M,I1771,TRUE,_xll.ohTrigger(RecalcTrigger,Trigger1M)),NA())</f>
        <v>1.5173418175837838E-2</v>
      </c>
      <c r="O1771" s="44">
        <f>IFERROR(_xll.qlIndexFixing(ONIndex3M,I1771,TRUE,_xll.ohTrigger(RecalcTrigger,Trigger3M)),NA())</f>
        <v>1.5473612674696824E-2</v>
      </c>
      <c r="P1771" s="44">
        <f>IFERROR(_xll.qlIndexFixing(ONIndex6M,I1771,TRUE,_xll.ohTrigger(RecalcTrigger,Trigger6M)),NA())</f>
        <v>1.5526648012178512E-2</v>
      </c>
      <c r="Q1771" s="183">
        <f>IFERROR(_xll.qlIndexFixing(ONIndex1Y,I1771,TRUE,_xll.ohTrigger(RecalcTrigger,Trigger1Y)),NA())</f>
        <v>1.5995916392013143E-2</v>
      </c>
    </row>
    <row r="1772" spans="2:17" x14ac:dyDescent="0.2">
      <c r="B1772" s="39" t="s">
        <v>42</v>
      </c>
      <c r="D1772" s="42">
        <f>_xll.qlCalendarAdvance(Calendar,$D1771,B1772,"f",FALSE)</f>
        <v>51791</v>
      </c>
      <c r="E1772" s="177">
        <f>_xll.qlInterestRateIndexValueDate(IndexON,D1772)</f>
        <v>51791</v>
      </c>
      <c r="F1772" s="193">
        <f>IFERROR(_xll.qlIndexFixing(IndexON,D1772,TRUE,_xll.ohTrigger(RecalcTrigger,TriggerON)),NA())</f>
        <v>1.5125338907271413E-2</v>
      </c>
      <c r="H1772" s="42">
        <f>_xll.qlCalendarAdvance(Calendar,$H1771,B1772,"f",FALSE)</f>
        <v>51791</v>
      </c>
      <c r="I1772" s="177">
        <f>_xll.qlInterestRateIndexValueDate(Index1M,$H1772)</f>
        <v>51795</v>
      </c>
      <c r="J1772" s="182">
        <f>IFERROR(_xll.qlIndexFixing(Index1M,$H1772,TRUE,_xll.ohTrigger(RecalcTrigger,Trigger1M)),NA())</f>
        <v>1.517819860037406E-2</v>
      </c>
      <c r="K1772" s="44">
        <f>IFERROR(_xll.qlIndexFixing(Index3M,H1772,TRUE,_xll.ohTrigger(RecalcTrigger,Trigger3M)),NA())</f>
        <v>1.5485013360476601E-2</v>
      </c>
      <c r="L1772" s="44">
        <f>IFERROR(_xll.qlIndexFixing(Index6M,$H1772,TRUE,_xll.ohTrigger(RecalcTrigger,Trigger6M)),NA())</f>
        <v>1.5574007244751911E-2</v>
      </c>
      <c r="M1772" s="183">
        <f>IFERROR(_xll.qlIndexFixing(Index1Y,$H1772,TRUE,_xll.ohTrigger(RecalcTrigger,Trigger1Y)),NA())</f>
        <v>1.6018621525195391E-2</v>
      </c>
      <c r="N1772" s="182">
        <f>IFERROR(_xll.qlIndexFixing(ONIndex1M,I1772,TRUE,_xll.ohTrigger(RecalcTrigger,Trigger1M)),NA())</f>
        <v>1.5171712437567209E-2</v>
      </c>
      <c r="O1772" s="44">
        <f>IFERROR(_xll.qlIndexFixing(ONIndex3M,I1772,TRUE,_xll.ohTrigger(RecalcTrigger,Trigger3M)),NA())</f>
        <v>1.547090707023635E-2</v>
      </c>
      <c r="P1772" s="44">
        <f>IFERROR(_xll.qlIndexFixing(ONIndex6M,I1772,TRUE,_xll.ohTrigger(RecalcTrigger,Trigger6M)),NA())</f>
        <v>1.552557299762114E-2</v>
      </c>
      <c r="Q1772" s="183">
        <f>IFERROR(_xll.qlIndexFixing(ONIndex1Y,I1772,TRUE,_xll.ohTrigger(RecalcTrigger,Trigger1Y)),NA())</f>
        <v>1.5991323545430092E-2</v>
      </c>
    </row>
    <row r="1773" spans="2:17" x14ac:dyDescent="0.2">
      <c r="B1773" s="39" t="s">
        <v>42</v>
      </c>
      <c r="D1773" s="42">
        <f>_xll.qlCalendarAdvance(Calendar,$D1772,B1773,"f",FALSE)</f>
        <v>51798</v>
      </c>
      <c r="E1773" s="177">
        <f>_xll.qlInterestRateIndexValueDate(IndexON,D1773)</f>
        <v>51798</v>
      </c>
      <c r="F1773" s="193">
        <f>IFERROR(_xll.qlIndexFixing(IndexON,D1773,TRUE,_xll.ohTrigger(RecalcTrigger,TriggerON)),NA())</f>
        <v>1.5122722509532949E-2</v>
      </c>
      <c r="H1773" s="42">
        <f>_xll.qlCalendarAdvance(Calendar,$H1772,B1773,"f",FALSE)</f>
        <v>51798</v>
      </c>
      <c r="I1773" s="177">
        <f>_xll.qlInterestRateIndexValueDate(Index1M,$H1773)</f>
        <v>51802</v>
      </c>
      <c r="J1773" s="182">
        <f>IFERROR(_xll.qlIndexFixing(Index1M,$H1773,TRUE,_xll.ohTrigger(RecalcTrigger,Trigger1M)),NA())</f>
        <v>1.5176542860614569E-2</v>
      </c>
      <c r="K1773" s="44">
        <f>IFERROR(_xll.qlIndexFixing(Index3M,H1773,TRUE,_xll.ohTrigger(RecalcTrigger,Trigger3M)),NA())</f>
        <v>1.5482467420945232E-2</v>
      </c>
      <c r="L1773" s="44">
        <f>IFERROR(_xll.qlIndexFixing(Index6M,$H1773,TRUE,_xll.ohTrigger(RecalcTrigger,Trigger6M)),NA())</f>
        <v>1.5573089610220912E-2</v>
      </c>
      <c r="M1773" s="183">
        <f>IFERROR(_xll.qlIndexFixing(Index1Y,$H1773,TRUE,_xll.ohTrigger(RecalcTrigger,Trigger1Y)),NA())</f>
        <v>1.6014984537049342E-2</v>
      </c>
      <c r="N1773" s="182">
        <f>IFERROR(_xll.qlIndexFixing(ONIndex1M,I1773,TRUE,_xll.ohTrigger(RecalcTrigger,Trigger1M)),NA())</f>
        <v>1.5170024843182972E-2</v>
      </c>
      <c r="O1773" s="44">
        <f>IFERROR(_xll.qlIndexFixing(ONIndex3M,I1773,TRUE,_xll.ohTrigger(RecalcTrigger,Trigger3M)),NA())</f>
        <v>1.5468224607184666E-2</v>
      </c>
      <c r="P1773" s="44">
        <f>IFERROR(_xll.qlIndexFixing(ONIndex6M,I1773,TRUE,_xll.ohTrigger(RecalcTrigger,Trigger6M)),NA())</f>
        <v>1.5524509696174249E-2</v>
      </c>
      <c r="Q1773" s="183">
        <f>IFERROR(_xll.qlIndexFixing(ONIndex1Y,I1773,TRUE,_xll.ohTrigger(RecalcTrigger,Trigger1Y)),NA())</f>
        <v>1.5986766397890761E-2</v>
      </c>
    </row>
    <row r="1774" spans="2:17" x14ac:dyDescent="0.2">
      <c r="B1774" s="39" t="s">
        <v>42</v>
      </c>
      <c r="D1774" s="42">
        <f>_xll.qlCalendarAdvance(Calendar,$D1773,B1774,"f",FALSE)</f>
        <v>51805</v>
      </c>
      <c r="E1774" s="177">
        <f>_xll.qlInterestRateIndexValueDate(IndexON,D1774)</f>
        <v>51805</v>
      </c>
      <c r="F1774" s="193">
        <f>IFERROR(_xll.qlIndexFixing(IndexON,D1774,TRUE,_xll.ohTrigger(RecalcTrigger,TriggerON)),NA())</f>
        <v>1.5120130469750137E-2</v>
      </c>
      <c r="H1774" s="42">
        <f>_xll.qlCalendarAdvance(Calendar,$H1773,B1774,"f",FALSE)</f>
        <v>51805</v>
      </c>
      <c r="I1774" s="177">
        <f>_xll.qlInterestRateIndexValueDate(Index1M,$H1774)</f>
        <v>51809</v>
      </c>
      <c r="J1774" s="182">
        <f>IFERROR(_xll.qlIndexFixing(Index1M,$H1774,TRUE,_xll.ohTrigger(RecalcTrigger,Trigger1M)),NA())</f>
        <v>1.5174701190255213E-2</v>
      </c>
      <c r="K1774" s="44">
        <f>IFERROR(_xll.qlIndexFixing(Index3M,H1774,TRUE,_xll.ohTrigger(RecalcTrigger,Trigger3M)),NA())</f>
        <v>1.5479945361213738E-2</v>
      </c>
      <c r="L1774" s="44">
        <f>IFERROR(_xll.qlIndexFixing(Index6M,$H1774,TRUE,_xll.ohTrigger(RecalcTrigger,Trigger6M)),NA())</f>
        <v>1.5572184346815137E-2</v>
      </c>
      <c r="M1774" s="183">
        <f>IFERROR(_xll.qlIndexFixing(Index1Y,$H1774,TRUE,_xll.ohTrigger(RecalcTrigger,Trigger1Y)),NA())</f>
        <v>1.6011387413603549E-2</v>
      </c>
      <c r="N1774" s="182">
        <f>IFERROR(_xll.qlIndexFixing(ONIndex1M,I1774,TRUE,_xll.ohTrigger(RecalcTrigger,Trigger1M)),NA())</f>
        <v>1.5168355464867389E-2</v>
      </c>
      <c r="O1774" s="44">
        <f>IFERROR(_xll.qlIndexFixing(ONIndex3M,I1774,TRUE,_xll.ohTrigger(RecalcTrigger,Trigger3M)),NA())</f>
        <v>1.546556537459054E-2</v>
      </c>
      <c r="P1774" s="44">
        <f>IFERROR(_xll.qlIndexFixing(ONIndex6M,I1774,TRUE,_xll.ohTrigger(RecalcTrigger,Trigger6M)),NA())</f>
        <v>1.5523458149084846E-2</v>
      </c>
      <c r="Q1774" s="183">
        <f>IFERROR(_xll.qlIndexFixing(ONIndex1Y,I1774,TRUE,_xll.ohTrigger(RecalcTrigger,Trigger1Y)),NA())</f>
        <v>1.5982245081209712E-2</v>
      </c>
    </row>
    <row r="1775" spans="2:17" x14ac:dyDescent="0.2">
      <c r="B1775" s="39" t="s">
        <v>42</v>
      </c>
      <c r="D1775" s="42">
        <f>_xll.qlCalendarAdvance(Calendar,$D1774,B1775,"f",FALSE)</f>
        <v>51812</v>
      </c>
      <c r="E1775" s="177">
        <f>_xll.qlInterestRateIndexValueDate(IndexON,D1775)</f>
        <v>51812</v>
      </c>
      <c r="F1775" s="193">
        <f>IFERROR(_xll.qlIndexFixing(IndexON,D1775,TRUE,_xll.ohTrigger(RecalcTrigger,TriggerON)),NA())</f>
        <v>1.5117562886484137E-2</v>
      </c>
      <c r="H1775" s="42">
        <f>_xll.qlCalendarAdvance(Calendar,$H1774,B1775,"f",FALSE)</f>
        <v>51812</v>
      </c>
      <c r="I1775" s="177">
        <f>_xll.qlInterestRateIndexValueDate(Index1M,$H1775)</f>
        <v>51816</v>
      </c>
      <c r="J1775" s="182">
        <f>IFERROR(_xll.qlIndexFixing(Index1M,$H1775,TRUE,_xll.ohTrigger(RecalcTrigger,Trigger1M)),NA())</f>
        <v>1.5173081014054013E-2</v>
      </c>
      <c r="K1775" s="44">
        <f>IFERROR(_xll.qlIndexFixing(Index3M,H1775,TRUE,_xll.ohTrigger(RecalcTrigger,Trigger3M)),NA())</f>
        <v>1.547744727082441E-2</v>
      </c>
      <c r="L1775" s="44">
        <f>IFERROR(_xll.qlIndexFixing(Index6M,$H1775,TRUE,_xll.ohTrigger(RecalcTrigger,Trigger6M)),NA())</f>
        <v>1.5571291495991532E-2</v>
      </c>
      <c r="M1775" s="183">
        <f>IFERROR(_xll.qlIndexFixing(Index1Y,$H1775,TRUE,_xll.ohTrigger(RecalcTrigger,Trigger1Y)),NA())</f>
        <v>1.6007830288234715E-2</v>
      </c>
      <c r="N1775" s="182">
        <f>IFERROR(_xll.qlIndexFixing(ONIndex1M,I1775,TRUE,_xll.ohTrigger(RecalcTrigger,Trigger1M)),NA())</f>
        <v>1.5166704374722784E-2</v>
      </c>
      <c r="O1775" s="44">
        <f>IFERROR(_xll.qlIndexFixing(ONIndex3M,I1775,TRUE,_xll.ohTrigger(RecalcTrigger,Trigger3M)),NA())</f>
        <v>1.5462929461742547E-2</v>
      </c>
      <c r="P1775" s="44">
        <f>IFERROR(_xll.qlIndexFixing(ONIndex6M,I1775,TRUE,_xll.ohTrigger(RecalcTrigger,Trigger6M)),NA())</f>
        <v>1.5522418397360127E-2</v>
      </c>
      <c r="Q1775" s="183">
        <f>IFERROR(_xll.qlIndexFixing(ONIndex1Y,I1775,TRUE,_xll.ohTrigger(RecalcTrigger,Trigger1Y)),NA())</f>
        <v>1.5977759726961693E-2</v>
      </c>
    </row>
    <row r="1776" spans="2:17" x14ac:dyDescent="0.2">
      <c r="B1776" s="39" t="s">
        <v>42</v>
      </c>
      <c r="D1776" s="42">
        <f>_xll.qlCalendarAdvance(Calendar,$D1775,B1776,"f",FALSE)</f>
        <v>51819</v>
      </c>
      <c r="E1776" s="177">
        <f>_xll.qlInterestRateIndexValueDate(IndexON,D1776)</f>
        <v>51819</v>
      </c>
      <c r="F1776" s="193">
        <f>IFERROR(_xll.qlIndexFixing(IndexON,D1776,TRUE,_xll.ohTrigger(RecalcTrigger,TriggerON)),NA())</f>
        <v>1.5115019858216172E-2</v>
      </c>
      <c r="H1776" s="42">
        <f>_xll.qlCalendarAdvance(Calendar,$H1775,B1776,"f",FALSE)</f>
        <v>51819</v>
      </c>
      <c r="I1776" s="177">
        <f>_xll.qlInterestRateIndexValueDate(Index1M,$H1776)</f>
        <v>51823</v>
      </c>
      <c r="J1776" s="182">
        <f>IFERROR(_xll.qlIndexFixing(Index1M,$H1776,TRUE,_xll.ohTrigger(RecalcTrigger,Trigger1M)),NA())</f>
        <v>1.5171479349711525E-2</v>
      </c>
      <c r="K1776" s="44">
        <f>IFERROR(_xll.qlIndexFixing(Index3M,H1776,TRUE,_xll.ohTrigger(RecalcTrigger,Trigger3M)),NA())</f>
        <v>1.5474973239324744E-2</v>
      </c>
      <c r="L1776" s="44">
        <f>IFERROR(_xll.qlIndexFixing(Index6M,$H1776,TRUE,_xll.ohTrigger(RecalcTrigger,Trigger6M)),NA())</f>
        <v>1.5570411099208804E-2</v>
      </c>
      <c r="M1776" s="183">
        <f>IFERROR(_xll.qlIndexFixing(Index1Y,$H1776,TRUE,_xll.ohTrigger(RecalcTrigger,Trigger1Y)),NA())</f>
        <v>1.6004313294322177E-2</v>
      </c>
      <c r="N1776" s="182">
        <f>IFERROR(_xll.qlIndexFixing(ONIndex1M,I1776,TRUE,_xll.ohTrigger(RecalcTrigger,Trigger1M)),NA())</f>
        <v>1.516507164485148E-2</v>
      </c>
      <c r="O1776" s="44">
        <f>IFERROR(_xll.qlIndexFixing(ONIndex3M,I1776,TRUE,_xll.ohTrigger(RecalcTrigger,Trigger3M)),NA())</f>
        <v>1.5460316957929265E-2</v>
      </c>
      <c r="P1776" s="44">
        <f>IFERROR(_xll.qlIndexFixing(ONIndex6M,I1776,TRUE,_xll.ohTrigger(RecalcTrigger,Trigger6M)),NA())</f>
        <v>1.5521390482327035E-2</v>
      </c>
      <c r="Q1776" s="183">
        <f>IFERROR(_xll.qlIndexFixing(ONIndex1Y,I1776,TRUE,_xll.ohTrigger(RecalcTrigger,Trigger1Y)),NA())</f>
        <v>1.597331046688133E-2</v>
      </c>
    </row>
    <row r="1777" spans="2:17" x14ac:dyDescent="0.2">
      <c r="B1777" s="39" t="s">
        <v>42</v>
      </c>
      <c r="D1777" s="42">
        <f>_xll.qlCalendarAdvance(Calendar,$D1776,B1777,"f",FALSE)</f>
        <v>51826</v>
      </c>
      <c r="E1777" s="177">
        <f>_xll.qlInterestRateIndexValueDate(IndexON,D1777)</f>
        <v>51826</v>
      </c>
      <c r="F1777" s="193">
        <f>IFERROR(_xll.qlIndexFixing(IndexON,D1777,TRUE,_xll.ohTrigger(RecalcTrigger,TriggerON)),NA())</f>
        <v>1.5112501483347529E-2</v>
      </c>
      <c r="H1777" s="42">
        <f>_xll.qlCalendarAdvance(Calendar,$H1776,B1777,"f",FALSE)</f>
        <v>51826</v>
      </c>
      <c r="I1777" s="177">
        <f>_xll.qlInterestRateIndexValueDate(Index1M,$H1777)</f>
        <v>51830</v>
      </c>
      <c r="J1777" s="182">
        <f>IFERROR(_xll.qlIndexFixing(Index1M,$H1777,TRUE,_xll.ohTrigger(RecalcTrigger,Trigger1M)),NA())</f>
        <v>1.517031257279311E-2</v>
      </c>
      <c r="K1777" s="44">
        <f>IFERROR(_xll.qlIndexFixing(Index3M,H1777,TRUE,_xll.ohTrigger(RecalcTrigger,Trigger3M)),NA())</f>
        <v>1.5472523356258764E-2</v>
      </c>
      <c r="L1777" s="44">
        <f>IFERROR(_xll.qlIndexFixing(Index6M,$H1777,TRUE,_xll.ohTrigger(RecalcTrigger,Trigger6M)),NA())</f>
        <v>1.5569543197926972E-2</v>
      </c>
      <c r="M1777" s="183">
        <f>IFERROR(_xll.qlIndexFixing(Index1Y,$H1777,TRUE,_xll.ohTrigger(RecalcTrigger,Trigger1Y)),NA())</f>
        <v>1.6000836565248335E-2</v>
      </c>
      <c r="N1777" s="182">
        <f>IFERROR(_xll.qlIndexFixing(ONIndex1M,I1777,TRUE,_xll.ohTrigger(RecalcTrigger,Trigger1M)),NA())</f>
        <v>1.5163457347275866E-2</v>
      </c>
      <c r="O1777" s="44">
        <f>IFERROR(_xll.qlIndexFixing(ONIndex3M,I1777,TRUE,_xll.ohTrigger(RecalcTrigger,Trigger3M)),NA())</f>
        <v>1.5457727952439271E-2</v>
      </c>
      <c r="P1777" s="44">
        <f>IFERROR(_xll.qlIndexFixing(ONIndex6M,I1777,TRUE,_xll.ohTrigger(RecalcTrigger,Trigger6M)),NA())</f>
        <v>1.5520374444992768E-2</v>
      </c>
      <c r="Q1777" s="183">
        <f>IFERROR(_xll.qlIndexFixing(ONIndex1Y,I1777,TRUE,_xll.ohTrigger(RecalcTrigger,Trigger1Y)),NA())</f>
        <v>1.5968897432623308E-2</v>
      </c>
    </row>
    <row r="1778" spans="2:17" x14ac:dyDescent="0.2">
      <c r="B1778" s="39" t="s">
        <v>42</v>
      </c>
      <c r="D1778" s="42">
        <f>_xll.qlCalendarAdvance(Calendar,$D1777,B1778,"f",FALSE)</f>
        <v>51833</v>
      </c>
      <c r="E1778" s="177">
        <f>_xll.qlInterestRateIndexValueDate(IndexON,D1778)</f>
        <v>51833</v>
      </c>
      <c r="F1778" s="193">
        <f>IFERROR(_xll.qlIndexFixing(IndexON,D1778,TRUE,_xll.ohTrigger(RecalcTrigger,TriggerON)),NA())</f>
        <v>1.5110007860359431E-2</v>
      </c>
      <c r="H1778" s="42">
        <f>_xll.qlCalendarAdvance(Calendar,$H1777,B1778,"f",FALSE)</f>
        <v>51833</v>
      </c>
      <c r="I1778" s="177">
        <f>_xll.qlInterestRateIndexValueDate(Index1M,$H1778)</f>
        <v>51837</v>
      </c>
      <c r="J1778" s="182">
        <f>IFERROR(_xll.qlIndexFixing(Index1M,$H1778,TRUE,_xll.ohTrigger(RecalcTrigger,Trigger1M)),NA())</f>
        <v>1.516854120682082E-2</v>
      </c>
      <c r="K1778" s="44">
        <f>IFERROR(_xll.qlIndexFixing(Index3M,H1778,TRUE,_xll.ohTrigger(RecalcTrigger,Trigger3M)),NA())</f>
        <v>1.5469934421731316E-2</v>
      </c>
      <c r="L1778" s="44">
        <f>IFERROR(_xll.qlIndexFixing(Index6M,$H1778,TRUE,_xll.ohTrigger(RecalcTrigger,Trigger6M)),NA())</f>
        <v>1.5568687833602986E-2</v>
      </c>
      <c r="M1778" s="183">
        <f>IFERROR(_xll.qlIndexFixing(Index1Y,$H1778,TRUE,_xll.ohTrigger(RecalcTrigger,Trigger1Y)),NA())</f>
        <v>1.5997400234398655E-2</v>
      </c>
      <c r="N1778" s="182">
        <f>IFERROR(_xll.qlIndexFixing(ONIndex1M,I1778,TRUE,_xll.ohTrigger(RecalcTrigger,Trigger1M)),NA())</f>
        <v>1.5161861554258138E-2</v>
      </c>
      <c r="O1778" s="44">
        <f>IFERROR(_xll.qlIndexFixing(ONIndex3M,I1778,TRUE,_xll.ohTrigger(RecalcTrigger,Trigger3M)),NA())</f>
        <v>1.5455162534321332E-2</v>
      </c>
      <c r="P1778" s="44">
        <f>IFERROR(_xll.qlIndexFixing(ONIndex6M,I1778,TRUE,_xll.ohTrigger(RecalcTrigger,Trigger6M)),NA())</f>
        <v>1.5519370326764204E-2</v>
      </c>
      <c r="Q1778" s="183">
        <f>IFERROR(_xll.qlIndexFixing(ONIndex1Y,I1778,TRUE,_xll.ohTrigger(RecalcTrigger,Trigger1Y)),NA())</f>
        <v>1.5964520755682443E-2</v>
      </c>
    </row>
    <row r="1779" spans="2:17" x14ac:dyDescent="0.2">
      <c r="B1779" s="39" t="s">
        <v>42</v>
      </c>
      <c r="D1779" s="42">
        <f>_xll.qlCalendarAdvance(Calendar,$D1778,B1779,"f",FALSE)</f>
        <v>51840</v>
      </c>
      <c r="E1779" s="177">
        <f>_xll.qlInterestRateIndexValueDate(IndexON,D1779)</f>
        <v>51840</v>
      </c>
      <c r="F1779" s="193">
        <f>IFERROR(_xll.qlIndexFixing(IndexON,D1779,TRUE,_xll.ohTrigger(RecalcTrigger,TriggerON)),NA())</f>
        <v>1.5107539087653166E-2</v>
      </c>
      <c r="H1779" s="42">
        <f>_xll.qlCalendarAdvance(Calendar,$H1778,B1779,"f",FALSE)</f>
        <v>51840</v>
      </c>
      <c r="I1779" s="177">
        <f>_xll.qlInterestRateIndexValueDate(Index1M,$H1779)</f>
        <v>51844</v>
      </c>
      <c r="J1779" s="182">
        <f>IFERROR(_xll.qlIndexFixing(Index1M,$H1779,TRUE,_xll.ohTrigger(RecalcTrigger,Trigger1M)),NA())</f>
        <v>1.5166996790491803E-2</v>
      </c>
      <c r="K1779" s="44">
        <f>IFERROR(_xll.qlIndexFixing(Index3M,H1779,TRUE,_xll.ohTrigger(RecalcTrigger,Trigger3M)),NA())</f>
        <v>1.5467531452637281E-2</v>
      </c>
      <c r="L1779" s="44">
        <f>IFERROR(_xll.qlIndexFixing(Index6M,$H1779,TRUE,_xll.ohTrigger(RecalcTrigger,Trigger6M)),NA())</f>
        <v>1.556784504769599E-2</v>
      </c>
      <c r="M1779" s="183">
        <f>IFERROR(_xll.qlIndexFixing(Index1Y,$H1779,TRUE,_xll.ohTrigger(RecalcTrigger,Trigger1Y)),NA())</f>
        <v>1.5994004435161014E-2</v>
      </c>
      <c r="N1779" s="182">
        <f>IFERROR(_xll.qlIndexFixing(ONIndex1M,I1779,TRUE,_xll.ohTrigger(RecalcTrigger,Trigger1M)),NA())</f>
        <v>1.516028433790062E-2</v>
      </c>
      <c r="O1779" s="44">
        <f>IFERROR(_xll.qlIndexFixing(ONIndex3M,I1779,TRUE,_xll.ohTrigger(RecalcTrigger,Trigger3M)),NA())</f>
        <v>1.5452620792943961E-2</v>
      </c>
      <c r="P1779" s="44">
        <f>IFERROR(_xll.qlIndexFixing(ONIndex6M,I1779,TRUE,_xll.ohTrigger(RecalcTrigger,Trigger6M)),NA())</f>
        <v>1.5518378168488667E-2</v>
      </c>
      <c r="Q1779" s="183">
        <f>IFERROR(_xll.qlIndexFixing(ONIndex1Y,I1779,TRUE,_xll.ohTrigger(RecalcTrigger,Trigger1Y)),NA())</f>
        <v>1.5960180568033167E-2</v>
      </c>
    </row>
    <row r="1780" spans="2:17" x14ac:dyDescent="0.2">
      <c r="B1780" s="39" t="s">
        <v>42</v>
      </c>
      <c r="D1780" s="42">
        <f>_xll.qlCalendarAdvance(Calendar,$D1779,B1780,"f",FALSE)</f>
        <v>51847</v>
      </c>
      <c r="E1780" s="177">
        <f>_xll.qlInterestRateIndexValueDate(IndexON,D1780)</f>
        <v>51847</v>
      </c>
      <c r="F1780" s="193">
        <f>IFERROR(_xll.qlIndexFixing(IndexON,D1780,TRUE,_xll.ohTrigger(RecalcTrigger,TriggerON)),NA())</f>
        <v>1.5105095263789892E-2</v>
      </c>
      <c r="H1780" s="42">
        <f>_xll.qlCalendarAdvance(Calendar,$H1779,B1780,"f",FALSE)</f>
        <v>51847</v>
      </c>
      <c r="I1780" s="177">
        <f>_xll.qlInterestRateIndexValueDate(Index1M,$H1780)</f>
        <v>51851</v>
      </c>
      <c r="J1780" s="182">
        <f>IFERROR(_xll.qlIndexFixing(Index1M,$H1780,TRUE,_xll.ohTrigger(RecalcTrigger,Trigger1M)),NA())</f>
        <v>1.5165471180778404E-2</v>
      </c>
      <c r="K1780" s="44">
        <f>IFERROR(_xll.qlIndexFixing(Index3M,H1780,TRUE,_xll.ohTrigger(RecalcTrigger,Trigger3M)),NA())</f>
        <v>1.5465152893157794E-2</v>
      </c>
      <c r="L1780" s="44">
        <f>IFERROR(_xll.qlIndexFixing(Index6M,$H1780,TRUE,_xll.ohTrigger(RecalcTrigger,Trigger6M)),NA())</f>
        <v>1.5567014881666444E-2</v>
      </c>
      <c r="M1780" s="183">
        <f>IFERROR(_xll.qlIndexFixing(Index1Y,$H1780,TRUE,_xll.ohTrigger(RecalcTrigger,Trigger1Y)),NA())</f>
        <v>1.5990649300927671E-2</v>
      </c>
      <c r="N1780" s="182">
        <f>IFERROR(_xll.qlIndexFixing(ONIndex1M,I1780,TRUE,_xll.ohTrigger(RecalcTrigger,Trigger1M)),NA())</f>
        <v>1.5158725770305637E-2</v>
      </c>
      <c r="O1780" s="44">
        <f>IFERROR(_xll.qlIndexFixing(ONIndex3M,I1780,TRUE,_xll.ohTrigger(RecalcTrigger,Trigger3M)),NA())</f>
        <v>1.5450102817675671E-2</v>
      </c>
      <c r="P1780" s="44">
        <f>IFERROR(_xll.qlIndexFixing(ONIndex6M,I1780,TRUE,_xll.ohTrigger(RecalcTrigger,Trigger6M)),NA())</f>
        <v>1.5517398011413164E-2</v>
      </c>
      <c r="Q1780" s="183">
        <f>IFERROR(_xll.qlIndexFixing(ONIndex1Y,I1780,TRUE,_xll.ohTrigger(RecalcTrigger,Trigger1Y)),NA())</f>
        <v>1.5955877001170293E-2</v>
      </c>
    </row>
    <row r="1781" spans="2:17" x14ac:dyDescent="0.2">
      <c r="B1781" s="39" t="s">
        <v>42</v>
      </c>
      <c r="D1781" s="42">
        <f>_xll.qlCalendarAdvance(Calendar,$D1780,B1781,"f",FALSE)</f>
        <v>51854</v>
      </c>
      <c r="E1781" s="177">
        <f>_xll.qlInterestRateIndexValueDate(IndexON,D1781)</f>
        <v>51854</v>
      </c>
      <c r="F1781" s="193">
        <f>IFERROR(_xll.qlIndexFixing(IndexON,D1781,TRUE,_xll.ohTrigger(RecalcTrigger,TriggerON)),NA())</f>
        <v>1.5102676487170896E-2</v>
      </c>
      <c r="H1781" s="42">
        <f>_xll.qlCalendarAdvance(Calendar,$H1780,B1781,"f",FALSE)</f>
        <v>51854</v>
      </c>
      <c r="I1781" s="177">
        <f>_xll.qlInterestRateIndexValueDate(Index1M,$H1781)</f>
        <v>51858</v>
      </c>
      <c r="J1781" s="182">
        <f>IFERROR(_xll.qlIndexFixing(Index1M,$H1781,TRUE,_xll.ohTrigger(RecalcTrigger,Trigger1M)),NA())</f>
        <v>1.5163964449893827E-2</v>
      </c>
      <c r="K1781" s="44">
        <f>IFERROR(_xll.qlIndexFixing(Index3M,H1781,TRUE,_xll.ohTrigger(RecalcTrigger,Trigger3M)),NA())</f>
        <v>1.5462798832835297E-2</v>
      </c>
      <c r="L1781" s="44">
        <f>IFERROR(_xll.qlIndexFixing(Index6M,$H1781,TRUE,_xll.ohTrigger(RecalcTrigger,Trigger6M)),NA())</f>
        <v>1.5566197376971735E-2</v>
      </c>
      <c r="M1781" s="183">
        <f>IFERROR(_xll.qlIndexFixing(Index1Y,$H1781,TRUE,_xll.ohTrigger(RecalcTrigger,Trigger1Y)),NA())</f>
        <v>1.5987334965092848E-2</v>
      </c>
      <c r="N1781" s="182">
        <f>IFERROR(_xll.qlIndexFixing(ONIndex1M,I1781,TRUE,_xll.ohTrigger(RecalcTrigger,Trigger1M)),NA())</f>
        <v>1.5157169987336516E-2</v>
      </c>
      <c r="O1781" s="44">
        <f>IFERROR(_xll.qlIndexFixing(ONIndex3M,I1781,TRUE,_xll.ohTrigger(RecalcTrigger,Trigger3M)),NA())</f>
        <v>1.5447210052341731E-2</v>
      </c>
      <c r="P1781" s="44">
        <f>IFERROR(_xll.qlIndexFixing(ONIndex6M,I1781,TRUE,_xll.ohTrigger(RecalcTrigger,Trigger6M)),NA())</f>
        <v>1.5516687520227279E-2</v>
      </c>
      <c r="Q1781" s="183">
        <f>IFERROR(_xll.qlIndexFixing(ONIndex1Y,I1781,TRUE,_xll.ohTrigger(RecalcTrigger,Trigger1Y)),NA())</f>
        <v>1.5950499752470648E-2</v>
      </c>
    </row>
    <row r="1782" spans="2:17" x14ac:dyDescent="0.2">
      <c r="B1782" s="39" t="s">
        <v>42</v>
      </c>
      <c r="D1782" s="42">
        <f>_xll.qlCalendarAdvance(Calendar,$D1781,B1782,"f",FALSE)</f>
        <v>51862</v>
      </c>
      <c r="E1782" s="177">
        <f>_xll.qlInterestRateIndexValueDate(IndexON,D1782)</f>
        <v>51862</v>
      </c>
      <c r="F1782" s="193">
        <f>IFERROR(_xll.qlIndexFixing(IndexON,D1782,TRUE,_xll.ohTrigger(RecalcTrigger,TriggerON)),NA())</f>
        <v>1.5100237102716463E-2</v>
      </c>
      <c r="H1782" s="42">
        <f>_xll.qlCalendarAdvance(Calendar,$H1781,B1782,"f",FALSE)</f>
        <v>51862</v>
      </c>
      <c r="I1782" s="177">
        <f>_xll.qlInterestRateIndexValueDate(Index1M,$H1782)</f>
        <v>51866</v>
      </c>
      <c r="J1782" s="182">
        <f>IFERROR(_xll.qlIndexFixing(Index1M,$H1782,TRUE,_xll.ohTrigger(RecalcTrigger,Trigger1M)),NA())</f>
        <v>1.5162265681286754E-2</v>
      </c>
      <c r="K1782" s="44">
        <f>IFERROR(_xll.qlIndexFixing(Index3M,H1782,TRUE,_xll.ohTrigger(RecalcTrigger,Trigger3M)),NA())</f>
        <v>1.5459968577505201E-2</v>
      </c>
      <c r="L1782" s="44">
        <f>IFERROR(_xll.qlIndexFixing(Index6M,$H1782,TRUE,_xll.ohTrigger(RecalcTrigger,Trigger6M)),NA())</f>
        <v>1.5564996026409114E-2</v>
      </c>
      <c r="M1782" s="183">
        <f>IFERROR(_xll.qlIndexFixing(Index1Y,$H1782,TRUE,_xll.ohTrigger(RecalcTrigger,Trigger1Y)),NA())</f>
        <v>1.5983597281055285E-2</v>
      </c>
      <c r="N1782" s="182">
        <f>IFERROR(_xll.qlIndexFixing(ONIndex1M,I1782,TRUE,_xll.ohTrigger(RecalcTrigger,Trigger1M)),NA())</f>
        <v>1.5155656882868129E-2</v>
      </c>
      <c r="O1782" s="44">
        <f>IFERROR(_xll.qlIndexFixing(ONIndex3M,I1782,TRUE,_xll.ohTrigger(RecalcTrigger,Trigger3M)),NA())</f>
        <v>1.544474995541556E-2</v>
      </c>
      <c r="P1782" s="44">
        <f>IFERROR(_xll.qlIndexFixing(ONIndex6M,I1782,TRUE,_xll.ohTrigger(RecalcTrigger,Trigger6M)),NA())</f>
        <v>1.5515736598699092E-2</v>
      </c>
      <c r="Q1782" s="183">
        <f>IFERROR(_xll.qlIndexFixing(ONIndex1Y,I1782,TRUE,_xll.ohTrigger(RecalcTrigger,Trigger1Y)),NA())</f>
        <v>1.594628529757891E-2</v>
      </c>
    </row>
    <row r="1783" spans="2:17" x14ac:dyDescent="0.2">
      <c r="B1783" s="39" t="s">
        <v>42</v>
      </c>
      <c r="D1783" s="42">
        <f>_xll.qlCalendarAdvance(Calendar,$D1782,B1783,"f",FALSE)</f>
        <v>51869</v>
      </c>
      <c r="E1783" s="177">
        <f>_xll.qlInterestRateIndexValueDate(IndexON,D1783)</f>
        <v>51869</v>
      </c>
      <c r="F1783" s="193">
        <f>IFERROR(_xll.qlIndexFixing(IndexON,D1783,TRUE,_xll.ohTrigger(RecalcTrigger,TriggerON)),NA())</f>
        <v>1.5097875749283673E-2</v>
      </c>
      <c r="H1783" s="42">
        <f>_xll.qlCalendarAdvance(Calendar,$H1782,B1783,"f",FALSE)</f>
        <v>51869</v>
      </c>
      <c r="I1783" s="177">
        <f>_xll.qlInterestRateIndexValueDate(Index1M,$H1783)</f>
        <v>51873</v>
      </c>
      <c r="J1783" s="182">
        <f>IFERROR(_xll.qlIndexFixing(Index1M,$H1783,TRUE,_xll.ohTrigger(RecalcTrigger,Trigger1M)),NA())</f>
        <v>1.51607996481596E-2</v>
      </c>
      <c r="K1783" s="44">
        <f>IFERROR(_xll.qlIndexFixing(Index3M,H1783,TRUE,_xll.ohTrigger(RecalcTrigger,Trigger3M)),NA())</f>
        <v>1.5457837331412842E-2</v>
      </c>
      <c r="L1783" s="44">
        <f>IFERROR(_xll.qlIndexFixing(Index6M,$H1783,TRUE,_xll.ohTrigger(RecalcTrigger,Trigger6M)),NA())</f>
        <v>1.5564204901926506E-2</v>
      </c>
      <c r="M1783" s="183">
        <f>IFERROR(_xll.qlIndexFixing(Index1Y,$H1783,TRUE,_xll.ohTrigger(RecalcTrigger,Trigger1Y)),NA())</f>
        <v>1.5980370819560816E-2</v>
      </c>
      <c r="N1783" s="182">
        <f>IFERROR(_xll.qlIndexFixing(ONIndex1M,I1783,TRUE,_xll.ohTrigger(RecalcTrigger,Trigger1M)),NA())</f>
        <v>1.5153949626904861E-2</v>
      </c>
      <c r="O1783" s="44">
        <f>IFERROR(_xll.qlIndexFixing(ONIndex3M,I1783,TRUE,_xll.ohTrigger(RecalcTrigger,Trigger3M)),NA())</f>
        <v>1.5442344898008997E-2</v>
      </c>
      <c r="P1783" s="44">
        <f>IFERROR(_xll.qlIndexFixing(ONIndex6M,I1783,TRUE,_xll.ohTrigger(RecalcTrigger,Trigger6M)),NA())</f>
        <v>1.5514396107567663E-2</v>
      </c>
      <c r="Q1783" s="183">
        <f>IFERROR(_xll.qlIndexFixing(ONIndex1Y,I1783,TRUE,_xll.ohTrigger(RecalcTrigger,Trigger1Y)),NA())</f>
        <v>1.5942591383764082E-2</v>
      </c>
    </row>
    <row r="1784" spans="2:17" x14ac:dyDescent="0.2">
      <c r="B1784" s="39" t="s">
        <v>42</v>
      </c>
      <c r="D1784" s="42">
        <f>_xll.qlCalendarAdvance(Calendar,$D1783,B1784,"f",FALSE)</f>
        <v>51876</v>
      </c>
      <c r="E1784" s="177">
        <f>_xll.qlInterestRateIndexValueDate(IndexON,D1784)</f>
        <v>51876</v>
      </c>
      <c r="F1784" s="193">
        <f>IFERROR(_xll.qlIndexFixing(IndexON,D1784,TRUE,_xll.ohTrigger(RecalcTrigger,TriggerON)),NA())</f>
        <v>1.5095539768807953E-2</v>
      </c>
      <c r="H1784" s="42">
        <f>_xll.qlCalendarAdvance(Calendar,$H1783,B1784,"f",FALSE)</f>
        <v>51876</v>
      </c>
      <c r="I1784" s="177">
        <f>_xll.qlInterestRateIndexValueDate(Index1M,$H1784)</f>
        <v>51880</v>
      </c>
      <c r="J1784" s="182">
        <f>IFERROR(_xll.qlIndexFixing(Index1M,$H1784,TRUE,_xll.ohTrigger(RecalcTrigger,Trigger1M)),NA())</f>
        <v>1.5159352720784267E-2</v>
      </c>
      <c r="K1784" s="44">
        <f>IFERROR(_xll.qlIndexFixing(Index3M,H1784,TRUE,_xll.ohTrigger(RecalcTrigger,Trigger3M)),NA())</f>
        <v>1.545538746600883E-2</v>
      </c>
      <c r="L1784" s="44">
        <f>IFERROR(_xll.qlIndexFixing(Index6M,$H1784,TRUE,_xll.ohTrigger(RecalcTrigger,Trigger6M)),NA())</f>
        <v>1.5563426565567163E-2</v>
      </c>
      <c r="M1784" s="183">
        <f>IFERROR(_xll.qlIndexFixing(Index1Y,$H1784,TRUE,_xll.ohTrigger(RecalcTrigger,Trigger1Y)),NA())</f>
        <v>1.5977185575726426E-2</v>
      </c>
      <c r="N1784" s="182">
        <f>IFERROR(_xll.qlIndexFixing(ONIndex1M,I1784,TRUE,_xll.ohTrigger(RecalcTrigger,Trigger1M)),NA())</f>
        <v>1.5152469086574527E-2</v>
      </c>
      <c r="O1784" s="44">
        <f>IFERROR(_xll.qlIndexFixing(ONIndex3M,I1784,TRUE,_xll.ohTrigger(RecalcTrigger,Trigger3M)),NA())</f>
        <v>1.5439926332341258E-2</v>
      </c>
      <c r="P1784" s="44">
        <f>IFERROR(_xll.qlIndexFixing(ONIndex6M,I1784,TRUE,_xll.ohTrigger(RecalcTrigger,Trigger6M)),NA())</f>
        <v>1.5513466108370011E-2</v>
      </c>
      <c r="Q1784" s="183">
        <f>IFERROR(_xll.qlIndexFixing(ONIndex1Y,I1784,TRUE,_xll.ohTrigger(RecalcTrigger,Trigger1Y)),NA())</f>
        <v>1.5938440934579745E-2</v>
      </c>
    </row>
    <row r="1785" spans="2:17" x14ac:dyDescent="0.2">
      <c r="B1785" s="39" t="s">
        <v>42</v>
      </c>
      <c r="D1785" s="42">
        <f>_xll.qlCalendarAdvance(Calendar,$D1784,B1785,"f",FALSE)</f>
        <v>51883</v>
      </c>
      <c r="E1785" s="177">
        <f>_xll.qlInterestRateIndexValueDate(IndexON,D1785)</f>
        <v>51883</v>
      </c>
      <c r="F1785" s="193">
        <f>IFERROR(_xll.qlIndexFixing(IndexON,D1785,TRUE,_xll.ohTrigger(RecalcTrigger,TriggerON)),NA())</f>
        <v>1.5093229259637297E-2</v>
      </c>
      <c r="H1785" s="42">
        <f>_xll.qlCalendarAdvance(Calendar,$H1784,B1785,"f",FALSE)</f>
        <v>51883</v>
      </c>
      <c r="I1785" s="177">
        <f>_xll.qlInterestRateIndexValueDate(Index1M,$H1785)</f>
        <v>51887</v>
      </c>
      <c r="J1785" s="182">
        <f>IFERROR(_xll.qlIndexFixing(Index1M,$H1785,TRUE,_xll.ohTrigger(RecalcTrigger,Trigger1M)),NA())</f>
        <v>1.515792497136364E-2</v>
      </c>
      <c r="K1785" s="44">
        <f>IFERROR(_xll.qlIndexFixing(Index3M,H1785,TRUE,_xll.ohTrigger(RecalcTrigger,Trigger3M)),NA())</f>
        <v>1.5453134159465698E-2</v>
      </c>
      <c r="L1785" s="44">
        <f>IFERROR(_xll.qlIndexFixing(Index6M,$H1785,TRUE,_xll.ohTrigger(RecalcTrigger,Trigger6M)),NA())</f>
        <v>1.5562661058789638E-2</v>
      </c>
      <c r="M1785" s="183">
        <f>IFERROR(_xll.qlIndexFixing(Index1Y,$H1785,TRUE,_xll.ohTrigger(RecalcTrigger,Trigger1Y)),NA())</f>
        <v>1.5974041682959923E-2</v>
      </c>
      <c r="N1785" s="182">
        <f>IFERROR(_xll.qlIndexFixing(ONIndex1M,I1785,TRUE,_xll.ohTrigger(RecalcTrigger,Trigger1M)),NA())</f>
        <v>1.5151007565989971E-2</v>
      </c>
      <c r="O1785" s="44">
        <f>IFERROR(_xll.qlIndexFixing(ONIndex3M,I1785,TRUE,_xll.ohTrigger(RecalcTrigger,Trigger3M)),NA())</f>
        <v>1.5437531991775444E-2</v>
      </c>
      <c r="P1785" s="44">
        <f>IFERROR(_xll.qlIndexFixing(ONIndex6M,I1785,TRUE,_xll.ohTrigger(RecalcTrigger,Trigger6M)),NA())</f>
        <v>1.5512548321963138E-2</v>
      </c>
      <c r="Q1785" s="183">
        <f>IFERROR(_xll.qlIndexFixing(ONIndex1Y,I1785,TRUE,_xll.ohTrigger(RecalcTrigger,Trigger1Y)),NA())</f>
        <v>1.5934327783160285E-2</v>
      </c>
    </row>
    <row r="1786" spans="2:17" x14ac:dyDescent="0.2">
      <c r="B1786" s="39" t="s">
        <v>42</v>
      </c>
      <c r="D1786" s="42">
        <f>_xll.qlCalendarAdvance(Calendar,$D1785,B1786,"f",FALSE)</f>
        <v>51890</v>
      </c>
      <c r="E1786" s="177">
        <f>_xll.qlInterestRateIndexValueDate(IndexON,D1786)</f>
        <v>51890</v>
      </c>
      <c r="F1786" s="193">
        <f>IFERROR(_xll.qlIndexFixing(IndexON,D1786,TRUE,_xll.ohTrigger(RecalcTrigger,TriggerON)),NA())</f>
        <v>1.5090944320412802E-2</v>
      </c>
      <c r="H1786" s="42">
        <f>_xll.qlCalendarAdvance(Calendar,$H1785,B1786,"f",FALSE)</f>
        <v>51890</v>
      </c>
      <c r="I1786" s="177">
        <f>_xll.qlInterestRateIndexValueDate(Index1M,$H1786)</f>
        <v>51894</v>
      </c>
      <c r="J1786" s="182">
        <f>IFERROR(_xll.qlIndexFixing(Index1M,$H1786,TRUE,_xll.ohTrigger(RecalcTrigger,Trigger1M)),NA())</f>
        <v>1.5156516472105768E-2</v>
      </c>
      <c r="K1786" s="44">
        <f>IFERROR(_xll.qlIndexFixing(Index3M,H1786,TRUE,_xll.ohTrigger(RecalcTrigger,Trigger3M)),NA())</f>
        <v>1.5450905805111326E-2</v>
      </c>
      <c r="L1786" s="44">
        <f>IFERROR(_xll.qlIndexFixing(Index6M,$H1786,TRUE,_xll.ohTrigger(RecalcTrigger,Trigger6M)),NA())</f>
        <v>1.5561908423052479E-2</v>
      </c>
      <c r="M1786" s="183">
        <f>IFERROR(_xll.qlIndexFixing(Index1Y,$H1786,TRUE,_xll.ohTrigger(RecalcTrigger,Trigger1Y)),NA())</f>
        <v>1.5970939274673048E-2</v>
      </c>
      <c r="N1786" s="182">
        <f>IFERROR(_xll.qlIndexFixing(ONIndex1M,I1786,TRUE,_xll.ohTrigger(RecalcTrigger,Trigger1M)),NA())</f>
        <v>1.5149565137253518E-2</v>
      </c>
      <c r="O1786" s="44">
        <f>IFERROR(_xll.qlIndexFixing(ONIndex3M,I1786,TRUE,_xll.ohTrigger(RecalcTrigger,Trigger3M)),NA())</f>
        <v>1.543516196520045E-2</v>
      </c>
      <c r="P1786" s="44">
        <f>IFERROR(_xll.qlIndexFixing(ONIndex6M,I1786,TRUE,_xll.ohTrigger(RecalcTrigger,Trigger6M)),NA())</f>
        <v>1.5511642789594049E-2</v>
      </c>
      <c r="Q1786" s="183">
        <f>IFERROR(_xll.qlIndexFixing(ONIndex1Y,I1786,TRUE,_xll.ohTrigger(RecalcTrigger,Trigger1Y)),NA())</f>
        <v>1.5930252061480132E-2</v>
      </c>
    </row>
    <row r="1787" spans="2:17" x14ac:dyDescent="0.2">
      <c r="B1787" s="39" t="s">
        <v>42</v>
      </c>
      <c r="D1787" s="42">
        <f>_xll.qlCalendarAdvance(Calendar,$D1786,B1787,"f",FALSE)</f>
        <v>51897</v>
      </c>
      <c r="E1787" s="177">
        <f>_xll.qlInterestRateIndexValueDate(IndexON,D1787)</f>
        <v>51897</v>
      </c>
      <c r="F1787" s="193">
        <f>IFERROR(_xll.qlIndexFixing(IndexON,D1787,TRUE,_xll.ohTrigger(RecalcTrigger,TriggerON)),NA())</f>
        <v>1.5088685049429174E-2</v>
      </c>
      <c r="H1787" s="42">
        <f>_xll.qlCalendarAdvance(Calendar,$H1786,B1787,"f",FALSE)</f>
        <v>51897</v>
      </c>
      <c r="I1787" s="177">
        <f>_xll.qlInterestRateIndexValueDate(Index1M,$H1787)</f>
        <v>51901</v>
      </c>
      <c r="J1787" s="182">
        <f>IFERROR(_xll.qlIndexFixing(Index1M,$H1787,TRUE,_xll.ohTrigger(RecalcTrigger,Trigger1M)),NA())</f>
        <v>1.5154463857103284E-2</v>
      </c>
      <c r="K1787" s="44">
        <f>IFERROR(_xll.qlIndexFixing(Index3M,H1787,TRUE,_xll.ohTrigger(RecalcTrigger,Trigger3M)),NA())</f>
        <v>1.5448702492490085E-2</v>
      </c>
      <c r="L1787" s="44">
        <f>IFERROR(_xll.qlIndexFixing(Index6M,$H1787,TRUE,_xll.ohTrigger(RecalcTrigger,Trigger6M)),NA())</f>
        <v>1.5561168699813794E-2</v>
      </c>
      <c r="M1787" s="183">
        <f>IFERROR(_xll.qlIndexFixing(Index1Y,$H1787,TRUE,_xll.ohTrigger(RecalcTrigger,Trigger1Y)),NA())</f>
        <v>1.5967878484281058E-2</v>
      </c>
      <c r="N1787" s="182">
        <f>IFERROR(_xll.qlIndexFixing(ONIndex1M,I1787,TRUE,_xll.ohTrigger(RecalcTrigger,Trigger1M)),NA())</f>
        <v>1.5148141872307619E-2</v>
      </c>
      <c r="O1787" s="44">
        <f>IFERROR(_xll.qlIndexFixing(ONIndex3M,I1787,TRUE,_xll.ohTrigger(RecalcTrigger,Trigger3M)),NA())</f>
        <v>1.543281634198479E-2</v>
      </c>
      <c r="P1787" s="44">
        <f>IFERROR(_xll.qlIndexFixing(ONIndex6M,I1787,TRUE,_xll.ohTrigger(RecalcTrigger,Trigger6M)),NA())</f>
        <v>1.5510749552509751E-2</v>
      </c>
      <c r="Q1787" s="183">
        <f>IFERROR(_xll.qlIndexFixing(ONIndex1Y,I1787,TRUE,_xll.ohTrigger(RecalcTrigger,Trigger1Y)),NA())</f>
        <v>1.5926213901273911E-2</v>
      </c>
    </row>
    <row r="1788" spans="2:17" x14ac:dyDescent="0.2">
      <c r="B1788" s="39" t="s">
        <v>42</v>
      </c>
      <c r="D1788" s="42">
        <f>_xll.qlCalendarAdvance(Calendar,$D1787,B1788,"f",FALSE)</f>
        <v>51904</v>
      </c>
      <c r="E1788" s="177">
        <f>_xll.qlInterestRateIndexValueDate(IndexON,D1788)</f>
        <v>51904</v>
      </c>
      <c r="F1788" s="193">
        <f>IFERROR(_xll.qlIndexFixing(IndexON,D1788,TRUE,_xll.ohTrigger(RecalcTrigger,TriggerON)),NA())</f>
        <v>1.5086451545300861E-2</v>
      </c>
      <c r="H1788" s="42">
        <f>_xll.qlCalendarAdvance(Calendar,$H1787,B1788,"f",FALSE)</f>
        <v>51904</v>
      </c>
      <c r="I1788" s="177">
        <f>_xll.qlInterestRateIndexValueDate(Index1M,$H1788)</f>
        <v>51908</v>
      </c>
      <c r="J1788" s="182">
        <f>IFERROR(_xll.qlIndexFixing(Index1M,$H1788,TRUE,_xll.ohTrigger(RecalcTrigger,Trigger1M)),NA())</f>
        <v>1.5153090075249294E-2</v>
      </c>
      <c r="K1788" s="44">
        <f>IFERROR(_xll.qlIndexFixing(Index3M,H1788,TRUE,_xll.ohTrigger(RecalcTrigger,Trigger3M)),NA())</f>
        <v>1.5446524311141907E-2</v>
      </c>
      <c r="L1788" s="44">
        <f>IFERROR(_xll.qlIndexFixing(Index6M,$H1788,TRUE,_xll.ohTrigger(RecalcTrigger,Trigger6M)),NA())</f>
        <v>1.5560441930533016E-2</v>
      </c>
      <c r="M1788" s="183">
        <f>IFERROR(_xll.qlIndexFixing(Index1Y,$H1788,TRUE,_xll.ohTrigger(RecalcTrigger,Trigger1Y)),NA())</f>
        <v>1.5964859445202709E-2</v>
      </c>
      <c r="N1788" s="182">
        <f>IFERROR(_xll.qlIndexFixing(ONIndex1M,I1788,TRUE,_xll.ohTrigger(RecalcTrigger,Trigger1M)),NA())</f>
        <v>1.5146737843334535E-2</v>
      </c>
      <c r="O1788" s="44">
        <f>IFERROR(_xll.qlIndexFixing(ONIndex3M,I1788,TRUE,_xll.ohTrigger(RecalcTrigger,Trigger3M)),NA())</f>
        <v>1.5430495211576911E-2</v>
      </c>
      <c r="P1788" s="44">
        <f>IFERROR(_xll.qlIndexFixing(ONIndex6M,I1788,TRUE,_xll.ohTrigger(RecalcTrigger,Trigger6M)),NA())</f>
        <v>1.550986865171744E-2</v>
      </c>
      <c r="Q1788" s="183">
        <f>IFERROR(_xll.qlIndexFixing(ONIndex1Y,I1788,TRUE,_xll.ohTrigger(RecalcTrigger,Trigger1Y)),NA())</f>
        <v>1.59222134339565E-2</v>
      </c>
    </row>
    <row r="1789" spans="2:17" x14ac:dyDescent="0.2">
      <c r="B1789" s="39" t="s">
        <v>42</v>
      </c>
      <c r="D1789" s="42">
        <f>_xll.qlCalendarAdvance(Calendar,$D1788,B1789,"f",FALSE)</f>
        <v>51911</v>
      </c>
      <c r="E1789" s="177">
        <f>_xll.qlInterestRateIndexValueDate(IndexON,D1789)</f>
        <v>51911</v>
      </c>
      <c r="F1789" s="193">
        <f>IFERROR(_xll.qlIndexFixing(IndexON,D1789,TRUE,_xll.ohTrigger(RecalcTrigger,TriggerON)),NA())</f>
        <v>1.5084243906402506E-2</v>
      </c>
      <c r="H1789" s="42">
        <f>_xll.qlCalendarAdvance(Calendar,$H1788,B1789,"f",FALSE)</f>
        <v>51911</v>
      </c>
      <c r="I1789" s="177">
        <f>_xll.qlInterestRateIndexValueDate(Index1M,$H1789)</f>
        <v>51915</v>
      </c>
      <c r="J1789" s="182">
        <f>IFERROR(_xll.qlIndexFixing(Index1M,$H1789,TRUE,_xll.ohTrigger(RecalcTrigger,Trigger1M)),NA())</f>
        <v>1.5151735742229278E-2</v>
      </c>
      <c r="K1789" s="44">
        <f>IFERROR(_xll.qlIndexFixing(Index3M,H1789,TRUE,_xll.ohTrigger(RecalcTrigger,Trigger3M)),NA())</f>
        <v>1.5444371350608499E-2</v>
      </c>
      <c r="L1789" s="44">
        <f>IFERROR(_xll.qlIndexFixing(Index6M,$H1789,TRUE,_xll.ohTrigger(RecalcTrigger,Trigger6M)),NA())</f>
        <v>1.5559728156669134E-2</v>
      </c>
      <c r="M1789" s="183">
        <f>IFERROR(_xll.qlIndexFixing(Index1Y,$H1789,TRUE,_xll.ohTrigger(RecalcTrigger,Trigger1Y)),NA())</f>
        <v>1.5961882290860256E-2</v>
      </c>
      <c r="N1789" s="182">
        <f>IFERROR(_xll.qlIndexFixing(ONIndex1M,I1789,TRUE,_xll.ohTrigger(RecalcTrigger,Trigger1M)),NA())</f>
        <v>1.5145353122596461E-2</v>
      </c>
      <c r="O1789" s="44">
        <f>IFERROR(_xll.qlIndexFixing(ONIndex3M,I1789,TRUE,_xll.ohTrigger(RecalcTrigger,Trigger3M)),NA())</f>
        <v>1.5428198662945647E-2</v>
      </c>
      <c r="P1789" s="44">
        <f>IFERROR(_xll.qlIndexFixing(ONIndex6M,I1789,TRUE,_xll.ohTrigger(RecalcTrigger,Trigger6M)),NA())</f>
        <v>1.5509000128304251E-2</v>
      </c>
      <c r="Q1789" s="183">
        <f>IFERROR(_xll.qlIndexFixing(ONIndex1Y,I1789,TRUE,_xll.ohTrigger(RecalcTrigger,Trigger1Y)),NA())</f>
        <v>1.5918250791262523E-2</v>
      </c>
    </row>
    <row r="1790" spans="2:17" x14ac:dyDescent="0.2">
      <c r="B1790" s="39" t="s">
        <v>42</v>
      </c>
      <c r="D1790" s="42">
        <f>_xll.qlCalendarAdvance(Calendar,$D1789,B1790,"f",FALSE)</f>
        <v>51918</v>
      </c>
      <c r="E1790" s="177">
        <f>_xll.qlInterestRateIndexValueDate(IndexON,D1790)</f>
        <v>51918</v>
      </c>
      <c r="F1790" s="193">
        <f>IFERROR(_xll.qlIndexFixing(IndexON,D1790,TRUE,_xll.ohTrigger(RecalcTrigger,TriggerON)),NA())</f>
        <v>1.5082062231188686E-2</v>
      </c>
      <c r="H1790" s="42">
        <f>_xll.qlCalendarAdvance(Calendar,$H1789,B1790,"f",FALSE)</f>
        <v>51918</v>
      </c>
      <c r="I1790" s="177">
        <f>_xll.qlInterestRateIndexValueDate(Index1M,$H1790)</f>
        <v>51922</v>
      </c>
      <c r="J1790" s="182">
        <f>IFERROR(_xll.qlIndexFixing(Index1M,$H1790,TRUE,_xll.ohTrigger(RecalcTrigger,Trigger1M)),NA())</f>
        <v>1.5150400930236911E-2</v>
      </c>
      <c r="K1790" s="44">
        <f>IFERROR(_xll.qlIndexFixing(Index3M,H1790,TRUE,_xll.ohTrigger(RecalcTrigger,Trigger3M)),NA())</f>
        <v>1.5442243700435121E-2</v>
      </c>
      <c r="L1790" s="44">
        <f>IFERROR(_xll.qlIndexFixing(Index6M,$H1790,TRUE,_xll.ohTrigger(RecalcTrigger,Trigger6M)),NA())</f>
        <v>1.5559027419680257E-2</v>
      </c>
      <c r="M1790" s="183">
        <f>IFERROR(_xll.qlIndexFixing(Index1Y,$H1790,TRUE,_xll.ohTrigger(RecalcTrigger,Trigger1Y)),NA())</f>
        <v>1.5958947154679687E-2</v>
      </c>
      <c r="N1790" s="182">
        <f>IFERROR(_xll.qlIndexFixing(ONIndex1M,I1790,TRUE,_xll.ohTrigger(RecalcTrigger,Trigger1M)),NA())</f>
        <v>1.514398778203585E-2</v>
      </c>
      <c r="O1790" s="44">
        <f>IFERROR(_xll.qlIndexFixing(ONIndex3M,I1790,TRUE,_xll.ohTrigger(RecalcTrigger,Trigger3M)),NA())</f>
        <v>1.5425926785619382E-2</v>
      </c>
      <c r="P1790" s="44">
        <f>IFERROR(_xll.qlIndexFixing(ONIndex6M,I1790,TRUE,_xll.ohTrigger(RecalcTrigger,Trigger6M)),NA())</f>
        <v>1.5508144023597126E-2</v>
      </c>
      <c r="Q1790" s="183">
        <f>IFERROR(_xll.qlIndexFixing(ONIndex1Y,I1790,TRUE,_xll.ohTrigger(RecalcTrigger,Trigger1Y)),NA())</f>
        <v>1.591432610516641E-2</v>
      </c>
    </row>
    <row r="1791" spans="2:17" x14ac:dyDescent="0.2">
      <c r="B1791" s="39" t="s">
        <v>42</v>
      </c>
      <c r="D1791" s="42">
        <f>_xll.qlCalendarAdvance(Calendar,$D1790,B1791,"f",FALSE)</f>
        <v>51925</v>
      </c>
      <c r="E1791" s="177">
        <f>_xll.qlInterestRateIndexValueDate(IndexON,D1791)</f>
        <v>51925</v>
      </c>
      <c r="F1791" s="193">
        <f>IFERROR(_xll.qlIndexFixing(IndexON,D1791,TRUE,_xll.ohTrigger(RecalcTrigger,TriggerON)),NA())</f>
        <v>1.5079906618220562E-2</v>
      </c>
      <c r="H1791" s="42">
        <f>_xll.qlCalendarAdvance(Calendar,$H1790,B1791,"f",FALSE)</f>
        <v>51925</v>
      </c>
      <c r="I1791" s="177">
        <f>_xll.qlInterestRateIndexValueDate(Index1M,$H1791)</f>
        <v>51929</v>
      </c>
      <c r="J1791" s="182">
        <f>IFERROR(_xll.qlIndexFixing(Index1M,$H1791,TRUE,_xll.ohTrigger(RecalcTrigger,Trigger1M)),NA())</f>
        <v>1.5150673213382655E-2</v>
      </c>
      <c r="K1791" s="44">
        <f>IFERROR(_xll.qlIndexFixing(Index3M,H1791,TRUE,_xll.ohTrigger(RecalcTrigger,Trigger3M)),NA())</f>
        <v>1.5440512460768791E-2</v>
      </c>
      <c r="L1791" s="44">
        <f>IFERROR(_xll.qlIndexFixing(Index6M,$H1791,TRUE,_xll.ohTrigger(RecalcTrigger,Trigger6M)),NA())</f>
        <v>1.5559212333172605E-2</v>
      </c>
      <c r="M1791" s="183">
        <f>IFERROR(_xll.qlIndexFixing(Index1Y,$H1791,TRUE,_xll.ohTrigger(RecalcTrigger,Trigger1Y)),NA())</f>
        <v>1.5956054170090266E-2</v>
      </c>
      <c r="N1791" s="182">
        <f>IFERROR(_xll.qlIndexFixing(ONIndex1M,I1791,TRUE,_xll.ohTrigger(RecalcTrigger,Trigger1M)),NA())</f>
        <v>1.5142641893914899E-2</v>
      </c>
      <c r="O1791" s="44">
        <f>IFERROR(_xll.qlIndexFixing(ONIndex3M,I1791,TRUE,_xll.ohTrigger(RecalcTrigger,Trigger3M)),NA())</f>
        <v>1.5423679668566947E-2</v>
      </c>
      <c r="P1791" s="44">
        <f>IFERROR(_xll.qlIndexFixing(ONIndex6M,I1791,TRUE,_xll.ohTrigger(RecalcTrigger,Trigger6M)),NA())</f>
        <v>1.5507300378603261E-2</v>
      </c>
      <c r="Q1791" s="183">
        <f>IFERROR(_xll.qlIndexFixing(ONIndex1Y,I1791,TRUE,_xll.ohTrigger(RecalcTrigger,Trigger1Y)),NA())</f>
        <v>1.5910439506843232E-2</v>
      </c>
    </row>
    <row r="1792" spans="2:17" x14ac:dyDescent="0.2">
      <c r="B1792" s="39" t="s">
        <v>42</v>
      </c>
      <c r="D1792" s="42">
        <f>_xll.qlCalendarAdvance(Calendar,$D1791,B1792,"f",FALSE)</f>
        <v>51932</v>
      </c>
      <c r="E1792" s="177">
        <f>_xll.qlInterestRateIndexValueDate(IndexON,D1792)</f>
        <v>51932</v>
      </c>
      <c r="F1792" s="193">
        <f>IFERROR(_xll.qlIndexFixing(IndexON,D1792,TRUE,_xll.ohTrigger(RecalcTrigger,TriggerON)),NA())</f>
        <v>1.5077777165872774E-2</v>
      </c>
      <c r="H1792" s="42">
        <f>_xll.qlCalendarAdvance(Calendar,$H1791,B1792,"f",FALSE)</f>
        <v>51932</v>
      </c>
      <c r="I1792" s="177">
        <f>_xll.qlInterestRateIndexValueDate(Index1M,$H1792)</f>
        <v>51936</v>
      </c>
      <c r="J1792" s="182">
        <f>IFERROR(_xll.qlIndexFixing(Index1M,$H1792,TRUE,_xll.ohTrigger(RecalcTrigger,Trigger1M)),NA())</f>
        <v>1.5148473773418086E-2</v>
      </c>
      <c r="K1792" s="44">
        <f>IFERROR(_xll.qlIndexFixing(Index3M,H1792,TRUE,_xll.ohTrigger(RecalcTrigger,Trigger3M)),NA())</f>
        <v>1.5438439198844044E-2</v>
      </c>
      <c r="L1792" s="44">
        <f>IFERROR(_xll.qlIndexFixing(Index6M,$H1792,TRUE,_xll.ohTrigger(RecalcTrigger,Trigger6M)),NA())</f>
        <v>1.5558540562956195E-2</v>
      </c>
      <c r="M1792" s="183">
        <f>IFERROR(_xll.qlIndexFixing(Index1Y,$H1792,TRUE,_xll.ohTrigger(RecalcTrigger,Trigger1Y)),NA())</f>
        <v>1.5953203470525642E-2</v>
      </c>
      <c r="N1792" s="182">
        <f>IFERROR(_xll.qlIndexFixing(ONIndex1M,I1792,TRUE,_xll.ohTrigger(RecalcTrigger,Trigger1M)),NA())</f>
        <v>1.5141315530255994E-2</v>
      </c>
      <c r="O1792" s="44">
        <f>IFERROR(_xll.qlIndexFixing(ONIndex3M,I1792,TRUE,_xll.ohTrigger(RecalcTrigger,Trigger3M)),NA())</f>
        <v>1.5421457401236793E-2</v>
      </c>
      <c r="P1792" s="44">
        <f>IFERROR(_xll.qlIndexFixing(ONIndex6M,I1792,TRUE,_xll.ohTrigger(RecalcTrigger,Trigger6M)),NA())</f>
        <v>1.5506469234729536E-2</v>
      </c>
      <c r="Q1792" s="183">
        <f>IFERROR(_xll.qlIndexFixing(ONIndex1Y,I1792,TRUE,_xll.ohTrigger(RecalcTrigger,Trigger1Y)),NA())</f>
        <v>1.5906591128427294E-2</v>
      </c>
    </row>
    <row r="1793" spans="2:17" x14ac:dyDescent="0.2">
      <c r="B1793" s="39" t="s">
        <v>42</v>
      </c>
      <c r="D1793" s="42">
        <f>_xll.qlCalendarAdvance(Calendar,$D1792,B1793,"f",FALSE)</f>
        <v>51939</v>
      </c>
      <c r="E1793" s="177">
        <f>_xll.qlInterestRateIndexValueDate(IndexON,D1793)</f>
        <v>51939</v>
      </c>
      <c r="F1793" s="193">
        <f>IFERROR(_xll.qlIndexFixing(IndexON,D1793,TRUE,_xll.ohTrigger(RecalcTrigger,TriggerON)),NA())</f>
        <v>1.5075673972653192E-2</v>
      </c>
      <c r="H1793" s="42">
        <f>_xll.qlCalendarAdvance(Calendar,$H1792,B1793,"f",FALSE)</f>
        <v>51939</v>
      </c>
      <c r="I1793" s="177">
        <f>_xll.qlInterestRateIndexValueDate(Index1M,$H1793)</f>
        <v>51943</v>
      </c>
      <c r="J1793" s="182">
        <f>IFERROR(_xll.qlIndexFixing(Index1M,$H1793,TRUE,_xll.ohTrigger(RecalcTrigger,Trigger1M)),NA())</f>
        <v>1.5147202047026794E-2</v>
      </c>
      <c r="K1793" s="44">
        <f>IFERROR(_xll.qlIndexFixing(Index3M,H1793,TRUE,_xll.ohTrigger(RecalcTrigger,Trigger3M)),NA())</f>
        <v>1.5436391530911437E-2</v>
      </c>
      <c r="L1793" s="44">
        <f>IFERROR(_xll.qlIndexFixing(Index6M,$H1793,TRUE,_xll.ohTrigger(RecalcTrigger,Trigger6M)),NA())</f>
        <v>1.5557881964582966E-2</v>
      </c>
      <c r="M1793" s="183">
        <f>IFERROR(_xll.qlIndexFixing(Index1Y,$H1793,TRUE,_xll.ohTrigger(RecalcTrigger,Trigger1Y)),NA())</f>
        <v>1.5950395189423188E-2</v>
      </c>
      <c r="N1793" s="182">
        <f>IFERROR(_xll.qlIndexFixing(ONIndex1M,I1793,TRUE,_xll.ohTrigger(RecalcTrigger,Trigger1M)),NA())</f>
        <v>1.5140008763161461E-2</v>
      </c>
      <c r="O1793" s="44">
        <f>IFERROR(_xll.qlIndexFixing(ONIndex3M,I1793,TRUE,_xll.ohTrigger(RecalcTrigger,Trigger3M)),NA())</f>
        <v>1.5419260072517815E-2</v>
      </c>
      <c r="P1793" s="44">
        <f>IFERROR(_xll.qlIndexFixing(ONIndex6M,I1793,TRUE,_xll.ohTrigger(RecalcTrigger,Trigger6M)),NA())</f>
        <v>1.5505650632823276E-2</v>
      </c>
      <c r="Q1793" s="183">
        <f>IFERROR(_xll.qlIndexFixing(ONIndex1Y,I1793,TRUE,_xll.ohTrigger(RecalcTrigger,Trigger1Y)),NA())</f>
        <v>1.5902781101253538E-2</v>
      </c>
    </row>
    <row r="1794" spans="2:17" x14ac:dyDescent="0.2">
      <c r="B1794" s="39" t="s">
        <v>42</v>
      </c>
      <c r="D1794" s="42">
        <f>_xll.qlCalendarAdvance(Calendar,$D1793,B1794,"f",FALSE)</f>
        <v>51946</v>
      </c>
      <c r="E1794" s="177">
        <f>_xll.qlInterestRateIndexValueDate(IndexON,D1794)</f>
        <v>51946</v>
      </c>
      <c r="F1794" s="193">
        <f>IFERROR(_xll.qlIndexFixing(IndexON,D1794,TRUE,_xll.ohTrigger(RecalcTrigger,TriggerON)),NA())</f>
        <v>1.5073597137016392E-2</v>
      </c>
      <c r="H1794" s="42">
        <f>_xll.qlCalendarAdvance(Calendar,$H1793,B1794,"f",FALSE)</f>
        <v>51946</v>
      </c>
      <c r="I1794" s="177">
        <f>_xll.qlInterestRateIndexValueDate(Index1M,$H1794)</f>
        <v>51950</v>
      </c>
      <c r="J1794" s="182">
        <f>IFERROR(_xll.qlIndexFixing(Index1M,$H1794,TRUE,_xll.ohTrigger(RecalcTrigger,Trigger1M)),NA())</f>
        <v>1.5145950148431682E-2</v>
      </c>
      <c r="K1794" s="44">
        <f>IFERROR(_xll.qlIndexFixing(Index3M,H1794,TRUE,_xll.ohTrigger(RecalcTrigger,Trigger3M)),NA())</f>
        <v>1.5434369546521082E-2</v>
      </c>
      <c r="L1794" s="44">
        <f>IFERROR(_xll.qlIndexFixing(Index6M,$H1794,TRUE,_xll.ohTrigger(RecalcTrigger,Trigger6M)),NA())</f>
        <v>1.5557236579518446E-2</v>
      </c>
      <c r="M1794" s="183">
        <f>IFERROR(_xll.qlIndexFixing(Index1Y,$H1794,TRUE,_xll.ohTrigger(RecalcTrigger,Trigger1Y)),NA())</f>
        <v>1.5947629460223992E-2</v>
      </c>
      <c r="N1794" s="182">
        <f>IFERROR(_xll.qlIndexFixing(ONIndex1M,I1794,TRUE,_xll.ohTrigger(RecalcTrigger,Trigger1M)),NA())</f>
        <v>1.5138721664893495E-2</v>
      </c>
      <c r="O1794" s="44">
        <f>IFERROR(_xll.qlIndexFixing(ONIndex3M,I1794,TRUE,_xll.ohTrigger(RecalcTrigger,Trigger3M)),NA())</f>
        <v>1.541708777209827E-2</v>
      </c>
      <c r="P1794" s="44">
        <f>IFERROR(_xll.qlIndexFixing(ONIndex6M,I1794,TRUE,_xll.ohTrigger(RecalcTrigger,Trigger6M)),NA())</f>
        <v>1.5504844614291358E-2</v>
      </c>
      <c r="Q1794" s="183">
        <f>IFERROR(_xll.qlIndexFixing(ONIndex1Y,I1794,TRUE,_xll.ohTrigger(RecalcTrigger,Trigger1Y)),NA())</f>
        <v>1.5899009557216459E-2</v>
      </c>
    </row>
    <row r="1795" spans="2:17" x14ac:dyDescent="0.2">
      <c r="B1795" s="39" t="s">
        <v>42</v>
      </c>
      <c r="D1795" s="42">
        <f>_xll.qlCalendarAdvance(Calendar,$D1794,B1795,"f",FALSE)</f>
        <v>51953</v>
      </c>
      <c r="E1795" s="177">
        <f>_xll.qlInterestRateIndexValueDate(IndexON,D1795)</f>
        <v>51953</v>
      </c>
      <c r="F1795" s="193">
        <f>IFERROR(_xll.qlIndexFixing(IndexON,D1795,TRUE,_xll.ohTrigger(RecalcTrigger,TriggerON)),NA())</f>
        <v>1.5071546757443599E-2</v>
      </c>
      <c r="H1795" s="42">
        <f>_xll.qlCalendarAdvance(Calendar,$H1794,B1795,"f",FALSE)</f>
        <v>51953</v>
      </c>
      <c r="I1795" s="177">
        <f>_xll.qlInterestRateIndexValueDate(Index1M,$H1795)</f>
        <v>51957</v>
      </c>
      <c r="J1795" s="182">
        <f>IFERROR(_xll.qlIndexFixing(Index1M,$H1795,TRUE,_xll.ohTrigger(RecalcTrigger,Trigger1M)),NA())</f>
        <v>1.5144718149848531E-2</v>
      </c>
      <c r="K1795" s="44">
        <f>IFERROR(_xll.qlIndexFixing(Index3M,H1795,TRUE,_xll.ohTrigger(RecalcTrigger,Trigger3M)),NA())</f>
        <v>1.5432180699326281E-2</v>
      </c>
      <c r="L1795" s="44">
        <f>IFERROR(_xll.qlIndexFixing(Index6M,$H1795,TRUE,_xll.ohTrigger(RecalcTrigger,Trigger6M)),NA())</f>
        <v>1.5556309780754705E-2</v>
      </c>
      <c r="M1795" s="183">
        <f>IFERROR(_xll.qlIndexFixing(Index1Y,$H1795,TRUE,_xll.ohTrigger(RecalcTrigger,Trigger1Y)),NA())</f>
        <v>1.5944906416372875E-2</v>
      </c>
      <c r="N1795" s="182">
        <f>IFERROR(_xll.qlIndexFixing(ONIndex1M,I1795,TRUE,_xll.ohTrigger(RecalcTrigger,Trigger1M)),NA())</f>
        <v>1.5138369253321571E-2</v>
      </c>
      <c r="O1795" s="44">
        <f>IFERROR(_xll.qlIndexFixing(ONIndex3M,I1795,TRUE,_xll.ohTrigger(RecalcTrigger,Trigger3M)),NA())</f>
        <v>1.5415652314569428E-2</v>
      </c>
      <c r="P1795" s="44">
        <f>IFERROR(_xll.qlIndexFixing(ONIndex6M,I1795,TRUE,_xll.ohTrigger(RecalcTrigger,Trigger6M)),NA())</f>
        <v>1.5505162558138608E-2</v>
      </c>
      <c r="Q1795" s="183">
        <f>IFERROR(_xll.qlIndexFixing(ONIndex1Y,I1795,TRUE,_xll.ohTrigger(RecalcTrigger,Trigger1Y)),NA())</f>
        <v>1.5895621519781855E-2</v>
      </c>
    </row>
    <row r="1796" spans="2:17" x14ac:dyDescent="0.2">
      <c r="B1796" s="39" t="s">
        <v>42</v>
      </c>
      <c r="D1796" s="42">
        <f>_xll.qlCalendarAdvance(Calendar,$D1795,B1796,"f",FALSE)</f>
        <v>51964</v>
      </c>
      <c r="E1796" s="177">
        <f>_xll.qlInterestRateIndexValueDate(IndexON,D1796)</f>
        <v>51964</v>
      </c>
      <c r="F1796" s="193">
        <f>IFERROR(_xll.qlIndexFixing(IndexON,D1796,TRUE,_xll.ohTrigger(RecalcTrigger,TriggerON)),NA())</f>
        <v>1.5068032859444358E-2</v>
      </c>
      <c r="H1796" s="42">
        <f>_xll.qlCalendarAdvance(Calendar,$H1795,B1796,"f",FALSE)</f>
        <v>51964</v>
      </c>
      <c r="I1796" s="177">
        <f>_xll.qlInterestRateIndexValueDate(Index1M,$H1796)</f>
        <v>51966</v>
      </c>
      <c r="J1796" s="182">
        <f>IFERROR(_xll.qlIndexFixing(Index1M,$H1796,TRUE,_xll.ohTrigger(RecalcTrigger,Trigger1M)),NA())</f>
        <v>1.514339754222882E-2</v>
      </c>
      <c r="K1796" s="44">
        <f>IFERROR(_xll.qlIndexFixing(Index3M,H1796,TRUE,_xll.ohTrigger(RecalcTrigger,Trigger3M)),NA())</f>
        <v>1.5429649866945694E-2</v>
      </c>
      <c r="L1796" s="44">
        <f>IFERROR(_xll.qlIndexFixing(Index6M,$H1796,TRUE,_xll.ohTrigger(RecalcTrigger,Trigger6M)),NA())</f>
        <v>1.5555515379101175E-2</v>
      </c>
      <c r="M1796" s="183">
        <f>IFERROR(_xll.qlIndexFixing(Index1Y,$H1796,TRUE,_xll.ohTrigger(RecalcTrigger,Trigger1Y)),NA())</f>
        <v>1.5941468296084459E-2</v>
      </c>
      <c r="N1796" s="182">
        <f>IFERROR(_xll.qlIndexFixing(ONIndex1M,I1796,TRUE,_xll.ohTrigger(RecalcTrigger,Trigger1M)),NA())</f>
        <v>1.5135502803715895E-2</v>
      </c>
      <c r="O1796" s="44">
        <f>IFERROR(_xll.qlIndexFixing(ONIndex3M,I1796,TRUE,_xll.ohTrigger(RecalcTrigger,Trigger3M)),NA())</f>
        <v>1.5411617406098088E-2</v>
      </c>
      <c r="P1796" s="44">
        <f>IFERROR(_xll.qlIndexFixing(ONIndex6M,I1796,TRUE,_xll.ohTrigger(RecalcTrigger,Trigger6M)),NA())</f>
        <v>1.5502830063205408E-2</v>
      </c>
      <c r="Q1796" s="183">
        <f>IFERROR(_xll.qlIndexFixing(ONIndex1Y,I1796,TRUE,_xll.ohTrigger(RecalcTrigger,Trigger1Y)),NA())</f>
        <v>1.5889488930369566E-2</v>
      </c>
    </row>
    <row r="1797" spans="2:17" x14ac:dyDescent="0.2">
      <c r="B1797" s="39" t="s">
        <v>42</v>
      </c>
      <c r="D1797" s="42">
        <f>_xll.qlCalendarAdvance(Calendar,$D1796,B1797,"f",FALSE)</f>
        <v>51971</v>
      </c>
      <c r="E1797" s="177">
        <f>_xll.qlInterestRateIndexValueDate(IndexON,D1797)</f>
        <v>51971</v>
      </c>
      <c r="F1797" s="193">
        <f>IFERROR(_xll.qlIndexFixing(IndexON,D1797,TRUE,_xll.ohTrigger(RecalcTrigger,TriggerON)),NA())</f>
        <v>1.5066047305722918E-2</v>
      </c>
      <c r="H1797" s="42">
        <f>_xll.qlCalendarAdvance(Calendar,$H1796,B1797,"f",FALSE)</f>
        <v>51971</v>
      </c>
      <c r="I1797" s="177">
        <f>_xll.qlInterestRateIndexValueDate(Index1M,$H1797)</f>
        <v>51973</v>
      </c>
      <c r="J1797" s="182">
        <f>IFERROR(_xll.qlIndexFixing(Index1M,$H1797,TRUE,_xll.ohTrigger(RecalcTrigger,Trigger1M)),NA())</f>
        <v>1.5142212690552048E-2</v>
      </c>
      <c r="K1797" s="44">
        <f>IFERROR(_xll.qlIndexFixing(Index3M,H1797,TRUE,_xll.ohTrigger(RecalcTrigger,Trigger3M)),NA())</f>
        <v>1.5427711112314571E-2</v>
      </c>
      <c r="L1797" s="44">
        <f>IFERROR(_xll.qlIndexFixing(Index6M,$H1797,TRUE,_xll.ohTrigger(RecalcTrigger,Trigger6M)),NA())</f>
        <v>1.5554912759224989E-2</v>
      </c>
      <c r="M1797" s="183">
        <f>IFERROR(_xll.qlIndexFixing(Index1Y,$H1797,TRUE,_xll.ohTrigger(RecalcTrigger,Trigger1Y)),NA())</f>
        <v>1.5938843319864948E-2</v>
      </c>
      <c r="N1797" s="182">
        <f>IFERROR(_xll.qlIndexFixing(ONIndex1M,I1797,TRUE,_xll.ohTrigger(RecalcTrigger,Trigger1M)),NA())</f>
        <v>1.5134286539666419E-2</v>
      </c>
      <c r="O1797" s="44">
        <f>IFERROR(_xll.qlIndexFixing(ONIndex3M,I1797,TRUE,_xll.ohTrigger(RecalcTrigger,Trigger3M)),NA())</f>
        <v>1.5409535220154424E-2</v>
      </c>
      <c r="P1797" s="44">
        <f>IFERROR(_xll.qlIndexFixing(ONIndex6M,I1797,TRUE,_xll.ohTrigger(RecalcTrigger,Trigger6M)),NA())</f>
        <v>1.5502069320536549E-2</v>
      </c>
      <c r="Q1797" s="183">
        <f>IFERROR(_xll.qlIndexFixing(ONIndex1Y,I1797,TRUE,_xll.ohTrigger(RecalcTrigger,Trigger1Y)),NA())</f>
        <v>1.5885855900652501E-2</v>
      </c>
    </row>
    <row r="1798" spans="2:17" x14ac:dyDescent="0.2">
      <c r="B1798" s="39" t="s">
        <v>42</v>
      </c>
      <c r="D1798" s="42">
        <f>_xll.qlCalendarAdvance(Calendar,$D1797,B1798,"f",FALSE)</f>
        <v>51978</v>
      </c>
      <c r="E1798" s="177">
        <f>_xll.qlInterestRateIndexValueDate(IndexON,D1798)</f>
        <v>51978</v>
      </c>
      <c r="F1798" s="193">
        <f>IFERROR(_xll.qlIndexFixing(IndexON,D1798,TRUE,_xll.ohTrigger(RecalcTrigger,TriggerON)),NA())</f>
        <v>1.5064088543530474E-2</v>
      </c>
      <c r="H1798" s="42">
        <f>_xll.qlCalendarAdvance(Calendar,$H1797,B1798,"f",FALSE)</f>
        <v>51978</v>
      </c>
      <c r="I1798" s="177">
        <f>_xll.qlInterestRateIndexValueDate(Index1M,$H1798)</f>
        <v>51980</v>
      </c>
      <c r="J1798" s="182">
        <f>IFERROR(_xll.qlIndexFixing(Index1M,$H1798,TRUE,_xll.ohTrigger(RecalcTrigger,Trigger1M)),NA())</f>
        <v>1.5141047982139832E-2</v>
      </c>
      <c r="K1798" s="44">
        <f>IFERROR(_xll.qlIndexFixing(Index3M,H1798,TRUE,_xll.ohTrigger(RecalcTrigger,Trigger3M)),NA())</f>
        <v>1.5425798417496217E-2</v>
      </c>
      <c r="L1798" s="44">
        <f>IFERROR(_xll.qlIndexFixing(Index6M,$H1798,TRUE,_xll.ohTrigger(RecalcTrigger,Trigger6M)),NA())</f>
        <v>1.5554323526828343E-2</v>
      </c>
      <c r="M1798" s="183">
        <f>IFERROR(_xll.qlIndexFixing(Index1Y,$H1798,TRUE,_xll.ohTrigger(RecalcTrigger,Trigger1Y)),NA())</f>
        <v>1.5936261467483743E-2</v>
      </c>
      <c r="N1798" s="182">
        <f>IFERROR(_xll.qlIndexFixing(ONIndex1M,I1798,TRUE,_xll.ohTrigger(RecalcTrigger,Trigger1M)),NA())</f>
        <v>1.5133090274019878E-2</v>
      </c>
      <c r="O1798" s="44">
        <f>IFERROR(_xll.qlIndexFixing(ONIndex3M,I1798,TRUE,_xll.ohTrigger(RecalcTrigger,Trigger3M)),NA())</f>
        <v>1.5407478470423897E-2</v>
      </c>
      <c r="P1798" s="44">
        <f>IFERROR(_xll.qlIndexFixing(ONIndex6M,I1798,TRUE,_xll.ohTrigger(RecalcTrigger,Trigger6M)),NA())</f>
        <v>1.5501321349571384E-2</v>
      </c>
      <c r="Q1798" s="183">
        <f>IFERROR(_xll.qlIndexFixing(ONIndex1Y,I1798,TRUE,_xll.ohTrigger(RecalcTrigger,Trigger1Y)),NA())</f>
        <v>1.5882261955990629E-2</v>
      </c>
    </row>
    <row r="1799" spans="2:17" x14ac:dyDescent="0.2">
      <c r="B1799" s="39" t="s">
        <v>42</v>
      </c>
      <c r="D1799" s="42">
        <f>_xll.qlCalendarAdvance(Calendar,$D1798,B1799,"f",FALSE)</f>
        <v>51985</v>
      </c>
      <c r="E1799" s="177">
        <f>_xll.qlInterestRateIndexValueDate(IndexON,D1799)</f>
        <v>51985</v>
      </c>
      <c r="F1799" s="193">
        <f>IFERROR(_xll.qlIndexFixing(IndexON,D1799,TRUE,_xll.ohTrigger(RecalcTrigger,TriggerON)),NA())</f>
        <v>1.5062156671028504E-2</v>
      </c>
      <c r="H1799" s="42">
        <f>_xll.qlCalendarAdvance(Calendar,$H1798,B1799,"f",FALSE)</f>
        <v>51985</v>
      </c>
      <c r="I1799" s="177">
        <f>_xll.qlInterestRateIndexValueDate(Index1M,$H1799)</f>
        <v>51988</v>
      </c>
      <c r="J1799" s="182">
        <f>IFERROR(_xll.qlIndexFixing(Index1M,$H1799,TRUE,_xll.ohTrigger(RecalcTrigger,Trigger1M)),NA())</f>
        <v>1.5139503222171745E-2</v>
      </c>
      <c r="K1799" s="44">
        <f>IFERROR(_xll.qlIndexFixing(Index3M,H1799,TRUE,_xll.ohTrigger(RecalcTrigger,Trigger3M)),NA())</f>
        <v>1.5424246768249904E-2</v>
      </c>
      <c r="L1799" s="44">
        <f>IFERROR(_xll.qlIndexFixing(Index6M,$H1799,TRUE,_xll.ohTrigger(RecalcTrigger,Trigger6M)),NA())</f>
        <v>1.5554264357577549E-2</v>
      </c>
      <c r="M1799" s="183">
        <f>IFERROR(_xll.qlIndexFixing(Index1Y,$H1799,TRUE,_xll.ohTrigger(RecalcTrigger,Trigger1Y)),NA())</f>
        <v>1.5933761007208773E-2</v>
      </c>
      <c r="N1799" s="182">
        <f>IFERROR(_xll.qlIndexFixing(ONIndex1M,I1799,TRUE,_xll.ohTrigger(RecalcTrigger,Trigger1M)),NA())</f>
        <v>1.5131747693573061E-2</v>
      </c>
      <c r="O1799" s="44">
        <f>IFERROR(_xll.qlIndexFixing(ONIndex3M,I1799,TRUE,_xll.ohTrigger(RecalcTrigger,Trigger3M)),NA())</f>
        <v>1.5405159159920245E-2</v>
      </c>
      <c r="P1799" s="44">
        <f>IFERROR(_xll.qlIndexFixing(ONIndex6M,I1799,TRUE,_xll.ohTrigger(RecalcTrigger,Trigger6M)),NA())</f>
        <v>1.5500482216568301E-2</v>
      </c>
      <c r="Q1799" s="183">
        <f>IFERROR(_xll.qlIndexFixing(ONIndex1Y,I1799,TRUE,_xll.ohTrigger(RecalcTrigger,Trigger1Y)),NA())</f>
        <v>1.5878202618644366E-2</v>
      </c>
    </row>
    <row r="1800" spans="2:17" x14ac:dyDescent="0.2">
      <c r="B1800" s="39" t="s">
        <v>42</v>
      </c>
      <c r="D1800" s="42">
        <f>_xll.qlCalendarAdvance(Calendar,$D1799,B1800,"f",FALSE)</f>
        <v>51992</v>
      </c>
      <c r="E1800" s="177">
        <f>_xll.qlInterestRateIndexValueDate(IndexON,D1800)</f>
        <v>51992</v>
      </c>
      <c r="F1800" s="193">
        <f>IFERROR(_xll.qlIndexFixing(IndexON,D1800,TRUE,_xll.ohTrigger(RecalcTrigger,TriggerON)),NA())</f>
        <v>1.5060251786938039E-2</v>
      </c>
      <c r="H1800" s="42">
        <f>_xll.qlCalendarAdvance(Calendar,$H1799,B1800,"f",FALSE)</f>
        <v>51992</v>
      </c>
      <c r="I1800" s="177">
        <f>_xll.qlInterestRateIndexValueDate(Index1M,$H1800)</f>
        <v>51994</v>
      </c>
      <c r="J1800" s="182">
        <f>IFERROR(_xll.qlIndexFixing(Index1M,$H1800,TRUE,_xll.ohTrigger(RecalcTrigger,Trigger1M)),NA())</f>
        <v>1.5138779283923043E-2</v>
      </c>
      <c r="K1800" s="44">
        <f>IFERROR(_xll.qlIndexFixing(Index3M,H1800,TRUE,_xll.ohTrigger(RecalcTrigger,Trigger3M)),NA())</f>
        <v>1.542225369445077E-2</v>
      </c>
      <c r="L1800" s="44">
        <f>IFERROR(_xll.qlIndexFixing(Index6M,$H1800,TRUE,_xll.ohTrigger(RecalcTrigger,Trigger6M)),NA())</f>
        <v>1.5554084681217151E-2</v>
      </c>
      <c r="M1800" s="183">
        <f>IFERROR(_xll.qlIndexFixing(Index1Y,$H1800,TRUE,_xll.ohTrigger(RecalcTrigger,Trigger1Y)),NA())</f>
        <v>1.5931227668091959E-2</v>
      </c>
      <c r="N1800" s="182">
        <f>IFERROR(_xll.qlIndexFixing(ONIndex1M,I1800,TRUE,_xll.ohTrigger(RecalcTrigger,Trigger1M)),NA())</f>
        <v>1.5130758026424829E-2</v>
      </c>
      <c r="O1800" s="44">
        <f>IFERROR(_xll.qlIndexFixing(ONIndex3M,I1800,TRUE,_xll.ohTrigger(RecalcTrigger,Trigger3M)),NA())</f>
        <v>1.540344163603713E-2</v>
      </c>
      <c r="P1800" s="44">
        <f>IFERROR(_xll.qlIndexFixing(ONIndex6M,I1800,TRUE,_xll.ohTrigger(RecalcTrigger,Trigger6M)),NA())</f>
        <v>1.5499863886061505E-2</v>
      </c>
      <c r="Q1800" s="183">
        <f>IFERROR(_xll.qlIndexFixing(ONIndex1Y,I1800,TRUE,_xll.ohTrigger(RecalcTrigger,Trigger1Y)),NA())</f>
        <v>1.5875191848211401E-2</v>
      </c>
    </row>
    <row r="1801" spans="2:17" x14ac:dyDescent="0.2">
      <c r="B1801" s="39" t="s">
        <v>42</v>
      </c>
      <c r="D1801" s="42">
        <f>_xll.qlCalendarAdvance(Calendar,$D1800,B1801,"f",FALSE)</f>
        <v>51999</v>
      </c>
      <c r="E1801" s="177">
        <f>_xll.qlInterestRateIndexValueDate(IndexON,D1801)</f>
        <v>51999</v>
      </c>
      <c r="F1801" s="193">
        <f>IFERROR(_xll.qlIndexFixing(IndexON,D1801,TRUE,_xll.ohTrigger(RecalcTrigger,TriggerON)),NA())</f>
        <v>1.5058373989580431E-2</v>
      </c>
      <c r="H1801" s="42">
        <f>_xll.qlCalendarAdvance(Calendar,$H1800,B1801,"f",FALSE)</f>
        <v>51999</v>
      </c>
      <c r="I1801" s="177">
        <f>_xll.qlInterestRateIndexValueDate(Index1M,$H1801)</f>
        <v>52001</v>
      </c>
      <c r="J1801" s="182">
        <f>IFERROR(_xll.qlIndexFixing(Index1M,$H1801,TRUE,_xll.ohTrigger(RecalcTrigger,Trigger1M)),NA())</f>
        <v>1.5137675438540443E-2</v>
      </c>
      <c r="K1801" s="44">
        <f>IFERROR(_xll.qlIndexFixing(Index3M,H1801,TRUE,_xll.ohTrigger(RecalcTrigger,Trigger3M)),NA())</f>
        <v>1.5420421536001467E-2</v>
      </c>
      <c r="L1801" s="44">
        <f>IFERROR(_xll.qlIndexFixing(Index6M,$H1801,TRUE,_xll.ohTrigger(RecalcTrigger,Trigger6M)),NA())</f>
        <v>1.5553538729409518E-2</v>
      </c>
      <c r="M1801" s="183">
        <f>IFERROR(_xll.qlIndexFixing(Index1Y,$H1801,TRUE,_xll.ohTrigger(RecalcTrigger,Trigger1Y)),NA())</f>
        <v>1.5928775988019412E-2</v>
      </c>
      <c r="N1801" s="182">
        <f>IFERROR(_xll.qlIndexFixing(ONIndex1M,I1801,TRUE,_xll.ohTrigger(RecalcTrigger,Trigger1M)),NA())</f>
        <v>1.5129622188680969E-2</v>
      </c>
      <c r="O1801" s="44">
        <f>IFERROR(_xll.qlIndexFixing(ONIndex3M,I1801,TRUE,_xll.ohTrigger(RecalcTrigger,Trigger3M)),NA())</f>
        <v>1.5401461729958044E-2</v>
      </c>
      <c r="P1801" s="44">
        <f>IFERROR(_xll.qlIndexFixing(ONIndex6M,I1801,TRUE,_xll.ohTrigger(RecalcTrigger,Trigger6M)),NA())</f>
        <v>1.5499154476010801E-2</v>
      </c>
      <c r="Q1801" s="183">
        <f>IFERROR(_xll.qlIndexFixing(ONIndex1Y,I1801,TRUE,_xll.ohTrigger(RecalcTrigger,Trigger1Y)),NA())</f>
        <v>1.5871715948563292E-2</v>
      </c>
    </row>
    <row r="1802" spans="2:17" x14ac:dyDescent="0.2">
      <c r="B1802" s="39" t="s">
        <v>42</v>
      </c>
      <c r="D1802" s="42">
        <f>_xll.qlCalendarAdvance(Calendar,$D1801,B1802,"f",FALSE)</f>
        <v>52006</v>
      </c>
      <c r="E1802" s="177">
        <f>_xll.qlInterestRateIndexValueDate(IndexON,D1802)</f>
        <v>52006</v>
      </c>
      <c r="F1802" s="193">
        <f>IFERROR(_xll.qlIndexFixing(IndexON,D1802,TRUE,_xll.ohTrigger(RecalcTrigger,TriggerON)),NA())</f>
        <v>1.5056523377516839E-2</v>
      </c>
      <c r="H1802" s="42">
        <f>_xll.qlCalendarAdvance(Calendar,$H1801,B1802,"f",FALSE)</f>
        <v>52006</v>
      </c>
      <c r="I1802" s="177">
        <f>_xll.qlInterestRateIndexValueDate(Index1M,$H1802)</f>
        <v>52008</v>
      </c>
      <c r="J1802" s="182">
        <f>IFERROR(_xll.qlIndexFixing(Index1M,$H1802,TRUE,_xll.ohTrigger(RecalcTrigger,Trigger1M)),NA())</f>
        <v>1.5136592025253859E-2</v>
      </c>
      <c r="K1802" s="44">
        <f>IFERROR(_xll.qlIndexFixing(Index3M,H1802,TRUE,_xll.ohTrigger(RecalcTrigger,Trigger3M)),NA())</f>
        <v>1.541861580309392E-2</v>
      </c>
      <c r="L1802" s="44">
        <f>IFERROR(_xll.qlIndexFixing(Index6M,$H1802,TRUE,_xll.ohTrigger(RecalcTrigger,Trigger6M)),NA())</f>
        <v>1.5553006341580642E-2</v>
      </c>
      <c r="M1802" s="183">
        <f>IFERROR(_xll.qlIndexFixing(Index1Y,$H1802,TRUE,_xll.ohTrigger(RecalcTrigger,Trigger1Y)),NA())</f>
        <v>1.5926367965661024E-2</v>
      </c>
      <c r="N1802" s="182">
        <f>IFERROR(_xll.qlIndexFixing(ONIndex1M,I1802,TRUE,_xll.ohTrigger(RecalcTrigger,Trigger1M)),NA())</f>
        <v>1.5128506637989148E-2</v>
      </c>
      <c r="O1802" s="44">
        <f>IFERROR(_xll.qlIndexFixing(ONIndex3M,I1802,TRUE,_xll.ohTrigger(RecalcTrigger,Trigger3M)),NA())</f>
        <v>1.5399507616766783E-2</v>
      </c>
      <c r="P1802" s="44">
        <f>IFERROR(_xll.qlIndexFixing(ONIndex6M,I1802,TRUE,_xll.ohTrigger(RecalcTrigger,Trigger6M)),NA())</f>
        <v>1.5498458001932391E-2</v>
      </c>
      <c r="Q1802" s="183">
        <f>IFERROR(_xll.qlIndexFixing(ONIndex1Y,I1802,TRUE,_xll.ohTrigger(RecalcTrigger,Trigger1Y)),NA())</f>
        <v>1.5868279660509188E-2</v>
      </c>
    </row>
    <row r="1803" spans="2:17" x14ac:dyDescent="0.2">
      <c r="B1803" s="39" t="s">
        <v>42</v>
      </c>
      <c r="D1803" s="42">
        <f>_xll.qlCalendarAdvance(Calendar,$D1802,B1803,"f",FALSE)</f>
        <v>52013</v>
      </c>
      <c r="E1803" s="177">
        <f>_xll.qlInterestRateIndexValueDate(IndexON,D1803)</f>
        <v>52013</v>
      </c>
      <c r="F1803" s="193">
        <f>IFERROR(_xll.qlIndexFixing(IndexON,D1803,TRUE,_xll.ohTrigger(RecalcTrigger,TriggerON)),NA())</f>
        <v>1.5054700048988678E-2</v>
      </c>
      <c r="H1803" s="42">
        <f>_xll.qlCalendarAdvance(Calendar,$H1802,B1803,"f",FALSE)</f>
        <v>52013</v>
      </c>
      <c r="I1803" s="177">
        <f>_xll.qlInterestRateIndexValueDate(Index1M,$H1803)</f>
        <v>52015</v>
      </c>
      <c r="J1803" s="182">
        <f>IFERROR(_xll.qlIndexFixing(Index1M,$H1803,TRUE,_xll.ohTrigger(RecalcTrigger,Trigger1M)),NA())</f>
        <v>1.5135529116268032E-2</v>
      </c>
      <c r="K1803" s="44">
        <f>IFERROR(_xll.qlIndexFixing(Index3M,H1803,TRUE,_xll.ohTrigger(RecalcTrigger,Trigger3M)),NA())</f>
        <v>1.5416836585284314E-2</v>
      </c>
      <c r="L1803" s="44">
        <f>IFERROR(_xll.qlIndexFixing(Index6M,$H1803,TRUE,_xll.ohTrigger(RecalcTrigger,Trigger6M)),NA())</f>
        <v>1.5551579628318846E-2</v>
      </c>
      <c r="M1803" s="183">
        <f>IFERROR(_xll.qlIndexFixing(Index1Y,$H1803,TRUE,_xll.ohTrigger(RecalcTrigger,Trigger1Y)),NA())</f>
        <v>1.5924003734497084E-2</v>
      </c>
      <c r="N1803" s="182">
        <f>IFERROR(_xll.qlIndexFixing(ONIndex1M,I1803,TRUE,_xll.ohTrigger(RecalcTrigger,Trigger1M)),NA())</f>
        <v>1.512741144621188E-2</v>
      </c>
      <c r="O1803" s="44">
        <f>IFERROR(_xll.qlIndexFixing(ONIndex3M,I1803,TRUE,_xll.ohTrigger(RecalcTrigger,Trigger3M)),NA())</f>
        <v>1.5397579385991733E-2</v>
      </c>
      <c r="P1803" s="44">
        <f>IFERROR(_xll.qlIndexFixing(ONIndex6M,I1803,TRUE,_xll.ohTrigger(RecalcTrigger,Trigger6M)),NA())</f>
        <v>1.5497774504913409E-2</v>
      </c>
      <c r="Q1803" s="183">
        <f>IFERROR(_xll.qlIndexFixing(ONIndex1Y,I1803,TRUE,_xll.ohTrigger(RecalcTrigger,Trigger1Y)),NA())</f>
        <v>1.5864883115863648E-2</v>
      </c>
    </row>
    <row r="1804" spans="2:17" x14ac:dyDescent="0.2">
      <c r="B1804" s="39" t="s">
        <v>42</v>
      </c>
      <c r="D1804" s="42">
        <f>_xll.qlCalendarAdvance(Calendar,$D1803,B1804,"f",FALSE)</f>
        <v>52020</v>
      </c>
      <c r="E1804" s="177">
        <f>_xll.qlInterestRateIndexValueDate(IndexON,D1804)</f>
        <v>52020</v>
      </c>
      <c r="F1804" s="193">
        <f>IFERROR(_xll.qlIndexFixing(IndexON,D1804,TRUE,_xll.ohTrigger(RecalcTrigger,TriggerON)),NA())</f>
        <v>1.505290410271698E-2</v>
      </c>
      <c r="H1804" s="42">
        <f>_xll.qlCalendarAdvance(Calendar,$H1803,B1804,"f",FALSE)</f>
        <v>52020</v>
      </c>
      <c r="I1804" s="177">
        <f>_xll.qlInterestRateIndexValueDate(Index1M,$H1804)</f>
        <v>52022</v>
      </c>
      <c r="J1804" s="182">
        <f>IFERROR(_xll.qlIndexFixing(Index1M,$H1804,TRUE,_xll.ohTrigger(RecalcTrigger,Trigger1M)),NA())</f>
        <v>1.5134486783795198E-2</v>
      </c>
      <c r="K1804" s="44">
        <f>IFERROR(_xll.qlIndexFixing(Index3M,H1804,TRUE,_xll.ohTrigger(RecalcTrigger,Trigger3M)),NA())</f>
        <v>1.5415083972123628E-2</v>
      </c>
      <c r="L1804" s="44">
        <f>IFERROR(_xll.qlIndexFixing(Index6M,$H1804,TRUE,_xll.ohTrigger(RecalcTrigger,Trigger6M)),NA())</f>
        <v>1.555107159156869E-2</v>
      </c>
      <c r="M1804" s="183">
        <f>IFERROR(_xll.qlIndexFixing(Index1Y,$H1804,TRUE,_xll.ohTrigger(RecalcTrigger,Trigger1Y)),NA())</f>
        <v>1.5921683428012052E-2</v>
      </c>
      <c r="N1804" s="182">
        <f>IFERROR(_xll.qlIndexFixing(ONIndex1M,I1804,TRUE,_xll.ohTrigger(RecalcTrigger,Trigger1M)),NA())</f>
        <v>1.51263366856913E-2</v>
      </c>
      <c r="O1804" s="44">
        <f>IFERROR(_xll.qlIndexFixing(ONIndex3M,I1804,TRUE,_xll.ohTrigger(RecalcTrigger,Trigger3M)),NA())</f>
        <v>1.5395677126761598E-2</v>
      </c>
      <c r="P1804" s="44">
        <f>IFERROR(_xll.qlIndexFixing(ONIndex6M,I1804,TRUE,_xll.ohTrigger(RecalcTrigger,Trigger6M)),NA())</f>
        <v>1.5497104026280795E-2</v>
      </c>
      <c r="Q1804" s="183">
        <f>IFERROR(_xll.qlIndexFixing(ONIndex1Y,I1804,TRUE,_xll.ohTrigger(RecalcTrigger,Trigger1Y)),NA())</f>
        <v>1.586152644628136E-2</v>
      </c>
    </row>
    <row r="1805" spans="2:17" x14ac:dyDescent="0.2">
      <c r="B1805" s="39" t="s">
        <v>42</v>
      </c>
      <c r="D1805" s="42">
        <f>_xll.qlCalendarAdvance(Calendar,$D1804,B1805,"f",FALSE)</f>
        <v>52027</v>
      </c>
      <c r="E1805" s="177">
        <f>_xll.qlInterestRateIndexValueDate(IndexON,D1805)</f>
        <v>52027</v>
      </c>
      <c r="F1805" s="193">
        <f>IFERROR(_xll.qlIndexFixing(IndexON,D1805,TRUE,_xll.ohTrigger(RecalcTrigger,TriggerON)),NA())</f>
        <v>1.505113563710303E-2</v>
      </c>
      <c r="H1805" s="42">
        <f>_xll.qlCalendarAdvance(Calendar,$H1804,B1805,"f",FALSE)</f>
        <v>52027</v>
      </c>
      <c r="I1805" s="177">
        <f>_xll.qlInterestRateIndexValueDate(Index1M,$H1805)</f>
        <v>52029</v>
      </c>
      <c r="J1805" s="182">
        <f>IFERROR(_xll.qlIndexFixing(Index1M,$H1805,TRUE,_xll.ohTrigger(RecalcTrigger,Trigger1M)),NA())</f>
        <v>1.5133465100042598E-2</v>
      </c>
      <c r="K1805" s="44">
        <f>IFERROR(_xll.qlIndexFixing(Index3M,H1805,TRUE,_xll.ohTrigger(RecalcTrigger,Trigger3M)),NA())</f>
        <v>1.5413358053169787E-2</v>
      </c>
      <c r="L1805" s="44">
        <f>IFERROR(_xll.qlIndexFixing(Index6M,$H1805,TRUE,_xll.ohTrigger(RecalcTrigger,Trigger6M)),NA())</f>
        <v>1.5550577232555074E-2</v>
      </c>
      <c r="M1805" s="183">
        <f>IFERROR(_xll.qlIndexFixing(Index1Y,$H1805,TRUE,_xll.ohTrigger(RecalcTrigger,Trigger1Y)),NA())</f>
        <v>1.5919407179693892E-2</v>
      </c>
      <c r="N1805" s="182">
        <f>IFERROR(_xll.qlIndexFixing(ONIndex1M,I1805,TRUE,_xll.ohTrigger(RecalcTrigger,Trigger1M)),NA())</f>
        <v>1.5125282428369857E-2</v>
      </c>
      <c r="O1805" s="44">
        <f>IFERROR(_xll.qlIndexFixing(ONIndex3M,I1805,TRUE,_xll.ohTrigger(RecalcTrigger,Trigger3M)),NA())</f>
        <v>1.5393800928125145E-2</v>
      </c>
      <c r="P1805" s="44">
        <f>IFERROR(_xll.qlIndexFixing(ONIndex6M,I1805,TRUE,_xll.ohTrigger(RecalcTrigger,Trigger6M)),NA())</f>
        <v>1.5496446607121683E-2</v>
      </c>
      <c r="Q1805" s="183">
        <f>IFERROR(_xll.qlIndexFixing(ONIndex1Y,I1805,TRUE,_xll.ohTrigger(RecalcTrigger,Trigger1Y)),NA())</f>
        <v>1.585820978341701E-2</v>
      </c>
    </row>
    <row r="1806" spans="2:17" x14ac:dyDescent="0.2">
      <c r="B1806" s="39" t="s">
        <v>42</v>
      </c>
      <c r="D1806" s="42">
        <f>_xll.qlCalendarAdvance(Calendar,$D1805,B1806,"f",FALSE)</f>
        <v>52034</v>
      </c>
      <c r="E1806" s="177">
        <f>_xll.qlInterestRateIndexValueDate(IndexON,D1806)</f>
        <v>52034</v>
      </c>
      <c r="F1806" s="193">
        <f>IFERROR(_xll.qlIndexFixing(IndexON,D1806,TRUE,_xll.ohTrigger(RecalcTrigger,TriggerON)),NA())</f>
        <v>1.5049394750388245E-2</v>
      </c>
      <c r="H1806" s="42">
        <f>_xll.qlCalendarAdvance(Calendar,$H1805,B1806,"f",FALSE)</f>
        <v>52034</v>
      </c>
      <c r="I1806" s="177">
        <f>_xll.qlInterestRateIndexValueDate(Index1M,$H1806)</f>
        <v>52036</v>
      </c>
      <c r="J1806" s="182">
        <f>IFERROR(_xll.qlIndexFixing(Index1M,$H1806,TRUE,_xll.ohTrigger(RecalcTrigger,Trigger1M)),NA())</f>
        <v>1.5132464137222468E-2</v>
      </c>
      <c r="K1806" s="44">
        <f>IFERROR(_xll.qlIndexFixing(Index3M,H1806,TRUE,_xll.ohTrigger(RecalcTrigger,Trigger3M)),NA())</f>
        <v>1.5411658917974634E-2</v>
      </c>
      <c r="L1806" s="44">
        <f>IFERROR(_xll.qlIndexFixing(Index6M,$H1806,TRUE,_xll.ohTrigger(RecalcTrigger,Trigger6M)),NA())</f>
        <v>1.5550096592745154E-2</v>
      </c>
      <c r="M1806" s="183">
        <f>IFERROR(_xll.qlIndexFixing(Index1Y,$H1806,TRUE,_xll.ohTrigger(RecalcTrigger,Trigger1Y)),NA())</f>
        <v>1.5917175123036909E-2</v>
      </c>
      <c r="N1806" s="182">
        <f>IFERROR(_xll.qlIndexFixing(ONIndex1M,I1806,TRUE,_xll.ohTrigger(RecalcTrigger,Trigger1M)),NA())</f>
        <v>1.5124248746429814E-2</v>
      </c>
      <c r="O1806" s="44">
        <f>IFERROR(_xll.qlIndexFixing(ONIndex3M,I1806,TRUE,_xll.ohTrigger(RecalcTrigger,Trigger3M)),NA())</f>
        <v>1.5391950879610761E-2</v>
      </c>
      <c r="P1806" s="44">
        <f>IFERROR(_xll.qlIndexFixing(ONIndex6M,I1806,TRUE,_xll.ohTrigger(RecalcTrigger,Trigger6M)),NA())</f>
        <v>1.5495802288523208E-2</v>
      </c>
      <c r="Q1806" s="183">
        <f>IFERROR(_xll.qlIndexFixing(ONIndex1Y,I1806,TRUE,_xll.ohTrigger(RecalcTrigger,Trigger1Y)),NA())</f>
        <v>1.585493325884535E-2</v>
      </c>
    </row>
    <row r="1807" spans="2:17" x14ac:dyDescent="0.2">
      <c r="B1807" s="39" t="s">
        <v>42</v>
      </c>
      <c r="D1807" s="42">
        <f>_xll.qlCalendarAdvance(Calendar,$D1806,B1807,"f",FALSE)</f>
        <v>52041</v>
      </c>
      <c r="E1807" s="177">
        <f>_xll.qlInterestRateIndexValueDate(IndexON,D1807)</f>
        <v>52041</v>
      </c>
      <c r="F1807" s="193">
        <f>IFERROR(_xll.qlIndexFixing(IndexON,D1807,TRUE,_xll.ohTrigger(RecalcTrigger,TriggerON)),NA())</f>
        <v>1.5047681541373592E-2</v>
      </c>
      <c r="H1807" s="42">
        <f>_xll.qlCalendarAdvance(Calendar,$H1806,B1807,"f",FALSE)</f>
        <v>52041</v>
      </c>
      <c r="I1807" s="177">
        <f>_xll.qlInterestRateIndexValueDate(Index1M,$H1807)</f>
        <v>52043</v>
      </c>
      <c r="J1807" s="182">
        <f>IFERROR(_xll.qlIndexFixing(Index1M,$H1807,TRUE,_xll.ohTrigger(RecalcTrigger,Trigger1M)),NA())</f>
        <v>1.5131483967537052E-2</v>
      </c>
      <c r="K1807" s="44">
        <f>IFERROR(_xll.qlIndexFixing(Index3M,H1807,TRUE,_xll.ohTrigger(RecalcTrigger,Trigger3M)),NA())</f>
        <v>1.5409986656093491E-2</v>
      </c>
      <c r="L1807" s="44">
        <f>IFERROR(_xll.qlIndexFixing(Index6M,$H1807,TRUE,_xll.ohTrigger(RecalcTrigger,Trigger6M)),NA())</f>
        <v>1.5550549313603007E-2</v>
      </c>
      <c r="M1807" s="183">
        <f>IFERROR(_xll.qlIndexFixing(Index1Y,$H1807,TRUE,_xll.ohTrigger(RecalcTrigger,Trigger1Y)),NA())</f>
        <v>1.5914987391538262E-2</v>
      </c>
      <c r="N1807" s="182">
        <f>IFERROR(_xll.qlIndexFixing(ONIndex1M,I1807,TRUE,_xll.ohTrigger(RecalcTrigger,Trigger1M)),NA())</f>
        <v>1.5123235712053429E-2</v>
      </c>
      <c r="O1807" s="44">
        <f>IFERROR(_xll.qlIndexFixing(ONIndex3M,I1807,TRUE,_xll.ohTrigger(RecalcTrigger,Trigger3M)),NA())</f>
        <v>1.5390127070267212E-2</v>
      </c>
      <c r="P1807" s="44">
        <f>IFERROR(_xll.qlIndexFixing(ONIndex6M,I1807,TRUE,_xll.ohTrigger(RecalcTrigger,Trigger6M)),NA())</f>
        <v>1.5495171111732375E-2</v>
      </c>
      <c r="Q1807" s="183">
        <f>IFERROR(_xll.qlIndexFixing(ONIndex1Y,I1807,TRUE,_xll.ohTrigger(RecalcTrigger,Trigger1Y)),NA())</f>
        <v>1.5851697004380938E-2</v>
      </c>
    </row>
    <row r="1808" spans="2:17" x14ac:dyDescent="0.2">
      <c r="B1808" s="39" t="s">
        <v>42</v>
      </c>
      <c r="D1808" s="42">
        <f>_xll.qlCalendarAdvance(Calendar,$D1807,B1808,"f",FALSE)</f>
        <v>52048</v>
      </c>
      <c r="E1808" s="177">
        <f>_xll.qlInterestRateIndexValueDate(IndexON,D1808)</f>
        <v>52048</v>
      </c>
      <c r="F1808" s="193">
        <f>IFERROR(_xll.qlIndexFixing(IndexON,D1808,TRUE,_xll.ohTrigger(RecalcTrigger,TriggerON)),NA())</f>
        <v>1.5045996108300486E-2</v>
      </c>
      <c r="H1808" s="42">
        <f>_xll.qlCalendarAdvance(Calendar,$H1807,B1808,"f",FALSE)</f>
        <v>52048</v>
      </c>
      <c r="I1808" s="177">
        <f>_xll.qlInterestRateIndexValueDate(Index1M,$H1808)</f>
        <v>52050</v>
      </c>
      <c r="J1808" s="182">
        <f>IFERROR(_xll.qlIndexFixing(Index1M,$H1808,TRUE,_xll.ohTrigger(RecalcTrigger,Trigger1M)),NA())</f>
        <v>1.5130524663201084E-2</v>
      </c>
      <c r="K1808" s="44">
        <f>IFERROR(_xll.qlIndexFixing(Index3M,H1808,TRUE,_xll.ohTrigger(RecalcTrigger,Trigger3M)),NA())</f>
        <v>1.5408341357081676E-2</v>
      </c>
      <c r="L1808" s="44">
        <f>IFERROR(_xll.qlIndexFixing(Index6M,$H1808,TRUE,_xll.ohTrigger(RecalcTrigger,Trigger6M)),NA())</f>
        <v>1.555009918054057E-2</v>
      </c>
      <c r="M1808" s="183">
        <f>IFERROR(_xll.qlIndexFixing(Index1Y,$H1808,TRUE,_xll.ohTrigger(RecalcTrigger,Trigger1Y)),NA())</f>
        <v>1.5912844118701249E-2</v>
      </c>
      <c r="N1808" s="182">
        <f>IFERROR(_xll.qlIndexFixing(ONIndex1M,I1808,TRUE,_xll.ohTrigger(RecalcTrigger,Trigger1M)),NA())</f>
        <v>1.5122243397343027E-2</v>
      </c>
      <c r="O1808" s="44">
        <f>IFERROR(_xll.qlIndexFixing(ONIndex3M,I1808,TRUE,_xll.ohTrigger(RecalcTrigger,Trigger3M)),NA())</f>
        <v>1.5388329589463012E-2</v>
      </c>
      <c r="P1808" s="44">
        <f>IFERROR(_xll.qlIndexFixing(ONIndex6M,I1808,TRUE,_xll.ohTrigger(RecalcTrigger,Trigger6M)),NA())</f>
        <v>1.5494553117836318E-2</v>
      </c>
      <c r="Q1808" s="183">
        <f>IFERROR(_xll.qlIndexFixing(ONIndex1Y,I1808,TRUE,_xll.ohTrigger(RecalcTrigger,Trigger1Y)),NA())</f>
        <v>1.5848501151598526E-2</v>
      </c>
    </row>
    <row r="1809" spans="2:17" x14ac:dyDescent="0.2">
      <c r="B1809" s="39" t="s">
        <v>42</v>
      </c>
      <c r="D1809" s="42">
        <f>_xll.qlCalendarAdvance(Calendar,$D1808,B1809,"f",FALSE)</f>
        <v>52055</v>
      </c>
      <c r="E1809" s="177">
        <f>_xll.qlInterestRateIndexValueDate(IndexON,D1809)</f>
        <v>52055</v>
      </c>
      <c r="F1809" s="193">
        <f>IFERROR(_xll.qlIndexFixing(IndexON,D1809,TRUE,_xll.ohTrigger(RecalcTrigger,TriggerON)),NA())</f>
        <v>1.5044338549650149E-2</v>
      </c>
      <c r="H1809" s="42">
        <f>_xll.qlCalendarAdvance(Calendar,$H1808,B1809,"f",FALSE)</f>
        <v>52055</v>
      </c>
      <c r="I1809" s="177">
        <f>_xll.qlInterestRateIndexValueDate(Index1M,$H1809)</f>
        <v>52057</v>
      </c>
      <c r="J1809" s="182">
        <f>IFERROR(_xll.qlIndexFixing(Index1M,$H1809,TRUE,_xll.ohTrigger(RecalcTrigger,Trigger1M)),NA())</f>
        <v>1.5129586296421804E-2</v>
      </c>
      <c r="K1809" s="44">
        <f>IFERROR(_xll.qlIndexFixing(Index3M,H1809,TRUE,_xll.ohTrigger(RecalcTrigger,Trigger3M)),NA())</f>
        <v>1.540672311049451E-2</v>
      </c>
      <c r="L1809" s="44">
        <f>IFERROR(_xll.qlIndexFixing(Index6M,$H1809,TRUE,_xll.ohTrigger(RecalcTrigger,Trigger6M)),NA())</f>
        <v>1.5549662901757577E-2</v>
      </c>
      <c r="M1809" s="183">
        <f>IFERROR(_xll.qlIndexFixing(Index1Y,$H1809,TRUE,_xll.ohTrigger(RecalcTrigger,Trigger1Y)),NA())</f>
        <v>1.5910745438033311E-2</v>
      </c>
      <c r="N1809" s="182">
        <f>IFERROR(_xll.qlIndexFixing(ONIndex1M,I1809,TRUE,_xll.ohTrigger(RecalcTrigger,Trigger1M)),NA())</f>
        <v>1.5121271874320996E-2</v>
      </c>
      <c r="O1809" s="44">
        <f>IFERROR(_xll.qlIndexFixing(ONIndex3M,I1809,TRUE,_xll.ohTrigger(RecalcTrigger,Trigger3M)),NA())</f>
        <v>1.5386558526406802E-2</v>
      </c>
      <c r="P1809" s="44">
        <f>IFERROR(_xll.qlIndexFixing(ONIndex6M,I1809,TRUE,_xll.ohTrigger(RecalcTrigger,Trigger6M)),NA())</f>
        <v>1.5493948347842235E-2</v>
      </c>
      <c r="Q1809" s="183">
        <f>IFERROR(_xll.qlIndexFixing(ONIndex1Y,I1809,TRUE,_xll.ohTrigger(RecalcTrigger,Trigger1Y)),NA())</f>
        <v>1.5845345832232738E-2</v>
      </c>
    </row>
    <row r="1810" spans="2:17" x14ac:dyDescent="0.2">
      <c r="B1810" s="39" t="s">
        <v>42</v>
      </c>
      <c r="D1810" s="42">
        <f>_xll.qlCalendarAdvance(Calendar,$D1809,B1810,"f",FALSE)</f>
        <v>52062</v>
      </c>
      <c r="E1810" s="177">
        <f>_xll.qlInterestRateIndexValueDate(IndexON,D1810)</f>
        <v>52062</v>
      </c>
      <c r="F1810" s="193">
        <f>IFERROR(_xll.qlIndexFixing(IndexON,D1810,TRUE,_xll.ohTrigger(RecalcTrigger,TriggerON)),NA())</f>
        <v>1.504270896382387E-2</v>
      </c>
      <c r="H1810" s="42">
        <f>_xll.qlCalendarAdvance(Calendar,$H1809,B1810,"f",FALSE)</f>
        <v>52062</v>
      </c>
      <c r="I1810" s="177">
        <f>_xll.qlInterestRateIndexValueDate(Index1M,$H1810)</f>
        <v>52064</v>
      </c>
      <c r="J1810" s="182">
        <f>IFERROR(_xll.qlIndexFixing(Index1M,$H1810,TRUE,_xll.ohTrigger(RecalcTrigger,Trigger1M)),NA())</f>
        <v>1.5128668939408951E-2</v>
      </c>
      <c r="K1810" s="44">
        <f>IFERROR(_xll.qlIndexFixing(Index3M,H1810,TRUE,_xll.ohTrigger(RecalcTrigger,Trigger3M)),NA())</f>
        <v>1.5405132005890786E-2</v>
      </c>
      <c r="L1810" s="44">
        <f>IFERROR(_xll.qlIndexFixing(Index6M,$H1810,TRUE,_xll.ohTrigger(RecalcTrigger,Trigger6M)),NA())</f>
        <v>1.5549240518726661E-2</v>
      </c>
      <c r="M1810" s="183">
        <f>IFERROR(_xll.qlIndexFixing(Index1Y,$H1810,TRUE,_xll.ohTrigger(RecalcTrigger,Trigger1Y)),NA())</f>
        <v>1.590869148304629E-2</v>
      </c>
      <c r="N1810" s="182">
        <f>IFERROR(_xll.qlIndexFixing(ONIndex1M,I1810,TRUE,_xll.ohTrigger(RecalcTrigger,Trigger1M)),NA())</f>
        <v>1.512032121508966E-2</v>
      </c>
      <c r="O1810" s="44">
        <f>IFERROR(_xll.qlIndexFixing(ONIndex3M,I1810,TRUE,_xll.ohTrigger(RecalcTrigger,Trigger3M)),NA())</f>
        <v>1.5384813970307221E-2</v>
      </c>
      <c r="P1810" s="44">
        <f>IFERROR(_xll.qlIndexFixing(ONIndex6M,I1810,TRUE,_xll.ohTrigger(RecalcTrigger,Trigger6M)),NA())</f>
        <v>1.5493356843236938E-2</v>
      </c>
      <c r="Q1810" s="183">
        <f>IFERROR(_xll.qlIndexFixing(ONIndex1Y,I1810,TRUE,_xll.ohTrigger(RecalcTrigger,Trigger1Y)),NA())</f>
        <v>1.5842231178018196E-2</v>
      </c>
    </row>
    <row r="1811" spans="2:17" x14ac:dyDescent="0.2">
      <c r="B1811" s="39" t="s">
        <v>42</v>
      </c>
      <c r="D1811" s="42">
        <f>_xll.qlCalendarAdvance(Calendar,$D1810,B1811,"f",FALSE)</f>
        <v>52069</v>
      </c>
      <c r="E1811" s="177">
        <f>_xll.qlInterestRateIndexValueDate(IndexON,D1811)</f>
        <v>52069</v>
      </c>
      <c r="F1811" s="193">
        <f>IFERROR(_xll.qlIndexFixing(IndexON,D1811,TRUE,_xll.ohTrigger(RecalcTrigger,TriggerON)),NA())</f>
        <v>1.5041107449542679E-2</v>
      </c>
      <c r="H1811" s="42">
        <f>_xll.qlCalendarAdvance(Calendar,$H1810,B1811,"f",FALSE)</f>
        <v>52069</v>
      </c>
      <c r="I1811" s="177">
        <f>_xll.qlInterestRateIndexValueDate(Index1M,$H1811)</f>
        <v>52071</v>
      </c>
      <c r="J1811" s="182">
        <f>IFERROR(_xll.qlIndexFixing(Index1M,$H1811,TRUE,_xll.ohTrigger(RecalcTrigger,Trigger1M)),NA())</f>
        <v>1.5127772664374761E-2</v>
      </c>
      <c r="K1811" s="44">
        <f>IFERROR(_xll.qlIndexFixing(Index3M,H1811,TRUE,_xll.ohTrigger(RecalcTrigger,Trigger3M)),NA())</f>
        <v>1.5403568132823221E-2</v>
      </c>
      <c r="L1811" s="44">
        <f>IFERROR(_xll.qlIndexFixing(Index6M,$H1811,TRUE,_xll.ohTrigger(RecalcTrigger,Trigger6M)),NA())</f>
        <v>1.5548832072919162E-2</v>
      </c>
      <c r="M1811" s="183">
        <f>IFERROR(_xll.qlIndexFixing(Index1Y,$H1811,TRUE,_xll.ohTrigger(RecalcTrigger,Trigger1Y)),NA())</f>
        <v>1.5906682387258144E-2</v>
      </c>
      <c r="N1811" s="182">
        <f>IFERROR(_xll.qlIndexFixing(ONIndex1M,I1811,TRUE,_xll.ohTrigger(RecalcTrigger,Trigger1M)),NA())</f>
        <v>1.5119391491991152E-2</v>
      </c>
      <c r="O1811" s="44">
        <f>IFERROR(_xll.qlIndexFixing(ONIndex3M,I1811,TRUE,_xll.ohTrigger(RecalcTrigger,Trigger3M)),NA())</f>
        <v>1.538309601037291E-2</v>
      </c>
      <c r="P1811" s="44">
        <f>IFERROR(_xll.qlIndexFixing(ONIndex6M,I1811,TRUE,_xll.ohTrigger(RecalcTrigger,Trigger6M)),NA())</f>
        <v>1.5492778644947691E-2</v>
      </c>
      <c r="Q1811" s="183">
        <f>IFERROR(_xll.qlIndexFixing(ONIndex1Y,I1811,TRUE,_xll.ohTrigger(RecalcTrigger,Trigger1Y)),NA())</f>
        <v>1.5839157320369779E-2</v>
      </c>
    </row>
    <row r="1812" spans="2:17" x14ac:dyDescent="0.2">
      <c r="B1812" s="39" t="s">
        <v>42</v>
      </c>
      <c r="D1812" s="42">
        <f>_xll.qlCalendarAdvance(Calendar,$D1811,B1812,"f",FALSE)</f>
        <v>52076</v>
      </c>
      <c r="E1812" s="177">
        <f>_xll.qlInterestRateIndexValueDate(IndexON,D1812)</f>
        <v>52076</v>
      </c>
      <c r="F1812" s="193">
        <f>IFERROR(_xll.qlIndexFixing(IndexON,D1812,TRUE,_xll.ohTrigger(RecalcTrigger,TriggerON)),NA())</f>
        <v>1.5039534105047991E-2</v>
      </c>
      <c r="H1812" s="42">
        <f>_xll.qlCalendarAdvance(Calendar,$H1811,B1812,"f",FALSE)</f>
        <v>52076</v>
      </c>
      <c r="I1812" s="177">
        <f>_xll.qlInterestRateIndexValueDate(Index1M,$H1812)</f>
        <v>52078</v>
      </c>
      <c r="J1812" s="182">
        <f>IFERROR(_xll.qlIndexFixing(Index1M,$H1812,TRUE,_xll.ohTrigger(RecalcTrigger,Trigger1M)),NA())</f>
        <v>1.5126126999089424E-2</v>
      </c>
      <c r="K1812" s="44">
        <f>IFERROR(_xll.qlIndexFixing(Index3M,H1812,TRUE,_xll.ohTrigger(RecalcTrigger,Trigger3M)),NA())</f>
        <v>1.5402031580853211E-2</v>
      </c>
      <c r="L1812" s="44">
        <f>IFERROR(_xll.qlIndexFixing(Index6M,$H1812,TRUE,_xll.ohTrigger(RecalcTrigger,Trigger6M)),NA())</f>
        <v>1.5547503179296571E-2</v>
      </c>
      <c r="M1812" s="183">
        <f>IFERROR(_xll.qlIndexFixing(Index1Y,$H1812,TRUE,_xll.ohTrigger(RecalcTrigger,Trigger1Y)),NA())</f>
        <v>1.590471828419034E-2</v>
      </c>
      <c r="N1812" s="182">
        <f>IFERROR(_xll.qlIndexFixing(ONIndex1M,I1812,TRUE,_xll.ohTrigger(RecalcTrigger,Trigger1M)),NA())</f>
        <v>1.5118482776967923E-2</v>
      </c>
      <c r="O1812" s="44">
        <f>IFERROR(_xll.qlIndexFixing(ONIndex3M,I1812,TRUE,_xll.ohTrigger(RecalcTrigger,Trigger3M)),NA())</f>
        <v>1.5381404735892446E-2</v>
      </c>
      <c r="P1812" s="44">
        <f>IFERROR(_xll.qlIndexFixing(ONIndex6M,I1812,TRUE,_xll.ohTrigger(RecalcTrigger,Trigger6M)),NA())</f>
        <v>1.5492213794141563E-2</v>
      </c>
      <c r="Q1812" s="183">
        <f>IFERROR(_xll.qlIndexFixing(ONIndex1Y,I1812,TRUE,_xll.ohTrigger(RecalcTrigger,Trigger1Y)),NA())</f>
        <v>1.5836124391341855E-2</v>
      </c>
    </row>
    <row r="1813" spans="2:17" x14ac:dyDescent="0.2">
      <c r="B1813" s="39" t="s">
        <v>42</v>
      </c>
      <c r="D1813" s="42">
        <f>_xll.qlCalendarAdvance(Calendar,$D1812,B1813,"f",FALSE)</f>
        <v>52083</v>
      </c>
      <c r="E1813" s="177">
        <f>_xll.qlInterestRateIndexValueDate(IndexON,D1813)</f>
        <v>52083</v>
      </c>
      <c r="F1813" s="193">
        <f>IFERROR(_xll.qlIndexFixing(IndexON,D1813,TRUE,_xll.ohTrigger(RecalcTrigger,TriggerON)),NA())</f>
        <v>1.5037989028741094E-2</v>
      </c>
      <c r="H1813" s="42">
        <f>_xll.qlCalendarAdvance(Calendar,$H1812,B1813,"f",FALSE)</f>
        <v>52083</v>
      </c>
      <c r="I1813" s="177">
        <f>_xll.qlInterestRateIndexValueDate(Index1M,$H1813)</f>
        <v>52085</v>
      </c>
      <c r="J1813" s="182">
        <f>IFERROR(_xll.qlIndexFixing(Index1M,$H1813,TRUE,_xll.ohTrigger(RecalcTrigger,Trigger1M)),NA())</f>
        <v>1.5126043649066334E-2</v>
      </c>
      <c r="K1813" s="44">
        <f>IFERROR(_xll.qlIndexFixing(Index3M,H1813,TRUE,_xll.ohTrigger(RecalcTrigger,Trigger3M)),NA())</f>
        <v>1.5400522439533475E-2</v>
      </c>
      <c r="L1813" s="44">
        <f>IFERROR(_xll.qlIndexFixing(Index6M,$H1813,TRUE,_xll.ohTrigger(RecalcTrigger,Trigger6M)),NA())</f>
        <v>1.5548057158870103E-2</v>
      </c>
      <c r="M1813" s="183">
        <f>IFERROR(_xll.qlIndexFixing(Index1Y,$H1813,TRUE,_xll.ohTrigger(RecalcTrigger,Trigger1Y)),NA())</f>
        <v>1.5902799307370263E-2</v>
      </c>
      <c r="N1813" s="182">
        <f>IFERROR(_xll.qlIndexFixing(ONIndex1M,I1813,TRUE,_xll.ohTrigger(RecalcTrigger,Trigger1M)),NA())</f>
        <v>1.5117595142202234E-2</v>
      </c>
      <c r="O1813" s="44">
        <f>IFERROR(_xll.qlIndexFixing(ONIndex3M,I1813,TRUE,_xll.ohTrigger(RecalcTrigger,Trigger3M)),NA())</f>
        <v>1.5379740236234341E-2</v>
      </c>
      <c r="P1813" s="44">
        <f>IFERROR(_xll.qlIndexFixing(ONIndex6M,I1813,TRUE,_xll.ohTrigger(RecalcTrigger,Trigger6M)),NA())</f>
        <v>1.5491662331985623E-2</v>
      </c>
      <c r="Q1813" s="183">
        <f>IFERROR(_xll.qlIndexFixing(ONIndex1Y,I1813,TRUE,_xll.ohTrigger(RecalcTrigger,Trigger1Y)),NA())</f>
        <v>1.5833132522269366E-2</v>
      </c>
    </row>
    <row r="1814" spans="2:17" x14ac:dyDescent="0.2">
      <c r="B1814" s="39" t="s">
        <v>42</v>
      </c>
      <c r="D1814" s="42">
        <f>_xll.qlCalendarAdvance(Calendar,$D1813,B1814,"f",FALSE)</f>
        <v>52090</v>
      </c>
      <c r="E1814" s="177">
        <f>_xll.qlInterestRateIndexValueDate(IndexON,D1814)</f>
        <v>52090</v>
      </c>
      <c r="F1814" s="193">
        <f>IFERROR(_xll.qlIndexFixing(IndexON,D1814,TRUE,_xll.ohTrigger(RecalcTrigger,TriggerON)),NA())</f>
        <v>1.5036472319263083E-2</v>
      </c>
      <c r="H1814" s="42">
        <f>_xll.qlCalendarAdvance(Calendar,$H1813,B1814,"f",FALSE)</f>
        <v>52090</v>
      </c>
      <c r="I1814" s="177">
        <f>_xll.qlInterestRateIndexValueDate(Index1M,$H1814)</f>
        <v>52092</v>
      </c>
      <c r="J1814" s="182">
        <f>IFERROR(_xll.qlIndexFixing(Index1M,$H1814,TRUE,_xll.ohTrigger(RecalcTrigger,Trigger1M)),NA())</f>
        <v>1.512521105321657E-2</v>
      </c>
      <c r="K1814" s="44">
        <f>IFERROR(_xll.qlIndexFixing(Index3M,H1814,TRUE,_xll.ohTrigger(RecalcTrigger,Trigger3M)),NA())</f>
        <v>1.539904079842541E-2</v>
      </c>
      <c r="L1814" s="44">
        <f>IFERROR(_xll.qlIndexFixing(Index6M,$H1814,TRUE,_xll.ohTrigger(RecalcTrigger,Trigger6M)),NA())</f>
        <v>1.5547690773575098E-2</v>
      </c>
      <c r="M1814" s="183">
        <f>IFERROR(_xll.qlIndexFixing(Index1Y,$H1814,TRUE,_xll.ohTrigger(RecalcTrigger,Trigger1Y)),NA())</f>
        <v>1.5900925590329889E-2</v>
      </c>
      <c r="N1814" s="182">
        <f>IFERROR(_xll.qlIndexFixing(ONIndex1M,I1814,TRUE,_xll.ohTrigger(RecalcTrigger,Trigger1M)),NA())</f>
        <v>1.5116728659716472E-2</v>
      </c>
      <c r="O1814" s="44">
        <f>IFERROR(_xll.qlIndexFixing(ONIndex3M,I1814,TRUE,_xll.ohTrigger(RecalcTrigger,Trigger3M)),NA())</f>
        <v>1.5378102600367427E-2</v>
      </c>
      <c r="P1814" s="44">
        <f>IFERROR(_xll.qlIndexFixing(ONIndex6M,I1814,TRUE,_xll.ohTrigger(RecalcTrigger,Trigger6M)),NA())</f>
        <v>1.5491124299806813E-2</v>
      </c>
      <c r="Q1814" s="183">
        <f>IFERROR(_xll.qlIndexFixing(ONIndex1Y,I1814,TRUE,_xll.ohTrigger(RecalcTrigger,Trigger1Y)),NA())</f>
        <v>1.5830181845046809E-2</v>
      </c>
    </row>
    <row r="1815" spans="2:17" x14ac:dyDescent="0.2">
      <c r="B1815" s="39" t="s">
        <v>42</v>
      </c>
      <c r="D1815" s="42">
        <f>_xll.qlCalendarAdvance(Calendar,$D1814,B1815,"f",FALSE)</f>
        <v>52097</v>
      </c>
      <c r="E1815" s="177">
        <f>_xll.qlInterestRateIndexValueDate(IndexON,D1815)</f>
        <v>52097</v>
      </c>
      <c r="F1815" s="193">
        <f>IFERROR(_xll.qlIndexFixing(IndexON,D1815,TRUE,_xll.ohTrigger(RecalcTrigger,TriggerON)),NA())</f>
        <v>1.5034984074775437E-2</v>
      </c>
      <c r="H1815" s="42">
        <f>_xll.qlCalendarAdvance(Calendar,$H1814,B1815,"f",FALSE)</f>
        <v>52097</v>
      </c>
      <c r="I1815" s="177">
        <f>_xll.qlInterestRateIndexValueDate(Index1M,$H1815)</f>
        <v>52099</v>
      </c>
      <c r="J1815" s="182">
        <f>IFERROR(_xll.qlIndexFixing(Index1M,$H1815,TRUE,_xll.ohTrigger(RecalcTrigger,Trigger1M)),NA())</f>
        <v>1.5124399828181923E-2</v>
      </c>
      <c r="K1815" s="44">
        <f>IFERROR(_xll.qlIndexFixing(Index3M,H1815,TRUE,_xll.ohTrigger(RecalcTrigger,Trigger3M)),NA())</f>
        <v>1.5397586747086946E-2</v>
      </c>
      <c r="L1815" s="44">
        <f>IFERROR(_xll.qlIndexFixing(Index6M,$H1815,TRUE,_xll.ohTrigger(RecalcTrigger,Trigger6M)),NA())</f>
        <v>1.5547338491397904E-2</v>
      </c>
      <c r="M1815" s="183">
        <f>IFERROR(_xll.qlIndexFixing(Index1Y,$H1815,TRUE,_xll.ohTrigger(RecalcTrigger,Trigger1Y)),NA())</f>
        <v>1.5899097266606894E-2</v>
      </c>
      <c r="N1815" s="182">
        <f>IFERROR(_xll.qlIndexFixing(ONIndex1M,I1815,TRUE,_xll.ohTrigger(RecalcTrigger,Trigger1M)),NA())</f>
        <v>1.5115883401692898E-2</v>
      </c>
      <c r="O1815" s="44">
        <f>IFERROR(_xll.qlIndexFixing(ONIndex3M,I1815,TRUE,_xll.ohTrigger(RecalcTrigger,Trigger3M)),NA())</f>
        <v>1.5376491917740154E-2</v>
      </c>
      <c r="P1815" s="44">
        <f>IFERROR(_xll.qlIndexFixing(ONIndex6M,I1815,TRUE,_xll.ohTrigger(RecalcTrigger,Trigger6M)),NA())</f>
        <v>1.5490599738532396E-2</v>
      </c>
      <c r="Q1815" s="183">
        <f>IFERROR(_xll.qlIndexFixing(ONIndex1Y,I1815,TRUE,_xll.ohTrigger(RecalcTrigger,Trigger1Y)),NA())</f>
        <v>1.5827272491168998E-2</v>
      </c>
    </row>
    <row r="1816" spans="2:17" x14ac:dyDescent="0.2">
      <c r="B1816" s="39" t="s">
        <v>42</v>
      </c>
      <c r="D1816" s="42">
        <f>_xll.qlCalendarAdvance(Calendar,$D1815,B1816,"f",FALSE)</f>
        <v>52104</v>
      </c>
      <c r="E1816" s="177">
        <f>_xll.qlInterestRateIndexValueDate(IndexON,D1816)</f>
        <v>52104</v>
      </c>
      <c r="F1816" s="193">
        <f>IFERROR(_xll.qlIndexFixing(IndexON,D1816,TRUE,_xll.ohTrigger(RecalcTrigger,TriggerON)),NA())</f>
        <v>1.5033524394238995E-2</v>
      </c>
      <c r="H1816" s="42">
        <f>_xll.qlCalendarAdvance(Calendar,$H1815,B1816,"f",FALSE)</f>
        <v>52104</v>
      </c>
      <c r="I1816" s="177">
        <f>_xll.qlInterestRateIndexValueDate(Index1M,$H1816)</f>
        <v>52106</v>
      </c>
      <c r="J1816" s="182">
        <f>IFERROR(_xll.qlIndexFixing(Index1M,$H1816,TRUE,_xll.ohTrigger(RecalcTrigger,Trigger1M)),NA())</f>
        <v>1.5123610046169633E-2</v>
      </c>
      <c r="K1816" s="44">
        <f>IFERROR(_xll.qlIndexFixing(Index3M,H1816,TRUE,_xll.ohTrigger(RecalcTrigger,Trigger3M)),NA())</f>
        <v>1.5396160375074269E-2</v>
      </c>
      <c r="L1816" s="44">
        <f>IFERROR(_xll.qlIndexFixing(Index6M,$H1816,TRUE,_xll.ohTrigger(RecalcTrigger,Trigger6M)),NA())</f>
        <v>1.5546053873582006E-2</v>
      </c>
      <c r="M1816" s="183">
        <f>IFERROR(_xll.qlIndexFixing(Index1Y,$H1816,TRUE,_xll.ohTrigger(RecalcTrigger,Trigger1Y)),NA())</f>
        <v>1.5897314469743334E-2</v>
      </c>
      <c r="N1816" s="182">
        <f>IFERROR(_xll.qlIndexFixing(ONIndex1M,I1816,TRUE,_xll.ohTrigger(RecalcTrigger,Trigger1M)),NA())</f>
        <v>1.5115059440393708E-2</v>
      </c>
      <c r="O1816" s="44">
        <f>IFERROR(_xll.qlIndexFixing(ONIndex3M,I1816,TRUE,_xll.ohTrigger(RecalcTrigger,Trigger3M)),NA())</f>
        <v>1.5374908277401289E-2</v>
      </c>
      <c r="P1816" s="44">
        <f>IFERROR(_xll.qlIndexFixing(ONIndex6M,I1816,TRUE,_xll.ohTrigger(RecalcTrigger,Trigger6M)),NA())</f>
        <v>1.5490088689409376E-2</v>
      </c>
      <c r="Q1816" s="183">
        <f>IFERROR(_xll.qlIndexFixing(ONIndex1Y,I1816,TRUE,_xll.ohTrigger(RecalcTrigger,Trigger1Y)),NA())</f>
        <v>1.5824404592530428E-2</v>
      </c>
    </row>
    <row r="1817" spans="2:17" x14ac:dyDescent="0.2">
      <c r="B1817" s="39" t="s">
        <v>42</v>
      </c>
      <c r="D1817" s="42">
        <f>_xll.qlCalendarAdvance(Calendar,$D1816,B1817,"f",FALSE)</f>
        <v>52111</v>
      </c>
      <c r="E1817" s="177">
        <f>_xll.qlInterestRateIndexValueDate(IndexON,D1817)</f>
        <v>52111</v>
      </c>
      <c r="F1817" s="193">
        <f>IFERROR(_xll.qlIndexFixing(IndexON,D1817,TRUE,_xll.ohTrigger(RecalcTrigger,TriggerON)),NA())</f>
        <v>1.5032093375655364E-2</v>
      </c>
      <c r="H1817" s="42">
        <f>_xll.qlCalendarAdvance(Calendar,$H1816,B1817,"f",FALSE)</f>
        <v>52111</v>
      </c>
      <c r="I1817" s="177">
        <f>_xll.qlInterestRateIndexValueDate(Index1M,$H1817)</f>
        <v>52113</v>
      </c>
      <c r="J1817" s="182">
        <f>IFERROR(_xll.qlIndexFixing(Index1M,$H1817,TRUE,_xll.ohTrigger(RecalcTrigger,Trigger1M)),NA())</f>
        <v>1.5122841779394436E-2</v>
      </c>
      <c r="K1817" s="44">
        <f>IFERROR(_xll.qlIndexFixing(Index3M,H1817,TRUE,_xll.ohTrigger(RecalcTrigger,Trigger3M)),NA())</f>
        <v>1.5394527681925143E-2</v>
      </c>
      <c r="L1817" s="44">
        <f>IFERROR(_xll.qlIndexFixing(Index6M,$H1817,TRUE,_xll.ohTrigger(RecalcTrigger,Trigger6M)),NA())</f>
        <v>1.5545094401185728E-2</v>
      </c>
      <c r="M1817" s="183">
        <f>IFERROR(_xll.qlIndexFixing(Index1Y,$H1817,TRUE,_xll.ohTrigger(RecalcTrigger,Trigger1Y)),NA())</f>
        <v>1.5895577333287392E-2</v>
      </c>
      <c r="N1817" s="182">
        <f>IFERROR(_xll.qlIndexFixing(ONIndex1M,I1817,TRUE,_xll.ohTrigger(RecalcTrigger,Trigger1M)),NA())</f>
        <v>1.5114256847761354E-2</v>
      </c>
      <c r="O1817" s="44">
        <f>IFERROR(_xll.qlIndexFixing(ONIndex3M,I1817,TRUE,_xll.ohTrigger(RecalcTrigger,Trigger3M)),NA())</f>
        <v>1.5373351768879218E-2</v>
      </c>
      <c r="P1817" s="44">
        <f>IFERROR(_xll.qlIndexFixing(ONIndex6M,I1817,TRUE,_xll.ohTrigger(RecalcTrigger,Trigger6M)),NA())</f>
        <v>1.5489591193444952E-2</v>
      </c>
      <c r="Q1817" s="183">
        <f>IFERROR(_xll.qlIndexFixing(ONIndex1Y,I1817,TRUE,_xll.ohTrigger(RecalcTrigger,Trigger1Y)),NA())</f>
        <v>1.5821578280466042E-2</v>
      </c>
    </row>
    <row r="1818" spans="2:17" x14ac:dyDescent="0.2">
      <c r="B1818" s="39" t="s">
        <v>42</v>
      </c>
      <c r="D1818" s="42">
        <f>_xll.qlCalendarAdvance(Calendar,$D1817,B1818,"f",FALSE)</f>
        <v>52118</v>
      </c>
      <c r="E1818" s="177">
        <f>_xll.qlInterestRateIndexValueDate(IndexON,D1818)</f>
        <v>52118</v>
      </c>
      <c r="F1818" s="193">
        <f>IFERROR(_xll.qlIndexFixing(IndexON,D1818,TRUE,_xll.ohTrigger(RecalcTrigger,TriggerON)),NA())</f>
        <v>1.5030691117745576E-2</v>
      </c>
      <c r="H1818" s="42">
        <f>_xll.qlCalendarAdvance(Calendar,$H1817,B1818,"f",FALSE)</f>
        <v>52118</v>
      </c>
      <c r="I1818" s="177">
        <f>_xll.qlInterestRateIndexValueDate(Index1M,$H1818)</f>
        <v>52120</v>
      </c>
      <c r="J1818" s="182">
        <f>IFERROR(_xll.qlIndexFixing(Index1M,$H1818,TRUE,_xll.ohTrigger(RecalcTrigger,Trigger1M)),NA())</f>
        <v>1.5122095100061073E-2</v>
      </c>
      <c r="K1818" s="44">
        <f>IFERROR(_xll.qlIndexFixing(Index3M,H1818,TRUE,_xll.ohTrigger(RecalcTrigger,Trigger3M)),NA())</f>
        <v>1.5393154989033042E-2</v>
      </c>
      <c r="L1818" s="44">
        <f>IFERROR(_xll.qlIndexFixing(Index6M,$H1818,TRUE,_xll.ohTrigger(RecalcTrigger,Trigger6M)),NA())</f>
        <v>1.554477959416903E-2</v>
      </c>
      <c r="M1818" s="183">
        <f>IFERROR(_xll.qlIndexFixing(Index1Y,$H1818,TRUE,_xll.ohTrigger(RecalcTrigger,Trigger1Y)),NA())</f>
        <v>1.5893885990791636E-2</v>
      </c>
      <c r="N1818" s="182">
        <f>IFERROR(_xll.qlIndexFixing(ONIndex1M,I1818,TRUE,_xll.ohTrigger(RecalcTrigger,Trigger1M)),NA())</f>
        <v>1.511347569589816E-2</v>
      </c>
      <c r="O1818" s="44">
        <f>IFERROR(_xll.qlIndexFixing(ONIndex3M,I1818,TRUE,_xll.ohTrigger(RecalcTrigger,Trigger3M)),NA())</f>
        <v>1.5371822481222708E-2</v>
      </c>
      <c r="P1818" s="44">
        <f>IFERROR(_xll.qlIndexFixing(ONIndex6M,I1818,TRUE,_xll.ohTrigger(RecalcTrigger,Trigger6M)),NA())</f>
        <v>1.5489107292046E-2</v>
      </c>
      <c r="Q1818" s="183">
        <f>IFERROR(_xll.qlIndexFixing(ONIndex1Y,I1818,TRUE,_xll.ohTrigger(RecalcTrigger,Trigger1Y)),NA())</f>
        <v>1.5818793687030208E-2</v>
      </c>
    </row>
    <row r="1819" spans="2:17" x14ac:dyDescent="0.2">
      <c r="B1819" s="39" t="s">
        <v>42</v>
      </c>
      <c r="D1819" s="42">
        <f>_xll.qlCalendarAdvance(Calendar,$D1818,B1819,"f",FALSE)</f>
        <v>52125</v>
      </c>
      <c r="E1819" s="177">
        <f>_xll.qlInterestRateIndexValueDate(IndexON,D1819)</f>
        <v>52125</v>
      </c>
      <c r="F1819" s="193">
        <f>IFERROR(_xll.qlIndexFixing(IndexON,D1819,TRUE,_xll.ohTrigger(RecalcTrigger,TriggerON)),NA())</f>
        <v>1.5029317718751045E-2</v>
      </c>
      <c r="H1819" s="42">
        <f>_xll.qlCalendarAdvance(Calendar,$H1818,B1819,"f",FALSE)</f>
        <v>52125</v>
      </c>
      <c r="I1819" s="177">
        <f>_xll.qlInterestRateIndexValueDate(Index1M,$H1819)</f>
        <v>52127</v>
      </c>
      <c r="J1819" s="182">
        <f>IFERROR(_xll.qlIndexFixing(Index1M,$H1819,TRUE,_xll.ohTrigger(RecalcTrigger,Trigger1M)),NA())</f>
        <v>1.5121370080384278E-2</v>
      </c>
      <c r="K1819" s="44">
        <f>IFERROR(_xll.qlIndexFixing(Index3M,H1819,TRUE,_xll.ohTrigger(RecalcTrigger,Trigger3M)),NA())</f>
        <v>1.5391810236552244E-2</v>
      </c>
      <c r="L1819" s="44">
        <f>IFERROR(_xll.qlIndexFixing(Index6M,$H1819,TRUE,_xll.ohTrigger(RecalcTrigger,Trigger6M)),NA())</f>
        <v>1.554447903828962E-2</v>
      </c>
      <c r="M1819" s="183">
        <f>IFERROR(_xll.qlIndexFixing(Index1Y,$H1819,TRUE,_xll.ohTrigger(RecalcTrigger,Trigger1Y)),NA())</f>
        <v>1.5892240575814762E-2</v>
      </c>
      <c r="N1819" s="182">
        <f>IFERROR(_xll.qlIndexFixing(ONIndex1M,I1819,TRUE,_xll.ohTrigger(RecalcTrigger,Trigger1M)),NA())</f>
        <v>1.5112716057066322E-2</v>
      </c>
      <c r="O1819" s="44">
        <f>IFERROR(_xll.qlIndexFixing(ONIndex3M,I1819,TRUE,_xll.ohTrigger(RecalcTrigger,Trigger3M)),NA())</f>
        <v>1.53703205036404E-2</v>
      </c>
      <c r="P1819" s="44">
        <f>IFERROR(_xll.qlIndexFixing(ONIndex6M,I1819,TRUE,_xll.ohTrigger(RecalcTrigger,Trigger6M)),NA())</f>
        <v>1.5488637026139784E-2</v>
      </c>
      <c r="Q1819" s="183">
        <f>IFERROR(_xll.qlIndexFixing(ONIndex1Y,I1819,TRUE,_xll.ohTrigger(RecalcTrigger,Trigger1Y)),NA())</f>
        <v>1.5816050943717741E-2</v>
      </c>
    </row>
    <row r="1820" spans="2:17" x14ac:dyDescent="0.2">
      <c r="B1820" s="39" t="s">
        <v>42</v>
      </c>
      <c r="D1820" s="42">
        <f>_xll.qlCalendarAdvance(Calendar,$D1819,B1820,"f",FALSE)</f>
        <v>52132</v>
      </c>
      <c r="E1820" s="177">
        <f>_xll.qlInterestRateIndexValueDate(IndexON,D1820)</f>
        <v>52132</v>
      </c>
      <c r="F1820" s="193">
        <f>IFERROR(_xll.qlIndexFixing(IndexON,D1820,TRUE,_xll.ohTrigger(RecalcTrigger,TriggerON)),NA())</f>
        <v>1.5027973277392803E-2</v>
      </c>
      <c r="H1820" s="42">
        <f>_xll.qlCalendarAdvance(Calendar,$H1819,B1820,"f",FALSE)</f>
        <v>52132</v>
      </c>
      <c r="I1820" s="177">
        <f>_xll.qlInterestRateIndexValueDate(Index1M,$H1820)</f>
        <v>52134</v>
      </c>
      <c r="J1820" s="182">
        <f>IFERROR(_xll.qlIndexFixing(Index1M,$H1820,TRUE,_xll.ohTrigger(RecalcTrigger,Trigger1M)),NA())</f>
        <v>1.5120666792573789E-2</v>
      </c>
      <c r="K1820" s="44">
        <f>IFERROR(_xll.qlIndexFixing(Index3M,H1820,TRUE,_xll.ohTrigger(RecalcTrigger,Trigger3M)),NA())</f>
        <v>1.5391454515047835E-2</v>
      </c>
      <c r="L1820" s="44">
        <f>IFERROR(_xll.qlIndexFixing(Index6M,$H1820,TRUE,_xll.ohTrigger(RecalcTrigger,Trigger6M)),NA())</f>
        <v>1.5544192775013552E-2</v>
      </c>
      <c r="M1820" s="183">
        <f>IFERROR(_xll.qlIndexFixing(Index1Y,$H1820,TRUE,_xll.ohTrigger(RecalcTrigger,Trigger1Y)),NA())</f>
        <v>1.5890641221920073E-2</v>
      </c>
      <c r="N1820" s="182">
        <f>IFERROR(_xll.qlIndexFixing(ONIndex1M,I1820,TRUE,_xll.ohTrigger(RecalcTrigger,Trigger1M)),NA())</f>
        <v>1.5111978003208293E-2</v>
      </c>
      <c r="O1820" s="44">
        <f>IFERROR(_xll.qlIndexFixing(ONIndex3M,I1820,TRUE,_xll.ohTrigger(RecalcTrigger,Trigger3M)),NA())</f>
        <v>1.5368845925500807E-2</v>
      </c>
      <c r="P1820" s="44">
        <f>IFERROR(_xll.qlIndexFixing(ONIndex6M,I1820,TRUE,_xll.ohTrigger(RecalcTrigger,Trigger6M)),NA())</f>
        <v>1.5488180436973309E-2</v>
      </c>
      <c r="Q1820" s="183">
        <f>IFERROR(_xll.qlIndexFixing(ONIndex1Y,I1820,TRUE,_xll.ohTrigger(RecalcTrigger,Trigger1Y)),NA())</f>
        <v>1.5813350182183328E-2</v>
      </c>
    </row>
    <row r="1821" spans="2:17" x14ac:dyDescent="0.2">
      <c r="B1821" s="39" t="s">
        <v>42</v>
      </c>
      <c r="D1821" s="42">
        <f>_xll.qlCalendarAdvance(Calendar,$D1820,B1821,"f",FALSE)</f>
        <v>52139</v>
      </c>
      <c r="E1821" s="177">
        <f>_xll.qlInterestRateIndexValueDate(IndexON,D1821)</f>
        <v>52139</v>
      </c>
      <c r="F1821" s="193">
        <f>IFERROR(_xll.qlIndexFixing(IndexON,D1821,TRUE,_xll.ohTrigger(RecalcTrigger,TriggerON)),NA())</f>
        <v>1.5026657891992201E-2</v>
      </c>
      <c r="H1821" s="42">
        <f>_xll.qlCalendarAdvance(Calendar,$H1820,B1821,"f",FALSE)</f>
        <v>52139</v>
      </c>
      <c r="I1821" s="177">
        <f>_xll.qlInterestRateIndexValueDate(Index1M,$H1821)</f>
        <v>52141</v>
      </c>
      <c r="J1821" s="182">
        <f>IFERROR(_xll.qlIndexFixing(Index1M,$H1821,TRUE,_xll.ohTrigger(RecalcTrigger,Trigger1M)),NA())</f>
        <v>1.5119985308839345E-2</v>
      </c>
      <c r="K1821" s="44">
        <f>IFERROR(_xll.qlIndexFixing(Index3M,H1821,TRUE,_xll.ohTrigger(RecalcTrigger,Trigger3M)),NA())</f>
        <v>1.5389446839518093E-2</v>
      </c>
      <c r="L1821" s="44">
        <f>IFERROR(_xll.qlIndexFixing(Index6M,$H1821,TRUE,_xll.ohTrigger(RecalcTrigger,Trigger6M)),NA())</f>
        <v>1.5544241117801389E-2</v>
      </c>
      <c r="M1821" s="183">
        <f>IFERROR(_xll.qlIndexFixing(Index1Y,$H1821,TRUE,_xll.ohTrigger(RecalcTrigger,Trigger1Y)),NA())</f>
        <v>1.588908806267765E-2</v>
      </c>
      <c r="N1821" s="182">
        <f>IFERROR(_xll.qlIndexFixing(ONIndex1M,I1821,TRUE,_xll.ohTrigger(RecalcTrigger,Trigger1M)),NA())</f>
        <v>1.5111261606666204E-2</v>
      </c>
      <c r="O1821" s="44">
        <f>IFERROR(_xll.qlIndexFixing(ONIndex3M,I1821,TRUE,_xll.ohTrigger(RecalcTrigger,Trigger3M)),NA())</f>
        <v>1.5367398836012569E-2</v>
      </c>
      <c r="P1821" s="44">
        <f>IFERROR(_xll.qlIndexFixing(ONIndex6M,I1821,TRUE,_xll.ohTrigger(RecalcTrigger,Trigger6M)),NA())</f>
        <v>1.548773756579358E-2</v>
      </c>
      <c r="Q1821" s="183">
        <f>IFERROR(_xll.qlIndexFixing(ONIndex1Y,I1821,TRUE,_xll.ohTrigger(RecalcTrigger,Trigger1Y)),NA())</f>
        <v>1.5810691534081656E-2</v>
      </c>
    </row>
    <row r="1822" spans="2:17" x14ac:dyDescent="0.2">
      <c r="B1822" s="39" t="s">
        <v>42</v>
      </c>
      <c r="D1822" s="42">
        <f>_xll.qlCalendarAdvance(Calendar,$D1821,B1822,"f",FALSE)</f>
        <v>52146</v>
      </c>
      <c r="E1822" s="177">
        <f>_xll.qlInterestRateIndexValueDate(IndexON,D1822)</f>
        <v>52146</v>
      </c>
      <c r="F1822" s="193">
        <f>IFERROR(_xll.qlIndexFixing(IndexON,D1822,TRUE,_xll.ohTrigger(RecalcTrigger,TriggerON)),NA())</f>
        <v>1.502537166087059E-2</v>
      </c>
      <c r="H1822" s="42">
        <f>_xll.qlCalendarAdvance(Calendar,$H1821,B1822,"f",FALSE)</f>
        <v>52146</v>
      </c>
      <c r="I1822" s="177">
        <f>_xll.qlInterestRateIndexValueDate(Index1M,$H1822)</f>
        <v>52148</v>
      </c>
      <c r="J1822" s="182">
        <f>IFERROR(_xll.qlIndexFixing(Index1M,$H1822,TRUE,_xll.ohTrigger(RecalcTrigger,Trigger1M)),NA())</f>
        <v>1.5119325701390685E-2</v>
      </c>
      <c r="K1822" s="44">
        <f>IFERROR(_xll.qlIndexFixing(Index3M,H1822,TRUE,_xll.ohTrigger(RecalcTrigger,Trigger3M)),NA())</f>
        <v>1.5388188424231336E-2</v>
      </c>
      <c r="L1822" s="44">
        <f>IFERROR(_xll.qlIndexFixing(Index6M,$H1822,TRUE,_xll.ohTrigger(RecalcTrigger,Trigger6M)),NA())</f>
        <v>1.5543984594311026E-2</v>
      </c>
      <c r="M1822" s="183">
        <f>IFERROR(_xll.qlIndexFixing(Index1Y,$H1822,TRUE,_xll.ohTrigger(RecalcTrigger,Trigger1Y)),NA())</f>
        <v>1.5887581231661743E-2</v>
      </c>
      <c r="N1822" s="182">
        <f>IFERROR(_xll.qlIndexFixing(ONIndex1M,I1822,TRUE,_xll.ohTrigger(RecalcTrigger,Trigger1M)),NA())</f>
        <v>1.5110566939462444E-2</v>
      </c>
      <c r="O1822" s="44">
        <f>IFERROR(_xll.qlIndexFixing(ONIndex3M,I1822,TRUE,_xll.ohTrigger(RecalcTrigger,Trigger3M)),NA())</f>
        <v>1.5365979324384327E-2</v>
      </c>
      <c r="P1822" s="44">
        <f>IFERROR(_xll.qlIndexFixing(ONIndex6M,I1822,TRUE,_xll.ohTrigger(RecalcTrigger,Trigger6M)),NA())</f>
        <v>1.5487308453687731E-2</v>
      </c>
      <c r="Q1822" s="183">
        <f>IFERROR(_xll.qlIndexFixing(ONIndex1Y,I1822,TRUE,_xll.ohTrigger(RecalcTrigger,Trigger1Y)),NA())</f>
        <v>1.5808075131227284E-2</v>
      </c>
    </row>
    <row r="1823" spans="2:17" x14ac:dyDescent="0.2">
      <c r="B1823" s="39" t="s">
        <v>42</v>
      </c>
      <c r="D1823" s="42">
        <f>_xll.qlCalendarAdvance(Calendar,$D1822,B1823,"f",FALSE)</f>
        <v>52153</v>
      </c>
      <c r="E1823" s="177">
        <f>_xll.qlInterestRateIndexValueDate(IndexON,D1823)</f>
        <v>52153</v>
      </c>
      <c r="F1823" s="193">
        <f>IFERROR(_xll.qlIndexFixing(IndexON,D1823,TRUE,_xll.ohTrigger(RecalcTrigger,TriggerON)),NA())</f>
        <v>1.5024114682828937E-2</v>
      </c>
      <c r="H1823" s="42">
        <f>_xll.qlCalendarAdvance(Calendar,$H1822,B1823,"f",FALSE)</f>
        <v>52153</v>
      </c>
      <c r="I1823" s="177">
        <f>_xll.qlInterestRateIndexValueDate(Index1M,$H1823)</f>
        <v>52155</v>
      </c>
      <c r="J1823" s="182">
        <f>IFERROR(_xll.qlIndexFixing(Index1M,$H1823,TRUE,_xll.ohTrigger(RecalcTrigger,Trigger1M)),NA())</f>
        <v>1.5118688042435047E-2</v>
      </c>
      <c r="K1823" s="44">
        <f>IFERROR(_xll.qlIndexFixing(Index3M,H1823,TRUE,_xll.ohTrigger(RecalcTrigger,Trigger3M)),NA())</f>
        <v>1.538695831519757E-2</v>
      </c>
      <c r="L1823" s="44">
        <f>IFERROR(_xll.qlIndexFixing(Index6M,$H1823,TRUE,_xll.ohTrigger(RecalcTrigger,Trigger6M)),NA())</f>
        <v>1.554374249140671E-2</v>
      </c>
      <c r="M1823" s="183">
        <f>IFERROR(_xll.qlIndexFixing(Index1Y,$H1823,TRUE,_xll.ohTrigger(RecalcTrigger,Trigger1Y)),NA())</f>
        <v>1.5886120862452727E-2</v>
      </c>
      <c r="N1823" s="182">
        <f>IFERROR(_xll.qlIndexFixing(ONIndex1M,I1823,TRUE,_xll.ohTrigger(RecalcTrigger,Trigger1M)),NA())</f>
        <v>1.5109894073619401E-2</v>
      </c>
      <c r="O1823" s="44">
        <f>IFERROR(_xll.qlIndexFixing(ONIndex3M,I1823,TRUE,_xll.ohTrigger(RecalcTrigger,Trigger3M)),NA())</f>
        <v>1.5364587479904657E-2</v>
      </c>
      <c r="P1823" s="44">
        <f>IFERROR(_xll.qlIndexFixing(ONIndex6M,I1823,TRUE,_xll.ohTrigger(RecalcTrigger,Trigger6M)),NA())</f>
        <v>1.5486893141742897E-2</v>
      </c>
      <c r="Q1823" s="183">
        <f>IFERROR(_xll.qlIndexFixing(ONIndex1Y,I1823,TRUE,_xll.ohTrigger(RecalcTrigger,Trigger1Y)),NA())</f>
        <v>1.5805501105115027E-2</v>
      </c>
    </row>
    <row r="1824" spans="2:17" x14ac:dyDescent="0.2">
      <c r="B1824" s="39" t="s">
        <v>42</v>
      </c>
      <c r="D1824" s="42">
        <f>_xll.qlCalendarAdvance(Calendar,$D1823,B1824,"f",FALSE)</f>
        <v>52160</v>
      </c>
      <c r="E1824" s="177">
        <f>_xll.qlInterestRateIndexValueDate(IndexON,D1824)</f>
        <v>52160</v>
      </c>
      <c r="F1824" s="193">
        <f>IFERROR(_xll.qlIndexFixing(IndexON,D1824,TRUE,_xll.ohTrigger(RecalcTrigger,TriggerON)),NA())</f>
        <v>1.5022887056108658E-2</v>
      </c>
      <c r="H1824" s="42">
        <f>_xll.qlCalendarAdvance(Calendar,$H1823,B1824,"f",FALSE)</f>
        <v>52160</v>
      </c>
      <c r="I1824" s="177">
        <f>_xll.qlInterestRateIndexValueDate(Index1M,$H1824)</f>
        <v>52162</v>
      </c>
      <c r="J1824" s="182">
        <f>IFERROR(_xll.qlIndexFixing(Index1M,$H1824,TRUE,_xll.ohTrigger(RecalcTrigger,Trigger1M)),NA())</f>
        <v>1.5118072404192162E-2</v>
      </c>
      <c r="K1824" s="44">
        <f>IFERROR(_xll.qlIndexFixing(Index3M,H1824,TRUE,_xll.ohTrigger(RecalcTrigger,Trigger3M)),NA())</f>
        <v>1.5385756601978202E-2</v>
      </c>
      <c r="L1824" s="44">
        <f>IFERROR(_xll.qlIndexFixing(Index6M,$H1824,TRUE,_xll.ohTrigger(RecalcTrigger,Trigger6M)),NA())</f>
        <v>1.554351485055812E-2</v>
      </c>
      <c r="M1824" s="183">
        <f>IFERROR(_xll.qlIndexFixing(Index1Y,$H1824,TRUE,_xll.ohTrigger(RecalcTrigger,Trigger1Y)),NA())</f>
        <v>1.5884707088637123E-2</v>
      </c>
      <c r="N1824" s="182">
        <f>IFERROR(_xll.qlIndexFixing(ONIndex1M,I1824,TRUE,_xll.ohTrigger(RecalcTrigger,Trigger1M)),NA())</f>
        <v>1.5109243081239399E-2</v>
      </c>
      <c r="O1824" s="44">
        <f>IFERROR(_xll.qlIndexFixing(ONIndex3M,I1824,TRUE,_xll.ohTrigger(RecalcTrigger,Trigger3M)),NA())</f>
        <v>1.5363223391622327E-2</v>
      </c>
      <c r="P1824" s="44">
        <f>IFERROR(_xll.qlIndexFixing(ONIndex6M,I1824,TRUE,_xll.ohTrigger(RecalcTrigger,Trigger6M)),NA())</f>
        <v>1.548649167104621E-2</v>
      </c>
      <c r="Q1824" s="183">
        <f>IFERROR(_xll.qlIndexFixing(ONIndex1Y,I1824,TRUE,_xll.ohTrigger(RecalcTrigger,Trigger1Y)),NA())</f>
        <v>1.580296958747951E-2</v>
      </c>
    </row>
    <row r="1825" spans="2:17" x14ac:dyDescent="0.2">
      <c r="B1825" s="39" t="s">
        <v>42</v>
      </c>
      <c r="D1825" s="42">
        <f>_xll.qlCalendarAdvance(Calendar,$D1824,B1825,"f",FALSE)</f>
        <v>52167</v>
      </c>
      <c r="E1825" s="177">
        <f>_xll.qlInterestRateIndexValueDate(IndexON,D1825)</f>
        <v>52167</v>
      </c>
      <c r="F1825" s="193">
        <f>IFERROR(_xll.qlIndexFixing(IndexON,D1825,TRUE,_xll.ohTrigger(RecalcTrigger,TriggerON)),NA())</f>
        <v>1.5021688879031103E-2</v>
      </c>
      <c r="H1825" s="42">
        <f>_xll.qlCalendarAdvance(Calendar,$H1824,B1825,"f",FALSE)</f>
        <v>52167</v>
      </c>
      <c r="I1825" s="177">
        <f>_xll.qlInterestRateIndexValueDate(Index1M,$H1825)</f>
        <v>52169</v>
      </c>
      <c r="J1825" s="182">
        <f>IFERROR(_xll.qlIndexFixing(Index1M,$H1825,TRUE,_xll.ohTrigger(RecalcTrigger,Trigger1M)),NA())</f>
        <v>1.5116648945404078E-2</v>
      </c>
      <c r="K1825" s="44">
        <f>IFERROR(_xll.qlIndexFixing(Index3M,H1825,TRUE,_xll.ohTrigger(RecalcTrigger,Trigger3M)),NA())</f>
        <v>1.5384583374133761E-2</v>
      </c>
      <c r="L1825" s="44">
        <f>IFERROR(_xll.qlIndexFixing(Index6M,$H1825,TRUE,_xll.ohTrigger(RecalcTrigger,Trigger6M)),NA())</f>
        <v>1.5543301713235385E-2</v>
      </c>
      <c r="M1825" s="183">
        <f>IFERROR(_xll.qlIndexFixing(Index1Y,$H1825,TRUE,_xll.ohTrigger(RecalcTrigger,Trigger1Y)),NA())</f>
        <v>1.5883340043806472E-2</v>
      </c>
      <c r="N1825" s="182">
        <f>IFERROR(_xll.qlIndexFixing(ONIndex1M,I1825,TRUE,_xll.ohTrigger(RecalcTrigger,Trigger1M)),NA())</f>
        <v>1.5108614034744505E-2</v>
      </c>
      <c r="O1825" s="44">
        <f>IFERROR(_xll.qlIndexFixing(ONIndex3M,I1825,TRUE,_xll.ohTrigger(RecalcTrigger,Trigger3M)),NA())</f>
        <v>1.5361887149065723E-2</v>
      </c>
      <c r="P1825" s="44">
        <f>IFERROR(_xll.qlIndexFixing(ONIndex6M,I1825,TRUE,_xll.ohTrigger(RecalcTrigger,Trigger6M)),NA())</f>
        <v>1.5486104082924612E-2</v>
      </c>
      <c r="Q1825" s="183">
        <f>IFERROR(_xll.qlIndexFixing(ONIndex1Y,I1825,TRUE,_xll.ohTrigger(RecalcTrigger,Trigger1Y)),NA())</f>
        <v>1.580048071013529E-2</v>
      </c>
    </row>
    <row r="1826" spans="2:17" x14ac:dyDescent="0.2">
      <c r="B1826" s="39" t="s">
        <v>42</v>
      </c>
      <c r="D1826" s="42">
        <f>_xll.qlCalendarAdvance(Calendar,$D1825,B1826,"f",FALSE)</f>
        <v>52174</v>
      </c>
      <c r="E1826" s="177">
        <f>_xll.qlInterestRateIndexValueDate(IndexON,D1826)</f>
        <v>52174</v>
      </c>
      <c r="F1826" s="193">
        <f>IFERROR(_xll.qlIndexFixing(IndexON,D1826,TRUE,_xll.ohTrigger(RecalcTrigger,TriggerON)),NA())</f>
        <v>1.5020520250237368E-2</v>
      </c>
      <c r="H1826" s="42">
        <f>_xll.qlCalendarAdvance(Calendar,$H1825,B1826,"f",FALSE)</f>
        <v>52174</v>
      </c>
      <c r="I1826" s="177">
        <f>_xll.qlInterestRateIndexValueDate(Index1M,$H1826)</f>
        <v>52176</v>
      </c>
      <c r="J1826" s="182">
        <f>IFERROR(_xll.qlIndexFixing(Index1M,$H1826,TRUE,_xll.ohTrigger(RecalcTrigger,Trigger1M)),NA())</f>
        <v>1.5116907478668618E-2</v>
      </c>
      <c r="K1826" s="44">
        <f>IFERROR(_xll.qlIndexFixing(Index3M,H1826,TRUE,_xll.ohTrigger(RecalcTrigger,Trigger3M)),NA())</f>
        <v>1.5383438721234339E-2</v>
      </c>
      <c r="L1826" s="44">
        <f>IFERROR(_xll.qlIndexFixing(Index6M,$H1826,TRUE,_xll.ohTrigger(RecalcTrigger,Trigger6M)),NA())</f>
        <v>1.5542777662176033E-2</v>
      </c>
      <c r="M1826" s="183">
        <f>IFERROR(_xll.qlIndexFixing(Index1Y,$H1826,TRUE,_xll.ohTrigger(RecalcTrigger,Trigger1Y)),NA())</f>
        <v>1.5882019861558676E-2</v>
      </c>
      <c r="N1826" s="182">
        <f>IFERROR(_xll.qlIndexFixing(ONIndex1M,I1826,TRUE,_xll.ohTrigger(RecalcTrigger,Trigger1M)),NA())</f>
        <v>1.5108007005917301E-2</v>
      </c>
      <c r="O1826" s="44">
        <f>IFERROR(_xll.qlIndexFixing(ONIndex3M,I1826,TRUE,_xll.ohTrigger(RecalcTrigger,Trigger3M)),NA())</f>
        <v>1.5360578841283612E-2</v>
      </c>
      <c r="P1826" s="44">
        <f>IFERROR(_xll.qlIndexFixing(ONIndex6M,I1826,TRUE,_xll.ohTrigger(RecalcTrigger,Trigger6M)),NA())</f>
        <v>1.5485730418385302E-2</v>
      </c>
      <c r="Q1826" s="183">
        <f>IFERROR(_xll.qlIndexFixing(ONIndex1Y,I1826,TRUE,_xll.ohTrigger(RecalcTrigger,Trigger1Y)),NA())</f>
        <v>1.5798034604497246E-2</v>
      </c>
    </row>
    <row r="1827" spans="2:17" x14ac:dyDescent="0.2">
      <c r="B1827" s="39" t="s">
        <v>42</v>
      </c>
      <c r="D1827" s="42">
        <f>_xll.qlCalendarAdvance(Calendar,$D1826,B1827,"f",FALSE)</f>
        <v>52181</v>
      </c>
      <c r="E1827" s="177">
        <f>_xll.qlInterestRateIndexValueDate(IndexON,D1827)</f>
        <v>52181</v>
      </c>
      <c r="F1827" s="193">
        <f>IFERROR(_xll.qlIndexFixing(IndexON,D1827,TRUE,_xll.ohTrigger(RecalcTrigger,TriggerON)),NA())</f>
        <v>1.5019381268288612E-2</v>
      </c>
      <c r="H1827" s="42">
        <f>_xll.qlCalendarAdvance(Calendar,$H1826,B1827,"f",FALSE)</f>
        <v>52181</v>
      </c>
      <c r="I1827" s="177">
        <f>_xll.qlInterestRateIndexValueDate(Index1M,$H1827)</f>
        <v>52183</v>
      </c>
      <c r="J1827" s="182">
        <f>IFERROR(_xll.qlIndexFixing(Index1M,$H1827,TRUE,_xll.ohTrigger(RecalcTrigger,Trigger1M)),NA())</f>
        <v>1.5116358335814928E-2</v>
      </c>
      <c r="K1827" s="44">
        <f>IFERROR(_xll.qlIndexFixing(Index3M,H1827,TRUE,_xll.ohTrigger(RecalcTrigger,Trigger3M)),NA())</f>
        <v>1.5382322732838733E-2</v>
      </c>
      <c r="L1827" s="44">
        <f>IFERROR(_xll.qlIndexFixing(Index6M,$H1827,TRUE,_xll.ohTrigger(RecalcTrigger,Trigger6M)),NA())</f>
        <v>1.5542592608205213E-2</v>
      </c>
      <c r="M1827" s="183">
        <f>IFERROR(_xll.qlIndexFixing(Index1Y,$H1827,TRUE,_xll.ohTrigger(RecalcTrigger,Trigger1Y)),NA())</f>
        <v>1.5880746675496674E-2</v>
      </c>
      <c r="N1827" s="182">
        <f>IFERROR(_xll.qlIndexFixing(ONIndex1M,I1827,TRUE,_xll.ohTrigger(RecalcTrigger,Trigger1M)),NA())</f>
        <v>1.5107422067099918E-2</v>
      </c>
      <c r="O1827" s="44">
        <f>IFERROR(_xll.qlIndexFixing(ONIndex3M,I1827,TRUE,_xll.ohTrigger(RecalcTrigger,Trigger3M)),NA())</f>
        <v>1.5359298557644507E-2</v>
      </c>
      <c r="P1827" s="44">
        <f>IFERROR(_xll.qlIndexFixing(ONIndex6M,I1827,TRUE,_xll.ohTrigger(RecalcTrigger,Trigger6M)),NA())</f>
        <v>1.5485370718835156E-2</v>
      </c>
      <c r="Q1827" s="183">
        <f>IFERROR(_xll.qlIndexFixing(ONIndex1Y,I1827,TRUE,_xll.ohTrigger(RecalcTrigger,Trigger1Y)),NA())</f>
        <v>1.5795631402459875E-2</v>
      </c>
    </row>
    <row r="1828" spans="2:17" x14ac:dyDescent="0.2">
      <c r="B1828" s="39" t="s">
        <v>42</v>
      </c>
      <c r="D1828" s="42">
        <f>_xll.qlCalendarAdvance(Calendar,$D1827,B1828,"f",FALSE)</f>
        <v>52188</v>
      </c>
      <c r="E1828" s="177">
        <f>_xll.qlInterestRateIndexValueDate(IndexON,D1828)</f>
        <v>52188</v>
      </c>
      <c r="F1828" s="193">
        <f>IFERROR(_xll.qlIndexFixing(IndexON,D1828,TRUE,_xll.ohTrigger(RecalcTrigger,TriggerON)),NA())</f>
        <v>1.5018272031346314E-2</v>
      </c>
      <c r="H1828" s="42">
        <f>_xll.qlCalendarAdvance(Calendar,$H1827,B1828,"f",FALSE)</f>
        <v>52188</v>
      </c>
      <c r="I1828" s="177">
        <f>_xll.qlInterestRateIndexValueDate(Index1M,$H1828)</f>
        <v>52190</v>
      </c>
      <c r="J1828" s="182">
        <f>IFERROR(_xll.qlIndexFixing(Index1M,$H1828,TRUE,_xll.ohTrigger(RecalcTrigger,Trigger1M)),NA())</f>
        <v>1.5115831502510446E-2</v>
      </c>
      <c r="K1828" s="44">
        <f>IFERROR(_xll.qlIndexFixing(Index3M,H1828,TRUE,_xll.ohTrigger(RecalcTrigger,Trigger3M)),NA())</f>
        <v>1.5381235498512684E-2</v>
      </c>
      <c r="L1828" s="44">
        <f>IFERROR(_xll.qlIndexFixing(Index6M,$H1828,TRUE,_xll.ohTrigger(RecalcTrigger,Trigger6M)),NA())</f>
        <v>1.5542422178578999E-2</v>
      </c>
      <c r="M1828" s="183">
        <f>IFERROR(_xll.qlIndexFixing(Index1Y,$H1828,TRUE,_xll.ohTrigger(RecalcTrigger,Trigger1Y)),NA())</f>
        <v>1.5879520619230626E-2</v>
      </c>
      <c r="N1828" s="182">
        <f>IFERROR(_xll.qlIndexFixing(ONIndex1M,I1828,TRUE,_xll.ohTrigger(RecalcTrigger,Trigger1M)),NA())</f>
        <v>1.5106859290314745E-2</v>
      </c>
      <c r="O1828" s="44">
        <f>IFERROR(_xll.qlIndexFixing(ONIndex3M,I1828,TRUE,_xll.ohTrigger(RecalcTrigger,Trigger3M)),NA())</f>
        <v>1.5358046387277113E-2</v>
      </c>
      <c r="P1828" s="44">
        <f>IFERROR(_xll.qlIndexFixing(ONIndex6M,I1828,TRUE,_xll.ohTrigger(RecalcTrigger,Trigger6M)),NA())</f>
        <v>1.5485025025121502E-2</v>
      </c>
      <c r="Q1828" s="183">
        <f>IFERROR(_xll.qlIndexFixing(ONIndex1Y,I1828,TRUE,_xll.ohTrigger(RecalcTrigger,Trigger1Y)),NA())</f>
        <v>1.5793271235597928E-2</v>
      </c>
    </row>
    <row r="1829" spans="2:17" x14ac:dyDescent="0.2">
      <c r="B1829" s="39" t="s">
        <v>42</v>
      </c>
      <c r="D1829" s="42">
        <f>_xll.qlCalendarAdvance(Calendar,$D1828,B1829,"f",FALSE)</f>
        <v>52195</v>
      </c>
      <c r="E1829" s="177">
        <f>_xll.qlInterestRateIndexValueDate(IndexON,D1829)</f>
        <v>52195</v>
      </c>
      <c r="F1829" s="193">
        <f>IFERROR(_xll.qlIndexFixing(IndexON,D1829,TRUE,_xll.ohTrigger(RecalcTrigger,TriggerON)),NA())</f>
        <v>1.5017192638211441E-2</v>
      </c>
      <c r="H1829" s="42">
        <f>_xll.qlCalendarAdvance(Calendar,$H1828,B1829,"f",FALSE)</f>
        <v>52195</v>
      </c>
      <c r="I1829" s="177">
        <f>_xll.qlInterestRateIndexValueDate(Index1M,$H1829)</f>
        <v>52197</v>
      </c>
      <c r="J1829" s="182">
        <f>IFERROR(_xll.qlIndexFixing(Index1M,$H1829,TRUE,_xll.ohTrigger(RecalcTrigger,Trigger1M)),NA())</f>
        <v>1.5115327050969907E-2</v>
      </c>
      <c r="K1829" s="44">
        <f>IFERROR(_xll.qlIndexFixing(Index3M,H1829,TRUE,_xll.ohTrigger(RecalcTrigger,Trigger3M)),NA())</f>
        <v>1.5380177107821942E-2</v>
      </c>
      <c r="L1829" s="44">
        <f>IFERROR(_xll.qlIndexFixing(Index6M,$H1829,TRUE,_xll.ohTrigger(RecalcTrigger,Trigger6M)),NA())</f>
        <v>1.5542266414765219E-2</v>
      </c>
      <c r="M1829" s="183">
        <f>IFERROR(_xll.qlIndexFixing(Index1Y,$H1829,TRUE,_xll.ohTrigger(RecalcTrigger,Trigger1Y)),NA())</f>
        <v>1.5878341826375736E-2</v>
      </c>
      <c r="N1829" s="182">
        <f>IFERROR(_xll.qlIndexFixing(ONIndex1M,I1829,TRUE,_xll.ohTrigger(RecalcTrigger,Trigger1M)),NA())</f>
        <v>1.5106318747584169E-2</v>
      </c>
      <c r="O1829" s="44">
        <f>IFERROR(_xll.qlIndexFixing(ONIndex3M,I1829,TRUE,_xll.ohTrigger(RecalcTrigger,Trigger3M)),NA())</f>
        <v>1.5356822419470006E-2</v>
      </c>
      <c r="P1829" s="44">
        <f>IFERROR(_xll.qlIndexFixing(ONIndex6M,I1829,TRUE,_xll.ohTrigger(RecalcTrigger,Trigger6M)),NA())</f>
        <v>1.5484693378571279E-2</v>
      </c>
      <c r="Q1829" s="183">
        <f>IFERROR(_xll.qlIndexFixing(ONIndex1Y,I1829,TRUE,_xll.ohTrigger(RecalcTrigger,Trigger1Y)),NA())</f>
        <v>1.5790954235646026E-2</v>
      </c>
    </row>
    <row r="1830" spans="2:17" x14ac:dyDescent="0.2">
      <c r="B1830" s="39" t="s">
        <v>42</v>
      </c>
      <c r="D1830" s="42">
        <f>_xll.qlCalendarAdvance(Calendar,$D1829,B1830,"f",FALSE)</f>
        <v>52202</v>
      </c>
      <c r="E1830" s="177">
        <f>_xll.qlInterestRateIndexValueDate(IndexON,D1830)</f>
        <v>52202</v>
      </c>
      <c r="F1830" s="193">
        <f>IFERROR(_xll.qlIndexFixing(IndexON,D1830,TRUE,_xll.ohTrigger(RecalcTrigger,TriggerON)),NA())</f>
        <v>1.5016143187045472E-2</v>
      </c>
      <c r="H1830" s="42">
        <f>_xll.qlCalendarAdvance(Calendar,$H1829,B1830,"f",FALSE)</f>
        <v>52202</v>
      </c>
      <c r="I1830" s="177">
        <f>_xll.qlInterestRateIndexValueDate(Index1M,$H1830)</f>
        <v>52204</v>
      </c>
      <c r="J1830" s="182">
        <f>IFERROR(_xll.qlIndexFixing(Index1M,$H1830,TRUE,_xll.ohTrigger(RecalcTrigger,Trigger1M)),NA())</f>
        <v>1.5114845053403048E-2</v>
      </c>
      <c r="K1830" s="44">
        <f>IFERROR(_xll.qlIndexFixing(Index3M,H1830,TRUE,_xll.ohTrigger(RecalcTrigger,Trigger3M)),NA())</f>
        <v>1.5378627832785874E-2</v>
      </c>
      <c r="L1830" s="44">
        <f>IFERROR(_xll.qlIndexFixing(Index6M,$H1830,TRUE,_xll.ohTrigger(RecalcTrigger,Trigger6M)),NA())</f>
        <v>1.5542455030955932E-2</v>
      </c>
      <c r="M1830" s="183">
        <f>IFERROR(_xll.qlIndexFixing(Index1Y,$H1830,TRUE,_xll.ohTrigger(RecalcTrigger,Trigger1Y)),NA())</f>
        <v>1.5877210430552898E-2</v>
      </c>
      <c r="N1830" s="182">
        <f>IFERROR(_xll.qlIndexFixing(ONIndex1M,I1830,TRUE,_xll.ohTrigger(RecalcTrigger,Trigger1M)),NA())</f>
        <v>1.5105800511170386E-2</v>
      </c>
      <c r="O1830" s="44">
        <f>IFERROR(_xll.qlIndexFixing(ONIndex3M,I1830,TRUE,_xll.ohTrigger(RecalcTrigger,Trigger3M)),NA())</f>
        <v>1.5355626743511763E-2</v>
      </c>
      <c r="P1830" s="44">
        <f>IFERROR(_xll.qlIndexFixing(ONIndex6M,I1830,TRUE,_xll.ohTrigger(RecalcTrigger,Trigger6M)),NA())</f>
        <v>1.5484375820271623E-2</v>
      </c>
      <c r="Q1830" s="183">
        <f>IFERROR(_xll.qlIndexFixing(ONIndex1Y,I1830,TRUE,_xll.ohTrigger(RecalcTrigger,Trigger1Y)),NA())</f>
        <v>1.5788680534178923E-2</v>
      </c>
    </row>
    <row r="1831" spans="2:17" x14ac:dyDescent="0.2">
      <c r="B1831" s="39" t="s">
        <v>42</v>
      </c>
      <c r="D1831" s="42">
        <f>_xll.qlCalendarAdvance(Calendar,$D1830,B1831,"f",FALSE)</f>
        <v>52209</v>
      </c>
      <c r="E1831" s="177">
        <f>_xll.qlInterestRateIndexValueDate(IndexON,D1831)</f>
        <v>52209</v>
      </c>
      <c r="F1831" s="193">
        <f>IFERROR(_xll.qlIndexFixing(IndexON,D1831,TRUE,_xll.ohTrigger(RecalcTrigger,TriggerON)),NA())</f>
        <v>1.5015123776569439E-2</v>
      </c>
      <c r="H1831" s="42">
        <f>_xll.qlCalendarAdvance(Calendar,$H1830,B1831,"f",FALSE)</f>
        <v>52209</v>
      </c>
      <c r="I1831" s="177">
        <f>_xll.qlInterestRateIndexValueDate(Index1M,$H1831)</f>
        <v>52211</v>
      </c>
      <c r="J1831" s="182">
        <f>IFERROR(_xll.qlIndexFixing(Index1M,$H1831,TRUE,_xll.ohTrigger(RecalcTrigger,Trigger1M)),NA())</f>
        <v>1.5114385582024603E-2</v>
      </c>
      <c r="K1831" s="44">
        <f>IFERROR(_xll.qlIndexFixing(Index3M,H1831,TRUE,_xll.ohTrigger(RecalcTrigger,Trigger3M)),NA())</f>
        <v>1.5377623304402732E-2</v>
      </c>
      <c r="L1831" s="44">
        <f>IFERROR(_xll.qlIndexFixing(Index6M,$H1831,TRUE,_xll.ohTrigger(RecalcTrigger,Trigger6M)),NA())</f>
        <v>1.5542329785662674E-2</v>
      </c>
      <c r="M1831" s="183">
        <f>IFERROR(_xll.qlIndexFixing(Index1Y,$H1831,TRUE,_xll.ohTrigger(RecalcTrigger,Trigger1Y)),NA())</f>
        <v>1.5876126565390239E-2</v>
      </c>
      <c r="N1831" s="182">
        <f>IFERROR(_xll.qlIndexFixing(ONIndex1M,I1831,TRUE,_xll.ohTrigger(RecalcTrigger,Trigger1M)),NA())</f>
        <v>1.5105304653255658E-2</v>
      </c>
      <c r="O1831" s="44">
        <f>IFERROR(_xll.qlIndexFixing(ONIndex3M,I1831,TRUE,_xll.ohTrigger(RecalcTrigger,Trigger3M)),NA())</f>
        <v>1.5354459448531088E-2</v>
      </c>
      <c r="P1831" s="44">
        <f>IFERROR(_xll.qlIndexFixing(ONIndex6M,I1831,TRUE,_xll.ohTrigger(RecalcTrigger,Trigger6M)),NA())</f>
        <v>1.5484072391389603E-2</v>
      </c>
      <c r="Q1831" s="183">
        <f>IFERROR(_xll.qlIndexFixing(ONIndex1Y,I1831,TRUE,_xll.ohTrigger(RecalcTrigger,Trigger1Y)),NA())</f>
        <v>1.578645026293124E-2</v>
      </c>
    </row>
    <row r="1832" spans="2:17" x14ac:dyDescent="0.2">
      <c r="B1832" s="39" t="s">
        <v>42</v>
      </c>
      <c r="D1832" s="42">
        <f>_xll.qlCalendarAdvance(Calendar,$D1831,B1832,"f",FALSE)</f>
        <v>52216</v>
      </c>
      <c r="E1832" s="177">
        <f>_xll.qlInterestRateIndexValueDate(IndexON,D1832)</f>
        <v>52216</v>
      </c>
      <c r="F1832" s="193">
        <f>IFERROR(_xll.qlIndexFixing(IndexON,D1832,TRUE,_xll.ohTrigger(RecalcTrigger,TriggerON)),NA())</f>
        <v>1.5014134505024757E-2</v>
      </c>
      <c r="H1832" s="42">
        <f>_xll.qlCalendarAdvance(Calendar,$H1831,B1832,"f",FALSE)</f>
        <v>52216</v>
      </c>
      <c r="I1832" s="177">
        <f>_xll.qlInterestRateIndexValueDate(Index1M,$H1832)</f>
        <v>52218</v>
      </c>
      <c r="J1832" s="182">
        <f>IFERROR(_xll.qlIndexFixing(Index1M,$H1832,TRUE,_xll.ohTrigger(RecalcTrigger,Trigger1M)),NA())</f>
        <v>1.5113948709044311E-2</v>
      </c>
      <c r="K1832" s="44">
        <f>IFERROR(_xll.qlIndexFixing(Index3M,H1832,TRUE,_xll.ohTrigger(RecalcTrigger,Trigger3M)),NA())</f>
        <v>1.5376647873070581E-2</v>
      </c>
      <c r="L1832" s="44">
        <f>IFERROR(_xll.qlIndexFixing(Index6M,$H1832,TRUE,_xll.ohTrigger(RecalcTrigger,Trigger6M)),NA())</f>
        <v>1.5542219334190531E-2</v>
      </c>
      <c r="M1832" s="183">
        <f>IFERROR(_xll.qlIndexFixing(Index1Y,$H1832,TRUE,_xll.ohTrigger(RecalcTrigger,Trigger1Y)),NA())</f>
        <v>1.5875090364521349E-2</v>
      </c>
      <c r="N1832" s="182">
        <f>IFERROR(_xll.qlIndexFixing(ONIndex1M,I1832,TRUE,_xll.ohTrigger(RecalcTrigger,Trigger1M)),NA())</f>
        <v>1.5104831245862371E-2</v>
      </c>
      <c r="O1832" s="44">
        <f>IFERROR(_xll.qlIndexFixing(ONIndex3M,I1832,TRUE,_xll.ohTrigger(RecalcTrigger,Trigger3M)),NA())</f>
        <v>1.5353320623896494E-2</v>
      </c>
      <c r="P1832" s="44">
        <f>IFERROR(_xll.qlIndexFixing(ONIndex6M,I1832,TRUE,_xll.ohTrigger(RecalcTrigger,Trigger6M)),NA())</f>
        <v>1.5483783133172224E-2</v>
      </c>
      <c r="Q1832" s="183">
        <f>IFERROR(_xll.qlIndexFixing(ONIndex1Y,I1832,TRUE,_xll.ohTrigger(RecalcTrigger,Trigger1Y)),NA())</f>
        <v>1.5784263553637601E-2</v>
      </c>
    </row>
    <row r="1833" spans="2:17" x14ac:dyDescent="0.2">
      <c r="B1833" s="39" t="s">
        <v>42</v>
      </c>
      <c r="D1833" s="42">
        <f>_xll.qlCalendarAdvance(Calendar,$D1832,B1833,"f",FALSE)</f>
        <v>52223</v>
      </c>
      <c r="E1833" s="177">
        <f>_xll.qlInterestRateIndexValueDate(IndexON,D1833)</f>
        <v>52223</v>
      </c>
      <c r="F1833" s="193">
        <f>IFERROR(_xll.qlIndexFixing(IndexON,D1833,TRUE,_xll.ohTrigger(RecalcTrigger,TriggerON)),NA())</f>
        <v>1.5013175470892648E-2</v>
      </c>
      <c r="H1833" s="42">
        <f>_xll.qlCalendarAdvance(Calendar,$H1832,B1833,"f",FALSE)</f>
        <v>52223</v>
      </c>
      <c r="I1833" s="177">
        <f>_xll.qlInterestRateIndexValueDate(Index1M,$H1833)</f>
        <v>52229</v>
      </c>
      <c r="J1833" s="182">
        <f>IFERROR(_xll.qlIndexFixing(Index1M,$H1833,TRUE,_xll.ohTrigger(RecalcTrigger,Trigger1M)),NA())</f>
        <v>1.5113017615516791E-2</v>
      </c>
      <c r="K1833" s="44">
        <f>IFERROR(_xll.qlIndexFixing(Index3M,H1833,TRUE,_xll.ohTrigger(RecalcTrigger,Trigger3M)),NA())</f>
        <v>1.5375708563698522E-2</v>
      </c>
      <c r="L1833" s="44">
        <f>IFERROR(_xll.qlIndexFixing(Index6M,$H1833,TRUE,_xll.ohTrigger(RecalcTrigger,Trigger6M)),NA())</f>
        <v>1.5542075756898057E-2</v>
      </c>
      <c r="M1833" s="183">
        <f>IFERROR(_xll.qlIndexFixing(Index1Y,$H1833,TRUE,_xll.ohTrigger(RecalcTrigger,Trigger1Y)),NA())</f>
        <v>1.5873558671637259E-2</v>
      </c>
      <c r="N1833" s="182">
        <f>IFERROR(_xll.qlIndexFixing(ONIndex1M,I1833,TRUE,_xll.ohTrigger(RecalcTrigger,Trigger1M)),NA())</f>
        <v>1.510454171822051E-2</v>
      </c>
      <c r="O1833" s="44">
        <f>IFERROR(_xll.qlIndexFixing(ONIndex3M,I1833,TRUE,_xll.ohTrigger(RecalcTrigger,Trigger3M)),NA())</f>
        <v>1.5352148178116032E-2</v>
      </c>
      <c r="P1833" s="44">
        <f>IFERROR(_xll.qlIndexFixing(ONIndex6M,I1833,TRUE,_xll.ohTrigger(RecalcTrigger,Trigger6M)),NA())</f>
        <v>1.5483746310867019E-2</v>
      </c>
      <c r="Q1833" s="183">
        <f>IFERROR(_xll.qlIndexFixing(ONIndex1Y,I1833,TRUE,_xll.ohTrigger(RecalcTrigger,Trigger1Y)),NA())</f>
        <v>1.5781711805944454E-2</v>
      </c>
    </row>
    <row r="1834" spans="2:17" x14ac:dyDescent="0.2">
      <c r="B1834" s="39" t="s">
        <v>42</v>
      </c>
      <c r="D1834" s="42">
        <f>_xll.qlCalendarAdvance(Calendar,$D1833,B1834,"f",FALSE)</f>
        <v>52230</v>
      </c>
      <c r="E1834" s="177">
        <f>_xll.qlInterestRateIndexValueDate(IndexON,D1834)</f>
        <v>52230</v>
      </c>
      <c r="F1834" s="193">
        <f>IFERROR(_xll.qlIndexFixing(IndexON,D1834,TRUE,_xll.ohTrigger(RecalcTrigger,TriggerON)),NA())</f>
        <v>1.5012246772814208E-2</v>
      </c>
      <c r="H1834" s="42">
        <f>_xll.qlCalendarAdvance(Calendar,$H1833,B1834,"f",FALSE)</f>
        <v>52230</v>
      </c>
      <c r="I1834" s="177">
        <f>_xll.qlInterestRateIndexValueDate(Index1M,$H1834)</f>
        <v>52233</v>
      </c>
      <c r="J1834" s="182">
        <f>IFERROR(_xll.qlIndexFixing(Index1M,$H1834,TRUE,_xll.ohTrigger(RecalcTrigger,Trigger1M)),NA())</f>
        <v>1.5112797650899948E-2</v>
      </c>
      <c r="K1834" s="44">
        <f>IFERROR(_xll.qlIndexFixing(Index3M,H1834,TRUE,_xll.ohTrigger(RecalcTrigger,Trigger3M)),NA())</f>
        <v>1.5374656059413461E-2</v>
      </c>
      <c r="L1834" s="44">
        <f>IFERROR(_xll.qlIndexFixing(Index6M,$H1834,TRUE,_xll.ohTrigger(RecalcTrigger,Trigger6M)),NA())</f>
        <v>1.5541698563367051E-2</v>
      </c>
      <c r="M1834" s="183">
        <f>IFERROR(_xll.qlIndexFixing(Index1Y,$H1834,TRUE,_xll.ohTrigger(RecalcTrigger,Trigger1Y)),NA())</f>
        <v>1.5873657648908433E-2</v>
      </c>
      <c r="N1834" s="182">
        <f>IFERROR(_xll.qlIndexFixing(ONIndex1M,I1834,TRUE,_xll.ohTrigger(RecalcTrigger,Trigger1M)),NA())</f>
        <v>1.5103892735313096E-2</v>
      </c>
      <c r="O1834" s="44">
        <f>IFERROR(_xll.qlIndexFixing(ONIndex3M,I1834,TRUE,_xll.ohTrigger(RecalcTrigger,Trigger3M)),NA())</f>
        <v>1.5350976569665775E-2</v>
      </c>
      <c r="P1834" s="44">
        <f>IFERROR(_xll.qlIndexFixing(ONIndex6M,I1834,TRUE,_xll.ohTrigger(RecalcTrigger,Trigger6M)),NA())</f>
        <v>1.5483211202589331E-2</v>
      </c>
      <c r="Q1834" s="183">
        <f>IFERROR(_xll.qlIndexFixing(ONIndex1Y,I1834,TRUE,_xll.ohTrigger(RecalcTrigger,Trigger1Y)),NA())</f>
        <v>1.5779725048226112E-2</v>
      </c>
    </row>
    <row r="1835" spans="2:17" x14ac:dyDescent="0.2">
      <c r="B1835" s="39" t="s">
        <v>42</v>
      </c>
      <c r="D1835" s="42">
        <f>_xll.qlCalendarAdvance(Calendar,$D1834,B1835,"f",FALSE)</f>
        <v>52237</v>
      </c>
      <c r="E1835" s="177">
        <f>_xll.qlInterestRateIndexValueDate(IndexON,D1835)</f>
        <v>52237</v>
      </c>
      <c r="F1835" s="193">
        <f>IFERROR(_xll.qlIndexFixing(IndexON,D1835,TRUE,_xll.ohTrigger(RecalcTrigger,TriggerON)),NA())</f>
        <v>1.5011348509110789E-2</v>
      </c>
      <c r="H1835" s="42">
        <f>_xll.qlCalendarAdvance(Calendar,$H1834,B1835,"f",FALSE)</f>
        <v>52237</v>
      </c>
      <c r="I1835" s="177">
        <f>_xll.qlInterestRateIndexValueDate(Index1M,$H1835)</f>
        <v>52239</v>
      </c>
      <c r="J1835" s="182">
        <f>IFERROR(_xll.qlIndexFixing(Index1M,$H1835,TRUE,_xll.ohTrigger(RecalcTrigger,Trigger1M)),NA())</f>
        <v>1.5112774402612217E-2</v>
      </c>
      <c r="K1835" s="44">
        <f>IFERROR(_xll.qlIndexFixing(Index3M,H1835,TRUE,_xll.ohTrigger(RecalcTrigger,Trigger3M)),NA())</f>
        <v>1.5373897056994323E-2</v>
      </c>
      <c r="L1835" s="44">
        <f>IFERROR(_xll.qlIndexFixing(Index6M,$H1835,TRUE,_xll.ohTrigger(RecalcTrigger,Trigger6M)),NA())</f>
        <v>1.5541642136276868E-2</v>
      </c>
      <c r="M1835" s="183">
        <f>IFERROR(_xll.qlIndexFixing(Index1Y,$H1835,TRUE,_xll.ohTrigger(RecalcTrigger,Trigger1Y)),NA())</f>
        <v>1.5872269084107455E-2</v>
      </c>
      <c r="N1835" s="182">
        <f>IFERROR(_xll.qlIndexFixing(ONIndex1M,I1835,TRUE,_xll.ohTrigger(RecalcTrigger,Trigger1M)),NA())</f>
        <v>1.5103546447754468E-2</v>
      </c>
      <c r="O1835" s="44">
        <f>IFERROR(_xll.qlIndexFixing(ONIndex3M,I1835,TRUE,_xll.ohTrigger(RecalcTrigger,Trigger3M)),NA())</f>
        <v>1.5350075864075663E-2</v>
      </c>
      <c r="P1835" s="44">
        <f>IFERROR(_xll.qlIndexFixing(ONIndex6M,I1835,TRUE,_xll.ohTrigger(RecalcTrigger,Trigger6M)),NA())</f>
        <v>1.5483000793219404E-2</v>
      </c>
      <c r="Q1835" s="183">
        <f>IFERROR(_xll.qlIndexFixing(ONIndex1Y,I1835,TRUE,_xll.ohTrigger(RecalcTrigger,Trigger1Y)),NA())</f>
        <v>1.5777966113708075E-2</v>
      </c>
    </row>
    <row r="1836" spans="2:17" x14ac:dyDescent="0.2">
      <c r="B1836" s="39" t="s">
        <v>42</v>
      </c>
      <c r="D1836" s="42">
        <f>_xll.qlCalendarAdvance(Calendar,$D1835,B1836,"f",FALSE)</f>
        <v>52244</v>
      </c>
      <c r="E1836" s="177">
        <f>_xll.qlInterestRateIndexValueDate(IndexON,D1836)</f>
        <v>52244</v>
      </c>
      <c r="F1836" s="193">
        <f>IFERROR(_xll.qlIndexFixing(IndexON,D1836,TRUE,_xll.ohTrigger(RecalcTrigger,TriggerON)),NA())</f>
        <v>1.5010480778263613E-2</v>
      </c>
      <c r="H1836" s="42">
        <f>_xll.qlCalendarAdvance(Calendar,$H1835,B1836,"f",FALSE)</f>
        <v>52244</v>
      </c>
      <c r="I1836" s="177">
        <f>_xll.qlInterestRateIndexValueDate(Index1M,$H1836)</f>
        <v>52246</v>
      </c>
      <c r="J1836" s="182">
        <f>IFERROR(_xll.qlIndexFixing(Index1M,$H1836,TRUE,_xll.ohTrigger(RecalcTrigger,Trigger1M)),NA())</f>
        <v>1.5112428645341902E-2</v>
      </c>
      <c r="K1836" s="44">
        <f>IFERROR(_xll.qlIndexFixing(Index3M,H1836,TRUE,_xll.ohTrigger(RecalcTrigger,Trigger3M)),NA())</f>
        <v>1.5373038909477721E-2</v>
      </c>
      <c r="L1836" s="44">
        <f>IFERROR(_xll.qlIndexFixing(Index6M,$H1836,TRUE,_xll.ohTrigger(RecalcTrigger,Trigger6M)),NA())</f>
        <v>1.5541590194317625E-2</v>
      </c>
      <c r="M1836" s="183">
        <f>IFERROR(_xll.qlIndexFixing(Index1Y,$H1836,TRUE,_xll.ohTrigger(RecalcTrigger,Trigger1Y)),NA())</f>
        <v>1.5871424876875772E-2</v>
      </c>
      <c r="N1836" s="182">
        <f>IFERROR(_xll.qlIndexFixing(ONIndex1M,I1836,TRUE,_xll.ohTrigger(RecalcTrigger,Trigger1M)),NA())</f>
        <v>1.5103163563630062E-2</v>
      </c>
      <c r="O1836" s="44">
        <f>IFERROR(_xll.qlIndexFixing(ONIndex3M,I1836,TRUE,_xll.ohTrigger(RecalcTrigger,Trigger3M)),NA())</f>
        <v>1.5349051812991732E-2</v>
      </c>
      <c r="P1836" s="44">
        <f>IFERROR(_xll.qlIndexFixing(ONIndex6M,I1836,TRUE,_xll.ohTrigger(RecalcTrigger,Trigger6M)),NA())</f>
        <v>1.5482768628691801E-2</v>
      </c>
      <c r="Q1836" s="183">
        <f>IFERROR(_xll.qlIndexFixing(ONIndex1Y,I1836,TRUE,_xll.ohTrigger(RecalcTrigger,Trigger1Y)),NA())</f>
        <v>1.5775954968537675E-2</v>
      </c>
    </row>
    <row r="1837" spans="2:17" x14ac:dyDescent="0.2">
      <c r="B1837" s="39" t="s">
        <v>42</v>
      </c>
      <c r="D1837" s="42">
        <f>_xll.qlCalendarAdvance(Calendar,$D1836,B1837,"f",FALSE)</f>
        <v>52251</v>
      </c>
      <c r="E1837" s="177">
        <f>_xll.qlInterestRateIndexValueDate(IndexON,D1837)</f>
        <v>52251</v>
      </c>
      <c r="F1837" s="193">
        <f>IFERROR(_xll.qlIndexFixing(IndexON,D1837,TRUE,_xll.ohTrigger(RecalcTrigger,TriggerON)),NA())</f>
        <v>1.5009643678753903E-2</v>
      </c>
      <c r="H1837" s="42">
        <f>_xll.qlCalendarAdvance(Calendar,$H1836,B1837,"f",FALSE)</f>
        <v>52251</v>
      </c>
      <c r="I1837" s="177">
        <f>_xll.qlInterestRateIndexValueDate(Index1M,$H1837)</f>
        <v>52253</v>
      </c>
      <c r="J1837" s="182">
        <f>IFERROR(_xll.qlIndexFixing(Index1M,$H1837,TRUE,_xll.ohTrigger(RecalcTrigger,Trigger1M)),NA())</f>
        <v>1.5112105847530921E-2</v>
      </c>
      <c r="K1837" s="44">
        <f>IFERROR(_xll.qlIndexFixing(Index3M,H1837,TRUE,_xll.ohTrigger(RecalcTrigger,Trigger3M)),NA())</f>
        <v>1.5372210306819234E-2</v>
      </c>
      <c r="L1837" s="44">
        <f>IFERROR(_xll.qlIndexFixing(Index6M,$H1837,TRUE,_xll.ohTrigger(RecalcTrigger,Trigger6M)),NA())</f>
        <v>1.5541553249935487E-2</v>
      </c>
      <c r="M1837" s="183">
        <f>IFERROR(_xll.qlIndexFixing(Index1Y,$H1837,TRUE,_xll.ohTrigger(RecalcTrigger,Trigger1Y)),NA())</f>
        <v>1.5870629002201556E-2</v>
      </c>
      <c r="N1837" s="182">
        <f>IFERROR(_xll.qlIndexFixing(ONIndex1M,I1837,TRUE,_xll.ohTrigger(RecalcTrigger,Trigger1M)),NA())</f>
        <v>1.5102803490618655E-2</v>
      </c>
      <c r="O1837" s="44">
        <f>IFERROR(_xll.qlIndexFixing(ONIndex3M,I1837,TRUE,_xll.ohTrigger(RecalcTrigger,Trigger3M)),NA())</f>
        <v>1.534805667837702E-2</v>
      </c>
      <c r="P1837" s="44">
        <f>IFERROR(_xll.qlIndexFixing(ONIndex6M,I1837,TRUE,_xll.ohTrigger(RecalcTrigger,Trigger6M)),NA())</f>
        <v>1.5482550840664189E-2</v>
      </c>
      <c r="Q1837" s="183">
        <f>IFERROR(_xll.qlIndexFixing(ONIndex1Y,I1837,TRUE,_xll.ohTrigger(RecalcTrigger,Trigger1Y)),NA())</f>
        <v>1.5773988043834564E-2</v>
      </c>
    </row>
    <row r="1838" spans="2:17" x14ac:dyDescent="0.2">
      <c r="B1838" s="39" t="s">
        <v>42</v>
      </c>
      <c r="D1838" s="42">
        <f>_xll.qlCalendarAdvance(Calendar,$D1837,B1838,"f",FALSE)</f>
        <v>52258</v>
      </c>
      <c r="E1838" s="177">
        <f>_xll.qlInterestRateIndexValueDate(IndexON,D1838)</f>
        <v>52258</v>
      </c>
      <c r="F1838" s="193">
        <f>IFERROR(_xll.qlIndexFixing(IndexON,D1838,TRUE,_xll.ohTrigger(RecalcTrigger,TriggerON)),NA())</f>
        <v>1.5008837308982947E-2</v>
      </c>
      <c r="H1838" s="42">
        <f>_xll.qlCalendarAdvance(Calendar,$H1837,B1838,"f",FALSE)</f>
        <v>52258</v>
      </c>
      <c r="I1838" s="177">
        <f>_xll.qlInterestRateIndexValueDate(Index1M,$H1838)</f>
        <v>52260</v>
      </c>
      <c r="J1838" s="182">
        <f>IFERROR(_xll.qlIndexFixing(Index1M,$H1838,TRUE,_xll.ohTrigger(RecalcTrigger,Trigger1M)),NA())</f>
        <v>1.5110913712084095E-2</v>
      </c>
      <c r="K1838" s="44">
        <f>IFERROR(_xll.qlIndexFixing(Index3M,H1838,TRUE,_xll.ohTrigger(RecalcTrigger,Trigger3M)),NA())</f>
        <v>1.5371411338582774E-2</v>
      </c>
      <c r="L1838" s="44">
        <f>IFERROR(_xll.qlIndexFixing(Index6M,$H1838,TRUE,_xll.ohTrigger(RecalcTrigger,Trigger6M)),NA())</f>
        <v>1.5541531344602249E-2</v>
      </c>
      <c r="M1838" s="183">
        <f>IFERROR(_xll.qlIndexFixing(Index1Y,$H1838,TRUE,_xll.ohTrigger(RecalcTrigger,Trigger1Y)),NA())</f>
        <v>1.5869881593756283E-2</v>
      </c>
      <c r="N1838" s="182">
        <f>IFERROR(_xll.qlIndexFixing(ONIndex1M,I1838,TRUE,_xll.ohTrigger(RecalcTrigger,Trigger1M)),NA())</f>
        <v>1.510246630082257E-2</v>
      </c>
      <c r="O1838" s="44">
        <f>IFERROR(_xll.qlIndexFixing(ONIndex3M,I1838,TRUE,_xll.ohTrigger(RecalcTrigger,Trigger3M)),NA())</f>
        <v>1.5347090549520104E-2</v>
      </c>
      <c r="P1838" s="44">
        <f>IFERROR(_xll.qlIndexFixing(ONIndex6M,I1838,TRUE,_xll.ohTrigger(RecalcTrigger,Trigger6M)),NA())</f>
        <v>1.5482347470063829E-2</v>
      </c>
      <c r="Q1838" s="183">
        <f>IFERROR(_xll.qlIndexFixing(ONIndex1Y,I1838,TRUE,_xll.ohTrigger(RecalcTrigger,Trigger1Y)),NA())</f>
        <v>1.5772065470933683E-2</v>
      </c>
    </row>
    <row r="1839" spans="2:17" x14ac:dyDescent="0.2">
      <c r="B1839" s="39" t="s">
        <v>42</v>
      </c>
      <c r="D1839" s="42">
        <f>_xll.qlCalendarAdvance(Calendar,$D1838,B1839,"f",FALSE)</f>
        <v>52265</v>
      </c>
      <c r="E1839" s="177">
        <f>_xll.qlInterestRateIndexValueDate(IndexON,D1839)</f>
        <v>52265</v>
      </c>
      <c r="F1839" s="193">
        <f>IFERROR(_xll.qlIndexFixing(IndexON,D1839,TRUE,_xll.ohTrigger(RecalcTrigger,TriggerON)),NA())</f>
        <v>1.5008061767511904E-2</v>
      </c>
      <c r="H1839" s="42">
        <f>_xll.qlCalendarAdvance(Calendar,$H1838,B1839,"f",FALSE)</f>
        <v>52265</v>
      </c>
      <c r="I1839" s="177">
        <f>_xll.qlInterestRateIndexValueDate(Index1M,$H1839)</f>
        <v>52267</v>
      </c>
      <c r="J1839" s="182">
        <f>IFERROR(_xll.qlIndexFixing(Index1M,$H1839,TRUE,_xll.ohTrigger(RecalcTrigger,Trigger1M)),NA())</f>
        <v>1.5110333347319673E-2</v>
      </c>
      <c r="K1839" s="44">
        <f>IFERROR(_xll.qlIndexFixing(Index3M,H1839,TRUE,_xll.ohTrigger(RecalcTrigger,Trigger3M)),NA())</f>
        <v>1.5370363803570333E-2</v>
      </c>
      <c r="L1839" s="44">
        <f>IFERROR(_xll.qlIndexFixing(Index6M,$H1839,TRUE,_xll.ohTrigger(RecalcTrigger,Trigger6M)),NA())</f>
        <v>1.5541524519791036E-2</v>
      </c>
      <c r="M1839" s="183">
        <f>IFERROR(_xll.qlIndexFixing(Index1Y,$H1839,TRUE,_xll.ohTrigger(RecalcTrigger,Trigger1Y)),NA())</f>
        <v>1.586918278521933E-2</v>
      </c>
      <c r="N1839" s="182">
        <f>IFERROR(_xll.qlIndexFixing(ONIndex1M,I1839,TRUE,_xll.ohTrigger(RecalcTrigger,Trigger1M)),NA())</f>
        <v>1.5102152066344132E-2</v>
      </c>
      <c r="O1839" s="44">
        <f>IFERROR(_xll.qlIndexFixing(ONIndex3M,I1839,TRUE,_xll.ohTrigger(RecalcTrigger,Trigger3M)),NA())</f>
        <v>1.5346153515629624E-2</v>
      </c>
      <c r="P1839" s="44">
        <f>IFERROR(_xll.qlIndexFixing(ONIndex6M,I1839,TRUE,_xll.ohTrigger(RecalcTrigger,Trigger6M)),NA())</f>
        <v>1.548215855805779E-2</v>
      </c>
      <c r="Q1839" s="183">
        <f>IFERROR(_xll.qlIndexFixing(ONIndex1Y,I1839,TRUE,_xll.ohTrigger(RecalcTrigger,Trigger1Y)),NA())</f>
        <v>1.5770187381649592E-2</v>
      </c>
    </row>
    <row r="1840" spans="2:17" x14ac:dyDescent="0.2">
      <c r="B1840" s="39" t="s">
        <v>42</v>
      </c>
      <c r="D1840" s="42">
        <f>_xll.qlCalendarAdvance(Calendar,$D1839,B1840,"f",FALSE)</f>
        <v>52272</v>
      </c>
      <c r="E1840" s="177">
        <f>_xll.qlInterestRateIndexValueDate(IndexON,D1840)</f>
        <v>52272</v>
      </c>
      <c r="F1840" s="193">
        <f>IFERROR(_xll.qlIndexFixing(IndexON,D1840,TRUE,_xll.ohTrigger(RecalcTrigger,TriggerON)),NA())</f>
        <v>1.5007317152582189E-2</v>
      </c>
      <c r="H1840" s="42">
        <f>_xll.qlCalendarAdvance(Calendar,$H1839,B1840,"f",FALSE)</f>
        <v>52272</v>
      </c>
      <c r="I1840" s="177">
        <f>_xll.qlInterestRateIndexValueDate(Index1M,$H1840)</f>
        <v>52274</v>
      </c>
      <c r="J1840" s="182">
        <f>IFERROR(_xll.qlIndexFixing(Index1M,$H1840,TRUE,_xll.ohTrigger(RecalcTrigger,Trigger1M)),NA())</f>
        <v>1.5110073260955799E-2</v>
      </c>
      <c r="K1840" s="44">
        <f>IFERROR(_xll.qlIndexFixing(Index3M,H1840,TRUE,_xll.ohTrigger(RecalcTrigger,Trigger3M)),NA())</f>
        <v>1.5369622258323553E-2</v>
      </c>
      <c r="L1840" s="44">
        <f>IFERROR(_xll.qlIndexFixing(Index6M,$H1840,TRUE,_xll.ohTrigger(RecalcTrigger,Trigger6M)),NA())</f>
        <v>1.5541532816972761E-2</v>
      </c>
      <c r="M1840" s="183">
        <f>IFERROR(_xll.qlIndexFixing(Index1Y,$H1840,TRUE,_xll.ohTrigger(RecalcTrigger,Trigger1Y)),NA())</f>
        <v>1.5868532710275097E-2</v>
      </c>
      <c r="N1840" s="182">
        <f>IFERROR(_xll.qlIndexFixing(ONIndex1M,I1840,TRUE,_xll.ohTrigger(RecalcTrigger,Trigger1M)),NA())</f>
        <v>1.5101860859525473E-2</v>
      </c>
      <c r="O1840" s="44">
        <f>IFERROR(_xll.qlIndexFixing(ONIndex3M,I1840,TRUE,_xll.ohTrigger(RecalcTrigger,Trigger3M)),NA())</f>
        <v>1.5345245665994156E-2</v>
      </c>
      <c r="P1840" s="44">
        <f>IFERROR(_xll.qlIndexFixing(ONIndex6M,I1840,TRUE,_xll.ohTrigger(RecalcTrigger,Trigger6M)),NA())</f>
        <v>1.548198414589308E-2</v>
      </c>
      <c r="Q1840" s="183">
        <f>IFERROR(_xll.qlIndexFixing(ONIndex1Y,I1840,TRUE,_xll.ohTrigger(RecalcTrigger,Trigger1Y)),NA())</f>
        <v>1.5768353907716914E-2</v>
      </c>
    </row>
    <row r="1841" spans="2:17" x14ac:dyDescent="0.2">
      <c r="B1841" s="39" t="s">
        <v>42</v>
      </c>
      <c r="D1841" s="42">
        <f>_xll.qlCalendarAdvance(Calendar,$D1840,B1841,"f",FALSE)</f>
        <v>52279</v>
      </c>
      <c r="E1841" s="177">
        <f>_xll.qlInterestRateIndexValueDate(IndexON,D1841)</f>
        <v>52279</v>
      </c>
      <c r="F1841" s="193">
        <f>IFERROR(_xll.qlIndexFixing(IndexON,D1841,TRUE,_xll.ohTrigger(RecalcTrigger,TriggerON)),NA())</f>
        <v>1.5006603562994769E-2</v>
      </c>
      <c r="H1841" s="42">
        <f>_xll.qlCalendarAdvance(Calendar,$H1840,B1841,"f",FALSE)</f>
        <v>52279</v>
      </c>
      <c r="I1841" s="177">
        <f>_xll.qlInterestRateIndexValueDate(Index1M,$H1841)</f>
        <v>52281</v>
      </c>
      <c r="J1841" s="182">
        <f>IFERROR(_xll.qlIndexFixing(Index1M,$H1841,TRUE,_xll.ohTrigger(RecalcTrigger,Trigger1M)),NA())</f>
        <v>1.5109836398377676E-2</v>
      </c>
      <c r="K1841" s="44">
        <f>IFERROR(_xll.qlIndexFixing(Index3M,H1841,TRUE,_xll.ohTrigger(RecalcTrigger,Trigger3M)),NA())</f>
        <v>1.5368910608514808E-2</v>
      </c>
      <c r="L1841" s="44">
        <f>IFERROR(_xll.qlIndexFixing(Index6M,$H1841,TRUE,_xll.ohTrigger(RecalcTrigger,Trigger6M)),NA())</f>
        <v>1.5541556277621434E-2</v>
      </c>
      <c r="M1841" s="183">
        <f>IFERROR(_xll.qlIndexFixing(Index1Y,$H1841,TRUE,_xll.ohTrigger(RecalcTrigger,Trigger1Y)),NA())</f>
        <v>1.5867931502616537E-2</v>
      </c>
      <c r="N1841" s="182">
        <f>IFERROR(_xll.qlIndexFixing(ONIndex1M,I1841,TRUE,_xll.ohTrigger(RecalcTrigger,Trigger1M)),NA())</f>
        <v>1.5101592752229109E-2</v>
      </c>
      <c r="O1841" s="44">
        <f>IFERROR(_xll.qlIndexFixing(ONIndex3M,I1841,TRUE,_xll.ohTrigger(RecalcTrigger,Trigger3M)),NA())</f>
        <v>1.5344367089822342E-2</v>
      </c>
      <c r="P1841" s="44">
        <f>IFERROR(_xll.qlIndexFixing(ONIndex6M,I1841,TRUE,_xll.ohTrigger(RecalcTrigger,Trigger6M)),NA())</f>
        <v>1.5481824274736766E-2</v>
      </c>
      <c r="Q1841" s="183">
        <f>IFERROR(_xll.qlIndexFixing(ONIndex1Y,I1841,TRUE,_xll.ohTrigger(RecalcTrigger,Trigger1Y)),NA())</f>
        <v>1.5766565180630465E-2</v>
      </c>
    </row>
    <row r="1842" spans="2:17" x14ac:dyDescent="0.2">
      <c r="B1842" s="39" t="s">
        <v>42</v>
      </c>
      <c r="D1842" s="42">
        <f>_xll.qlCalendarAdvance(Calendar,$D1841,B1842,"f",FALSE)</f>
        <v>52286</v>
      </c>
      <c r="E1842" s="177">
        <f>_xll.qlInterestRateIndexValueDate(IndexON,D1842)</f>
        <v>52286</v>
      </c>
      <c r="F1842" s="193">
        <f>IFERROR(_xll.qlIndexFixing(IndexON,D1842,TRUE,_xll.ohTrigger(RecalcTrigger,TriggerON)),NA())</f>
        <v>1.5005921096831187E-2</v>
      </c>
      <c r="H1842" s="42">
        <f>_xll.qlCalendarAdvance(Calendar,$H1841,B1842,"f",FALSE)</f>
        <v>52286</v>
      </c>
      <c r="I1842" s="177">
        <f>_xll.qlInterestRateIndexValueDate(Index1M,$H1842)</f>
        <v>52288</v>
      </c>
      <c r="J1842" s="182">
        <f>IFERROR(_xll.qlIndexFixing(Index1M,$H1842,TRUE,_xll.ohTrigger(RecalcTrigger,Trigger1M)),NA())</f>
        <v>1.5109622831767564E-2</v>
      </c>
      <c r="K1842" s="44">
        <f>IFERROR(_xll.qlIndexFixing(Index3M,H1842,TRUE,_xll.ohTrigger(RecalcTrigger,Trigger3M)),NA())</f>
        <v>1.5368228943711103E-2</v>
      </c>
      <c r="L1842" s="44">
        <f>IFERROR(_xll.qlIndexFixing(Index6M,$H1842,TRUE,_xll.ohTrigger(RecalcTrigger,Trigger6M)),NA())</f>
        <v>1.5541594943209733E-2</v>
      </c>
      <c r="M1842" s="183">
        <f>IFERROR(_xll.qlIndexFixing(Index1Y,$H1842,TRUE,_xll.ohTrigger(RecalcTrigger,Trigger1Y)),NA())</f>
        <v>1.5867379295942285E-2</v>
      </c>
      <c r="N1842" s="182">
        <f>IFERROR(_xll.qlIndexFixing(ONIndex1M,I1842,TRUE,_xll.ohTrigger(RecalcTrigger,Trigger1M)),NA())</f>
        <v>1.5101347816637301E-2</v>
      </c>
      <c r="O1842" s="44">
        <f>IFERROR(_xll.qlIndexFixing(ONIndex3M,I1842,TRUE,_xll.ohTrigger(RecalcTrigger,Trigger3M)),NA())</f>
        <v>1.5343517876402757E-2</v>
      </c>
      <c r="P1842" s="44">
        <f>IFERROR(_xll.qlIndexFixing(ONIndex6M,I1842,TRUE,_xll.ohTrigger(RecalcTrigger,Trigger6M)),NA())</f>
        <v>1.5481678985516112E-2</v>
      </c>
      <c r="Q1842" s="183">
        <f>IFERROR(_xll.qlIndexFixing(ONIndex1Y,I1842,TRUE,_xll.ohTrigger(RecalcTrigger,Trigger1Y)),NA())</f>
        <v>1.5764821332204804E-2</v>
      </c>
    </row>
    <row r="1843" spans="2:17" x14ac:dyDescent="0.2">
      <c r="B1843" s="39" t="s">
        <v>42</v>
      </c>
      <c r="D1843" s="42">
        <f>_xll.qlCalendarAdvance(Calendar,$D1842,B1843,"f",FALSE)</f>
        <v>52293</v>
      </c>
      <c r="E1843" s="177">
        <f>_xll.qlInterestRateIndexValueDate(IndexON,D1843)</f>
        <v>52293</v>
      </c>
      <c r="F1843" s="193">
        <f>IFERROR(_xll.qlIndexFixing(IndexON,D1843,TRUE,_xll.ohTrigger(RecalcTrigger,TriggerON)),NA())</f>
        <v>1.5005269852812475E-2</v>
      </c>
      <c r="H1843" s="42">
        <f>_xll.qlCalendarAdvance(Calendar,$H1842,B1843,"f",FALSE)</f>
        <v>52293</v>
      </c>
      <c r="I1843" s="177">
        <f>_xll.qlInterestRateIndexValueDate(Index1M,$H1843)</f>
        <v>52295</v>
      </c>
      <c r="J1843" s="182">
        <f>IFERROR(_xll.qlIndexFixing(Index1M,$H1843,TRUE,_xll.ohTrigger(RecalcTrigger,Trigger1M)),NA())</f>
        <v>1.5110655253213756E-2</v>
      </c>
      <c r="K1843" s="44">
        <f>IFERROR(_xll.qlIndexFixing(Index3M,H1843,TRUE,_xll.ohTrigger(RecalcTrigger,Trigger3M)),NA())</f>
        <v>1.536843837766446E-2</v>
      </c>
      <c r="L1843" s="44">
        <f>IFERROR(_xll.qlIndexFixing(Index6M,$H1843,TRUE,_xll.ohTrigger(RecalcTrigger,Trigger6M)),NA())</f>
        <v>1.5543368849187693E-2</v>
      </c>
      <c r="M1843" s="183">
        <f>IFERROR(_xll.qlIndexFixing(Index1Y,$H1843,TRUE,_xll.ohTrigger(RecalcTrigger,Trigger1Y)),NA())</f>
        <v>1.58679104630783E-2</v>
      </c>
      <c r="N1843" s="182">
        <f>IFERROR(_xll.qlIndexFixing(ONIndex1M,I1843,TRUE,_xll.ohTrigger(RecalcTrigger,Trigger1M)),NA())</f>
        <v>1.5101126124852371E-2</v>
      </c>
      <c r="O1843" s="44">
        <f>IFERROR(_xll.qlIndexFixing(ONIndex3M,I1843,TRUE,_xll.ohTrigger(RecalcTrigger,Trigger3M)),NA())</f>
        <v>1.5342698114864106E-2</v>
      </c>
      <c r="P1843" s="44">
        <f>IFERROR(_xll.qlIndexFixing(ONIndex6M,I1843,TRUE,_xll.ohTrigger(RecalcTrigger,Trigger6M)),NA())</f>
        <v>1.5481548319637994E-2</v>
      </c>
      <c r="Q1843" s="183">
        <f>IFERROR(_xll.qlIndexFixing(ONIndex1Y,I1843,TRUE,_xll.ohTrigger(RecalcTrigger,Trigger1Y)),NA())</f>
        <v>1.5763122494094617E-2</v>
      </c>
    </row>
    <row r="1844" spans="2:17" x14ac:dyDescent="0.2">
      <c r="B1844" s="39" t="s">
        <v>42</v>
      </c>
      <c r="D1844" s="42">
        <f>_xll.qlCalendarAdvance(Calendar,$D1843,B1844,"f",FALSE)</f>
        <v>52300</v>
      </c>
      <c r="E1844" s="177">
        <f>_xll.qlInterestRateIndexValueDate(IndexON,D1844)</f>
        <v>52300</v>
      </c>
      <c r="F1844" s="193">
        <f>IFERROR(_xll.qlIndexFixing(IndexON,D1844,TRUE,_xll.ohTrigger(RecalcTrigger,TriggerON)),NA())</f>
        <v>1.5004649929339919E-2</v>
      </c>
      <c r="H1844" s="42">
        <f>_xll.qlCalendarAdvance(Calendar,$H1843,B1844,"f",FALSE)</f>
        <v>52300</v>
      </c>
      <c r="I1844" s="177">
        <f>_xll.qlInterestRateIndexValueDate(Index1M,$H1844)</f>
        <v>52302</v>
      </c>
      <c r="J1844" s="182">
        <f>IFERROR(_xll.qlIndexFixing(Index1M,$H1844,TRUE,_xll.ohTrigger(RecalcTrigger,Trigger1M)),NA())</f>
        <v>1.5110495193570717E-2</v>
      </c>
      <c r="K1844" s="44">
        <f>IFERROR(_xll.qlIndexFixing(Index3M,H1844,TRUE,_xll.ohTrigger(RecalcTrigger,Trigger3M)),NA())</f>
        <v>1.5367823389703904E-2</v>
      </c>
      <c r="L1844" s="44">
        <f>IFERROR(_xll.qlIndexFixing(Index6M,$H1844,TRUE,_xll.ohTrigger(RecalcTrigger,Trigger6M)),NA())</f>
        <v>1.5543443599873762E-2</v>
      </c>
      <c r="M1844" s="183">
        <f>IFERROR(_xll.qlIndexFixing(Index1Y,$H1844,TRUE,_xll.ohTrigger(RecalcTrigger,Trigger1Y)),NA())</f>
        <v>1.5867467426427022E-2</v>
      </c>
      <c r="N1844" s="182">
        <f>IFERROR(_xll.qlIndexFixing(ONIndex1M,I1844,TRUE,_xll.ohTrigger(RecalcTrigger,Trigger1M)),NA())</f>
        <v>1.5100927749136517E-2</v>
      </c>
      <c r="O1844" s="44">
        <f>IFERROR(_xll.qlIndexFixing(ONIndex3M,I1844,TRUE,_xll.ohTrigger(RecalcTrigger,Trigger3M)),NA())</f>
        <v>1.5341907894494966E-2</v>
      </c>
      <c r="P1844" s="44">
        <f>IFERROR(_xll.qlIndexFixing(ONIndex6M,I1844,TRUE,_xll.ohTrigger(RecalcTrigger,Trigger6M)),NA())</f>
        <v>1.5481432318189547E-2</v>
      </c>
      <c r="Q1844" s="183">
        <f>IFERROR(_xll.qlIndexFixing(ONIndex1Y,I1844,TRUE,_xll.ohTrigger(RecalcTrigger,Trigger1Y)),NA())</f>
        <v>1.5761468797874656E-2</v>
      </c>
    </row>
    <row r="1845" spans="2:17" x14ac:dyDescent="0.2">
      <c r="B1845" s="39" t="s">
        <v>42</v>
      </c>
      <c r="D1845" s="42">
        <f>_xll.qlCalendarAdvance(Calendar,$D1844,B1845,"f",FALSE)</f>
        <v>52307</v>
      </c>
      <c r="E1845" s="177">
        <f>_xll.qlInterestRateIndexValueDate(IndexON,D1845)</f>
        <v>52307</v>
      </c>
      <c r="F1845" s="193">
        <f>IFERROR(_xll.qlIndexFixing(IndexON,D1845,TRUE,_xll.ohTrigger(RecalcTrigger,TriggerON)),NA())</f>
        <v>1.5004061424894743E-2</v>
      </c>
      <c r="H1845" s="42">
        <f>_xll.qlCalendarAdvance(Calendar,$H1844,B1845,"f",FALSE)</f>
        <v>52307</v>
      </c>
      <c r="I1845" s="177">
        <f>_xll.qlInterestRateIndexValueDate(Index1M,$H1845)</f>
        <v>52309</v>
      </c>
      <c r="J1845" s="182">
        <f>IFERROR(_xll.qlIndexFixing(Index1M,$H1845,TRUE,_xll.ohTrigger(RecalcTrigger,Trigger1M)),NA())</f>
        <v>1.5110358671089896E-2</v>
      </c>
      <c r="K1845" s="44">
        <f>IFERROR(_xll.qlIndexFixing(Index3M,H1845,TRUE,_xll.ohTrigger(RecalcTrigger,Trigger3M)),NA())</f>
        <v>1.5367238678497494E-2</v>
      </c>
      <c r="L1845" s="44">
        <f>IFERROR(_xll.qlIndexFixing(Index6M,$H1845,TRUE,_xll.ohTrigger(RecalcTrigger,Trigger6M)),NA())</f>
        <v>1.5543533698033234E-2</v>
      </c>
      <c r="M1845" s="183">
        <f>IFERROR(_xll.qlIndexFixing(Index1Y,$H1845,TRUE,_xll.ohTrigger(RecalcTrigger,Trigger1Y)),NA())</f>
        <v>1.5867073827043068E-2</v>
      </c>
      <c r="N1845" s="182">
        <f>IFERROR(_xll.qlIndexFixing(ONIndex1M,I1845,TRUE,_xll.ohTrigger(RecalcTrigger,Trigger1M)),NA())</f>
        <v>1.510075276143219E-2</v>
      </c>
      <c r="O1845" s="44">
        <f>IFERROR(_xll.qlIndexFixing(ONIndex3M,I1845,TRUE,_xll.ohTrigger(RecalcTrigger,Trigger3M)),NA())</f>
        <v>1.5341147304503977E-2</v>
      </c>
      <c r="P1845" s="44">
        <f>IFERROR(_xll.qlIndexFixing(ONIndex6M,I1845,TRUE,_xll.ohTrigger(RecalcTrigger,Trigger6M)),NA())</f>
        <v>1.5481331022337841E-2</v>
      </c>
      <c r="Q1845" s="183">
        <f>IFERROR(_xll.qlIndexFixing(ONIndex1Y,I1845,TRUE,_xll.ohTrigger(RecalcTrigger,Trigger1Y)),NA())</f>
        <v>1.5759860375519352E-2</v>
      </c>
    </row>
    <row r="1846" spans="2:17" x14ac:dyDescent="0.2">
      <c r="B1846" s="39" t="s">
        <v>42</v>
      </c>
      <c r="D1846" s="42">
        <f>_xll.qlCalendarAdvance(Calendar,$D1845,B1846,"f",FALSE)</f>
        <v>52314</v>
      </c>
      <c r="E1846" s="177">
        <f>_xll.qlInterestRateIndexValueDate(IndexON,D1846)</f>
        <v>52314</v>
      </c>
      <c r="F1846" s="193">
        <f>IFERROR(_xll.qlIndexFixing(IndexON,D1846,TRUE,_xll.ohTrigger(RecalcTrigger,TriggerON)),NA())</f>
        <v>1.5003504437878235E-2</v>
      </c>
      <c r="H1846" s="42">
        <f>_xll.qlCalendarAdvance(Calendar,$H1845,B1846,"f",FALSE)</f>
        <v>52314</v>
      </c>
      <c r="I1846" s="177">
        <f>_xll.qlInterestRateIndexValueDate(Index1M,$H1846)</f>
        <v>52316</v>
      </c>
      <c r="J1846" s="182">
        <f>IFERROR(_xll.qlIndexFixing(Index1M,$H1846,TRUE,_xll.ohTrigger(RecalcTrigger,Trigger1M)),NA())</f>
        <v>1.5110245757988527E-2</v>
      </c>
      <c r="K1846" s="44">
        <f>IFERROR(_xll.qlIndexFixing(Index3M,H1846,TRUE,_xll.ohTrigger(RecalcTrigger,Trigger3M)),NA())</f>
        <v>1.5366684333622274E-2</v>
      </c>
      <c r="L1846" s="44">
        <f>IFERROR(_xll.qlIndexFixing(Index6M,$H1846,TRUE,_xll.ohTrigger(RecalcTrigger,Trigger6M)),NA())</f>
        <v>1.5543639185150769E-2</v>
      </c>
      <c r="M1846" s="183">
        <f>IFERROR(_xll.qlIndexFixing(Index1Y,$H1846,TRUE,_xll.ohTrigger(RecalcTrigger,Trigger1Y)),NA())</f>
        <v>1.5866729798673145E-2</v>
      </c>
      <c r="N1846" s="182">
        <f>IFERROR(_xll.qlIndexFixing(ONIndex1M,I1846,TRUE,_xll.ohTrigger(RecalcTrigger,Trigger1M)),NA())</f>
        <v>1.5100562259577899E-2</v>
      </c>
      <c r="O1846" s="44">
        <f>IFERROR(_xll.qlIndexFixing(ONIndex3M,I1846,TRUE,_xll.ohTrigger(RecalcTrigger,Trigger3M)),NA())</f>
        <v>1.5340213085481835E-2</v>
      </c>
      <c r="P1846" s="44">
        <f>IFERROR(_xll.qlIndexFixing(ONIndex6M,I1846,TRUE,_xll.ohTrigger(RecalcTrigger,Trigger6M)),NA())</f>
        <v>1.5481222459179378E-2</v>
      </c>
      <c r="Q1846" s="183">
        <f>IFERROR(_xll.qlIndexFixing(ONIndex1Y,I1846,TRUE,_xll.ohTrigger(RecalcTrigger,Trigger1Y)),NA())</f>
        <v>1.5757859140101971E-2</v>
      </c>
    </row>
    <row r="1847" spans="2:17" x14ac:dyDescent="0.2">
      <c r="B1847" s="39" t="s">
        <v>42</v>
      </c>
      <c r="D1847" s="42">
        <f>_xll.qlCalendarAdvance(Calendar,$D1846,B1847,"f",FALSE)</f>
        <v>52321</v>
      </c>
      <c r="E1847" s="177">
        <f>_xll.qlInterestRateIndexValueDate(IndexON,D1847)</f>
        <v>52321</v>
      </c>
      <c r="F1847" s="193">
        <f>IFERROR(_xll.qlIndexFixing(IndexON,D1847,TRUE,_xll.ohTrigger(RecalcTrigger,TriggerON)),NA())</f>
        <v>1.5002979066771616E-2</v>
      </c>
      <c r="H1847" s="42">
        <f>_xll.qlCalendarAdvance(Calendar,$H1846,B1847,"f",FALSE)</f>
        <v>52321</v>
      </c>
      <c r="I1847" s="177">
        <f>_xll.qlInterestRateIndexValueDate(Index1M,$H1847)</f>
        <v>52323</v>
      </c>
      <c r="J1847" s="182">
        <f>IFERROR(_xll.qlIndexFixing(Index1M,$H1847,TRUE,_xll.ohTrigger(RecalcTrigger,Trigger1M)),NA())</f>
        <v>1.511015652647385E-2</v>
      </c>
      <c r="K1847" s="44">
        <f>IFERROR(_xll.qlIndexFixing(Index3M,H1847,TRUE,_xll.ohTrigger(RecalcTrigger,Trigger3M)),NA())</f>
        <v>1.536586458995314E-2</v>
      </c>
      <c r="L1847" s="44">
        <f>IFERROR(_xll.qlIndexFixing(Index6M,$H1847,TRUE,_xll.ohTrigger(RecalcTrigger,Trigger6M)),NA())</f>
        <v>1.5542714365728804E-2</v>
      </c>
      <c r="M1847" s="183">
        <f>IFERROR(_xll.qlIndexFixing(Index1Y,$H1847,TRUE,_xll.ohTrigger(RecalcTrigger,Trigger1Y)),NA())</f>
        <v>1.5866435475068743E-2</v>
      </c>
      <c r="N1847" s="182">
        <f>IFERROR(_xll.qlIndexFixing(ONIndex1M,I1847,TRUE,_xll.ohTrigger(RecalcTrigger,Trigger1M)),NA())</f>
        <v>1.510047323878716E-2</v>
      </c>
      <c r="O1847" s="44">
        <f>IFERROR(_xll.qlIndexFixing(ONIndex3M,I1847,TRUE,_xll.ohTrigger(RecalcTrigger,Trigger3M)),NA())</f>
        <v>1.533971537297063E-2</v>
      </c>
      <c r="P1847" s="44">
        <f>IFERROR(_xll.qlIndexFixing(ONIndex6M,I1847,TRUE,_xll.ohTrigger(RecalcTrigger,Trigger6M)),NA())</f>
        <v>1.5481172711853119E-2</v>
      </c>
      <c r="Q1847" s="183">
        <f>IFERROR(_xll.qlIndexFixing(ONIndex1Y,I1847,TRUE,_xll.ohTrigger(RecalcTrigger,Trigger1Y)),NA())</f>
        <v>1.5756779877982297E-2</v>
      </c>
    </row>
    <row r="1848" spans="2:17" x14ac:dyDescent="0.2">
      <c r="B1848" s="39" t="s">
        <v>42</v>
      </c>
      <c r="D1848" s="42">
        <f>_xll.qlCalendarAdvance(Calendar,$D1847,B1848,"f",FALSE)</f>
        <v>52328</v>
      </c>
      <c r="E1848" s="177">
        <f>_xll.qlInterestRateIndexValueDate(IndexON,D1848)</f>
        <v>52328</v>
      </c>
      <c r="F1848" s="193">
        <f>IFERROR(_xll.qlIndexFixing(IndexON,D1848,TRUE,_xll.ohTrigger(RecalcTrigger,TriggerON)),NA())</f>
        <v>1.5002485410136046E-2</v>
      </c>
      <c r="H1848" s="42">
        <f>_xll.qlCalendarAdvance(Calendar,$H1847,B1848,"f",FALSE)</f>
        <v>52328</v>
      </c>
      <c r="I1848" s="177">
        <f>_xll.qlInterestRateIndexValueDate(Index1M,$H1848)</f>
        <v>52330</v>
      </c>
      <c r="J1848" s="182">
        <f>IFERROR(_xll.qlIndexFixing(Index1M,$H1848,TRUE,_xll.ohTrigger(RecalcTrigger,Trigger1M)),NA())</f>
        <v>1.5110091048760599E-2</v>
      </c>
      <c r="K1848" s="44">
        <f>IFERROR(_xll.qlIndexFixing(Index3M,H1848,TRUE,_xll.ohTrigger(RecalcTrigger,Trigger3M)),NA())</f>
        <v>1.5365369068845917E-2</v>
      </c>
      <c r="L1848" s="44">
        <f>IFERROR(_xll.qlIndexFixing(Index6M,$H1848,TRUE,_xll.ohTrigger(RecalcTrigger,Trigger6M)),NA())</f>
        <v>1.554284738009947E-2</v>
      </c>
      <c r="M1848" s="183">
        <f>IFERROR(_xll.qlIndexFixing(Index1Y,$H1848,TRUE,_xll.ohTrigger(RecalcTrigger,Trigger1Y)),NA())</f>
        <v>1.5866190989990692E-2</v>
      </c>
      <c r="N1848" s="182">
        <f>IFERROR(_xll.qlIndexFixing(ONIndex1M,I1848,TRUE,_xll.ohTrigger(RecalcTrigger,Trigger1M)),NA())</f>
        <v>1.5100368848131041E-2</v>
      </c>
      <c r="O1848" s="44">
        <f>IFERROR(_xll.qlIndexFixing(ONIndex3M,I1848,TRUE,_xll.ohTrigger(RecalcTrigger,Trigger3M)),NA())</f>
        <v>1.5339044209765618E-2</v>
      </c>
      <c r="P1848" s="44">
        <f>IFERROR(_xll.qlIndexFixing(ONIndex6M,I1848,TRUE,_xll.ohTrigger(RecalcTrigger,Trigger6M)),NA())</f>
        <v>1.548111577963418E-2</v>
      </c>
      <c r="Q1848" s="183">
        <f>IFERROR(_xll.qlIndexFixing(ONIndex1Y,I1848,TRUE,_xll.ohTrigger(RecalcTrigger,Trigger1Y)),NA())</f>
        <v>1.5755308066509599E-2</v>
      </c>
    </row>
    <row r="1849" spans="2:17" x14ac:dyDescent="0.2">
      <c r="B1849" s="39" t="s">
        <v>42</v>
      </c>
      <c r="D1849" s="42">
        <f>_xll.qlCalendarAdvance(Calendar,$D1848,B1849,"f",FALSE)</f>
        <v>52335</v>
      </c>
      <c r="E1849" s="177">
        <f>_xll.qlInterestRateIndexValueDate(IndexON,D1849)</f>
        <v>52335</v>
      </c>
      <c r="F1849" s="193">
        <f>IFERROR(_xll.qlIndexFixing(IndexON,D1849,TRUE,_xll.ohTrigger(RecalcTrigger,TriggerON)),NA())</f>
        <v>1.5002023566133005E-2</v>
      </c>
      <c r="H1849" s="42">
        <f>_xll.qlCalendarAdvance(Calendar,$H1848,B1849,"f",FALSE)</f>
        <v>52335</v>
      </c>
      <c r="I1849" s="177">
        <f>_xll.qlInterestRateIndexValueDate(Index1M,$H1849)</f>
        <v>52337</v>
      </c>
      <c r="J1849" s="182">
        <f>IFERROR(_xll.qlIndexFixing(Index1M,$H1849,TRUE,_xll.ohTrigger(RecalcTrigger,Trigger1M)),NA())</f>
        <v>1.5110049397068503E-2</v>
      </c>
      <c r="K1849" s="44">
        <f>IFERROR(_xll.qlIndexFixing(Index3M,H1849,TRUE,_xll.ohTrigger(RecalcTrigger,Trigger3M)),NA())</f>
        <v>1.536490417509517E-2</v>
      </c>
      <c r="L1849" s="44">
        <f>IFERROR(_xll.qlIndexFixing(Index6M,$H1849,TRUE,_xll.ohTrigger(RecalcTrigger,Trigger6M)),NA())</f>
        <v>1.5542995896991806E-2</v>
      </c>
      <c r="M1849" s="183">
        <f>IFERROR(_xll.qlIndexFixing(Index1Y,$H1849,TRUE,_xll.ohTrigger(RecalcTrigger,Trigger1Y)),NA())</f>
        <v>1.5866363662402783E-2</v>
      </c>
      <c r="N1849" s="182">
        <f>IFERROR(_xll.qlIndexFixing(ONIndex1M,I1849,TRUE,_xll.ohTrigger(RecalcTrigger,Trigger1M)),NA())</f>
        <v>1.5100288134055617E-2</v>
      </c>
      <c r="O1849" s="44">
        <f>IFERROR(_xll.qlIndexFixing(ONIndex3M,I1849,TRUE,_xll.ohTrigger(RecalcTrigger,Trigger3M)),NA())</f>
        <v>1.5338403034013126E-2</v>
      </c>
      <c r="P1849" s="44">
        <f>IFERROR(_xll.qlIndexFixing(ONIndex6M,I1849,TRUE,_xll.ohTrigger(RecalcTrigger,Trigger6M)),NA())</f>
        <v>1.5481073717440452E-2</v>
      </c>
      <c r="Q1849" s="183">
        <f>IFERROR(_xll.qlIndexFixing(ONIndex1Y,I1849,TRUE,_xll.ohTrigger(RecalcTrigger,Trigger1Y)),NA())</f>
        <v>1.5753882055360435E-2</v>
      </c>
    </row>
    <row r="1850" spans="2:17" x14ac:dyDescent="0.2">
      <c r="B1850" s="39" t="s">
        <v>42</v>
      </c>
      <c r="D1850" s="42">
        <f>_xll.qlCalendarAdvance(Calendar,$D1849,B1850,"f",FALSE)</f>
        <v>52342</v>
      </c>
      <c r="E1850" s="177">
        <f>_xll.qlInterestRateIndexValueDate(IndexON,D1850)</f>
        <v>52342</v>
      </c>
      <c r="F1850" s="193">
        <f>IFERROR(_xll.qlIndexFixing(IndexON,D1850,TRUE,_xll.ohTrigger(RecalcTrigger,TriggerON)),NA())</f>
        <v>1.5001593633563459E-2</v>
      </c>
      <c r="H1850" s="42">
        <f>_xll.qlCalendarAdvance(Calendar,$H1849,B1850,"f",FALSE)</f>
        <v>52342</v>
      </c>
      <c r="I1850" s="177">
        <f>_xll.qlInterestRateIndexValueDate(Index1M,$H1850)</f>
        <v>52344</v>
      </c>
      <c r="J1850" s="182">
        <f>IFERROR(_xll.qlIndexFixing(Index1M,$H1850,TRUE,_xll.ohTrigger(RecalcTrigger,Trigger1M)),NA())</f>
        <v>1.5110031643607302E-2</v>
      </c>
      <c r="K1850" s="44">
        <f>IFERROR(_xll.qlIndexFixing(Index3M,H1850,TRUE,_xll.ohTrigger(RecalcTrigger,Trigger3M)),NA())</f>
        <v>1.5364469998273201E-2</v>
      </c>
      <c r="L1850" s="44">
        <f>IFERROR(_xll.qlIndexFixing(Index6M,$H1850,TRUE,_xll.ohTrigger(RecalcTrigger,Trigger6M)),NA())</f>
        <v>1.5543159957884328E-2</v>
      </c>
      <c r="M1850" s="183">
        <f>IFERROR(_xll.qlIndexFixing(Index1Y,$H1850,TRUE,_xll.ohTrigger(RecalcTrigger,Trigger1Y)),NA())</f>
        <v>1.5865852070489749E-2</v>
      </c>
      <c r="N1850" s="182">
        <f>IFERROR(_xll.qlIndexFixing(ONIndex1M,I1850,TRUE,_xll.ohTrigger(RecalcTrigger,Trigger1M)),NA())</f>
        <v>1.5100231168663214E-2</v>
      </c>
      <c r="O1850" s="44">
        <f>IFERROR(_xll.qlIndexFixing(ONIndex3M,I1850,TRUE,_xll.ohTrigger(RecalcTrigger,Trigger3M)),NA())</f>
        <v>1.5337791934761924E-2</v>
      </c>
      <c r="P1850" s="44">
        <f>IFERROR(_xll.qlIndexFixing(ONIndex6M,I1850,TRUE,_xll.ohTrigger(RecalcTrigger,Trigger6M)),NA())</f>
        <v>1.5481046566678813E-2</v>
      </c>
      <c r="Q1850" s="183">
        <f>IFERROR(_xll.qlIndexFixing(ONIndex1Y,I1850,TRUE,_xll.ohTrigger(RecalcTrigger,Trigger1Y)),NA())</f>
        <v>1.5752501976189492E-2</v>
      </c>
    </row>
    <row r="1851" spans="2:17" x14ac:dyDescent="0.2">
      <c r="B1851" s="39" t="s">
        <v>42</v>
      </c>
      <c r="D1851" s="42">
        <f>_xll.qlCalendarAdvance(Calendar,$D1850,B1851,"f",FALSE)</f>
        <v>52349</v>
      </c>
      <c r="E1851" s="177">
        <f>_xll.qlInterestRateIndexValueDate(IndexON,D1851)</f>
        <v>52349</v>
      </c>
      <c r="F1851" s="193">
        <f>IFERROR(_xll.qlIndexFixing(IndexON,D1851,TRUE,_xll.ohTrigger(RecalcTrigger,TriggerON)),NA())</f>
        <v>1.500119571074876E-2</v>
      </c>
      <c r="H1851" s="42">
        <f>_xll.qlCalendarAdvance(Calendar,$H1850,B1851,"f",FALSE)</f>
        <v>52349</v>
      </c>
      <c r="I1851" s="177">
        <f>_xll.qlInterestRateIndexValueDate(Index1M,$H1851)</f>
        <v>52351</v>
      </c>
      <c r="J1851" s="182">
        <f>IFERROR(_xll.qlIndexFixing(Index1M,$H1851,TRUE,_xll.ohTrigger(RecalcTrigger,Trigger1M)),NA())</f>
        <v>1.51090799291324E-2</v>
      </c>
      <c r="K1851" s="44">
        <f>IFERROR(_xll.qlIndexFixing(Index3M,H1851,TRUE,_xll.ohTrigger(RecalcTrigger,Trigger3M)),NA())</f>
        <v>1.5364371239383516E-2</v>
      </c>
      <c r="L1851" s="44">
        <f>IFERROR(_xll.qlIndexFixing(Index6M,$H1851,TRUE,_xll.ohTrigger(RecalcTrigger,Trigger6M)),NA())</f>
        <v>1.5543339604259044E-2</v>
      </c>
      <c r="M1851" s="183">
        <f>IFERROR(_xll.qlIndexFixing(Index1Y,$H1851,TRUE,_xll.ohTrigger(RecalcTrigger,Trigger1Y)),NA())</f>
        <v>1.5864636543955552E-2</v>
      </c>
      <c r="N1851" s="182">
        <f>IFERROR(_xll.qlIndexFixing(ONIndex1M,I1851,TRUE,_xll.ohTrigger(RecalcTrigger,Trigger1M)),NA())</f>
        <v>1.5100195237884861E-2</v>
      </c>
      <c r="O1851" s="44">
        <f>IFERROR(_xll.qlIndexFixing(ONIndex3M,I1851,TRUE,_xll.ohTrigger(RecalcTrigger,Trigger3M)),NA())</f>
        <v>1.5337130478911831E-2</v>
      </c>
      <c r="P1851" s="44">
        <f>IFERROR(_xll.qlIndexFixing(ONIndex6M,I1851,TRUE,_xll.ohTrigger(RecalcTrigger,Trigger6M)),NA())</f>
        <v>1.5481033848852022E-2</v>
      </c>
      <c r="Q1851" s="183">
        <f>IFERROR(_xll.qlIndexFixing(ONIndex1Y,I1851,TRUE,_xll.ohTrigger(RecalcTrigger,Trigger1Y)),NA())</f>
        <v>1.5750981155040478E-2</v>
      </c>
    </row>
    <row r="1852" spans="2:17" x14ac:dyDescent="0.2">
      <c r="B1852" s="39" t="s">
        <v>42</v>
      </c>
      <c r="D1852" s="42">
        <f>_xll.qlCalendarAdvance(Calendar,$D1851,B1852,"f",FALSE)</f>
        <v>52356</v>
      </c>
      <c r="E1852" s="177">
        <f>_xll.qlInterestRateIndexValueDate(IndexON,D1852)</f>
        <v>52356</v>
      </c>
      <c r="F1852" s="193">
        <f>IFERROR(_xll.qlIndexFixing(IndexON,D1852,TRUE,_xll.ohTrigger(RecalcTrigger,TriggerON)),NA())</f>
        <v>1.5000829896170131E-2</v>
      </c>
      <c r="H1852" s="42">
        <f>_xll.qlCalendarAdvance(Calendar,$H1851,B1852,"f",FALSE)</f>
        <v>52356</v>
      </c>
      <c r="I1852" s="177">
        <f>_xll.qlInterestRateIndexValueDate(Index1M,$H1852)</f>
        <v>52358</v>
      </c>
      <c r="J1852" s="182">
        <f>IFERROR(_xll.qlIndexFixing(Index1M,$H1852,TRUE,_xll.ohTrigger(RecalcTrigger,Trigger1M)),NA())</f>
        <v>1.5110068120239017E-2</v>
      </c>
      <c r="K1852" s="44">
        <f>IFERROR(_xll.qlIndexFixing(Index3M,H1852,TRUE,_xll.ohTrigger(RecalcTrigger,Trigger3M)),NA())</f>
        <v>1.5364000973608955E-2</v>
      </c>
      <c r="L1852" s="44">
        <f>IFERROR(_xll.qlIndexFixing(Index6M,$H1852,TRUE,_xll.ohTrigger(RecalcTrigger,Trigger6M)),NA())</f>
        <v>1.5544597599111866E-2</v>
      </c>
      <c r="M1852" s="183">
        <f>IFERROR(_xll.qlIndexFixing(Index1Y,$H1852,TRUE,_xll.ohTrigger(RecalcTrigger,Trigger1Y)),NA())</f>
        <v>1.5865714110398357E-2</v>
      </c>
      <c r="N1852" s="182">
        <f>IFERROR(_xll.qlIndexFixing(ONIndex1M,I1852,TRUE,_xll.ohTrigger(RecalcTrigger,Trigger1M)),NA())</f>
        <v>1.5100188772416701E-2</v>
      </c>
      <c r="O1852" s="44">
        <f>IFERROR(_xll.qlIndexFixing(ONIndex3M,I1852,TRUE,_xll.ohTrigger(RecalcTrigger,Trigger3M)),NA())</f>
        <v>1.5336660323477247E-2</v>
      </c>
      <c r="P1852" s="44">
        <f>IFERROR(_xll.qlIndexFixing(ONIndex6M,I1852,TRUE,_xll.ohTrigger(RecalcTrigger,Trigger6M)),NA())</f>
        <v>1.5481037163800337E-2</v>
      </c>
      <c r="Q1852" s="183">
        <f>IFERROR(_xll.qlIndexFixing(ONIndex1Y,I1852,TRUE,_xll.ohTrigger(RecalcTrigger,Trigger1Y)),NA())</f>
        <v>1.5749880140640826E-2</v>
      </c>
    </row>
    <row r="1853" spans="2:17" x14ac:dyDescent="0.2">
      <c r="B1853" s="39" t="s">
        <v>42</v>
      </c>
      <c r="D1853" s="42">
        <f>_xll.qlCalendarAdvance(Calendar,$D1852,B1853,"f",FALSE)</f>
        <v>52363</v>
      </c>
      <c r="E1853" s="177">
        <f>_xll.qlInterestRateIndexValueDate(IndexON,D1853)</f>
        <v>52363</v>
      </c>
      <c r="F1853" s="193">
        <f>IFERROR(_xll.qlIndexFixing(IndexON,D1853,TRUE,_xll.ohTrigger(RecalcTrigger,TriggerON)),NA())</f>
        <v>1.5000496288148923E-2</v>
      </c>
      <c r="H1853" s="42">
        <f>_xll.qlCalendarAdvance(Calendar,$H1852,B1853,"f",FALSE)</f>
        <v>52363</v>
      </c>
      <c r="I1853" s="177">
        <f>_xll.qlInterestRateIndexValueDate(Index1M,$H1853)</f>
        <v>52365</v>
      </c>
      <c r="J1853" s="182">
        <f>IFERROR(_xll.qlIndexFixing(Index1M,$H1853,TRUE,_xll.ohTrigger(RecalcTrigger,Trigger1M)),NA())</f>
        <v>1.5110122494758904E-2</v>
      </c>
      <c r="K1853" s="44">
        <f>IFERROR(_xll.qlIndexFixing(Index3M,H1853,TRUE,_xll.ohTrigger(RecalcTrigger,Trigger3M)),NA())</f>
        <v>1.5363661701209215E-2</v>
      </c>
      <c r="L1853" s="44">
        <f>IFERROR(_xll.qlIndexFixing(Index6M,$H1853,TRUE,_xll.ohTrigger(RecalcTrigger,Trigger6M)),NA())</f>
        <v>1.5544811970512497E-2</v>
      </c>
      <c r="M1853" s="183">
        <f>IFERROR(_xll.qlIndexFixing(Index1Y,$H1853,TRUE,_xll.ohTrigger(RecalcTrigger,Trigger1Y)),NA())</f>
        <v>1.5865720824610369E-2</v>
      </c>
      <c r="N1853" s="182">
        <f>IFERROR(_xll.qlIndexFixing(ONIndex1M,I1853,TRUE,_xll.ohTrigger(RecalcTrigger,Trigger1M)),NA())</f>
        <v>1.5100203485847175E-2</v>
      </c>
      <c r="O1853" s="44">
        <f>IFERROR(_xll.qlIndexFixing(ONIndex3M,I1853,TRUE,_xll.ohTrigger(RecalcTrigger,Trigger3M)),NA())</f>
        <v>1.5336139989701181E-2</v>
      </c>
      <c r="P1853" s="44">
        <f>IFERROR(_xll.qlIndexFixing(ONIndex6M,I1853,TRUE,_xll.ohTrigger(RecalcTrigger,Trigger6M)),NA())</f>
        <v>1.5481054993857768E-2</v>
      </c>
      <c r="Q1853" s="183">
        <f>IFERROR(_xll.qlIndexFixing(ONIndex1Y,I1853,TRUE,_xll.ohTrigger(RecalcTrigger,Trigger1Y)),NA())</f>
        <v>1.5748638647492541E-2</v>
      </c>
    </row>
    <row r="1854" spans="2:17" x14ac:dyDescent="0.2">
      <c r="B1854" s="39" t="s">
        <v>42</v>
      </c>
      <c r="D1854" s="42">
        <f>_xll.qlCalendarAdvance(Calendar,$D1853,B1854,"f",FALSE)</f>
        <v>52370</v>
      </c>
      <c r="E1854" s="177">
        <f>_xll.qlInterestRateIndexValueDate(IndexON,D1854)</f>
        <v>52370</v>
      </c>
      <c r="F1854" s="193">
        <f>IFERROR(_xll.qlIndexFixing(IndexON,D1854,TRUE,_xll.ohTrigger(RecalcTrigger,TriggerON)),NA())</f>
        <v>1.5000194985326232E-2</v>
      </c>
      <c r="H1854" s="42">
        <f>_xll.qlCalendarAdvance(Calendar,$H1853,B1854,"f",FALSE)</f>
        <v>52370</v>
      </c>
      <c r="I1854" s="177">
        <f>_xll.qlInterestRateIndexValueDate(Index1M,$H1854)</f>
        <v>52372</v>
      </c>
      <c r="J1854" s="182">
        <f>IFERROR(_xll.qlIndexFixing(Index1M,$H1854,TRUE,_xll.ohTrigger(RecalcTrigger,Trigger1M)),NA())</f>
        <v>1.511020105637112E-2</v>
      </c>
      <c r="K1854" s="44">
        <f>IFERROR(_xll.qlIndexFixing(Index3M,H1854,TRUE,_xll.ohTrigger(RecalcTrigger,Trigger3M)),NA())</f>
        <v>1.5363353511767422E-2</v>
      </c>
      <c r="L1854" s="44">
        <f>IFERROR(_xll.qlIndexFixing(Index6M,$H1854,TRUE,_xll.ohTrigger(RecalcTrigger,Trigger6M)),NA())</f>
        <v>1.5545042062754961E-2</v>
      </c>
      <c r="M1854" s="183">
        <f>IFERROR(_xll.qlIndexFixing(Index1Y,$H1854,TRUE,_xll.ohTrigger(RecalcTrigger,Trigger1Y)),NA())</f>
        <v>1.5865778180065102E-2</v>
      </c>
      <c r="N1854" s="182">
        <f>IFERROR(_xll.qlIndexFixing(ONIndex1M,I1854,TRUE,_xll.ohTrigger(RecalcTrigger,Trigger1M)),NA())</f>
        <v>1.5100242236449901E-2</v>
      </c>
      <c r="O1854" s="44">
        <f>IFERROR(_xll.qlIndexFixing(ONIndex3M,I1854,TRUE,_xll.ohTrigger(RecalcTrigger,Trigger3M)),NA())</f>
        <v>1.533565008958071E-2</v>
      </c>
      <c r="P1854" s="44">
        <f>IFERROR(_xll.qlIndexFixing(ONIndex6M,I1854,TRUE,_xll.ohTrigger(RecalcTrigger,Trigger6M)),NA())</f>
        <v>1.5481087900015567E-2</v>
      </c>
      <c r="Q1854" s="183">
        <f>IFERROR(_xll.qlIndexFixing(ONIndex1Y,I1854,TRUE,_xll.ohTrigger(RecalcTrigger,Trigger1Y)),NA())</f>
        <v>1.5747443613181034E-2</v>
      </c>
    </row>
    <row r="1855" spans="2:17" x14ac:dyDescent="0.2">
      <c r="B1855" s="39" t="s">
        <v>42</v>
      </c>
      <c r="D1855" s="42">
        <f>_xll.qlCalendarAdvance(Calendar,$D1854,B1855,"f",FALSE)</f>
        <v>52377</v>
      </c>
      <c r="E1855" s="177">
        <f>_xll.qlInterestRateIndexValueDate(IndexON,D1855)</f>
        <v>52377</v>
      </c>
      <c r="F1855" s="193">
        <f>IFERROR(_xll.qlIndexFixing(IndexON,D1855,TRUE,_xll.ohTrigger(RecalcTrigger,TriggerON)),NA())</f>
        <v>1.4999926086023407E-2</v>
      </c>
      <c r="H1855" s="42">
        <f>_xll.qlCalendarAdvance(Calendar,$H1854,B1855,"f",FALSE)</f>
        <v>52377</v>
      </c>
      <c r="I1855" s="177">
        <f>_xll.qlInterestRateIndexValueDate(Index1M,$H1855)</f>
        <v>52379</v>
      </c>
      <c r="J1855" s="182">
        <f>IFERROR(_xll.qlIndexFixing(Index1M,$H1855,TRUE,_xll.ohTrigger(RecalcTrigger,Trigger1M)),NA())</f>
        <v>1.5110303877285403E-2</v>
      </c>
      <c r="K1855" s="44">
        <f>IFERROR(_xll.qlIndexFixing(Index3M,H1855,TRUE,_xll.ohTrigger(RecalcTrigger,Trigger3M)),NA())</f>
        <v>1.5363076494862354E-2</v>
      </c>
      <c r="L1855" s="44">
        <f>IFERROR(_xll.qlIndexFixing(Index6M,$H1855,TRUE,_xll.ohTrigger(RecalcTrigger,Trigger6M)),NA())</f>
        <v>1.5545287917326501E-2</v>
      </c>
      <c r="M1855" s="183">
        <f>IFERROR(_xll.qlIndexFixing(Index1Y,$H1855,TRUE,_xll.ohTrigger(RecalcTrigger,Trigger1Y)),NA())</f>
        <v>1.586588631057595E-2</v>
      </c>
      <c r="N1855" s="182">
        <f>IFERROR(_xll.qlIndexFixing(ONIndex1M,I1855,TRUE,_xll.ohTrigger(RecalcTrigger,Trigger1M)),NA())</f>
        <v>1.5100305096247268E-2</v>
      </c>
      <c r="O1855" s="44">
        <f>IFERROR(_xll.qlIndexFixing(ONIndex3M,I1855,TRUE,_xll.ohTrigger(RecalcTrigger,Trigger3M)),NA())</f>
        <v>1.5335190712324476E-2</v>
      </c>
      <c r="P1855" s="44">
        <f>IFERROR(_xll.qlIndexFixing(ONIndex6M,I1855,TRUE,_xll.ohTrigger(RecalcTrigger,Trigger6M)),NA())</f>
        <v>1.5481135923121059E-2</v>
      </c>
      <c r="Q1855" s="183">
        <f>IFERROR(_xll.qlIndexFixing(ONIndex1Y,I1855,TRUE,_xll.ohTrigger(RecalcTrigger,Trigger1Y)),NA())</f>
        <v>1.5746295169121183E-2</v>
      </c>
    </row>
    <row r="1856" spans="2:17" x14ac:dyDescent="0.2">
      <c r="B1856" s="39" t="s">
        <v>42</v>
      </c>
      <c r="D1856" s="42">
        <f>_xll.qlCalendarAdvance(Calendar,$D1855,B1856,"f",FALSE)</f>
        <v>52384</v>
      </c>
      <c r="E1856" s="177">
        <f>_xll.qlInterestRateIndexValueDate(IndexON,D1856)</f>
        <v>52384</v>
      </c>
      <c r="F1856" s="193">
        <f>IFERROR(_xll.qlIndexFixing(IndexON,D1856,TRUE,_xll.ohTrigger(RecalcTrigger,TriggerON)),NA())</f>
        <v>1.4999689688961482E-2</v>
      </c>
      <c r="H1856" s="42">
        <f>_xll.qlCalendarAdvance(Calendar,$H1855,B1856,"f",FALSE)</f>
        <v>52384</v>
      </c>
      <c r="I1856" s="177">
        <f>_xll.qlInterestRateIndexValueDate(Index1M,$H1856)</f>
        <v>52386</v>
      </c>
      <c r="J1856" s="182">
        <f>IFERROR(_xll.qlIndexFixing(Index1M,$H1856,TRUE,_xll.ohTrigger(RecalcTrigger,Trigger1M)),NA())</f>
        <v>1.5110431029721483E-2</v>
      </c>
      <c r="K1856" s="44">
        <f>IFERROR(_xll.qlIndexFixing(Index3M,H1856,TRUE,_xll.ohTrigger(RecalcTrigger,Trigger3M)),NA())</f>
        <v>1.5362830740076269E-2</v>
      </c>
      <c r="L1856" s="44">
        <f>IFERROR(_xll.qlIndexFixing(Index6M,$H1856,TRUE,_xll.ohTrigger(RecalcTrigger,Trigger6M)),NA())</f>
        <v>1.5544473070184752E-2</v>
      </c>
      <c r="M1856" s="183">
        <f>IFERROR(_xll.qlIndexFixing(Index1Y,$H1856,TRUE,_xll.ohTrigger(RecalcTrigger,Trigger1Y)),NA())</f>
        <v>1.5866045349963047E-2</v>
      </c>
      <c r="N1856" s="182">
        <f>IFERROR(_xll.qlIndexFixing(ONIndex1M,I1856,TRUE,_xll.ohTrigger(RecalcTrigger,Trigger1M)),NA())</f>
        <v>1.5100392137501473E-2</v>
      </c>
      <c r="O1856" s="44">
        <f>IFERROR(_xll.qlIndexFixing(ONIndex3M,I1856,TRUE,_xll.ohTrigger(RecalcTrigger,Trigger3M)),NA())</f>
        <v>1.5334761947061182E-2</v>
      </c>
      <c r="P1856" s="44">
        <f>IFERROR(_xll.qlIndexFixing(ONIndex6M,I1856,TRUE,_xll.ohTrigger(RecalcTrigger,Trigger6M)),NA())</f>
        <v>1.5481199104581123E-2</v>
      </c>
      <c r="Q1856" s="183">
        <f>IFERROR(_xll.qlIndexFixing(ONIndex1Y,I1856,TRUE,_xll.ohTrigger(RecalcTrigger,Trigger1Y)),NA())</f>
        <v>1.5745193447207484E-2</v>
      </c>
    </row>
    <row r="1857" spans="2:17" x14ac:dyDescent="0.2">
      <c r="B1857" s="39" t="s">
        <v>42</v>
      </c>
      <c r="D1857" s="42">
        <f>_xll.qlCalendarAdvance(Calendar,$D1856,B1857,"f",FALSE)</f>
        <v>52391</v>
      </c>
      <c r="E1857" s="177">
        <f>_xll.qlInterestRateIndexValueDate(IndexON,D1857)</f>
        <v>52391</v>
      </c>
      <c r="F1857" s="193">
        <f>IFERROR(_xll.qlIndexFixing(IndexON,D1857,TRUE,_xll.ohTrigger(RecalcTrigger,TriggerON)),NA())</f>
        <v>1.4999485892301934E-2</v>
      </c>
      <c r="H1857" s="42">
        <f>_xll.qlCalendarAdvance(Calendar,$H1856,B1857,"f",FALSE)</f>
        <v>52391</v>
      </c>
      <c r="I1857" s="177">
        <f>_xll.qlInterestRateIndexValueDate(Index1M,$H1857)</f>
        <v>52393</v>
      </c>
      <c r="J1857" s="182">
        <f>IFERROR(_xll.qlIndexFixing(Index1M,$H1857,TRUE,_xll.ohTrigger(RecalcTrigger,Trigger1M)),NA())</f>
        <v>1.5110582585891597E-2</v>
      </c>
      <c r="K1857" s="44">
        <f>IFERROR(_xll.qlIndexFixing(Index3M,H1857,TRUE,_xll.ohTrigger(RecalcTrigger,Trigger3M)),NA())</f>
        <v>1.5362616336994024E-2</v>
      </c>
      <c r="L1857" s="44">
        <f>IFERROR(_xll.qlIndexFixing(Index6M,$H1857,TRUE,_xll.ohTrigger(RecalcTrigger,Trigger6M)),NA())</f>
        <v>1.5544747100552111E-2</v>
      </c>
      <c r="M1857" s="183">
        <f>IFERROR(_xll.qlIndexFixing(Index1Y,$H1857,TRUE,_xll.ohTrigger(RecalcTrigger,Trigger1Y)),NA())</f>
        <v>1.5866255432055203E-2</v>
      </c>
      <c r="N1857" s="182">
        <f>IFERROR(_xll.qlIndexFixing(ONIndex1M,I1857,TRUE,_xll.ohTrigger(RecalcTrigger,Trigger1M)),NA())</f>
        <v>1.5100503432314838E-2</v>
      </c>
      <c r="O1857" s="44">
        <f>IFERROR(_xll.qlIndexFixing(ONIndex3M,I1857,TRUE,_xll.ohTrigger(RecalcTrigger,Trigger3M)),NA())</f>
        <v>1.5334363883159341E-2</v>
      </c>
      <c r="P1857" s="44">
        <f>IFERROR(_xll.qlIndexFixing(ONIndex6M,I1857,TRUE,_xll.ohTrigger(RecalcTrigger,Trigger6M)),NA())</f>
        <v>1.5481277485402956E-2</v>
      </c>
      <c r="Q1857" s="183">
        <f>IFERROR(_xll.qlIndexFixing(ONIndex1Y,I1857,TRUE,_xll.ohTrigger(RecalcTrigger,Trigger1Y)),NA())</f>
        <v>1.5744138579014688E-2</v>
      </c>
    </row>
    <row r="1858" spans="2:17" x14ac:dyDescent="0.2">
      <c r="B1858" s="39" t="s">
        <v>42</v>
      </c>
      <c r="D1858" s="42">
        <f>_xll.qlCalendarAdvance(Calendar,$D1857,B1858,"f",FALSE)</f>
        <v>52398</v>
      </c>
      <c r="E1858" s="177">
        <f>_xll.qlInterestRateIndexValueDate(IndexON,D1858)</f>
        <v>52398</v>
      </c>
      <c r="F1858" s="193">
        <f>IFERROR(_xll.qlIndexFixing(IndexON,D1858,TRUE,_xll.ohTrigger(RecalcTrigger,TriggerON)),NA())</f>
        <v>1.4999314794605922E-2</v>
      </c>
      <c r="H1858" s="42">
        <f>_xll.qlCalendarAdvance(Calendar,$H1857,B1858,"f",FALSE)</f>
        <v>52398</v>
      </c>
      <c r="I1858" s="177">
        <f>_xll.qlInterestRateIndexValueDate(Index1M,$H1858)</f>
        <v>52400</v>
      </c>
      <c r="J1858" s="182">
        <f>IFERROR(_xll.qlIndexFixing(Index1M,$H1858,TRUE,_xll.ohTrigger(RecalcTrigger,Trigger1M)),NA())</f>
        <v>1.5110758618015474E-2</v>
      </c>
      <c r="K1858" s="44">
        <f>IFERROR(_xll.qlIndexFixing(Index3M,H1858,TRUE,_xll.ohTrigger(RecalcTrigger,Trigger3M)),NA())</f>
        <v>1.5362433375197876E-2</v>
      </c>
      <c r="L1858" s="44">
        <f>IFERROR(_xll.qlIndexFixing(Index6M,$H1858,TRUE,_xll.ohTrigger(RecalcTrigger,Trigger6M)),NA())</f>
        <v>1.5545037006773982E-2</v>
      </c>
      <c r="M1858" s="183">
        <f>IFERROR(_xll.qlIndexFixing(Index1Y,$H1858,TRUE,_xll.ohTrigger(RecalcTrigger,Trigger1Y)),NA())</f>
        <v>1.5866516690688844E-2</v>
      </c>
      <c r="N1858" s="182">
        <f>IFERROR(_xll.qlIndexFixing(ONIndex1M,I1858,TRUE,_xll.ohTrigger(RecalcTrigger,Trigger1M)),NA())</f>
        <v>1.5100639052869624E-2</v>
      </c>
      <c r="O1858" s="44">
        <f>IFERROR(_xll.qlIndexFixing(ONIndex3M,I1858,TRUE,_xll.ohTrigger(RecalcTrigger,Trigger3M)),NA())</f>
        <v>1.533399660990753E-2</v>
      </c>
      <c r="P1858" s="44">
        <f>IFERROR(_xll.qlIndexFixing(ONIndex6M,I1858,TRUE,_xll.ohTrigger(RecalcTrigger,Trigger6M)),NA())</f>
        <v>1.5481371106753627E-2</v>
      </c>
      <c r="Q1858" s="183">
        <f>IFERROR(_xll.qlIndexFixing(ONIndex1Y,I1858,TRUE,_xll.ohTrigger(RecalcTrigger,Trigger1Y)),NA())</f>
        <v>1.5743130696277419E-2</v>
      </c>
    </row>
    <row r="1859" spans="2:17" x14ac:dyDescent="0.2">
      <c r="B1859" s="39" t="s">
        <v>42</v>
      </c>
      <c r="D1859" s="42">
        <f>_xll.qlCalendarAdvance(Calendar,$D1858,B1859,"f",FALSE)</f>
        <v>52405</v>
      </c>
      <c r="E1859" s="177">
        <f>_xll.qlInterestRateIndexValueDate(IndexON,D1859)</f>
        <v>52405</v>
      </c>
      <c r="F1859" s="193">
        <f>IFERROR(_xll.qlIndexFixing(IndexON,D1859,TRUE,_xll.ohTrigger(RecalcTrigger,TriggerON)),NA())</f>
        <v>1.4999176494354671E-2</v>
      </c>
      <c r="H1859" s="42">
        <f>_xll.qlCalendarAdvance(Calendar,$H1858,B1859,"f",FALSE)</f>
        <v>52405</v>
      </c>
      <c r="I1859" s="177">
        <f>_xll.qlInterestRateIndexValueDate(Index1M,$H1859)</f>
        <v>52407</v>
      </c>
      <c r="J1859" s="182">
        <f>IFERROR(_xll.qlIndexFixing(Index1M,$H1859,TRUE,_xll.ohTrigger(RecalcTrigger,Trigger1M)),NA())</f>
        <v>1.5110959198302854E-2</v>
      </c>
      <c r="K1859" s="44">
        <f>IFERROR(_xll.qlIndexFixing(Index3M,H1859,TRUE,_xll.ohTrigger(RecalcTrigger,Trigger3M)),NA())</f>
        <v>1.5362281944271815E-2</v>
      </c>
      <c r="L1859" s="44">
        <f>IFERROR(_xll.qlIndexFixing(Index6M,$H1859,TRUE,_xll.ohTrigger(RecalcTrigger,Trigger6M)),NA())</f>
        <v>1.554642978866334E-2</v>
      </c>
      <c r="M1859" s="183">
        <f>IFERROR(_xll.qlIndexFixing(Index1Y,$H1859,TRUE,_xll.ohTrigger(RecalcTrigger,Trigger1Y)),NA())</f>
        <v>1.5866829259708858E-2</v>
      </c>
      <c r="N1859" s="182">
        <f>IFERROR(_xll.qlIndexFixing(ONIndex1M,I1859,TRUE,_xll.ohTrigger(RecalcTrigger,Trigger1M)),NA())</f>
        <v>1.5100799071108284E-2</v>
      </c>
      <c r="O1859" s="44">
        <f>IFERROR(_xll.qlIndexFixing(ONIndex3M,I1859,TRUE,_xll.ohTrigger(RecalcTrigger,Trigger3M)),NA())</f>
        <v>1.5333660216434453E-2</v>
      </c>
      <c r="P1859" s="44">
        <f>IFERROR(_xll.qlIndexFixing(ONIndex6M,I1859,TRUE,_xll.ohTrigger(RecalcTrigger,Trigger6M)),NA())</f>
        <v>1.5481480009880144E-2</v>
      </c>
      <c r="Q1859" s="183">
        <f>IFERROR(_xll.qlIndexFixing(ONIndex1Y,I1859,TRUE,_xll.ohTrigger(RecalcTrigger,Trigger1Y)),NA())</f>
        <v>1.5742169930490491E-2</v>
      </c>
    </row>
    <row r="1860" spans="2:17" x14ac:dyDescent="0.2">
      <c r="B1860" s="39" t="s">
        <v>42</v>
      </c>
      <c r="D1860" s="42">
        <f>_xll.qlCalendarAdvance(Calendar,$D1859,B1860,"f",FALSE)</f>
        <v>52412</v>
      </c>
      <c r="E1860" s="177">
        <f>_xll.qlInterestRateIndexValueDate(IndexON,D1860)</f>
        <v>52412</v>
      </c>
      <c r="F1860" s="193">
        <f>IFERROR(_xll.qlIndexFixing(IndexON,D1860,TRUE,_xll.ohTrigger(RecalcTrigger,TriggerON)),NA())</f>
        <v>1.4999071089949467E-2</v>
      </c>
      <c r="H1860" s="42">
        <f>_xll.qlCalendarAdvance(Calendar,$H1859,B1860,"f",FALSE)</f>
        <v>52412</v>
      </c>
      <c r="I1860" s="177">
        <f>_xll.qlInterestRateIndexValueDate(Index1M,$H1860)</f>
        <v>52414</v>
      </c>
      <c r="J1860" s="182">
        <f>IFERROR(_xll.qlIndexFixing(Index1M,$H1860,TRUE,_xll.ohTrigger(RecalcTrigger,Trigger1M)),NA())</f>
        <v>1.5111184398973465E-2</v>
      </c>
      <c r="K1860" s="44">
        <f>IFERROR(_xll.qlIndexFixing(Index3M,H1860,TRUE,_xll.ohTrigger(RecalcTrigger,Trigger3M)),NA())</f>
        <v>1.5362162133799838E-2</v>
      </c>
      <c r="L1860" s="44">
        <f>IFERROR(_xll.qlIndexFixing(Index6M,$H1860,TRUE,_xll.ohTrigger(RecalcTrigger,Trigger6M)),NA())</f>
        <v>1.55467550772031E-2</v>
      </c>
      <c r="M1860" s="183">
        <f>IFERROR(_xll.qlIndexFixing(Index1Y,$H1860,TRUE,_xll.ohTrigger(RecalcTrigger,Trigger1Y)),NA())</f>
        <v>1.5867193272967522E-2</v>
      </c>
      <c r="N1860" s="182">
        <f>IFERROR(_xll.qlIndexFixing(ONIndex1M,I1860,TRUE,_xll.ohTrigger(RecalcTrigger,Trigger1M)),NA())</f>
        <v>1.5100983559213077E-2</v>
      </c>
      <c r="O1860" s="44">
        <f>IFERROR(_xll.qlIndexFixing(ONIndex3M,I1860,TRUE,_xll.ohTrigger(RecalcTrigger,Trigger3M)),NA())</f>
        <v>1.5333354792028686E-2</v>
      </c>
      <c r="P1860" s="44">
        <f>IFERROR(_xll.qlIndexFixing(ONIndex6M,I1860,TRUE,_xll.ohTrigger(RecalcTrigger,Trigger6M)),NA())</f>
        <v>1.5481604235709767E-2</v>
      </c>
      <c r="Q1860" s="183">
        <f>IFERROR(_xll.qlIndexFixing(ONIndex1Y,I1860,TRUE,_xll.ohTrigger(RecalcTrigger,Trigger1Y)),NA())</f>
        <v>1.5741256413628335E-2</v>
      </c>
    </row>
    <row r="1861" spans="2:17" x14ac:dyDescent="0.2">
      <c r="B1861" s="39" t="s">
        <v>42</v>
      </c>
      <c r="D1861" s="42">
        <f>_xll.qlCalendarAdvance(Calendar,$D1860,B1861,"f",FALSE)</f>
        <v>52419</v>
      </c>
      <c r="E1861" s="177">
        <f>_xll.qlInterestRateIndexValueDate(IndexON,D1861)</f>
        <v>52419</v>
      </c>
      <c r="F1861" s="193">
        <f>IFERROR(_xll.qlIndexFixing(IndexON,D1861,TRUE,_xll.ohTrigger(RecalcTrigger,TriggerON)),NA())</f>
        <v>1.4998998680031406E-2</v>
      </c>
      <c r="H1861" s="42">
        <f>_xll.qlCalendarAdvance(Calendar,$H1860,B1861,"f",FALSE)</f>
        <v>52419</v>
      </c>
      <c r="I1861" s="177">
        <f>_xll.qlInterestRateIndexValueDate(Index1M,$H1861)</f>
        <v>52421</v>
      </c>
      <c r="J1861" s="182">
        <f>IFERROR(_xll.qlIndexFixing(Index1M,$H1861,TRUE,_xll.ohTrigger(RecalcTrigger,Trigger1M)),NA())</f>
        <v>1.5111434292244541E-2</v>
      </c>
      <c r="K1861" s="44">
        <f>IFERROR(_xll.qlIndexFixing(Index3M,H1861,TRUE,_xll.ohTrigger(RecalcTrigger,Trigger3M)),NA())</f>
        <v>1.5362074033371146E-2</v>
      </c>
      <c r="L1861" s="44">
        <f>IFERROR(_xll.qlIndexFixing(Index6M,$H1861,TRUE,_xll.ohTrigger(RecalcTrigger,Trigger6M)),NA())</f>
        <v>1.5547096377005284E-2</v>
      </c>
      <c r="M1861" s="183">
        <f>IFERROR(_xll.qlIndexFixing(Index1Y,$H1861,TRUE,_xll.ohTrigger(RecalcTrigger,Trigger1Y)),NA())</f>
        <v>1.5867608864326026E-2</v>
      </c>
      <c r="N1861" s="182">
        <f>IFERROR(_xll.qlIndexFixing(ONIndex1M,I1861,TRUE,_xll.ohTrigger(RecalcTrigger,Trigger1M)),NA())</f>
        <v>1.51011925894462E-2</v>
      </c>
      <c r="O1861" s="44">
        <f>IFERROR(_xll.qlIndexFixing(ONIndex3M,I1861,TRUE,_xll.ohTrigger(RecalcTrigger,Trigger3M)),NA())</f>
        <v>1.5333080425898871E-2</v>
      </c>
      <c r="P1861" s="44">
        <f>IFERROR(_xll.qlIndexFixing(ONIndex6M,I1861,TRUE,_xll.ohTrigger(RecalcTrigger,Trigger6M)),NA())</f>
        <v>1.5481743825649374E-2</v>
      </c>
      <c r="Q1861" s="183">
        <f>IFERROR(_xll.qlIndexFixing(ONIndex1Y,I1861,TRUE,_xll.ohTrigger(RecalcTrigger,Trigger1Y)),NA())</f>
        <v>1.5740390277025895E-2</v>
      </c>
    </row>
    <row r="1862" spans="2:17" x14ac:dyDescent="0.2">
      <c r="B1862" s="39" t="s">
        <v>42</v>
      </c>
      <c r="D1862" s="42">
        <f>_xll.qlCalendarAdvance(Calendar,$D1861,B1862,"f",FALSE)</f>
        <v>52426</v>
      </c>
      <c r="E1862" s="177">
        <f>_xll.qlInterestRateIndexValueDate(IndexON,D1862)</f>
        <v>52426</v>
      </c>
      <c r="F1862" s="193">
        <f>IFERROR(_xll.qlIndexFixing(IndexON,D1862,TRUE,_xll.ohTrigger(RecalcTrigger,TriggerON)),NA())</f>
        <v>1.4998959362761966E-2</v>
      </c>
      <c r="H1862" s="42">
        <f>_xll.qlCalendarAdvance(Calendar,$H1861,B1862,"f",FALSE)</f>
        <v>52426</v>
      </c>
      <c r="I1862" s="177">
        <f>_xll.qlInterestRateIndexValueDate(Index1M,$H1862)</f>
        <v>52428</v>
      </c>
      <c r="J1862" s="182">
        <f>IFERROR(_xll.qlIndexFixing(Index1M,$H1862,TRUE,_xll.ohTrigger(RecalcTrigger,Trigger1M)),NA())</f>
        <v>1.511170895032582E-2</v>
      </c>
      <c r="K1862" s="44">
        <f>IFERROR(_xll.qlIndexFixing(Index3M,H1862,TRUE,_xll.ohTrigger(RecalcTrigger,Trigger3M)),NA())</f>
        <v>1.5362017732567127E-2</v>
      </c>
      <c r="L1862" s="44">
        <f>IFERROR(_xll.qlIndexFixing(Index6M,$H1862,TRUE,_xll.ohTrigger(RecalcTrigger,Trigger6M)),NA())</f>
        <v>1.5547453729557565E-2</v>
      </c>
      <c r="M1862" s="183">
        <f>IFERROR(_xll.qlIndexFixing(Index1Y,$H1862,TRUE,_xll.ohTrigger(RecalcTrigger,Trigger1Y)),NA())</f>
        <v>1.5868076167653147E-2</v>
      </c>
      <c r="N1862" s="182">
        <f>IFERROR(_xll.qlIndexFixing(ONIndex1M,I1862,TRUE,_xll.ohTrigger(RecalcTrigger,Trigger1M)),NA())</f>
        <v>1.5101426233750104E-2</v>
      </c>
      <c r="O1862" s="44">
        <f>IFERROR(_xll.qlIndexFixing(ONIndex3M,I1862,TRUE,_xll.ohTrigger(RecalcTrigger,Trigger3M)),NA())</f>
        <v>1.5332837207333583E-2</v>
      </c>
      <c r="P1862" s="44">
        <f>IFERROR(_xll.qlIndexFixing(ONIndex6M,I1862,TRUE,_xll.ohTrigger(RecalcTrigger,Trigger6M)),NA())</f>
        <v>1.54818988207861E-2</v>
      </c>
      <c r="Q1862" s="183">
        <f>IFERROR(_xll.qlIndexFixing(ONIndex1Y,I1862,TRUE,_xll.ohTrigger(RecalcTrigger,Trigger1Y)),NA())</f>
        <v>1.5739571652657602E-2</v>
      </c>
    </row>
    <row r="1863" spans="2:17" x14ac:dyDescent="0.2">
      <c r="B1863" s="39" t="s">
        <v>42</v>
      </c>
      <c r="D1863" s="42">
        <f>_xll.qlCalendarAdvance(Calendar,$D1862,B1863,"f",FALSE)</f>
        <v>52433</v>
      </c>
      <c r="E1863" s="177">
        <f>_xll.qlInterestRateIndexValueDate(IndexON,D1863)</f>
        <v>52433</v>
      </c>
      <c r="F1863" s="193">
        <f>IFERROR(_xll.qlIndexFixing(IndexON,D1863,TRUE,_xll.ohTrigger(RecalcTrigger,TriggerON)),NA())</f>
        <v>1.4998953236782242E-2</v>
      </c>
      <c r="H1863" s="42">
        <f>_xll.qlCalendarAdvance(Calendar,$H1862,B1863,"f",FALSE)</f>
        <v>52433</v>
      </c>
      <c r="I1863" s="177">
        <f>_xll.qlInterestRateIndexValueDate(Index1M,$H1863)</f>
        <v>52435</v>
      </c>
      <c r="J1863" s="182">
        <f>IFERROR(_xll.qlIndexFixing(Index1M,$H1863,TRUE,_xll.ohTrigger(RecalcTrigger,Trigger1M)),NA())</f>
        <v>1.5112008445439529E-2</v>
      </c>
      <c r="K1863" s="44">
        <f>IFERROR(_xll.qlIndexFixing(Index3M,H1863,TRUE,_xll.ohTrigger(RecalcTrigger,Trigger3M)),NA())</f>
        <v>1.5361993320979593E-2</v>
      </c>
      <c r="L1863" s="44">
        <f>IFERROR(_xll.qlIndexFixing(Index6M,$H1863,TRUE,_xll.ohTrigger(RecalcTrigger,Trigger6M)),NA())</f>
        <v>1.5547827176352343E-2</v>
      </c>
      <c r="M1863" s="183">
        <f>IFERROR(_xll.qlIndexFixing(Index1Y,$H1863,TRUE,_xll.ohTrigger(RecalcTrigger,Trigger1Y)),NA())</f>
        <v>1.586859531682636E-2</v>
      </c>
      <c r="N1863" s="182">
        <f>IFERROR(_xll.qlIndexFixing(ONIndex1M,I1863,TRUE,_xll.ohTrigger(RecalcTrigger,Trigger1M)),NA())</f>
        <v>1.5101684564386986E-2</v>
      </c>
      <c r="O1863" s="44">
        <f>IFERROR(_xll.qlIndexFixing(ONIndex3M,I1863,TRUE,_xll.ohTrigger(RecalcTrigger,Trigger3M)),NA())</f>
        <v>1.5332625225621399E-2</v>
      </c>
      <c r="P1863" s="44">
        <f>IFERROR(_xll.qlIndexFixing(ONIndex6M,I1863,TRUE,_xll.ohTrigger(RecalcTrigger,Trigger6M)),NA())</f>
        <v>1.5482069262207077E-2</v>
      </c>
      <c r="Q1863" s="183">
        <f>IFERROR(_xll.qlIndexFixing(ONIndex1Y,I1863,TRUE,_xll.ohTrigger(RecalcTrigger,Trigger1Y)),NA())</f>
        <v>1.5738800672018272E-2</v>
      </c>
    </row>
    <row r="1864" spans="2:17" x14ac:dyDescent="0.2">
      <c r="B1864" s="39" t="s">
        <v>42</v>
      </c>
      <c r="D1864" s="42">
        <f>_xll.qlCalendarAdvance(Calendar,$D1863,B1864,"f",FALSE)</f>
        <v>52440</v>
      </c>
      <c r="E1864" s="177">
        <f>_xll.qlInterestRateIndexValueDate(IndexON,D1864)</f>
        <v>52440</v>
      </c>
      <c r="F1864" s="193">
        <f>IFERROR(_xll.qlIndexFixing(IndexON,D1864,TRUE,_xll.ohTrigger(RecalcTrigger,TriggerON)),NA())</f>
        <v>1.4998980400573458E-2</v>
      </c>
      <c r="H1864" s="42">
        <f>_xll.qlCalendarAdvance(Calendar,$H1863,B1864,"f",FALSE)</f>
        <v>52440</v>
      </c>
      <c r="I1864" s="177">
        <f>_xll.qlInterestRateIndexValueDate(Index1M,$H1864)</f>
        <v>52442</v>
      </c>
      <c r="J1864" s="182">
        <f>IFERROR(_xll.qlIndexFixing(Index1M,$H1864,TRUE,_xll.ohTrigger(RecalcTrigger,Trigger1M)),NA())</f>
        <v>1.5112332849800403E-2</v>
      </c>
      <c r="K1864" s="44">
        <f>IFERROR(_xll.qlIndexFixing(Index3M,H1864,TRUE,_xll.ohTrigger(RecalcTrigger,Trigger3M)),NA())</f>
        <v>1.5362000888196012E-2</v>
      </c>
      <c r="L1864" s="44">
        <f>IFERROR(_xll.qlIndexFixing(Index6M,$H1864,TRUE,_xll.ohTrigger(RecalcTrigger,Trigger6M)),NA())</f>
        <v>1.5547112160120627E-2</v>
      </c>
      <c r="M1864" s="183">
        <f>IFERROR(_xll.qlIndexFixing(Index1Y,$H1864,TRUE,_xll.ohTrigger(RecalcTrigger,Trigger1Y)),NA())</f>
        <v>1.5867898695375776E-2</v>
      </c>
      <c r="N1864" s="182">
        <f>IFERROR(_xll.qlIndexFixing(ONIndex1M,I1864,TRUE,_xll.ohTrigger(RecalcTrigger,Trigger1M)),NA())</f>
        <v>1.5101967653379234E-2</v>
      </c>
      <c r="O1864" s="44">
        <f>IFERROR(_xll.qlIndexFixing(ONIndex3M,I1864,TRUE,_xll.ohTrigger(RecalcTrigger,Trigger3M)),NA())</f>
        <v>1.5332444569811088E-2</v>
      </c>
      <c r="P1864" s="44">
        <f>IFERROR(_xll.qlIndexFixing(ONIndex6M,I1864,TRUE,_xll.ohTrigger(RecalcTrigger,Trigger6M)),NA())</f>
        <v>1.5482255191159311E-2</v>
      </c>
      <c r="Q1864" s="183">
        <f>IFERROR(_xll.qlIndexFixing(ONIndex1Y,I1864,TRUE,_xll.ohTrigger(RecalcTrigger,Trigger1Y)),NA())</f>
        <v>1.5738077466842526E-2</v>
      </c>
    </row>
    <row r="1865" spans="2:17" x14ac:dyDescent="0.2">
      <c r="B1865" s="39" t="s">
        <v>42</v>
      </c>
      <c r="D1865" s="42">
        <f>_xll.qlCalendarAdvance(Calendar,$D1864,B1865,"f",FALSE)</f>
        <v>52447</v>
      </c>
      <c r="E1865" s="177">
        <f>_xll.qlInterestRateIndexValueDate(IndexON,D1865)</f>
        <v>52447</v>
      </c>
      <c r="F1865" s="193">
        <f>IFERROR(_xll.qlIndexFixing(IndexON,D1865,TRUE,_xll.ohTrigger(RecalcTrigger,TriggerON)),NA())</f>
        <v>1.4999040952616838E-2</v>
      </c>
      <c r="H1865" s="42">
        <f>_xll.qlCalendarAdvance(Calendar,$H1864,B1865,"f",FALSE)</f>
        <v>52447</v>
      </c>
      <c r="I1865" s="177">
        <f>_xll.qlInterestRateIndexValueDate(Index1M,$H1865)</f>
        <v>52449</v>
      </c>
      <c r="J1865" s="182">
        <f>IFERROR(_xll.qlIndexFixing(Index1M,$H1865,TRUE,_xll.ohTrigger(RecalcTrigger,Trigger1M)),NA())</f>
        <v>1.5112682235625674E-2</v>
      </c>
      <c r="K1865" s="44">
        <f>IFERROR(_xll.qlIndexFixing(Index3M,H1865,TRUE,_xll.ohTrigger(RecalcTrigger,Trigger3M)),NA())</f>
        <v>1.5362040523802113E-2</v>
      </c>
      <c r="L1865" s="44">
        <f>IFERROR(_xll.qlIndexFixing(Index6M,$H1865,TRUE,_xll.ohTrigger(RecalcTrigger,Trigger6M)),NA())</f>
        <v>1.5548622518631261E-2</v>
      </c>
      <c r="M1865" s="183">
        <f>IFERROR(_xll.qlIndexFixing(Index1Y,$H1865,TRUE,_xll.ohTrigger(RecalcTrigger,Trigger1Y)),NA())</f>
        <v>1.5869789688263112E-2</v>
      </c>
      <c r="N1865" s="182">
        <f>IFERROR(_xll.qlIndexFixing(ONIndex1M,I1865,TRUE,_xll.ohTrigger(RecalcTrigger,Trigger1M)),NA())</f>
        <v>1.5102275572749235E-2</v>
      </c>
      <c r="O1865" s="44">
        <f>IFERROR(_xll.qlIndexFixing(ONIndex3M,I1865,TRUE,_xll.ohTrigger(RecalcTrigger,Trigger3M)),NA())</f>
        <v>1.5332295329271162E-2</v>
      </c>
      <c r="P1865" s="44">
        <f>IFERROR(_xll.qlIndexFixing(ONIndex6M,I1865,TRUE,_xll.ohTrigger(RecalcTrigger,Trigger6M)),NA())</f>
        <v>1.5482456648729936E-2</v>
      </c>
      <c r="Q1865" s="183">
        <f>IFERROR(_xll.qlIndexFixing(ONIndex1Y,I1865,TRUE,_xll.ohTrigger(RecalcTrigger,Trigger1Y)),NA())</f>
        <v>1.5737402168705117E-2</v>
      </c>
    </row>
    <row r="1866" spans="2:17" x14ac:dyDescent="0.2">
      <c r="B1866" s="39" t="s">
        <v>42</v>
      </c>
      <c r="D1866" s="42">
        <f>_xll.qlCalendarAdvance(Calendar,$D1865,B1866,"f",FALSE)</f>
        <v>52454</v>
      </c>
      <c r="E1866" s="177">
        <f>_xll.qlInterestRateIndexValueDate(IndexON,D1866)</f>
        <v>52454</v>
      </c>
      <c r="F1866" s="193">
        <f>IFERROR(_xll.qlIndexFixing(IndexON,D1866,TRUE,_xll.ohTrigger(RecalcTrigger,TriggerON)),NA())</f>
        <v>1.4999134991233731E-2</v>
      </c>
      <c r="H1866" s="42">
        <f>_xll.qlCalendarAdvance(Calendar,$H1865,B1866,"f",FALSE)</f>
        <v>52454</v>
      </c>
      <c r="I1866" s="177">
        <f>_xll.qlInterestRateIndexValueDate(Index1M,$H1866)</f>
        <v>52456</v>
      </c>
      <c r="J1866" s="182">
        <f>IFERROR(_xll.qlIndexFixing(Index1M,$H1866,TRUE,_xll.ohTrigger(RecalcTrigger,Trigger1M)),NA())</f>
        <v>1.5113056675127579E-2</v>
      </c>
      <c r="K1866" s="44">
        <f>IFERROR(_xll.qlIndexFixing(Index3M,H1866,TRUE,_xll.ohTrigger(RecalcTrigger,Trigger3M)),NA())</f>
        <v>1.536211231739058E-2</v>
      </c>
      <c r="L1866" s="44">
        <f>IFERROR(_xll.qlIndexFixing(Index6M,$H1866,TRUE,_xll.ohTrigger(RecalcTrigger,Trigger6M)),NA())</f>
        <v>1.5549044497099344E-2</v>
      </c>
      <c r="M1866" s="183">
        <f>IFERROR(_xll.qlIndexFixing(Index1Y,$H1866,TRUE,_xll.ohTrigger(RecalcTrigger,Trigger1Y)),NA())</f>
        <v>1.5870465178323523E-2</v>
      </c>
      <c r="N1866" s="182">
        <f>IFERROR(_xll.qlIndexFixing(ONIndex1M,I1866,TRUE,_xll.ohTrigger(RecalcTrigger,Trigger1M)),NA())</f>
        <v>1.5102608394919059E-2</v>
      </c>
      <c r="O1866" s="44">
        <f>IFERROR(_xll.qlIndexFixing(ONIndex3M,I1866,TRUE,_xll.ohTrigger(RecalcTrigger,Trigger3M)),NA())</f>
        <v>1.5332177593370133E-2</v>
      </c>
      <c r="P1866" s="44">
        <f>IFERROR(_xll.qlIndexFixing(ONIndex6M,I1866,TRUE,_xll.ohTrigger(RecalcTrigger,Trigger6M)),NA())</f>
        <v>1.5482673675926151E-2</v>
      </c>
      <c r="Q1866" s="183">
        <f>IFERROR(_xll.qlIndexFixing(ONIndex1Y,I1866,TRUE,_xll.ohTrigger(RecalcTrigger,Trigger1Y)),NA())</f>
        <v>1.5736774909500539E-2</v>
      </c>
    </row>
    <row r="1867" spans="2:17" x14ac:dyDescent="0.2">
      <c r="B1867" s="39" t="s">
        <v>42</v>
      </c>
      <c r="D1867" s="42">
        <f>_xll.qlCalendarAdvance(Calendar,$D1866,B1867,"f",FALSE)</f>
        <v>52461</v>
      </c>
      <c r="E1867" s="177">
        <f>_xll.qlInterestRateIndexValueDate(IndexON,D1867)</f>
        <v>52461</v>
      </c>
      <c r="F1867" s="193">
        <f>IFERROR(_xll.qlIndexFixing(IndexON,D1867,TRUE,_xll.ohTrigger(RecalcTrigger,TriggerON)),NA())</f>
        <v>1.4999262614985298E-2</v>
      </c>
      <c r="H1867" s="42">
        <f>_xll.qlCalendarAdvance(Calendar,$H1866,B1867,"f",FALSE)</f>
        <v>52461</v>
      </c>
      <c r="I1867" s="177">
        <f>_xll.qlInterestRateIndexValueDate(Index1M,$H1867)</f>
        <v>52463</v>
      </c>
      <c r="J1867" s="182">
        <f>IFERROR(_xll.qlIndexFixing(Index1M,$H1867,TRUE,_xll.ohTrigger(RecalcTrigger,Trigger1M)),NA())</f>
        <v>1.5113456240533341E-2</v>
      </c>
      <c r="K1867" s="44">
        <f>IFERROR(_xll.qlIndexFixing(Index3M,H1867,TRUE,_xll.ohTrigger(RecalcTrigger,Trigger3M)),NA())</f>
        <v>1.5362216358549745E-2</v>
      </c>
      <c r="L1867" s="44">
        <f>IFERROR(_xll.qlIndexFixing(Index6M,$H1867,TRUE,_xll.ohTrigger(RecalcTrigger,Trigger6M)),NA())</f>
        <v>1.5549482735776089E-2</v>
      </c>
      <c r="M1867" s="183">
        <f>IFERROR(_xll.qlIndexFixing(Index1Y,$H1867,TRUE,_xll.ohTrigger(RecalcTrigger,Trigger1Y)),NA())</f>
        <v>1.5871193049823984E-2</v>
      </c>
      <c r="N1867" s="182">
        <f>IFERROR(_xll.qlIndexFixing(ONIndex1M,I1867,TRUE,_xll.ohTrigger(RecalcTrigger,Trigger1M)),NA())</f>
        <v>1.5102966191831158E-2</v>
      </c>
      <c r="O1867" s="44">
        <f>IFERROR(_xll.qlIndexFixing(ONIndex3M,I1867,TRUE,_xll.ohTrigger(RecalcTrigger,Trigger3M)),NA())</f>
        <v>1.5332091451156771E-2</v>
      </c>
      <c r="P1867" s="44">
        <f>IFERROR(_xll.qlIndexFixing(ONIndex6M,I1867,TRUE,_xll.ohTrigger(RecalcTrigger,Trigger6M)),NA())</f>
        <v>1.5482906314234768E-2</v>
      </c>
      <c r="Q1867" s="183">
        <f>IFERROR(_xll.qlIndexFixing(ONIndex1Y,I1867,TRUE,_xll.ohTrigger(RecalcTrigger,Trigger1Y)),NA())</f>
        <v>1.5736195820643673E-2</v>
      </c>
    </row>
    <row r="1868" spans="2:17" x14ac:dyDescent="0.2">
      <c r="B1868" s="39" t="s">
        <v>42</v>
      </c>
      <c r="D1868" s="42">
        <f>_xll.qlCalendarAdvance(Calendar,$D1867,B1868,"f",FALSE)</f>
        <v>52468</v>
      </c>
      <c r="E1868" s="177">
        <f>_xll.qlInterestRateIndexValueDate(IndexON,D1868)</f>
        <v>52468</v>
      </c>
      <c r="F1868" s="193">
        <f>IFERROR(_xll.qlIndexFixing(IndexON,D1868,TRUE,_xll.ohTrigger(RecalcTrigger,TriggerON)),NA())</f>
        <v>1.4999423922352761E-2</v>
      </c>
      <c r="H1868" s="42">
        <f>_xll.qlCalendarAdvance(Calendar,$H1867,B1868,"f",FALSE)</f>
        <v>52468</v>
      </c>
      <c r="I1868" s="177">
        <f>_xll.qlInterestRateIndexValueDate(Index1M,$H1868)</f>
        <v>52470</v>
      </c>
      <c r="J1868" s="182">
        <f>IFERROR(_xll.qlIndexFixing(Index1M,$H1868,TRUE,_xll.ohTrigger(RecalcTrigger,Trigger1M)),NA())</f>
        <v>1.51138810040502E-2</v>
      </c>
      <c r="K1868" s="44">
        <f>IFERROR(_xll.qlIndexFixing(Index3M,H1868,TRUE,_xll.ohTrigger(RecalcTrigger,Trigger3M)),NA())</f>
        <v>1.5362352736872293E-2</v>
      </c>
      <c r="L1868" s="44">
        <f>IFERROR(_xll.qlIndexFixing(Index6M,$H1868,TRUE,_xll.ohTrigger(RecalcTrigger,Trigger6M)),NA())</f>
        <v>1.5549937276153898E-2</v>
      </c>
      <c r="M1868" s="183">
        <f>IFERROR(_xll.qlIndexFixing(Index1Y,$H1868,TRUE,_xll.ohTrigger(RecalcTrigger,Trigger1Y)),NA())</f>
        <v>1.5871973436684988E-2</v>
      </c>
      <c r="N1868" s="182">
        <f>IFERROR(_xll.qlIndexFixing(ONIndex1M,I1868,TRUE,_xll.ohTrigger(RecalcTrigger,Trigger1M)),NA())</f>
        <v>1.5103349035427982E-2</v>
      </c>
      <c r="O1868" s="44">
        <f>IFERROR(_xll.qlIndexFixing(ONIndex3M,I1868,TRUE,_xll.ohTrigger(RecalcTrigger,Trigger3M)),NA())</f>
        <v>1.5332036991919651E-2</v>
      </c>
      <c r="P1868" s="44">
        <f>IFERROR(_xll.qlIndexFixing(ONIndex6M,I1868,TRUE,_xll.ohTrigger(RecalcTrigger,Trigger6M)),NA())</f>
        <v>1.5483154604503113E-2</v>
      </c>
      <c r="Q1868" s="183">
        <f>IFERROR(_xll.qlIndexFixing(ONIndex1Y,I1868,TRUE,_xll.ohTrigger(RecalcTrigger,Trigger1Y)),NA())</f>
        <v>1.5735665034029012E-2</v>
      </c>
    </row>
    <row r="1869" spans="2:17" x14ac:dyDescent="0.2">
      <c r="B1869" s="39" t="s">
        <v>42</v>
      </c>
      <c r="D1869" s="42">
        <f>_xll.qlCalendarAdvance(Calendar,$D1868,B1869,"f",FALSE)</f>
        <v>52475</v>
      </c>
      <c r="E1869" s="177">
        <f>_xll.qlInterestRateIndexValueDate(IndexON,D1869)</f>
        <v>52475</v>
      </c>
      <c r="F1869" s="193">
        <f>IFERROR(_xll.qlIndexFixing(IndexON,D1869,TRUE,_xll.ohTrigger(RecalcTrigger,TriggerON)),NA())</f>
        <v>1.4999619011657472E-2</v>
      </c>
      <c r="H1869" s="42">
        <f>_xll.qlCalendarAdvance(Calendar,$H1868,B1869,"f",FALSE)</f>
        <v>52475</v>
      </c>
      <c r="I1869" s="177">
        <f>_xll.qlInterestRateIndexValueDate(Index1M,$H1869)</f>
        <v>52477</v>
      </c>
      <c r="J1869" s="182">
        <f>IFERROR(_xll.qlIndexFixing(Index1M,$H1869,TRUE,_xll.ohTrigger(RecalcTrigger,Trigger1M)),NA())</f>
        <v>1.5114331037897888E-2</v>
      </c>
      <c r="K1869" s="44">
        <f>IFERROR(_xll.qlIndexFixing(Index3M,H1869,TRUE,_xll.ohTrigger(RecalcTrigger,Trigger3M)),NA())</f>
        <v>1.5362175994163015E-2</v>
      </c>
      <c r="L1869" s="44">
        <f>IFERROR(_xll.qlIndexFixing(Index6M,$H1869,TRUE,_xll.ohTrigger(RecalcTrigger,Trigger6M)),NA())</f>
        <v>1.5548911727313283E-2</v>
      </c>
      <c r="M1869" s="183">
        <f>IFERROR(_xll.qlIndexFixing(Index1Y,$H1869,TRUE,_xll.ohTrigger(RecalcTrigger,Trigger1Y)),NA())</f>
        <v>1.5872806472835049E-2</v>
      </c>
      <c r="N1869" s="182">
        <f>IFERROR(_xll.qlIndexFixing(ONIndex1M,I1869,TRUE,_xll.ohTrigger(RecalcTrigger,Trigger1M)),NA())</f>
        <v>1.5103756998131601E-2</v>
      </c>
      <c r="O1869" s="44">
        <f>IFERROR(_xll.qlIndexFixing(ONIndex3M,I1869,TRUE,_xll.ohTrigger(RecalcTrigger,Trigger3M)),NA())</f>
        <v>1.5332014305027286E-2</v>
      </c>
      <c r="P1869" s="44">
        <f>IFERROR(_xll.qlIndexFixing(ONIndex6M,I1869,TRUE,_xll.ohTrigger(RecalcTrigger,Trigger6M)),NA())</f>
        <v>1.5483418588058129E-2</v>
      </c>
      <c r="Q1869" s="183">
        <f>IFERROR(_xll.qlIndexFixing(ONIndex1Y,I1869,TRUE,_xll.ohTrigger(RecalcTrigger,Trigger1Y)),NA())</f>
        <v>1.5735182681151372E-2</v>
      </c>
    </row>
    <row r="1870" spans="2:17" x14ac:dyDescent="0.2">
      <c r="B1870" s="39" t="s">
        <v>42</v>
      </c>
      <c r="D1870" s="42">
        <f>_xll.qlCalendarAdvance(Calendar,$D1869,B1870,"f",FALSE)</f>
        <v>52482</v>
      </c>
      <c r="E1870" s="177">
        <f>_xll.qlInterestRateIndexValueDate(IndexON,D1870)</f>
        <v>52482</v>
      </c>
      <c r="F1870" s="193">
        <f>IFERROR(_xll.qlIndexFixing(IndexON,D1870,TRUE,_xll.ohTrigger(RecalcTrigger,TriggerON)),NA())</f>
        <v>1.4999847981540526E-2</v>
      </c>
      <c r="H1870" s="42">
        <f>_xll.qlCalendarAdvance(Calendar,$H1869,B1870,"f",FALSE)</f>
        <v>52482</v>
      </c>
      <c r="I1870" s="177">
        <f>_xll.qlInterestRateIndexValueDate(Index1M,$H1870)</f>
        <v>52484</v>
      </c>
      <c r="J1870" s="182">
        <f>IFERROR(_xll.qlIndexFixing(Index1M,$H1870,TRUE,_xll.ohTrigger(RecalcTrigger,Trigger1M)),NA())</f>
        <v>1.5114806414296134E-2</v>
      </c>
      <c r="K1870" s="44">
        <f>IFERROR(_xll.qlIndexFixing(Index3M,H1870,TRUE,_xll.ohTrigger(RecalcTrigger,Trigger3M)),NA())</f>
        <v>1.5362374967605572E-2</v>
      </c>
      <c r="L1870" s="44">
        <f>IFERROR(_xll.qlIndexFixing(Index6M,$H1870,TRUE,_xll.ohTrigger(RecalcTrigger,Trigger6M)),NA())</f>
        <v>1.5549394175039009E-2</v>
      </c>
      <c r="M1870" s="183">
        <f>IFERROR(_xll.qlIndexFixing(Index1Y,$H1870,TRUE,_xll.ohTrigger(RecalcTrigger,Trigger1Y)),NA())</f>
        <v>1.587369229221116E-2</v>
      </c>
      <c r="N1870" s="182">
        <f>IFERROR(_xll.qlIndexFixing(ONIndex1M,I1870,TRUE,_xll.ohTrigger(RecalcTrigger,Trigger1M)),NA())</f>
        <v>1.5104190152044339E-2</v>
      </c>
      <c r="O1870" s="44">
        <f>IFERROR(_xll.qlIndexFixing(ONIndex3M,I1870,TRUE,_xll.ohTrigger(RecalcTrigger,Trigger3M)),NA())</f>
        <v>1.5332023479448509E-2</v>
      </c>
      <c r="P1870" s="44">
        <f>IFERROR(_xll.qlIndexFixing(ONIndex6M,I1870,TRUE,_xll.ohTrigger(RecalcTrigger,Trigger6M)),NA())</f>
        <v>1.5483698305986948E-2</v>
      </c>
      <c r="Q1870" s="183">
        <f>IFERROR(_xll.qlIndexFixing(ONIndex1Y,I1870,TRUE,_xll.ohTrigger(RecalcTrigger,Trigger1Y)),NA())</f>
        <v>1.5734748893905248E-2</v>
      </c>
    </row>
    <row r="1871" spans="2:17" x14ac:dyDescent="0.2">
      <c r="B1871" s="39" t="s">
        <v>42</v>
      </c>
      <c r="D1871" s="42">
        <f>_xll.qlCalendarAdvance(Calendar,$D1870,B1871,"f",FALSE)</f>
        <v>52489</v>
      </c>
      <c r="E1871" s="177">
        <f>_xll.qlInterestRateIndexValueDate(IndexON,D1871)</f>
        <v>52489</v>
      </c>
      <c r="F1871" s="193">
        <f>IFERROR(_xll.qlIndexFixing(IndexON,D1871,TRUE,_xll.ohTrigger(RecalcTrigger,TriggerON)),NA())</f>
        <v>1.5000110930323274E-2</v>
      </c>
      <c r="H1871" s="42">
        <f>_xll.qlCalendarAdvance(Calendar,$H1870,B1871,"f",FALSE)</f>
        <v>52489</v>
      </c>
      <c r="I1871" s="177">
        <f>_xll.qlInterestRateIndexValueDate(Index1M,$H1871)</f>
        <v>52491</v>
      </c>
      <c r="J1871" s="182">
        <f>IFERROR(_xll.qlIndexFixing(Index1M,$H1871,TRUE,_xll.ohTrigger(RecalcTrigger,Trigger1M)),NA())</f>
        <v>1.5115307205459672E-2</v>
      </c>
      <c r="K1871" s="44">
        <f>IFERROR(_xll.qlIndexFixing(Index3M,H1871,TRUE,_xll.ohTrigger(RecalcTrigger,Trigger3M)),NA())</f>
        <v>1.536260653919912E-2</v>
      </c>
      <c r="L1871" s="44">
        <f>IFERROR(_xll.qlIndexFixing(Index6M,$H1871,TRUE,_xll.ohTrigger(RecalcTrigger,Trigger6M)),NA())</f>
        <v>1.5549893034264585E-2</v>
      </c>
      <c r="M1871" s="183">
        <f>IFERROR(_xll.qlIndexFixing(Index1Y,$H1871,TRUE,_xll.ohTrigger(RecalcTrigger,Trigger1Y)),NA())</f>
        <v>1.5874631028760088E-2</v>
      </c>
      <c r="N1871" s="182">
        <f>IFERROR(_xll.qlIndexFixing(ONIndex1M,I1871,TRUE,_xll.ohTrigger(RecalcTrigger,Trigger1M)),NA())</f>
        <v>1.5104648568948775E-2</v>
      </c>
      <c r="O1871" s="44">
        <f>IFERROR(_xll.qlIndexFixing(ONIndex3M,I1871,TRUE,_xll.ohTrigger(RecalcTrigger,Trigger3M)),NA())</f>
        <v>1.5332064604631768E-2</v>
      </c>
      <c r="P1871" s="44">
        <f>IFERROR(_xll.qlIndexFixing(ONIndex6M,I1871,TRUE,_xll.ohTrigger(RecalcTrigger,Trigger6M)),NA())</f>
        <v>1.5483993799456641E-2</v>
      </c>
      <c r="Q1871" s="183">
        <f>IFERROR(_xll.qlIndexFixing(ONIndex1Y,I1871,TRUE,_xll.ohTrigger(RecalcTrigger,Trigger1Y)),NA())</f>
        <v>1.573436380370552E-2</v>
      </c>
    </row>
    <row r="1872" spans="2:17" x14ac:dyDescent="0.2">
      <c r="B1872" s="39" t="s">
        <v>42</v>
      </c>
      <c r="D1872" s="42">
        <f>_xll.qlCalendarAdvance(Calendar,$D1871,B1872,"f",FALSE)</f>
        <v>52496</v>
      </c>
      <c r="E1872" s="177">
        <f>_xll.qlInterestRateIndexValueDate(IndexON,D1872)</f>
        <v>52496</v>
      </c>
      <c r="F1872" s="193">
        <f>IFERROR(_xll.qlIndexFixing(IndexON,D1872,TRUE,_xll.ohTrigger(RecalcTrigger,TriggerON)),NA())</f>
        <v>1.5000407956486939E-2</v>
      </c>
      <c r="H1872" s="42">
        <f>_xll.qlCalendarAdvance(Calendar,$H1871,B1872,"f",FALSE)</f>
        <v>52496</v>
      </c>
      <c r="I1872" s="177">
        <f>_xll.qlInterestRateIndexValueDate(Index1M,$H1872)</f>
        <v>52498</v>
      </c>
      <c r="J1872" s="182">
        <f>IFERROR(_xll.qlIndexFixing(Index1M,$H1872,TRUE,_xll.ohTrigger(RecalcTrigger,Trigger1M)),NA())</f>
        <v>1.5115833483608232E-2</v>
      </c>
      <c r="K1872" s="44">
        <f>IFERROR(_xll.qlIndexFixing(Index3M,H1872,TRUE,_xll.ohTrigger(RecalcTrigger,Trigger3M)),NA())</f>
        <v>1.5362870798537927E-2</v>
      </c>
      <c r="L1872" s="44">
        <f>IFERROR(_xll.qlIndexFixing(Index6M,$H1872,TRUE,_xll.ohTrigger(RecalcTrigger,Trigger6M)),NA())</f>
        <v>1.555040834647551E-2</v>
      </c>
      <c r="M1872" s="183">
        <f>IFERROR(_xll.qlIndexFixing(Index1Y,$H1872,TRUE,_xll.ohTrigger(RecalcTrigger,Trigger1Y)),NA())</f>
        <v>1.5875622816437292E-2</v>
      </c>
      <c r="N1872" s="182">
        <f>IFERROR(_xll.qlIndexFixing(ONIndex1M,I1872,TRUE,_xll.ohTrigger(RecalcTrigger,Trigger1M)),NA())</f>
        <v>1.5105132321426851E-2</v>
      </c>
      <c r="O1872" s="44">
        <f>IFERROR(_xll.qlIndexFixing(ONIndex3M,I1872,TRUE,_xll.ohTrigger(RecalcTrigger,Trigger3M)),NA())</f>
        <v>1.5332137769785703E-2</v>
      </c>
      <c r="P1872" s="44">
        <f>IFERROR(_xll.qlIndexFixing(ONIndex6M,I1872,TRUE,_xll.ohTrigger(RecalcTrigger,Trigger6M)),NA())</f>
        <v>1.5484305109634278E-2</v>
      </c>
      <c r="Q1872" s="183">
        <f>IFERROR(_xll.qlIndexFixing(ONIndex1Y,I1872,TRUE,_xll.ohTrigger(RecalcTrigger,Trigger1Y)),NA())</f>
        <v>1.5734027542446682E-2</v>
      </c>
    </row>
    <row r="1873" spans="2:17" x14ac:dyDescent="0.2">
      <c r="B1873" s="39" t="s">
        <v>42</v>
      </c>
      <c r="D1873" s="42">
        <f>_xll.qlCalendarAdvance(Calendar,$D1872,B1873,"f",FALSE)</f>
        <v>52503</v>
      </c>
      <c r="E1873" s="177">
        <f>_xll.qlInterestRateIndexValueDate(IndexON,D1873)</f>
        <v>52503</v>
      </c>
      <c r="F1873" s="193">
        <f>IFERROR(_xll.qlIndexFixing(IndexON,D1873,TRUE,_xll.ohTrigger(RecalcTrigger,TriggerON)),NA())</f>
        <v>1.5000739158672616E-2</v>
      </c>
      <c r="H1873" s="42">
        <f>_xll.qlCalendarAdvance(Calendar,$H1872,B1873,"f",FALSE)</f>
        <v>52503</v>
      </c>
      <c r="I1873" s="177">
        <f>_xll.qlInterestRateIndexValueDate(Index1M,$H1873)</f>
        <v>52505</v>
      </c>
      <c r="J1873" s="182">
        <f>IFERROR(_xll.qlIndexFixing(Index1M,$H1873,TRUE,_xll.ohTrigger(RecalcTrigger,Trigger1M)),NA())</f>
        <v>1.5116385320961545E-2</v>
      </c>
      <c r="K1873" s="44">
        <f>IFERROR(_xll.qlIndexFixing(Index3M,H1873,TRUE,_xll.ohTrigger(RecalcTrigger,Trigger3M)),NA())</f>
        <v>1.5364589205244528E-2</v>
      </c>
      <c r="L1873" s="44">
        <f>IFERROR(_xll.qlIndexFixing(Index6M,$H1873,TRUE,_xll.ohTrigger(RecalcTrigger,Trigger6M)),NA())</f>
        <v>1.5551318912167227E-2</v>
      </c>
      <c r="M1873" s="183">
        <f>IFERROR(_xll.qlIndexFixing(Index1Y,$H1873,TRUE,_xll.ohTrigger(RecalcTrigger,Trigger1Y)),NA())</f>
        <v>1.5876667789207346E-2</v>
      </c>
      <c r="N1873" s="182">
        <f>IFERROR(_xll.qlIndexFixing(ONIndex1M,I1873,TRUE,_xll.ohTrigger(RecalcTrigger,Trigger1M)),NA())</f>
        <v>1.5105641481181209E-2</v>
      </c>
      <c r="O1873" s="44">
        <f>IFERROR(_xll.qlIndexFixing(ONIndex3M,I1873,TRUE,_xll.ohTrigger(RecalcTrigger,Trigger3M)),NA())</f>
        <v>1.5332243064278828E-2</v>
      </c>
      <c r="P1873" s="44">
        <f>IFERROR(_xll.qlIndexFixing(ONIndex6M,I1873,TRUE,_xll.ohTrigger(RecalcTrigger,Trigger6M)),NA())</f>
        <v>1.5484632277527055E-2</v>
      </c>
      <c r="Q1873" s="183">
        <f>IFERROR(_xll.qlIndexFixing(ONIndex1Y,I1873,TRUE,_xll.ohTrigger(RecalcTrigger,Trigger1Y)),NA())</f>
        <v>1.5733740241543615E-2</v>
      </c>
    </row>
    <row r="1874" spans="2:17" x14ac:dyDescent="0.2">
      <c r="B1874" s="39" t="s">
        <v>42</v>
      </c>
      <c r="D1874" s="42">
        <f>_xll.qlCalendarAdvance(Calendar,$D1873,B1874,"f",FALSE)</f>
        <v>52510</v>
      </c>
      <c r="E1874" s="177">
        <f>_xll.qlInterestRateIndexValueDate(IndexON,D1874)</f>
        <v>52510</v>
      </c>
      <c r="F1874" s="193">
        <f>IFERROR(_xll.qlIndexFixing(IndexON,D1874,TRUE,_xll.ohTrigger(RecalcTrigger,TriggerON)),NA())</f>
        <v>1.5001104634961848E-2</v>
      </c>
      <c r="H1874" s="42">
        <f>_xll.qlCalendarAdvance(Calendar,$H1873,B1874,"f",FALSE)</f>
        <v>52510</v>
      </c>
      <c r="I1874" s="177">
        <f>_xll.qlInterestRateIndexValueDate(Index1M,$H1874)</f>
        <v>52512</v>
      </c>
      <c r="J1874" s="182">
        <f>IFERROR(_xll.qlIndexFixing(Index1M,$H1874,TRUE,_xll.ohTrigger(RecalcTrigger,Trigger1M)),NA())</f>
        <v>1.5116962789736843E-2</v>
      </c>
      <c r="K1874" s="44">
        <f>IFERROR(_xll.qlIndexFixing(Index3M,H1874,TRUE,_xll.ohTrigger(RecalcTrigger,Trigger3M)),NA())</f>
        <v>1.5363855104435692E-2</v>
      </c>
      <c r="L1874" s="44">
        <f>IFERROR(_xll.qlIndexFixing(Index6M,$H1874,TRUE,_xll.ohTrigger(RecalcTrigger,Trigger6M)),NA())</f>
        <v>1.5551868474061798E-2</v>
      </c>
      <c r="M1874" s="183">
        <f>IFERROR(_xll.qlIndexFixing(Index1Y,$H1874,TRUE,_xll.ohTrigger(RecalcTrigger,Trigger1Y)),NA())</f>
        <v>1.5877766081042865E-2</v>
      </c>
      <c r="N1874" s="182">
        <f>IFERROR(_xll.qlIndexFixing(ONIndex1M,I1874,TRUE,_xll.ohTrigger(RecalcTrigger,Trigger1M)),NA())</f>
        <v>1.5106176120633918E-2</v>
      </c>
      <c r="O1874" s="44">
        <f>IFERROR(_xll.qlIndexFixing(ONIndex3M,I1874,TRUE,_xll.ohTrigger(RecalcTrigger,Trigger3M)),NA())</f>
        <v>1.533238057715991E-2</v>
      </c>
      <c r="P1874" s="44">
        <f>IFERROR(_xll.qlIndexFixing(ONIndex6M,I1874,TRUE,_xll.ohTrigger(RecalcTrigger,Trigger6M)),NA())</f>
        <v>1.5484975344701724E-2</v>
      </c>
      <c r="Q1874" s="183">
        <f>IFERROR(_xll.qlIndexFixing(ONIndex1Y,I1874,TRUE,_xll.ohTrigger(RecalcTrigger,Trigger1Y)),NA())</f>
        <v>1.5733502032970748E-2</v>
      </c>
    </row>
    <row r="1875" spans="2:17" x14ac:dyDescent="0.2">
      <c r="B1875" s="39" t="s">
        <v>42</v>
      </c>
      <c r="D1875" s="42">
        <f>_xll.qlCalendarAdvance(Calendar,$D1874,B1875,"f",FALSE)</f>
        <v>52517</v>
      </c>
      <c r="E1875" s="177">
        <f>_xll.qlInterestRateIndexValueDate(IndexON,D1875)</f>
        <v>52517</v>
      </c>
      <c r="F1875" s="193">
        <f>IFERROR(_xll.qlIndexFixing(IndexON,D1875,TRUE,_xll.ohTrigger(RecalcTrigger,TriggerON)),NA())</f>
        <v>1.5001504484235539E-2</v>
      </c>
      <c r="H1875" s="42">
        <f>_xll.qlCalendarAdvance(Calendar,$H1874,B1875,"f",FALSE)</f>
        <v>52517</v>
      </c>
      <c r="I1875" s="177">
        <f>_xll.qlInterestRateIndexValueDate(Index1M,$H1875)</f>
        <v>52519</v>
      </c>
      <c r="J1875" s="182">
        <f>IFERROR(_xll.qlIndexFixing(Index1M,$H1875,TRUE,_xll.ohTrigger(RecalcTrigger,Trigger1M)),NA())</f>
        <v>1.5117565962151358E-2</v>
      </c>
      <c r="K1875" s="44">
        <f>IFERROR(_xll.qlIndexFixing(Index3M,H1875,TRUE,_xll.ohTrigger(RecalcTrigger,Trigger3M)),NA())</f>
        <v>1.5364220351520443E-2</v>
      </c>
      <c r="L1875" s="44">
        <f>IFERROR(_xll.qlIndexFixing(Index6M,$H1875,TRUE,_xll.ohTrigger(RecalcTrigger,Trigger6M)),NA())</f>
        <v>1.555396070744461E-2</v>
      </c>
      <c r="M1875" s="183">
        <f>IFERROR(_xll.qlIndexFixing(Index1Y,$H1875,TRUE,_xll.ohTrigger(RecalcTrigger,Trigger1Y)),NA())</f>
        <v>1.5878917825926896E-2</v>
      </c>
      <c r="N1875" s="182">
        <f>IFERROR(_xll.qlIndexFixing(ONIndex1M,I1875,TRUE,_xll.ohTrigger(RecalcTrigger,Trigger1M)),NA())</f>
        <v>1.5106736311807367E-2</v>
      </c>
      <c r="O1875" s="44">
        <f>IFERROR(_xll.qlIndexFixing(ONIndex3M,I1875,TRUE,_xll.ohTrigger(RecalcTrigger,Trigger3M)),NA())</f>
        <v>1.5332550397557654E-2</v>
      </c>
      <c r="P1875" s="44">
        <f>IFERROR(_xll.qlIndexFixing(ONIndex6M,I1875,TRUE,_xll.ohTrigger(RecalcTrigger,Trigger6M)),NA())</f>
        <v>1.5485334351845736E-2</v>
      </c>
      <c r="Q1875" s="183">
        <f>IFERROR(_xll.qlIndexFixing(ONIndex1Y,I1875,TRUE,_xll.ohTrigger(RecalcTrigger,Trigger1Y)),NA())</f>
        <v>1.5733313048302833E-2</v>
      </c>
    </row>
    <row r="1876" spans="2:17" x14ac:dyDescent="0.2">
      <c r="B1876" s="39" t="s">
        <v>42</v>
      </c>
      <c r="D1876" s="42">
        <f>_xll.qlCalendarAdvance(Calendar,$D1875,B1876,"f",FALSE)</f>
        <v>52524</v>
      </c>
      <c r="E1876" s="177">
        <f>_xll.qlInterestRateIndexValueDate(IndexON,D1876)</f>
        <v>52524</v>
      </c>
      <c r="F1876" s="193">
        <f>IFERROR(_xll.qlIndexFixing(IndexON,D1876,TRUE,_xll.ohTrigger(RecalcTrigger,TriggerON)),NA())</f>
        <v>1.5001938804655168E-2</v>
      </c>
      <c r="H1876" s="42">
        <f>_xll.qlCalendarAdvance(Calendar,$H1875,B1876,"f",FALSE)</f>
        <v>52524</v>
      </c>
      <c r="I1876" s="177">
        <f>_xll.qlInterestRateIndexValueDate(Index1M,$H1876)</f>
        <v>52526</v>
      </c>
      <c r="J1876" s="182">
        <f>IFERROR(_xll.qlIndexFixing(Index1M,$H1876,TRUE,_xll.ohTrigger(RecalcTrigger,Trigger1M)),NA())</f>
        <v>1.5118194910422322E-2</v>
      </c>
      <c r="K1876" s="44">
        <f>IFERROR(_xll.qlIndexFixing(Index3M,H1876,TRUE,_xll.ohTrigger(RecalcTrigger,Trigger3M)),NA())</f>
        <v>1.5364618652526533E-2</v>
      </c>
      <c r="L1876" s="44">
        <f>IFERROR(_xll.qlIndexFixing(Index6M,$H1876,TRUE,_xll.ohTrigger(RecalcTrigger,Trigger6M)),NA())</f>
        <v>1.5553017382726615E-2</v>
      </c>
      <c r="M1876" s="183">
        <f>IFERROR(_xll.qlIndexFixing(Index1Y,$H1876,TRUE,_xll.ohTrigger(RecalcTrigger,Trigger1Y)),NA())</f>
        <v>1.5880123157851384E-2</v>
      </c>
      <c r="N1876" s="182">
        <f>IFERROR(_xll.qlIndexFixing(ONIndex1M,I1876,TRUE,_xll.ohTrigger(RecalcTrigger,Trigger1M)),NA())</f>
        <v>1.5107322126803879E-2</v>
      </c>
      <c r="O1876" s="44">
        <f>IFERROR(_xll.qlIndexFixing(ONIndex3M,I1876,TRUE,_xll.ohTrigger(RecalcTrigger,Trigger3M)),NA())</f>
        <v>1.5332752615160317E-2</v>
      </c>
      <c r="P1876" s="44">
        <f>IFERROR(_xll.qlIndexFixing(ONIndex6M,I1876,TRUE,_xll.ohTrigger(RecalcTrigger,Trigger6M)),NA())</f>
        <v>1.5485709340286036E-2</v>
      </c>
      <c r="Q1876" s="183">
        <f>IFERROR(_xll.qlIndexFixing(ONIndex1Y,I1876,TRUE,_xll.ohTrigger(RecalcTrigger,Trigger1Y)),NA())</f>
        <v>1.5733173419034685E-2</v>
      </c>
    </row>
    <row r="1877" spans="2:17" x14ac:dyDescent="0.2">
      <c r="B1877" s="39" t="s">
        <v>42</v>
      </c>
      <c r="D1877" s="42">
        <f>_xll.qlCalendarAdvance(Calendar,$D1876,B1877,"f",FALSE)</f>
        <v>52531</v>
      </c>
      <c r="E1877" s="177">
        <f>_xll.qlInterestRateIndexValueDate(IndexON,D1877)</f>
        <v>52531</v>
      </c>
      <c r="F1877" s="193">
        <f>IFERROR(_xll.qlIndexFixing(IndexON,D1877,TRUE,_xll.ohTrigger(RecalcTrigger,TriggerON)),NA())</f>
        <v>1.500240769486183E-2</v>
      </c>
      <c r="H1877" s="42">
        <f>_xll.qlCalendarAdvance(Calendar,$H1876,B1877,"f",FALSE)</f>
        <v>52531</v>
      </c>
      <c r="I1877" s="177">
        <f>_xll.qlInterestRateIndexValueDate(Index1M,$H1877)</f>
        <v>52533</v>
      </c>
      <c r="J1877" s="182">
        <f>IFERROR(_xll.qlIndexFixing(Index1M,$H1877,TRUE,_xll.ohTrigger(RecalcTrigger,Trigger1M)),NA())</f>
        <v>1.5118849706771964E-2</v>
      </c>
      <c r="K1877" s="44">
        <f>IFERROR(_xll.qlIndexFixing(Index3M,H1877,TRUE,_xll.ohTrigger(RecalcTrigger,Trigger3M)),NA())</f>
        <v>1.5365050097055332E-2</v>
      </c>
      <c r="L1877" s="44">
        <f>IFERROR(_xll.qlIndexFixing(Index6M,$H1877,TRUE,_xll.ohTrigger(RecalcTrigger,Trigger6M)),NA())</f>
        <v>1.5553616812477916E-2</v>
      </c>
      <c r="M1877" s="183">
        <f>IFERROR(_xll.qlIndexFixing(Index1Y,$H1877,TRUE,_xll.ohTrigger(RecalcTrigger,Trigger1Y)),NA())</f>
        <v>1.5881382210817179E-2</v>
      </c>
      <c r="N1877" s="182">
        <f>IFERROR(_xll.qlIndexFixing(ONIndex1M,I1877,TRUE,_xll.ohTrigger(RecalcTrigger,Trigger1M)),NA())</f>
        <v>1.5107933637725779E-2</v>
      </c>
      <c r="O1877" s="44">
        <f>IFERROR(_xll.qlIndexFixing(ONIndex3M,I1877,TRUE,_xll.ohTrigger(RecalcTrigger,Trigger3M)),NA())</f>
        <v>1.5332987318696922E-2</v>
      </c>
      <c r="P1877" s="44">
        <f>IFERROR(_xll.qlIndexFixing(ONIndex6M,I1877,TRUE,_xll.ohTrigger(RecalcTrigger,Trigger6M)),NA())</f>
        <v>1.5486100351189691E-2</v>
      </c>
      <c r="Q1877" s="183">
        <f>IFERROR(_xll.qlIndexFixing(ONIndex1Y,I1877,TRUE,_xll.ohTrigger(RecalcTrigger,Trigger1Y)),NA())</f>
        <v>1.5733083277140736E-2</v>
      </c>
    </row>
    <row r="1878" spans="2:17" x14ac:dyDescent="0.2">
      <c r="B1878" s="39" t="s">
        <v>42</v>
      </c>
      <c r="D1878" s="42">
        <f>_xll.qlCalendarAdvance(Calendar,$D1877,B1878,"f",FALSE)</f>
        <v>52538</v>
      </c>
      <c r="E1878" s="177">
        <f>_xll.qlInterestRateIndexValueDate(IndexON,D1878)</f>
        <v>52538</v>
      </c>
      <c r="F1878" s="193">
        <f>IFERROR(_xll.qlIndexFixing(IndexON,D1878,TRUE,_xll.ohTrigger(RecalcTrigger,TriggerON)),NA())</f>
        <v>1.5002911253176876E-2</v>
      </c>
      <c r="H1878" s="42">
        <f>_xll.qlCalendarAdvance(Calendar,$H1877,B1878,"f",FALSE)</f>
        <v>52538</v>
      </c>
      <c r="I1878" s="177">
        <f>_xll.qlInterestRateIndexValueDate(Index1M,$H1878)</f>
        <v>52540</v>
      </c>
      <c r="J1878" s="182">
        <f>IFERROR(_xll.qlIndexFixing(Index1M,$H1878,TRUE,_xll.ohTrigger(RecalcTrigger,Trigger1M)),NA())</f>
        <v>1.5119530423417515E-2</v>
      </c>
      <c r="K1878" s="44">
        <f>IFERROR(_xll.qlIndexFixing(Index3M,H1878,TRUE,_xll.ohTrigger(RecalcTrigger,Trigger3M)),NA())</f>
        <v>1.5365514774702127E-2</v>
      </c>
      <c r="L1878" s="44">
        <f>IFERROR(_xll.qlIndexFixing(Index6M,$H1878,TRUE,_xll.ohTrigger(RecalcTrigger,Trigger6M)),NA())</f>
        <v>1.5553848055784541E-2</v>
      </c>
      <c r="M1878" s="183">
        <f>IFERROR(_xll.qlIndexFixing(Index1Y,$H1878,TRUE,_xll.ohTrigger(RecalcTrigger,Trigger1Y)),NA())</f>
        <v>1.5882695118835354E-2</v>
      </c>
      <c r="N1878" s="182">
        <f>IFERROR(_xll.qlIndexFixing(ONIndex1M,I1878,TRUE,_xll.ohTrigger(RecalcTrigger,Trigger1M)),NA())</f>
        <v>1.510857091667539E-2</v>
      </c>
      <c r="O1878" s="44">
        <f>IFERROR(_xll.qlIndexFixing(ONIndex3M,I1878,TRUE,_xll.ohTrigger(RecalcTrigger,Trigger3M)),NA())</f>
        <v>1.5333254597695856E-2</v>
      </c>
      <c r="P1878" s="44">
        <f>IFERROR(_xll.qlIndexFixing(ONIndex6M,I1878,TRUE,_xll.ohTrigger(RecalcTrigger,Trigger6M)),NA())</f>
        <v>1.5486507425803708E-2</v>
      </c>
      <c r="Q1878" s="183">
        <f>IFERROR(_xll.qlIndexFixing(ONIndex1Y,I1878,TRUE,_xll.ohTrigger(RecalcTrigger,Trigger1Y)),NA())</f>
        <v>1.5733042754035864E-2</v>
      </c>
    </row>
    <row r="1879" spans="2:17" x14ac:dyDescent="0.2">
      <c r="B1879" s="39" t="s">
        <v>42</v>
      </c>
      <c r="D1879" s="42">
        <f>_xll.qlCalendarAdvance(Calendar,$D1878,B1879,"f",FALSE)</f>
        <v>52545</v>
      </c>
      <c r="E1879" s="177">
        <f>_xll.qlInterestRateIndexValueDate(IndexON,D1879)</f>
        <v>52545</v>
      </c>
      <c r="F1879" s="193">
        <f>IFERROR(_xll.qlIndexFixing(IndexON,D1879,TRUE,_xll.ohTrigger(RecalcTrigger,TriggerON)),NA())</f>
        <v>1.5003449578161465E-2</v>
      </c>
      <c r="H1879" s="42">
        <f>_xll.qlCalendarAdvance(Calendar,$H1878,B1879,"f",FALSE)</f>
        <v>52545</v>
      </c>
      <c r="I1879" s="177">
        <f>_xll.qlInterestRateIndexValueDate(Index1M,$H1879)</f>
        <v>52547</v>
      </c>
      <c r="J1879" s="182">
        <f>IFERROR(_xll.qlIndexFixing(Index1M,$H1879,TRUE,_xll.ohTrigger(RecalcTrigger,Trigger1M)),NA())</f>
        <v>1.5120237132578707E-2</v>
      </c>
      <c r="K1879" s="44">
        <f>IFERROR(_xll.qlIndexFixing(Index3M,H1879,TRUE,_xll.ohTrigger(RecalcTrigger,Trigger3M)),NA())</f>
        <v>1.5366012775070896E-2</v>
      </c>
      <c r="L1879" s="44">
        <f>IFERROR(_xll.qlIndexFixing(Index6M,$H1879,TRUE,_xll.ohTrigger(RecalcTrigger,Trigger6M)),NA())</f>
        <v>1.5554479700574201E-2</v>
      </c>
      <c r="M1879" s="183">
        <f>IFERROR(_xll.qlIndexFixing(Index1Y,$H1879,TRUE,_xll.ohTrigger(RecalcTrigger,Trigger1Y)),NA())</f>
        <v>1.5884062015924783E-2</v>
      </c>
      <c r="N1879" s="182">
        <f>IFERROR(_xll.qlIndexFixing(ONIndex1M,I1879,TRUE,_xll.ohTrigger(RecalcTrigger,Trigger1M)),NA())</f>
        <v>1.5109234035834973E-2</v>
      </c>
      <c r="O1879" s="44">
        <f>IFERROR(_xll.qlIndexFixing(ONIndex3M,I1879,TRUE,_xll.ohTrigger(RecalcTrigger,Trigger3M)),NA())</f>
        <v>1.5333554541445693E-2</v>
      </c>
      <c r="P1879" s="44">
        <f>IFERROR(_xll.qlIndexFixing(ONIndex6M,I1879,TRUE,_xll.ohTrigger(RecalcTrigger,Trigger6M)),NA())</f>
        <v>1.5486930604975413E-2</v>
      </c>
      <c r="Q1879" s="183">
        <f>IFERROR(_xll.qlIndexFixing(ONIndex1Y,I1879,TRUE,_xll.ohTrigger(RecalcTrigger,Trigger1Y)),NA())</f>
        <v>1.5733051981454693E-2</v>
      </c>
    </row>
    <row r="1880" spans="2:17" x14ac:dyDescent="0.2">
      <c r="B1880" s="39" t="s">
        <v>42</v>
      </c>
      <c r="D1880" s="42">
        <f>_xll.qlCalendarAdvance(Calendar,$D1879,B1880,"f",FALSE)</f>
        <v>52552</v>
      </c>
      <c r="E1880" s="177">
        <f>_xll.qlInterestRateIndexValueDate(IndexON,D1880)</f>
        <v>52552</v>
      </c>
      <c r="F1880" s="193">
        <f>IFERROR(_xll.qlIndexFixing(IndexON,D1880,TRUE,_xll.ohTrigger(RecalcTrigger,TriggerON)),NA())</f>
        <v>1.5004022768296821E-2</v>
      </c>
      <c r="H1880" s="42">
        <f>_xll.qlCalendarAdvance(Calendar,$H1879,B1880,"f",FALSE)</f>
        <v>52552</v>
      </c>
      <c r="I1880" s="177">
        <f>_xll.qlInterestRateIndexValueDate(Index1M,$H1880)</f>
        <v>52554</v>
      </c>
      <c r="J1880" s="182">
        <f>IFERROR(_xll.qlIndexFixing(Index1M,$H1880,TRUE,_xll.ohTrigger(RecalcTrigger,Trigger1M)),NA())</f>
        <v>1.5120969906470272E-2</v>
      </c>
      <c r="K1880" s="44">
        <f>IFERROR(_xll.qlIndexFixing(Index3M,H1880,TRUE,_xll.ohTrigger(RecalcTrigger,Trigger3M)),NA())</f>
        <v>1.5366544187762139E-2</v>
      </c>
      <c r="L1880" s="44">
        <f>IFERROR(_xll.qlIndexFixing(Index6M,$H1880,TRUE,_xll.ohTrigger(RecalcTrigger,Trigger6M)),NA())</f>
        <v>1.5555128130262167E-2</v>
      </c>
      <c r="M1880" s="183">
        <f>IFERROR(_xll.qlIndexFixing(Index1Y,$H1880,TRUE,_xll.ohTrigger(RecalcTrigger,Trigger1Y)),NA())</f>
        <v>1.5885483036115429E-2</v>
      </c>
      <c r="N1880" s="182">
        <f>IFERROR(_xll.qlIndexFixing(ONIndex1M,I1880,TRUE,_xll.ohTrigger(RecalcTrigger,Trigger1M)),NA())</f>
        <v>1.5109923067466724E-2</v>
      </c>
      <c r="O1880" s="44">
        <f>IFERROR(_xll.qlIndexFixing(ONIndex3M,I1880,TRUE,_xll.ohTrigger(RecalcTrigger,Trigger3M)),NA())</f>
        <v>1.5333887239155075E-2</v>
      </c>
      <c r="P1880" s="44">
        <f>IFERROR(_xll.qlIndexFixing(ONIndex6M,I1880,TRUE,_xll.ohTrigger(RecalcTrigger,Trigger6M)),NA())</f>
        <v>1.5487369930271555E-2</v>
      </c>
      <c r="Q1880" s="183">
        <f>IFERROR(_xll.qlIndexFixing(ONIndex1Y,I1880,TRUE,_xll.ohTrigger(RecalcTrigger,Trigger1Y)),NA())</f>
        <v>1.5733111091211782E-2</v>
      </c>
    </row>
    <row r="1881" spans="2:17" x14ac:dyDescent="0.2">
      <c r="B1881" s="39" t="s">
        <v>42</v>
      </c>
      <c r="D1881" s="42">
        <f>_xll.qlCalendarAdvance(Calendar,$D1880,B1881,"f",FALSE)</f>
        <v>52559</v>
      </c>
      <c r="E1881" s="177">
        <f>_xll.qlInterestRateIndexValueDate(IndexON,D1881)</f>
        <v>52559</v>
      </c>
      <c r="F1881" s="193">
        <f>IFERROR(_xll.qlIndexFixing(IndexON,D1881,TRUE,_xll.ohTrigger(RecalcTrigger,TriggerON)),NA())</f>
        <v>1.5004630921904294E-2</v>
      </c>
      <c r="H1881" s="42">
        <f>_xll.qlCalendarAdvance(Calendar,$H1880,B1881,"f",FALSE)</f>
        <v>52559</v>
      </c>
      <c r="I1881" s="177">
        <f>_xll.qlInterestRateIndexValueDate(Index1M,$H1881)</f>
        <v>52561</v>
      </c>
      <c r="J1881" s="182">
        <f>IFERROR(_xll.qlIndexFixing(Index1M,$H1881,TRUE,_xll.ohTrigger(RecalcTrigger,Trigger1M)),NA())</f>
        <v>1.5121728817321933E-2</v>
      </c>
      <c r="K1881" s="44">
        <f>IFERROR(_xll.qlIndexFixing(Index3M,H1881,TRUE,_xll.ohTrigger(RecalcTrigger,Trigger3M)),NA())</f>
        <v>1.5367109102378963E-2</v>
      </c>
      <c r="L1881" s="44">
        <f>IFERROR(_xll.qlIndexFixing(Index6M,$H1881,TRUE,_xll.ohTrigger(RecalcTrigger,Trigger6M)),NA())</f>
        <v>1.5555793386341402E-2</v>
      </c>
      <c r="M1881" s="183">
        <f>IFERROR(_xll.qlIndexFixing(Index1Y,$H1881,TRUE,_xll.ohTrigger(RecalcTrigger,Trigger1Y)),NA())</f>
        <v>1.588695831344638E-2</v>
      </c>
      <c r="N1881" s="182">
        <f>IFERROR(_xll.qlIndexFixing(ONIndex1M,I1881,TRUE,_xll.ohTrigger(RecalcTrigger,Trigger1M)),NA())</f>
        <v>1.5110638083433159E-2</v>
      </c>
      <c r="O1881" s="44">
        <f>IFERROR(_xll.qlIndexFixing(ONIndex3M,I1881,TRUE,_xll.ohTrigger(RecalcTrigger,Trigger3M)),NA())</f>
        <v>1.5334252779952706E-2</v>
      </c>
      <c r="P1881" s="44">
        <f>IFERROR(_xll.qlIndexFixing(ONIndex6M,I1881,TRUE,_xll.ohTrigger(RecalcTrigger,Trigger6M)),NA())</f>
        <v>1.548782544253946E-2</v>
      </c>
      <c r="Q1881" s="183">
        <f>IFERROR(_xll.qlIndexFixing(ONIndex1Y,I1881,TRUE,_xll.ohTrigger(RecalcTrigger,Trigger1Y)),NA())</f>
        <v>1.5733220214801946E-2</v>
      </c>
    </row>
    <row r="1882" spans="2:17" x14ac:dyDescent="0.2">
      <c r="B1882" s="39" t="s">
        <v>42</v>
      </c>
      <c r="D1882" s="42">
        <f>_xll.qlCalendarAdvance(Calendar,$D1881,B1882,"f",FALSE)</f>
        <v>52566</v>
      </c>
      <c r="E1882" s="177">
        <f>_xll.qlInterestRateIndexValueDate(IndexON,D1882)</f>
        <v>52566</v>
      </c>
      <c r="F1882" s="193">
        <f>IFERROR(_xll.qlIndexFixing(IndexON,D1882,TRUE,_xll.ohTrigger(RecalcTrigger,TriggerON)),NA())</f>
        <v>1.5005274137545044E-2</v>
      </c>
      <c r="H1882" s="42">
        <f>_xll.qlCalendarAdvance(Calendar,$H1881,B1882,"f",FALSE)</f>
        <v>52566</v>
      </c>
      <c r="I1882" s="177">
        <f>_xll.qlInterestRateIndexValueDate(Index1M,$H1882)</f>
        <v>52568</v>
      </c>
      <c r="J1882" s="182">
        <f>IFERROR(_xll.qlIndexFixing(Index1M,$H1882,TRUE,_xll.ohTrigger(RecalcTrigger,Trigger1M)),NA())</f>
        <v>1.5122513937345927E-2</v>
      </c>
      <c r="K1882" s="44">
        <f>IFERROR(_xll.qlIndexFixing(Index3M,H1882,TRUE,_xll.ohTrigger(RecalcTrigger,Trigger3M)),NA())</f>
        <v>1.5367330928343631E-2</v>
      </c>
      <c r="L1882" s="44">
        <f>IFERROR(_xll.qlIndexFixing(Index6M,$H1882,TRUE,_xll.ohTrigger(RecalcTrigger,Trigger6M)),NA())</f>
        <v>1.5556865375104685E-2</v>
      </c>
      <c r="M1882" s="183">
        <f>IFERROR(_xll.qlIndexFixing(Index1Y,$H1882,TRUE,_xll.ohTrigger(RecalcTrigger,Trigger1Y)),NA())</f>
        <v>1.5888487981966491E-2</v>
      </c>
      <c r="N1882" s="182">
        <f>IFERROR(_xll.qlIndexFixing(ONIndex1M,I1882,TRUE,_xll.ohTrigger(RecalcTrigger,Trigger1M)),NA())</f>
        <v>1.5111379155836602E-2</v>
      </c>
      <c r="O1882" s="44">
        <f>IFERROR(_xll.qlIndexFixing(ONIndex3M,I1882,TRUE,_xll.ohTrigger(RecalcTrigger,Trigger3M)),NA())</f>
        <v>1.5334651253127163E-2</v>
      </c>
      <c r="P1882" s="44">
        <f>IFERROR(_xll.qlIndexFixing(ONIndex6M,I1882,TRUE,_xll.ohTrigger(RecalcTrigger,Trigger6M)),NA())</f>
        <v>1.548829718310607E-2</v>
      </c>
      <c r="Q1882" s="183">
        <f>IFERROR(_xll.qlIndexFixing(ONIndex1Y,I1882,TRUE,_xll.ohTrigger(RecalcTrigger,Trigger1Y)),NA())</f>
        <v>1.5733379484039745E-2</v>
      </c>
    </row>
    <row r="1883" spans="2:17" x14ac:dyDescent="0.2">
      <c r="B1883" s="39" t="s">
        <v>42</v>
      </c>
      <c r="D1883" s="42">
        <f>_xll.qlCalendarAdvance(Calendar,$D1882,B1883,"f",FALSE)</f>
        <v>52573</v>
      </c>
      <c r="E1883" s="177">
        <f>_xll.qlInterestRateIndexValueDate(IndexON,D1883)</f>
        <v>52573</v>
      </c>
      <c r="F1883" s="193">
        <f>IFERROR(_xll.qlIndexFixing(IndexON,D1883,TRUE,_xll.ohTrigger(RecalcTrigger,TriggerON)),NA())</f>
        <v>1.5005952513540421E-2</v>
      </c>
      <c r="H1883" s="42">
        <f>_xll.qlCalendarAdvance(Calendar,$H1882,B1883,"f",FALSE)</f>
        <v>52573</v>
      </c>
      <c r="I1883" s="177">
        <f>_xll.qlInterestRateIndexValueDate(Index1M,$H1883)</f>
        <v>52575</v>
      </c>
      <c r="J1883" s="182">
        <f>IFERROR(_xll.qlIndexFixing(Index1M,$H1883,TRUE,_xll.ohTrigger(RecalcTrigger,Trigger1M)),NA())</f>
        <v>1.5123325338764482E-2</v>
      </c>
      <c r="K1883" s="44">
        <f>IFERROR(_xll.qlIndexFixing(Index3M,H1883,TRUE,_xll.ohTrigger(RecalcTrigger,Trigger3M)),NA())</f>
        <v>1.5367960666080753E-2</v>
      </c>
      <c r="L1883" s="44">
        <f>IFERROR(_xll.qlIndexFixing(Index6M,$H1883,TRUE,_xll.ohTrigger(RecalcTrigger,Trigger6M)),NA())</f>
        <v>1.5557565660855383E-2</v>
      </c>
      <c r="M1883" s="183">
        <f>IFERROR(_xll.qlIndexFixing(Index1Y,$H1883,TRUE,_xll.ohTrigger(RecalcTrigger,Trigger1Y)),NA())</f>
        <v>1.5890072175733964E-2</v>
      </c>
      <c r="N1883" s="182">
        <f>IFERROR(_xll.qlIndexFixing(ONIndex1M,I1883,TRUE,_xll.ohTrigger(RecalcTrigger,Trigger1M)),NA())</f>
        <v>1.5112146357019185E-2</v>
      </c>
      <c r="O1883" s="44">
        <f>IFERROR(_xll.qlIndexFixing(ONIndex3M,I1883,TRUE,_xll.ohTrigger(RecalcTrigger,Trigger3M)),NA())</f>
        <v>1.5335082747887085E-2</v>
      </c>
      <c r="P1883" s="44">
        <f>IFERROR(_xll.qlIndexFixing(ONIndex6M,I1883,TRUE,_xll.ohTrigger(RecalcTrigger,Trigger6M)),NA())</f>
        <v>1.5488785192978582E-2</v>
      </c>
      <c r="Q1883" s="183">
        <f>IFERROR(_xll.qlIndexFixing(ONIndex1Y,I1883,TRUE,_xll.ohTrigger(RecalcTrigger,Trigger1Y)),NA())</f>
        <v>1.5733589030499928E-2</v>
      </c>
    </row>
    <row r="1884" spans="2:17" x14ac:dyDescent="0.2">
      <c r="B1884" s="39" t="s">
        <v>42</v>
      </c>
      <c r="D1884" s="42">
        <f>_xll.qlCalendarAdvance(Calendar,$D1883,B1884,"f",FALSE)</f>
        <v>52580</v>
      </c>
      <c r="E1884" s="177">
        <f>_xll.qlInterestRateIndexValueDate(IndexON,D1884)</f>
        <v>52580</v>
      </c>
      <c r="F1884" s="193">
        <f>IFERROR(_xll.qlIndexFixing(IndexON,D1884,TRUE,_xll.ohTrigger(RecalcTrigger,TriggerON)),NA())</f>
        <v>1.5006666148611458E-2</v>
      </c>
      <c r="H1884" s="42">
        <f>_xll.qlCalendarAdvance(Calendar,$H1883,B1884,"f",FALSE)</f>
        <v>52580</v>
      </c>
      <c r="I1884" s="177">
        <f>_xll.qlInterestRateIndexValueDate(Index1M,$H1884)</f>
        <v>52582</v>
      </c>
      <c r="J1884" s="182">
        <f>IFERROR(_xll.qlIndexFixing(Index1M,$H1884,TRUE,_xll.ohTrigger(RecalcTrigger,Trigger1M)),NA())</f>
        <v>1.5124163093797327E-2</v>
      </c>
      <c r="K1884" s="44">
        <f>IFERROR(_xll.qlIndexFixing(Index3M,H1884,TRUE,_xll.ohTrigger(RecalcTrigger,Trigger3M)),NA())</f>
        <v>1.5368624166714528E-2</v>
      </c>
      <c r="L1884" s="44">
        <f>IFERROR(_xll.qlIndexFixing(Index6M,$H1884,TRUE,_xll.ohTrigger(RecalcTrigger,Trigger6M)),NA())</f>
        <v>1.5558282901168865E-2</v>
      </c>
      <c r="M1884" s="183">
        <f>IFERROR(_xll.qlIndexFixing(Index1Y,$H1884,TRUE,_xll.ohTrigger(RecalcTrigger,Trigger1Y)),NA())</f>
        <v>1.5891711028816986E-2</v>
      </c>
      <c r="N1884" s="182">
        <f>IFERROR(_xll.qlIndexFixing(ONIndex1M,I1884,TRUE,_xll.ohTrigger(RecalcTrigger,Trigger1M)),NA())</f>
        <v>1.5112939759003297E-2</v>
      </c>
      <c r="O1884" s="44">
        <f>IFERROR(_xll.qlIndexFixing(ONIndex3M,I1884,TRUE,_xll.ohTrigger(RecalcTrigger,Trigger3M)),NA())</f>
        <v>1.5335547353441115E-2</v>
      </c>
      <c r="P1884" s="44">
        <f>IFERROR(_xll.qlIndexFixing(ONIndex6M,I1884,TRUE,_xll.ohTrigger(RecalcTrigger,Trigger6M)),NA())</f>
        <v>1.5489289513483939E-2</v>
      </c>
      <c r="Q1884" s="183">
        <f>IFERROR(_xll.qlIndexFixing(ONIndex1Y,I1884,TRUE,_xll.ohTrigger(RecalcTrigger,Trigger1Y)),NA())</f>
        <v>1.573384898591712E-2</v>
      </c>
    </row>
    <row r="1885" spans="2:17" x14ac:dyDescent="0.2">
      <c r="B1885" s="39" t="s">
        <v>42</v>
      </c>
      <c r="D1885" s="42">
        <f>_xll.qlCalendarAdvance(Calendar,$D1884,B1885,"f",FALSE)</f>
        <v>52587</v>
      </c>
      <c r="E1885" s="177">
        <f>_xll.qlInterestRateIndexValueDate(IndexON,D1885)</f>
        <v>52587</v>
      </c>
      <c r="F1885" s="193">
        <f>IFERROR(_xll.qlIndexFixing(IndexON,D1885,TRUE,_xll.ohTrigger(RecalcTrigger,TriggerON)),NA())</f>
        <v>1.5007415140999569E-2</v>
      </c>
      <c r="H1885" s="42">
        <f>_xll.qlCalendarAdvance(Calendar,$H1884,B1885,"f",FALSE)</f>
        <v>52587</v>
      </c>
      <c r="I1885" s="177">
        <f>_xll.qlInterestRateIndexValueDate(Index1M,$H1885)</f>
        <v>52589</v>
      </c>
      <c r="J1885" s="182">
        <f>IFERROR(_xll.qlIndexFixing(Index1M,$H1885,TRUE,_xll.ohTrigger(RecalcTrigger,Trigger1M)),NA())</f>
        <v>1.5125027274664193E-2</v>
      </c>
      <c r="K1885" s="44">
        <f>IFERROR(_xll.qlIndexFixing(Index3M,H1885,TRUE,_xll.ohTrigger(RecalcTrigger,Trigger3M)),NA())</f>
        <v>1.5369321519846251E-2</v>
      </c>
      <c r="L1885" s="44">
        <f>IFERROR(_xll.qlIndexFixing(Index6M,$H1885,TRUE,_xll.ohTrigger(RecalcTrigger,Trigger6M)),NA())</f>
        <v>1.5559017137537618E-2</v>
      </c>
      <c r="M1885" s="183">
        <f>IFERROR(_xll.qlIndexFixing(Index1Y,$H1885,TRUE,_xll.ohTrigger(RecalcTrigger,Trigger1Y)),NA())</f>
        <v>1.5893911138587825E-2</v>
      </c>
      <c r="N1885" s="182">
        <f>IFERROR(_xll.qlIndexFixing(ONIndex1M,I1885,TRUE,_xll.ohTrigger(RecalcTrigger,Trigger1M)),NA())</f>
        <v>1.5113878679224868E-2</v>
      </c>
      <c r="O1885" s="44">
        <f>IFERROR(_xll.qlIndexFixing(ONIndex3M,I1885,TRUE,_xll.ohTrigger(RecalcTrigger,Trigger3M)),NA())</f>
        <v>1.5336118989779379E-2</v>
      </c>
      <c r="P1885" s="44">
        <f>IFERROR(_xll.qlIndexFixing(ONIndex6M,I1885,TRUE,_xll.ohTrigger(RecalcTrigger,Trigger6M)),NA())</f>
        <v>1.5489885904500511E-2</v>
      </c>
      <c r="Q1885" s="183">
        <f>IFERROR(_xll.qlIndexFixing(ONIndex1Y,I1885,TRUE,_xll.ohTrigger(RecalcTrigger,Trigger1Y)),NA())</f>
        <v>1.5734207971958014E-2</v>
      </c>
    </row>
    <row r="1886" spans="2:17" x14ac:dyDescent="0.2">
      <c r="B1886" s="39" t="s">
        <v>42</v>
      </c>
      <c r="D1886" s="42">
        <f>_xll.qlCalendarAdvance(Calendar,$D1885,B1886,"f",FALSE)</f>
        <v>52594</v>
      </c>
      <c r="E1886" s="177">
        <f>_xll.qlInterestRateIndexValueDate(IndexON,D1886)</f>
        <v>52594</v>
      </c>
      <c r="F1886" s="193">
        <f>IFERROR(_xll.qlIndexFixing(IndexON,D1886,TRUE,_xll.ohTrigger(RecalcTrigger,TriggerON)),NA())</f>
        <v>1.5008199589265914E-2</v>
      </c>
      <c r="H1886" s="42">
        <f>_xll.qlCalendarAdvance(Calendar,$H1885,B1886,"f",FALSE)</f>
        <v>52594</v>
      </c>
      <c r="I1886" s="177">
        <f>_xll.qlInterestRateIndexValueDate(Index1M,$H1886)</f>
        <v>52596</v>
      </c>
      <c r="J1886" s="182">
        <f>IFERROR(_xll.qlIndexFixing(Index1M,$H1886,TRUE,_xll.ohTrigger(RecalcTrigger,Trigger1M)),NA())</f>
        <v>1.5124767913260718E-2</v>
      </c>
      <c r="K1886" s="44">
        <f>IFERROR(_xll.qlIndexFixing(Index3M,H1886,TRUE,_xll.ohTrigger(RecalcTrigger,Trigger3M)),NA())</f>
        <v>1.5370052815079851E-2</v>
      </c>
      <c r="L1886" s="44">
        <f>IFERROR(_xll.qlIndexFixing(Index6M,$H1886,TRUE,_xll.ohTrigger(RecalcTrigger,Trigger6M)),NA())</f>
        <v>1.5559373514807615E-2</v>
      </c>
      <c r="M1886" s="183">
        <f>IFERROR(_xll.qlIndexFixing(Index1Y,$H1886,TRUE,_xll.ohTrigger(RecalcTrigger,Trigger1Y)),NA())</f>
        <v>1.5893624056408411E-2</v>
      </c>
      <c r="N1886" s="182">
        <f>IFERROR(_xll.qlIndexFixing(ONIndex1M,I1886,TRUE,_xll.ohTrigger(RecalcTrigger,Trigger1M)),NA())</f>
        <v>1.5114728468663685E-2</v>
      </c>
      <c r="O1886" s="44">
        <f>IFERROR(_xll.qlIndexFixing(ONIndex3M,I1886,TRUE,_xll.ohTrigger(RecalcTrigger,Trigger3M)),NA())</f>
        <v>1.5336654847777353E-2</v>
      </c>
      <c r="P1886" s="44">
        <f>IFERROR(_xll.qlIndexFixing(ONIndex6M,I1886,TRUE,_xll.ohTrigger(RecalcTrigger,Trigger6M)),NA())</f>
        <v>1.5490425314697021E-2</v>
      </c>
      <c r="Q1886" s="183">
        <f>IFERROR(_xll.qlIndexFixing(ONIndex1Y,I1886,TRUE,_xll.ohTrigger(RecalcTrigger,Trigger1Y)),NA())</f>
        <v>1.5734576389974109E-2</v>
      </c>
    </row>
    <row r="1887" spans="2:17" x14ac:dyDescent="0.2">
      <c r="B1887" s="39" t="s">
        <v>42</v>
      </c>
      <c r="D1887" s="42">
        <f>_xll.qlCalendarAdvance(Calendar,$D1886,B1887,"f",FALSE)</f>
        <v>52601</v>
      </c>
      <c r="E1887" s="177">
        <f>_xll.qlInterestRateIndexValueDate(IndexON,D1887)</f>
        <v>52601</v>
      </c>
      <c r="F1887" s="193">
        <f>IFERROR(_xll.qlIndexFixing(IndexON,D1887,TRUE,_xll.ohTrigger(RecalcTrigger,TriggerON)),NA())</f>
        <v>1.5009019591811779E-2</v>
      </c>
      <c r="H1887" s="42">
        <f>_xll.qlCalendarAdvance(Calendar,$H1886,B1887,"f",FALSE)</f>
        <v>52601</v>
      </c>
      <c r="I1887" s="177">
        <f>_xll.qlInterestRateIndexValueDate(Index1M,$H1887)</f>
        <v>52603</v>
      </c>
      <c r="J1887" s="182">
        <f>IFERROR(_xll.qlIndexFixing(Index1M,$H1887,TRUE,_xll.ohTrigger(RecalcTrigger,Trigger1M)),NA())</f>
        <v>1.5126835202783906E-2</v>
      </c>
      <c r="K1887" s="44">
        <f>IFERROR(_xll.qlIndexFixing(Index3M,H1887,TRUE,_xll.ohTrigger(RecalcTrigger,Trigger3M)),NA())</f>
        <v>1.5370818142021014E-2</v>
      </c>
      <c r="L1887" s="44">
        <f>IFERROR(_xll.qlIndexFixing(Index6M,$H1887,TRUE,_xll.ohTrigger(RecalcTrigger,Trigger6M)),NA())</f>
        <v>1.55601406005678E-2</v>
      </c>
      <c r="M1887" s="183">
        <f>IFERROR(_xll.qlIndexFixing(Index1Y,$H1887,TRUE,_xll.ohTrigger(RecalcTrigger,Trigger1Y)),NA())</f>
        <v>1.5896956884791383E-2</v>
      </c>
      <c r="N1887" s="182">
        <f>IFERROR(_xll.qlIndexFixing(ONIndex1M,I1887,TRUE,_xll.ohTrigger(RecalcTrigger,Trigger1M)),NA())</f>
        <v>1.5115477890867979E-2</v>
      </c>
      <c r="O1887" s="44">
        <f>IFERROR(_xll.qlIndexFixing(ONIndex3M,I1887,TRUE,_xll.ohTrigger(RecalcTrigger,Trigger3M)),NA())</f>
        <v>1.5337140728153287E-2</v>
      </c>
      <c r="P1887" s="44">
        <f>IFERROR(_xll.qlIndexFixing(ONIndex6M,I1887,TRUE,_xll.ohTrigger(RecalcTrigger,Trigger6M)),NA())</f>
        <v>1.5490900749428604E-2</v>
      </c>
      <c r="Q1887" s="183">
        <f>IFERROR(_xll.qlIndexFixing(ONIndex1Y,I1887,TRUE,_xll.ohTrigger(RecalcTrigger,Trigger1Y)),NA())</f>
        <v>1.573493262245762E-2</v>
      </c>
    </row>
    <row r="1888" spans="2:17" x14ac:dyDescent="0.2">
      <c r="B1888" s="39" t="s">
        <v>42</v>
      </c>
      <c r="D1888" s="42">
        <f>_xll.qlCalendarAdvance(Calendar,$D1887,B1888,"f",FALSE)</f>
        <v>52608</v>
      </c>
      <c r="E1888" s="177">
        <f>_xll.qlInterestRateIndexValueDate(IndexON,D1888)</f>
        <v>52608</v>
      </c>
      <c r="F1888" s="193">
        <f>IFERROR(_xll.qlIndexFixing(IndexON,D1888,TRUE,_xll.ohTrigger(RecalcTrigger,TriggerON)),NA())</f>
        <v>1.5009875247198323E-2</v>
      </c>
      <c r="H1888" s="42">
        <f>_xll.qlCalendarAdvance(Calendar,$H1887,B1888,"f",FALSE)</f>
        <v>52608</v>
      </c>
      <c r="I1888" s="177">
        <f>_xll.qlInterestRateIndexValueDate(Index1M,$H1888)</f>
        <v>52610</v>
      </c>
      <c r="J1888" s="182">
        <f>IFERROR(_xll.qlIndexFixing(Index1M,$H1888,TRUE,_xll.ohTrigger(RecalcTrigger,Trigger1M)),NA())</f>
        <v>1.5127779094481208E-2</v>
      </c>
      <c r="K1888" s="44">
        <f>IFERROR(_xll.qlIndexFixing(Index3M,H1888,TRUE,_xll.ohTrigger(RecalcTrigger,Trigger3M)),NA())</f>
        <v>1.5371617590270153E-2</v>
      </c>
      <c r="L1888" s="44">
        <f>IFERROR(_xll.qlIndexFixing(Index6M,$H1888,TRUE,_xll.ohTrigger(RecalcTrigger,Trigger6M)),NA())</f>
        <v>1.5560924803169996E-2</v>
      </c>
      <c r="M1888" s="183">
        <f>IFERROR(_xll.qlIndexFixing(Index1Y,$H1888,TRUE,_xll.ohTrigger(RecalcTrigger,Trigger1Y)),NA())</f>
        <v>1.5898815716018151E-2</v>
      </c>
      <c r="N1888" s="182">
        <f>IFERROR(_xll.qlIndexFixing(ONIndex1M,I1888,TRUE,_xll.ohTrigger(RecalcTrigger,Trigger1M)),NA())</f>
        <v>1.5116376817321253E-2</v>
      </c>
      <c r="O1888" s="44">
        <f>IFERROR(_xll.qlIndexFixing(ONIndex3M,I1888,TRUE,_xll.ohTrigger(RecalcTrigger,Trigger3M)),NA())</f>
        <v>1.5337738669689571E-2</v>
      </c>
      <c r="P1888" s="44">
        <f>IFERROR(_xll.qlIndexFixing(ONIndex6M,I1888,TRUE,_xll.ohTrigger(RecalcTrigger,Trigger6M)),NA())</f>
        <v>1.5491470723576484E-2</v>
      </c>
      <c r="Q1888" s="183">
        <f>IFERROR(_xll.qlIndexFixing(ONIndex1Y,I1888,TRUE,_xll.ohTrigger(RecalcTrigger,Trigger1Y)),NA())</f>
        <v>1.573539553040959E-2</v>
      </c>
    </row>
    <row r="1889" spans="2:17" x14ac:dyDescent="0.2">
      <c r="B1889" s="39" t="s">
        <v>42</v>
      </c>
      <c r="D1889" s="42">
        <f>_xll.qlCalendarAdvance(Calendar,$D1888,B1889,"f",FALSE)</f>
        <v>52615</v>
      </c>
      <c r="E1889" s="177">
        <f>_xll.qlInterestRateIndexValueDate(IndexON,D1889)</f>
        <v>52615</v>
      </c>
      <c r="F1889" s="193">
        <f>IFERROR(_xll.qlIndexFixing(IndexON,D1889,TRUE,_xll.ohTrigger(RecalcTrigger,TriggerON)),NA())</f>
        <v>1.5010766653826835E-2</v>
      </c>
      <c r="H1889" s="42">
        <f>_xll.qlCalendarAdvance(Calendar,$H1888,B1889,"f",FALSE)</f>
        <v>52615</v>
      </c>
      <c r="I1889" s="177">
        <f>_xll.qlInterestRateIndexValueDate(Index1M,$H1889)</f>
        <v>52617</v>
      </c>
      <c r="J1889" s="182">
        <f>IFERROR(_xll.qlIndexFixing(Index1M,$H1889,TRUE,_xll.ohTrigger(RecalcTrigger,Trigger1M)),NA())</f>
        <v>1.5128749700896449E-2</v>
      </c>
      <c r="K1889" s="44">
        <f>IFERROR(_xll.qlIndexFixing(Index3M,H1889,TRUE,_xll.ohTrigger(RecalcTrigger,Trigger3M)),NA())</f>
        <v>1.5372451249435589E-2</v>
      </c>
      <c r="L1889" s="44">
        <f>IFERROR(_xll.qlIndexFixing(Index6M,$H1889,TRUE,_xll.ohTrigger(RecalcTrigger,Trigger6M)),NA())</f>
        <v>1.5561726164108922E-2</v>
      </c>
      <c r="M1889" s="183">
        <f>IFERROR(_xll.qlIndexFixing(Index1Y,$H1889,TRUE,_xll.ohTrigger(RecalcTrigger,Trigger1Y)),NA())</f>
        <v>1.5900729877051524E-2</v>
      </c>
      <c r="N1889" s="182">
        <f>IFERROR(_xll.qlIndexFixing(ONIndex1M,I1889,TRUE,_xll.ohTrigger(RecalcTrigger,Trigger1M)),NA())</f>
        <v>1.511730230500774E-2</v>
      </c>
      <c r="O1889" s="44">
        <f>IFERROR(_xll.qlIndexFixing(ONIndex3M,I1889,TRUE,_xll.ohTrigger(RecalcTrigger,Trigger3M)),NA())</f>
        <v>1.5338370168382909E-2</v>
      </c>
      <c r="P1889" s="44">
        <f>IFERROR(_xll.qlIndexFixing(ONIndex6M,I1889,TRUE,_xll.ohTrigger(RecalcTrigger,Trigger6M)),NA())</f>
        <v>1.5492057213872812E-2</v>
      </c>
      <c r="Q1889" s="183">
        <f>IFERROR(_xll.qlIndexFixing(ONIndex1Y,I1889,TRUE,_xll.ohTrigger(RecalcTrigger,Trigger1Y)),NA())</f>
        <v>1.5735909505592005E-2</v>
      </c>
    </row>
    <row r="1890" spans="2:17" x14ac:dyDescent="0.2">
      <c r="B1890" s="39" t="s">
        <v>42</v>
      </c>
      <c r="D1890" s="42">
        <f>_xll.qlCalendarAdvance(Calendar,$D1889,B1890,"f",FALSE)</f>
        <v>52622</v>
      </c>
      <c r="E1890" s="177">
        <f>_xll.qlInterestRateIndexValueDate(IndexON,D1890)</f>
        <v>52622</v>
      </c>
      <c r="F1890" s="193">
        <f>IFERROR(_xll.qlIndexFixing(IndexON,D1890,TRUE,_xll.ohTrigger(RecalcTrigger,TriggerON)),NA())</f>
        <v>1.5011693910178536E-2</v>
      </c>
      <c r="H1890" s="42">
        <f>_xll.qlCalendarAdvance(Calendar,$H1889,B1890,"f",FALSE)</f>
        <v>52622</v>
      </c>
      <c r="I1890" s="177">
        <f>_xll.qlInterestRateIndexValueDate(Index1M,$H1890)</f>
        <v>52624</v>
      </c>
      <c r="J1890" s="182">
        <f>IFERROR(_xll.qlIndexFixing(Index1M,$H1890,TRUE,_xll.ohTrigger(RecalcTrigger,Trigger1M)),NA())</f>
        <v>1.5129747094251855E-2</v>
      </c>
      <c r="K1890" s="44">
        <f>IFERROR(_xll.qlIndexFixing(Index3M,H1890,TRUE,_xll.ohTrigger(RecalcTrigger,Trigger3M)),NA())</f>
        <v>1.5373319209123009E-2</v>
      </c>
      <c r="L1890" s="44">
        <f>IFERROR(_xll.qlIndexFixing(Index6M,$H1890,TRUE,_xll.ohTrigger(RecalcTrigger,Trigger6M)),NA())</f>
        <v>1.5562544724880615E-2</v>
      </c>
      <c r="M1890" s="183">
        <f>IFERROR(_xll.qlIndexFixing(Index1Y,$H1890,TRUE,_xll.ohTrigger(RecalcTrigger,Trigger1Y)),NA())</f>
        <v>1.5902699502020081E-2</v>
      </c>
      <c r="N1890" s="182">
        <f>IFERROR(_xll.qlIndexFixing(ONIndex1M,I1890,TRUE,_xll.ohTrigger(RecalcTrigger,Trigger1M)),NA())</f>
        <v>1.5118254426349509E-2</v>
      </c>
      <c r="O1890" s="44">
        <f>IFERROR(_xll.qlIndexFixing(ONIndex3M,I1890,TRUE,_xll.ohTrigger(RecalcTrigger,Trigger3M)),NA())</f>
        <v>1.5339035313362004E-2</v>
      </c>
      <c r="P1890" s="44">
        <f>IFERROR(_xll.qlIndexFixing(ONIndex6M,I1890,TRUE,_xll.ohTrigger(RecalcTrigger,Trigger6M)),NA())</f>
        <v>1.5492660261724467E-2</v>
      </c>
      <c r="Q1890" s="183">
        <f>IFERROR(_xll.qlIndexFixing(ONIndex1Y,I1890,TRUE,_xll.ohTrigger(RecalcTrigger,Trigger1Y)),NA())</f>
        <v>1.5736474679819423E-2</v>
      </c>
    </row>
    <row r="1891" spans="2:17" x14ac:dyDescent="0.2">
      <c r="B1891" s="39" t="s">
        <v>42</v>
      </c>
      <c r="D1891" s="42">
        <f>_xll.qlCalendarAdvance(Calendar,$D1890,B1891,"f",FALSE)</f>
        <v>52629</v>
      </c>
      <c r="E1891" s="177">
        <f>_xll.qlInterestRateIndexValueDate(IndexON,D1891)</f>
        <v>52629</v>
      </c>
      <c r="F1891" s="193">
        <f>IFERROR(_xll.qlIndexFixing(IndexON,D1891,TRUE,_xll.ohTrigger(RecalcTrigger,TriggerON)),NA())</f>
        <v>1.5012657114494843E-2</v>
      </c>
      <c r="H1891" s="42">
        <f>_xll.qlCalendarAdvance(Calendar,$H1890,B1891,"f",FALSE)</f>
        <v>52629</v>
      </c>
      <c r="I1891" s="177">
        <f>_xll.qlInterestRateIndexValueDate(Index1M,$H1891)</f>
        <v>52631</v>
      </c>
      <c r="J1891" s="182">
        <f>IFERROR(_xll.qlIndexFixing(Index1M,$H1891,TRUE,_xll.ohTrigger(RecalcTrigger,Trigger1M)),NA())</f>
        <v>1.5129591989155328E-2</v>
      </c>
      <c r="K1891" s="44">
        <f>IFERROR(_xll.qlIndexFixing(Index3M,H1891,TRUE,_xll.ohTrigger(RecalcTrigger,Trigger3M)),NA())</f>
        <v>1.5373822802231096E-2</v>
      </c>
      <c r="L1891" s="44">
        <f>IFERROR(_xll.qlIndexFixing(Index6M,$H1891,TRUE,_xll.ohTrigger(RecalcTrigger,Trigger6M)),NA())</f>
        <v>1.5563380526981111E-2</v>
      </c>
      <c r="M1891" s="183">
        <f>IFERROR(_xll.qlIndexFixing(Index1Y,$H1891,TRUE,_xll.ohTrigger(RecalcTrigger,Trigger1Y)),NA())</f>
        <v>1.5904724725062828E-2</v>
      </c>
      <c r="N1891" s="182">
        <f>IFERROR(_xll.qlIndexFixing(ONIndex1M,I1891,TRUE,_xll.ohTrigger(RecalcTrigger,Trigger1M)),NA())</f>
        <v>1.5119233253368947E-2</v>
      </c>
      <c r="O1891" s="44">
        <f>IFERROR(_xll.qlIndexFixing(ONIndex3M,I1891,TRUE,_xll.ohTrigger(RecalcTrigger,Trigger3M)),NA())</f>
        <v>1.5339734193835497E-2</v>
      </c>
      <c r="P1891" s="44">
        <f>IFERROR(_xll.qlIndexFixing(ONIndex6M,I1891,TRUE,_xll.ohTrigger(RecalcTrigger,Trigger6M)),NA())</f>
        <v>1.5493279908138646E-2</v>
      </c>
      <c r="Q1891" s="183">
        <f>IFERROR(_xll.qlIndexFixing(ONIndex1Y,I1891,TRUE,_xll.ohTrigger(RecalcTrigger,Trigger1Y)),NA())</f>
        <v>1.5737091184746532E-2</v>
      </c>
    </row>
    <row r="1892" spans="2:17" x14ac:dyDescent="0.2">
      <c r="B1892" s="39" t="s">
        <v>42</v>
      </c>
      <c r="D1892" s="42">
        <f>_xll.qlCalendarAdvance(Calendar,$D1891,B1892,"f",FALSE)</f>
        <v>52636</v>
      </c>
      <c r="E1892" s="177">
        <f>_xll.qlInterestRateIndexValueDate(IndexON,D1892)</f>
        <v>52636</v>
      </c>
      <c r="F1892" s="193">
        <f>IFERROR(_xll.qlIndexFixing(IndexON,D1892,TRUE,_xll.ohTrigger(RecalcTrigger,TriggerON)),NA())</f>
        <v>1.5013656365656658E-2</v>
      </c>
      <c r="H1892" s="42">
        <f>_xll.qlCalendarAdvance(Calendar,$H1891,B1892,"f",FALSE)</f>
        <v>52636</v>
      </c>
      <c r="I1892" s="177">
        <f>_xll.qlInterestRateIndexValueDate(Index1M,$H1892)</f>
        <v>52638</v>
      </c>
      <c r="J1892" s="182">
        <f>IFERROR(_xll.qlIndexFixing(Index1M,$H1892,TRUE,_xll.ohTrigger(RecalcTrigger,Trigger1M)),NA())</f>
        <v>1.5130637253005976E-2</v>
      </c>
      <c r="K1892" s="44">
        <f>IFERROR(_xll.qlIndexFixing(Index3M,H1892,TRUE,_xll.ohTrigger(RecalcTrigger,Trigger3M)),NA())</f>
        <v>1.537475711236258E-2</v>
      </c>
      <c r="L1892" s="44">
        <f>IFERROR(_xll.qlIndexFixing(Index6M,$H1892,TRUE,_xll.ohTrigger(RecalcTrigger,Trigger6M)),NA())</f>
        <v>1.5564233611906888E-2</v>
      </c>
      <c r="M1892" s="183">
        <f>IFERROR(_xll.qlIndexFixing(Index1Y,$H1892,TRUE,_xll.ohTrigger(RecalcTrigger,Trigger1Y)),NA())</f>
        <v>1.5906805680328977E-2</v>
      </c>
      <c r="N1892" s="182">
        <f>IFERROR(_xll.qlIndexFixing(ONIndex1M,I1892,TRUE,_xll.ohTrigger(RecalcTrigger,Trigger1M)),NA())</f>
        <v>1.5120238858008506E-2</v>
      </c>
      <c r="O1892" s="44">
        <f>IFERROR(_xll.qlIndexFixing(ONIndex3M,I1892,TRUE,_xll.ohTrigger(RecalcTrigger,Trigger3M)),NA())</f>
        <v>1.5340466899171901E-2</v>
      </c>
      <c r="P1892" s="44">
        <f>IFERROR(_xll.qlIndexFixing(ONIndex6M,I1892,TRUE,_xll.ohTrigger(RecalcTrigger,Trigger6M)),NA())</f>
        <v>1.5493916194362356E-2</v>
      </c>
      <c r="Q1892" s="183">
        <f>IFERROR(_xll.qlIndexFixing(ONIndex1Y,I1892,TRUE,_xll.ohTrigger(RecalcTrigger,Trigger1Y)),NA())</f>
        <v>1.5737759151948083E-2</v>
      </c>
    </row>
    <row r="1893" spans="2:17" x14ac:dyDescent="0.2">
      <c r="B1893" s="39" t="s">
        <v>42</v>
      </c>
      <c r="D1893" s="42">
        <f>_xll.qlCalendarAdvance(Calendar,$D1892,B1893,"f",FALSE)</f>
        <v>52643</v>
      </c>
      <c r="E1893" s="177">
        <f>_xll.qlInterestRateIndexValueDate(IndexON,D1893)</f>
        <v>52643</v>
      </c>
      <c r="F1893" s="193">
        <f>IFERROR(_xll.qlIndexFixing(IndexON,D1893,TRUE,_xll.ohTrigger(RecalcTrigger,TriggerON)),NA())</f>
        <v>1.5014691761825461E-2</v>
      </c>
      <c r="H1893" s="42">
        <f>_xll.qlCalendarAdvance(Calendar,$H1892,B1893,"f",FALSE)</f>
        <v>52643</v>
      </c>
      <c r="I1893" s="177">
        <f>_xll.qlInterestRateIndexValueDate(Index1M,$H1893)</f>
        <v>52645</v>
      </c>
      <c r="J1893" s="182">
        <f>IFERROR(_xll.qlIndexFixing(Index1M,$H1893,TRUE,_xll.ohTrigger(RecalcTrigger,Trigger1M)),NA())</f>
        <v>1.5131709501580043E-2</v>
      </c>
      <c r="K1893" s="44">
        <f>IFERROR(_xll.qlIndexFixing(Index3M,H1893,TRUE,_xll.ohTrigger(RecalcTrigger,Trigger3M)),NA())</f>
        <v>1.5375725983966859E-2</v>
      </c>
      <c r="L1893" s="44">
        <f>IFERROR(_xll.qlIndexFixing(Index6M,$H1893,TRUE,_xll.ohTrigger(RecalcTrigger,Trigger6M)),NA())</f>
        <v>1.5565104021156181E-2</v>
      </c>
      <c r="M1893" s="183">
        <f>IFERROR(_xll.qlIndexFixing(Index1Y,$H1893,TRUE,_xll.ohTrigger(RecalcTrigger,Trigger1Y)),NA())</f>
        <v>1.5908942501978815E-2</v>
      </c>
      <c r="N1893" s="182">
        <f>IFERROR(_xll.qlIndexFixing(ONIndex1M,I1893,TRUE,_xll.ohTrigger(RecalcTrigger,Trigger1M)),NA())</f>
        <v>1.5121271312610318E-2</v>
      </c>
      <c r="O1893" s="44">
        <f>IFERROR(_xll.qlIndexFixing(ONIndex3M,I1893,TRUE,_xll.ohTrigger(RecalcTrigger,Trigger3M)),NA())</f>
        <v>1.5341233518579855E-2</v>
      </c>
      <c r="P1893" s="44">
        <f>IFERROR(_xll.qlIndexFixing(ONIndex6M,I1893,TRUE,_xll.ohTrigger(RecalcTrigger,Trigger6M)),NA())</f>
        <v>1.5494569161402794E-2</v>
      </c>
      <c r="Q1893" s="183">
        <f>IFERROR(_xll.qlIndexFixing(ONIndex1Y,I1893,TRUE,_xll.ohTrigger(RecalcTrigger,Trigger1Y)),NA())</f>
        <v>1.5738478713078763E-2</v>
      </c>
    </row>
    <row r="1894" spans="2:17" x14ac:dyDescent="0.2">
      <c r="B1894" s="39" t="s">
        <v>42</v>
      </c>
      <c r="D1894" s="42">
        <f>_xll.qlCalendarAdvance(Calendar,$D1893,B1894,"f",FALSE)</f>
        <v>52650</v>
      </c>
      <c r="E1894" s="177">
        <f>_xll.qlInterestRateIndexValueDate(IndexON,D1894)</f>
        <v>52650</v>
      </c>
      <c r="F1894" s="193">
        <f>IFERROR(_xll.qlIndexFixing(IndexON,D1894,TRUE,_xll.ohTrigger(RecalcTrigger,TriggerON)),NA())</f>
        <v>1.5015763401402538E-2</v>
      </c>
      <c r="H1894" s="42">
        <f>_xll.qlCalendarAdvance(Calendar,$H1893,B1894,"f",FALSE)</f>
        <v>52650</v>
      </c>
      <c r="I1894" s="177">
        <f>_xll.qlInterestRateIndexValueDate(Index1M,$H1894)</f>
        <v>52652</v>
      </c>
      <c r="J1894" s="182">
        <f>IFERROR(_xll.qlIndexFixing(Index1M,$H1894,TRUE,_xll.ohTrigger(RecalcTrigger,Trigger1M)),NA())</f>
        <v>1.5132808807081845E-2</v>
      </c>
      <c r="K1894" s="44">
        <f>IFERROR(_xll.qlIndexFixing(Index3M,H1894,TRUE,_xll.ohTrigger(RecalcTrigger,Trigger3M)),NA())</f>
        <v>1.5376729506646925E-2</v>
      </c>
      <c r="L1894" s="44">
        <f>IFERROR(_xll.qlIndexFixing(Index6M,$H1894,TRUE,_xll.ohTrigger(RecalcTrigger,Trigger6M)),NA())</f>
        <v>1.5565991796225023E-2</v>
      </c>
      <c r="M1894" s="183">
        <f>IFERROR(_xll.qlIndexFixing(Index1Y,$H1894,TRUE,_xll.ohTrigger(RecalcTrigger,Trigger1Y)),NA())</f>
        <v>1.5911135324182417E-2</v>
      </c>
      <c r="N1894" s="182">
        <f>IFERROR(_xll.qlIndexFixing(ONIndex1M,I1894,TRUE,_xll.ohTrigger(RecalcTrigger,Trigger1M)),NA())</f>
        <v>1.5122330689196772E-2</v>
      </c>
      <c r="O1894" s="44">
        <f>IFERROR(_xll.qlIndexFixing(ONIndex3M,I1894,TRUE,_xll.ohTrigger(RecalcTrigger,Trigger3M)),NA())</f>
        <v>1.5342034141268002E-2</v>
      </c>
      <c r="P1894" s="44">
        <f>IFERROR(_xll.qlIndexFixing(ONIndex6M,I1894,TRUE,_xll.ohTrigger(RecalcTrigger,Trigger6M)),NA())</f>
        <v>1.5495238850506965E-2</v>
      </c>
      <c r="Q1894" s="183">
        <f>IFERROR(_xll.qlIndexFixing(ONIndex1Y,I1894,TRUE,_xll.ohTrigger(RecalcTrigger,Trigger1Y)),NA())</f>
        <v>1.5739249999953131E-2</v>
      </c>
    </row>
    <row r="1895" spans="2:17" x14ac:dyDescent="0.2">
      <c r="B1895" s="39" t="s">
        <v>42</v>
      </c>
      <c r="D1895" s="42">
        <f>_xll.qlCalendarAdvance(Calendar,$D1894,B1895,"f",FALSE)</f>
        <v>52657</v>
      </c>
      <c r="E1895" s="177">
        <f>_xll.qlInterestRateIndexValueDate(IndexON,D1895)</f>
        <v>52657</v>
      </c>
      <c r="F1895" s="193">
        <f>IFERROR(_xll.qlIndexFixing(IndexON,D1895,TRUE,_xll.ohTrigger(RecalcTrigger,TriggerON)),NA())</f>
        <v>1.5016871383108921E-2</v>
      </c>
      <c r="H1895" s="42">
        <f>_xll.qlCalendarAdvance(Calendar,$H1894,B1895,"f",FALSE)</f>
        <v>52657</v>
      </c>
      <c r="I1895" s="177">
        <f>_xll.qlInterestRateIndexValueDate(Index1M,$H1895)</f>
        <v>52659</v>
      </c>
      <c r="J1895" s="182">
        <f>IFERROR(_xll.qlIndexFixing(Index1M,$H1895,TRUE,_xll.ohTrigger(RecalcTrigger,Trigger1M)),NA())</f>
        <v>1.5135138392899372E-2</v>
      </c>
      <c r="K1895" s="44">
        <f>IFERROR(_xll.qlIndexFixing(Index3M,H1895,TRUE,_xll.ohTrigger(RecalcTrigger,Trigger3M)),NA())</f>
        <v>1.537858578859338E-2</v>
      </c>
      <c r="L1895" s="44">
        <f>IFERROR(_xll.qlIndexFixing(Index6M,$H1895,TRUE,_xll.ohTrigger(RecalcTrigger,Trigger6M)),NA())</f>
        <v>1.5568523536659612E-2</v>
      </c>
      <c r="M1895" s="183">
        <f>IFERROR(_xll.qlIndexFixing(Index1Y,$H1895,TRUE,_xll.ohTrigger(RecalcTrigger,Trigger1Y)),NA())</f>
        <v>1.5911743125747894E-2</v>
      </c>
      <c r="N1895" s="182">
        <f>IFERROR(_xll.qlIndexFixing(ONIndex1M,I1895,TRUE,_xll.ohTrigger(RecalcTrigger,Trigger1M)),NA())</f>
        <v>1.5123417059870192E-2</v>
      </c>
      <c r="O1895" s="44">
        <f>IFERROR(_xll.qlIndexFixing(ONIndex3M,I1895,TRUE,_xll.ohTrigger(RecalcTrigger,Trigger3M)),NA())</f>
        <v>1.5342868856524916E-2</v>
      </c>
      <c r="P1895" s="44">
        <f>IFERROR(_xll.qlIndexFixing(ONIndex6M,I1895,TRUE,_xll.ohTrigger(RecalcTrigger,Trigger6M)),NA())</f>
        <v>1.5495925302921876E-2</v>
      </c>
      <c r="Q1895" s="183">
        <f>IFERROR(_xll.qlIndexFixing(ONIndex1Y,I1895,TRUE,_xll.ohTrigger(RecalcTrigger,Trigger1Y)),NA())</f>
        <v>1.5740073144225875E-2</v>
      </c>
    </row>
    <row r="1896" spans="2:17" x14ac:dyDescent="0.2">
      <c r="B1896" s="39" t="s">
        <v>42</v>
      </c>
      <c r="D1896" s="42">
        <f>_xll.qlCalendarAdvance(Calendar,$D1895,B1896,"f",FALSE)</f>
        <v>52664</v>
      </c>
      <c r="E1896" s="177">
        <f>_xll.qlInterestRateIndexValueDate(IndexON,D1896)</f>
        <v>52664</v>
      </c>
      <c r="F1896" s="193">
        <f>IFERROR(_xll.qlIndexFixing(IndexON,D1896,TRUE,_xll.ohTrigger(RecalcTrigger,TriggerON)),NA())</f>
        <v>1.5018015805186025E-2</v>
      </c>
      <c r="H1896" s="42">
        <f>_xll.qlCalendarAdvance(Calendar,$H1895,B1896,"f",FALSE)</f>
        <v>52664</v>
      </c>
      <c r="I1896" s="177">
        <f>_xll.qlInterestRateIndexValueDate(Index1M,$H1896)</f>
        <v>52666</v>
      </c>
      <c r="J1896" s="182">
        <f>IFERROR(_xll.qlIndexFixing(Index1M,$H1896,TRUE,_xll.ohTrigger(RecalcTrigger,Trigger1M)),NA())</f>
        <v>1.5136298024557571E-2</v>
      </c>
      <c r="K1896" s="44">
        <f>IFERROR(_xll.qlIndexFixing(Index3M,H1896,TRUE,_xll.ohTrigger(RecalcTrigger,Trigger3M)),NA())</f>
        <v>1.5379663984990761E-2</v>
      </c>
      <c r="L1896" s="44">
        <f>IFERROR(_xll.qlIndexFixing(Index6M,$H1896,TRUE,_xll.ohTrigger(RecalcTrigger,Trigger6M)),NA())</f>
        <v>1.5569451372637553E-2</v>
      </c>
      <c r="M1896" s="183">
        <f>IFERROR(_xll.qlIndexFixing(Index1Y,$H1896,TRUE,_xll.ohTrigger(RecalcTrigger,Trigger1Y)),NA())</f>
        <v>1.5914035730623808E-2</v>
      </c>
      <c r="N1896" s="182">
        <f>IFERROR(_xll.qlIndexFixing(ONIndex1M,I1896,TRUE,_xll.ohTrigger(RecalcTrigger,Trigger1M)),NA())</f>
        <v>1.5124530496892774E-2</v>
      </c>
      <c r="O1896" s="44">
        <f>IFERROR(_xll.qlIndexFixing(ONIndex3M,I1896,TRUE,_xll.ohTrigger(RecalcTrigger,Trigger3M)),NA())</f>
        <v>1.5343737753559239E-2</v>
      </c>
      <c r="P1896" s="44">
        <f>IFERROR(_xll.qlIndexFixing(ONIndex6M,I1896,TRUE,_xll.ohTrigger(RecalcTrigger,Trigger6M)),NA())</f>
        <v>1.5496628559654724E-2</v>
      </c>
      <c r="Q1896" s="183">
        <f>IFERROR(_xll.qlIndexFixing(ONIndex1Y,I1896,TRUE,_xll.ohTrigger(RecalcTrigger,Trigger1Y)),NA())</f>
        <v>1.5740948277471745E-2</v>
      </c>
    </row>
    <row r="1897" spans="2:17" x14ac:dyDescent="0.2">
      <c r="B1897" s="39" t="s">
        <v>42</v>
      </c>
      <c r="D1897" s="42">
        <f>_xll.qlCalendarAdvance(Calendar,$D1896,B1897,"f",FALSE)</f>
        <v>52671</v>
      </c>
      <c r="E1897" s="177">
        <f>_xll.qlInterestRateIndexValueDate(IndexON,D1897)</f>
        <v>52671</v>
      </c>
      <c r="F1897" s="193">
        <f>IFERROR(_xll.qlIndexFixing(IndexON,D1897,TRUE,_xll.ohTrigger(RecalcTrigger,TriggerON)),NA())</f>
        <v>1.5019196766274945E-2</v>
      </c>
      <c r="H1897" s="42">
        <f>_xll.qlCalendarAdvance(Calendar,$H1896,B1897,"f",FALSE)</f>
        <v>52671</v>
      </c>
      <c r="I1897" s="177">
        <f>_xll.qlInterestRateIndexValueDate(Index1M,$H1897)</f>
        <v>52673</v>
      </c>
      <c r="J1897" s="182">
        <f>IFERROR(_xll.qlIndexFixing(Index1M,$H1897,TRUE,_xll.ohTrigger(RecalcTrigger,Trigger1M)),NA())</f>
        <v>1.5137890408329309E-2</v>
      </c>
      <c r="K1897" s="44">
        <f>IFERROR(_xll.qlIndexFixing(Index3M,H1897,TRUE,_xll.ohTrigger(RecalcTrigger,Trigger3M)),NA())</f>
        <v>1.5380777117078135E-2</v>
      </c>
      <c r="L1897" s="44">
        <f>IFERROR(_xll.qlIndexFixing(Index6M,$H1897,TRUE,_xll.ohTrigger(RecalcTrigger,Trigger6M)),NA())</f>
        <v>1.5570396713814076E-2</v>
      </c>
      <c r="M1897" s="183">
        <f>IFERROR(_xll.qlIndexFixing(Index1Y,$H1897,TRUE,_xll.ohTrigger(RecalcTrigger,Trigger1Y)),NA())</f>
        <v>1.591638470240276E-2</v>
      </c>
      <c r="N1897" s="182">
        <f>IFERROR(_xll.qlIndexFixing(ONIndex1M,I1897,TRUE,_xll.ohTrigger(RecalcTrigger,Trigger1M)),NA())</f>
        <v>1.512567107220697E-2</v>
      </c>
      <c r="O1897" s="44">
        <f>IFERROR(_xll.qlIndexFixing(ONIndex3M,I1897,TRUE,_xll.ohTrigger(RecalcTrigger,Trigger3M)),NA())</f>
        <v>1.5344640921499675E-2</v>
      </c>
      <c r="P1897" s="44">
        <f>IFERROR(_xll.qlIndexFixing(ONIndex6M,I1897,TRUE,_xll.ohTrigger(RecalcTrigger,Trigger6M)),NA())</f>
        <v>1.5497348661952515E-2</v>
      </c>
      <c r="Q1897" s="183">
        <f>IFERROR(_xll.qlIndexFixing(ONIndex1Y,I1897,TRUE,_xll.ohTrigger(RecalcTrigger,Trigger1Y)),NA())</f>
        <v>1.5741875531505301E-2</v>
      </c>
    </row>
    <row r="1898" spans="2:17" x14ac:dyDescent="0.2">
      <c r="B1898" s="39" t="s">
        <v>42</v>
      </c>
      <c r="D1898" s="42">
        <f>_xll.qlCalendarAdvance(Calendar,$D1897,B1898,"f",FALSE)</f>
        <v>52678</v>
      </c>
      <c r="E1898" s="177">
        <f>_xll.qlInterestRateIndexValueDate(IndexON,D1898)</f>
        <v>52678</v>
      </c>
      <c r="F1898" s="193">
        <f>IFERROR(_xll.qlIndexFixing(IndexON,D1898,TRUE,_xll.ohTrigger(RecalcTrigger,TriggerON)),NA())</f>
        <v>1.5020414364617096E-2</v>
      </c>
      <c r="H1898" s="42">
        <f>_xll.qlCalendarAdvance(Calendar,$H1897,B1898,"f",FALSE)</f>
        <v>52678</v>
      </c>
      <c r="I1898" s="177">
        <f>_xll.qlInterestRateIndexValueDate(Index1M,$H1898)</f>
        <v>52680</v>
      </c>
      <c r="J1898" s="182">
        <f>IFERROR(_xll.qlIndexFixing(Index1M,$H1898,TRUE,_xll.ohTrigger(RecalcTrigger,Trigger1M)),NA())</f>
        <v>1.5138699237588482E-2</v>
      </c>
      <c r="K1898" s="44">
        <f>IFERROR(_xll.qlIndexFixing(Index3M,H1898,TRUE,_xll.ohTrigger(RecalcTrigger,Trigger3M)),NA())</f>
        <v>1.5381925274476857E-2</v>
      </c>
      <c r="L1898" s="44">
        <f>IFERROR(_xll.qlIndexFixing(Index6M,$H1898,TRUE,_xll.ohTrigger(RecalcTrigger,Trigger6M)),NA())</f>
        <v>1.557135960169834E-2</v>
      </c>
      <c r="M1898" s="183">
        <f>IFERROR(_xll.qlIndexFixing(Index1Y,$H1898,TRUE,_xll.ohTrigger(RecalcTrigger,Trigger1Y)),NA())</f>
        <v>1.5918790175275047E-2</v>
      </c>
      <c r="N1898" s="182">
        <f>IFERROR(_xll.qlIndexFixing(ONIndex1M,I1898,TRUE,_xll.ohTrigger(RecalcTrigger,Trigger1M)),NA())</f>
        <v>1.512683885799504E-2</v>
      </c>
      <c r="O1898" s="44">
        <f>IFERROR(_xll.qlIndexFixing(ONIndex3M,I1898,TRUE,_xll.ohTrigger(RecalcTrigger,Trigger3M)),NA())</f>
        <v>1.5345578449874608E-2</v>
      </c>
      <c r="P1898" s="44">
        <f>IFERROR(_xll.qlIndexFixing(ONIndex6M,I1898,TRUE,_xll.ohTrigger(RecalcTrigger,Trigger6M)),NA())</f>
        <v>1.5498085650902382E-2</v>
      </c>
      <c r="Q1898" s="183">
        <f>IFERROR(_xll.qlIndexFixing(ONIndex1Y,I1898,TRUE,_xll.ohTrigger(RecalcTrigger,Trigger1Y)),NA())</f>
        <v>1.5742855037821357E-2</v>
      </c>
    </row>
    <row r="1899" spans="2:17" x14ac:dyDescent="0.2">
      <c r="B1899" s="39" t="s">
        <v>42</v>
      </c>
      <c r="D1899" s="42">
        <f>_xll.qlCalendarAdvance(Calendar,$D1898,B1899,"f",FALSE)</f>
        <v>52685</v>
      </c>
      <c r="E1899" s="177">
        <f>_xll.qlInterestRateIndexValueDate(IndexON,D1899)</f>
        <v>52685</v>
      </c>
      <c r="F1899" s="193">
        <f>IFERROR(_xll.qlIndexFixing(IndexON,D1899,TRUE,_xll.ohTrigger(RecalcTrigger,TriggerON)),NA())</f>
        <v>1.5021668698853574E-2</v>
      </c>
      <c r="H1899" s="42">
        <f>_xll.qlCalendarAdvance(Calendar,$H1898,B1899,"f",FALSE)</f>
        <v>52685</v>
      </c>
      <c r="I1899" s="177">
        <f>_xll.qlInterestRateIndexValueDate(Index1M,$H1899)</f>
        <v>52687</v>
      </c>
      <c r="J1899" s="182">
        <f>IFERROR(_xll.qlIndexFixing(Index1M,$H1899,TRUE,_xll.ohTrigger(RecalcTrigger,Trigger1M)),NA())</f>
        <v>1.5138713716043641E-2</v>
      </c>
      <c r="K1899" s="44">
        <f>IFERROR(_xll.qlIndexFixing(Index3M,H1899,TRUE,_xll.ohTrigger(RecalcTrigger,Trigger3M)),NA())</f>
        <v>1.5382689155402097E-2</v>
      </c>
      <c r="L1899" s="44">
        <f>IFERROR(_xll.qlIndexFixing(Index6M,$H1899,TRUE,_xll.ohTrigger(RecalcTrigger,Trigger6M)),NA())</f>
        <v>1.557110427107081E-2</v>
      </c>
      <c r="M1899" s="183">
        <f>IFERROR(_xll.qlIndexFixing(Index1Y,$H1899,TRUE,_xll.ohTrigger(RecalcTrigger,Trigger1Y)),NA())</f>
        <v>1.5921252283441708E-2</v>
      </c>
      <c r="N1899" s="182">
        <f>IFERROR(_xll.qlIndexFixing(ONIndex1M,I1899,TRUE,_xll.ohTrigger(RecalcTrigger,Trigger1M)),NA())</f>
        <v>1.5128033926439244E-2</v>
      </c>
      <c r="O1899" s="44">
        <f>IFERROR(_xll.qlIndexFixing(ONIndex3M,I1899,TRUE,_xll.ohTrigger(RecalcTrigger,Trigger3M)),NA())</f>
        <v>1.5346550427572936E-2</v>
      </c>
      <c r="P1899" s="44">
        <f>IFERROR(_xll.qlIndexFixing(ONIndex6M,I1899,TRUE,_xll.ohTrigger(RecalcTrigger,Trigger6M)),NA())</f>
        <v>1.549883956759146E-2</v>
      </c>
      <c r="Q1899" s="183">
        <f>IFERROR(_xll.qlIndexFixing(ONIndex1Y,I1899,TRUE,_xll.ohTrigger(RecalcTrigger,Trigger1Y)),NA())</f>
        <v>1.5743886928234474E-2</v>
      </c>
    </row>
    <row r="1900" spans="2:17" x14ac:dyDescent="0.2">
      <c r="B1900" s="39" t="s">
        <v>42</v>
      </c>
      <c r="D1900" s="42">
        <f>_xll.qlCalendarAdvance(Calendar,$D1899,B1900,"f",FALSE)</f>
        <v>52692</v>
      </c>
      <c r="E1900" s="177">
        <f>_xll.qlInterestRateIndexValueDate(IndexON,D1900)</f>
        <v>52692</v>
      </c>
      <c r="F1900" s="193">
        <f>IFERROR(_xll.qlIndexFixing(IndexON,D1900,TRUE,_xll.ohTrigger(RecalcTrigger,TriggerON)),NA())</f>
        <v>1.5022959867465602E-2</v>
      </c>
      <c r="H1900" s="42">
        <f>_xll.qlCalendarAdvance(Calendar,$H1899,B1900,"f",FALSE)</f>
        <v>52692</v>
      </c>
      <c r="I1900" s="177">
        <f>_xll.qlInterestRateIndexValueDate(Index1M,$H1900)</f>
        <v>52694</v>
      </c>
      <c r="J1900" s="182">
        <f>IFERROR(_xll.qlIndexFixing(Index1M,$H1900,TRUE,_xll.ohTrigger(RecalcTrigger,Trigger1M)),NA())</f>
        <v>1.5141210198395261E-2</v>
      </c>
      <c r="K1900" s="44">
        <f>IFERROR(_xll.qlIndexFixing(Index3M,H1900,TRUE,_xll.ohTrigger(RecalcTrigger,Trigger3M)),NA())</f>
        <v>1.5383905048893483E-2</v>
      </c>
      <c r="L1900" s="44">
        <f>IFERROR(_xll.qlIndexFixing(Index6M,$H1900,TRUE,_xll.ohTrigger(RecalcTrigger,Trigger6M)),NA())</f>
        <v>1.5572098428039581E-2</v>
      </c>
      <c r="M1900" s="183">
        <f>IFERROR(_xll.qlIndexFixing(Index1Y,$H1900,TRUE,_xll.ohTrigger(RecalcTrigger,Trigger1Y)),NA())</f>
        <v>1.5926044848832924E-2</v>
      </c>
      <c r="N1900" s="182">
        <f>IFERROR(_xll.qlIndexFixing(ONIndex1M,I1900,TRUE,_xll.ohTrigger(RecalcTrigger,Trigger1M)),NA())</f>
        <v>1.512925634956197E-2</v>
      </c>
      <c r="O1900" s="44">
        <f>IFERROR(_xll.qlIndexFixing(ONIndex3M,I1900,TRUE,_xll.ohTrigger(RecalcTrigger,Trigger3M)),NA())</f>
        <v>1.5347556944123042E-2</v>
      </c>
      <c r="P1900" s="44">
        <f>IFERROR(_xll.qlIndexFixing(ONIndex6M,I1900,TRUE,_xll.ohTrigger(RecalcTrigger,Trigger6M)),NA())</f>
        <v>1.5499610453346691E-2</v>
      </c>
      <c r="Q1900" s="183">
        <f>IFERROR(_xll.qlIndexFixing(ONIndex1Y,I1900,TRUE,_xll.ohTrigger(RecalcTrigger,Trigger1Y)),NA())</f>
        <v>1.5744971334319402E-2</v>
      </c>
    </row>
    <row r="1901" spans="2:17" x14ac:dyDescent="0.2">
      <c r="B1901" s="39" t="s">
        <v>42</v>
      </c>
      <c r="D1901" s="42">
        <f>_xll.qlCalendarAdvance(Calendar,$D1900,B1901,"f",FALSE)</f>
        <v>52699</v>
      </c>
      <c r="E1901" s="177">
        <f>_xll.qlInterestRateIndexValueDate(IndexON,D1901)</f>
        <v>52699</v>
      </c>
      <c r="F1901" s="193">
        <f>IFERROR(_xll.qlIndexFixing(IndexON,D1901,TRUE,_xll.ohTrigger(RecalcTrigger,TriggerON)),NA())</f>
        <v>1.5024287968694594E-2</v>
      </c>
      <c r="H1901" s="42">
        <f>_xll.qlCalendarAdvance(Calendar,$H1900,B1901,"f",FALSE)</f>
        <v>52699</v>
      </c>
      <c r="I1901" s="177">
        <f>_xll.qlInterestRateIndexValueDate(Index1M,$H1901)</f>
        <v>52701</v>
      </c>
      <c r="J1901" s="182">
        <f>IFERROR(_xll.qlIndexFixing(Index1M,$H1901,TRUE,_xll.ohTrigger(RecalcTrigger,Trigger1M)),NA())</f>
        <v>1.5142507014774542E-2</v>
      </c>
      <c r="K1901" s="44">
        <f>IFERROR(_xll.qlIndexFixing(Index3M,H1901,TRUE,_xll.ohTrigger(RecalcTrigger,Trigger3M)),NA())</f>
        <v>1.5385156228647572E-2</v>
      </c>
      <c r="L1901" s="44">
        <f>IFERROR(_xll.qlIndexFixing(Index6M,$H1901,TRUE,_xll.ohTrigger(RecalcTrigger,Trigger6M)),NA())</f>
        <v>1.5573110245055763E-2</v>
      </c>
      <c r="M1901" s="183">
        <f>IFERROR(_xll.qlIndexFixing(Index1Y,$H1901,TRUE,_xll.ohTrigger(RecalcTrigger,Trigger1Y)),NA())</f>
        <v>1.5926346942515279E-2</v>
      </c>
      <c r="N1901" s="182">
        <f>IFERROR(_xll.qlIndexFixing(ONIndex1M,I1901,TRUE,_xll.ohTrigger(RecalcTrigger,Trigger1M)),NA())</f>
        <v>1.5130868347377202E-2</v>
      </c>
      <c r="O1901" s="44">
        <f>IFERROR(_xll.qlIndexFixing(ONIndex3M,I1901,TRUE,_xll.ohTrigger(RecalcTrigger,Trigger3M)),NA())</f>
        <v>1.5348901931284686E-2</v>
      </c>
      <c r="P1901" s="44">
        <f>IFERROR(_xll.qlIndexFixing(ONIndex6M,I1901,TRUE,_xll.ohTrigger(RecalcTrigger,Trigger6M)),NA())</f>
        <v>1.5500626592359623E-2</v>
      </c>
      <c r="Q1901" s="183">
        <f>IFERROR(_xll.qlIndexFixing(ONIndex1Y,I1901,TRUE,_xll.ohTrigger(RecalcTrigger,Trigger1Y)),NA())</f>
        <v>1.5746442948669781E-2</v>
      </c>
    </row>
    <row r="1902" spans="2:17" x14ac:dyDescent="0.2">
      <c r="B1902" s="39" t="s">
        <v>42</v>
      </c>
      <c r="D1902" s="42">
        <f>_xll.qlCalendarAdvance(Calendar,$D1901,B1902,"f",FALSE)</f>
        <v>52706</v>
      </c>
      <c r="E1902" s="177">
        <f>_xll.qlInterestRateIndexValueDate(IndexON,D1902)</f>
        <v>52706</v>
      </c>
      <c r="F1902" s="193">
        <f>IFERROR(_xll.qlIndexFixing(IndexON,D1902,TRUE,_xll.ohTrigger(RecalcTrigger,TriggerON)),NA())</f>
        <v>1.5025653101261582E-2</v>
      </c>
      <c r="H1902" s="42">
        <f>_xll.qlCalendarAdvance(Calendar,$H1901,B1902,"f",FALSE)</f>
        <v>52706</v>
      </c>
      <c r="I1902" s="177">
        <f>_xll.qlInterestRateIndexValueDate(Index1M,$H1902)</f>
        <v>52708</v>
      </c>
      <c r="J1902" s="182">
        <f>IFERROR(_xll.qlIndexFixing(Index1M,$H1902,TRUE,_xll.ohTrigger(RecalcTrigger,Trigger1M)),NA())</f>
        <v>1.5143831484765724E-2</v>
      </c>
      <c r="K1902" s="44">
        <f>IFERROR(_xll.qlIndexFixing(Index3M,H1902,TRUE,_xll.ohTrigger(RecalcTrigger,Trigger3M)),NA())</f>
        <v>1.5386442784279711E-2</v>
      </c>
      <c r="L1902" s="44">
        <f>IFERROR(_xll.qlIndexFixing(Index6M,$H1902,TRUE,_xll.ohTrigger(RecalcTrigger,Trigger6M)),NA())</f>
        <v>1.5574139763623646E-2</v>
      </c>
      <c r="M1902" s="183">
        <f>IFERROR(_xll.qlIndexFixing(Index1Y,$H1902,TRUE,_xll.ohTrigger(RecalcTrigger,Trigger1Y)),NA())</f>
        <v>1.5928979761879007E-2</v>
      </c>
      <c r="N1902" s="182">
        <f>IFERROR(_xll.qlIndexFixing(ONIndex1M,I1902,TRUE,_xll.ohTrigger(RecalcTrigger,Trigger1M)),NA())</f>
        <v>1.5131783548572031E-2</v>
      </c>
      <c r="O1902" s="44">
        <f>IFERROR(_xll.qlIndexFixing(ONIndex3M,I1902,TRUE,_xll.ohTrigger(RecalcTrigger,Trigger3M)),NA())</f>
        <v>1.534967395045328E-2</v>
      </c>
      <c r="P1902" s="44">
        <f>IFERROR(_xll.qlIndexFixing(ONIndex6M,I1902,TRUE,_xll.ohTrigger(RecalcTrigger,Trigger6M)),NA())</f>
        <v>1.5501203296324206E-2</v>
      </c>
      <c r="Q1902" s="183">
        <f>IFERROR(_xll.qlIndexFixing(ONIndex1Y,I1902,TRUE,_xll.ohTrigger(RecalcTrigger,Trigger1Y)),NA())</f>
        <v>1.5747298220603057E-2</v>
      </c>
    </row>
    <row r="1903" spans="2:17" x14ac:dyDescent="0.2">
      <c r="B1903" s="39" t="s">
        <v>42</v>
      </c>
      <c r="D1903" s="42">
        <f>_xll.qlCalendarAdvance(Calendar,$D1902,B1903,"f",FALSE)</f>
        <v>52713</v>
      </c>
      <c r="E1903" s="177">
        <f>_xll.qlInterestRateIndexValueDate(IndexON,D1903)</f>
        <v>52713</v>
      </c>
      <c r="F1903" s="193">
        <f>IFERROR(_xll.qlIndexFixing(IndexON,D1903,TRUE,_xll.ohTrigger(RecalcTrigger,TriggerON)),NA())</f>
        <v>1.5027055363407982E-2</v>
      </c>
      <c r="H1903" s="42">
        <f>_xll.qlCalendarAdvance(Calendar,$H1902,B1903,"f",FALSE)</f>
        <v>52713</v>
      </c>
      <c r="I1903" s="177">
        <f>_xll.qlInterestRateIndexValueDate(Index1M,$H1903)</f>
        <v>52715</v>
      </c>
      <c r="J1903" s="182">
        <f>IFERROR(_xll.qlIndexFixing(Index1M,$H1903,TRUE,_xll.ohTrigger(RecalcTrigger,Trigger1M)),NA())</f>
        <v>1.5145183680598528E-2</v>
      </c>
      <c r="K1903" s="44">
        <f>IFERROR(_xll.qlIndexFixing(Index3M,H1903,TRUE,_xll.ohTrigger(RecalcTrigger,Trigger3M)),NA())</f>
        <v>1.5387764805411399E-2</v>
      </c>
      <c r="L1903" s="44">
        <f>IFERROR(_xll.qlIndexFixing(Index6M,$H1903,TRUE,_xll.ohTrigger(RecalcTrigger,Trigger6M)),NA())</f>
        <v>1.5575187025247515E-2</v>
      </c>
      <c r="M1903" s="183">
        <f>IFERROR(_xll.qlIndexFixing(Index1Y,$H1903,TRUE,_xll.ohTrigger(RecalcTrigger,Trigger1Y)),NA())</f>
        <v>1.5931669753450308E-2</v>
      </c>
      <c r="N1903" s="182">
        <f>IFERROR(_xll.qlIndexFixing(ONIndex1M,I1903,TRUE,_xll.ohTrigger(RecalcTrigger,Trigger1M)),NA())</f>
        <v>1.5133088468664013E-2</v>
      </c>
      <c r="O1903" s="44">
        <f>IFERROR(_xll.qlIndexFixing(ONIndex3M,I1903,TRUE,_xll.ohTrigger(RecalcTrigger,Trigger3M)),NA())</f>
        <v>1.5350784618650692E-2</v>
      </c>
      <c r="P1903" s="44">
        <f>IFERROR(_xll.qlIndexFixing(ONIndex6M,I1903,TRUE,_xll.ohTrigger(RecalcTrigger,Trigger6M)),NA())</f>
        <v>1.5502025335880631E-2</v>
      </c>
      <c r="Q1903" s="183">
        <f>IFERROR(_xll.qlIndexFixing(ONIndex1Y,I1903,TRUE,_xll.ohTrigger(RecalcTrigger,Trigger1Y)),NA())</f>
        <v>1.5748540963951285E-2</v>
      </c>
    </row>
    <row r="1904" spans="2:17" x14ac:dyDescent="0.2">
      <c r="B1904" s="39" t="s">
        <v>42</v>
      </c>
      <c r="D1904" s="42">
        <f>_xll.qlCalendarAdvance(Calendar,$D1903,B1904,"f",FALSE)</f>
        <v>52720</v>
      </c>
      <c r="E1904" s="177">
        <f>_xll.qlInterestRateIndexValueDate(IndexON,D1904)</f>
        <v>52720</v>
      </c>
      <c r="F1904" s="193">
        <f>IFERROR(_xll.qlIndexFixing(IndexON,D1904,TRUE,_xll.ohTrigger(RecalcTrigger,TriggerON)),NA())</f>
        <v>1.5028494853774887E-2</v>
      </c>
      <c r="H1904" s="42">
        <f>_xll.qlCalendarAdvance(Calendar,$H1903,B1904,"f",FALSE)</f>
        <v>52720</v>
      </c>
      <c r="I1904" s="177">
        <f>_xll.qlInterestRateIndexValueDate(Index1M,$H1904)</f>
        <v>52722</v>
      </c>
      <c r="J1904" s="182">
        <f>IFERROR(_xll.qlIndexFixing(Index1M,$H1904,TRUE,_xll.ohTrigger(RecalcTrigger,Trigger1M)),NA())</f>
        <v>1.5146563674495184E-2</v>
      </c>
      <c r="K1904" s="44">
        <f>IFERROR(_xll.qlIndexFixing(Index3M,H1904,TRUE,_xll.ohTrigger(RecalcTrigger,Trigger3M)),NA())</f>
        <v>1.5389554769129428E-2</v>
      </c>
      <c r="L1904" s="44">
        <f>IFERROR(_xll.qlIndexFixing(Index6M,$H1904,TRUE,_xll.ohTrigger(RecalcTrigger,Trigger6M)),NA())</f>
        <v>1.5577507734355943E-2</v>
      </c>
      <c r="M1904" s="183">
        <f>IFERROR(_xll.qlIndexFixing(Index1Y,$H1904,TRUE,_xll.ohTrigger(RecalcTrigger,Trigger1Y)),NA())</f>
        <v>1.5934417051485402E-2</v>
      </c>
      <c r="N1904" s="182">
        <f>IFERROR(_xll.qlIndexFixing(ONIndex1M,I1904,TRUE,_xll.ohTrigger(RecalcTrigger,Trigger1M)),NA())</f>
        <v>1.5134421032003686E-2</v>
      </c>
      <c r="O1904" s="44">
        <f>IFERROR(_xll.qlIndexFixing(ONIndex3M,I1904,TRUE,_xll.ohTrigger(RecalcTrigger,Trigger3M)),NA())</f>
        <v>1.5351930182694318E-2</v>
      </c>
      <c r="P1904" s="44">
        <f>IFERROR(_xll.qlIndexFixing(ONIndex6M,I1904,TRUE,_xll.ohTrigger(RecalcTrigger,Trigger6M)),NA())</f>
        <v>1.5502864509171488E-2</v>
      </c>
      <c r="Q1904" s="183">
        <f>IFERROR(_xll.qlIndexFixing(ONIndex1Y,I1904,TRUE,_xll.ohTrigger(RecalcTrigger,Trigger1Y)),NA())</f>
        <v>1.5749836749749946E-2</v>
      </c>
    </row>
    <row r="1905" spans="2:17" x14ac:dyDescent="0.2">
      <c r="B1905" s="39" t="s">
        <v>42</v>
      </c>
      <c r="D1905" s="42">
        <f>_xll.qlCalendarAdvance(Calendar,$D1904,B1905,"f",FALSE)</f>
        <v>52727</v>
      </c>
      <c r="E1905" s="177">
        <f>_xll.qlInterestRateIndexValueDate(IndexON,D1905)</f>
        <v>52727</v>
      </c>
      <c r="F1905" s="193">
        <f>IFERROR(_xll.qlIndexFixing(IndexON,D1905,TRUE,_xll.ohTrigger(RecalcTrigger,TriggerON)),NA())</f>
        <v>1.5029971670683651E-2</v>
      </c>
      <c r="H1905" s="42">
        <f>_xll.qlCalendarAdvance(Calendar,$H1904,B1905,"f",FALSE)</f>
        <v>52727</v>
      </c>
      <c r="I1905" s="177">
        <f>_xll.qlInterestRateIndexValueDate(Index1M,$H1905)</f>
        <v>52729</v>
      </c>
      <c r="J1905" s="182">
        <f>IFERROR(_xll.qlIndexFixing(Index1M,$H1905,TRUE,_xll.ohTrigger(RecalcTrigger,Trigger1M)),NA())</f>
        <v>1.5147971538682914E-2</v>
      </c>
      <c r="K1905" s="44">
        <f>IFERROR(_xll.qlIndexFixing(Index3M,H1905,TRUE,_xll.ohTrigger(RecalcTrigger,Trigger3M)),NA())</f>
        <v>1.5390950613102878E-2</v>
      </c>
      <c r="L1905" s="44">
        <f>IFERROR(_xll.qlIndexFixing(Index6M,$H1905,TRUE,_xll.ohTrigger(RecalcTrigger,Trigger6M)),NA())</f>
        <v>1.5578594611452654E-2</v>
      </c>
      <c r="M1905" s="183">
        <f>IFERROR(_xll.qlIndexFixing(Index1Y,$H1905,TRUE,_xll.ohTrigger(RecalcTrigger,Trigger1Y)),NA())</f>
        <v>1.5937221790251459E-2</v>
      </c>
      <c r="N1905" s="182">
        <f>IFERROR(_xll.qlIndexFixing(ONIndex1M,I1905,TRUE,_xll.ohTrigger(RecalcTrigger,Trigger1M)),NA())</f>
        <v>1.5135781310613439E-2</v>
      </c>
      <c r="O1905" s="44">
        <f>IFERROR(_xll.qlIndexFixing(ONIndex3M,I1905,TRUE,_xll.ohTrigger(RecalcTrigger,Trigger3M)),NA())</f>
        <v>1.5353110731552988E-2</v>
      </c>
      <c r="P1905" s="44">
        <f>IFERROR(_xll.qlIndexFixing(ONIndex6M,I1905,TRUE,_xll.ohTrigger(RecalcTrigger,Trigger6M)),NA())</f>
        <v>1.5503720856964165E-2</v>
      </c>
      <c r="Q1905" s="183">
        <f>IFERROR(_xll.qlIndexFixing(ONIndex1Y,I1905,TRUE,_xll.ohTrigger(RecalcTrigger,Trigger1Y)),NA())</f>
        <v>1.5751185709733662E-2</v>
      </c>
    </row>
    <row r="1906" spans="2:17" x14ac:dyDescent="0.2">
      <c r="B1906" s="39" t="s">
        <v>42</v>
      </c>
      <c r="D1906" s="42">
        <f>_xll.qlCalendarAdvance(Calendar,$D1905,B1906,"f",FALSE)</f>
        <v>52734</v>
      </c>
      <c r="E1906" s="177">
        <f>_xll.qlInterestRateIndexValueDate(IndexON,D1906)</f>
        <v>52734</v>
      </c>
      <c r="F1906" s="193">
        <f>IFERROR(_xll.qlIndexFixing(IndexON,D1906,TRUE,_xll.ohTrigger(RecalcTrigger,TriggerON)),NA())</f>
        <v>1.503148591269543E-2</v>
      </c>
      <c r="H1906" s="42">
        <f>_xll.qlCalendarAdvance(Calendar,$H1905,B1906,"f",FALSE)</f>
        <v>52734</v>
      </c>
      <c r="I1906" s="177">
        <f>_xll.qlInterestRateIndexValueDate(Index1M,$H1906)</f>
        <v>52736</v>
      </c>
      <c r="J1906" s="182">
        <f>IFERROR(_xll.qlIndexFixing(Index1M,$H1906,TRUE,_xll.ohTrigger(RecalcTrigger,Trigger1M)),NA())</f>
        <v>1.5149407345383947E-2</v>
      </c>
      <c r="K1906" s="44">
        <f>IFERROR(_xll.qlIndexFixing(Index3M,H1906,TRUE,_xll.ohTrigger(RecalcTrigger,Trigger3M)),NA())</f>
        <v>1.5392382199374145E-2</v>
      </c>
      <c r="L1906" s="44">
        <f>IFERROR(_xll.qlIndexFixing(Index6M,$H1906,TRUE,_xll.ohTrigger(RecalcTrigger,Trigger6M)),NA())</f>
        <v>1.5579699367339425E-2</v>
      </c>
      <c r="M1906" s="183">
        <f>IFERROR(_xll.qlIndexFixing(Index1Y,$H1906,TRUE,_xll.ohTrigger(RecalcTrigger,Trigger1Y)),NA())</f>
        <v>1.5940084104027266E-2</v>
      </c>
      <c r="N1906" s="182">
        <f>IFERROR(_xll.qlIndexFixing(ONIndex1M,I1906,TRUE,_xll.ohTrigger(RecalcTrigger,Trigger1M)),NA())</f>
        <v>1.5137169376755466E-2</v>
      </c>
      <c r="O1906" s="44">
        <f>IFERROR(_xll.qlIndexFixing(ONIndex3M,I1906,TRUE,_xll.ohTrigger(RecalcTrigger,Trigger3M)),NA())</f>
        <v>1.5354326354675152E-2</v>
      </c>
      <c r="P1906" s="44">
        <f>IFERROR(_xll.qlIndexFixing(ONIndex6M,I1906,TRUE,_xll.ohTrigger(RecalcTrigger,Trigger6M)),NA())</f>
        <v>1.5504594420745477E-2</v>
      </c>
      <c r="Q1906" s="183">
        <f>IFERROR(_xll.qlIndexFixing(ONIndex1Y,I1906,TRUE,_xll.ohTrigger(RecalcTrigger,Trigger1Y)),NA())</f>
        <v>1.5752587975477184E-2</v>
      </c>
    </row>
    <row r="1907" spans="2:17" x14ac:dyDescent="0.2">
      <c r="B1907" s="39" t="s">
        <v>42</v>
      </c>
      <c r="D1907" s="42">
        <f>_xll.qlCalendarAdvance(Calendar,$D1906,B1907,"f",FALSE)</f>
        <v>52741</v>
      </c>
      <c r="E1907" s="177">
        <f>_xll.qlInterestRateIndexValueDate(IndexON,D1907)</f>
        <v>52741</v>
      </c>
      <c r="F1907" s="193">
        <f>IFERROR(_xll.qlIndexFixing(IndexON,D1907,TRUE,_xll.ohTrigger(RecalcTrigger,TriggerON)),NA())</f>
        <v>1.5033037678131578E-2</v>
      </c>
      <c r="H1907" s="42">
        <f>_xll.qlCalendarAdvance(Calendar,$H1906,B1907,"f",FALSE)</f>
        <v>52741</v>
      </c>
      <c r="I1907" s="177">
        <f>_xll.qlInterestRateIndexValueDate(Index1M,$H1907)</f>
        <v>52743</v>
      </c>
      <c r="J1907" s="182">
        <f>IFERROR(_xll.qlIndexFixing(Index1M,$H1907,TRUE,_xll.ohTrigger(RecalcTrigger,Trigger1M)),NA())</f>
        <v>1.515087116682301E-2</v>
      </c>
      <c r="K1907" s="44">
        <f>IFERROR(_xll.qlIndexFixing(Index3M,H1907,TRUE,_xll.ohTrigger(RecalcTrigger,Trigger3M)),NA())</f>
        <v>1.5393849617570666E-2</v>
      </c>
      <c r="L1907" s="44">
        <f>IFERROR(_xll.qlIndexFixing(Index6M,$H1907,TRUE,_xll.ohTrigger(RecalcTrigger,Trigger6M)),NA())</f>
        <v>1.5580822043526709E-2</v>
      </c>
      <c r="M1907" s="183">
        <f>IFERROR(_xll.qlIndexFixing(Index1Y,$H1907,TRUE,_xll.ohTrigger(RecalcTrigger,Trigger1Y)),NA())</f>
        <v>1.5943004127103644E-2</v>
      </c>
      <c r="N1907" s="182">
        <f>IFERROR(_xll.qlIndexFixing(ONIndex1M,I1907,TRUE,_xll.ohTrigger(RecalcTrigger,Trigger1M)),NA())</f>
        <v>1.5138585302372221E-2</v>
      </c>
      <c r="O1907" s="44">
        <f>IFERROR(_xll.qlIndexFixing(ONIndex3M,I1907,TRUE,_xll.ohTrigger(RecalcTrigger,Trigger3M)),NA())</f>
        <v>1.535557714126945E-2</v>
      </c>
      <c r="P1907" s="44">
        <f>IFERROR(_xll.qlIndexFixing(ONIndex6M,I1907,TRUE,_xll.ohTrigger(RecalcTrigger,Trigger6M)),NA())</f>
        <v>1.5505485241682493E-2</v>
      </c>
      <c r="Q1907" s="183">
        <f>IFERROR(_xll.qlIndexFixing(ONIndex1Y,I1907,TRUE,_xll.ohTrigger(RecalcTrigger,Trigger1Y)),NA())</f>
        <v>1.5754043678635199E-2</v>
      </c>
    </row>
    <row r="1908" spans="2:17" x14ac:dyDescent="0.2">
      <c r="B1908" s="39" t="s">
        <v>42</v>
      </c>
      <c r="D1908" s="42">
        <f>_xll.qlCalendarAdvance(Calendar,$D1907,B1908,"f",FALSE)</f>
        <v>52748</v>
      </c>
      <c r="E1908" s="177">
        <f>_xll.qlInterestRateIndexValueDate(IndexON,D1908)</f>
        <v>52748</v>
      </c>
      <c r="F1908" s="193">
        <f>IFERROR(_xll.qlIndexFixing(IndexON,D1908,TRUE,_xll.ohTrigger(RecalcTrigger,TriggerON)),NA())</f>
        <v>1.5034627065633188E-2</v>
      </c>
      <c r="H1908" s="42">
        <f>_xll.qlCalendarAdvance(Calendar,$H1907,B1908,"f",FALSE)</f>
        <v>52748</v>
      </c>
      <c r="I1908" s="177">
        <f>_xll.qlInterestRateIndexValueDate(Index1M,$H1908)</f>
        <v>52750</v>
      </c>
      <c r="J1908" s="182">
        <f>IFERROR(_xll.qlIndexFixing(Index1M,$H1908,TRUE,_xll.ohTrigger(RecalcTrigger,Trigger1M)),NA())</f>
        <v>1.5152363075229824E-2</v>
      </c>
      <c r="K1908" s="44">
        <f>IFERROR(_xll.qlIndexFixing(Index3M,H1908,TRUE,_xll.ohTrigger(RecalcTrigger,Trigger3M)),NA())</f>
        <v>1.5395352957321612E-2</v>
      </c>
      <c r="L1908" s="44">
        <f>IFERROR(_xll.qlIndexFixing(Index6M,$H1908,TRUE,_xll.ohTrigger(RecalcTrigger,Trigger6M)),NA())</f>
        <v>1.5580690931905162E-2</v>
      </c>
      <c r="M1908" s="183">
        <f>IFERROR(_xll.qlIndexFixing(Index1Y,$H1908,TRUE,_xll.ohTrigger(RecalcTrigger,Trigger1Y)),NA())</f>
        <v>1.594598199378193E-2</v>
      </c>
      <c r="N1908" s="182">
        <f>IFERROR(_xll.qlIndexFixing(ONIndex1M,I1908,TRUE,_xll.ohTrigger(RecalcTrigger,Trigger1M)),NA())</f>
        <v>1.5140029159725898E-2</v>
      </c>
      <c r="O1908" s="44">
        <f>IFERROR(_xll.qlIndexFixing(ONIndex3M,I1908,TRUE,_xll.ohTrigger(RecalcTrigger,Trigger3M)),NA())</f>
        <v>1.5356863180544522E-2</v>
      </c>
      <c r="P1908" s="44">
        <f>IFERROR(_xll.qlIndexFixing(ONIndex6M,I1908,TRUE,_xll.ohTrigger(RecalcTrigger,Trigger6M)),NA())</f>
        <v>1.5506393360702475E-2</v>
      </c>
      <c r="Q1908" s="183">
        <f>IFERROR(_xll.qlIndexFixing(ONIndex1Y,I1908,TRUE,_xll.ohTrigger(RecalcTrigger,Trigger1Y)),NA())</f>
        <v>1.5755552950942331E-2</v>
      </c>
    </row>
    <row r="1909" spans="2:17" x14ac:dyDescent="0.2">
      <c r="B1909" s="39" t="s">
        <v>42</v>
      </c>
      <c r="D1909" s="42">
        <f>_xll.qlCalendarAdvance(Calendar,$D1908,B1909,"f",FALSE)</f>
        <v>52755</v>
      </c>
      <c r="E1909" s="177">
        <f>_xll.qlInterestRateIndexValueDate(IndexON,D1909)</f>
        <v>52755</v>
      </c>
      <c r="F1909" s="193">
        <f>IFERROR(_xll.qlIndexFixing(IndexON,D1909,TRUE,_xll.ohTrigger(RecalcTrigger,TriggerON)),NA())</f>
        <v>1.5036254173441677E-2</v>
      </c>
      <c r="H1909" s="42">
        <f>_xll.qlCalendarAdvance(Calendar,$H1908,B1909,"f",FALSE)</f>
        <v>52755</v>
      </c>
      <c r="I1909" s="177">
        <f>_xll.qlInterestRateIndexValueDate(Index1M,$H1909)</f>
        <v>52757</v>
      </c>
      <c r="J1909" s="182">
        <f>IFERROR(_xll.qlIndexFixing(Index1M,$H1909,TRUE,_xll.ohTrigger(RecalcTrigger,Trigger1M)),NA())</f>
        <v>1.5153883142824121E-2</v>
      </c>
      <c r="K1909" s="44">
        <f>IFERROR(_xll.qlIndexFixing(Index3M,H1909,TRUE,_xll.ohTrigger(RecalcTrigger,Trigger3M)),NA())</f>
        <v>1.5396892308258765E-2</v>
      </c>
      <c r="L1909" s="44">
        <f>IFERROR(_xll.qlIndexFixing(Index6M,$H1909,TRUE,_xll.ohTrigger(RecalcTrigger,Trigger6M)),NA())</f>
        <v>1.5581845523491653E-2</v>
      </c>
      <c r="M1909" s="183">
        <f>IFERROR(_xll.qlIndexFixing(Index1Y,$H1909,TRUE,_xll.ohTrigger(RecalcTrigger,Trigger1Y)),NA())</f>
        <v>1.5949017838375285E-2</v>
      </c>
      <c r="N1909" s="182">
        <f>IFERROR(_xll.qlIndexFixing(ONIndex1M,I1909,TRUE,_xll.ohTrigger(RecalcTrigger,Trigger1M)),NA())</f>
        <v>1.5141501020838888E-2</v>
      </c>
      <c r="O1909" s="44">
        <f>IFERROR(_xll.qlIndexFixing(ONIndex3M,I1909,TRUE,_xll.ohTrigger(RecalcTrigger,Trigger3M)),NA())</f>
        <v>1.535818456170901E-2</v>
      </c>
      <c r="P1909" s="44">
        <f>IFERROR(_xll.qlIndexFixing(ONIndex6M,I1909,TRUE,_xll.ohTrigger(RecalcTrigger,Trigger6M)),NA())</f>
        <v>1.5507318819132365E-2</v>
      </c>
      <c r="Q1909" s="183">
        <f>IFERROR(_xll.qlIndexFixing(ONIndex1Y,I1909,TRUE,_xll.ohTrigger(RecalcTrigger,Trigger1Y)),NA())</f>
        <v>1.575711592397333E-2</v>
      </c>
    </row>
    <row r="1910" spans="2:17" x14ac:dyDescent="0.2">
      <c r="B1910" s="39" t="s">
        <v>42</v>
      </c>
      <c r="D1910" s="42">
        <f>_xll.qlCalendarAdvance(Calendar,$D1909,B1910,"f",FALSE)</f>
        <v>52762</v>
      </c>
      <c r="E1910" s="177">
        <f>_xll.qlInterestRateIndexValueDate(IndexON,D1910)</f>
        <v>52762</v>
      </c>
      <c r="F1910" s="193">
        <f>IFERROR(_xll.qlIndexFixing(IndexON,D1910,TRUE,_xll.ohTrigger(RecalcTrigger,TriggerON)),NA())</f>
        <v>1.503791910035801E-2</v>
      </c>
      <c r="H1910" s="42">
        <f>_xll.qlCalendarAdvance(Calendar,$H1909,B1910,"f",FALSE)</f>
        <v>52762</v>
      </c>
      <c r="I1910" s="177">
        <f>_xll.qlInterestRateIndexValueDate(Index1M,$H1910)</f>
        <v>52764</v>
      </c>
      <c r="J1910" s="182">
        <f>IFERROR(_xll.qlIndexFixing(Index1M,$H1910,TRUE,_xll.ohTrigger(RecalcTrigger,Trigger1M)),NA())</f>
        <v>1.5155431441840617E-2</v>
      </c>
      <c r="K1910" s="44">
        <f>IFERROR(_xll.qlIndexFixing(Index3M,H1910,TRUE,_xll.ohTrigger(RecalcTrigger,Trigger3M)),NA())</f>
        <v>1.5398467760014774E-2</v>
      </c>
      <c r="L1910" s="44">
        <f>IFERROR(_xll.qlIndexFixing(Index6M,$H1910,TRUE,_xll.ohTrigger(RecalcTrigger,Trigger6M)),NA())</f>
        <v>1.5583018148682045E-2</v>
      </c>
      <c r="M1910" s="183">
        <f>IFERROR(_xll.qlIndexFixing(Index1Y,$H1910,TRUE,_xll.ohTrigger(RecalcTrigger,Trigger1Y)),NA())</f>
        <v>1.5952111795208924E-2</v>
      </c>
      <c r="N1910" s="182">
        <f>IFERROR(_xll.qlIndexFixing(ONIndex1M,I1910,TRUE,_xll.ohTrigger(RecalcTrigger,Trigger1M)),NA())</f>
        <v>1.5143000957973385E-2</v>
      </c>
      <c r="O1910" s="44">
        <f>IFERROR(_xll.qlIndexFixing(ONIndex3M,I1910,TRUE,_xll.ohTrigger(RecalcTrigger,Trigger3M)),NA())</f>
        <v>1.5359541374051489E-2</v>
      </c>
      <c r="P1910" s="44">
        <f>IFERROR(_xll.qlIndexFixing(ONIndex6M,I1910,TRUE,_xll.ohTrigger(RecalcTrigger,Trigger6M)),NA())</f>
        <v>1.5508261658059297E-2</v>
      </c>
      <c r="Q1910" s="183">
        <f>IFERROR(_xll.qlIndexFixing(ONIndex1Y,I1910,TRUE,_xll.ohTrigger(RecalcTrigger,Trigger1Y)),NA())</f>
        <v>1.5758732729622693E-2</v>
      </c>
    </row>
    <row r="1911" spans="2:17" x14ac:dyDescent="0.2">
      <c r="B1911" s="39" t="s">
        <v>42</v>
      </c>
      <c r="D1911" s="42">
        <f>_xll.qlCalendarAdvance(Calendar,$D1910,B1911,"f",FALSE)</f>
        <v>52769</v>
      </c>
      <c r="E1911" s="177">
        <f>_xll.qlInterestRateIndexValueDate(IndexON,D1911)</f>
        <v>52769</v>
      </c>
      <c r="F1911" s="193">
        <f>IFERROR(_xll.qlIndexFixing(IndexON,D1911,TRUE,_xll.ohTrigger(RecalcTrigger,TriggerON)),NA())</f>
        <v>1.5039621944463732E-2</v>
      </c>
      <c r="H1911" s="42">
        <f>_xll.qlCalendarAdvance(Calendar,$H1910,B1911,"f",FALSE)</f>
        <v>52769</v>
      </c>
      <c r="I1911" s="177">
        <f>_xll.qlInterestRateIndexValueDate(Index1M,$H1911)</f>
        <v>52771</v>
      </c>
      <c r="J1911" s="182">
        <f>IFERROR(_xll.qlIndexFixing(Index1M,$H1911,TRUE,_xll.ohTrigger(RecalcTrigger,Trigger1M)),NA())</f>
        <v>1.5157008044499043E-2</v>
      </c>
      <c r="K1911" s="44">
        <f>IFERROR(_xll.qlIndexFixing(Index3M,H1911,TRUE,_xll.ohTrigger(RecalcTrigger,Trigger3M)),NA())</f>
        <v>1.5400079402220551E-2</v>
      </c>
      <c r="L1911" s="44">
        <f>IFERROR(_xll.qlIndexFixing(Index6M,$H1911,TRUE,_xll.ohTrigger(RecalcTrigger,Trigger6M)),NA())</f>
        <v>1.5584208848986302E-2</v>
      </c>
      <c r="M1911" s="183">
        <f>IFERROR(_xll.qlIndexFixing(Index1Y,$H1911,TRUE,_xll.ohTrigger(RecalcTrigger,Trigger1Y)),NA())</f>
        <v>1.5955263998619656E-2</v>
      </c>
      <c r="N1911" s="182">
        <f>IFERROR(_xll.qlIndexFixing(ONIndex1M,I1911,TRUE,_xll.ohTrigger(RecalcTrigger,Trigger1M)),NA())</f>
        <v>1.5144529043231714E-2</v>
      </c>
      <c r="O1911" s="44">
        <f>IFERROR(_xll.qlIndexFixing(ONIndex3M,I1911,TRUE,_xll.ohTrigger(RecalcTrigger,Trigger3M)),NA())</f>
        <v>1.5360933706700663E-2</v>
      </c>
      <c r="P1911" s="44">
        <f>IFERROR(_xll.qlIndexFixing(ONIndex6M,I1911,TRUE,_xll.ohTrigger(RecalcTrigger,Trigger6M)),NA())</f>
        <v>1.5509221918730276E-2</v>
      </c>
      <c r="Q1911" s="183">
        <f>IFERROR(_xll.qlIndexFixing(ONIndex1Y,I1911,TRUE,_xll.ohTrigger(RecalcTrigger,Trigger1Y)),NA())</f>
        <v>1.5760403499305298E-2</v>
      </c>
    </row>
    <row r="1912" spans="2:17" x14ac:dyDescent="0.2">
      <c r="B1912" s="39" t="s">
        <v>42</v>
      </c>
      <c r="D1912" s="42">
        <f>_xll.qlCalendarAdvance(Calendar,$D1911,B1912,"f",FALSE)</f>
        <v>52776</v>
      </c>
      <c r="E1912" s="177">
        <f>_xll.qlInterestRateIndexValueDate(IndexON,D1912)</f>
        <v>52776</v>
      </c>
      <c r="F1912" s="193">
        <f>IFERROR(_xll.qlIndexFixing(IndexON,D1912,TRUE,_xll.ohTrigger(RecalcTrigger,TriggerON)),NA())</f>
        <v>1.504136280455981E-2</v>
      </c>
      <c r="H1912" s="42">
        <f>_xll.qlCalendarAdvance(Calendar,$H1911,B1912,"f",FALSE)</f>
        <v>52776</v>
      </c>
      <c r="I1912" s="177">
        <f>_xll.qlInterestRateIndexValueDate(Index1M,$H1912)</f>
        <v>52778</v>
      </c>
      <c r="J1912" s="182">
        <f>IFERROR(_xll.qlIndexFixing(Index1M,$H1912,TRUE,_xll.ohTrigger(RecalcTrigger,Trigger1M)),NA())</f>
        <v>1.5157305365052909E-2</v>
      </c>
      <c r="K1912" s="44">
        <f>IFERROR(_xll.qlIndexFixing(Index3M,H1912,TRUE,_xll.ohTrigger(RecalcTrigger,Trigger3M)),NA())</f>
        <v>1.5401727324510483E-2</v>
      </c>
      <c r="L1912" s="44">
        <f>IFERROR(_xll.qlIndexFixing(Index6M,$H1912,TRUE,_xll.ohTrigger(RecalcTrigger,Trigger6M)),NA())</f>
        <v>1.558541766591264E-2</v>
      </c>
      <c r="M1912" s="183">
        <f>IFERROR(_xll.qlIndexFixing(Index1Y,$H1912,TRUE,_xll.ohTrigger(RecalcTrigger,Trigger1Y)),NA())</f>
        <v>1.5958474582956347E-2</v>
      </c>
      <c r="N1912" s="182">
        <f>IFERROR(_xll.qlIndexFixing(ONIndex1M,I1912,TRUE,_xll.ohTrigger(RecalcTrigger,Trigger1M)),NA())</f>
        <v>1.5146085348556326E-2</v>
      </c>
      <c r="O1912" s="44">
        <f>IFERROR(_xll.qlIndexFixing(ONIndex3M,I1912,TRUE,_xll.ohTrigger(RecalcTrigger,Trigger3M)),NA())</f>
        <v>1.5362361649264855E-2</v>
      </c>
      <c r="P1912" s="44">
        <f>IFERROR(_xll.qlIndexFixing(ONIndex6M,I1912,TRUE,_xll.ohTrigger(RecalcTrigger,Trigger6M)),NA())</f>
        <v>1.5510199642072564E-2</v>
      </c>
      <c r="Q1912" s="183">
        <f>IFERROR(_xll.qlIndexFixing(ONIndex1Y,I1912,TRUE,_xll.ohTrigger(RecalcTrigger,Trigger1Y)),NA())</f>
        <v>1.576212836491564E-2</v>
      </c>
    </row>
    <row r="1913" spans="2:17" x14ac:dyDescent="0.2">
      <c r="B1913" s="39" t="s">
        <v>42</v>
      </c>
      <c r="D1913" s="42">
        <f>_xll.qlCalendarAdvance(Calendar,$D1912,B1913,"f",FALSE)</f>
        <v>52783</v>
      </c>
      <c r="E1913" s="177">
        <f>_xll.qlInterestRateIndexValueDate(IndexON,D1913)</f>
        <v>52783</v>
      </c>
      <c r="F1913" s="193">
        <f>IFERROR(_xll.qlIndexFixing(IndexON,D1913,TRUE,_xll.ohTrigger(RecalcTrigger,TriggerON)),NA())</f>
        <v>1.5043141778807723E-2</v>
      </c>
      <c r="H1913" s="42">
        <f>_xll.qlCalendarAdvance(Calendar,$H1912,B1913,"f",FALSE)</f>
        <v>52783</v>
      </c>
      <c r="I1913" s="177">
        <f>_xll.qlInterestRateIndexValueDate(Index1M,$H1913)</f>
        <v>52785</v>
      </c>
      <c r="J1913" s="182">
        <f>IFERROR(_xll.qlIndexFixing(Index1M,$H1913,TRUE,_xll.ohTrigger(RecalcTrigger,Trigger1M)),NA())</f>
        <v>1.5160246449653081E-2</v>
      </c>
      <c r="K1913" s="44">
        <f>IFERROR(_xll.qlIndexFixing(Index3M,H1913,TRUE,_xll.ohTrigger(RecalcTrigger,Trigger3M)),NA())</f>
        <v>1.5403411616521562E-2</v>
      </c>
      <c r="L1913" s="44">
        <f>IFERROR(_xll.qlIndexFixing(Index6M,$H1913,TRUE,_xll.ohTrigger(RecalcTrigger,Trigger6M)),NA())</f>
        <v>1.5587936751785375E-2</v>
      </c>
      <c r="M1913" s="183">
        <f>IFERROR(_xll.qlIndexFixing(Index1Y,$H1913,TRUE,_xll.ohTrigger(RecalcTrigger,Trigger1Y)),NA())</f>
        <v>1.5961743682578803E-2</v>
      </c>
      <c r="N1913" s="182">
        <f>IFERROR(_xll.qlIndexFixing(ONIndex1M,I1913,TRUE,_xll.ohTrigger(RecalcTrigger,Trigger1M)),NA())</f>
        <v>1.5147669946209419E-2</v>
      </c>
      <c r="O1913" s="44">
        <f>IFERROR(_xll.qlIndexFixing(ONIndex3M,I1913,TRUE,_xll.ohTrigger(RecalcTrigger,Trigger3M)),NA())</f>
        <v>1.536382529063296E-2</v>
      </c>
      <c r="P1913" s="44">
        <f>IFERROR(_xll.qlIndexFixing(ONIndex6M,I1913,TRUE,_xll.ohTrigger(RecalcTrigger,Trigger6M)),NA())</f>
        <v>1.5511194869413103E-2</v>
      </c>
      <c r="Q1913" s="183">
        <f>IFERROR(_xll.qlIndexFixing(ONIndex1Y,I1913,TRUE,_xll.ohTrigger(RecalcTrigger,Trigger1Y)),NA())</f>
        <v>1.5763907457948534E-2</v>
      </c>
    </row>
    <row r="1914" spans="2:17" x14ac:dyDescent="0.2">
      <c r="B1914" s="39" t="s">
        <v>42</v>
      </c>
      <c r="D1914" s="42">
        <f>_xll.qlCalendarAdvance(Calendar,$D1913,B1914,"f",FALSE)</f>
        <v>52790</v>
      </c>
      <c r="E1914" s="177">
        <f>_xll.qlInterestRateIndexValueDate(IndexON,D1914)</f>
        <v>52790</v>
      </c>
      <c r="F1914" s="193">
        <f>IFERROR(_xll.qlIndexFixing(IndexON,D1914,TRUE,_xll.ohTrigger(RecalcTrigger,TriggerON)),NA())</f>
        <v>1.5044958965848565E-2</v>
      </c>
      <c r="H1914" s="42">
        <f>_xll.qlCalendarAdvance(Calendar,$H1913,B1914,"f",FALSE)</f>
        <v>52790</v>
      </c>
      <c r="I1914" s="177">
        <f>_xll.qlInterestRateIndexValueDate(Index1M,$H1914)</f>
        <v>52792</v>
      </c>
      <c r="J1914" s="182">
        <f>IFERROR(_xll.qlIndexFixing(Index1M,$H1914,TRUE,_xll.ohTrigger(RecalcTrigger,Trigger1M)),NA())</f>
        <v>1.5161908396605639E-2</v>
      </c>
      <c r="K1914" s="44">
        <f>IFERROR(_xll.qlIndexFixing(Index3M,H1914,TRUE,_xll.ohTrigger(RecalcTrigger,Trigger3M)),NA())</f>
        <v>1.5405132367887306E-2</v>
      </c>
      <c r="L1914" s="44">
        <f>IFERROR(_xll.qlIndexFixing(Index6M,$H1914,TRUE,_xll.ohTrigger(RecalcTrigger,Trigger6M)),NA())</f>
        <v>1.5589186032494365E-2</v>
      </c>
      <c r="M1914" s="183">
        <f>IFERROR(_xll.qlIndexFixing(Index1Y,$H1914,TRUE,_xll.ohTrigger(RecalcTrigger,Trigger1Y)),NA())</f>
        <v>1.5965071431859761E-2</v>
      </c>
      <c r="N1914" s="182">
        <f>IFERROR(_xll.qlIndexFixing(ONIndex1M,I1914,TRUE,_xll.ohTrigger(RecalcTrigger,Trigger1M)),NA())</f>
        <v>1.5149282908373252E-2</v>
      </c>
      <c r="O1914" s="44">
        <f>IFERROR(_xll.qlIndexFixing(ONIndex3M,I1914,TRUE,_xll.ohTrigger(RecalcTrigger,Trigger3M)),NA())</f>
        <v>1.5365324720013618E-2</v>
      </c>
      <c r="P1914" s="44">
        <f>IFERROR(_xll.qlIndexFixing(ONIndex6M,I1914,TRUE,_xll.ohTrigger(RecalcTrigger,Trigger6M)),NA())</f>
        <v>1.5512207641998899E-2</v>
      </c>
      <c r="Q1914" s="183">
        <f>IFERROR(_xll.qlIndexFixing(ONIndex1Y,I1914,TRUE,_xll.ohTrigger(RecalcTrigger,Trigger1Y)),NA())</f>
        <v>1.5765740910298476E-2</v>
      </c>
    </row>
    <row r="1915" spans="2:17" x14ac:dyDescent="0.2">
      <c r="B1915" s="39" t="s">
        <v>42</v>
      </c>
      <c r="D1915" s="42">
        <f>_xll.qlCalendarAdvance(Calendar,$D1914,B1915,"f",FALSE)</f>
        <v>52797</v>
      </c>
      <c r="E1915" s="177">
        <f>_xll.qlInterestRateIndexValueDate(IndexON,D1915)</f>
        <v>52797</v>
      </c>
      <c r="F1915" s="193">
        <f>IFERROR(_xll.qlIndexFixing(IndexON,D1915,TRUE,_xll.ohTrigger(RecalcTrigger,TriggerON)),NA())</f>
        <v>1.5046814464083624E-2</v>
      </c>
      <c r="H1915" s="42">
        <f>_xll.qlCalendarAdvance(Calendar,$H1914,B1915,"f",FALSE)</f>
        <v>52797</v>
      </c>
      <c r="I1915" s="177">
        <f>_xll.qlInterestRateIndexValueDate(Index1M,$H1915)</f>
        <v>52799</v>
      </c>
      <c r="J1915" s="182">
        <f>IFERROR(_xll.qlIndexFixing(Index1M,$H1915,TRUE,_xll.ohTrigger(RecalcTrigger,Trigger1M)),NA())</f>
        <v>1.5163598936109024E-2</v>
      </c>
      <c r="K1915" s="44">
        <f>IFERROR(_xll.qlIndexFixing(Index3M,H1915,TRUE,_xll.ohTrigger(RecalcTrigger,Trigger3M)),NA())</f>
        <v>1.5406889668247317E-2</v>
      </c>
      <c r="L1915" s="44">
        <f>IFERROR(_xll.qlIndexFixing(Index6M,$H1915,TRUE,_xll.ohTrigger(RecalcTrigger,Trigger6M)),NA())</f>
        <v>1.5590453565629591E-2</v>
      </c>
      <c r="M1915" s="183">
        <f>IFERROR(_xll.qlIndexFixing(Index1Y,$H1915,TRUE,_xll.ohTrigger(RecalcTrigger,Trigger1Y)),NA())</f>
        <v>1.5968457965183994E-2</v>
      </c>
      <c r="N1915" s="182">
        <f>IFERROR(_xll.qlIndexFixing(ONIndex1M,I1915,TRUE,_xll.ohTrigger(RecalcTrigger,Trigger1M)),NA())</f>
        <v>1.5150924306910341E-2</v>
      </c>
      <c r="O1915" s="44">
        <f>IFERROR(_xll.qlIndexFixing(ONIndex3M,I1915,TRUE,_xll.ohTrigger(RecalcTrigger,Trigger3M)),NA())</f>
        <v>1.5366860026935214E-2</v>
      </c>
      <c r="P1915" s="44">
        <f>IFERROR(_xll.qlIndexFixing(ONIndex6M,I1915,TRUE,_xll.ohTrigger(RecalcTrigger,Trigger6M)),NA())</f>
        <v>1.5513238000757212E-2</v>
      </c>
      <c r="Q1915" s="183">
        <f>IFERROR(_xll.qlIndexFixing(ONIndex1Y,I1915,TRUE,_xll.ohTrigger(RecalcTrigger,Trigger1Y)),NA())</f>
        <v>1.5767628853380344E-2</v>
      </c>
    </row>
    <row r="1916" spans="2:17" x14ac:dyDescent="0.2">
      <c r="B1916" s="39" t="s">
        <v>42</v>
      </c>
      <c r="D1916" s="42">
        <f>_xll.qlCalendarAdvance(Calendar,$D1915,B1916,"f",FALSE)</f>
        <v>52804</v>
      </c>
      <c r="E1916" s="177">
        <f>_xll.qlInterestRateIndexValueDate(IndexON,D1916)</f>
        <v>52804</v>
      </c>
      <c r="F1916" s="193">
        <f>IFERROR(_xll.qlIndexFixing(IndexON,D1916,TRUE,_xll.ohTrigger(RecalcTrigger,TriggerON)),NA())</f>
        <v>1.5048708371994124E-2</v>
      </c>
      <c r="H1916" s="42">
        <f>_xll.qlCalendarAdvance(Calendar,$H1915,B1916,"f",FALSE)</f>
        <v>52804</v>
      </c>
      <c r="I1916" s="177">
        <f>_xll.qlInterestRateIndexValueDate(Index1M,$H1916)</f>
        <v>52806</v>
      </c>
      <c r="J1916" s="182">
        <f>IFERROR(_xll.qlIndexFixing(Index1M,$H1916,TRUE,_xll.ohTrigger(RecalcTrigger,Trigger1M)),NA())</f>
        <v>1.5165318140392958E-2</v>
      </c>
      <c r="K1916" s="44">
        <f>IFERROR(_xll.qlIndexFixing(Index3M,H1916,TRUE,_xll.ohTrigger(RecalcTrigger,Trigger3M)),NA())</f>
        <v>1.5408683607241194E-2</v>
      </c>
      <c r="L1916" s="44">
        <f>IFERROR(_xll.qlIndexFixing(Index6M,$H1916,TRUE,_xll.ohTrigger(RecalcTrigger,Trigger6M)),NA())</f>
        <v>1.5591739392709671E-2</v>
      </c>
      <c r="M1916" s="183">
        <f>IFERROR(_xll.qlIndexFixing(Index1Y,$H1916,TRUE,_xll.ohTrigger(RecalcTrigger,Trigger1Y)),NA())</f>
        <v>1.597190341694767E-2</v>
      </c>
      <c r="N1916" s="182">
        <f>IFERROR(_xll.qlIndexFixing(ONIndex1M,I1916,TRUE,_xll.ohTrigger(RecalcTrigger,Trigger1M)),NA())</f>
        <v>1.5152594214242754E-2</v>
      </c>
      <c r="O1916" s="44">
        <f>IFERROR(_xll.qlIndexFixing(ONIndex3M,I1916,TRUE,_xll.ohTrigger(RecalcTrigger,Trigger3M)),NA())</f>
        <v>1.5368431300366581E-2</v>
      </c>
      <c r="P1916" s="44">
        <f>IFERROR(_xll.qlIndexFixing(ONIndex6M,I1916,TRUE,_xll.ohTrigger(RecalcTrigger,Trigger6M)),NA())</f>
        <v>1.5514285987014986E-2</v>
      </c>
      <c r="Q1916" s="183">
        <f>IFERROR(_xll.qlIndexFixing(ONIndex1Y,I1916,TRUE,_xll.ohTrigger(RecalcTrigger,Trigger1Y)),NA())</f>
        <v>1.5769571419088635E-2</v>
      </c>
    </row>
    <row r="1917" spans="2:17" x14ac:dyDescent="0.2">
      <c r="B1917" s="39" t="s">
        <v>42</v>
      </c>
      <c r="D1917" s="42">
        <f>_xll.qlCalendarAdvance(Calendar,$D1916,B1917,"f",FALSE)</f>
        <v>52811</v>
      </c>
      <c r="E1917" s="177">
        <f>_xll.qlInterestRateIndexValueDate(IndexON,D1917)</f>
        <v>52811</v>
      </c>
      <c r="F1917" s="193">
        <f>IFERROR(_xll.qlIndexFixing(IndexON,D1917,TRUE,_xll.ohTrigger(RecalcTrigger,TriggerON)),NA())</f>
        <v>1.5050640787981351E-2</v>
      </c>
      <c r="H1917" s="42">
        <f>_xll.qlCalendarAdvance(Calendar,$H1916,B1917,"f",FALSE)</f>
        <v>52811</v>
      </c>
      <c r="I1917" s="177">
        <f>_xll.qlInterestRateIndexValueDate(Index1M,$H1917)</f>
        <v>52813</v>
      </c>
      <c r="J1917" s="182">
        <f>IFERROR(_xll.qlIndexFixing(Index1M,$H1917,TRUE,_xll.ohTrigger(RecalcTrigger,Trigger1M)),NA())</f>
        <v>1.5167066081684666E-2</v>
      </c>
      <c r="K1917" s="44">
        <f>IFERROR(_xll.qlIndexFixing(Index3M,H1917,TRUE,_xll.ohTrigger(RecalcTrigger,Trigger3M)),NA())</f>
        <v>1.5410514274506798E-2</v>
      </c>
      <c r="L1917" s="44">
        <f>IFERROR(_xll.qlIndexFixing(Index6M,$H1917,TRUE,_xll.ohTrigger(RecalcTrigger,Trigger6M)),NA())</f>
        <v>1.559304355525193E-2</v>
      </c>
      <c r="M1917" s="183">
        <f>IFERROR(_xll.qlIndexFixing(Index1Y,$H1917,TRUE,_xll.ohTrigger(RecalcTrigger,Trigger1Y)),NA())</f>
        <v>1.5975407921560311E-2</v>
      </c>
      <c r="N1917" s="182">
        <f>IFERROR(_xll.qlIndexFixing(ONIndex1M,I1917,TRUE,_xll.ohTrigger(RecalcTrigger,Trigger1M)),NA())</f>
        <v>1.515429270239288E-2</v>
      </c>
      <c r="O1917" s="44">
        <f>IFERROR(_xll.qlIndexFixing(ONIndex3M,I1917,TRUE,_xll.ohTrigger(RecalcTrigger,Trigger3M)),NA())</f>
        <v>1.5370038629756166E-2</v>
      </c>
      <c r="P1917" s="44">
        <f>IFERROR(_xll.qlIndexFixing(ONIndex6M,I1917,TRUE,_xll.ohTrigger(RecalcTrigger,Trigger6M)),NA())</f>
        <v>1.5515351641699482E-2</v>
      </c>
      <c r="Q1917" s="183">
        <f>IFERROR(_xll.qlIndexFixing(ONIndex1Y,I1917,TRUE,_xll.ohTrigger(RecalcTrigger,Trigger1Y)),NA())</f>
        <v>1.5771568738918162E-2</v>
      </c>
    </row>
    <row r="1918" spans="2:17" x14ac:dyDescent="0.2">
      <c r="B1918" s="39" t="s">
        <v>42</v>
      </c>
      <c r="D1918" s="42">
        <f>_xll.qlCalendarAdvance(Calendar,$D1917,B1918,"f",FALSE)</f>
        <v>52818</v>
      </c>
      <c r="E1918" s="177">
        <f>_xll.qlInterestRateIndexValueDate(IndexON,D1918)</f>
        <v>52818</v>
      </c>
      <c r="F1918" s="193">
        <f>IFERROR(_xll.qlIndexFixing(IndexON,D1918,TRUE,_xll.ohTrigger(RecalcTrigger,TriggerON)),NA())</f>
        <v>1.5052611810526528E-2</v>
      </c>
      <c r="H1918" s="42">
        <f>_xll.qlCalendarAdvance(Calendar,$H1917,B1918,"f",FALSE)</f>
        <v>52818</v>
      </c>
      <c r="I1918" s="177">
        <f>_xll.qlInterestRateIndexValueDate(Index1M,$H1918)</f>
        <v>52820</v>
      </c>
      <c r="J1918" s="182">
        <f>IFERROR(_xll.qlIndexFixing(Index1M,$H1918,TRUE,_xll.ohTrigger(RecalcTrigger,Trigger1M)),NA())</f>
        <v>1.5168842832208873E-2</v>
      </c>
      <c r="K1918" s="44">
        <f>IFERROR(_xll.qlIndexFixing(Index3M,H1918,TRUE,_xll.ohTrigger(RecalcTrigger,Trigger3M)),NA())</f>
        <v>1.541238175968547E-2</v>
      </c>
      <c r="L1918" s="44">
        <f>IFERROR(_xll.qlIndexFixing(Index6M,$H1918,TRUE,_xll.ohTrigger(RecalcTrigger,Trigger6M)),NA())</f>
        <v>1.5594366094777138E-2</v>
      </c>
      <c r="M1918" s="183">
        <f>IFERROR(_xll.qlIndexFixing(Index1Y,$H1918,TRUE,_xll.ohTrigger(RecalcTrigger,Trigger1Y)),NA())</f>
        <v>1.5978971613442614E-2</v>
      </c>
      <c r="N1918" s="182">
        <f>IFERROR(_xll.qlIndexFixing(ONIndex1M,I1918,TRUE,_xll.ohTrigger(RecalcTrigger,Trigger1M)),NA())</f>
        <v>1.515601984330317E-2</v>
      </c>
      <c r="O1918" s="44">
        <f>IFERROR(_xll.qlIndexFixing(ONIndex3M,I1918,TRUE,_xll.ohTrigger(RecalcTrigger,Trigger3M)),NA())</f>
        <v>1.5371682104072804E-2</v>
      </c>
      <c r="P1918" s="44">
        <f>IFERROR(_xll.qlIndexFixing(ONIndex6M,I1918,TRUE,_xll.ohTrigger(RecalcTrigger,Trigger6M)),NA())</f>
        <v>1.5516435006217577E-2</v>
      </c>
      <c r="Q1918" s="183">
        <f>IFERROR(_xll.qlIndexFixing(ONIndex1Y,I1918,TRUE,_xll.ohTrigger(RecalcTrigger,Trigger1Y)),NA())</f>
        <v>1.5773620944683486E-2</v>
      </c>
    </row>
    <row r="1919" spans="2:17" x14ac:dyDescent="0.2">
      <c r="B1919" s="39" t="s">
        <v>42</v>
      </c>
      <c r="D1919" s="42">
        <f>_xll.qlCalendarAdvance(Calendar,$D1918,B1919,"f",FALSE)</f>
        <v>52825</v>
      </c>
      <c r="E1919" s="177">
        <f>_xll.qlInterestRateIndexValueDate(IndexON,D1919)</f>
        <v>52825</v>
      </c>
      <c r="F1919" s="193">
        <f>IFERROR(_xll.qlIndexFixing(IndexON,D1919,TRUE,_xll.ohTrigger(RecalcTrigger,TriggerON)),NA())</f>
        <v>1.5054621538270752E-2</v>
      </c>
      <c r="H1919" s="42">
        <f>_xll.qlCalendarAdvance(Calendar,$H1918,B1919,"f",FALSE)</f>
        <v>52825</v>
      </c>
      <c r="I1919" s="177">
        <f>_xll.qlInterestRateIndexValueDate(Index1M,$H1919)</f>
        <v>52827</v>
      </c>
      <c r="J1919" s="182">
        <f>IFERROR(_xll.qlIndexFixing(Index1M,$H1919,TRUE,_xll.ohTrigger(RecalcTrigger,Trigger1M)),NA())</f>
        <v>1.5170648464200298E-2</v>
      </c>
      <c r="K1919" s="44">
        <f>IFERROR(_xll.qlIndexFixing(Index3M,H1919,TRUE,_xll.ohTrigger(RecalcTrigger,Trigger3M)),NA())</f>
        <v>1.5414286152420282E-2</v>
      </c>
      <c r="L1919" s="44">
        <f>IFERROR(_xll.qlIndexFixing(Index6M,$H1919,TRUE,_xll.ohTrigger(RecalcTrigger,Trigger6M)),NA())</f>
        <v>1.5595707052804336E-2</v>
      </c>
      <c r="M1919" s="183">
        <f>IFERROR(_xll.qlIndexFixing(Index1Y,$H1919,TRUE,_xll.ohTrigger(RecalcTrigger,Trigger1Y)),NA())</f>
        <v>1.5982594627027974E-2</v>
      </c>
      <c r="N1919" s="182">
        <f>IFERROR(_xll.qlIndexFixing(ONIndex1M,I1919,TRUE,_xll.ohTrigger(RecalcTrigger,Trigger1M)),NA())</f>
        <v>1.5157775709395693E-2</v>
      </c>
      <c r="O1919" s="44">
        <f>IFERROR(_xll.qlIndexFixing(ONIndex3M,I1919,TRUE,_xll.ohTrigger(RecalcTrigger,Trigger3M)),NA())</f>
        <v>1.5373361813004749E-2</v>
      </c>
      <c r="P1919" s="44">
        <f>IFERROR(_xll.qlIndexFixing(ONIndex6M,I1919,TRUE,_xll.ohTrigger(RecalcTrigger,Trigger6M)),NA())</f>
        <v>1.5517536121656406E-2</v>
      </c>
      <c r="Q1919" s="183">
        <f>IFERROR(_xll.qlIndexFixing(ONIndex1Y,I1919,TRUE,_xll.ohTrigger(RecalcTrigger,Trigger1Y)),NA())</f>
        <v>1.5775728167959358E-2</v>
      </c>
    </row>
    <row r="1920" spans="2:17" x14ac:dyDescent="0.2">
      <c r="B1920" s="39" t="s">
        <v>42</v>
      </c>
      <c r="D1920" s="42">
        <f>_xll.qlCalendarAdvance(Calendar,$D1919,B1920,"f",FALSE)</f>
        <v>52832</v>
      </c>
      <c r="E1920" s="177">
        <f>_xll.qlInterestRateIndexValueDate(IndexON,D1920)</f>
        <v>52832</v>
      </c>
      <c r="F1920" s="193">
        <f>IFERROR(_xll.qlIndexFixing(IndexON,D1920,TRUE,_xll.ohTrigger(RecalcTrigger,TriggerON)),NA())</f>
        <v>1.50566700693755E-2</v>
      </c>
      <c r="H1920" s="42">
        <f>_xll.qlCalendarAdvance(Calendar,$H1919,B1920,"f",FALSE)</f>
        <v>52832</v>
      </c>
      <c r="I1920" s="177">
        <f>_xll.qlInterestRateIndexValueDate(Index1M,$H1920)</f>
        <v>52834</v>
      </c>
      <c r="J1920" s="182">
        <f>IFERROR(_xll.qlIndexFixing(Index1M,$H1920,TRUE,_xll.ohTrigger(RecalcTrigger,Trigger1M)),NA())</f>
        <v>1.5172483049883667E-2</v>
      </c>
      <c r="K1920" s="44">
        <f>IFERROR(_xll.qlIndexFixing(Index3M,H1920,TRUE,_xll.ohTrigger(RecalcTrigger,Trigger3M)),NA())</f>
        <v>1.5416227542355181E-2</v>
      </c>
      <c r="L1920" s="44">
        <f>IFERROR(_xll.qlIndexFixing(Index6M,$H1920,TRUE,_xll.ohTrigger(RecalcTrigger,Trigger6M)),NA())</f>
        <v>1.5597066470855582E-2</v>
      </c>
      <c r="M1920" s="183">
        <f>IFERROR(_xll.qlIndexFixing(Index1Y,$H1920,TRUE,_xll.ohTrigger(RecalcTrigger,Trigger1Y)),NA())</f>
        <v>1.5986277096762709E-2</v>
      </c>
      <c r="N1920" s="182">
        <f>IFERROR(_xll.qlIndexFixing(ONIndex1M,I1920,TRUE,_xll.ohTrigger(RecalcTrigger,Trigger1M)),NA())</f>
        <v>1.5159560372532965E-2</v>
      </c>
      <c r="O1920" s="44">
        <f>IFERROR(_xll.qlIndexFixing(ONIndex3M,I1920,TRUE,_xll.ohTrigger(RecalcTrigger,Trigger3M)),NA())</f>
        <v>1.5375077845440899E-2</v>
      </c>
      <c r="P1920" s="44">
        <f>IFERROR(_xll.qlIndexFixing(ONIndex6M,I1920,TRUE,_xll.ohTrigger(RecalcTrigger,Trigger6M)),NA())</f>
        <v>1.5518655029183037E-2</v>
      </c>
      <c r="Q1920" s="183">
        <f>IFERROR(_xll.qlIndexFixing(ONIndex1Y,I1920,TRUE,_xll.ohTrigger(RecalcTrigger,Trigger1Y)),NA())</f>
        <v>1.5777890540480399E-2</v>
      </c>
    </row>
    <row r="1921" spans="2:17" x14ac:dyDescent="0.2">
      <c r="B1921" s="39" t="s">
        <v>42</v>
      </c>
      <c r="D1921" s="42">
        <f>_xll.qlCalendarAdvance(Calendar,$D1920,B1921,"f",FALSE)</f>
        <v>52839</v>
      </c>
      <c r="E1921" s="177">
        <f>_xll.qlInterestRateIndexValueDate(IndexON,D1921)</f>
        <v>52839</v>
      </c>
      <c r="F1921" s="193">
        <f>IFERROR(_xll.qlIndexFixing(IndexON,D1921,TRUE,_xll.ohTrigger(RecalcTrigger,TriggerON)),NA())</f>
        <v>1.5058757502481868E-2</v>
      </c>
      <c r="H1921" s="42">
        <f>_xll.qlCalendarAdvance(Calendar,$H1920,B1921,"f",FALSE)</f>
        <v>52839</v>
      </c>
      <c r="I1921" s="177">
        <f>_xll.qlInterestRateIndexValueDate(Index1M,$H1921)</f>
        <v>52841</v>
      </c>
      <c r="J1921" s="182">
        <f>IFERROR(_xll.qlIndexFixing(Index1M,$H1921,TRUE,_xll.ohTrigger(RecalcTrigger,Trigger1M)),NA())</f>
        <v>1.5174346661488702E-2</v>
      </c>
      <c r="K1921" s="44">
        <f>IFERROR(_xll.qlIndexFixing(Index3M,H1921,TRUE,_xll.ohTrigger(RecalcTrigger,Trigger3M)),NA())</f>
        <v>1.5417727959237616E-2</v>
      </c>
      <c r="L1921" s="44">
        <f>IFERROR(_xll.qlIndexFixing(Index6M,$H1921,TRUE,_xll.ohTrigger(RecalcTrigger,Trigger6M)),NA())</f>
        <v>1.5596236332426782E-2</v>
      </c>
      <c r="M1921" s="183">
        <f>IFERROR(_xll.qlIndexFixing(Index1Y,$H1921,TRUE,_xll.ohTrigger(RecalcTrigger,Trigger1Y)),NA())</f>
        <v>1.5990019157104959E-2</v>
      </c>
      <c r="N1921" s="182">
        <f>IFERROR(_xll.qlIndexFixing(ONIndex1M,I1921,TRUE,_xll.ohTrigger(RecalcTrigger,Trigger1M)),NA())</f>
        <v>1.5161373904977182E-2</v>
      </c>
      <c r="O1921" s="44">
        <f>IFERROR(_xll.qlIndexFixing(ONIndex3M,I1921,TRUE,_xll.ohTrigger(RecalcTrigger,Trigger3M)),NA())</f>
        <v>1.5376830290589893E-2</v>
      </c>
      <c r="P1921" s="44">
        <f>IFERROR(_xll.qlIndexFixing(ONIndex6M,I1921,TRUE,_xll.ohTrigger(RecalcTrigger,Trigger6M)),NA())</f>
        <v>1.5519791769804669E-2</v>
      </c>
      <c r="Q1921" s="183">
        <f>IFERROR(_xll.qlIndexFixing(ONIndex1Y,I1921,TRUE,_xll.ohTrigger(RecalcTrigger,Trigger1Y)),NA())</f>
        <v>1.5780108193901299E-2</v>
      </c>
    </row>
    <row r="1922" spans="2:17" x14ac:dyDescent="0.2">
      <c r="B1922" s="39" t="s">
        <v>42</v>
      </c>
      <c r="D1922" s="42">
        <f>_xll.qlCalendarAdvance(Calendar,$D1921,B1922,"f",FALSE)</f>
        <v>52846</v>
      </c>
      <c r="E1922" s="177">
        <f>_xll.qlInterestRateIndexValueDate(IndexON,D1922)</f>
        <v>52846</v>
      </c>
      <c r="F1922" s="193">
        <f>IFERROR(_xll.qlIndexFixing(IndexON,D1922,TRUE,_xll.ohTrigger(RecalcTrigger,TriggerON)),NA())</f>
        <v>1.5060883935991143E-2</v>
      </c>
      <c r="H1922" s="42">
        <f>_xll.qlCalendarAdvance(Calendar,$H1921,B1922,"f",FALSE)</f>
        <v>52846</v>
      </c>
      <c r="I1922" s="177">
        <f>_xll.qlInterestRateIndexValueDate(Index1M,$H1922)</f>
        <v>52848</v>
      </c>
      <c r="J1922" s="182">
        <f>IFERROR(_xll.qlIndexFixing(Index1M,$H1922,TRUE,_xll.ohTrigger(RecalcTrigger,Trigger1M)),NA())</f>
        <v>1.5176239371247624E-2</v>
      </c>
      <c r="K1922" s="44">
        <f>IFERROR(_xll.qlIndexFixing(Index3M,H1922,TRUE,_xll.ohTrigger(RecalcTrigger,Trigger3M)),NA())</f>
        <v>1.5419740854079192E-2</v>
      </c>
      <c r="L1922" s="44">
        <f>IFERROR(_xll.qlIndexFixing(Index6M,$H1922,TRUE,_xll.ohTrigger(RecalcTrigger,Trigger6M)),NA())</f>
        <v>1.5597625803198151E-2</v>
      </c>
      <c r="M1922" s="183">
        <f>IFERROR(_xll.qlIndexFixing(Index1Y,$H1922,TRUE,_xll.ohTrigger(RecalcTrigger,Trigger1Y)),NA())</f>
        <v>1.5993820942526667E-2</v>
      </c>
      <c r="N1922" s="182">
        <f>IFERROR(_xll.qlIndexFixing(ONIndex1M,I1922,TRUE,_xll.ohTrigger(RecalcTrigger,Trigger1M)),NA())</f>
        <v>1.5163216378830668E-2</v>
      </c>
      <c r="O1922" s="44">
        <f>IFERROR(_xll.qlIndexFixing(ONIndex3M,I1922,TRUE,_xll.ohTrigger(RecalcTrigger,Trigger3M)),NA())</f>
        <v>1.5378619237980118E-2</v>
      </c>
      <c r="P1922" s="44">
        <f>IFERROR(_xll.qlIndexFixing(ONIndex6M,I1922,TRUE,_xll.ohTrigger(RecalcTrigger,Trigger6M)),NA())</f>
        <v>1.5520946384688372E-2</v>
      </c>
      <c r="Q1922" s="183">
        <f>IFERROR(_xll.qlIndexFixing(ONIndex1Y,I1922,TRUE,_xll.ohTrigger(RecalcTrigger,Trigger1Y)),NA())</f>
        <v>1.5782381259956679E-2</v>
      </c>
    </row>
    <row r="1923" spans="2:17" x14ac:dyDescent="0.2">
      <c r="B1923" s="39" t="s">
        <v>42</v>
      </c>
      <c r="D1923" s="42">
        <f>_xll.qlCalendarAdvance(Calendar,$D1922,B1923,"f",FALSE)</f>
        <v>52853</v>
      </c>
      <c r="E1923" s="177">
        <f>_xll.qlInterestRateIndexValueDate(IndexON,D1923)</f>
        <v>52853</v>
      </c>
      <c r="F1923" s="193">
        <f>IFERROR(_xll.qlIndexFixing(IndexON,D1923,TRUE,_xll.ohTrigger(RecalcTrigger,TriggerON)),NA())</f>
        <v>1.5063049468544421E-2</v>
      </c>
      <c r="H1923" s="42">
        <f>_xll.qlCalendarAdvance(Calendar,$H1922,B1923,"f",FALSE)</f>
        <v>52853</v>
      </c>
      <c r="I1923" s="177">
        <f>_xll.qlInterestRateIndexValueDate(Index1M,$H1923)</f>
        <v>52855</v>
      </c>
      <c r="J1923" s="182">
        <f>IFERROR(_xll.qlIndexFixing(Index1M,$H1923,TRUE,_xll.ohTrigger(RecalcTrigger,Trigger1M)),NA())</f>
        <v>1.5178161251385158E-2</v>
      </c>
      <c r="K1923" s="44">
        <f>IFERROR(_xll.qlIndexFixing(Index3M,H1923,TRUE,_xll.ohTrigger(RecalcTrigger,Trigger3M)),NA())</f>
        <v>1.5421791007051416E-2</v>
      </c>
      <c r="L1923" s="44">
        <f>IFERROR(_xll.qlIndexFixing(Index6M,$H1923,TRUE,_xll.ohTrigger(RecalcTrigger,Trigger6M)),NA())</f>
        <v>1.5599033839695714E-2</v>
      </c>
      <c r="M1923" s="183">
        <f>IFERROR(_xll.qlIndexFixing(Index1Y,$H1923,TRUE,_xll.ohTrigger(RecalcTrigger,Trigger1Y)),NA())</f>
        <v>1.5997682587510505E-2</v>
      </c>
      <c r="N1923" s="182">
        <f>IFERROR(_xll.qlIndexFixing(ONIndex1M,I1923,TRUE,_xll.ohTrigger(RecalcTrigger,Trigger1M)),NA())</f>
        <v>1.5165087866195748E-2</v>
      </c>
      <c r="O1923" s="44">
        <f>IFERROR(_xll.qlIndexFixing(ONIndex3M,I1923,TRUE,_xll.ohTrigger(RecalcTrigger,Trigger3M)),NA())</f>
        <v>1.538044477666034E-2</v>
      </c>
      <c r="P1923" s="44">
        <f>IFERROR(_xll.qlIndexFixing(ONIndex6M,I1923,TRUE,_xll.ohTrigger(RecalcTrigger,Trigger6M)),NA())</f>
        <v>1.5522118915241023E-2</v>
      </c>
      <c r="Q1923" s="183">
        <f>IFERROR(_xll.qlIndexFixing(ONIndex1Y,I1923,TRUE,_xll.ohTrigger(RecalcTrigger,Trigger1Y)),NA())</f>
        <v>1.5784709870301228E-2</v>
      </c>
    </row>
    <row r="1924" spans="2:17" x14ac:dyDescent="0.2">
      <c r="B1924" s="39" t="s">
        <v>42</v>
      </c>
      <c r="D1924" s="42">
        <f>_xll.qlCalendarAdvance(Calendar,$D1923,B1924,"f",FALSE)</f>
        <v>52860</v>
      </c>
      <c r="E1924" s="177">
        <f>_xll.qlInterestRateIndexValueDate(IndexON,D1924)</f>
        <v>52860</v>
      </c>
      <c r="F1924" s="193">
        <f>IFERROR(_xll.qlIndexFixing(IndexON,D1924,TRUE,_xll.ohTrigger(RecalcTrigger,TriggerON)),NA())</f>
        <v>1.5065254198223244E-2</v>
      </c>
      <c r="H1924" s="42">
        <f>_xll.qlCalendarAdvance(Calendar,$H1923,B1924,"f",FALSE)</f>
        <v>52860</v>
      </c>
      <c r="I1924" s="177">
        <f>_xll.qlInterestRateIndexValueDate(Index1M,$H1924)</f>
        <v>52862</v>
      </c>
      <c r="J1924" s="182">
        <f>IFERROR(_xll.qlIndexFixing(Index1M,$H1924,TRUE,_xll.ohTrigger(RecalcTrigger,Trigger1M)),NA())</f>
        <v>1.5180112374133525E-2</v>
      </c>
      <c r="K1924" s="44">
        <f>IFERROR(_xll.qlIndexFixing(Index3M,H1924,TRUE,_xll.ohTrigger(RecalcTrigger,Trigger3M)),NA())</f>
        <v>1.5423878507795986E-2</v>
      </c>
      <c r="L1924" s="44">
        <f>IFERROR(_xll.qlIndexFixing(Index6M,$H1924,TRUE,_xll.ohTrigger(RecalcTrigger,Trigger6M)),NA())</f>
        <v>1.5600460483432339E-2</v>
      </c>
      <c r="M1924" s="183">
        <f>IFERROR(_xll.qlIndexFixing(Index1Y,$H1924,TRUE,_xll.ohTrigger(RecalcTrigger,Trigger1Y)),NA())</f>
        <v>1.6001604226554254E-2</v>
      </c>
      <c r="N1924" s="182">
        <f>IFERROR(_xll.qlIndexFixing(ONIndex1M,I1924,TRUE,_xll.ohTrigger(RecalcTrigger,Trigger1M)),NA())</f>
        <v>1.5166988439174744E-2</v>
      </c>
      <c r="O1924" s="44">
        <f>IFERROR(_xll.qlIndexFixing(ONIndex3M,I1924,TRUE,_xll.ohTrigger(RecalcTrigger,Trigger3M)),NA())</f>
        <v>1.5382306995919137E-2</v>
      </c>
      <c r="P1924" s="44">
        <f>IFERROR(_xll.qlIndexFixing(ONIndex6M,I1924,TRUE,_xll.ohTrigger(RecalcTrigger,Trigger6M)),NA())</f>
        <v>1.5523309402389884E-2</v>
      </c>
      <c r="Q1924" s="183">
        <f>IFERROR(_xll.qlIndexFixing(ONIndex1Y,I1924,TRUE,_xll.ohTrigger(RecalcTrigger,Trigger1Y)),NA())</f>
        <v>1.5787094156509696E-2</v>
      </c>
    </row>
    <row r="1925" spans="2:17" x14ac:dyDescent="0.2">
      <c r="B1925" s="39" t="s">
        <v>42</v>
      </c>
      <c r="D1925" s="42">
        <f>_xll.qlCalendarAdvance(Calendar,$D1924,B1925,"f",FALSE)</f>
        <v>52867</v>
      </c>
      <c r="E1925" s="177">
        <f>_xll.qlInterestRateIndexValueDate(IndexON,D1925)</f>
        <v>52867</v>
      </c>
      <c r="F1925" s="193">
        <f>IFERROR(_xll.qlIndexFixing(IndexON,D1925,TRUE,_xll.ohTrigger(RecalcTrigger,TriggerON)),NA())</f>
        <v>1.5067498223828579E-2</v>
      </c>
      <c r="H1925" s="42">
        <f>_xll.qlCalendarAdvance(Calendar,$H1924,B1925,"f",FALSE)</f>
        <v>52867</v>
      </c>
      <c r="I1925" s="177">
        <f>_xll.qlInterestRateIndexValueDate(Index1M,$H1925)</f>
        <v>52869</v>
      </c>
      <c r="J1925" s="182">
        <f>IFERROR(_xll.qlIndexFixing(Index1M,$H1925,TRUE,_xll.ohTrigger(RecalcTrigger,Trigger1M)),NA())</f>
        <v>1.5182092811722447E-2</v>
      </c>
      <c r="K1925" s="44">
        <f>IFERROR(_xll.qlIndexFixing(Index3M,H1925,TRUE,_xll.ohTrigger(RecalcTrigger,Trigger3M)),NA())</f>
        <v>1.5426003445959876E-2</v>
      </c>
      <c r="L1925" s="44">
        <f>IFERROR(_xll.qlIndexFixing(Index6M,$H1925,TRUE,_xll.ohTrigger(RecalcTrigger,Trigger6M)),NA())</f>
        <v>1.5601905775921344E-2</v>
      </c>
      <c r="M1925" s="183">
        <f>IFERROR(_xll.qlIndexFixing(Index1Y,$H1925,TRUE,_xll.ohTrigger(RecalcTrigger,Trigger1Y)),NA())</f>
        <v>1.6005573418594942E-2</v>
      </c>
      <c r="N1925" s="182">
        <f>IFERROR(_xll.qlIndexFixing(ONIndex1M,I1925,TRUE,_xll.ohTrigger(RecalcTrigger,Trigger1M)),NA())</f>
        <v>1.5168918169869983E-2</v>
      </c>
      <c r="O1925" s="44">
        <f>IFERROR(_xll.qlIndexFixing(ONIndex3M,I1925,TRUE,_xll.ohTrigger(RecalcTrigger,Trigger3M)),NA())</f>
        <v>1.5384205984885213E-2</v>
      </c>
      <c r="P1925" s="44">
        <f>IFERROR(_xll.qlIndexFixing(ONIndex6M,I1925,TRUE,_xll.ohTrigger(RecalcTrigger,Trigger6M)),NA())</f>
        <v>1.5524517887222089E-2</v>
      </c>
      <c r="Q1925" s="183">
        <f>IFERROR(_xll.qlIndexFixing(ONIndex1Y,I1925,TRUE,_xll.ohTrigger(RecalcTrigger,Trigger1Y)),NA())</f>
        <v>1.5789534250316706E-2</v>
      </c>
    </row>
    <row r="1926" spans="2:17" x14ac:dyDescent="0.2">
      <c r="B1926" s="39" t="s">
        <v>42</v>
      </c>
      <c r="D1926" s="42">
        <f>_xll.qlCalendarAdvance(Calendar,$D1925,B1926,"f",FALSE)</f>
        <v>52874</v>
      </c>
      <c r="E1926" s="177">
        <f>_xll.qlInterestRateIndexValueDate(IndexON,D1926)</f>
        <v>52874</v>
      </c>
      <c r="F1926" s="193">
        <f>IFERROR(_xll.qlIndexFixing(IndexON,D1926,TRUE,_xll.ohTrigger(RecalcTrigger,TriggerON)),NA())</f>
        <v>1.5069781643681779E-2</v>
      </c>
      <c r="H1926" s="42">
        <f>_xll.qlCalendarAdvance(Calendar,$H1925,B1926,"f",FALSE)</f>
        <v>52874</v>
      </c>
      <c r="I1926" s="177">
        <f>_xll.qlInterestRateIndexValueDate(Index1M,$H1926)</f>
        <v>52876</v>
      </c>
      <c r="J1926" s="182">
        <f>IFERROR(_xll.qlIndexFixing(Index1M,$H1926,TRUE,_xll.ohTrigger(RecalcTrigger,Trigger1M)),NA())</f>
        <v>1.5184102636381647E-2</v>
      </c>
      <c r="K1926" s="44">
        <f>IFERROR(_xll.qlIndexFixing(Index3M,H1926,TRUE,_xll.ohTrigger(RecalcTrigger,Trigger3M)),NA())</f>
        <v>1.5428657843342831E-2</v>
      </c>
      <c r="L1926" s="44">
        <f>IFERROR(_xll.qlIndexFixing(Index6M,$H1926,TRUE,_xll.ohTrigger(RecalcTrigger,Trigger6M)),NA())</f>
        <v>1.5603818102633482E-2</v>
      </c>
      <c r="M1926" s="183">
        <f>IFERROR(_xll.qlIndexFixing(Index1Y,$H1926,TRUE,_xll.ohTrigger(RecalcTrigger,Trigger1Y)),NA())</f>
        <v>1.600953236437699E-2</v>
      </c>
      <c r="N1926" s="182">
        <f>IFERROR(_xll.qlIndexFixing(ONIndex1M,I1926,TRUE,_xll.ohTrigger(RecalcTrigger,Trigger1M)),NA())</f>
        <v>1.5170877130463722E-2</v>
      </c>
      <c r="O1926" s="44">
        <f>IFERROR(_xll.qlIndexFixing(ONIndex3M,I1926,TRUE,_xll.ohTrigger(RecalcTrigger,Trigger3M)),NA())</f>
        <v>1.5386141833086953E-2</v>
      </c>
      <c r="P1926" s="44">
        <f>IFERROR(_xll.qlIndexFixing(ONIndex6M,I1926,TRUE,_xll.ohTrigger(RecalcTrigger,Trigger6M)),NA())</f>
        <v>1.5525744411224451E-2</v>
      </c>
      <c r="Q1926" s="183">
        <f>IFERROR(_xll.qlIndexFixing(ONIndex1Y,I1926,TRUE,_xll.ohTrigger(RecalcTrigger,Trigger1Y)),NA())</f>
        <v>1.5792030283456882E-2</v>
      </c>
    </row>
    <row r="1927" spans="2:17" x14ac:dyDescent="0.2">
      <c r="B1927" s="39" t="s">
        <v>42</v>
      </c>
      <c r="D1927" s="42">
        <f>_xll.qlCalendarAdvance(Calendar,$D1926,B1927,"f",FALSE)</f>
        <v>52881</v>
      </c>
      <c r="E1927" s="177">
        <f>_xll.qlInterestRateIndexValueDate(IndexON,D1927)</f>
        <v>52881</v>
      </c>
      <c r="F1927" s="193">
        <f>IFERROR(_xll.qlIndexFixing(IndexON,D1927,TRUE,_xll.ohTrigger(RecalcTrigger,TriggerON)),NA())</f>
        <v>1.5072104556264065E-2</v>
      </c>
      <c r="H1927" s="42">
        <f>_xll.qlCalendarAdvance(Calendar,$H1926,B1927,"f",FALSE)</f>
        <v>52881</v>
      </c>
      <c r="I1927" s="177">
        <f>_xll.qlInterestRateIndexValueDate(Index1M,$H1927)</f>
        <v>52883</v>
      </c>
      <c r="J1927" s="182">
        <f>IFERROR(_xll.qlIndexFixing(Index1M,$H1927,TRUE,_xll.ohTrigger(RecalcTrigger,Trigger1M)),NA())</f>
        <v>1.5186141920343343E-2</v>
      </c>
      <c r="K1927" s="44">
        <f>IFERROR(_xll.qlIndexFixing(Index3M,H1927,TRUE,_xll.ohTrigger(RecalcTrigger,Trigger3M)),NA())</f>
        <v>1.5430860723796534E-2</v>
      </c>
      <c r="L1927" s="44">
        <f>IFERROR(_xll.qlIndexFixing(Index6M,$H1927,TRUE,_xll.ohTrigger(RecalcTrigger,Trigger6M)),NA())</f>
        <v>1.5605302233627846E-2</v>
      </c>
      <c r="M1927" s="183">
        <f>IFERROR(_xll.qlIndexFixing(Index1Y,$H1927,TRUE,_xll.ohTrigger(RecalcTrigger,Trigger1Y)),NA())</f>
        <v>1.601347280929245E-2</v>
      </c>
      <c r="N1927" s="182">
        <f>IFERROR(_xll.qlIndexFixing(ONIndex1M,I1927,TRUE,_xll.ohTrigger(RecalcTrigger,Trigger1M)),NA())</f>
        <v>1.5172865393058288E-2</v>
      </c>
      <c r="O1927" s="44">
        <f>IFERROR(_xll.qlIndexFixing(ONIndex3M,I1927,TRUE,_xll.ohTrigger(RecalcTrigger,Trigger3M)),NA())</f>
        <v>1.5388114629413252E-2</v>
      </c>
      <c r="P1927" s="44">
        <f>IFERROR(_xll.qlIndexFixing(ONIndex6M,I1927,TRUE,_xll.ohTrigger(RecalcTrigger,Trigger6M)),NA())</f>
        <v>1.5526989015324233E-2</v>
      </c>
      <c r="Q1927" s="183">
        <f>IFERROR(_xll.qlIndexFixing(ONIndex1Y,I1927,TRUE,_xll.ohTrigger(RecalcTrigger,Trigger1Y)),NA())</f>
        <v>1.579458238758491E-2</v>
      </c>
    </row>
    <row r="1928" spans="2:17" x14ac:dyDescent="0.2">
      <c r="B1928" s="39" t="s">
        <v>42</v>
      </c>
      <c r="D1928" s="42">
        <f>_xll.qlCalendarAdvance(Calendar,$D1927,B1928,"f",FALSE)</f>
        <v>52888</v>
      </c>
      <c r="E1928" s="177">
        <f>_xll.qlInterestRateIndexValueDate(IndexON,D1928)</f>
        <v>52888</v>
      </c>
      <c r="F1928" s="193">
        <f>IFERROR(_xll.qlIndexFixing(IndexON,D1928,TRUE,_xll.ohTrigger(RecalcTrigger,TriggerON)),NA())</f>
        <v>1.5074467060056662E-2</v>
      </c>
      <c r="H1928" s="42">
        <f>_xll.qlCalendarAdvance(Calendar,$H1927,B1928,"f",FALSE)</f>
        <v>52888</v>
      </c>
      <c r="I1928" s="177">
        <f>_xll.qlInterestRateIndexValueDate(Index1M,$H1928)</f>
        <v>52890</v>
      </c>
      <c r="J1928" s="182">
        <f>IFERROR(_xll.qlIndexFixing(Index1M,$H1928,TRUE,_xll.ohTrigger(RecalcTrigger,Trigger1M)),NA())</f>
        <v>1.5188210735839758E-2</v>
      </c>
      <c r="K1928" s="44">
        <f>IFERROR(_xll.qlIndexFixing(Index3M,H1928,TRUE,_xll.ohTrigger(RecalcTrigger,Trigger3M)),NA())</f>
        <v>1.5433101318640978E-2</v>
      </c>
      <c r="L1928" s="44">
        <f>IFERROR(_xll.qlIndexFixing(Index6M,$H1928,TRUE,_xll.ohTrigger(RecalcTrigger,Trigger6M)),NA())</f>
        <v>1.5606805141703197E-2</v>
      </c>
      <c r="M1928" s="183">
        <f>IFERROR(_xll.qlIndexFixing(Index1Y,$H1928,TRUE,_xll.ohTrigger(RecalcTrigger,Trigger1Y)),NA())</f>
        <v>1.6017393527956589E-2</v>
      </c>
      <c r="N1928" s="182">
        <f>IFERROR(_xll.qlIndexFixing(ONIndex1M,I1928,TRUE,_xll.ohTrigger(RecalcTrigger,Trigger1M)),NA())</f>
        <v>1.5174883029835939E-2</v>
      </c>
      <c r="O1928" s="44">
        <f>IFERROR(_xll.qlIndexFixing(ONIndex3M,I1928,TRUE,_xll.ohTrigger(RecalcTrigger,Trigger3M)),NA())</f>
        <v>1.5390124463392496E-2</v>
      </c>
      <c r="P1928" s="44">
        <f>IFERROR(_xll.qlIndexFixing(ONIndex6M,I1928,TRUE,_xll.ohTrigger(RecalcTrigger,Trigger6M)),NA())</f>
        <v>1.5528251740528631E-2</v>
      </c>
      <c r="Q1928" s="183">
        <f>IFERROR(_xll.qlIndexFixing(ONIndex1Y,I1928,TRUE,_xll.ohTrigger(RecalcTrigger,Trigger1Y)),NA())</f>
        <v>1.5797190694275542E-2</v>
      </c>
    </row>
    <row r="1929" spans="2:17" x14ac:dyDescent="0.2">
      <c r="B1929" s="39" t="s">
        <v>42</v>
      </c>
      <c r="D1929" s="42">
        <f>_xll.qlCalendarAdvance(Calendar,$D1928,B1929,"f",FALSE)</f>
        <v>52895</v>
      </c>
      <c r="E1929" s="177">
        <f>_xll.qlInterestRateIndexValueDate(IndexON,D1929)</f>
        <v>52895</v>
      </c>
      <c r="F1929" s="193">
        <f>IFERROR(_xll.qlIndexFixing(IndexON,D1929,TRUE,_xll.ohTrigger(RecalcTrigger,TriggerON)),NA())</f>
        <v>1.5076869253540792E-2</v>
      </c>
      <c r="H1929" s="42">
        <f>_xll.qlCalendarAdvance(Calendar,$H1928,B1929,"f",FALSE)</f>
        <v>52895</v>
      </c>
      <c r="I1929" s="177">
        <f>_xll.qlInterestRateIndexValueDate(Index1M,$H1929)</f>
        <v>52897</v>
      </c>
      <c r="J1929" s="182">
        <f>IFERROR(_xll.qlIndexFixing(Index1M,$H1929,TRUE,_xll.ohTrigger(RecalcTrigger,Trigger1M)),NA())</f>
        <v>1.5190309155098114E-2</v>
      </c>
      <c r="K1929" s="44">
        <f>IFERROR(_xll.qlIndexFixing(Index3M,H1929,TRUE,_xll.ohTrigger(RecalcTrigger,Trigger3M)),NA())</f>
        <v>1.5435379717534876E-2</v>
      </c>
      <c r="L1929" s="44">
        <f>IFERROR(_xll.qlIndexFixing(Index6M,$H1929,TRUE,_xll.ohTrigger(RecalcTrigger,Trigger6M)),NA())</f>
        <v>1.5608326868376659E-2</v>
      </c>
      <c r="M1929" s="183">
        <f>IFERROR(_xll.qlIndexFixing(Index1Y,$H1929,TRUE,_xll.ohTrigger(RecalcTrigger,Trigger1Y)),NA())</f>
        <v>1.6021293291887548E-2</v>
      </c>
      <c r="N1929" s="182">
        <f>IFERROR(_xll.qlIndexFixing(ONIndex1M,I1929,TRUE,_xll.ohTrigger(RecalcTrigger,Trigger1M)),NA())</f>
        <v>1.5176930112819065E-2</v>
      </c>
      <c r="O1929" s="44">
        <f>IFERROR(_xll.qlIndexFixing(ONIndex3M,I1929,TRUE,_xll.ohTrigger(RecalcTrigger,Trigger3M)),NA())</f>
        <v>1.5392171424073453E-2</v>
      </c>
      <c r="P1929" s="44">
        <f>IFERROR(_xll.qlIndexFixing(ONIndex6M,I1929,TRUE,_xll.ohTrigger(RecalcTrigger,Trigger6M)),NA())</f>
        <v>1.5529532628164588E-2</v>
      </c>
      <c r="Q1929" s="183">
        <f>IFERROR(_xll.qlIndexFixing(ONIndex1Y,I1929,TRUE,_xll.ohTrigger(RecalcTrigger,Trigger1Y)),NA())</f>
        <v>1.5799855335343338E-2</v>
      </c>
    </row>
    <row r="1930" spans="2:17" x14ac:dyDescent="0.2">
      <c r="B1930" s="39" t="s">
        <v>42</v>
      </c>
      <c r="D1930" s="42">
        <f>_xll.qlCalendarAdvance(Calendar,$D1929,B1930,"f",FALSE)</f>
        <v>52902</v>
      </c>
      <c r="E1930" s="177">
        <f>_xll.qlInterestRateIndexValueDate(IndexON,D1930)</f>
        <v>52902</v>
      </c>
      <c r="F1930" s="193">
        <f>IFERROR(_xll.qlIndexFixing(IndexON,D1930,TRUE,_xll.ohTrigger(RecalcTrigger,TriggerON)),NA())</f>
        <v>1.5079311234957871E-2</v>
      </c>
      <c r="H1930" s="42">
        <f>_xll.qlCalendarAdvance(Calendar,$H1929,B1930,"f",FALSE)</f>
        <v>52902</v>
      </c>
      <c r="I1930" s="177">
        <f>_xll.qlInterestRateIndexValueDate(Index1M,$H1930)</f>
        <v>52904</v>
      </c>
      <c r="J1930" s="182">
        <f>IFERROR(_xll.qlIndexFixing(Index1M,$H1930,TRUE,_xll.ohTrigger(RecalcTrigger,Trigger1M)),NA())</f>
        <v>1.519243725035313E-2</v>
      </c>
      <c r="K1930" s="44">
        <f>IFERROR(_xll.qlIndexFixing(Index3M,H1930,TRUE,_xll.ohTrigger(RecalcTrigger,Trigger3M)),NA())</f>
        <v>1.5437696010129995E-2</v>
      </c>
      <c r="L1930" s="44">
        <f>IFERROR(_xll.qlIndexFixing(Index6M,$H1930,TRUE,_xll.ohTrigger(RecalcTrigger,Trigger6M)),NA())</f>
        <v>1.5609413422682855E-2</v>
      </c>
      <c r="M1930" s="183">
        <f>IFERROR(_xll.qlIndexFixing(Index1Y,$H1930,TRUE,_xll.ohTrigger(RecalcTrigger,Trigger1Y)),NA())</f>
        <v>1.602517086950523E-2</v>
      </c>
      <c r="N1930" s="182">
        <f>IFERROR(_xll.qlIndexFixing(ONIndex1M,I1930,TRUE,_xll.ohTrigger(RecalcTrigger,Trigger1M)),NA())</f>
        <v>1.5179006714189924E-2</v>
      </c>
      <c r="O1930" s="44">
        <f>IFERROR(_xll.qlIndexFixing(ONIndex3M,I1930,TRUE,_xll.ohTrigger(RecalcTrigger,Trigger3M)),NA())</f>
        <v>1.5394255600824636E-2</v>
      </c>
      <c r="P1930" s="44">
        <f>IFERROR(_xll.qlIndexFixing(ONIndex6M,I1930,TRUE,_xll.ohTrigger(RecalcTrigger,Trigger6M)),NA())</f>
        <v>1.5530831719559046E-2</v>
      </c>
      <c r="Q1930" s="183">
        <f>IFERROR(_xll.qlIndexFixing(ONIndex1Y,I1930,TRUE,_xll.ohTrigger(RecalcTrigger,Trigger1Y)),NA())</f>
        <v>1.5802576442363048E-2</v>
      </c>
    </row>
    <row r="1931" spans="2:17" x14ac:dyDescent="0.2">
      <c r="B1931" s="39" t="s">
        <v>42</v>
      </c>
      <c r="D1931" s="42">
        <f>_xll.qlCalendarAdvance(Calendar,$D1930,B1931,"f",FALSE)</f>
        <v>52909</v>
      </c>
      <c r="E1931" s="177">
        <f>_xll.qlInterestRateIndexValueDate(IndexON,D1931)</f>
        <v>52909</v>
      </c>
      <c r="F1931" s="193">
        <f>IFERROR(_xll.qlIndexFixing(IndexON,D1931,TRUE,_xll.ohTrigger(RecalcTrigger,TriggerON)),NA())</f>
        <v>1.5081793103108865E-2</v>
      </c>
      <c r="H1931" s="42">
        <f>_xll.qlCalendarAdvance(Calendar,$H1930,B1931,"f",FALSE)</f>
        <v>52909</v>
      </c>
      <c r="I1931" s="177">
        <f>_xll.qlInterestRateIndexValueDate(Index1M,$H1931)</f>
        <v>52911</v>
      </c>
      <c r="J1931" s="182">
        <f>IFERROR(_xll.qlIndexFixing(Index1M,$H1931,TRUE,_xll.ohTrigger(RecalcTrigger,Trigger1M)),NA())</f>
        <v>1.5194595093837027E-2</v>
      </c>
      <c r="K1931" s="44">
        <f>IFERROR(_xll.qlIndexFixing(Index3M,H1931,TRUE,_xll.ohTrigger(RecalcTrigger,Trigger3M)),NA())</f>
        <v>1.5440050286087657E-2</v>
      </c>
      <c r="L1931" s="44">
        <f>IFERROR(_xll.qlIndexFixing(Index6M,$H1931,TRUE,_xll.ohTrigger(RecalcTrigger,Trigger6M)),NA())</f>
        <v>1.5610971479512485E-2</v>
      </c>
      <c r="M1931" s="183">
        <f>IFERROR(_xll.qlIndexFixing(Index1Y,$H1931,TRUE,_xll.ohTrigger(RecalcTrigger,Trigger1Y)),NA())</f>
        <v>1.6029025026131297E-2</v>
      </c>
      <c r="N1931" s="182">
        <f>IFERROR(_xll.qlIndexFixing(ONIndex1M,I1931,TRUE,_xll.ohTrigger(RecalcTrigger,Trigger1M)),NA())</f>
        <v>1.5181112905970906E-2</v>
      </c>
      <c r="O1931" s="44">
        <f>IFERROR(_xll.qlIndexFixing(ONIndex3M,I1931,TRUE,_xll.ohTrigger(RecalcTrigger,Trigger3M)),NA())</f>
        <v>1.5396377082854684E-2</v>
      </c>
      <c r="P1931" s="44">
        <f>IFERROR(_xll.qlIndexFixing(ONIndex6M,I1931,TRUE,_xll.ohTrigger(RecalcTrigger,Trigger6M)),NA())</f>
        <v>1.5532149055639266E-2</v>
      </c>
      <c r="Q1931" s="183">
        <f>IFERROR(_xll.qlIndexFixing(ONIndex1Y,I1931,TRUE,_xll.ohTrigger(RecalcTrigger,Trigger1Y)),NA())</f>
        <v>1.5805354146989359E-2</v>
      </c>
    </row>
    <row r="1932" spans="2:17" x14ac:dyDescent="0.2">
      <c r="B1932" s="39" t="s">
        <v>42</v>
      </c>
      <c r="D1932" s="42">
        <f>_xll.qlCalendarAdvance(Calendar,$D1931,B1932,"f",FALSE)</f>
        <v>52916</v>
      </c>
      <c r="E1932" s="177">
        <f>_xll.qlInterestRateIndexValueDate(IndexON,D1932)</f>
        <v>52916</v>
      </c>
      <c r="F1932" s="193">
        <f>IFERROR(_xll.qlIndexFixing(IndexON,D1932,TRUE,_xll.ohTrigger(RecalcTrigger,TriggerON)),NA())</f>
        <v>1.5084314956315126E-2</v>
      </c>
      <c r="H1932" s="42">
        <f>_xll.qlCalendarAdvance(Calendar,$H1931,B1932,"f",FALSE)</f>
        <v>52916</v>
      </c>
      <c r="I1932" s="177">
        <f>_xll.qlInterestRateIndexValueDate(Index1M,$H1932)</f>
        <v>52918</v>
      </c>
      <c r="J1932" s="182">
        <f>IFERROR(_xll.qlIndexFixing(Index1M,$H1932,TRUE,_xll.ohTrigger(RecalcTrigger,Trigger1M)),NA())</f>
        <v>1.5196782757777028E-2</v>
      </c>
      <c r="K1932" s="44">
        <f>IFERROR(_xll.qlIndexFixing(Index3M,H1932,TRUE,_xll.ohTrigger(RecalcTrigger,Trigger3M)),NA())</f>
        <v>1.5442442635063969E-2</v>
      </c>
      <c r="L1932" s="44">
        <f>IFERROR(_xll.qlIndexFixing(Index6M,$H1932,TRUE,_xll.ohTrigger(RecalcTrigger,Trigger6M)),NA())</f>
        <v>1.5612548475708435E-2</v>
      </c>
      <c r="M1932" s="183">
        <f>IFERROR(_xll.qlIndexFixing(Index1Y,$H1932,TRUE,_xll.ohTrigger(RecalcTrigger,Trigger1Y)),NA())</f>
        <v>1.6032854523991377E-2</v>
      </c>
      <c r="N1932" s="182">
        <f>IFERROR(_xll.qlIndexFixing(ONIndex1M,I1932,TRUE,_xll.ohTrigger(RecalcTrigger,Trigger1M)),NA())</f>
        <v>1.5183248760424206E-2</v>
      </c>
      <c r="O1932" s="44">
        <f>IFERROR(_xll.qlIndexFixing(ONIndex3M,I1932,TRUE,_xll.ohTrigger(RecalcTrigger,Trigger3M)),NA())</f>
        <v>1.5398535959372239E-2</v>
      </c>
      <c r="P1932" s="44">
        <f>IFERROR(_xll.qlIndexFixing(ONIndex6M,I1932,TRUE,_xll.ohTrigger(RecalcTrigger,Trigger6M)),NA())</f>
        <v>1.5533484677412446E-2</v>
      </c>
      <c r="Q1932" s="183">
        <f>IFERROR(_xll.qlIndexFixing(ONIndex1Y,I1932,TRUE,_xll.ohTrigger(RecalcTrigger,Trigger1Y)),NA())</f>
        <v>1.5808188581116767E-2</v>
      </c>
    </row>
    <row r="1933" spans="2:17" x14ac:dyDescent="0.2">
      <c r="B1933" s="39" t="s">
        <v>42</v>
      </c>
      <c r="D1933" s="42">
        <f>_xll.qlCalendarAdvance(Calendar,$D1932,B1933,"f",FALSE)</f>
        <v>52923</v>
      </c>
      <c r="E1933" s="177">
        <f>_xll.qlInterestRateIndexValueDate(IndexON,D1933)</f>
        <v>52923</v>
      </c>
      <c r="F1933" s="193">
        <f>IFERROR(_xll.qlIndexFixing(IndexON,D1933,TRUE,_xll.ohTrigger(RecalcTrigger,TriggerON)),NA())</f>
        <v>1.5086876892898005E-2</v>
      </c>
      <c r="H1933" s="42">
        <f>_xll.qlCalendarAdvance(Calendar,$H1932,B1933,"f",FALSE)</f>
        <v>52923</v>
      </c>
      <c r="I1933" s="177">
        <f>_xll.qlInterestRateIndexValueDate(Index1M,$H1933)</f>
        <v>52925</v>
      </c>
      <c r="J1933" s="182">
        <f>IFERROR(_xll.qlIndexFixing(Index1M,$H1933,TRUE,_xll.ohTrigger(RecalcTrigger,Trigger1M)),NA())</f>
        <v>1.5199482227162327E-2</v>
      </c>
      <c r="K1933" s="44">
        <f>IFERROR(_xll.qlIndexFixing(Index3M,H1933,TRUE,_xll.ohTrigger(RecalcTrigger,Trigger3M)),NA())</f>
        <v>1.5444873146720255E-2</v>
      </c>
      <c r="L1933" s="44">
        <f>IFERROR(_xll.qlIndexFixing(Index6M,$H1933,TRUE,_xll.ohTrigger(RecalcTrigger,Trigger6M)),NA())</f>
        <v>1.5614144452790198E-2</v>
      </c>
      <c r="M1933" s="183">
        <f>IFERROR(_xll.qlIndexFixing(Index1Y,$H1933,TRUE,_xll.ohTrigger(RecalcTrigger,Trigger1Y)),NA())</f>
        <v>1.6036658122212638E-2</v>
      </c>
      <c r="N1933" s="182">
        <f>IFERROR(_xll.qlIndexFixing(ONIndex1M,I1933,TRUE,_xll.ohTrigger(RecalcTrigger,Trigger1M)),NA())</f>
        <v>1.5185414349492277E-2</v>
      </c>
      <c r="O1933" s="44">
        <f>IFERROR(_xll.qlIndexFixing(ONIndex3M,I1933,TRUE,_xll.ohTrigger(RecalcTrigger,Trigger3M)),NA())</f>
        <v>1.5400732319585941E-2</v>
      </c>
      <c r="P1933" s="44">
        <f>IFERROR(_xll.qlIndexFixing(ONIndex6M,I1933,TRUE,_xll.ohTrigger(RecalcTrigger,Trigger6M)),NA())</f>
        <v>1.5534838626285463E-2</v>
      </c>
      <c r="Q1933" s="183">
        <f>IFERROR(_xll.qlIndexFixing(ONIndex1Y,I1933,TRUE,_xll.ohTrigger(RecalcTrigger,Trigger1Y)),NA())</f>
        <v>1.581107987616015E-2</v>
      </c>
    </row>
    <row r="1934" spans="2:17" x14ac:dyDescent="0.2">
      <c r="B1934" s="39" t="s">
        <v>42</v>
      </c>
      <c r="D1934" s="42">
        <f>_xll.qlCalendarAdvance(Calendar,$D1933,B1934,"f",FALSE)</f>
        <v>52930</v>
      </c>
      <c r="E1934" s="177">
        <f>_xll.qlInterestRateIndexValueDate(IndexON,D1934)</f>
        <v>52930</v>
      </c>
      <c r="F1934" s="193">
        <f>IFERROR(_xll.qlIndexFixing(IndexON,D1934,TRUE,_xll.ohTrigger(RecalcTrigger,TriggerON)),NA())</f>
        <v>1.5089479011578533E-2</v>
      </c>
      <c r="H1934" s="42">
        <f>_xll.qlCalendarAdvance(Calendar,$H1933,B1934,"f",FALSE)</f>
        <v>52930</v>
      </c>
      <c r="I1934" s="177">
        <f>_xll.qlInterestRateIndexValueDate(Index1M,$H1934)</f>
        <v>52932</v>
      </c>
      <c r="J1934" s="182">
        <f>IFERROR(_xll.qlIndexFixing(Index1M,$H1934,TRUE,_xll.ohTrigger(RecalcTrigger,Trigger1M)),NA())</f>
        <v>1.5201247835969212E-2</v>
      </c>
      <c r="K1934" s="44">
        <f>IFERROR(_xll.qlIndexFixing(Index3M,H1934,TRUE,_xll.ohTrigger(RecalcTrigger,Trigger3M)),NA())</f>
        <v>1.5446313107911003E-2</v>
      </c>
      <c r="L1934" s="44">
        <f>IFERROR(_xll.qlIndexFixing(Index6M,$H1934,TRUE,_xll.ohTrigger(RecalcTrigger,Trigger6M)),NA())</f>
        <v>1.5616219233908763E-2</v>
      </c>
      <c r="M1934" s="183">
        <f>IFERROR(_xll.qlIndexFixing(Index1Y,$H1934,TRUE,_xll.ohTrigger(RecalcTrigger,Trigger1Y)),NA())</f>
        <v>1.6040434576825337E-2</v>
      </c>
      <c r="N1934" s="182">
        <f>IFERROR(_xll.qlIndexFixing(ONIndex1M,I1934,TRUE,_xll.ohTrigger(RecalcTrigger,Trigger1M)),NA())</f>
        <v>1.518760974551725E-2</v>
      </c>
      <c r="O1934" s="44">
        <f>IFERROR(_xll.qlIndexFixing(ONIndex3M,I1934,TRUE,_xll.ohTrigger(RecalcTrigger,Trigger3M)),NA())</f>
        <v>1.5402966252864303E-2</v>
      </c>
      <c r="P1934" s="44">
        <f>IFERROR(_xll.qlIndexFixing(ONIndex6M,I1934,TRUE,_xll.ohTrigger(RecalcTrigger,Trigger6M)),NA())</f>
        <v>1.5536210943265516E-2</v>
      </c>
      <c r="Q1934" s="183">
        <f>IFERROR(_xll.qlIndexFixing(ONIndex1Y,I1934,TRUE,_xll.ohTrigger(RecalcTrigger,Trigger1Y)),NA())</f>
        <v>1.5814028163934069E-2</v>
      </c>
    </row>
    <row r="1935" spans="2:17" x14ac:dyDescent="0.2">
      <c r="B1935" s="39" t="s">
        <v>42</v>
      </c>
      <c r="D1935" s="42">
        <f>_xll.qlCalendarAdvance(Calendar,$D1934,B1935,"f",FALSE)</f>
        <v>52937</v>
      </c>
      <c r="E1935" s="177">
        <f>_xll.qlInterestRateIndexValueDate(IndexON,D1935)</f>
        <v>52937</v>
      </c>
      <c r="F1935" s="193">
        <f>IFERROR(_xll.qlIndexFixing(IndexON,D1935,TRUE,_xll.ohTrigger(RecalcTrigger,TriggerON)),NA())</f>
        <v>1.5092121410598125E-2</v>
      </c>
      <c r="H1935" s="42">
        <f>_xll.qlCalendarAdvance(Calendar,$H1934,B1935,"f",FALSE)</f>
        <v>52937</v>
      </c>
      <c r="I1935" s="177">
        <f>_xll.qlInterestRateIndexValueDate(Index1M,$H1935)</f>
        <v>52939</v>
      </c>
      <c r="J1935" s="182">
        <f>IFERROR(_xll.qlIndexFixing(Index1M,$H1935,TRUE,_xll.ohTrigger(RecalcTrigger,Trigger1M)),NA())</f>
        <v>1.5203525394683337E-2</v>
      </c>
      <c r="K1935" s="44">
        <f>IFERROR(_xll.qlIndexFixing(Index3M,H1935,TRUE,_xll.ohTrigger(RecalcTrigger,Trigger3M)),NA())</f>
        <v>1.5448814488991935E-2</v>
      </c>
      <c r="L1935" s="44">
        <f>IFERROR(_xll.qlIndexFixing(Index6M,$H1935,TRUE,_xll.ohTrigger(RecalcTrigger,Trigger6M)),NA())</f>
        <v>1.5617854744094507E-2</v>
      </c>
      <c r="M1935" s="183">
        <f>IFERROR(_xll.qlIndexFixing(Index1Y,$H1935,TRUE,_xll.ohTrigger(RecalcTrigger,Trigger1Y)),NA())</f>
        <v>1.6044182640764109E-2</v>
      </c>
      <c r="N1935" s="182">
        <f>IFERROR(_xll.qlIndexFixing(ONIndex1M,I1935,TRUE,_xll.ohTrigger(RecalcTrigger,Trigger1M)),NA())</f>
        <v>1.5189835020521514E-2</v>
      </c>
      <c r="O1935" s="44">
        <f>IFERROR(_xll.qlIndexFixing(ONIndex3M,I1935,TRUE,_xll.ohTrigger(RecalcTrigger,Trigger3M)),NA())</f>
        <v>1.5405237848256093E-2</v>
      </c>
      <c r="P1935" s="44">
        <f>IFERROR(_xll.qlIndexFixing(ONIndex6M,I1935,TRUE,_xll.ohTrigger(RecalcTrigger,Trigger6M)),NA())</f>
        <v>1.5537601669839418E-2</v>
      </c>
      <c r="Q1935" s="183">
        <f>IFERROR(_xll.qlIndexFixing(ONIndex1Y,I1935,TRUE,_xll.ohTrigger(RecalcTrigger,Trigger1Y)),NA())</f>
        <v>1.5817033576093209E-2</v>
      </c>
    </row>
    <row r="1936" spans="2:17" x14ac:dyDescent="0.2">
      <c r="B1936" s="39" t="s">
        <v>42</v>
      </c>
      <c r="D1936" s="42">
        <f>_xll.qlCalendarAdvance(Calendar,$D1935,B1936,"f",FALSE)</f>
        <v>52944</v>
      </c>
      <c r="E1936" s="177">
        <f>_xll.qlInterestRateIndexValueDate(IndexON,D1936)</f>
        <v>52944</v>
      </c>
      <c r="F1936" s="193">
        <f>IFERROR(_xll.qlIndexFixing(IndexON,D1936,TRUE,_xll.ohTrigger(RecalcTrigger,TriggerON)),NA())</f>
        <v>1.5094804188438005E-2</v>
      </c>
      <c r="H1936" s="42">
        <f>_xll.qlCalendarAdvance(Calendar,$H1935,B1936,"f",FALSE)</f>
        <v>52944</v>
      </c>
      <c r="I1936" s="177">
        <f>_xll.qlInterestRateIndexValueDate(Index1M,$H1936)</f>
        <v>52946</v>
      </c>
      <c r="J1936" s="182">
        <f>IFERROR(_xll.qlIndexFixing(Index1M,$H1936,TRUE,_xll.ohTrigger(RecalcTrigger,Trigger1M)),NA())</f>
        <v>1.5205833062789942E-2</v>
      </c>
      <c r="K1936" s="44">
        <f>IFERROR(_xll.qlIndexFixing(Index3M,H1936,TRUE,_xll.ohTrigger(RecalcTrigger,Trigger3M)),NA())</f>
        <v>1.5451354285604069E-2</v>
      </c>
      <c r="L1936" s="44">
        <f>IFERROR(_xll.qlIndexFixing(Index6M,$H1936,TRUE,_xll.ohTrigger(RecalcTrigger,Trigger6M)),NA())</f>
        <v>1.5619509363526305E-2</v>
      </c>
      <c r="M1936" s="183">
        <f>IFERROR(_xll.qlIndexFixing(Index1Y,$H1936,TRUE,_xll.ohTrigger(RecalcTrigger,Trigger1Y)),NA())</f>
        <v>1.6047901063866471E-2</v>
      </c>
      <c r="N1936" s="182">
        <f>IFERROR(_xll.qlIndexFixing(ONIndex1M,I1936,TRUE,_xll.ohTrigger(RecalcTrigger,Trigger1M)),NA())</f>
        <v>1.5192090246527457E-2</v>
      </c>
      <c r="O1936" s="44">
        <f>IFERROR(_xll.qlIndexFixing(ONIndex3M,I1936,TRUE,_xll.ohTrigger(RecalcTrigger,Trigger3M)),NA())</f>
        <v>1.5407547195209759E-2</v>
      </c>
      <c r="P1936" s="44">
        <f>IFERROR(_xll.qlIndexFixing(ONIndex6M,I1936,TRUE,_xll.ohTrigger(RecalcTrigger,Trigger6M)),NA())</f>
        <v>1.5539010846774559E-2</v>
      </c>
      <c r="Q1936" s="183">
        <f>IFERROR(_xll.qlIndexFixing(ONIndex1Y,I1936,TRUE,_xll.ohTrigger(RecalcTrigger,Trigger1Y)),NA())</f>
        <v>1.5820096244212323E-2</v>
      </c>
    </row>
    <row r="1937" spans="2:17" x14ac:dyDescent="0.2">
      <c r="B1937" s="39" t="s">
        <v>42</v>
      </c>
      <c r="D1937" s="42">
        <f>_xll.qlCalendarAdvance(Calendar,$D1936,B1937,"f",FALSE)</f>
        <v>52951</v>
      </c>
      <c r="E1937" s="177">
        <f>_xll.qlInterestRateIndexValueDate(IndexON,D1937)</f>
        <v>52951</v>
      </c>
      <c r="F1937" s="193">
        <f>IFERROR(_xll.qlIndexFixing(IndexON,D1937,TRUE,_xll.ohTrigger(RecalcTrigger,TriggerON)),NA())</f>
        <v>1.5097527443659331E-2</v>
      </c>
      <c r="H1937" s="42">
        <f>_xll.qlCalendarAdvance(Calendar,$H1936,B1937,"f",FALSE)</f>
        <v>52951</v>
      </c>
      <c r="I1937" s="177">
        <f>_xll.qlInterestRateIndexValueDate(Index1M,$H1937)</f>
        <v>52953</v>
      </c>
      <c r="J1937" s="182">
        <f>IFERROR(_xll.qlIndexFixing(Index1M,$H1937,TRUE,_xll.ohTrigger(RecalcTrigger,Trigger1M)),NA())</f>
        <v>1.5208170912521246E-2</v>
      </c>
      <c r="K1937" s="44">
        <f>IFERROR(_xll.qlIndexFixing(Index3M,H1937,TRUE,_xll.ohTrigger(RecalcTrigger,Trigger3M)),NA())</f>
        <v>1.5453932587405461E-2</v>
      </c>
      <c r="L1937" s="44">
        <f>IFERROR(_xll.qlIndexFixing(Index6M,$H1937,TRUE,_xll.ohTrigger(RecalcTrigger,Trigger6M)),NA())</f>
        <v>1.5621183133727862E-2</v>
      </c>
      <c r="M1937" s="183">
        <f>IFERROR(_xll.qlIndexFixing(Index1Y,$H1937,TRUE,_xll.ohTrigger(RecalcTrigger,Trigger1Y)),NA())</f>
        <v>1.6051588592873218E-2</v>
      </c>
      <c r="N1937" s="182">
        <f>IFERROR(_xll.qlIndexFixing(ONIndex1M,I1937,TRUE,_xll.ohTrigger(RecalcTrigger,Trigger1M)),NA())</f>
        <v>1.5194704415009141E-2</v>
      </c>
      <c r="O1937" s="44">
        <f>IFERROR(_xll.qlIndexFixing(ONIndex3M,I1937,TRUE,_xll.ohTrigger(RecalcTrigger,Trigger3M)),NA())</f>
        <v>1.5410232789836442E-2</v>
      </c>
      <c r="P1937" s="44">
        <f>IFERROR(_xll.qlIndexFixing(ONIndex6M,I1937,TRUE,_xll.ohTrigger(RecalcTrigger,Trigger6M)),NA())</f>
        <v>1.5540643979843338E-2</v>
      </c>
      <c r="Q1937" s="183">
        <f>IFERROR(_xll.qlIndexFixing(ONIndex1Y,I1937,TRUE,_xll.ohTrigger(RecalcTrigger,Trigger1Y)),NA())</f>
        <v>1.5823666714691598E-2</v>
      </c>
    </row>
    <row r="1938" spans="2:17" x14ac:dyDescent="0.2">
      <c r="B1938" s="39" t="s">
        <v>42</v>
      </c>
      <c r="D1938" s="42">
        <f>_xll.qlCalendarAdvance(Calendar,$D1937,B1938,"f",FALSE)</f>
        <v>52958</v>
      </c>
      <c r="E1938" s="177">
        <f>_xll.qlInterestRateIndexValueDate(IndexON,D1938)</f>
        <v>52958</v>
      </c>
      <c r="F1938" s="193">
        <f>IFERROR(_xll.qlIndexFixing(IndexON,D1938,TRUE,_xll.ohTrigger(RecalcTrigger,TriggerON)),NA())</f>
        <v>1.5100291274663391E-2</v>
      </c>
      <c r="H1938" s="42">
        <f>_xll.qlCalendarAdvance(Calendar,$H1937,B1938,"f",FALSE)</f>
        <v>52958</v>
      </c>
      <c r="I1938" s="177">
        <f>_xll.qlInterestRateIndexValueDate(Index1M,$H1938)</f>
        <v>52960</v>
      </c>
      <c r="J1938" s="182">
        <f>IFERROR(_xll.qlIndexFixing(Index1M,$H1938,TRUE,_xll.ohTrigger(RecalcTrigger,Trigger1M)),NA())</f>
        <v>1.521053901610947E-2</v>
      </c>
      <c r="K1938" s="44">
        <f>IFERROR(_xll.qlIndexFixing(Index3M,H1938,TRUE,_xll.ohTrigger(RecalcTrigger,Trigger3M)),NA())</f>
        <v>1.5456549484053284E-2</v>
      </c>
      <c r="L1938" s="44">
        <f>IFERROR(_xll.qlIndexFixing(Index6M,$H1938,TRUE,_xll.ohTrigger(RecalcTrigger,Trigger6M)),NA())</f>
        <v>1.562287609622289E-2</v>
      </c>
      <c r="M1938" s="183">
        <f>IFERROR(_xll.qlIndexFixing(Index1Y,$H1938,TRUE,_xll.ohTrigger(RecalcTrigger,Trigger1Y)),NA())</f>
        <v>1.6055243971430651E-2</v>
      </c>
      <c r="N1938" s="182">
        <f>IFERROR(_xll.qlIndexFixing(ONIndex1M,I1938,TRUE,_xll.ohTrigger(RecalcTrigger,Trigger1M)),NA())</f>
        <v>1.5196690840353355E-2</v>
      </c>
      <c r="O1938" s="44">
        <f>IFERROR(_xll.qlIndexFixing(ONIndex3M,I1938,TRUE,_xll.ohTrigger(RecalcTrigger,Trigger3M)),NA())</f>
        <v>1.5412279500637283E-2</v>
      </c>
      <c r="P1938" s="44">
        <f>IFERROR(_xll.qlIndexFixing(ONIndex6M,I1938,TRUE,_xll.ohTrigger(RecalcTrigger,Trigger6M)),NA())</f>
        <v>1.5541884716636645E-2</v>
      </c>
      <c r="Q1938" s="183">
        <f>IFERROR(_xll.qlIndexFixing(ONIndex1Y,I1938,TRUE,_xll.ohTrigger(RecalcTrigger,Trigger1Y)),NA())</f>
        <v>1.5826393875348899E-2</v>
      </c>
    </row>
    <row r="1939" spans="2:17" x14ac:dyDescent="0.2">
      <c r="B1939" s="39" t="s">
        <v>42</v>
      </c>
      <c r="D1939" s="42">
        <f>_xll.qlCalendarAdvance(Calendar,$D1938,B1939,"f",FALSE)</f>
        <v>52965</v>
      </c>
      <c r="E1939" s="177">
        <f>_xll.qlInterestRateIndexValueDate(IndexON,D1939)</f>
        <v>52965</v>
      </c>
      <c r="F1939" s="193">
        <f>IFERROR(_xll.qlIndexFixing(IndexON,D1939,TRUE,_xll.ohTrigger(RecalcTrigger,TriggerON)),NA())</f>
        <v>1.5103095780011344E-2</v>
      </c>
      <c r="H1939" s="42">
        <f>_xll.qlCalendarAdvance(Calendar,$H1938,B1939,"f",FALSE)</f>
        <v>52965</v>
      </c>
      <c r="I1939" s="177">
        <f>_xll.qlInterestRateIndexValueDate(Index1M,$H1939)</f>
        <v>52967</v>
      </c>
      <c r="J1939" s="182">
        <f>IFERROR(_xll.qlIndexFixing(Index1M,$H1939,TRUE,_xll.ohTrigger(RecalcTrigger,Trigger1M)),NA())</f>
        <v>1.521293744579183E-2</v>
      </c>
      <c r="K1939" s="44">
        <f>IFERROR(_xll.qlIndexFixing(Index3M,H1939,TRUE,_xll.ohTrigger(RecalcTrigger,Trigger3M)),NA())</f>
        <v>1.545920506520293E-2</v>
      </c>
      <c r="L1939" s="44">
        <f>IFERROR(_xll.qlIndexFixing(Index6M,$H1939,TRUE,_xll.ohTrigger(RecalcTrigger,Trigger6M)),NA())</f>
        <v>1.5624121239024038E-2</v>
      </c>
      <c r="M1939" s="183">
        <f>IFERROR(_xll.qlIndexFixing(Index1Y,$H1939,TRUE,_xll.ohTrigger(RecalcTrigger,Trigger1Y)),NA())</f>
        <v>1.6058865940088797E-2</v>
      </c>
      <c r="N1939" s="182">
        <f>IFERROR(_xll.qlIndexFixing(ONIndex1M,I1939,TRUE,_xll.ohTrigger(RecalcTrigger,Trigger1M)),NA())</f>
        <v>1.5199036352377959E-2</v>
      </c>
      <c r="O1939" s="44">
        <f>IFERROR(_xll.qlIndexFixing(ONIndex3M,I1939,TRUE,_xll.ohTrigger(RecalcTrigger,Trigger3M)),NA())</f>
        <v>1.5414702637608357E-2</v>
      </c>
      <c r="P1939" s="44">
        <f>IFERROR(_xll.qlIndexFixing(ONIndex6M,I1939,TRUE,_xll.ohTrigger(RecalcTrigger,Trigger6M)),NA())</f>
        <v>1.5543349491897729E-2</v>
      </c>
      <c r="Q1939" s="183">
        <f>IFERROR(_xll.qlIndexFixing(ONIndex1Y,I1939,TRUE,_xll.ohTrigger(RecalcTrigger,Trigger1Y)),NA())</f>
        <v>1.5829629101675735E-2</v>
      </c>
    </row>
    <row r="1940" spans="2:17" x14ac:dyDescent="0.2">
      <c r="B1940" s="39" t="s">
        <v>42</v>
      </c>
      <c r="D1940" s="42">
        <f>_xll.qlCalendarAdvance(Calendar,$D1939,B1940,"f",FALSE)</f>
        <v>52972</v>
      </c>
      <c r="E1940" s="177">
        <f>_xll.qlInterestRateIndexValueDate(IndexON,D1940)</f>
        <v>52972</v>
      </c>
      <c r="F1940" s="193">
        <f>IFERROR(_xll.qlIndexFixing(IndexON,D1940,TRUE,_xll.ohTrigger(RecalcTrigger,TriggerON)),NA())</f>
        <v>1.5105941057944605E-2</v>
      </c>
      <c r="H1940" s="42">
        <f>_xll.qlCalendarAdvance(Calendar,$H1939,B1940,"f",FALSE)</f>
        <v>52972</v>
      </c>
      <c r="I1940" s="177">
        <f>_xll.qlInterestRateIndexValueDate(Index1M,$H1940)</f>
        <v>52974</v>
      </c>
      <c r="J1940" s="182">
        <f>IFERROR(_xll.qlIndexFixing(Index1M,$H1940,TRUE,_xll.ohTrigger(RecalcTrigger,Trigger1M)),NA())</f>
        <v>1.5215366273798048E-2</v>
      </c>
      <c r="K1940" s="44">
        <f>IFERROR(_xll.qlIndexFixing(Index3M,H1940,TRUE,_xll.ohTrigger(RecalcTrigger,Trigger3M)),NA())</f>
        <v>1.5461899420518677E-2</v>
      </c>
      <c r="L1940" s="44">
        <f>IFERROR(_xll.qlIndexFixing(Index6M,$H1940,TRUE,_xll.ohTrigger(RecalcTrigger,Trigger6M)),NA())</f>
        <v>1.5625851244892103E-2</v>
      </c>
      <c r="M1940" s="183">
        <f>IFERROR(_xll.qlIndexFixing(Index1Y,$H1940,TRUE,_xll.ohTrigger(RecalcTrigger,Trigger1Y)),NA())</f>
        <v>1.6062453236303179E-2</v>
      </c>
      <c r="N1940" s="182">
        <f>IFERROR(_xll.qlIndexFixing(ONIndex1M,I1940,TRUE,_xll.ohTrigger(RecalcTrigger,Trigger1M)),NA())</f>
        <v>1.5201412103973411E-2</v>
      </c>
      <c r="O1940" s="44">
        <f>IFERROR(_xll.qlIndexFixing(ONIndex3M,I1940,TRUE,_xll.ohTrigger(RecalcTrigger,Trigger3M)),NA())</f>
        <v>1.5417163882895935E-2</v>
      </c>
      <c r="P1940" s="44">
        <f>IFERROR(_xll.qlIndexFixing(ONIndex6M,I1940,TRUE,_xll.ohTrigger(RecalcTrigger,Trigger6M)),NA())</f>
        <v>1.5544832882428139E-2</v>
      </c>
      <c r="Q1940" s="183">
        <f>IFERROR(_xll.qlIndexFixing(ONIndex1Y,I1940,TRUE,_xll.ohTrigger(RecalcTrigger,Trigger1Y)),NA())</f>
        <v>1.5832922110821102E-2</v>
      </c>
    </row>
    <row r="1941" spans="2:17" x14ac:dyDescent="0.2">
      <c r="B1941" s="39" t="s">
        <v>42</v>
      </c>
      <c r="D1941" s="42">
        <f>_xll.qlCalendarAdvance(Calendar,$D1940,B1941,"f",FALSE)</f>
        <v>52979</v>
      </c>
      <c r="E1941" s="177">
        <f>_xll.qlInterestRateIndexValueDate(IndexON,D1941)</f>
        <v>52979</v>
      </c>
      <c r="F1941" s="193">
        <f>IFERROR(_xll.qlIndexFixing(IndexON,D1941,TRUE,_xll.ohTrigger(RecalcTrigger,TriggerON)),NA())</f>
        <v>1.5108827207264142E-2</v>
      </c>
      <c r="H1941" s="42">
        <f>_xll.qlCalendarAdvance(Calendar,$H1940,B1941,"f",FALSE)</f>
        <v>52979</v>
      </c>
      <c r="I1941" s="177">
        <f>_xll.qlInterestRateIndexValueDate(Index1M,$H1941)</f>
        <v>52981</v>
      </c>
      <c r="J1941" s="182">
        <f>IFERROR(_xll.qlIndexFixing(Index1M,$H1941,TRUE,_xll.ohTrigger(RecalcTrigger,Trigger1M)),NA())</f>
        <v>1.5217825572367838E-2</v>
      </c>
      <c r="K1941" s="44">
        <f>IFERROR(_xll.qlIndexFixing(Index3M,H1941,TRUE,_xll.ohTrigger(RecalcTrigger,Trigger3M)),NA())</f>
        <v>1.546463263965947E-2</v>
      </c>
      <c r="L1941" s="44">
        <f>IFERROR(_xll.qlIndexFixing(Index6M,$H1941,TRUE,_xll.ohTrigger(RecalcTrigger,Trigger6M)),NA())</f>
        <v>1.5627600563821814E-2</v>
      </c>
      <c r="M1941" s="183">
        <f>IFERROR(_xll.qlIndexFixing(Index1Y,$H1941,TRUE,_xll.ohTrigger(RecalcTrigger,Trigger1Y)),NA())</f>
        <v>1.606600459443415E-2</v>
      </c>
      <c r="N1941" s="182">
        <f>IFERROR(_xll.qlIndexFixing(ONIndex1M,I1941,TRUE,_xll.ohTrigger(RecalcTrigger,Trigger1M)),NA())</f>
        <v>1.520381816732197E-2</v>
      </c>
      <c r="O1941" s="44">
        <f>IFERROR(_xll.qlIndexFixing(ONIndex3M,I1941,TRUE,_xll.ohTrigger(RecalcTrigger,Trigger3M)),NA())</f>
        <v>1.5419663325868527E-2</v>
      </c>
      <c r="P1941" s="44">
        <f>IFERROR(_xll.qlIndexFixing(ONIndex6M,I1941,TRUE,_xll.ohTrigger(RecalcTrigger,Trigger6M)),NA())</f>
        <v>1.5546334928995265E-2</v>
      </c>
      <c r="Q1941" s="183">
        <f>IFERROR(_xll.qlIndexFixing(ONIndex1Y,I1941,TRUE,_xll.ohTrigger(RecalcTrigger,Trigger1Y)),NA())</f>
        <v>1.5836273034279813E-2</v>
      </c>
    </row>
    <row r="1942" spans="2:17" x14ac:dyDescent="0.2">
      <c r="B1942" s="39" t="s">
        <v>42</v>
      </c>
      <c r="D1942" s="42">
        <f>_xll.qlCalendarAdvance(Calendar,$D1941,B1942,"f",FALSE)</f>
        <v>52986</v>
      </c>
      <c r="E1942" s="177">
        <f>_xll.qlInterestRateIndexValueDate(IndexON,D1942)</f>
        <v>52986</v>
      </c>
      <c r="F1942" s="193">
        <f>IFERROR(_xll.qlIndexFixing(IndexON,D1942,TRUE,_xll.ohTrigger(RecalcTrigger,TriggerON)),NA())</f>
        <v>1.5111754326051496E-2</v>
      </c>
      <c r="H1942" s="42">
        <f>_xll.qlCalendarAdvance(Calendar,$H1941,B1942,"f",FALSE)</f>
        <v>52986</v>
      </c>
      <c r="I1942" s="177">
        <f>_xll.qlInterestRateIndexValueDate(Index1M,$H1942)</f>
        <v>52988</v>
      </c>
      <c r="J1942" s="182">
        <f>IFERROR(_xll.qlIndexFixing(Index1M,$H1942,TRUE,_xll.ohTrigger(RecalcTrigger,Trigger1M)),NA())</f>
        <v>1.5220315413738417E-2</v>
      </c>
      <c r="K1942" s="44">
        <f>IFERROR(_xll.qlIndexFixing(Index3M,H1942,TRUE,_xll.ohTrigger(RecalcTrigger,Trigger3M)),NA())</f>
        <v>1.5467404812289587E-2</v>
      </c>
      <c r="L1942" s="44">
        <f>IFERROR(_xll.qlIndexFixing(Index6M,$H1942,TRUE,_xll.ohTrigger(RecalcTrigger,Trigger6M)),NA())</f>
        <v>1.5629369237337966E-2</v>
      </c>
      <c r="M1942" s="183">
        <f>IFERROR(_xll.qlIndexFixing(Index1Y,$H1942,TRUE,_xll.ohTrigger(RecalcTrigger,Trigger1Y)),NA())</f>
        <v>1.6069518745747764E-2</v>
      </c>
      <c r="N1942" s="182">
        <f>IFERROR(_xll.qlIndexFixing(ONIndex1M,I1942,TRUE,_xll.ohTrigger(RecalcTrigger,Trigger1M)),NA())</f>
        <v>1.5206254614446024E-2</v>
      </c>
      <c r="O1942" s="44">
        <f>IFERROR(_xll.qlIndexFixing(ONIndex3M,I1942,TRUE,_xll.ohTrigger(RecalcTrigger,Trigger3M)),NA())</f>
        <v>1.542220105581471E-2</v>
      </c>
      <c r="P1942" s="44">
        <f>IFERROR(_xll.qlIndexFixing(ONIndex6M,I1942,TRUE,_xll.ohTrigger(RecalcTrigger,Trigger6M)),NA())</f>
        <v>1.5547855673165856E-2</v>
      </c>
      <c r="Q1942" s="183">
        <f>IFERROR(_xll.qlIndexFixing(ONIndex1Y,I1942,TRUE,_xll.ohTrigger(RecalcTrigger,Trigger1Y)),NA())</f>
        <v>1.5839682003946365E-2</v>
      </c>
    </row>
    <row r="1943" spans="2:17" x14ac:dyDescent="0.2">
      <c r="B1943" s="39" t="s">
        <v>42</v>
      </c>
      <c r="D1943" s="42">
        <f>_xll.qlCalendarAdvance(Calendar,$D1942,B1943,"f",FALSE)</f>
        <v>52993</v>
      </c>
      <c r="E1943" s="177">
        <f>_xll.qlInterestRateIndexValueDate(IndexON,D1943)</f>
        <v>52993</v>
      </c>
      <c r="F1943" s="193">
        <f>IFERROR(_xll.qlIndexFixing(IndexON,D1943,TRUE,_xll.ohTrigger(RecalcTrigger,TriggerON)),NA())</f>
        <v>1.5114722512947765E-2</v>
      </c>
      <c r="H1943" s="42">
        <f>_xll.qlCalendarAdvance(Calendar,$H1942,B1943,"f",FALSE)</f>
        <v>52993</v>
      </c>
      <c r="I1943" s="177">
        <f>_xll.qlInterestRateIndexValueDate(Index1M,$H1943)</f>
        <v>52995</v>
      </c>
      <c r="J1943" s="182">
        <f>IFERROR(_xll.qlIndexFixing(Index1M,$H1943,TRUE,_xll.ohTrigger(RecalcTrigger,Trigger1M)),NA())</f>
        <v>1.5220819714080973E-2</v>
      </c>
      <c r="K1943" s="44">
        <f>IFERROR(_xll.qlIndexFixing(Index3M,H1943,TRUE,_xll.ohTrigger(RecalcTrigger,Trigger3M)),NA())</f>
        <v>1.5469676017016537E-2</v>
      </c>
      <c r="L1943" s="44">
        <f>IFERROR(_xll.qlIndexFixing(Index6M,$H1943,TRUE,_xll.ohTrigger(RecalcTrigger,Trigger6M)),NA())</f>
        <v>1.5631157306967122E-2</v>
      </c>
      <c r="M1943" s="183">
        <f>IFERROR(_xll.qlIndexFixing(Index1Y,$H1943,TRUE,_xll.ohTrigger(RecalcTrigger,Trigger1Y)),NA())</f>
        <v>1.6072994418416888E-2</v>
      </c>
      <c r="N1943" s="182">
        <f>IFERROR(_xll.qlIndexFixing(ONIndex1M,I1943,TRUE,_xll.ohTrigger(RecalcTrigger,Trigger1M)),NA())</f>
        <v>1.5208721517527835E-2</v>
      </c>
      <c r="O1943" s="44">
        <f>IFERROR(_xll.qlIndexFixing(ONIndex3M,I1943,TRUE,_xll.ohTrigger(RecalcTrigger,Trigger3M)),NA())</f>
        <v>1.5424777162023062E-2</v>
      </c>
      <c r="P1943" s="44">
        <f>IFERROR(_xll.qlIndexFixing(ONIndex6M,I1943,TRUE,_xll.ohTrigger(RecalcTrigger,Trigger6M)),NA())</f>
        <v>1.5549395155787238E-2</v>
      </c>
      <c r="Q1943" s="183">
        <f>IFERROR(_xll.qlIndexFixing(ONIndex1Y,I1943,TRUE,_xll.ohTrigger(RecalcTrigger,Trigger1Y)),NA())</f>
        <v>1.5843149151315572E-2</v>
      </c>
    </row>
    <row r="1944" spans="2:17" x14ac:dyDescent="0.2">
      <c r="B1944" s="39" t="s">
        <v>42</v>
      </c>
      <c r="D1944" s="42">
        <f>_xll.qlCalendarAdvance(Calendar,$D1943,B1944,"f",FALSE)</f>
        <v>53000</v>
      </c>
      <c r="E1944" s="177">
        <f>_xll.qlInterestRateIndexValueDate(IndexON,D1944)</f>
        <v>53000</v>
      </c>
      <c r="F1944" s="193">
        <f>IFERROR(_xll.qlIndexFixing(IndexON,D1944,TRUE,_xll.ohTrigger(RecalcTrigger,TriggerON)),NA())</f>
        <v>1.5117731866514106E-2</v>
      </c>
      <c r="H1944" s="42">
        <f>_xll.qlCalendarAdvance(Calendar,$H1943,B1944,"f",FALSE)</f>
        <v>53000</v>
      </c>
      <c r="I1944" s="177">
        <f>_xll.qlInterestRateIndexValueDate(Index1M,$H1944)</f>
        <v>53002</v>
      </c>
      <c r="J1944" s="182">
        <f>IFERROR(_xll.qlIndexFixing(Index1M,$H1944,TRUE,_xll.ohTrigger(RecalcTrigger,Trigger1M)),NA())</f>
        <v>1.5223361638137929E-2</v>
      </c>
      <c r="K1944" s="44">
        <f>IFERROR(_xll.qlIndexFixing(Index3M,H1944,TRUE,_xll.ohTrigger(RecalcTrigger,Trigger3M)),NA())</f>
        <v>1.5472523431663974E-2</v>
      </c>
      <c r="L1944" s="44">
        <f>IFERROR(_xll.qlIndexFixing(Index6M,$H1944,TRUE,_xll.ohTrigger(RecalcTrigger,Trigger6M)),NA())</f>
        <v>1.563296481423496E-2</v>
      </c>
      <c r="M1944" s="183">
        <f>IFERROR(_xll.qlIndexFixing(Index1Y,$H1944,TRUE,_xll.ohTrigger(RecalcTrigger,Trigger1Y)),NA())</f>
        <v>1.6076430337519876E-2</v>
      </c>
      <c r="N1944" s="182">
        <f>IFERROR(_xll.qlIndexFixing(ONIndex1M,I1944,TRUE,_xll.ohTrigger(RecalcTrigger,Trigger1M)),NA())</f>
        <v>1.5211218948669725E-2</v>
      </c>
      <c r="O1944" s="44">
        <f>IFERROR(_xll.qlIndexFixing(ONIndex3M,I1944,TRUE,_xll.ohTrigger(RecalcTrigger,Trigger3M)),NA())</f>
        <v>1.5427391733622287E-2</v>
      </c>
      <c r="P1944" s="44">
        <f>IFERROR(_xll.qlIndexFixing(ONIndex6M,I1944,TRUE,_xll.ohTrigger(RecalcTrigger,Trigger6M)),NA())</f>
        <v>1.5550953418186353E-2</v>
      </c>
      <c r="Q1944" s="183">
        <f>IFERROR(_xll.qlIndexFixing(ONIndex1Y,I1944,TRUE,_xll.ohTrigger(RecalcTrigger,Trigger1Y)),NA())</f>
        <v>1.5846674608201994E-2</v>
      </c>
    </row>
    <row r="1945" spans="2:17" x14ac:dyDescent="0.2">
      <c r="B1945" s="39" t="s">
        <v>42</v>
      </c>
      <c r="D1945" s="42">
        <f>_xll.qlCalendarAdvance(Calendar,$D1944,B1945,"f",FALSE)</f>
        <v>53007</v>
      </c>
      <c r="E1945" s="177">
        <f>_xll.qlInterestRateIndexValueDate(IndexON,D1945)</f>
        <v>53007</v>
      </c>
      <c r="F1945" s="193">
        <f>IFERROR(_xll.qlIndexFixing(IndexON,D1945,TRUE,_xll.ohTrigger(RecalcTrigger,TriggerON)),NA())</f>
        <v>1.5120782484991935E-2</v>
      </c>
      <c r="H1945" s="42">
        <f>_xll.qlCalendarAdvance(Calendar,$H1944,B1945,"f",FALSE)</f>
        <v>53007</v>
      </c>
      <c r="I1945" s="177">
        <f>_xll.qlInterestRateIndexValueDate(Index1M,$H1945)</f>
        <v>53009</v>
      </c>
      <c r="J1945" s="182">
        <f>IFERROR(_xll.qlIndexFixing(Index1M,$H1945,TRUE,_xll.ohTrigger(RecalcTrigger,Trigger1M)),NA())</f>
        <v>1.5225934295793411E-2</v>
      </c>
      <c r="K1945" s="44">
        <f>IFERROR(_xll.qlIndexFixing(Index3M,H1945,TRUE,_xll.ohTrigger(RecalcTrigger,Trigger3M)),NA())</f>
        <v>1.5475410060686081E-2</v>
      </c>
      <c r="L1945" s="44">
        <f>IFERROR(_xll.qlIndexFixing(Index6M,$H1945,TRUE,_xll.ohTrigger(RecalcTrigger,Trigger6M)),NA())</f>
        <v>1.5634791800668481E-2</v>
      </c>
      <c r="M1945" s="183">
        <f>IFERROR(_xll.qlIndexFixing(Index1Y,$H1945,TRUE,_xll.ohTrigger(RecalcTrigger,Trigger1Y)),NA())</f>
        <v>1.6079825225042539E-2</v>
      </c>
      <c r="N1945" s="182">
        <f>IFERROR(_xll.qlIndexFixing(ONIndex1M,I1945,TRUE,_xll.ohTrigger(RecalcTrigger,Trigger1M)),NA())</f>
        <v>1.5213746979894083E-2</v>
      </c>
      <c r="O1945" s="44">
        <f>IFERROR(_xll.qlIndexFixing(ONIndex3M,I1945,TRUE,_xll.ohTrigger(RecalcTrigger,Trigger3M)),NA())</f>
        <v>1.5430044859741088E-2</v>
      </c>
      <c r="P1945" s="44">
        <f>IFERROR(_xll.qlIndexFixing(ONIndex6M,I1945,TRUE,_xll.ohTrigger(RecalcTrigger,Trigger6M)),NA())</f>
        <v>1.5552530501450335E-2</v>
      </c>
      <c r="Q1945" s="183">
        <f>IFERROR(_xll.qlIndexFixing(ONIndex1Y,I1945,TRUE,_xll.ohTrigger(RecalcTrigger,Trigger1Y)),NA())</f>
        <v>1.5850258506180381E-2</v>
      </c>
    </row>
    <row r="1946" spans="2:17" x14ac:dyDescent="0.2">
      <c r="B1946" s="39" t="s">
        <v>42</v>
      </c>
      <c r="D1946" s="42">
        <f>_xll.qlCalendarAdvance(Calendar,$D1945,B1946,"f",FALSE)</f>
        <v>53014</v>
      </c>
      <c r="E1946" s="177">
        <f>_xll.qlInterestRateIndexValueDate(IndexON,D1946)</f>
        <v>53014</v>
      </c>
      <c r="F1946" s="193">
        <f>IFERROR(_xll.qlIndexFixing(IndexON,D1946,TRUE,_xll.ohTrigger(RecalcTrigger,TriggerON)),NA())</f>
        <v>1.5123874467022347E-2</v>
      </c>
      <c r="H1946" s="42">
        <f>_xll.qlCalendarAdvance(Calendar,$H1945,B1946,"f",FALSE)</f>
        <v>53014</v>
      </c>
      <c r="I1946" s="177">
        <f>_xll.qlInterestRateIndexValueDate(Index1M,$H1946)</f>
        <v>53016</v>
      </c>
      <c r="J1946" s="182">
        <f>IFERROR(_xll.qlIndexFixing(Index1M,$H1946,TRUE,_xll.ohTrigger(RecalcTrigger,Trigger1M)),NA())</f>
        <v>1.5228537759266787E-2</v>
      </c>
      <c r="K1946" s="44">
        <f>IFERROR(_xll.qlIndexFixing(Index3M,H1946,TRUE,_xll.ohTrigger(RecalcTrigger,Trigger3M)),NA())</f>
        <v>1.5478335993746862E-2</v>
      </c>
      <c r="L1946" s="44">
        <f>IFERROR(_xll.qlIndexFixing(Index6M,$H1946,TRUE,_xll.ohTrigger(RecalcTrigger,Trigger6M)),NA())</f>
        <v>1.5636638307796456E-2</v>
      </c>
      <c r="M1946" s="183">
        <f>IFERROR(_xll.qlIndexFixing(Index1Y,$H1946,TRUE,_xll.ohTrigger(RecalcTrigger,Trigger1Y)),NA())</f>
        <v>1.6083177799878588E-2</v>
      </c>
      <c r="N1946" s="182">
        <f>IFERROR(_xll.qlIndexFixing(ONIndex1M,I1946,TRUE,_xll.ohTrigger(RecalcTrigger,Trigger1M)),NA())</f>
        <v>1.5216305683463105E-2</v>
      </c>
      <c r="O1946" s="44">
        <f>IFERROR(_xll.qlIndexFixing(ONIndex3M,I1946,TRUE,_xll.ohTrigger(RecalcTrigger,Trigger3M)),NA())</f>
        <v>1.5432736629987787E-2</v>
      </c>
      <c r="P1946" s="44">
        <f>IFERROR(_xll.qlIndexFixing(ONIndex6M,I1946,TRUE,_xll.ohTrigger(RecalcTrigger,Trigger6M)),NA())</f>
        <v>1.555412644658638E-2</v>
      </c>
      <c r="Q1946" s="183">
        <f>IFERROR(_xll.qlIndexFixing(ONIndex1Y,I1946,TRUE,_xll.ohTrigger(RecalcTrigger,Trigger1Y)),NA())</f>
        <v>1.5853900976985358E-2</v>
      </c>
    </row>
    <row r="1947" spans="2:17" x14ac:dyDescent="0.2">
      <c r="B1947" s="39" t="s">
        <v>42</v>
      </c>
      <c r="D1947" s="42">
        <f>_xll.qlCalendarAdvance(Calendar,$D1946,B1947,"f",FALSE)</f>
        <v>53021</v>
      </c>
      <c r="E1947" s="177">
        <f>_xll.qlInterestRateIndexValueDate(IndexON,D1947)</f>
        <v>53021</v>
      </c>
      <c r="F1947" s="193">
        <f>IFERROR(_xll.qlIndexFixing(IndexON,D1947,TRUE,_xll.ohTrigger(RecalcTrigger,TriggerON)),NA())</f>
        <v>1.5127007910926693E-2</v>
      </c>
      <c r="H1947" s="42">
        <f>_xll.qlCalendarAdvance(Calendar,$H1946,B1947,"f",FALSE)</f>
        <v>53021</v>
      </c>
      <c r="I1947" s="177">
        <f>_xll.qlInterestRateIndexValueDate(Index1M,$H1947)</f>
        <v>53023</v>
      </c>
      <c r="J1947" s="182">
        <f>IFERROR(_xll.qlIndexFixing(Index1M,$H1947,TRUE,_xll.ohTrigger(RecalcTrigger,Trigger1M)),NA())</f>
        <v>1.5233225290778307E-2</v>
      </c>
      <c r="K1947" s="44">
        <f>IFERROR(_xll.qlIndexFixing(Index3M,H1947,TRUE,_xll.ohTrigger(RecalcTrigger,Trigger3M)),NA())</f>
        <v>1.5482957604127103E-2</v>
      </c>
      <c r="L1947" s="44">
        <f>IFERROR(_xll.qlIndexFixing(Index6M,$H1947,TRUE,_xll.ohTrigger(RecalcTrigger,Trigger6M)),NA())</f>
        <v>1.5640900382037231E-2</v>
      </c>
      <c r="M1947" s="183">
        <f>IFERROR(_xll.qlIndexFixing(Index1Y,$H1947,TRUE,_xll.ohTrigger(RecalcTrigger,Trigger1Y)),NA())</f>
        <v>1.6086486777828972E-2</v>
      </c>
      <c r="N1947" s="182">
        <f>IFERROR(_xll.qlIndexFixing(ONIndex1M,I1947,TRUE,_xll.ohTrigger(RecalcTrigger,Trigger1M)),NA())</f>
        <v>1.5218895131399179E-2</v>
      </c>
      <c r="O1947" s="44">
        <f>IFERROR(_xll.qlIndexFixing(ONIndex3M,I1947,TRUE,_xll.ohTrigger(RecalcTrigger,Trigger3M)),NA())</f>
        <v>1.5435467133251279E-2</v>
      </c>
      <c r="P1947" s="44">
        <f>IFERROR(_xll.qlIndexFixing(ONIndex6M,I1947,TRUE,_xll.ohTrigger(RecalcTrigger,Trigger6M)),NA())</f>
        <v>1.5555741295161241E-2</v>
      </c>
      <c r="Q1947" s="183">
        <f>IFERROR(_xll.qlIndexFixing(ONIndex1Y,I1947,TRUE,_xll.ohTrigger(RecalcTrigger,Trigger1Y)),NA())</f>
        <v>1.585760215227161E-2</v>
      </c>
    </row>
    <row r="1948" spans="2:17" x14ac:dyDescent="0.2">
      <c r="B1948" s="39" t="s">
        <v>42</v>
      </c>
      <c r="D1948" s="42">
        <f>_xll.qlCalendarAdvance(Calendar,$D1947,B1948,"f",FALSE)</f>
        <v>53028</v>
      </c>
      <c r="E1948" s="177">
        <f>_xll.qlInterestRateIndexValueDate(IndexON,D1948)</f>
        <v>53028</v>
      </c>
      <c r="F1948" s="193">
        <f>IFERROR(_xll.qlIndexFixing(IndexON,D1948,TRUE,_xll.ohTrigger(RecalcTrigger,TriggerON)),NA())</f>
        <v>1.5130182915346069E-2</v>
      </c>
      <c r="H1948" s="42">
        <f>_xll.qlCalendarAdvance(Calendar,$H1947,B1948,"f",FALSE)</f>
        <v>53028</v>
      </c>
      <c r="I1948" s="177">
        <f>_xll.qlInterestRateIndexValueDate(Index1M,$H1948)</f>
        <v>53030</v>
      </c>
      <c r="J1948" s="182">
        <f>IFERROR(_xll.qlIndexFixing(Index1M,$H1948,TRUE,_xll.ohTrigger(RecalcTrigger,Trigger1M)),NA())</f>
        <v>1.5236416127154036E-2</v>
      </c>
      <c r="K1948" s="44">
        <f>IFERROR(_xll.qlIndexFixing(Index3M,H1948,TRUE,_xll.ohTrigger(RecalcTrigger,Trigger3M)),NA())</f>
        <v>1.5485971316111418E-2</v>
      </c>
      <c r="L1948" s="44">
        <f>IFERROR(_xll.qlIndexFixing(Index6M,$H1948,TRUE,_xll.ohTrigger(RecalcTrigger,Trigger6M)),NA())</f>
        <v>1.5642793540877678E-2</v>
      </c>
      <c r="M1948" s="183">
        <f>IFERROR(_xll.qlIndexFixing(Index1Y,$H1948,TRUE,_xll.ohTrigger(RecalcTrigger,Trigger1Y)),NA())</f>
        <v>1.6089750871602981E-2</v>
      </c>
      <c r="N1948" s="182">
        <f>IFERROR(_xll.qlIndexFixing(ONIndex1M,I1948,TRUE,_xll.ohTrigger(RecalcTrigger,Trigger1M)),NA())</f>
        <v>1.5221515396044438E-2</v>
      </c>
      <c r="O1948" s="44">
        <f>IFERROR(_xll.qlIndexFixing(ONIndex3M,I1948,TRUE,_xll.ohTrigger(RecalcTrigger,Trigger3M)),NA())</f>
        <v>1.5438236459059951E-2</v>
      </c>
      <c r="P1948" s="44">
        <f>IFERROR(_xll.qlIndexFixing(ONIndex6M,I1948,TRUE,_xll.ohTrigger(RecalcTrigger,Trigger6M)),NA())</f>
        <v>1.5557375087782432E-2</v>
      </c>
      <c r="Q1948" s="183">
        <f>IFERROR(_xll.qlIndexFixing(ONIndex1Y,I1948,TRUE,_xll.ohTrigger(RecalcTrigger,Trigger1Y)),NA())</f>
        <v>1.586136216361389E-2</v>
      </c>
    </row>
    <row r="1949" spans="2:17" x14ac:dyDescent="0.2">
      <c r="B1949" s="39" t="s">
        <v>42</v>
      </c>
      <c r="D1949" s="42">
        <f>_xll.qlCalendarAdvance(Calendar,$D1948,B1949,"f",FALSE)</f>
        <v>53035</v>
      </c>
      <c r="E1949" s="177">
        <f>_xll.qlInterestRateIndexValueDate(IndexON,D1949)</f>
        <v>53035</v>
      </c>
      <c r="F1949" s="193">
        <f>IFERROR(_xll.qlIndexFixing(IndexON,D1949,TRUE,_xll.ohTrigger(RecalcTrigger,TriggerON)),NA())</f>
        <v>1.5133399578601825E-2</v>
      </c>
      <c r="H1949" s="42">
        <f>_xll.qlCalendarAdvance(Calendar,$H1948,B1949,"f",FALSE)</f>
        <v>53035</v>
      </c>
      <c r="I1949" s="177">
        <f>_xll.qlInterestRateIndexValueDate(Index1M,$H1949)</f>
        <v>53037</v>
      </c>
      <c r="J1949" s="182">
        <f>IFERROR(_xll.qlIndexFixing(Index1M,$H1949,TRUE,_xll.ohTrigger(RecalcTrigger,Trigger1M)),NA())</f>
        <v>1.5238605569435903E-2</v>
      </c>
      <c r="K1949" s="44">
        <f>IFERROR(_xll.qlIndexFixing(Index3M,H1949,TRUE,_xll.ohTrigger(RecalcTrigger,Trigger3M)),NA())</f>
        <v>1.5489024625525417E-2</v>
      </c>
      <c r="L1949" s="44">
        <f>IFERROR(_xll.qlIndexFixing(Index6M,$H1949,TRUE,_xll.ohTrigger(RecalcTrigger,Trigger6M)),NA())</f>
        <v>1.5644706364138325E-2</v>
      </c>
      <c r="M1949" s="183">
        <f>IFERROR(_xll.qlIndexFixing(Index1Y,$H1949,TRUE,_xll.ohTrigger(RecalcTrigger,Trigger1Y)),NA())</f>
        <v>1.6092968790819551E-2</v>
      </c>
      <c r="N1949" s="182">
        <f>IFERROR(_xll.qlIndexFixing(ONIndex1M,I1949,TRUE,_xll.ohTrigger(RecalcTrigger,Trigger1M)),NA())</f>
        <v>1.5224166549341334E-2</v>
      </c>
      <c r="O1949" s="44">
        <f>IFERROR(_xll.qlIndexFixing(ONIndex3M,I1949,TRUE,_xll.ohTrigger(RecalcTrigger,Trigger3M)),NA())</f>
        <v>1.5441044696302697E-2</v>
      </c>
      <c r="P1949" s="44">
        <f>IFERROR(_xll.qlIndexFixing(ONIndex6M,I1949,TRUE,_xll.ohTrigger(RecalcTrigger,Trigger6M)),NA())</f>
        <v>1.5559027866096642E-2</v>
      </c>
      <c r="Q1949" s="183">
        <f>IFERROR(_xll.qlIndexFixing(ONIndex1Y,I1949,TRUE,_xll.ohTrigger(RecalcTrigger,Trigger1Y)),NA())</f>
        <v>1.5865181142826756E-2</v>
      </c>
    </row>
    <row r="1950" spans="2:17" x14ac:dyDescent="0.2">
      <c r="B1950" s="39" t="s">
        <v>42</v>
      </c>
      <c r="D1950" s="42">
        <f>_xll.qlCalendarAdvance(Calendar,$D1949,B1950,"f",FALSE)</f>
        <v>53042</v>
      </c>
      <c r="E1950" s="177">
        <f>_xll.qlInterestRateIndexValueDate(IndexON,D1950)</f>
        <v>53042</v>
      </c>
      <c r="F1950" s="193">
        <f>IFERROR(_xll.qlIndexFixing(IndexON,D1950,TRUE,_xll.ohTrigger(RecalcTrigger,TriggerON)),NA())</f>
        <v>1.5136657999175185E-2</v>
      </c>
      <c r="H1950" s="42">
        <f>_xll.qlCalendarAdvance(Calendar,$H1949,B1950,"f",FALSE)</f>
        <v>53042</v>
      </c>
      <c r="I1950" s="177">
        <f>_xll.qlInterestRateIndexValueDate(Index1M,$H1950)</f>
        <v>53044</v>
      </c>
      <c r="J1950" s="182">
        <f>IFERROR(_xll.qlIndexFixing(Index1M,$H1950,TRUE,_xll.ohTrigger(RecalcTrigger,Trigger1M)),NA())</f>
        <v>1.5241342353680132E-2</v>
      </c>
      <c r="K1950" s="44">
        <f>IFERROR(_xll.qlIndexFixing(Index3M,H1950,TRUE,_xll.ohTrigger(RecalcTrigger,Trigger3M)),NA())</f>
        <v>1.5492117622049535E-2</v>
      </c>
      <c r="L1950" s="44">
        <f>IFERROR(_xll.qlIndexFixing(Index6M,$H1950,TRUE,_xll.ohTrigger(RecalcTrigger,Trigger6M)),NA())</f>
        <v>1.5646638893359707E-2</v>
      </c>
      <c r="M1950" s="183">
        <f>IFERROR(_xll.qlIndexFixing(Index1Y,$H1950,TRUE,_xll.ohTrigger(RecalcTrigger,Trigger1Y)),NA())</f>
        <v>1.6098252040044447E-2</v>
      </c>
      <c r="N1950" s="182">
        <f>IFERROR(_xll.qlIndexFixing(ONIndex1M,I1950,TRUE,_xll.ohTrigger(RecalcTrigger,Trigger1M)),NA())</f>
        <v>1.5226848663232317E-2</v>
      </c>
      <c r="O1950" s="44">
        <f>IFERROR(_xll.qlIndexFixing(ONIndex3M,I1950,TRUE,_xll.ohTrigger(RecalcTrigger,Trigger3M)),NA())</f>
        <v>1.5443891934587839E-2</v>
      </c>
      <c r="P1950" s="44">
        <f>IFERROR(_xll.qlIndexFixing(ONIndex6M,I1950,TRUE,_xll.ohTrigger(RecalcTrigger,Trigger6M)),NA())</f>
        <v>1.5560699670871259E-2</v>
      </c>
      <c r="Q1950" s="183">
        <f>IFERROR(_xll.qlIndexFixing(ONIndex1Y,I1950,TRUE,_xll.ohTrigger(RecalcTrigger,Trigger1Y)),NA())</f>
        <v>1.5869059221724768E-2</v>
      </c>
    </row>
    <row r="1951" spans="2:17" x14ac:dyDescent="0.2">
      <c r="B1951" s="39" t="s">
        <v>42</v>
      </c>
      <c r="D1951" s="42">
        <f>_xll.qlCalendarAdvance(Calendar,$D1950,B1951,"f",FALSE)</f>
        <v>53049</v>
      </c>
      <c r="E1951" s="177">
        <f>_xll.qlInterestRateIndexValueDate(IndexON,D1951)</f>
        <v>53049</v>
      </c>
      <c r="F1951" s="193">
        <f>IFERROR(_xll.qlIndexFixing(IndexON,D1951,TRUE,_xll.ohTrigger(RecalcTrigger,TriggerON)),NA())</f>
        <v>1.5139958275547372E-2</v>
      </c>
      <c r="H1951" s="42">
        <f>_xll.qlCalendarAdvance(Calendar,$H1950,B1951,"f",FALSE)</f>
        <v>53049</v>
      </c>
      <c r="I1951" s="177">
        <f>_xll.qlInterestRateIndexValueDate(Index1M,$H1951)</f>
        <v>53051</v>
      </c>
      <c r="J1951" s="182">
        <f>IFERROR(_xll.qlIndexFixing(Index1M,$H1951,TRUE,_xll.ohTrigger(RecalcTrigger,Trigger1M)),NA())</f>
        <v>1.5242541992770265E-2</v>
      </c>
      <c r="K1951" s="44">
        <f>IFERROR(_xll.qlIndexFixing(Index3M,H1951,TRUE,_xll.ohTrigger(RecalcTrigger,Trigger3M)),NA())</f>
        <v>1.5495250395371162E-2</v>
      </c>
      <c r="L1951" s="44">
        <f>IFERROR(_xll.qlIndexFixing(Index6M,$H1951,TRUE,_xll.ohTrigger(RecalcTrigger,Trigger6M)),NA())</f>
        <v>1.5647148793464415E-2</v>
      </c>
      <c r="M1951" s="183">
        <f>IFERROR(_xll.qlIndexFixing(Index1Y,$H1951,TRUE,_xll.ohTrigger(RecalcTrigger,Trigger1Y)),NA())</f>
        <v>1.6099260928601752E-2</v>
      </c>
      <c r="N1951" s="182">
        <f>IFERROR(_xll.qlIndexFixing(ONIndex1M,I1951,TRUE,_xll.ohTrigger(RecalcTrigger,Trigger1M)),NA())</f>
        <v>1.5229561810139458E-2</v>
      </c>
      <c r="O1951" s="44">
        <f>IFERROR(_xll.qlIndexFixing(ONIndex3M,I1951,TRUE,_xll.ohTrigger(RecalcTrigger,Trigger3M)),NA())</f>
        <v>1.5446778262884209E-2</v>
      </c>
      <c r="P1951" s="44">
        <f>IFERROR(_xll.qlIndexFixing(ONIndex6M,I1951,TRUE,_xll.ohTrigger(RecalcTrigger,Trigger6M)),NA())</f>
        <v>1.5562390543593096E-2</v>
      </c>
      <c r="Q1951" s="183">
        <f>IFERROR(_xll.qlIndexFixing(ONIndex1Y,I1951,TRUE,_xll.ohTrigger(RecalcTrigger,Trigger1Y)),NA())</f>
        <v>1.5872996531562933E-2</v>
      </c>
    </row>
    <row r="1952" spans="2:17" x14ac:dyDescent="0.2">
      <c r="B1952" s="39" t="s">
        <v>42</v>
      </c>
      <c r="D1952" s="42">
        <f>_xll.qlCalendarAdvance(Calendar,$D1951,B1952,"f",FALSE)</f>
        <v>53056</v>
      </c>
      <c r="E1952" s="177">
        <f>_xll.qlInterestRateIndexValueDate(IndexON,D1952)</f>
        <v>53056</v>
      </c>
      <c r="F1952" s="193">
        <f>IFERROR(_xll.qlIndexFixing(IndexON,D1952,TRUE,_xll.ohTrigger(RecalcTrigger,TriggerON)),NA())</f>
        <v>1.5143300506119672E-2</v>
      </c>
      <c r="H1952" s="42">
        <f>_xll.qlCalendarAdvance(Calendar,$H1951,B1952,"f",FALSE)</f>
        <v>53056</v>
      </c>
      <c r="I1952" s="177">
        <f>_xll.qlInterestRateIndexValueDate(Index1M,$H1952)</f>
        <v>53058</v>
      </c>
      <c r="J1952" s="182">
        <f>IFERROR(_xll.qlIndexFixing(Index1M,$H1952,TRUE,_xll.ohTrigger(RecalcTrigger,Trigger1M)),NA())</f>
        <v>1.5246909573188028E-2</v>
      </c>
      <c r="K1952" s="44">
        <f>IFERROR(_xll.qlIndexFixing(Index3M,H1952,TRUE,_xll.ohTrigger(RecalcTrigger,Trigger3M)),NA())</f>
        <v>1.5497855719513289E-2</v>
      </c>
      <c r="L1952" s="44">
        <f>IFERROR(_xll.qlIndexFixing(Index6M,$H1952,TRUE,_xll.ohTrigger(RecalcTrigger,Trigger6M)),NA())</f>
        <v>1.5649205774812949E-2</v>
      </c>
      <c r="M1952" s="183">
        <f>IFERROR(_xll.qlIndexFixing(Index1Y,$H1952,TRUE,_xll.ohTrigger(RecalcTrigger,Trigger1Y)),NA())</f>
        <v>1.6102332550953946E-2</v>
      </c>
      <c r="N1952" s="182">
        <f>IFERROR(_xll.qlIndexFixing(ONIndex1M,I1952,TRUE,_xll.ohTrigger(RecalcTrigger,Trigger1M)),NA())</f>
        <v>1.5233095857354328E-2</v>
      </c>
      <c r="O1952" s="44">
        <f>IFERROR(_xll.qlIndexFixing(ONIndex3M,I1952,TRUE,_xll.ohTrigger(RecalcTrigger,Trigger3M)),NA())</f>
        <v>1.545054683873559E-2</v>
      </c>
      <c r="P1952" s="44">
        <f>IFERROR(_xll.qlIndexFixing(ONIndex6M,I1952,TRUE,_xll.ohTrigger(RecalcTrigger,Trigger6M)),NA())</f>
        <v>1.5564592607004712E-2</v>
      </c>
      <c r="Q1952" s="183">
        <f>IFERROR(_xll.qlIndexFixing(ONIndex1Y,I1952,TRUE,_xll.ohTrigger(RecalcTrigger,Trigger1Y)),NA())</f>
        <v>1.5878146032708429E-2</v>
      </c>
    </row>
    <row r="1953" spans="2:17" x14ac:dyDescent="0.2">
      <c r="B1953" s="39" t="s">
        <v>42</v>
      </c>
      <c r="D1953" s="42">
        <f>_xll.qlCalendarAdvance(Calendar,$D1952,B1953,"f",FALSE)</f>
        <v>53063</v>
      </c>
      <c r="E1953" s="177">
        <f>_xll.qlInterestRateIndexValueDate(IndexON,D1953)</f>
        <v>53063</v>
      </c>
      <c r="F1953" s="193">
        <f>IFERROR(_xll.qlIndexFixing(IndexON,D1953,TRUE,_xll.ohTrigger(RecalcTrigger,TriggerON)),NA())</f>
        <v>1.5146684789533182E-2</v>
      </c>
      <c r="H1953" s="42">
        <f>_xll.qlCalendarAdvance(Calendar,$H1952,B1953,"f",FALSE)</f>
        <v>53063</v>
      </c>
      <c r="I1953" s="177">
        <f>_xll.qlInterestRateIndexValueDate(Index1M,$H1953)</f>
        <v>53065</v>
      </c>
      <c r="J1953" s="182">
        <f>IFERROR(_xll.qlIndexFixing(Index1M,$H1953,TRUE,_xll.ohTrigger(RecalcTrigger,Trigger1M)),NA())</f>
        <v>1.5249740152926128E-2</v>
      </c>
      <c r="K1953" s="44">
        <f>IFERROR(_xll.qlIndexFixing(Index3M,H1953,TRUE,_xll.ohTrigger(RecalcTrigger,Trigger3M)),NA())</f>
        <v>1.5501065306639474E-2</v>
      </c>
      <c r="L1953" s="44">
        <f>IFERROR(_xll.qlIndexFixing(Index6M,$H1953,TRUE,_xll.ohTrigger(RecalcTrigger,Trigger6M)),NA())</f>
        <v>1.5651364372297312E-2</v>
      </c>
      <c r="M1953" s="183">
        <f>IFERROR(_xll.qlIndexFixing(Index1Y,$H1953,TRUE,_xll.ohTrigger(RecalcTrigger,Trigger1Y)),NA())</f>
        <v>1.6105352806323366E-2</v>
      </c>
      <c r="N1953" s="182">
        <f>IFERROR(_xll.qlIndexFixing(ONIndex1M,I1953,TRUE,_xll.ohTrigger(RecalcTrigger,Trigger1M)),NA())</f>
        <v>1.5235081491251634E-2</v>
      </c>
      <c r="O1953" s="44">
        <f>IFERROR(_xll.qlIndexFixing(ONIndex3M,I1953,TRUE,_xll.ohTrigger(RecalcTrigger,Trigger3M)),NA())</f>
        <v>1.5452668546984683E-2</v>
      </c>
      <c r="P1953" s="44">
        <f>IFERROR(_xll.qlIndexFixing(ONIndex6M,I1953,TRUE,_xll.ohTrigger(RecalcTrigger,Trigger6M)),NA())</f>
        <v>1.5565829656907226E-2</v>
      </c>
      <c r="Q1953" s="183">
        <f>IFERROR(_xll.qlIndexFixing(ONIndex1Y,I1953,TRUE,_xll.ohTrigger(RecalcTrigger,Trigger1Y)),NA())</f>
        <v>1.5881049371717637E-2</v>
      </c>
    </row>
    <row r="1954" spans="2:17" x14ac:dyDescent="0.2">
      <c r="B1954" s="39" t="s">
        <v>42</v>
      </c>
      <c r="D1954" s="42">
        <f>_xll.qlCalendarAdvance(Calendar,$D1953,B1954,"f",FALSE)</f>
        <v>53070</v>
      </c>
      <c r="E1954" s="177">
        <f>_xll.qlInterestRateIndexValueDate(IndexON,D1954)</f>
        <v>53070</v>
      </c>
      <c r="F1954" s="193">
        <f>IFERROR(_xll.qlIndexFixing(IndexON,D1954,TRUE,_xll.ohTrigger(RecalcTrigger,TriggerON)),NA())</f>
        <v>1.5150111223949381E-2</v>
      </c>
      <c r="H1954" s="42">
        <f>_xll.qlCalendarAdvance(Calendar,$H1953,B1954,"f",FALSE)</f>
        <v>53070</v>
      </c>
      <c r="I1954" s="177">
        <f>_xll.qlInterestRateIndexValueDate(Index1M,$H1954)</f>
        <v>53072</v>
      </c>
      <c r="J1954" s="182">
        <f>IFERROR(_xll.qlIndexFixing(Index1M,$H1954,TRUE,_xll.ohTrigger(RecalcTrigger,Trigger1M)),NA())</f>
        <v>1.5252602142311611E-2</v>
      </c>
      <c r="K1954" s="44">
        <f>IFERROR(_xll.qlIndexFixing(Index3M,H1954,TRUE,_xll.ohTrigger(RecalcTrigger,Trigger3M)),NA())</f>
        <v>1.5504314931470677E-2</v>
      </c>
      <c r="L1954" s="44">
        <f>IFERROR(_xll.qlIndexFixing(Index6M,$H1954,TRUE,_xll.ohTrigger(RecalcTrigger,Trigger6M)),NA())</f>
        <v>1.5653622923851182E-2</v>
      </c>
      <c r="M1954" s="183">
        <f>IFERROR(_xll.qlIndexFixing(Index1Y,$H1954,TRUE,_xll.ohTrigger(RecalcTrigger,Trigger1Y)),NA())</f>
        <v>1.6108320388880916E-2</v>
      </c>
      <c r="N1954" s="182">
        <f>IFERROR(_xll.qlIndexFixing(ONIndex1M,I1954,TRUE,_xll.ohTrigger(RecalcTrigger,Trigger1M)),NA())</f>
        <v>1.5237888169501446E-2</v>
      </c>
      <c r="O1954" s="44">
        <f>IFERROR(_xll.qlIndexFixing(ONIndex3M,I1954,TRUE,_xll.ohTrigger(RecalcTrigger,Trigger3M)),NA())</f>
        <v>1.5455672681126131E-2</v>
      </c>
      <c r="P1954" s="44">
        <f>IFERROR(_xll.qlIndexFixing(ONIndex6M,I1954,TRUE,_xll.ohTrigger(RecalcTrigger,Trigger6M)),NA())</f>
        <v>1.5567577979913594E-2</v>
      </c>
      <c r="Q1954" s="183">
        <f>IFERROR(_xll.qlIndexFixing(ONIndex1Y,I1954,TRUE,_xll.ohTrigger(RecalcTrigger,Trigger1Y)),NA())</f>
        <v>1.5885165165343551E-2</v>
      </c>
    </row>
    <row r="1955" spans="2:17" x14ac:dyDescent="0.2">
      <c r="B1955" s="39" t="s">
        <v>42</v>
      </c>
      <c r="D1955" s="42">
        <f>_xll.qlCalendarAdvance(Calendar,$D1954,B1955,"f",FALSE)</f>
        <v>53077</v>
      </c>
      <c r="E1955" s="177">
        <f>_xll.qlInterestRateIndexValueDate(IndexON,D1955)</f>
        <v>53077</v>
      </c>
      <c r="F1955" s="193">
        <f>IFERROR(_xll.qlIndexFixing(IndexON,D1955,TRUE,_xll.ohTrigger(RecalcTrigger,TriggerON)),NA())</f>
        <v>1.5153579908169235E-2</v>
      </c>
      <c r="H1955" s="42">
        <f>_xll.qlCalendarAdvance(Calendar,$H1954,B1955,"f",FALSE)</f>
        <v>53077</v>
      </c>
      <c r="I1955" s="177">
        <f>_xll.qlInterestRateIndexValueDate(Index1M,$H1955)</f>
        <v>53079</v>
      </c>
      <c r="J1955" s="182">
        <f>IFERROR(_xll.qlIndexFixing(Index1M,$H1955,TRUE,_xll.ohTrigger(RecalcTrigger,Trigger1M)),NA())</f>
        <v>1.5255495613579195E-2</v>
      </c>
      <c r="K1955" s="44">
        <f>IFERROR(_xll.qlIndexFixing(Index3M,H1955,TRUE,_xll.ohTrigger(RecalcTrigger,Trigger3M)),NA())</f>
        <v>1.5507604683696913E-2</v>
      </c>
      <c r="L1955" s="44">
        <f>IFERROR(_xll.qlIndexFixing(Index6M,$H1955,TRUE,_xll.ohTrigger(RecalcTrigger,Trigger6M)),NA())</f>
        <v>1.5655979762678449E-2</v>
      </c>
      <c r="M1955" s="183">
        <f>IFERROR(_xll.qlIndexFixing(Index1Y,$H1955,TRUE,_xll.ohTrigger(RecalcTrigger,Trigger1Y)),NA())</f>
        <v>1.6111233989710889E-2</v>
      </c>
      <c r="N1955" s="182">
        <f>IFERROR(_xll.qlIndexFixing(ONIndex1M,I1955,TRUE,_xll.ohTrigger(RecalcTrigger,Trigger1M)),NA())</f>
        <v>1.5241134158898717E-2</v>
      </c>
      <c r="O1955" s="44">
        <f>IFERROR(_xll.qlIndexFixing(ONIndex3M,I1955,TRUE,_xll.ohTrigger(RecalcTrigger,Trigger3M)),NA())</f>
        <v>1.5459154285091259E-2</v>
      </c>
      <c r="P1955" s="44">
        <f>IFERROR(_xll.qlIndexFixing(ONIndex6M,I1955,TRUE,_xll.ohTrigger(RecalcTrigger,Trigger6M)),NA())</f>
        <v>1.5569599615492535E-2</v>
      </c>
      <c r="Q1955" s="183">
        <f>IFERROR(_xll.qlIndexFixing(ONIndex1Y,I1955,TRUE,_xll.ohTrigger(RecalcTrigger,Trigger1Y)),NA())</f>
        <v>1.588994211002337E-2</v>
      </c>
    </row>
    <row r="1956" spans="2:17" x14ac:dyDescent="0.2">
      <c r="B1956" s="39" t="s">
        <v>42</v>
      </c>
      <c r="D1956" s="42">
        <f>_xll.qlCalendarAdvance(Calendar,$D1955,B1956,"f",FALSE)</f>
        <v>53084</v>
      </c>
      <c r="E1956" s="177">
        <f>_xll.qlInterestRateIndexValueDate(IndexON,D1956)</f>
        <v>53084</v>
      </c>
      <c r="F1956" s="193">
        <f>IFERROR(_xll.qlIndexFixing(IndexON,D1956,TRUE,_xll.ohTrigger(RecalcTrigger,TriggerON)),NA())</f>
        <v>1.5157090940354223E-2</v>
      </c>
      <c r="H1956" s="42">
        <f>_xll.qlCalendarAdvance(Calendar,$H1955,B1956,"f",FALSE)</f>
        <v>53084</v>
      </c>
      <c r="I1956" s="177">
        <f>_xll.qlInterestRateIndexValueDate(Index1M,$H1956)</f>
        <v>53086</v>
      </c>
      <c r="J1956" s="182">
        <f>IFERROR(_xll.qlIndexFixing(Index1M,$H1956,TRUE,_xll.ohTrigger(RecalcTrigger,Trigger1M)),NA())</f>
        <v>1.5258420638968595E-2</v>
      </c>
      <c r="K1956" s="44">
        <f>IFERROR(_xll.qlIndexFixing(Index3M,H1956,TRUE,_xll.ohTrigger(RecalcTrigger,Trigger3M)),NA())</f>
        <v>1.551151405303177E-2</v>
      </c>
      <c r="L1956" s="44">
        <f>IFERROR(_xll.qlIndexFixing(Index6M,$H1956,TRUE,_xll.ohTrigger(RecalcTrigger,Trigger6M)),NA())</f>
        <v>1.5660086009309057E-2</v>
      </c>
      <c r="M1956" s="183">
        <f>IFERROR(_xll.qlIndexFixing(Index1Y,$H1956,TRUE,_xll.ohTrigger(RecalcTrigger,Trigger1Y)),NA())</f>
        <v>1.6114092296810718E-2</v>
      </c>
      <c r="N1956" s="182">
        <f>IFERROR(_xll.qlIndexFixing(ONIndex1M,I1956,TRUE,_xll.ohTrigger(RecalcTrigger,Trigger1M)),NA())</f>
        <v>1.5243595562619561E-2</v>
      </c>
      <c r="O1956" s="44">
        <f>IFERROR(_xll.qlIndexFixing(ONIndex3M,I1956,TRUE,_xll.ohTrigger(RecalcTrigger,Trigger3M)),NA())</f>
        <v>1.54617993799544E-2</v>
      </c>
      <c r="P1956" s="44">
        <f>IFERROR(_xll.qlIndexFixing(ONIndex6M,I1956,TRUE,_xll.ohTrigger(RecalcTrigger,Trigger6M)),NA())</f>
        <v>1.5571132364140539E-2</v>
      </c>
      <c r="Q1956" s="183">
        <f>IFERROR(_xll.qlIndexFixing(ONIndex1Y,I1956,TRUE,_xll.ohTrigger(RecalcTrigger,Trigger1Y)),NA())</f>
        <v>1.5893576157806066E-2</v>
      </c>
    </row>
    <row r="1957" spans="2:17" x14ac:dyDescent="0.2">
      <c r="B1957" s="39" t="s">
        <v>42</v>
      </c>
      <c r="D1957" s="42">
        <f>_xll.qlCalendarAdvance(Calendar,$D1956,B1957,"f",FALSE)</f>
        <v>53091</v>
      </c>
      <c r="E1957" s="177">
        <f>_xll.qlInterestRateIndexValueDate(IndexON,D1957)</f>
        <v>53091</v>
      </c>
      <c r="F1957" s="193">
        <f>IFERROR(_xll.qlIndexFixing(IndexON,D1957,TRUE,_xll.ohTrigger(RecalcTrigger,TriggerON)),NA())</f>
        <v>1.5160644419225378E-2</v>
      </c>
      <c r="H1957" s="42">
        <f>_xll.qlCalendarAdvance(Calendar,$H1956,B1957,"f",FALSE)</f>
        <v>53091</v>
      </c>
      <c r="I1957" s="177">
        <f>_xll.qlInterestRateIndexValueDate(Index1M,$H1957)</f>
        <v>53093</v>
      </c>
      <c r="J1957" s="182">
        <f>IFERROR(_xll.qlIndexFixing(Index1M,$H1957,TRUE,_xll.ohTrigger(RecalcTrigger,Trigger1M)),NA())</f>
        <v>1.5261377290719524E-2</v>
      </c>
      <c r="K1957" s="44">
        <f>IFERROR(_xll.qlIndexFixing(Index3M,H1957,TRUE,_xll.ohTrigger(RecalcTrigger,Trigger3M)),NA())</f>
        <v>1.5514887370614428E-2</v>
      </c>
      <c r="L1957" s="44">
        <f>IFERROR(_xll.qlIndexFixing(Index6M,$H1957,TRUE,_xll.ohTrigger(RecalcTrigger,Trigger6M)),NA())</f>
        <v>1.566266238790812E-2</v>
      </c>
      <c r="M1957" s="183">
        <f>IFERROR(_xll.qlIndexFixing(Index1Y,$H1957,TRUE,_xll.ohTrigger(RecalcTrigger,Trigger1Y)),NA())</f>
        <v>1.6116893995090777E-2</v>
      </c>
      <c r="N1957" s="182">
        <f>IFERROR(_xll.qlIndexFixing(ONIndex1M,I1957,TRUE,_xll.ohTrigger(RecalcTrigger,Trigger1M)),NA())</f>
        <v>1.5246496421452704E-2</v>
      </c>
      <c r="O1957" s="44">
        <f>IFERROR(_xll.qlIndexFixing(ONIndex3M,I1957,TRUE,_xll.ohTrigger(RecalcTrigger,Trigger3M)),NA())</f>
        <v>1.5464922123298308E-2</v>
      </c>
      <c r="P1957" s="44">
        <f>IFERROR(_xll.qlIndexFixing(ONIndex6M,I1957,TRUE,_xll.ohTrigger(RecalcTrigger,Trigger6M)),NA())</f>
        <v>1.5572938507775191E-2</v>
      </c>
      <c r="Q1957" s="183">
        <f>IFERROR(_xll.qlIndexFixing(ONIndex1Y,I1957,TRUE,_xll.ohTrigger(RecalcTrigger,Trigger1Y)),NA())</f>
        <v>1.5897871620031978E-2</v>
      </c>
    </row>
    <row r="1958" spans="2:17" x14ac:dyDescent="0.2">
      <c r="B1958" s="39" t="s">
        <v>42</v>
      </c>
      <c r="D1958" s="42">
        <f>_xll.qlCalendarAdvance(Calendar,$D1957,B1958,"f",FALSE)</f>
        <v>53098</v>
      </c>
      <c r="E1958" s="177">
        <f>_xll.qlInterestRateIndexValueDate(IndexON,D1958)</f>
        <v>53098</v>
      </c>
      <c r="F1958" s="193">
        <f>IFERROR(_xll.qlIndexFixing(IndexON,D1958,TRUE,_xll.ohTrigger(RecalcTrigger,TriggerON)),NA())</f>
        <v>1.5164240442944177E-2</v>
      </c>
      <c r="H1958" s="42">
        <f>_xll.qlCalendarAdvance(Calendar,$H1957,B1958,"f",FALSE)</f>
        <v>53098</v>
      </c>
      <c r="I1958" s="177">
        <f>_xll.qlInterestRateIndexValueDate(Index1M,$H1958)</f>
        <v>53100</v>
      </c>
      <c r="J1958" s="182">
        <f>IFERROR(_xll.qlIndexFixing(Index1M,$H1958,TRUE,_xll.ohTrigger(RecalcTrigger,Trigger1M)),NA())</f>
        <v>1.5264365641071698E-2</v>
      </c>
      <c r="K1958" s="44">
        <f>IFERROR(_xll.qlIndexFixing(Index3M,H1958,TRUE,_xll.ohTrigger(RecalcTrigger,Trigger3M)),NA())</f>
        <v>1.5518301092834983E-2</v>
      </c>
      <c r="L1958" s="44">
        <f>IFERROR(_xll.qlIndexFixing(Index6M,$H1958,TRUE,_xll.ohTrigger(RecalcTrigger,Trigger6M)),NA())</f>
        <v>1.566533013687867E-2</v>
      </c>
      <c r="M1958" s="183">
        <f>IFERROR(_xll.qlIndexFixing(Index1Y,$H1958,TRUE,_xll.ohTrigger(RecalcTrigger,Trigger1Y)),NA())</f>
        <v>1.6119637766376347E-2</v>
      </c>
      <c r="N1958" s="182">
        <f>IFERROR(_xll.qlIndexFixing(ONIndex1M,I1958,TRUE,_xll.ohTrigger(RecalcTrigger,Trigger1M)),NA())</f>
        <v>1.524942881809821E-2</v>
      </c>
      <c r="O1958" s="44">
        <f>IFERROR(_xll.qlIndexFixing(ONIndex3M,I1958,TRUE,_xll.ohTrigger(RecalcTrigger,Trigger3M)),NA())</f>
        <v>1.54680845812738E-2</v>
      </c>
      <c r="P1958" s="44">
        <f>IFERROR(_xll.qlIndexFixing(ONIndex6M,I1958,TRUE,_xll.ohTrigger(RecalcTrigger,Trigger6M)),NA())</f>
        <v>1.5574764007206809E-2</v>
      </c>
      <c r="Q1958" s="183">
        <f>IFERROR(_xll.qlIndexFixing(ONIndex1Y,I1958,TRUE,_xll.ohTrigger(RecalcTrigger,Trigger1Y)),NA())</f>
        <v>1.5902227235260469E-2</v>
      </c>
    </row>
    <row r="1959" spans="2:17" x14ac:dyDescent="0.2">
      <c r="B1959" s="39" t="s">
        <v>42</v>
      </c>
      <c r="D1959" s="42">
        <f>_xll.qlCalendarAdvance(Calendar,$D1958,B1959,"f",FALSE)</f>
        <v>53105</v>
      </c>
      <c r="E1959" s="177">
        <f>_xll.qlInterestRateIndexValueDate(IndexON,D1959)</f>
        <v>53105</v>
      </c>
      <c r="F1959" s="193">
        <f>IFERROR(_xll.qlIndexFixing(IndexON,D1959,TRUE,_xll.ohTrigger(RecalcTrigger,TriggerON)),NA())</f>
        <v>1.5167879110311588E-2</v>
      </c>
      <c r="H1959" s="42">
        <f>_xll.qlCalendarAdvance(Calendar,$H1958,B1959,"f",FALSE)</f>
        <v>53105</v>
      </c>
      <c r="I1959" s="177">
        <f>_xll.qlInterestRateIndexValueDate(Index1M,$H1959)</f>
        <v>53107</v>
      </c>
      <c r="J1959" s="182">
        <f>IFERROR(_xll.qlIndexFixing(Index1M,$H1959,TRUE,_xll.ohTrigger(RecalcTrigger,Trigger1M)),NA())</f>
        <v>1.5267385762264829E-2</v>
      </c>
      <c r="K1959" s="44">
        <f>IFERROR(_xll.qlIndexFixing(Index3M,H1959,TRUE,_xll.ohTrigger(RecalcTrigger,Trigger3M)),NA())</f>
        <v>1.552175530938951E-2</v>
      </c>
      <c r="L1959" s="44">
        <f>IFERROR(_xll.qlIndexFixing(Index6M,$H1959,TRUE,_xll.ohTrigger(RecalcTrigger,Trigger6M)),NA())</f>
        <v>1.5668087596129282E-2</v>
      </c>
      <c r="M1959" s="183">
        <f>IFERROR(_xll.qlIndexFixing(Index1Y,$H1959,TRUE,_xll.ohTrigger(RecalcTrigger,Trigger1Y)),NA())</f>
        <v>1.6122322289408492E-2</v>
      </c>
      <c r="N1959" s="182">
        <f>IFERROR(_xll.qlIndexFixing(ONIndex1M,I1959,TRUE,_xll.ohTrigger(RecalcTrigger,Trigger1M)),NA())</f>
        <v>1.5252392824658401E-2</v>
      </c>
      <c r="O1959" s="44">
        <f>IFERROR(_xll.qlIndexFixing(ONIndex3M,I1959,TRUE,_xll.ohTrigger(RecalcTrigger,Trigger3M)),NA())</f>
        <v>1.5471286843329324E-2</v>
      </c>
      <c r="P1959" s="44">
        <f>IFERROR(_xll.qlIndexFixing(ONIndex6M,I1959,TRUE,_xll.ohTrigger(RecalcTrigger,Trigger6M)),NA())</f>
        <v>1.5576608903762335E-2</v>
      </c>
      <c r="Q1959" s="183">
        <f>IFERROR(_xll.qlIndexFixing(ONIndex1Y,I1959,TRUE,_xll.ohTrigger(RecalcTrigger,Trigger1Y)),NA())</f>
        <v>1.5906643135146226E-2</v>
      </c>
    </row>
    <row r="1960" spans="2:17" x14ac:dyDescent="0.2">
      <c r="B1960" s="39" t="s">
        <v>42</v>
      </c>
      <c r="D1960" s="42">
        <f>_xll.qlCalendarAdvance(Calendar,$D1959,B1960,"f",FALSE)</f>
        <v>53112</v>
      </c>
      <c r="E1960" s="177">
        <f>_xll.qlInterestRateIndexValueDate(IndexON,D1960)</f>
        <v>53112</v>
      </c>
      <c r="F1960" s="193">
        <f>IFERROR(_xll.qlIndexFixing(IndexON,D1960,TRUE,_xll.ohTrigger(RecalcTrigger,TriggerON)),NA())</f>
        <v>1.5171560519489091E-2</v>
      </c>
      <c r="H1960" s="42">
        <f>_xll.qlCalendarAdvance(Calendar,$H1959,B1960,"f",FALSE)</f>
        <v>53112</v>
      </c>
      <c r="I1960" s="177">
        <f>_xll.qlInterestRateIndexValueDate(Index1M,$H1960)</f>
        <v>53114</v>
      </c>
      <c r="J1960" s="182">
        <f>IFERROR(_xll.qlIndexFixing(Index1M,$H1960,TRUE,_xll.ohTrigger(RecalcTrigger,Trigger1M)),NA())</f>
        <v>1.5270437726548625E-2</v>
      </c>
      <c r="K1960" s="44">
        <f>IFERROR(_xll.qlIndexFixing(Index3M,H1960,TRUE,_xll.ohTrigger(RecalcTrigger,Trigger3M)),NA())</f>
        <v>1.5525250109977563E-2</v>
      </c>
      <c r="L1960" s="44">
        <f>IFERROR(_xll.qlIndexFixing(Index6M,$H1960,TRUE,_xll.ohTrigger(RecalcTrigger,Trigger6M)),NA())</f>
        <v>1.5669179596506388E-2</v>
      </c>
      <c r="M1960" s="183">
        <f>IFERROR(_xll.qlIndexFixing(Index1Y,$H1960,TRUE,_xll.ohTrigger(RecalcTrigger,Trigger1Y)),NA())</f>
        <v>1.6124946239842959E-2</v>
      </c>
      <c r="N1960" s="182">
        <f>IFERROR(_xll.qlIndexFixing(ONIndex1M,I1960,TRUE,_xll.ohTrigger(RecalcTrigger,Trigger1M)),NA())</f>
        <v>1.5255388513155665E-2</v>
      </c>
      <c r="O1960" s="44">
        <f>IFERROR(_xll.qlIndexFixing(ONIndex3M,I1960,TRUE,_xll.ohTrigger(RecalcTrigger,Trigger3M)),NA())</f>
        <v>1.5474528998753456E-2</v>
      </c>
      <c r="P1960" s="44">
        <f>IFERROR(_xll.qlIndexFixing(ONIndex6M,I1960,TRUE,_xll.ohTrigger(RecalcTrigger,Trigger6M)),NA())</f>
        <v>1.5578473238448964E-2</v>
      </c>
      <c r="Q1960" s="183">
        <f>IFERROR(_xll.qlIndexFixing(ONIndex1Y,I1960,TRUE,_xll.ohTrigger(RecalcTrigger,Trigger1Y)),NA())</f>
        <v>1.5911119451184064E-2</v>
      </c>
    </row>
    <row r="1961" spans="2:17" x14ac:dyDescent="0.2">
      <c r="B1961" s="39" t="s">
        <v>42</v>
      </c>
      <c r="D1961" s="42">
        <f>_xll.qlCalendarAdvance(Calendar,$D1960,B1961,"f",FALSE)</f>
        <v>53119</v>
      </c>
      <c r="E1961" s="177">
        <f>_xll.qlInterestRateIndexValueDate(IndexON,D1961)</f>
        <v>53119</v>
      </c>
      <c r="F1961" s="193">
        <f>IFERROR(_xll.qlIndexFixing(IndexON,D1961,TRUE,_xll.ohTrigger(RecalcTrigger,TriggerON)),NA())</f>
        <v>1.5175284769197717E-2</v>
      </c>
      <c r="H1961" s="42">
        <f>_xll.qlCalendarAdvance(Calendar,$H1960,B1961,"f",FALSE)</f>
        <v>53119</v>
      </c>
      <c r="I1961" s="177">
        <f>_xll.qlInterestRateIndexValueDate(Index1M,$H1961)</f>
        <v>53121</v>
      </c>
      <c r="J1961" s="182">
        <f>IFERROR(_xll.qlIndexFixing(Index1M,$H1961,TRUE,_xll.ohTrigger(RecalcTrigger,Trigger1M)),NA())</f>
        <v>1.5273521606152807E-2</v>
      </c>
      <c r="K1961" s="44">
        <f>IFERROR(_xll.qlIndexFixing(Index3M,H1961,TRUE,_xll.ohTrigger(RecalcTrigger,Trigger3M)),NA())</f>
        <v>1.5528785584300429E-2</v>
      </c>
      <c r="L1961" s="44">
        <f>IFERROR(_xll.qlIndexFixing(Index6M,$H1961,TRUE,_xll.ohTrigger(RecalcTrigger,Trigger6M)),NA())</f>
        <v>1.5672090891009783E-2</v>
      </c>
      <c r="M1961" s="183">
        <f>IFERROR(_xll.qlIndexFixing(Index1Y,$H1961,TRUE,_xll.ohTrigger(RecalcTrigger,Trigger1Y)),NA())</f>
        <v>1.6127508290253032E-2</v>
      </c>
      <c r="N1961" s="182">
        <f>IFERROR(_xll.qlIndexFixing(ONIndex1M,I1961,TRUE,_xll.ohTrigger(RecalcTrigger,Trigger1M)),NA())</f>
        <v>1.52584159558522E-2</v>
      </c>
      <c r="O1961" s="44">
        <f>IFERROR(_xll.qlIndexFixing(ONIndex3M,I1961,TRUE,_xll.ohTrigger(RecalcTrigger,Trigger3M)),NA())</f>
        <v>1.5477811136754838E-2</v>
      </c>
      <c r="P1961" s="44">
        <f>IFERROR(_xll.qlIndexFixing(ONIndex6M,I1961,TRUE,_xll.ohTrigger(RecalcTrigger,Trigger6M)),NA())</f>
        <v>1.5580357052433769E-2</v>
      </c>
      <c r="Q1961" s="183">
        <f>IFERROR(_xll.qlIndexFixing(ONIndex1Y,I1961,TRUE,_xll.ohTrigger(RecalcTrigger,Trigger1Y)),NA())</f>
        <v>1.5915656315188542E-2</v>
      </c>
    </row>
    <row r="1962" spans="2:17" x14ac:dyDescent="0.2">
      <c r="B1962" s="39" t="s">
        <v>42</v>
      </c>
      <c r="D1962" s="42">
        <f>_xll.qlCalendarAdvance(Calendar,$D1961,B1962,"f",FALSE)</f>
        <v>53126</v>
      </c>
      <c r="E1962" s="177">
        <f>_xll.qlInterestRateIndexValueDate(IndexON,D1962)</f>
        <v>53126</v>
      </c>
      <c r="F1962" s="193">
        <f>IFERROR(_xll.qlIndexFixing(IndexON,D1962,TRUE,_xll.ohTrigger(RecalcTrigger,TriggerON)),NA())</f>
        <v>1.5179051957758816E-2</v>
      </c>
      <c r="H1962" s="42">
        <f>_xll.qlCalendarAdvance(Calendar,$H1961,B1962,"f",FALSE)</f>
        <v>53126</v>
      </c>
      <c r="I1962" s="177">
        <f>_xll.qlInterestRateIndexValueDate(Index1M,$H1962)</f>
        <v>53128</v>
      </c>
      <c r="J1962" s="182">
        <f>IFERROR(_xll.qlIndexFixing(Index1M,$H1962,TRUE,_xll.ohTrigger(RecalcTrigger,Trigger1M)),NA())</f>
        <v>1.5276637473327082E-2</v>
      </c>
      <c r="K1962" s="44">
        <f>IFERROR(_xll.qlIndexFixing(Index3M,H1962,TRUE,_xll.ohTrigger(RecalcTrigger,Trigger3M)),NA())</f>
        <v>1.5532361822061139E-2</v>
      </c>
      <c r="L1962" s="44">
        <f>IFERROR(_xll.qlIndexFixing(Index6M,$H1962,TRUE,_xll.ohTrigger(RecalcTrigger,Trigger6M)),NA())</f>
        <v>1.5675088672578556E-2</v>
      </c>
      <c r="M1962" s="183">
        <f>IFERROR(_xll.qlIndexFixing(Index1Y,$H1962,TRUE,_xll.ohTrigger(RecalcTrigger,Trigger1Y)),NA())</f>
        <v>1.6130007110128654E-2</v>
      </c>
      <c r="N1962" s="182">
        <f>IFERROR(_xll.qlIndexFixing(ONIndex1M,I1962,TRUE,_xll.ohTrigger(RecalcTrigger,Trigger1M)),NA())</f>
        <v>1.5261475224770393E-2</v>
      </c>
      <c r="O1962" s="44">
        <f>IFERROR(_xll.qlIndexFixing(ONIndex3M,I1962,TRUE,_xll.ohTrigger(RecalcTrigger,Trigger3M)),NA())</f>
        <v>1.5481133346462173E-2</v>
      </c>
      <c r="P1962" s="44">
        <f>IFERROR(_xll.qlIndexFixing(ONIndex6M,I1962,TRUE,_xll.ohTrigger(RecalcTrigger,Trigger6M)),NA())</f>
        <v>1.5582260386883817E-2</v>
      </c>
      <c r="Q1962" s="183">
        <f>IFERROR(_xll.qlIndexFixing(ONIndex1Y,I1962,TRUE,_xll.ohTrigger(RecalcTrigger,Trigger1Y)),NA())</f>
        <v>1.5920253858894284E-2</v>
      </c>
    </row>
    <row r="1963" spans="2:17" x14ac:dyDescent="0.2">
      <c r="B1963" s="39" t="s">
        <v>42</v>
      </c>
      <c r="D1963" s="42">
        <f>_xll.qlCalendarAdvance(Calendar,$D1962,B1963,"f",FALSE)</f>
        <v>53133</v>
      </c>
      <c r="E1963" s="177">
        <f>_xll.qlInterestRateIndexValueDate(IndexON,D1963)</f>
        <v>53133</v>
      </c>
      <c r="F1963" s="193">
        <f>IFERROR(_xll.qlIndexFixing(IndexON,D1963,TRUE,_xll.ohTrigger(RecalcTrigger,TriggerON)),NA())</f>
        <v>1.5182862183573675E-2</v>
      </c>
      <c r="H1963" s="42">
        <f>_xll.qlCalendarAdvance(Calendar,$H1962,B1963,"f",FALSE)</f>
        <v>53133</v>
      </c>
      <c r="I1963" s="177">
        <f>_xll.qlInterestRateIndexValueDate(Index1M,$H1963)</f>
        <v>53135</v>
      </c>
      <c r="J1963" s="182">
        <f>IFERROR(_xll.qlIndexFixing(Index1M,$H1963,TRUE,_xll.ohTrigger(RecalcTrigger,Trigger1M)),NA())</f>
        <v>1.5279785400308665E-2</v>
      </c>
      <c r="K1963" s="44">
        <f>IFERROR(_xll.qlIndexFixing(Index3M,H1963,TRUE,_xll.ohTrigger(RecalcTrigger,Trigger3M)),NA())</f>
        <v>1.5535978912961851E-2</v>
      </c>
      <c r="L1963" s="44">
        <f>IFERROR(_xll.qlIndexFixing(Index6M,$H1963,TRUE,_xll.ohTrigger(RecalcTrigger,Trigger6M)),NA())</f>
        <v>1.5678171236511627E-2</v>
      </c>
      <c r="M1963" s="183">
        <f>IFERROR(_xll.qlIndexFixing(Index1Y,$H1963,TRUE,_xll.ohTrigger(RecalcTrigger,Trigger1Y)),NA())</f>
        <v>1.613244136587905E-2</v>
      </c>
      <c r="N1963" s="182">
        <f>IFERROR(_xll.qlIndexFixing(ONIndex1M,I1963,TRUE,_xll.ohTrigger(RecalcTrigger,Trigger1M)),NA())</f>
        <v>1.5264566392012568E-2</v>
      </c>
      <c r="O1963" s="44">
        <f>IFERROR(_xll.qlIndexFixing(ONIndex3M,I1963,TRUE,_xll.ohTrigger(RecalcTrigger,Trigger3M)),NA())</f>
        <v>1.5484495717243973E-2</v>
      </c>
      <c r="P1963" s="44">
        <f>IFERROR(_xll.qlIndexFixing(ONIndex6M,I1963,TRUE,_xll.ohTrigger(RecalcTrigger,Trigger6M)),NA())</f>
        <v>1.558418328296618E-2</v>
      </c>
      <c r="Q1963" s="183">
        <f>IFERROR(_xll.qlIndexFixing(ONIndex1Y,I1963,TRUE,_xll.ohTrigger(RecalcTrigger,Trigger1Y)),NA())</f>
        <v>1.5924912213796105E-2</v>
      </c>
    </row>
    <row r="1964" spans="2:17" x14ac:dyDescent="0.2">
      <c r="B1964" s="39" t="s">
        <v>42</v>
      </c>
      <c r="D1964" s="42">
        <f>_xll.qlCalendarAdvance(Calendar,$D1963,B1964,"f",FALSE)</f>
        <v>53140</v>
      </c>
      <c r="E1964" s="177">
        <f>_xll.qlInterestRateIndexValueDate(IndexON,D1964)</f>
        <v>53140</v>
      </c>
      <c r="F1964" s="193">
        <f>IFERROR(_xll.qlIndexFixing(IndexON,D1964,TRUE,_xll.ohTrigger(RecalcTrigger,TriggerON)),NA())</f>
        <v>1.5186715545123519E-2</v>
      </c>
      <c r="H1964" s="42">
        <f>_xll.qlCalendarAdvance(Calendar,$H1963,B1964,"f",FALSE)</f>
        <v>53140</v>
      </c>
      <c r="I1964" s="177">
        <f>_xll.qlInterestRateIndexValueDate(Index1M,$H1964)</f>
        <v>53142</v>
      </c>
      <c r="J1964" s="182">
        <f>IFERROR(_xll.qlIndexFixing(Index1M,$H1964,TRUE,_xll.ohTrigger(RecalcTrigger,Trigger1M)),NA())</f>
        <v>1.5282965459342268E-2</v>
      </c>
      <c r="K1964" s="44">
        <f>IFERROR(_xll.qlIndexFixing(Index3M,H1964,TRUE,_xll.ohTrigger(RecalcTrigger,Trigger3M)),NA())</f>
        <v>1.553963681133127E-2</v>
      </c>
      <c r="L1964" s="44">
        <f>IFERROR(_xll.qlIndexFixing(Index6M,$H1964,TRUE,_xll.ohTrigger(RecalcTrigger,Trigger6M)),NA())</f>
        <v>1.5681336873368541E-2</v>
      </c>
      <c r="M1964" s="183">
        <f>IFERROR(_xll.qlIndexFixing(Index1Y,$H1964,TRUE,_xll.ohTrigger(RecalcTrigger,Trigger1Y)),NA())</f>
        <v>1.6134809720831204E-2</v>
      </c>
      <c r="N1964" s="182">
        <f>IFERROR(_xll.qlIndexFixing(ONIndex1M,I1964,TRUE,_xll.ohTrigger(RecalcTrigger,Trigger1M)),NA())</f>
        <v>1.5267689529760986E-2</v>
      </c>
      <c r="O1964" s="44">
        <f>IFERROR(_xll.qlIndexFixing(ONIndex3M,I1964,TRUE,_xll.ohTrigger(RecalcTrigger,Trigger3M)),NA())</f>
        <v>1.5487898338468753E-2</v>
      </c>
      <c r="P1964" s="44">
        <f>IFERROR(_xll.qlIndexFixing(ONIndex6M,I1964,TRUE,_xll.ohTrigger(RecalcTrigger,Trigger6M)),NA())</f>
        <v>1.558612578176799E-2</v>
      </c>
      <c r="Q1964" s="183">
        <f>IFERROR(_xll.qlIndexFixing(ONIndex1Y,I1964,TRUE,_xll.ohTrigger(RecalcTrigger,Trigger1Y)),NA())</f>
        <v>1.5929631511708564E-2</v>
      </c>
    </row>
    <row r="1965" spans="2:17" x14ac:dyDescent="0.2">
      <c r="B1965" s="39" t="s">
        <v>42</v>
      </c>
      <c r="D1965" s="42">
        <f>_xll.qlCalendarAdvance(Calendar,$D1964,B1965,"f",FALSE)</f>
        <v>53147</v>
      </c>
      <c r="E1965" s="177">
        <f>_xll.qlInterestRateIndexValueDate(IndexON,D1965)</f>
        <v>53147</v>
      </c>
      <c r="F1965" s="193">
        <f>IFERROR(_xll.qlIndexFixing(IndexON,D1965,TRUE,_xll.ohTrigger(RecalcTrigger,TriggerON)),NA())</f>
        <v>1.5190612140969506E-2</v>
      </c>
      <c r="H1965" s="42">
        <f>_xll.qlCalendarAdvance(Calendar,$H1964,B1965,"f",FALSE)</f>
        <v>53147</v>
      </c>
      <c r="I1965" s="177">
        <f>_xll.qlInterestRateIndexValueDate(Index1M,$H1965)</f>
        <v>53149</v>
      </c>
      <c r="J1965" s="182">
        <f>IFERROR(_xll.qlIndexFixing(Index1M,$H1965,TRUE,_xll.ohTrigger(RecalcTrigger,Trigger1M)),NA())</f>
        <v>1.52861777226726E-2</v>
      </c>
      <c r="K1965" s="44">
        <f>IFERROR(_xll.qlIndexFixing(Index3M,H1965,TRUE,_xll.ohTrigger(RecalcTrigger,Trigger3M)),NA())</f>
        <v>1.5543333195732444E-2</v>
      </c>
      <c r="L1965" s="44">
        <f>IFERROR(_xll.qlIndexFixing(Index6M,$H1965,TRUE,_xll.ohTrigger(RecalcTrigger,Trigger6M)),NA())</f>
        <v>1.5686422714763396E-2</v>
      </c>
      <c r="M1965" s="183">
        <f>IFERROR(_xll.qlIndexFixing(Index1Y,$H1965,TRUE,_xll.ohTrigger(RecalcTrigger,Trigger1Y)),NA())</f>
        <v>1.6137110835232914E-2</v>
      </c>
      <c r="N1965" s="182">
        <f>IFERROR(_xll.qlIndexFixing(ONIndex1M,I1965,TRUE,_xll.ohTrigger(RecalcTrigger,Trigger1M)),NA())</f>
        <v>1.527084471011797E-2</v>
      </c>
      <c r="O1965" s="44">
        <f>IFERROR(_xll.qlIndexFixing(ONIndex3M,I1965,TRUE,_xll.ohTrigger(RecalcTrigger,Trigger3M)),NA())</f>
        <v>1.5491341299025407E-2</v>
      </c>
      <c r="P1965" s="44">
        <f>IFERROR(_xll.qlIndexFixing(ONIndex6M,I1965,TRUE,_xll.ohTrigger(RecalcTrigger,Trigger6M)),NA())</f>
        <v>1.558808792461619E-2</v>
      </c>
      <c r="Q1965" s="183">
        <f>IFERROR(_xll.qlIndexFixing(ONIndex1Y,I1965,TRUE,_xll.ohTrigger(RecalcTrigger,Trigger1Y)),NA())</f>
        <v>1.5934411884286348E-2</v>
      </c>
    </row>
    <row r="1966" spans="2:17" x14ac:dyDescent="0.2">
      <c r="B1966" s="39" t="s">
        <v>42</v>
      </c>
      <c r="D1966" s="42">
        <f>_xll.qlCalendarAdvance(Calendar,$D1965,B1966,"f",FALSE)</f>
        <v>53154</v>
      </c>
      <c r="E1966" s="177">
        <f>_xll.qlInterestRateIndexValueDate(IndexON,D1966)</f>
        <v>53154</v>
      </c>
      <c r="F1966" s="193">
        <f>IFERROR(_xll.qlIndexFixing(IndexON,D1966,TRUE,_xll.ohTrigger(RecalcTrigger,TriggerON)),NA())</f>
        <v>1.5194552069592859E-2</v>
      </c>
      <c r="H1966" s="42">
        <f>_xll.qlCalendarAdvance(Calendar,$H1965,B1966,"f",FALSE)</f>
        <v>53154</v>
      </c>
      <c r="I1966" s="177">
        <f>_xll.qlInterestRateIndexValueDate(Index1M,$H1966)</f>
        <v>53156</v>
      </c>
      <c r="J1966" s="182">
        <f>IFERROR(_xll.qlIndexFixing(Index1M,$H1966,TRUE,_xll.ohTrigger(RecalcTrigger,Trigger1M)),NA())</f>
        <v>1.5289422262539376E-2</v>
      </c>
      <c r="K1966" s="44">
        <f>IFERROR(_xll.qlIndexFixing(Index3M,H1966,TRUE,_xll.ohTrigger(RecalcTrigger,Trigger3M)),NA())</f>
        <v>1.5547063849302857E-2</v>
      </c>
      <c r="L1966" s="44">
        <f>IFERROR(_xll.qlIndexFixing(Index6M,$H1966,TRUE,_xll.ohTrigger(RecalcTrigger,Trigger6M)),NA())</f>
        <v>1.5689761271630055E-2</v>
      </c>
      <c r="M1966" s="183">
        <f>IFERROR(_xll.qlIndexFixing(Index1Y,$H1966,TRUE,_xll.ohTrigger(RecalcTrigger,Trigger1Y)),NA())</f>
        <v>1.6139343366251925E-2</v>
      </c>
      <c r="N1966" s="182">
        <f>IFERROR(_xll.qlIndexFixing(ONIndex1M,I1966,TRUE,_xll.ohTrigger(RecalcTrigger,Trigger1M)),NA())</f>
        <v>1.5274032005185845E-2</v>
      </c>
      <c r="O1966" s="44">
        <f>IFERROR(_xll.qlIndexFixing(ONIndex3M,I1966,TRUE,_xll.ohTrigger(RecalcTrigger,Trigger3M)),NA())</f>
        <v>1.5494824688442321E-2</v>
      </c>
      <c r="P1966" s="44">
        <f>IFERROR(_xll.qlIndexFixing(ONIndex6M,I1966,TRUE,_xll.ohTrigger(RecalcTrigger,Trigger6M)),NA())</f>
        <v>1.559006975243804E-2</v>
      </c>
      <c r="Q1966" s="183">
        <f>IFERROR(_xll.qlIndexFixing(ONIndex1Y,I1966,TRUE,_xll.ohTrigger(RecalcTrigger,Trigger1Y)),NA())</f>
        <v>1.593925346326408E-2</v>
      </c>
    </row>
    <row r="1967" spans="2:17" x14ac:dyDescent="0.2">
      <c r="B1967" s="39" t="s">
        <v>42</v>
      </c>
      <c r="D1967" s="42">
        <f>_xll.qlCalendarAdvance(Calendar,$D1966,B1967,"f",FALSE)</f>
        <v>53161</v>
      </c>
      <c r="E1967" s="177">
        <f>_xll.qlInterestRateIndexValueDate(IndexON,D1967)</f>
        <v>53161</v>
      </c>
      <c r="F1967" s="193">
        <f>IFERROR(_xll.qlIndexFixing(IndexON,D1967,TRUE,_xll.ohTrigger(RecalcTrigger,TriggerON)),NA())</f>
        <v>1.5198535429394866E-2</v>
      </c>
      <c r="H1967" s="42">
        <f>_xll.qlCalendarAdvance(Calendar,$H1966,B1967,"f",FALSE)</f>
        <v>53161</v>
      </c>
      <c r="I1967" s="177">
        <f>_xll.qlInterestRateIndexValueDate(Index1M,$H1967)</f>
        <v>53163</v>
      </c>
      <c r="J1967" s="182">
        <f>IFERROR(_xll.qlIndexFixing(Index1M,$H1967,TRUE,_xll.ohTrigger(RecalcTrigger,Trigger1M)),NA())</f>
        <v>1.5292699151184808E-2</v>
      </c>
      <c r="K1967" s="44">
        <f>IFERROR(_xll.qlIndexFixing(Index3M,H1967,TRUE,_xll.ohTrigger(RecalcTrigger,Trigger3M)),NA())</f>
        <v>1.5550824486968479E-2</v>
      </c>
      <c r="L1967" s="44">
        <f>IFERROR(_xll.qlIndexFixing(Index6M,$H1967,TRUE,_xll.ohTrigger(RecalcTrigger,Trigger6M)),NA())</f>
        <v>1.5693176090115241E-2</v>
      </c>
      <c r="M1967" s="183">
        <f>IFERROR(_xll.qlIndexFixing(Index1Y,$H1967,TRUE,_xll.ohTrigger(RecalcTrigger,Trigger1Y)),NA())</f>
        <v>1.6141505967978333E-2</v>
      </c>
      <c r="N1967" s="182">
        <f>IFERROR(_xll.qlIndexFixing(ONIndex1M,I1967,TRUE,_xll.ohTrigger(RecalcTrigger,Trigger1M)),NA())</f>
        <v>1.527725148714687E-2</v>
      </c>
      <c r="O1967" s="44">
        <f>IFERROR(_xll.qlIndexFixing(ONIndex3M,I1967,TRUE,_xll.ohTrigger(RecalcTrigger,Trigger3M)),NA())</f>
        <v>1.5498348595768263E-2</v>
      </c>
      <c r="P1967" s="44">
        <f>IFERROR(_xll.qlIndexFixing(ONIndex6M,I1967,TRUE,_xll.ohTrigger(RecalcTrigger,Trigger6M)),NA())</f>
        <v>1.5592071306560484E-2</v>
      </c>
      <c r="Q1967" s="183">
        <f>IFERROR(_xll.qlIndexFixing(ONIndex1Y,I1967,TRUE,_xll.ohTrigger(RecalcTrigger,Trigger1Y)),NA())</f>
        <v>1.5944156380216512E-2</v>
      </c>
    </row>
    <row r="1968" spans="2:17" x14ac:dyDescent="0.2">
      <c r="B1968" s="39" t="s">
        <v>42</v>
      </c>
      <c r="D1968" s="42">
        <f>_xll.qlCalendarAdvance(Calendar,$D1967,B1968,"f",FALSE)</f>
        <v>53168</v>
      </c>
      <c r="E1968" s="177">
        <f>_xll.qlInterestRateIndexValueDate(IndexON,D1968)</f>
        <v>53168</v>
      </c>
      <c r="F1968" s="193">
        <f>IFERROR(_xll.qlIndexFixing(IndexON,D1968,TRUE,_xll.ohTrigger(RecalcTrigger,TriggerON)),NA())</f>
        <v>1.5202562318776813E-2</v>
      </c>
      <c r="H1968" s="42">
        <f>_xll.qlCalendarAdvance(Calendar,$H1967,B1968,"f",FALSE)</f>
        <v>53168</v>
      </c>
      <c r="I1968" s="177">
        <f>_xll.qlInterestRateIndexValueDate(Index1M,$H1968)</f>
        <v>53170</v>
      </c>
      <c r="J1968" s="182">
        <f>IFERROR(_xll.qlIndexFixing(Index1M,$H1968,TRUE,_xll.ohTrigger(RecalcTrigger,Trigger1M)),NA())</f>
        <v>1.5296008460858601E-2</v>
      </c>
      <c r="K1968" s="44">
        <f>IFERROR(_xll.qlIndexFixing(Index3M,H1968,TRUE,_xll.ohTrigger(RecalcTrigger,Trigger3M)),NA())</f>
        <v>1.5554610812517224E-2</v>
      </c>
      <c r="L1968" s="44">
        <f>IFERROR(_xll.qlIndexFixing(Index6M,$H1968,TRUE,_xll.ohTrigger(RecalcTrigger,Trigger6M)),NA())</f>
        <v>1.5696665468135317E-2</v>
      </c>
      <c r="M1968" s="183">
        <f>IFERROR(_xll.qlIndexFixing(Index1Y,$H1968,TRUE,_xll.ohTrigger(RecalcTrigger,Trigger1Y)),NA())</f>
        <v>1.6143597291423714E-2</v>
      </c>
      <c r="N1968" s="182">
        <f>IFERROR(_xll.qlIndexFixing(ONIndex1M,I1968,TRUE,_xll.ohTrigger(RecalcTrigger,Trigger1M)),NA())</f>
        <v>1.5280503228023434E-2</v>
      </c>
      <c r="O1968" s="44">
        <f>IFERROR(_xll.qlIndexFixing(ONIndex3M,I1968,TRUE,_xll.ohTrigger(RecalcTrigger,Trigger3M)),NA())</f>
        <v>1.5501913110531618E-2</v>
      </c>
      <c r="P1968" s="44">
        <f>IFERROR(_xll.qlIndexFixing(ONIndex6M,I1968,TRUE,_xll.ohTrigger(RecalcTrigger,Trigger6M)),NA())</f>
        <v>1.5594092628070655E-2</v>
      </c>
      <c r="Q1968" s="183">
        <f>IFERROR(_xll.qlIndexFixing(ONIndex1Y,I1968,TRUE,_xll.ohTrigger(RecalcTrigger,Trigger1Y)),NA())</f>
        <v>1.5949120766878266E-2</v>
      </c>
    </row>
    <row r="1969" spans="2:17" x14ac:dyDescent="0.2">
      <c r="B1969" s="39" t="s">
        <v>42</v>
      </c>
      <c r="D1969" s="42">
        <f>_xll.qlCalendarAdvance(Calendar,$D1968,B1969,"f",FALSE)</f>
        <v>53175</v>
      </c>
      <c r="E1969" s="177">
        <f>_xll.qlInterestRateIndexValueDate(IndexON,D1969)</f>
        <v>53175</v>
      </c>
      <c r="F1969" s="193">
        <f>IFERROR(_xll.qlIndexFixing(IndexON,D1969,TRUE,_xll.ohTrigger(RecalcTrigger,TriggerON)),NA())</f>
        <v>1.5206632836219924E-2</v>
      </c>
      <c r="H1969" s="42">
        <f>_xll.qlCalendarAdvance(Calendar,$H1968,B1969,"f",FALSE)</f>
        <v>53175</v>
      </c>
      <c r="I1969" s="177">
        <f>_xll.qlInterestRateIndexValueDate(Index1M,$H1969)</f>
        <v>53177</v>
      </c>
      <c r="J1969" s="182">
        <f>IFERROR(_xll.qlIndexFixing(Index1M,$H1969,TRUE,_xll.ohTrigger(RecalcTrigger,Trigger1M)),NA())</f>
        <v>1.5299350263800471E-2</v>
      </c>
      <c r="K1969" s="44">
        <f>IFERROR(_xll.qlIndexFixing(Index3M,H1969,TRUE,_xll.ohTrigger(RecalcTrigger,Trigger3M)),NA())</f>
        <v>1.5558418518606785E-2</v>
      </c>
      <c r="L1969" s="44">
        <f>IFERROR(_xll.qlIndexFixing(Index6M,$H1969,TRUE,_xll.ohTrigger(RecalcTrigger,Trigger6M)),NA())</f>
        <v>1.5700227698935115E-2</v>
      </c>
      <c r="M1969" s="183">
        <f>IFERROR(_xll.qlIndexFixing(Index1Y,$H1969,TRUE,_xll.ohTrigger(RecalcTrigger,Trigger1Y)),NA())</f>
        <v>1.6145615984524176E-2</v>
      </c>
      <c r="N1969" s="182">
        <f>IFERROR(_xll.qlIndexFixing(ONIndex1M,I1969,TRUE,_xll.ohTrigger(RecalcTrigger,Trigger1M)),NA())</f>
        <v>1.5283787299997798E-2</v>
      </c>
      <c r="O1969" s="44">
        <f>IFERROR(_xll.qlIndexFixing(ONIndex3M,I1969,TRUE,_xll.ohTrigger(RecalcTrigger,Trigger3M)),NA())</f>
        <v>1.5505518321701217E-2</v>
      </c>
      <c r="P1969" s="44">
        <f>IFERROR(_xll.qlIndexFixing(ONIndex6M,I1969,TRUE,_xll.ohTrigger(RecalcTrigger,Trigger6M)),NA())</f>
        <v>1.5596133758135622E-2</v>
      </c>
      <c r="Q1969" s="183">
        <f>IFERROR(_xll.qlIndexFixing(ONIndex1Y,I1969,TRUE,_xll.ohTrigger(RecalcTrigger,Trigger1Y)),NA())</f>
        <v>1.5954146754904031E-2</v>
      </c>
    </row>
    <row r="1970" spans="2:17" x14ac:dyDescent="0.2">
      <c r="B1970" s="39" t="s">
        <v>42</v>
      </c>
      <c r="D1970" s="42">
        <f>_xll.qlCalendarAdvance(Calendar,$D1969,B1970,"f",FALSE)</f>
        <v>53182</v>
      </c>
      <c r="E1970" s="177">
        <f>_xll.qlInterestRateIndexValueDate(IndexON,D1970)</f>
        <v>53182</v>
      </c>
      <c r="F1970" s="193">
        <f>IFERROR(_xll.qlIndexFixing(IndexON,D1970,TRUE,_xll.ohTrigger(RecalcTrigger,TriggerON)),NA())</f>
        <v>1.5210747080365294E-2</v>
      </c>
      <c r="H1970" s="42">
        <f>_xll.qlCalendarAdvance(Calendar,$H1969,B1970,"f",FALSE)</f>
        <v>53182</v>
      </c>
      <c r="I1970" s="177">
        <f>_xll.qlInterestRateIndexValueDate(Index1M,$H1970)</f>
        <v>53184</v>
      </c>
      <c r="J1970" s="182">
        <f>IFERROR(_xll.qlIndexFixing(Index1M,$H1970,TRUE,_xll.ohTrigger(RecalcTrigger,Trigger1M)),NA())</f>
        <v>1.5302724632255127E-2</v>
      </c>
      <c r="K1970" s="44">
        <f>IFERROR(_xll.qlIndexFixing(Index3M,H1970,TRUE,_xll.ohTrigger(RecalcTrigger,Trigger3M)),NA())</f>
        <v>1.5562243286757677E-2</v>
      </c>
      <c r="L1970" s="44">
        <f>IFERROR(_xll.qlIndexFixing(Index6M,$H1970,TRUE,_xll.ohTrigger(RecalcTrigger,Trigger6M)),NA())</f>
        <v>1.5703861071090085E-2</v>
      </c>
      <c r="M1970" s="183">
        <f>IFERROR(_xll.qlIndexFixing(Index1Y,$H1970,TRUE,_xll.ohTrigger(RecalcTrigger,Trigger1Y)),NA())</f>
        <v>1.6147560692139063E-2</v>
      </c>
      <c r="N1970" s="182">
        <f>IFERROR(_xll.qlIndexFixing(ONIndex1M,I1970,TRUE,_xll.ohTrigger(RecalcTrigger,Trigger1M)),NA())</f>
        <v>1.528710377525222E-2</v>
      </c>
      <c r="O1970" s="44">
        <f>IFERROR(_xll.qlIndexFixing(ONIndex3M,I1970,TRUE,_xll.ohTrigger(RecalcTrigger,Trigger3M)),NA())</f>
        <v>1.5509164318645574E-2</v>
      </c>
      <c r="P1970" s="44">
        <f>IFERROR(_xll.qlIndexFixing(ONIndex6M,I1970,TRUE,_xll.ohTrigger(RecalcTrigger,Trigger6M)),NA())</f>
        <v>1.5598194738002391E-2</v>
      </c>
      <c r="Q1970" s="183">
        <f>IFERROR(_xll.qlIndexFixing(ONIndex1Y,I1970,TRUE,_xll.ohTrigger(RecalcTrigger,Trigger1Y)),NA())</f>
        <v>1.5959234475868556E-2</v>
      </c>
    </row>
    <row r="1971" spans="2:17" x14ac:dyDescent="0.2">
      <c r="B1971" s="39" t="s">
        <v>42</v>
      </c>
      <c r="D1971" s="42">
        <f>_xll.qlCalendarAdvance(Calendar,$D1970,B1971,"f",FALSE)</f>
        <v>53189</v>
      </c>
      <c r="E1971" s="177">
        <f>_xll.qlInterestRateIndexValueDate(IndexON,D1971)</f>
        <v>53189</v>
      </c>
      <c r="F1971" s="193">
        <f>IFERROR(_xll.qlIndexFixing(IndexON,D1971,TRUE,_xll.ohTrigger(RecalcTrigger,TriggerON)),NA())</f>
        <v>1.5214905149454339E-2</v>
      </c>
      <c r="H1971" s="42">
        <f>_xll.qlCalendarAdvance(Calendar,$H1970,B1971,"f",FALSE)</f>
        <v>53189</v>
      </c>
      <c r="I1971" s="177">
        <f>_xll.qlInterestRateIndexValueDate(Index1M,$H1971)</f>
        <v>53191</v>
      </c>
      <c r="J1971" s="182">
        <f>IFERROR(_xll.qlIndexFixing(Index1M,$H1971,TRUE,_xll.ohTrigger(RecalcTrigger,Trigger1M)),NA())</f>
        <v>1.5306131638472276E-2</v>
      </c>
      <c r="K1971" s="44">
        <f>IFERROR(_xll.qlIndexFixing(Index3M,H1971,TRUE,_xll.ohTrigger(RecalcTrigger,Trigger3M)),NA())</f>
        <v>1.55660807873541E-2</v>
      </c>
      <c r="L1971" s="44">
        <f>IFERROR(_xll.qlIndexFixing(Index6M,$H1971,TRUE,_xll.ohTrigger(RecalcTrigger,Trigger6M)),NA())</f>
        <v>1.5707563868505865E-2</v>
      </c>
      <c r="M1971" s="183">
        <f>IFERROR(_xll.qlIndexFixing(Index1Y,$H1971,TRUE,_xll.ohTrigger(RecalcTrigger,Trigger1Y)),NA())</f>
        <v>1.6149430056053574E-2</v>
      </c>
      <c r="N1971" s="182">
        <f>IFERROR(_xll.qlIndexFixing(ONIndex1M,I1971,TRUE,_xll.ohTrigger(RecalcTrigger,Trigger1M)),NA())</f>
        <v>1.5290452725809089E-2</v>
      </c>
      <c r="O1971" s="44">
        <f>IFERROR(_xll.qlIndexFixing(ONIndex3M,I1971,TRUE,_xll.ohTrigger(RecalcTrigger,Trigger3M)),NA())</f>
        <v>1.5512851190573329E-2</v>
      </c>
      <c r="P1971" s="44">
        <f>IFERROR(_xll.qlIndexFixing(ONIndex6M,I1971,TRUE,_xll.ohTrigger(RecalcTrigger,Trigger6M)),NA())</f>
        <v>1.5600275608518288E-2</v>
      </c>
      <c r="Q1971" s="183">
        <f>IFERROR(_xll.qlIndexFixing(ONIndex1Y,I1971,TRUE,_xll.ohTrigger(RecalcTrigger,Trigger1Y)),NA())</f>
        <v>1.5964384061666337E-2</v>
      </c>
    </row>
    <row r="1972" spans="2:17" x14ac:dyDescent="0.2">
      <c r="B1972" s="39" t="s">
        <v>42</v>
      </c>
      <c r="D1972" s="42">
        <f>_xll.qlCalendarAdvance(Calendar,$D1971,B1972,"f",FALSE)</f>
        <v>53196</v>
      </c>
      <c r="E1972" s="177">
        <f>_xll.qlInterestRateIndexValueDate(IndexON,D1972)</f>
        <v>53196</v>
      </c>
      <c r="F1972" s="193">
        <f>IFERROR(_xll.qlIndexFixing(IndexON,D1972,TRUE,_xll.ohTrigger(RecalcTrigger,TriggerON)),NA())</f>
        <v>1.5219107141888344E-2</v>
      </c>
      <c r="H1972" s="42">
        <f>_xll.qlCalendarAdvance(Calendar,$H1971,B1972,"f",FALSE)</f>
        <v>53196</v>
      </c>
      <c r="I1972" s="177">
        <f>_xll.qlInterestRateIndexValueDate(Index1M,$H1972)</f>
        <v>53198</v>
      </c>
      <c r="J1972" s="182">
        <f>IFERROR(_xll.qlIndexFixing(Index1M,$H1972,TRUE,_xll.ohTrigger(RecalcTrigger,Trigger1M)),NA())</f>
        <v>1.5309571354689133E-2</v>
      </c>
      <c r="K1972" s="44">
        <f>IFERROR(_xll.qlIndexFixing(Index3M,H1972,TRUE,_xll.ohTrigger(RecalcTrigger,Trigger3M)),NA())</f>
        <v>1.5569926679648296E-2</v>
      </c>
      <c r="L1972" s="44">
        <f>IFERROR(_xll.qlIndexFixing(Index6M,$H1972,TRUE,_xll.ohTrigger(RecalcTrigger,Trigger6M)),NA())</f>
        <v>1.5711334370414411E-2</v>
      </c>
      <c r="M1972" s="183">
        <f>IFERROR(_xll.qlIndexFixing(Index1Y,$H1972,TRUE,_xll.ohTrigger(RecalcTrigger,Trigger1Y)),NA())</f>
        <v>1.6151222714978989E-2</v>
      </c>
      <c r="N1972" s="182">
        <f>IFERROR(_xll.qlIndexFixing(ONIndex1M,I1972,TRUE,_xll.ohTrigger(RecalcTrigger,Trigger1M)),NA())</f>
        <v>1.529383422377073E-2</v>
      </c>
      <c r="O1972" s="44">
        <f>IFERROR(_xll.qlIndexFixing(ONIndex3M,I1972,TRUE,_xll.ohTrigger(RecalcTrigger,Trigger3M)),NA())</f>
        <v>1.5516579026693123E-2</v>
      </c>
      <c r="P1972" s="44">
        <f>IFERROR(_xll.qlIndexFixing(ONIndex6M,I1972,TRUE,_xll.ohTrigger(RecalcTrigger,Trigger6M)),NA())</f>
        <v>1.5602376411250063E-2</v>
      </c>
      <c r="Q1972" s="183">
        <f>IFERROR(_xll.qlIndexFixing(ONIndex1Y,I1972,TRUE,_xll.ohTrigger(RecalcTrigger,Trigger1Y)),NA())</f>
        <v>1.5969595643872125E-2</v>
      </c>
    </row>
    <row r="1973" spans="2:17" x14ac:dyDescent="0.2">
      <c r="B1973" s="39" t="s">
        <v>42</v>
      </c>
      <c r="D1973" s="42">
        <f>_xll.qlCalendarAdvance(Calendar,$D1972,B1973,"f",FALSE)</f>
        <v>53203</v>
      </c>
      <c r="E1973" s="177">
        <f>_xll.qlInterestRateIndexValueDate(IndexON,D1973)</f>
        <v>53203</v>
      </c>
      <c r="F1973" s="193">
        <f>IFERROR(_xll.qlIndexFixing(IndexON,D1973,TRUE,_xll.ohTrigger(RecalcTrigger,TriggerON)),NA())</f>
        <v>1.5223353156468278E-2</v>
      </c>
      <c r="H1973" s="42">
        <f>_xll.qlCalendarAdvance(Calendar,$H1972,B1973,"f",FALSE)</f>
        <v>53203</v>
      </c>
      <c r="I1973" s="177">
        <f>_xll.qlInterestRateIndexValueDate(Index1M,$H1973)</f>
        <v>53205</v>
      </c>
      <c r="J1973" s="182">
        <f>IFERROR(_xll.qlIndexFixing(Index1M,$H1973,TRUE,_xll.ohTrigger(RecalcTrigger,Trigger1M)),NA())</f>
        <v>1.531131505020125E-2</v>
      </c>
      <c r="K1973" s="44">
        <f>IFERROR(_xll.qlIndexFixing(Index3M,H1973,TRUE,_xll.ohTrigger(RecalcTrigger,Trigger3M)),NA())</f>
        <v>1.557316597742534E-2</v>
      </c>
      <c r="L1973" s="44">
        <f>IFERROR(_xll.qlIndexFixing(Index6M,$H1973,TRUE,_xll.ohTrigger(RecalcTrigger,Trigger6M)),NA())</f>
        <v>1.571202137792908E-2</v>
      </c>
      <c r="M1973" s="183">
        <f>IFERROR(_xll.qlIndexFixing(Index1Y,$H1973,TRUE,_xll.ohTrigger(RecalcTrigger,Trigger1Y)),NA())</f>
        <v>1.6152937304553965E-2</v>
      </c>
      <c r="N1973" s="182">
        <f>IFERROR(_xll.qlIndexFixing(ONIndex1M,I1973,TRUE,_xll.ohTrigger(RecalcTrigger,Trigger1M)),NA())</f>
        <v>1.5297248341399339E-2</v>
      </c>
      <c r="O1973" s="44">
        <f>IFERROR(_xll.qlIndexFixing(ONIndex3M,I1973,TRUE,_xll.ohTrigger(RecalcTrigger,Trigger3M)),NA())</f>
        <v>1.5520347916373467E-2</v>
      </c>
      <c r="P1973" s="44">
        <f>IFERROR(_xll.qlIndexFixing(ONIndex6M,I1973,TRUE,_xll.ohTrigger(RecalcTrigger,Trigger6M)),NA())</f>
        <v>1.5604497186885169E-2</v>
      </c>
      <c r="Q1973" s="183">
        <f>IFERROR(_xll.qlIndexFixing(ONIndex1Y,I1973,TRUE,_xll.ohTrigger(RecalcTrigger,Trigger1Y)),NA())</f>
        <v>1.5974869354060672E-2</v>
      </c>
    </row>
    <row r="1974" spans="2:17" x14ac:dyDescent="0.2">
      <c r="B1974" s="39" t="s">
        <v>42</v>
      </c>
      <c r="D1974" s="42">
        <f>_xll.qlCalendarAdvance(Calendar,$D1973,B1974,"f",FALSE)</f>
        <v>53210</v>
      </c>
      <c r="E1974" s="177">
        <f>_xll.qlInterestRateIndexValueDate(IndexON,D1974)</f>
        <v>53210</v>
      </c>
      <c r="F1974" s="193">
        <f>IFERROR(_xll.qlIndexFixing(IndexON,D1974,TRUE,_xll.ohTrigger(RecalcTrigger,TriggerON)),NA())</f>
        <v>1.5227643291355619E-2</v>
      </c>
      <c r="H1974" s="42">
        <f>_xll.qlCalendarAdvance(Calendar,$H1973,B1974,"f",FALSE)</f>
        <v>53210</v>
      </c>
      <c r="I1974" s="177">
        <f>_xll.qlInterestRateIndexValueDate(Index1M,$H1974)</f>
        <v>53212</v>
      </c>
      <c r="J1974" s="182">
        <f>IFERROR(_xll.qlIndexFixing(Index1M,$H1974,TRUE,_xll.ohTrigger(RecalcTrigger,Trigger1M)),NA())</f>
        <v>1.5316535032183776E-2</v>
      </c>
      <c r="K1974" s="44">
        <f>IFERROR(_xll.qlIndexFixing(Index3M,H1974,TRUE,_xll.ohTrigger(RecalcTrigger,Trigger3M)),NA())</f>
        <v>1.5577016331883466E-2</v>
      </c>
      <c r="L1974" s="44">
        <f>IFERROR(_xll.qlIndexFixing(Index6M,$H1974,TRUE,_xll.ohTrigger(RecalcTrigger,Trigger6M)),NA())</f>
        <v>1.5715922980900833E-2</v>
      </c>
      <c r="M1974" s="183">
        <f>IFERROR(_xll.qlIndexFixing(Index1Y,$H1974,TRUE,_xll.ohTrigger(RecalcTrigger,Trigger1Y)),NA())</f>
        <v>1.6154572457345872E-2</v>
      </c>
      <c r="N1974" s="182">
        <f>IFERROR(_xll.qlIndexFixing(ONIndex1M,I1974,TRUE,_xll.ohTrigger(RecalcTrigger,Trigger1M)),NA())</f>
        <v>1.5300695150637367E-2</v>
      </c>
      <c r="O1974" s="44">
        <f>IFERROR(_xll.qlIndexFixing(ONIndex3M,I1974,TRUE,_xll.ohTrigger(RecalcTrigger,Trigger3M)),NA())</f>
        <v>1.5524157948583195E-2</v>
      </c>
      <c r="P1974" s="44">
        <f>IFERROR(_xll.qlIndexFixing(ONIndex6M,I1974,TRUE,_xll.ohTrigger(RecalcTrigger,Trigger6M)),NA())</f>
        <v>1.5606637976990356E-2</v>
      </c>
      <c r="Q1974" s="183">
        <f>IFERROR(_xll.qlIndexFixing(ONIndex1Y,I1974,TRUE,_xll.ohTrigger(RecalcTrigger,Trigger1Y)),NA())</f>
        <v>1.5980205324046537E-2</v>
      </c>
    </row>
    <row r="1975" spans="2:17" x14ac:dyDescent="0.2">
      <c r="B1975" s="39" t="s">
        <v>42</v>
      </c>
      <c r="D1975" s="42">
        <f>_xll.qlCalendarAdvance(Calendar,$D1974,B1975,"f",FALSE)</f>
        <v>53217</v>
      </c>
      <c r="E1975" s="177">
        <f>_xll.qlInterestRateIndexValueDate(IndexON,D1975)</f>
        <v>53217</v>
      </c>
      <c r="F1975" s="193">
        <f>IFERROR(_xll.qlIndexFixing(IndexON,D1975,TRUE,_xll.ohTrigger(RecalcTrigger,TriggerON)),NA())</f>
        <v>1.5231977645111527E-2</v>
      </c>
      <c r="H1975" s="42">
        <f>_xll.qlCalendarAdvance(Calendar,$H1974,B1975,"f",FALSE)</f>
        <v>53217</v>
      </c>
      <c r="I1975" s="177">
        <f>_xll.qlInterestRateIndexValueDate(Index1M,$H1975)</f>
        <v>53219</v>
      </c>
      <c r="J1975" s="182">
        <f>IFERROR(_xll.qlIndexFixing(Index1M,$H1975,TRUE,_xll.ohTrigger(RecalcTrigger,Trigger1M)),NA())</f>
        <v>1.5320039618245129E-2</v>
      </c>
      <c r="K1975" s="44">
        <f>IFERROR(_xll.qlIndexFixing(Index3M,H1975,TRUE,_xll.ohTrigger(RecalcTrigger,Trigger3M)),NA())</f>
        <v>1.5580862115727814E-2</v>
      </c>
      <c r="L1975" s="44">
        <f>IFERROR(_xll.qlIndexFixing(Index6M,$H1975,TRUE,_xll.ohTrigger(RecalcTrigger,Trigger6M)),NA())</f>
        <v>1.5719889527133518E-2</v>
      </c>
      <c r="M1975" s="183">
        <f>IFERROR(_xll.qlIndexFixing(Index1Y,$H1975,TRUE,_xll.ohTrigger(RecalcTrigger,Trigger1Y)),NA())</f>
        <v>1.6156126802850126E-2</v>
      </c>
      <c r="N1975" s="182">
        <f>IFERROR(_xll.qlIndexFixing(ONIndex1M,I1975,TRUE,_xll.ohTrigger(RecalcTrigger,Trigger1M)),NA())</f>
        <v>1.5304174723826947E-2</v>
      </c>
      <c r="O1975" s="44">
        <f>IFERROR(_xll.qlIndexFixing(ONIndex3M,I1975,TRUE,_xll.ohTrigger(RecalcTrigger,Trigger3M)),NA())</f>
        <v>1.5528009213010563E-2</v>
      </c>
      <c r="P1975" s="44">
        <f>IFERROR(_xll.qlIndexFixing(ONIndex6M,I1975,TRUE,_xll.ohTrigger(RecalcTrigger,Trigger6M)),NA())</f>
        <v>1.5608798822652759E-2</v>
      </c>
      <c r="Q1975" s="183">
        <f>IFERROR(_xll.qlIndexFixing(ONIndex1Y,I1975,TRUE,_xll.ohTrigger(RecalcTrigger,Trigger1Y)),NA())</f>
        <v>1.5985603685564342E-2</v>
      </c>
    </row>
    <row r="1976" spans="2:17" x14ac:dyDescent="0.2">
      <c r="B1976" s="39" t="s">
        <v>42</v>
      </c>
      <c r="D1976" s="42">
        <f>_xll.qlCalendarAdvance(Calendar,$D1975,B1976,"f",FALSE)</f>
        <v>53224</v>
      </c>
      <c r="E1976" s="177">
        <f>_xll.qlInterestRateIndexValueDate(IndexON,D1976)</f>
        <v>53224</v>
      </c>
      <c r="F1976" s="193">
        <f>IFERROR(_xll.qlIndexFixing(IndexON,D1976,TRUE,_xll.ohTrigger(RecalcTrigger,TriggerON)),NA())</f>
        <v>1.5236356316137289E-2</v>
      </c>
      <c r="H1976" s="42">
        <f>_xll.qlCalendarAdvance(Calendar,$H1975,B1976,"f",FALSE)</f>
        <v>53224</v>
      </c>
      <c r="I1976" s="177">
        <f>_xll.qlInterestRateIndexValueDate(Index1M,$H1976)</f>
        <v>53226</v>
      </c>
      <c r="J1976" s="182">
        <f>IFERROR(_xll.qlIndexFixing(Index1M,$H1976,TRUE,_xll.ohTrigger(RecalcTrigger,Trigger1M)),NA())</f>
        <v>1.5323545228247415E-2</v>
      </c>
      <c r="K1976" s="44">
        <f>IFERROR(_xll.qlIndexFixing(Index3M,H1976,TRUE,_xll.ohTrigger(RecalcTrigger,Trigger3M)),NA())</f>
        <v>1.5584698896290525E-2</v>
      </c>
      <c r="L1976" s="44">
        <f>IFERROR(_xll.qlIndexFixing(Index6M,$H1976,TRUE,_xll.ohTrigger(RecalcTrigger,Trigger6M)),NA())</f>
        <v>1.5723919231780834E-2</v>
      </c>
      <c r="M1976" s="183">
        <f>IFERROR(_xll.qlIndexFixing(Index1Y,$H1976,TRUE,_xll.ohTrigger(RecalcTrigger,Trigger1Y)),NA())</f>
        <v>1.6157598967493903E-2</v>
      </c>
      <c r="N1976" s="182">
        <f>IFERROR(_xll.qlIndexFixing(ONIndex1M,I1976,TRUE,_xll.ohTrigger(RecalcTrigger,Trigger1M)),NA())</f>
        <v>1.5307686967922507E-2</v>
      </c>
      <c r="O1976" s="44">
        <f>IFERROR(_xll.qlIndexFixing(ONIndex3M,I1976,TRUE,_xll.ohTrigger(RecalcTrigger,Trigger3M)),NA())</f>
        <v>1.5531901604619591E-2</v>
      </c>
      <c r="P1976" s="44">
        <f>IFERROR(_xll.qlIndexFixing(ONIndex6M,I1976,TRUE,_xll.ohTrigger(RecalcTrigger,Trigger6M)),NA())</f>
        <v>1.5611136102942069E-2</v>
      </c>
      <c r="Q1976" s="183">
        <f>IFERROR(_xll.qlIndexFixing(ONIndex1Y,I1976,TRUE,_xll.ohTrigger(RecalcTrigger,Trigger1Y)),NA())</f>
        <v>1.5990782966888162E-2</v>
      </c>
    </row>
    <row r="1977" spans="2:17" x14ac:dyDescent="0.2">
      <c r="B1977" s="39" t="s">
        <v>42</v>
      </c>
      <c r="D1977" s="42">
        <f>_xll.qlCalendarAdvance(Calendar,$D1976,B1977,"f",FALSE)</f>
        <v>53231</v>
      </c>
      <c r="E1977" s="177">
        <f>_xll.qlInterestRateIndexValueDate(IndexON,D1977)</f>
        <v>53231</v>
      </c>
      <c r="F1977" s="193">
        <f>IFERROR(_xll.qlIndexFixing(IndexON,D1977,TRUE,_xll.ohTrigger(RecalcTrigger,TriggerON)),NA())</f>
        <v>1.5240777952634232E-2</v>
      </c>
      <c r="H1977" s="42">
        <f>_xll.qlCalendarAdvance(Calendar,$H1976,B1977,"f",FALSE)</f>
        <v>53231</v>
      </c>
      <c r="I1977" s="177">
        <f>_xll.qlInterestRateIndexValueDate(Index1M,$H1977)</f>
        <v>53233</v>
      </c>
      <c r="J1977" s="182">
        <f>IFERROR(_xll.qlIndexFixing(Index1M,$H1977,TRUE,_xll.ohTrigger(RecalcTrigger,Trigger1M)),NA())</f>
        <v>1.5327041361895E-2</v>
      </c>
      <c r="K1977" s="44">
        <f>IFERROR(_xll.qlIndexFixing(Index3M,H1977,TRUE,_xll.ohTrigger(RecalcTrigger,Trigger3M)),NA())</f>
        <v>1.5588522287379969E-2</v>
      </c>
      <c r="L1977" s="44">
        <f>IFERROR(_xll.qlIndexFixing(Index6M,$H1977,TRUE,_xll.ohTrigger(RecalcTrigger,Trigger6M)),NA())</f>
        <v>1.5728002485323411E-2</v>
      </c>
      <c r="M1977" s="183">
        <f>IFERROR(_xll.qlIndexFixing(Index1Y,$H1977,TRUE,_xll.ohTrigger(RecalcTrigger,Trigger1Y)),NA())</f>
        <v>1.6158994643557609E-2</v>
      </c>
      <c r="N1977" s="182">
        <f>IFERROR(_xll.qlIndexFixing(ONIndex1M,I1977,TRUE,_xll.ohTrigger(RecalcTrigger,Trigger1M)),NA())</f>
        <v>1.5311204562138414E-2</v>
      </c>
      <c r="O1977" s="44">
        <f>IFERROR(_xll.qlIndexFixing(ONIndex3M,I1977,TRUE,_xll.ohTrigger(RecalcTrigger,Trigger3M)),NA())</f>
        <v>1.5535803016293315E-2</v>
      </c>
      <c r="P1977" s="44">
        <f>IFERROR(_xll.qlIndexFixing(ONIndex6M,I1977,TRUE,_xll.ohTrigger(RecalcTrigger,Trigger6M)),NA())</f>
        <v>1.5615502876045184E-2</v>
      </c>
      <c r="Q1977" s="183">
        <f>IFERROR(_xll.qlIndexFixing(ONIndex1Y,I1977,TRUE,_xll.ohTrigger(RecalcTrigger,Trigger1Y)),NA())</f>
        <v>1.5992327675169449E-2</v>
      </c>
    </row>
    <row r="1978" spans="2:17" x14ac:dyDescent="0.2">
      <c r="B1978" s="39" t="s">
        <v>42</v>
      </c>
      <c r="D1978" s="42">
        <f>_xll.qlCalendarAdvance(Calendar,$D1977,B1978,"f",FALSE)</f>
        <v>53238</v>
      </c>
      <c r="E1978" s="177">
        <f>_xll.qlInterestRateIndexValueDate(IndexON,D1978)</f>
        <v>53238</v>
      </c>
      <c r="F1978" s="193">
        <f>IFERROR(_xll.qlIndexFixing(IndexON,D1978,TRUE,_xll.ohTrigger(RecalcTrigger,TriggerON)),NA())</f>
        <v>1.5245202006317626E-2</v>
      </c>
      <c r="H1978" s="42">
        <f>_xll.qlCalendarAdvance(Calendar,$H1977,B1978,"f",FALSE)</f>
        <v>53238</v>
      </c>
      <c r="I1978" s="177">
        <f>_xll.qlInterestRateIndexValueDate(Index1M,$H1978)</f>
        <v>53240</v>
      </c>
      <c r="J1978" s="182">
        <f>IFERROR(_xll.qlIndexFixing(Index1M,$H1978,TRUE,_xll.ohTrigger(RecalcTrigger,Trigger1M)),NA())</f>
        <v>1.5330522097981858E-2</v>
      </c>
      <c r="K1978" s="44">
        <f>IFERROR(_xll.qlIndexFixing(Index3M,H1978,TRUE,_xll.ohTrigger(RecalcTrigger,Trigger3M)),NA())</f>
        <v>1.5592935890477989E-2</v>
      </c>
      <c r="L1978" s="44">
        <f>IFERROR(_xll.qlIndexFixing(Index6M,$H1978,TRUE,_xll.ohTrigger(RecalcTrigger,Trigger6M)),NA())</f>
        <v>1.5732699644250447E-2</v>
      </c>
      <c r="M1978" s="183">
        <f>IFERROR(_xll.qlIndexFixing(Index1Y,$H1978,TRUE,_xll.ohTrigger(RecalcTrigger,Trigger1Y)),NA())</f>
        <v>1.6160370248868367E-2</v>
      </c>
      <c r="N1978" s="182">
        <f>IFERROR(_xll.qlIndexFixing(ONIndex1M,I1978,TRUE,_xll.ohTrigger(RecalcTrigger,Trigger1M)),NA())</f>
        <v>1.5314706533411382E-2</v>
      </c>
      <c r="O1978" s="44">
        <f>IFERROR(_xll.qlIndexFixing(ONIndex3M,I1978,TRUE,_xll.ohTrigger(RecalcTrigger,Trigger3M)),NA())</f>
        <v>1.5539688801267104E-2</v>
      </c>
      <c r="P1978" s="44">
        <f>IFERROR(_xll.qlIndexFixing(ONIndex6M,I1978,TRUE,_xll.ohTrigger(RecalcTrigger,Trigger6M)),NA())</f>
        <v>1.5619845756980055E-2</v>
      </c>
      <c r="Q1978" s="183">
        <f>IFERROR(_xll.qlIndexFixing(ONIndex1Y,I1978,TRUE,_xll.ohTrigger(RecalcTrigger,Trigger1Y)),NA())</f>
        <v>1.5993865596559687E-2</v>
      </c>
    </row>
    <row r="1979" spans="2:17" x14ac:dyDescent="0.2">
      <c r="B1979" s="39" t="s">
        <v>42</v>
      </c>
      <c r="D1979" s="42">
        <f>_xll.qlCalendarAdvance(Calendar,$D1978,B1979,"f",FALSE)</f>
        <v>53245</v>
      </c>
      <c r="E1979" s="177">
        <f>_xll.qlInterestRateIndexValueDate(IndexON,D1979)</f>
        <v>53245</v>
      </c>
      <c r="F1979" s="193">
        <f>IFERROR(_xll.qlIndexFixing(IndexON,D1979,TRUE,_xll.ohTrigger(RecalcTrigger,TriggerON)),NA())</f>
        <v>1.5249609582062007E-2</v>
      </c>
      <c r="H1979" s="42">
        <f>_xll.qlCalendarAdvance(Calendar,$H1978,B1979,"f",FALSE)</f>
        <v>53245</v>
      </c>
      <c r="I1979" s="177">
        <f>_xll.qlInterestRateIndexValueDate(Index1M,$H1979)</f>
        <v>53247</v>
      </c>
      <c r="J1979" s="182">
        <f>IFERROR(_xll.qlIndexFixing(Index1M,$H1979,TRUE,_xll.ohTrigger(RecalcTrigger,Trigger1M)),NA())</f>
        <v>1.533398705466843E-2</v>
      </c>
      <c r="K1979" s="44">
        <f>IFERROR(_xll.qlIndexFixing(Index3M,H1979,TRUE,_xll.ohTrigger(RecalcTrigger,Trigger3M)),NA())</f>
        <v>1.5596726336765267E-2</v>
      </c>
      <c r="L1979" s="44">
        <f>IFERROR(_xll.qlIndexFixing(Index6M,$H1979,TRUE,_xll.ohTrigger(RecalcTrigger,Trigger6M)),NA())</f>
        <v>1.5736744989262384E-2</v>
      </c>
      <c r="M1979" s="183">
        <f>IFERROR(_xll.qlIndexFixing(Index1Y,$H1979,TRUE,_xll.ohTrigger(RecalcTrigger,Trigger1Y)),NA())</f>
        <v>1.6161738249939474E-2</v>
      </c>
      <c r="N1979" s="182">
        <f>IFERROR(_xll.qlIndexFixing(ONIndex1M,I1979,TRUE,_xll.ohTrigger(RecalcTrigger,Trigger1M)),NA())</f>
        <v>1.5318192830102717E-2</v>
      </c>
      <c r="O1979" s="44">
        <f>IFERROR(_xll.qlIndexFixing(ONIndex3M,I1979,TRUE,_xll.ohTrigger(RecalcTrigger,Trigger3M)),NA())</f>
        <v>1.5543558903345911E-2</v>
      </c>
      <c r="P1979" s="44">
        <f>IFERROR(_xll.qlIndexFixing(ONIndex6M,I1979,TRUE,_xll.ohTrigger(RecalcTrigger,Trigger6M)),NA())</f>
        <v>1.5624164663492479E-2</v>
      </c>
      <c r="Q1979" s="183">
        <f>IFERROR(_xll.qlIndexFixing(ONIndex1Y,I1979,TRUE,_xll.ohTrigger(RecalcTrigger,Trigger1Y)),NA())</f>
        <v>1.5995396704440168E-2</v>
      </c>
    </row>
    <row r="1980" spans="2:17" x14ac:dyDescent="0.2">
      <c r="B1980" s="39" t="s">
        <v>42</v>
      </c>
      <c r="D1980" s="42">
        <f>_xll.qlCalendarAdvance(Calendar,$D1979,B1980,"f",FALSE)</f>
        <v>53252</v>
      </c>
      <c r="E1980" s="177">
        <f>_xll.qlInterestRateIndexValueDate(IndexON,D1980)</f>
        <v>53252</v>
      </c>
      <c r="F1980" s="193">
        <f>IFERROR(_xll.qlIndexFixing(IndexON,D1980,TRUE,_xll.ohTrigger(RecalcTrigger,TriggerON)),NA())</f>
        <v>1.5254000622952901E-2</v>
      </c>
      <c r="H1980" s="42">
        <f>_xll.qlCalendarAdvance(Calendar,$H1979,B1980,"f",FALSE)</f>
        <v>53252</v>
      </c>
      <c r="I1980" s="177">
        <f>_xll.qlInterestRateIndexValueDate(Index1M,$H1980)</f>
        <v>53254</v>
      </c>
      <c r="J1980" s="182">
        <f>IFERROR(_xll.qlIndexFixing(Index1M,$H1980,TRUE,_xll.ohTrigger(RecalcTrigger,Trigger1M)),NA())</f>
        <v>1.5337436180148656E-2</v>
      </c>
      <c r="K1980" s="44">
        <f>IFERROR(_xll.qlIndexFixing(Index3M,H1980,TRUE,_xll.ohTrigger(RecalcTrigger,Trigger3M)),NA())</f>
        <v>1.5600500650230512E-2</v>
      </c>
      <c r="L1980" s="44">
        <f>IFERROR(_xll.qlIndexFixing(Index6M,$H1980,TRUE,_xll.ohTrigger(RecalcTrigger,Trigger6M)),NA())</f>
        <v>1.5740765076644049E-2</v>
      </c>
      <c r="M1980" s="183">
        <f>IFERROR(_xll.qlIndexFixing(Index1Y,$H1980,TRUE,_xll.ohTrigger(RecalcTrigger,Trigger1Y)),NA())</f>
        <v>1.6163098619943517E-2</v>
      </c>
      <c r="N1980" s="182">
        <f>IFERROR(_xll.qlIndexFixing(ONIndex1M,I1980,TRUE,_xll.ohTrigger(RecalcTrigger,Trigger1M)),NA())</f>
        <v>1.5321663400333918E-2</v>
      </c>
      <c r="O1980" s="44">
        <f>IFERROR(_xll.qlIndexFixing(ONIndex3M,I1980,TRUE,_xll.ohTrigger(RecalcTrigger,Trigger3M)),NA())</f>
        <v>1.5547413266334686E-2</v>
      </c>
      <c r="P1980" s="44">
        <f>IFERROR(_xll.qlIndexFixing(ONIndex6M,I1980,TRUE,_xll.ohTrigger(RecalcTrigger,Trigger6M)),NA())</f>
        <v>1.5628459513887805E-2</v>
      </c>
      <c r="Q1980" s="183">
        <f>IFERROR(_xll.qlIndexFixing(ONIndex1Y,I1980,TRUE,_xll.ohTrigger(RecalcTrigger,Trigger1Y)),NA())</f>
        <v>1.5996920972591866E-2</v>
      </c>
    </row>
    <row r="1981" spans="2:17" x14ac:dyDescent="0.2">
      <c r="B1981" s="39" t="s">
        <v>42</v>
      </c>
      <c r="D1981" s="42">
        <f>_xll.qlCalendarAdvance(Calendar,$D1980,B1981,"f",FALSE)</f>
        <v>53259</v>
      </c>
      <c r="E1981" s="177">
        <f>_xll.qlInterestRateIndexValueDate(IndexON,D1981)</f>
        <v>53259</v>
      </c>
      <c r="F1981" s="193">
        <f>IFERROR(_xll.qlIndexFixing(IndexON,D1981,TRUE,_xll.ohTrigger(RecalcTrigger,TriggerON)),NA())</f>
        <v>1.5258375071676156E-2</v>
      </c>
      <c r="H1981" s="42">
        <f>_xll.qlCalendarAdvance(Calendar,$H1980,B1981,"f",FALSE)</f>
        <v>53259</v>
      </c>
      <c r="I1981" s="177">
        <f>_xll.qlInterestRateIndexValueDate(Index1M,$H1981)</f>
        <v>53261</v>
      </c>
      <c r="J1981" s="182">
        <f>IFERROR(_xll.qlIndexFixing(Index1M,$H1981,TRUE,_xll.ohTrigger(RecalcTrigger,Trigger1M)),NA())</f>
        <v>1.5340869422621473E-2</v>
      </c>
      <c r="K1981" s="44">
        <f>IFERROR(_xll.qlIndexFixing(Index3M,H1981,TRUE,_xll.ohTrigger(RecalcTrigger,Trigger3M)),NA())</f>
        <v>1.5604258774290286E-2</v>
      </c>
      <c r="L1981" s="44">
        <f>IFERROR(_xll.qlIndexFixing(Index6M,$H1981,TRUE,_xll.ohTrigger(RecalcTrigger,Trigger6M)),NA())</f>
        <v>1.574475982375825E-2</v>
      </c>
      <c r="M1981" s="183">
        <f>IFERROR(_xll.qlIndexFixing(Index1Y,$H1981,TRUE,_xll.ohTrigger(RecalcTrigger,Trigger1Y)),NA())</f>
        <v>1.6164451332053076E-2</v>
      </c>
      <c r="N1981" s="182">
        <f>IFERROR(_xll.qlIndexFixing(ONIndex1M,I1981,TRUE,_xll.ohTrigger(RecalcTrigger,Trigger1M)),NA())</f>
        <v>1.5325118192386356E-2</v>
      </c>
      <c r="O1981" s="44">
        <f>IFERROR(_xll.qlIndexFixing(ONIndex3M,I1981,TRUE,_xll.ohTrigger(RecalcTrigger,Trigger3M)),NA())</f>
        <v>1.555125183387851E-2</v>
      </c>
      <c r="P1981" s="44">
        <f>IFERROR(_xll.qlIndexFixing(ONIndex6M,I1981,TRUE,_xll.ohTrigger(RecalcTrigger,Trigger6M)),NA())</f>
        <v>1.5632730226391445E-2</v>
      </c>
      <c r="Q1981" s="183">
        <f>IFERROR(_xll.qlIndexFixing(ONIndex1Y,I1981,TRUE,_xll.ohTrigger(RecalcTrigger,Trigger1Y)),NA())</f>
        <v>1.5998438374715818E-2</v>
      </c>
    </row>
    <row r="1982" spans="2:17" x14ac:dyDescent="0.2">
      <c r="B1982" s="39" t="s">
        <v>42</v>
      </c>
      <c r="D1982" s="42">
        <f>_xll.qlCalendarAdvance(Calendar,$D1981,B1982,"f",FALSE)</f>
        <v>53266</v>
      </c>
      <c r="E1982" s="177">
        <f>_xll.qlInterestRateIndexValueDate(IndexON,D1982)</f>
        <v>53266</v>
      </c>
      <c r="F1982" s="193">
        <f>IFERROR(_xll.qlIndexFixing(IndexON,D1982,TRUE,_xll.ohTrigger(RecalcTrigger,TriggerON)),NA())</f>
        <v>1.5262732871237361E-2</v>
      </c>
      <c r="H1982" s="42">
        <f>_xll.qlCalendarAdvance(Calendar,$H1981,B1982,"f",FALSE)</f>
        <v>53266</v>
      </c>
      <c r="I1982" s="177">
        <f>_xll.qlInterestRateIndexValueDate(Index1M,$H1982)</f>
        <v>53268</v>
      </c>
      <c r="J1982" s="182">
        <f>IFERROR(_xll.qlIndexFixing(Index1M,$H1982,TRUE,_xll.ohTrigger(RecalcTrigger,Trigger1M)),NA())</f>
        <v>1.5344286730280821E-2</v>
      </c>
      <c r="K1982" s="44">
        <f>IFERROR(_xll.qlIndexFixing(Index3M,H1982,TRUE,_xll.ohTrigger(RecalcTrigger,Trigger3M)),NA())</f>
        <v>1.5608000652360291E-2</v>
      </c>
      <c r="L1982" s="44">
        <f>IFERROR(_xll.qlIndexFixing(Index6M,$H1982,TRUE,_xll.ohTrigger(RecalcTrigger,Trigger6M)),NA())</f>
        <v>1.5748110795079269E-2</v>
      </c>
      <c r="M1982" s="183">
        <f>IFERROR(_xll.qlIndexFixing(Index1Y,$H1982,TRUE,_xll.ohTrigger(RecalcTrigger,Trigger1Y)),NA())</f>
        <v>1.6165796359440075E-2</v>
      </c>
      <c r="N1982" s="182">
        <f>IFERROR(_xll.qlIndexFixing(ONIndex1M,I1982,TRUE,_xll.ohTrigger(RecalcTrigger,Trigger1M)),NA())</f>
        <v>1.5328557154781208E-2</v>
      </c>
      <c r="O1982" s="44">
        <f>IFERROR(_xll.qlIndexFixing(ONIndex3M,I1982,TRUE,_xll.ohTrigger(RecalcTrigger,Trigger3M)),NA())</f>
        <v>1.5555074549462589E-2</v>
      </c>
      <c r="P1982" s="44">
        <f>IFERROR(_xll.qlIndexFixing(ONIndex6M,I1982,TRUE,_xll.ohTrigger(RecalcTrigger,Trigger6M)),NA())</f>
        <v>1.5636976718989004E-2</v>
      </c>
      <c r="Q1982" s="183">
        <f>IFERROR(_xll.qlIndexFixing(ONIndex1Y,I1982,TRUE,_xll.ohTrigger(RecalcTrigger,Trigger1Y)),NA())</f>
        <v>1.5999948884273252E-2</v>
      </c>
    </row>
    <row r="1983" spans="2:17" x14ac:dyDescent="0.2">
      <c r="B1983" s="39" t="s">
        <v>42</v>
      </c>
      <c r="D1983" s="42">
        <f>_xll.qlCalendarAdvance(Calendar,$D1982,B1983,"f",FALSE)</f>
        <v>53273</v>
      </c>
      <c r="E1983" s="177">
        <f>_xll.qlInterestRateIndexValueDate(IndexON,D1983)</f>
        <v>53273</v>
      </c>
      <c r="F1983" s="193">
        <f>IFERROR(_xll.qlIndexFixing(IndexON,D1983,TRUE,_xll.ohTrigger(RecalcTrigger,TriggerON)),NA())</f>
        <v>1.52670739644023E-2</v>
      </c>
      <c r="H1983" s="42">
        <f>_xll.qlCalendarAdvance(Calendar,$H1982,B1983,"f",FALSE)</f>
        <v>53273</v>
      </c>
      <c r="I1983" s="177">
        <f>_xll.qlInterestRateIndexValueDate(Index1M,$H1983)</f>
        <v>53275</v>
      </c>
      <c r="J1983" s="182">
        <f>IFERROR(_xll.qlIndexFixing(Index1M,$H1983,TRUE,_xll.ohTrigger(RecalcTrigger,Trigger1M)),NA())</f>
        <v>1.5347688051328134E-2</v>
      </c>
      <c r="K1983" s="44">
        <f>IFERROR(_xll.qlIndexFixing(Index3M,H1983,TRUE,_xll.ohTrigger(RecalcTrigger,Trigger3M)),NA())</f>
        <v>1.5611726227852746E-2</v>
      </c>
      <c r="L1983" s="44">
        <f>IFERROR(_xll.qlIndexFixing(Index6M,$H1983,TRUE,_xll.ohTrigger(RecalcTrigger,Trigger6M)),NA())</f>
        <v>1.5752056291842165E-2</v>
      </c>
      <c r="M1983" s="183">
        <f>IFERROR(_xll.qlIndexFixing(Index1Y,$H1983,TRUE,_xll.ohTrigger(RecalcTrigger,Trigger1Y)),NA())</f>
        <v>1.6167133675277105E-2</v>
      </c>
      <c r="N1983" s="182">
        <f>IFERROR(_xll.qlIndexFixing(ONIndex1M,I1983,TRUE,_xll.ohTrigger(RecalcTrigger,Trigger1M)),NA())</f>
        <v>1.5331980235400167E-2</v>
      </c>
      <c r="O1983" s="44">
        <f>IFERROR(_xll.qlIndexFixing(ONIndex3M,I1983,TRUE,_xll.ohTrigger(RecalcTrigger,Trigger3M)),NA())</f>
        <v>1.555888135697181E-2</v>
      </c>
      <c r="P1983" s="44">
        <f>IFERROR(_xll.qlIndexFixing(ONIndex6M,I1983,TRUE,_xll.ohTrigger(RecalcTrigger,Trigger6M)),NA())</f>
        <v>1.5641198909905896E-2</v>
      </c>
      <c r="Q1983" s="183">
        <f>IFERROR(_xll.qlIndexFixing(ONIndex1Y,I1983,TRUE,_xll.ohTrigger(RecalcTrigger,Trigger1Y)),NA())</f>
        <v>1.6001452474965205E-2</v>
      </c>
    </row>
    <row r="1984" spans="2:17" x14ac:dyDescent="0.2">
      <c r="B1984" s="39" t="s">
        <v>42</v>
      </c>
      <c r="D1984" s="42">
        <f>_xll.qlCalendarAdvance(Calendar,$D1983,B1984,"f",FALSE)</f>
        <v>53280</v>
      </c>
      <c r="E1984" s="177">
        <f>_xll.qlInterestRateIndexValueDate(IndexON,D1984)</f>
        <v>53280</v>
      </c>
      <c r="F1984" s="193">
        <f>IFERROR(_xll.qlIndexFixing(IndexON,D1984,TRUE,_xll.ohTrigger(RecalcTrigger,TriggerON)),NA())</f>
        <v>1.52713982942565E-2</v>
      </c>
      <c r="H1984" s="42">
        <f>_xll.qlCalendarAdvance(Calendar,$H1983,B1984,"f",FALSE)</f>
        <v>53280</v>
      </c>
      <c r="I1984" s="177">
        <f>_xll.qlInterestRateIndexValueDate(Index1M,$H1984)</f>
        <v>53282</v>
      </c>
      <c r="J1984" s="182">
        <f>IFERROR(_xll.qlIndexFixing(Index1M,$H1984,TRUE,_xll.ohTrigger(RecalcTrigger,Trigger1M)),NA())</f>
        <v>1.5351073333952359E-2</v>
      </c>
      <c r="K1984" s="44">
        <f>IFERROR(_xll.qlIndexFixing(Index3M,H1984,TRUE,_xll.ohTrigger(RecalcTrigger,Trigger3M)),NA())</f>
        <v>1.5615435444187696E-2</v>
      </c>
      <c r="L1984" s="44">
        <f>IFERROR(_xll.qlIndexFixing(Index6M,$H1984,TRUE,_xll.ohTrigger(RecalcTrigger,Trigger6M)),NA())</f>
        <v>1.5755976207398513E-2</v>
      </c>
      <c r="M1984" s="183">
        <f>IFERROR(_xll.qlIndexFixing(Index1Y,$H1984,TRUE,_xll.ohTrigger(RecalcTrigger,Trigger1Y)),NA())</f>
        <v>1.6168463252736742E-2</v>
      </c>
      <c r="N1984" s="182">
        <f>IFERROR(_xll.qlIndexFixing(ONIndex1M,I1984,TRUE,_xll.ohTrigger(RecalcTrigger,Trigger1M)),NA())</f>
        <v>1.5335387383004218E-2</v>
      </c>
      <c r="O1984" s="44">
        <f>IFERROR(_xll.qlIndexFixing(ONIndex3M,I1984,TRUE,_xll.ohTrigger(RecalcTrigger,Trigger3M)),NA())</f>
        <v>1.5562672200051253E-2</v>
      </c>
      <c r="P1984" s="44">
        <f>IFERROR(_xll.qlIndexFixing(ONIndex6M,I1984,TRUE,_xll.ohTrigger(RecalcTrigger,Trigger6M)),NA())</f>
        <v>1.5645396717527404E-2</v>
      </c>
      <c r="Q1984" s="183">
        <f>IFERROR(_xll.qlIndexFixing(ONIndex1Y,I1984,TRUE,_xll.ohTrigger(RecalcTrigger,Trigger1Y)),NA())</f>
        <v>1.6002949120492715E-2</v>
      </c>
    </row>
    <row r="1985" spans="2:17" x14ac:dyDescent="0.2">
      <c r="B1985" s="39" t="s">
        <v>42</v>
      </c>
      <c r="D1985" s="42">
        <f>_xll.qlCalendarAdvance(Calendar,$D1984,B1985,"f",FALSE)</f>
        <v>53287</v>
      </c>
      <c r="E1985" s="177">
        <f>_xll.qlInterestRateIndexValueDate(IndexON,D1985)</f>
        <v>53287</v>
      </c>
      <c r="F1985" s="193">
        <f>IFERROR(_xll.qlIndexFixing(IndexON,D1985,TRUE,_xll.ohTrigger(RecalcTrigger,TriggerON)),NA())</f>
        <v>1.5275705803485806E-2</v>
      </c>
      <c r="H1985" s="42">
        <f>_xll.qlCalendarAdvance(Calendar,$H1984,B1985,"f",FALSE)</f>
        <v>53287</v>
      </c>
      <c r="I1985" s="177">
        <f>_xll.qlInterestRateIndexValueDate(Index1M,$H1985)</f>
        <v>53289</v>
      </c>
      <c r="J1985" s="182">
        <f>IFERROR(_xll.qlIndexFixing(Index1M,$H1985,TRUE,_xll.ohTrigger(RecalcTrigger,Trigger1M)),NA())</f>
        <v>1.5355575357731428E-2</v>
      </c>
      <c r="K1985" s="44">
        <f>IFERROR(_xll.qlIndexFixing(Index3M,H1985,TRUE,_xll.ohTrigger(RecalcTrigger,Trigger3M)),NA())</f>
        <v>1.5619128244779098E-2</v>
      </c>
      <c r="L1985" s="44">
        <f>IFERROR(_xll.qlIndexFixing(Index6M,$H1985,TRUE,_xll.ohTrigger(RecalcTrigger,Trigger6M)),NA())</f>
        <v>1.5759870459113864E-2</v>
      </c>
      <c r="M1985" s="183">
        <f>IFERROR(_xll.qlIndexFixing(Index1Y,$H1985,TRUE,_xll.ohTrigger(RecalcTrigger,Trigger1Y)),NA())</f>
        <v>1.6169785064991789E-2</v>
      </c>
      <c r="N1985" s="182">
        <f>IFERROR(_xll.qlIndexFixing(ONIndex1M,I1985,TRUE,_xll.ohTrigger(RecalcTrigger,Trigger1M)),NA())</f>
        <v>1.5338778545475051E-2</v>
      </c>
      <c r="O1985" s="44">
        <f>IFERROR(_xll.qlIndexFixing(ONIndex3M,I1985,TRUE,_xll.ohTrigger(RecalcTrigger,Trigger3M)),NA())</f>
        <v>1.5566447022266061E-2</v>
      </c>
      <c r="P1985" s="44">
        <f>IFERROR(_xll.qlIndexFixing(ONIndex6M,I1985,TRUE,_xll.ohTrigger(RecalcTrigger,Trigger6M)),NA())</f>
        <v>1.5649570059759199E-2</v>
      </c>
      <c r="Q1985" s="183">
        <f>IFERROR(_xll.qlIndexFixing(ONIndex1Y,I1985,TRUE,_xll.ohTrigger(RecalcTrigger,Trigger1Y)),NA())</f>
        <v>1.6004438794476883E-2</v>
      </c>
    </row>
    <row r="1986" spans="2:17" x14ac:dyDescent="0.2">
      <c r="B1986" s="39" t="s">
        <v>42</v>
      </c>
      <c r="D1986" s="42">
        <f>_xll.qlCalendarAdvance(Calendar,$D1985,B1986,"f",FALSE)</f>
        <v>53294</v>
      </c>
      <c r="E1986" s="177">
        <f>_xll.qlInterestRateIndexValueDate(IndexON,D1986)</f>
        <v>53294</v>
      </c>
      <c r="F1986" s="193">
        <f>IFERROR(_xll.qlIndexFixing(IndexON,D1986,TRUE,_xll.ohTrigger(RecalcTrigger,TriggerON)),NA())</f>
        <v>1.5279996435095811E-2</v>
      </c>
      <c r="H1986" s="42">
        <f>_xll.qlCalendarAdvance(Calendar,$H1985,B1986,"f",FALSE)</f>
        <v>53294</v>
      </c>
      <c r="I1986" s="177">
        <f>_xll.qlInterestRateIndexValueDate(Index1M,$H1986)</f>
        <v>53296</v>
      </c>
      <c r="J1986" s="182">
        <f>IFERROR(_xll.qlIndexFixing(Index1M,$H1986,TRUE,_xll.ohTrigger(RecalcTrigger,Trigger1M)),NA())</f>
        <v>1.5356098768135288E-2</v>
      </c>
      <c r="K1986" s="44">
        <f>IFERROR(_xll.qlIndexFixing(Index3M,H1986,TRUE,_xll.ohTrigger(RecalcTrigger,Trigger3M)),NA())</f>
        <v>1.562160849574834E-2</v>
      </c>
      <c r="L1986" s="44">
        <f>IFERROR(_xll.qlIndexFixing(Index6M,$H1986,TRUE,_xll.ohTrigger(RecalcTrigger,Trigger6M)),NA())</f>
        <v>1.5764350562967145E-2</v>
      </c>
      <c r="M1986" s="183">
        <f>IFERROR(_xll.qlIndexFixing(Index1Y,$H1986,TRUE,_xll.ohTrigger(RecalcTrigger,Trigger1Y)),NA())</f>
        <v>1.6171099085214392E-2</v>
      </c>
      <c r="N1986" s="182">
        <f>IFERROR(_xll.qlIndexFixing(ONIndex1M,I1986,TRUE,_xll.ohTrigger(RecalcTrigger,Trigger1M)),NA())</f>
        <v>1.5342153671173975E-2</v>
      </c>
      <c r="O1986" s="44">
        <f>IFERROR(_xll.qlIndexFixing(ONIndex3M,I1986,TRUE,_xll.ohTrigger(RecalcTrigger,Trigger3M)),NA())</f>
        <v>1.5570205767660994E-2</v>
      </c>
      <c r="P1986" s="44">
        <f>IFERROR(_xll.qlIndexFixing(ONIndex6M,I1986,TRUE,_xll.ohTrigger(RecalcTrigger,Trigger6M)),NA())</f>
        <v>1.5653718854746757E-2</v>
      </c>
      <c r="Q1986" s="183">
        <f>IFERROR(_xll.qlIndexFixing(ONIndex1Y,I1986,TRUE,_xll.ohTrigger(RecalcTrigger,Trigger1Y)),NA())</f>
        <v>1.6005921470458873E-2</v>
      </c>
    </row>
    <row r="1987" spans="2:17" x14ac:dyDescent="0.2">
      <c r="B1987" s="39" t="s">
        <v>42</v>
      </c>
      <c r="D1987" s="42">
        <f>_xll.qlCalendarAdvance(Calendar,$D1986,B1987,"f",FALSE)</f>
        <v>53301</v>
      </c>
      <c r="E1987" s="177">
        <f>_xll.qlInterestRateIndexValueDate(IndexON,D1987)</f>
        <v>53301</v>
      </c>
      <c r="F1987" s="193">
        <f>IFERROR(_xll.qlIndexFixing(IndexON,D1987,TRUE,_xll.ohTrigger(RecalcTrigger,TriggerON)),NA())</f>
        <v>1.5284270131932232E-2</v>
      </c>
      <c r="H1987" s="42">
        <f>_xll.qlCalendarAdvance(Calendar,$H1986,B1987,"f",FALSE)</f>
        <v>53301</v>
      </c>
      <c r="I1987" s="177">
        <f>_xll.qlInterestRateIndexValueDate(Index1M,$H1987)</f>
        <v>53303</v>
      </c>
      <c r="J1987" s="182">
        <f>IFERROR(_xll.qlIndexFixing(Index1M,$H1987,TRUE,_xll.ohTrigger(RecalcTrigger,Trigger1M)),NA())</f>
        <v>1.5361132433298341E-2</v>
      </c>
      <c r="K1987" s="44">
        <f>IFERROR(_xll.qlIndexFixing(Index3M,H1987,TRUE,_xll.ohTrigger(RecalcTrigger,Trigger3M)),NA())</f>
        <v>1.5625270360108523E-2</v>
      </c>
      <c r="L1987" s="44">
        <f>IFERROR(_xll.qlIndexFixing(Index6M,$H1987,TRUE,_xll.ohTrigger(RecalcTrigger,Trigger6M)),NA())</f>
        <v>1.5768191533076587E-2</v>
      </c>
      <c r="M1987" s="183">
        <f>IFERROR(_xll.qlIndexFixing(Index1Y,$H1987,TRUE,_xll.ohTrigger(RecalcTrigger,Trigger1Y)),NA())</f>
        <v>1.6172405286577794E-2</v>
      </c>
      <c r="N1987" s="182">
        <f>IFERROR(_xll.qlIndexFixing(ONIndex1M,I1987,TRUE,_xll.ohTrigger(RecalcTrigger,Trigger1M)),NA())</f>
        <v>1.534551270854223E-2</v>
      </c>
      <c r="O1987" s="44">
        <f>IFERROR(_xll.qlIndexFixing(ONIndex3M,I1987,TRUE,_xll.ohTrigger(RecalcTrigger,Trigger3M)),NA())</f>
        <v>1.5573948379401514E-2</v>
      </c>
      <c r="P1987" s="44">
        <f>IFERROR(_xll.qlIndexFixing(ONIndex6M,I1987,TRUE,_xll.ohTrigger(RecalcTrigger,Trigger6M)),NA())</f>
        <v>1.5657843020795426E-2</v>
      </c>
      <c r="Q1987" s="183">
        <f>IFERROR(_xll.qlIndexFixing(ONIndex1Y,I1987,TRUE,_xll.ohTrigger(RecalcTrigger,Trigger1Y)),NA())</f>
        <v>1.6007397122139722E-2</v>
      </c>
    </row>
    <row r="1988" spans="2:17" x14ac:dyDescent="0.2">
      <c r="B1988" s="39" t="s">
        <v>42</v>
      </c>
      <c r="D1988" s="42">
        <f>_xll.qlCalendarAdvance(Calendar,$D1987,B1988,"f",FALSE)</f>
        <v>53308</v>
      </c>
      <c r="E1988" s="177">
        <f>_xll.qlInterestRateIndexValueDate(IndexON,D1988)</f>
        <v>53308</v>
      </c>
      <c r="F1988" s="193">
        <f>IFERROR(_xll.qlIndexFixing(IndexON,D1988,TRUE,_xll.ohTrigger(RecalcTrigger,TriggerON)),NA())</f>
        <v>1.5288526836840788E-2</v>
      </c>
      <c r="H1988" s="42">
        <f>_xll.qlCalendarAdvance(Calendar,$H1987,B1988,"f",FALSE)</f>
        <v>53308</v>
      </c>
      <c r="I1988" s="177">
        <f>_xll.qlInterestRateIndexValueDate(Index1M,$H1988)</f>
        <v>53310</v>
      </c>
      <c r="J1988" s="182">
        <f>IFERROR(_xll.qlIndexFixing(Index1M,$H1988,TRUE,_xll.ohTrigger(RecalcTrigger,Trigger1M)),NA())</f>
        <v>1.5364453044219573E-2</v>
      </c>
      <c r="K1988" s="44">
        <f>IFERROR(_xll.qlIndexFixing(Index3M,H1988,TRUE,_xll.ohTrigger(RecalcTrigger,Trigger3M)),NA())</f>
        <v>1.5628915648417951E-2</v>
      </c>
      <c r="L1988" s="44">
        <f>IFERROR(_xll.qlIndexFixing(Index6M,$H1988,TRUE,_xll.ohTrigger(RecalcTrigger,Trigger6M)),NA())</f>
        <v>1.5772006584455572E-2</v>
      </c>
      <c r="M1988" s="183">
        <f>IFERROR(_xll.qlIndexFixing(Index1Y,$H1988,TRUE,_xll.ohTrigger(RecalcTrigger,Trigger1Y)),NA())</f>
        <v>1.6173703642253914E-2</v>
      </c>
      <c r="N1988" s="182">
        <f>IFERROR(_xll.qlIndexFixing(ONIndex1M,I1988,TRUE,_xll.ohTrigger(RecalcTrigger,Trigger1M)),NA())</f>
        <v>1.5348855605781253E-2</v>
      </c>
      <c r="O1988" s="44">
        <f>IFERROR(_xll.qlIndexFixing(ONIndex3M,I1988,TRUE,_xll.ohTrigger(RecalcTrigger,Trigger3M)),NA())</f>
        <v>1.5577674801452446E-2</v>
      </c>
      <c r="P1988" s="44">
        <f>IFERROR(_xll.qlIndexFixing(ONIndex6M,I1988,TRUE,_xll.ohTrigger(RecalcTrigger,Trigger6M)),NA())</f>
        <v>1.5661942476130619E-2</v>
      </c>
      <c r="Q1988" s="183">
        <f>IFERROR(_xll.qlIndexFixing(ONIndex1Y,I1988,TRUE,_xll.ohTrigger(RecalcTrigger,Trigger1Y)),NA())</f>
        <v>1.6008865723060595E-2</v>
      </c>
    </row>
    <row r="1989" spans="2:17" x14ac:dyDescent="0.2">
      <c r="B1989" s="39" t="s">
        <v>42</v>
      </c>
      <c r="D1989" s="42">
        <f>_xll.qlCalendarAdvance(Calendar,$D1988,B1989,"f",FALSE)</f>
        <v>53315</v>
      </c>
      <c r="E1989" s="177">
        <f>_xll.qlInterestRateIndexValueDate(IndexON,D1989)</f>
        <v>53315</v>
      </c>
      <c r="F1989" s="193">
        <f>IFERROR(_xll.qlIndexFixing(IndexON,D1989,TRUE,_xll.ohTrigger(RecalcTrigger,TriggerON)),NA())</f>
        <v>1.529276649282707E-2</v>
      </c>
      <c r="H1989" s="42">
        <f>_xll.qlCalendarAdvance(Calendar,$H1988,B1989,"f",FALSE)</f>
        <v>53315</v>
      </c>
      <c r="I1989" s="177">
        <f>_xll.qlInterestRateIndexValueDate(Index1M,$H1989)</f>
        <v>53317</v>
      </c>
      <c r="J1989" s="182">
        <f>IFERROR(_xll.qlIndexFixing(Index1M,$H1989,TRUE,_xll.ohTrigger(RecalcTrigger,Trigger1M)),NA())</f>
        <v>1.5367757357712397E-2</v>
      </c>
      <c r="K1989" s="44">
        <f>IFERROR(_xll.qlIndexFixing(Index3M,H1989,TRUE,_xll.ohTrigger(RecalcTrigger,Trigger3M)),NA())</f>
        <v>1.5632544304097884E-2</v>
      </c>
      <c r="L1989" s="44">
        <f>IFERROR(_xll.qlIndexFixing(Index6M,$H1989,TRUE,_xll.ohTrigger(RecalcTrigger,Trigger6M)),NA())</f>
        <v>1.5775795634469538E-2</v>
      </c>
      <c r="M1989" s="183">
        <f>IFERROR(_xll.qlIndexFixing(Index1Y,$H1989,TRUE,_xll.ohTrigger(RecalcTrigger,Trigger1Y)),NA())</f>
        <v>1.617499412541578E-2</v>
      </c>
      <c r="N1989" s="182">
        <f>IFERROR(_xll.qlIndexFixing(ONIndex1M,I1989,TRUE,_xll.ohTrigger(RecalcTrigger,Trigger1M)),NA())</f>
        <v>1.5353129817086142E-2</v>
      </c>
      <c r="O1989" s="44">
        <f>IFERROR(_xll.qlIndexFixing(ONIndex3M,I1989,TRUE,_xll.ohTrigger(RecalcTrigger,Trigger3M)),NA())</f>
        <v>1.5582442036059518E-2</v>
      </c>
      <c r="P1989" s="44">
        <f>IFERROR(_xll.qlIndexFixing(ONIndex6M,I1989,TRUE,_xll.ohTrigger(RecalcTrigger,Trigger6M)),NA())</f>
        <v>1.5667176762894641E-2</v>
      </c>
      <c r="Q1989" s="183">
        <f>IFERROR(_xll.qlIndexFixing(ONIndex1Y,I1989,TRUE,_xll.ohTrigger(RecalcTrigger,Trigger1Y)),NA())</f>
        <v>1.6010743521777115E-2</v>
      </c>
    </row>
    <row r="1990" spans="2:17" x14ac:dyDescent="0.2">
      <c r="B1990" s="39" t="s">
        <v>42</v>
      </c>
      <c r="D1990" s="42">
        <f>_xll.qlCalendarAdvance(Calendar,$D1989,B1990,"f",FALSE)</f>
        <v>53323</v>
      </c>
      <c r="E1990" s="177">
        <f>_xll.qlInterestRateIndexValueDate(IndexON,D1990)</f>
        <v>53323</v>
      </c>
      <c r="F1990" s="193">
        <f>IFERROR(_xll.qlIndexFixing(IndexON,D1990,TRUE,_xll.ohTrigger(RecalcTrigger,TriggerON)),NA())</f>
        <v>1.5297590864449262E-2</v>
      </c>
      <c r="H1990" s="42">
        <f>_xll.qlCalendarAdvance(Calendar,$H1989,B1990,"f",FALSE)</f>
        <v>53323</v>
      </c>
      <c r="I1990" s="177">
        <f>_xll.qlInterestRateIndexValueDate(Index1M,$H1990)</f>
        <v>53325</v>
      </c>
      <c r="J1990" s="182">
        <f>IFERROR(_xll.qlIndexFixing(Index1M,$H1990,TRUE,_xll.ohTrigger(RecalcTrigger,Trigger1M)),NA())</f>
        <v>1.5372074883191126E-2</v>
      </c>
      <c r="K1990" s="44">
        <f>IFERROR(_xll.qlIndexFixing(Index3M,H1990,TRUE,_xll.ohTrigger(RecalcTrigger,Trigger3M)),NA())</f>
        <v>1.5637264672155371E-2</v>
      </c>
      <c r="L1990" s="44">
        <f>IFERROR(_xll.qlIndexFixing(Index6M,$H1990,TRUE,_xll.ohTrigger(RecalcTrigger,Trigger6M)),NA())</f>
        <v>1.5780094032930441E-2</v>
      </c>
      <c r="M1990" s="183">
        <f>IFERROR(_xll.qlIndexFixing(Index1Y,$H1990,TRUE,_xll.ohTrigger(RecalcTrigger,Trigger1Y)),NA())</f>
        <v>1.6177354806404014E-2</v>
      </c>
      <c r="N1990" s="182">
        <f>IFERROR(_xll.qlIndexFixing(ONIndex1M,I1990,TRUE,_xll.ohTrigger(RecalcTrigger,Trigger1M)),NA())</f>
        <v>1.5356435628310905E-2</v>
      </c>
      <c r="O1990" s="44">
        <f>IFERROR(_xll.qlIndexFixing(ONIndex3M,I1990,TRUE,_xll.ohTrigger(RecalcTrigger,Trigger3M)),NA())</f>
        <v>1.5586131241640544E-2</v>
      </c>
      <c r="P1990" s="44">
        <f>IFERROR(_xll.qlIndexFixing(ONIndex6M,I1990,TRUE,_xll.ohTrigger(RecalcTrigger,Trigger6M)),NA())</f>
        <v>1.5671219428856631E-2</v>
      </c>
      <c r="Q1990" s="183">
        <f>IFERROR(_xll.qlIndexFixing(ONIndex1Y,I1990,TRUE,_xll.ohTrigger(RecalcTrigger,Trigger1Y)),NA())</f>
        <v>1.6012195907908477E-2</v>
      </c>
    </row>
    <row r="1991" spans="2:17" x14ac:dyDescent="0.2">
      <c r="B1991" s="39" t="s">
        <v>42</v>
      </c>
      <c r="D1991" s="42">
        <f>_xll.qlCalendarAdvance(Calendar,$D1990,B1991,"f",FALSE)</f>
        <v>53330</v>
      </c>
      <c r="E1991" s="177">
        <f>_xll.qlInterestRateIndexValueDate(IndexON,D1991)</f>
        <v>53330</v>
      </c>
      <c r="F1991" s="193">
        <f>IFERROR(_xll.qlIndexFixing(IndexON,D1991,TRUE,_xll.ohTrigger(RecalcTrigger,TriggerON)),NA())</f>
        <v>1.5301793794453289E-2</v>
      </c>
      <c r="H1991" s="42">
        <f>_xll.qlCalendarAdvance(Calendar,$H1990,B1991,"f",FALSE)</f>
        <v>53330</v>
      </c>
      <c r="I1991" s="177">
        <f>_xll.qlInterestRateIndexValueDate(Index1M,$H1991)</f>
        <v>53332</v>
      </c>
      <c r="J1991" s="182">
        <f>IFERROR(_xll.qlIndexFixing(Index1M,$H1991,TRUE,_xll.ohTrigger(RecalcTrigger,Trigger1M)),NA())</f>
        <v>1.5374222673951148E-2</v>
      </c>
      <c r="K1991" s="44">
        <f>IFERROR(_xll.qlIndexFixing(Index3M,H1991,TRUE,_xll.ohTrigger(RecalcTrigger,Trigger3M)),NA())</f>
        <v>1.5640263723907921E-2</v>
      </c>
      <c r="L1991" s="44">
        <f>IFERROR(_xll.qlIndexFixing(Index6M,$H1991,TRUE,_xll.ohTrigger(RecalcTrigger,Trigger6M)),NA())</f>
        <v>1.5783224337259677E-2</v>
      </c>
      <c r="M1991" s="183">
        <f>IFERROR(_xll.qlIndexFixing(Index1Y,$H1991,TRUE,_xll.ohTrigger(RecalcTrigger,Trigger1Y)),NA())</f>
        <v>1.617862727456559E-2</v>
      </c>
      <c r="N1991" s="182">
        <f>IFERROR(_xll.qlIndexFixing(ONIndex1M,I1991,TRUE,_xll.ohTrigger(RecalcTrigger,Trigger1M)),NA())</f>
        <v>1.5359256201206151E-2</v>
      </c>
      <c r="O1991" s="44">
        <f>IFERROR(_xll.qlIndexFixing(ONIndex3M,I1991,TRUE,_xll.ohTrigger(RecalcTrigger,Trigger3M)),NA())</f>
        <v>1.5589280387064974E-2</v>
      </c>
      <c r="P1991" s="44">
        <f>IFERROR(_xll.qlIndexFixing(ONIndex6M,I1991,TRUE,_xll.ohTrigger(RecalcTrigger,Trigger6M)),NA())</f>
        <v>1.5674664692530982E-2</v>
      </c>
      <c r="Q1991" s="183">
        <f>IFERROR(_xll.qlIndexFixing(ONIndex1Y,I1991,TRUE,_xll.ohTrigger(RecalcTrigger,Trigger1Y)),NA())</f>
        <v>1.6013435130632914E-2</v>
      </c>
    </row>
    <row r="1992" spans="2:17" x14ac:dyDescent="0.2">
      <c r="B1992" s="39" t="s">
        <v>42</v>
      </c>
      <c r="D1992" s="42">
        <f>_xll.qlCalendarAdvance(Calendar,$D1991,B1992,"f",FALSE)</f>
        <v>53337</v>
      </c>
      <c r="E1992" s="177">
        <f>_xll.qlInterestRateIndexValueDate(IndexON,D1992)</f>
        <v>53337</v>
      </c>
      <c r="F1992" s="193">
        <f>IFERROR(_xll.qlIndexFixing(IndexON,D1992,TRUE,_xll.ohTrigger(RecalcTrigger,TriggerON)),NA())</f>
        <v>1.5305979495998656E-2</v>
      </c>
      <c r="H1992" s="42">
        <f>_xll.qlCalendarAdvance(Calendar,$H1991,B1992,"f",FALSE)</f>
        <v>53337</v>
      </c>
      <c r="I1992" s="177">
        <f>_xll.qlInterestRateIndexValueDate(Index1M,$H1992)</f>
        <v>53339</v>
      </c>
      <c r="J1992" s="182">
        <f>IFERROR(_xll.qlIndexFixing(Index1M,$H1992,TRUE,_xll.ohTrigger(RecalcTrigger,Trigger1M)),NA())</f>
        <v>1.5377476471030662E-2</v>
      </c>
      <c r="K1992" s="44">
        <f>IFERROR(_xll.qlIndexFixing(Index3M,H1992,TRUE,_xll.ohTrigger(RecalcTrigger,Trigger3M)),NA())</f>
        <v>1.564383973727157E-2</v>
      </c>
      <c r="L1992" s="44">
        <f>IFERROR(_xll.qlIndexFixing(Index6M,$H1992,TRUE,_xll.ohTrigger(RecalcTrigger,Trigger6M)),NA())</f>
        <v>1.5786932872760468E-2</v>
      </c>
      <c r="M1992" s="183">
        <f>IFERROR(_xll.qlIndexFixing(Index1Y,$H1992,TRUE,_xll.ohTrigger(RecalcTrigger,Trigger1Y)),NA())</f>
        <v>1.6179891781365675E-2</v>
      </c>
      <c r="N1992" s="182">
        <f>IFERROR(_xll.qlIndexFixing(ONIndex1M,I1992,TRUE,_xll.ohTrigger(RecalcTrigger,Trigger1M)),NA())</f>
        <v>1.5362531681093472E-2</v>
      </c>
      <c r="O1992" s="44">
        <f>IFERROR(_xll.qlIndexFixing(ONIndex3M,I1992,TRUE,_xll.ohTrigger(RecalcTrigger,Trigger3M)),NA())</f>
        <v>1.5592939137487605E-2</v>
      </c>
      <c r="P1992" s="44">
        <f>IFERROR(_xll.qlIndexFixing(ONIndex6M,I1992,TRUE,_xll.ohTrigger(RecalcTrigger,Trigger6M)),NA())</f>
        <v>1.5678660902453956E-2</v>
      </c>
      <c r="Q1992" s="183">
        <f>IFERROR(_xll.qlIndexFixing(ONIndex1Y,I1992,TRUE,_xll.ohTrigger(RecalcTrigger,Trigger1Y)),NA())</f>
        <v>1.6014874240743993E-2</v>
      </c>
    </row>
    <row r="1993" spans="2:17" x14ac:dyDescent="0.2">
      <c r="B1993" s="39" t="s">
        <v>42</v>
      </c>
      <c r="D1993" s="42">
        <f>_xll.qlCalendarAdvance(Calendar,$D1992,B1993,"f",FALSE)</f>
        <v>53344</v>
      </c>
      <c r="E1993" s="177">
        <f>_xll.qlInterestRateIndexValueDate(IndexON,D1993)</f>
        <v>53344</v>
      </c>
      <c r="F1993" s="193">
        <f>IFERROR(_xll.qlIndexFixing(IndexON,D1993,TRUE,_xll.ohTrigger(RecalcTrigger,TriggerON)),NA())</f>
        <v>1.5310147912011018E-2</v>
      </c>
      <c r="H1993" s="42">
        <f>_xll.qlCalendarAdvance(Calendar,$H1992,B1993,"f",FALSE)</f>
        <v>53344</v>
      </c>
      <c r="I1993" s="177">
        <f>_xll.qlInterestRateIndexValueDate(Index1M,$H1993)</f>
        <v>53346</v>
      </c>
      <c r="J1993" s="182">
        <f>IFERROR(_xll.qlIndexFixing(Index1M,$H1993,TRUE,_xll.ohTrigger(RecalcTrigger,Trigger1M)),NA())</f>
        <v>1.5380713760437528E-2</v>
      </c>
      <c r="K1993" s="44">
        <f>IFERROR(_xll.qlIndexFixing(Index3M,H1993,TRUE,_xll.ohTrigger(RecalcTrigger,Trigger3M)),NA())</f>
        <v>1.5647398883611885E-2</v>
      </c>
      <c r="L1993" s="44">
        <f>IFERROR(_xll.qlIndexFixing(Index6M,$H1993,TRUE,_xll.ohTrigger(RecalcTrigger,Trigger6M)),NA())</f>
        <v>1.5790615071566223E-2</v>
      </c>
      <c r="M1993" s="183">
        <f>IFERROR(_xll.qlIndexFixing(Index1Y,$H1993,TRUE,_xll.ohTrigger(RecalcTrigger,Trigger1Y)),NA())</f>
        <v>1.618114829997451E-2</v>
      </c>
      <c r="N1993" s="182">
        <f>IFERROR(_xll.qlIndexFixing(ONIndex1M,I1993,TRUE,_xll.ohTrigger(RecalcTrigger,Trigger1M)),NA())</f>
        <v>1.536579075482436E-2</v>
      </c>
      <c r="O1993" s="44">
        <f>IFERROR(_xll.qlIndexFixing(ONIndex3M,I1993,TRUE,_xll.ohTrigger(RecalcTrigger,Trigger3M)),NA())</f>
        <v>1.5596581408692245E-2</v>
      </c>
      <c r="P1993" s="44">
        <f>IFERROR(_xll.qlIndexFixing(ONIndex6M,I1993,TRUE,_xll.ohTrigger(RecalcTrigger,Trigger6M)),NA())</f>
        <v>1.568263198080011E-2</v>
      </c>
      <c r="Q1993" s="183">
        <f>IFERROR(_xll.qlIndexFixing(ONIndex1Y,I1993,TRUE,_xll.ohTrigger(RecalcTrigger,Trigger1Y)),NA())</f>
        <v>1.6016306164603478E-2</v>
      </c>
    </row>
    <row r="1994" spans="2:17" x14ac:dyDescent="0.2">
      <c r="B1994" s="39" t="s">
        <v>42</v>
      </c>
      <c r="D1994" s="42">
        <f>_xll.qlCalendarAdvance(Calendar,$D1993,B1994,"f",FALSE)</f>
        <v>53351</v>
      </c>
      <c r="E1994" s="177">
        <f>_xll.qlInterestRateIndexValueDate(IndexON,D1994)</f>
        <v>53351</v>
      </c>
      <c r="F1994" s="193">
        <f>IFERROR(_xll.qlIndexFixing(IndexON,D1994,TRUE,_xll.ohTrigger(RecalcTrigger,TriggerON)),NA())</f>
        <v>1.5314298985176222E-2</v>
      </c>
      <c r="H1994" s="42">
        <f>_xll.qlCalendarAdvance(Calendar,$H1993,B1994,"f",FALSE)</f>
        <v>53351</v>
      </c>
      <c r="I1994" s="177">
        <f>_xll.qlInterestRateIndexValueDate(Index1M,$H1994)</f>
        <v>53353</v>
      </c>
      <c r="J1994" s="182">
        <f>IFERROR(_xll.qlIndexFixing(Index1M,$H1994,TRUE,_xll.ohTrigger(RecalcTrigger,Trigger1M)),NA())</f>
        <v>1.5383934490375759E-2</v>
      </c>
      <c r="K1994" s="44">
        <f>IFERROR(_xll.qlIndexFixing(Index3M,H1994,TRUE,_xll.ohTrigger(RecalcTrigger,Trigger3M)),NA())</f>
        <v>1.5650941106345684E-2</v>
      </c>
      <c r="L1994" s="44">
        <f>IFERROR(_xll.qlIndexFixing(Index6M,$H1994,TRUE,_xll.ohTrigger(RecalcTrigger,Trigger6M)),NA())</f>
        <v>1.5794270851048231E-2</v>
      </c>
      <c r="M1994" s="183">
        <f>IFERROR(_xll.qlIndexFixing(Index1Y,$H1994,TRUE,_xll.ohTrigger(RecalcTrigger,Trigger1Y)),NA())</f>
        <v>1.6182396803562763E-2</v>
      </c>
      <c r="N1994" s="182">
        <f>IFERROR(_xll.qlIndexFixing(ONIndex1M,I1994,TRUE,_xll.ohTrigger(RecalcTrigger,Trigger1M)),NA())</f>
        <v>1.5369033370680185E-2</v>
      </c>
      <c r="O1994" s="44">
        <f>IFERROR(_xll.qlIndexFixing(ONIndex3M,I1994,TRUE,_xll.ohTrigger(RecalcTrigger,Trigger3M)),NA())</f>
        <v>1.5600207144244038E-2</v>
      </c>
      <c r="P1994" s="44">
        <f>IFERROR(_xll.qlIndexFixing(ONIndex6M,I1994,TRUE,_xll.ohTrigger(RecalcTrigger,Trigger6M)),NA())</f>
        <v>1.5686577845475114E-2</v>
      </c>
      <c r="Q1994" s="183">
        <f>IFERROR(_xll.qlIndexFixing(ONIndex1Y,I1994,TRUE,_xll.ohTrigger(RecalcTrigger,Trigger1Y)),NA())</f>
        <v>1.6017730875912406E-2</v>
      </c>
    </row>
    <row r="1995" spans="2:17" x14ac:dyDescent="0.2">
      <c r="B1995" s="39" t="s">
        <v>42</v>
      </c>
      <c r="D1995" s="42">
        <f>_xll.qlCalendarAdvance(Calendar,$D1994,B1995,"f",FALSE)</f>
        <v>53358</v>
      </c>
      <c r="E1995" s="177">
        <f>_xll.qlInterestRateIndexValueDate(IndexON,D1995)</f>
        <v>53358</v>
      </c>
      <c r="F1995" s="193">
        <f>IFERROR(_xll.qlIndexFixing(IndexON,D1995,TRUE,_xll.ohTrigger(RecalcTrigger,TriggerON)),NA())</f>
        <v>1.5318432658579795E-2</v>
      </c>
      <c r="H1995" s="42">
        <f>_xll.qlCalendarAdvance(Calendar,$H1994,B1995,"f",FALSE)</f>
        <v>53358</v>
      </c>
      <c r="I1995" s="177">
        <f>_xll.qlInterestRateIndexValueDate(Index1M,$H1995)</f>
        <v>53360</v>
      </c>
      <c r="J1995" s="182">
        <f>IFERROR(_xll.qlIndexFixing(Index1M,$H1995,TRUE,_xll.ohTrigger(RecalcTrigger,Trigger1M)),NA())</f>
        <v>1.5385469967812109E-2</v>
      </c>
      <c r="K1995" s="44">
        <f>IFERROR(_xll.qlIndexFixing(Index3M,H1995,TRUE,_xll.ohTrigger(RecalcTrigger,Trigger3M)),NA())</f>
        <v>1.5653877797750234E-2</v>
      </c>
      <c r="L1995" s="44">
        <f>IFERROR(_xll.qlIndexFixing(Index6M,$H1995,TRUE,_xll.ohTrigger(RecalcTrigger,Trigger6M)),NA())</f>
        <v>1.5797900128576462E-2</v>
      </c>
      <c r="M1995" s="183">
        <f>IFERROR(_xll.qlIndexFixing(Index1Y,$H1995,TRUE,_xll.ohTrigger(RecalcTrigger,Trigger1Y)),NA())</f>
        <v>1.6183637265300234E-2</v>
      </c>
      <c r="N1995" s="182">
        <f>IFERROR(_xll.qlIndexFixing(ONIndex1M,I1995,TRUE,_xll.ohTrigger(RecalcTrigger,Trigger1M)),NA())</f>
        <v>1.5372259476942318E-2</v>
      </c>
      <c r="O1995" s="44">
        <f>IFERROR(_xll.qlIndexFixing(ONIndex3M,I1995,TRUE,_xll.ohTrigger(RecalcTrigger,Trigger3M)),NA())</f>
        <v>1.5603816287868E-2</v>
      </c>
      <c r="P1995" s="44">
        <f>IFERROR(_xll.qlIndexFixing(ONIndex6M,I1995,TRUE,_xll.ohTrigger(RecalcTrigger,Trigger6M)),NA())</f>
        <v>1.5690498414864251E-2</v>
      </c>
      <c r="Q1995" s="183">
        <f>IFERROR(_xll.qlIndexFixing(ONIndex1Y,I1995,TRUE,_xll.ohTrigger(RecalcTrigger,Trigger1Y)),NA())</f>
        <v>1.6019148348211942E-2</v>
      </c>
    </row>
    <row r="1996" spans="2:17" x14ac:dyDescent="0.2">
      <c r="B1996" s="39" t="s">
        <v>42</v>
      </c>
      <c r="D1996" s="42">
        <f>_xll.qlCalendarAdvance(Calendar,$D1995,B1996,"f",FALSE)</f>
        <v>53365</v>
      </c>
      <c r="E1996" s="177">
        <f>_xll.qlInterestRateIndexValueDate(IndexON,D1996)</f>
        <v>53365</v>
      </c>
      <c r="F1996" s="193">
        <f>IFERROR(_xll.qlIndexFixing(IndexON,D1996,TRUE,_xll.ohTrigger(RecalcTrigger,TriggerON)),NA())</f>
        <v>1.5322548875067454E-2</v>
      </c>
      <c r="H1996" s="42">
        <f>_xll.qlCalendarAdvance(Calendar,$H1995,B1996,"f",FALSE)</f>
        <v>53365</v>
      </c>
      <c r="I1996" s="177">
        <f>_xll.qlInterestRateIndexValueDate(Index1M,$H1996)</f>
        <v>53367</v>
      </c>
      <c r="J1996" s="182">
        <f>IFERROR(_xll.qlIndexFixing(Index1M,$H1996,TRUE,_xll.ohTrigger(RecalcTrigger,Trigger1M)),NA())</f>
        <v>1.5388660597321278E-2</v>
      </c>
      <c r="K1996" s="44">
        <f>IFERROR(_xll.qlIndexFixing(Index3M,H1996,TRUE,_xll.ohTrigger(RecalcTrigger,Trigger3M)),NA())</f>
        <v>1.5657387078615234E-2</v>
      </c>
      <c r="L1996" s="44">
        <f>IFERROR(_xll.qlIndexFixing(Index6M,$H1996,TRUE,_xll.ohTrigger(RecalcTrigger,Trigger6M)),NA())</f>
        <v>1.5801502821523525E-2</v>
      </c>
      <c r="M1996" s="183">
        <f>IFERROR(_xll.qlIndexFixing(Index1Y,$H1996,TRUE,_xll.ohTrigger(RecalcTrigger,Trigger1Y)),NA())</f>
        <v>1.6184869658358463E-2</v>
      </c>
      <c r="N1996" s="182">
        <f>IFERROR(_xll.qlIndexFixing(ONIndex1M,I1996,TRUE,_xll.ohTrigger(RecalcTrigger,Trigger1M)),NA())</f>
        <v>1.5375469021972066E-2</v>
      </c>
      <c r="O1996" s="44">
        <f>IFERROR(_xll.qlIndexFixing(ONIndex3M,I1996,TRUE,_xll.ohTrigger(RecalcTrigger,Trigger3M)),NA())</f>
        <v>1.5607408783049337E-2</v>
      </c>
      <c r="P1996" s="44">
        <f>IFERROR(_xll.qlIndexFixing(ONIndex6M,I1996,TRUE,_xll.ohTrigger(RecalcTrigger,Trigger6M)),NA())</f>
        <v>1.5694393606953128E-2</v>
      </c>
      <c r="Q1996" s="183">
        <f>IFERROR(_xll.qlIndexFixing(ONIndex1Y,I1996,TRUE,_xll.ohTrigger(RecalcTrigger,Trigger1Y)),NA())</f>
        <v>1.6020558555043252E-2</v>
      </c>
    </row>
    <row r="1997" spans="2:17" x14ac:dyDescent="0.2">
      <c r="B1997" s="39" t="s">
        <v>42</v>
      </c>
      <c r="D1997" s="42">
        <f>_xll.qlCalendarAdvance(Calendar,$D1996,B1997,"f",FALSE)</f>
        <v>53372</v>
      </c>
      <c r="E1997" s="177">
        <f>_xll.qlInterestRateIndexValueDate(IndexON,D1997)</f>
        <v>53372</v>
      </c>
      <c r="F1997" s="193">
        <f>IFERROR(_xll.qlIndexFixing(IndexON,D1997,TRUE,_xll.ohTrigger(RecalcTrigger,TriggerON)),NA())</f>
        <v>1.5326647577245112E-2</v>
      </c>
      <c r="H1997" s="42">
        <f>_xll.qlCalendarAdvance(Calendar,$H1996,B1997,"f",FALSE)</f>
        <v>53372</v>
      </c>
      <c r="I1997" s="177">
        <f>_xll.qlInterestRateIndexValueDate(Index1M,$H1997)</f>
        <v>53374</v>
      </c>
      <c r="J1997" s="182">
        <f>IFERROR(_xll.qlIndexFixing(Index1M,$H1997,TRUE,_xll.ohTrigger(RecalcTrigger,Trigger1M)),NA())</f>
        <v>1.5391834525113295E-2</v>
      </c>
      <c r="K1997" s="44">
        <f>IFERROR(_xll.qlIndexFixing(Index3M,H1997,TRUE,_xll.ohTrigger(RecalcTrigger,Trigger3M)),NA())</f>
        <v>1.5660879270890816E-2</v>
      </c>
      <c r="L1997" s="44">
        <f>IFERROR(_xll.qlIndexFixing(Index6M,$H1997,TRUE,_xll.ohTrigger(RecalcTrigger,Trigger6M)),NA())</f>
        <v>1.580507884726071E-2</v>
      </c>
      <c r="M1997" s="183">
        <f>IFERROR(_xll.qlIndexFixing(Index1Y,$H1997,TRUE,_xll.ohTrigger(RecalcTrigger,Trigger1Y)),NA())</f>
        <v>1.6186093955907255E-2</v>
      </c>
      <c r="N1997" s="182">
        <f>IFERROR(_xll.qlIndexFixing(ONIndex1M,I1997,TRUE,_xll.ohTrigger(RecalcTrigger,Trigger1M)),NA())</f>
        <v>1.537866195381099E-2</v>
      </c>
      <c r="O1997" s="44">
        <f>IFERROR(_xll.qlIndexFixing(ONIndex3M,I1997,TRUE,_xll.ohTrigger(RecalcTrigger,Trigger3M)),NA())</f>
        <v>1.5610984573752873E-2</v>
      </c>
      <c r="P1997" s="44">
        <f>IFERROR(_xll.qlIndexFixing(ONIndex6M,I1997,TRUE,_xll.ohTrigger(RecalcTrigger,Trigger6M)),NA())</f>
        <v>1.5698263339967156E-2</v>
      </c>
      <c r="Q1997" s="183">
        <f>IFERROR(_xll.qlIndexFixing(ONIndex1Y,I1997,TRUE,_xll.ohTrigger(RecalcTrigger,Trigger1Y)),NA())</f>
        <v>1.6021961470267243E-2</v>
      </c>
    </row>
    <row r="1998" spans="2:17" x14ac:dyDescent="0.2">
      <c r="B1998" s="39" t="s">
        <v>42</v>
      </c>
      <c r="D1998" s="42">
        <f>_xll.qlCalendarAdvance(Calendar,$D1997,B1998,"f",FALSE)</f>
        <v>53379</v>
      </c>
      <c r="E1998" s="177">
        <f>_xll.qlInterestRateIndexValueDate(IndexON,D1998)</f>
        <v>53379</v>
      </c>
      <c r="F1998" s="193">
        <f>IFERROR(_xll.qlIndexFixing(IndexON,D1998,TRUE,_xll.ohTrigger(RecalcTrigger,TriggerON)),NA())</f>
        <v>1.5330728708438102E-2</v>
      </c>
      <c r="H1998" s="42">
        <f>_xll.qlCalendarAdvance(Calendar,$H1997,B1998,"f",FALSE)</f>
        <v>53379</v>
      </c>
      <c r="I1998" s="177">
        <f>_xll.qlInterestRateIndexValueDate(Index1M,$H1998)</f>
        <v>53381</v>
      </c>
      <c r="J1998" s="182">
        <f>IFERROR(_xll.qlIndexFixing(Index1M,$H1998,TRUE,_xll.ohTrigger(RecalcTrigger,Trigger1M)),NA())</f>
        <v>1.539720363356506E-2</v>
      </c>
      <c r="K1998" s="44">
        <f>IFERROR(_xll.qlIndexFixing(Index3M,H1998,TRUE,_xll.ohTrigger(RecalcTrigger,Trigger3M)),NA())</f>
        <v>1.5664354318001106E-2</v>
      </c>
      <c r="L1998" s="44">
        <f>IFERROR(_xll.qlIndexFixing(Index6M,$H1998,TRUE,_xll.ohTrigger(RecalcTrigger,Trigger6M)),NA())</f>
        <v>1.5808628123160192E-2</v>
      </c>
      <c r="M1998" s="183">
        <f>IFERROR(_xll.qlIndexFixing(Index1Y,$H1998,TRUE,_xll.ohTrigger(RecalcTrigger,Trigger1Y)),NA())</f>
        <v>1.6187310131117273E-2</v>
      </c>
      <c r="N1998" s="182">
        <f>IFERROR(_xll.qlIndexFixing(ONIndex1M,I1998,TRUE,_xll.ohTrigger(RecalcTrigger,Trigger1M)),NA())</f>
        <v>1.5381838221060207E-2</v>
      </c>
      <c r="O1998" s="44">
        <f>IFERROR(_xll.qlIndexFixing(ONIndex3M,I1998,TRUE,_xll.ohTrigger(RecalcTrigger,Trigger3M)),NA())</f>
        <v>1.5614543603543751E-2</v>
      </c>
      <c r="P1998" s="44">
        <f>IFERROR(_xll.qlIndexFixing(ONIndex6M,I1998,TRUE,_xll.ohTrigger(RecalcTrigger,Trigger6M)),NA())</f>
        <v>1.5702107532131748E-2</v>
      </c>
      <c r="Q1998" s="183">
        <f>IFERROR(_xll.qlIndexFixing(ONIndex1Y,I1998,TRUE,_xll.ohTrigger(RecalcTrigger,Trigger1Y)),NA())</f>
        <v>1.6023357067265209E-2</v>
      </c>
    </row>
    <row r="1999" spans="2:17" x14ac:dyDescent="0.2">
      <c r="B1999" s="39" t="s">
        <v>42</v>
      </c>
      <c r="D1999" s="42">
        <f>_xll.qlCalendarAdvance(Calendar,$D1998,B1999,"f",FALSE)</f>
        <v>53386</v>
      </c>
      <c r="E1999" s="177">
        <f>_xll.qlInterestRateIndexValueDate(IndexON,D1999)</f>
        <v>53386</v>
      </c>
      <c r="F1999" s="193">
        <f>IFERROR(_xll.qlIndexFixing(IndexON,D1999,TRUE,_xll.ohTrigger(RecalcTrigger,TriggerON)),NA())</f>
        <v>1.5334792211332271E-2</v>
      </c>
      <c r="H1999" s="42">
        <f>_xll.qlCalendarAdvance(Calendar,$H1998,B1999,"f",FALSE)</f>
        <v>53386</v>
      </c>
      <c r="I1999" s="177">
        <f>_xll.qlInterestRateIndexValueDate(Index1M,$H1999)</f>
        <v>53388</v>
      </c>
      <c r="J1999" s="182">
        <f>IFERROR(_xll.qlIndexFixing(Index1M,$H1999,TRUE,_xll.ohTrigger(RecalcTrigger,Trigger1M)),NA())</f>
        <v>1.5399787934992189E-2</v>
      </c>
      <c r="K1999" s="44">
        <f>IFERROR(_xll.qlIndexFixing(Index3M,H1999,TRUE,_xll.ohTrigger(RecalcTrigger,Trigger3M)),NA())</f>
        <v>1.5670732398069865E-2</v>
      </c>
      <c r="L1999" s="44">
        <f>IFERROR(_xll.qlIndexFixing(Index6M,$H1999,TRUE,_xll.ohTrigger(RecalcTrigger,Trigger6M)),NA())</f>
        <v>1.5814504102219178E-2</v>
      </c>
      <c r="M1999" s="183">
        <f>IFERROR(_xll.qlIndexFixing(Index1Y,$H1999,TRUE,_xll.ohTrigger(RecalcTrigger,Trigger1Y)),NA())</f>
        <v>1.6188518157160069E-2</v>
      </c>
      <c r="N1999" s="182">
        <f>IFERROR(_xll.qlIndexFixing(ONIndex1M,I1999,TRUE,_xll.ohTrigger(RecalcTrigger,Trigger1M)),NA())</f>
        <v>1.5384997771761277E-2</v>
      </c>
      <c r="O1999" s="44">
        <f>IFERROR(_xll.qlIndexFixing(ONIndex3M,I1999,TRUE,_xll.ohTrigger(RecalcTrigger,Trigger3M)),NA())</f>
        <v>1.5618085816067051E-2</v>
      </c>
      <c r="P1999" s="44">
        <f>IFERROR(_xll.qlIndexFixing(ONIndex6M,I1999,TRUE,_xll.ohTrigger(RecalcTrigger,Trigger6M)),NA())</f>
        <v>1.5705926101512446E-2</v>
      </c>
      <c r="Q1999" s="183">
        <f>IFERROR(_xll.qlIndexFixing(ONIndex1Y,I1999,TRUE,_xll.ohTrigger(RecalcTrigger,Trigger1Y)),NA())</f>
        <v>1.6024745319818123E-2</v>
      </c>
    </row>
    <row r="2000" spans="2:17" x14ac:dyDescent="0.2">
      <c r="B2000" s="39" t="s">
        <v>42</v>
      </c>
      <c r="D2000" s="42">
        <f>_xll.qlCalendarAdvance(Calendar,$D1999,B2000,"f",FALSE)</f>
        <v>53393</v>
      </c>
      <c r="E2000" s="177">
        <f>_xll.qlInterestRateIndexValueDate(IndexON,D2000)</f>
        <v>53393</v>
      </c>
      <c r="F2000" s="193">
        <f>IFERROR(_xll.qlIndexFixing(IndexON,D2000,TRUE,_xll.ohTrigger(RecalcTrigger,TriggerON)),NA())</f>
        <v>1.5338838028773338E-2</v>
      </c>
      <c r="H2000" s="42">
        <f>_xll.qlCalendarAdvance(Calendar,$H1999,B2000,"f",FALSE)</f>
        <v>53393</v>
      </c>
      <c r="I2000" s="177">
        <f>_xll.qlInterestRateIndexValueDate(Index1M,$H2000)</f>
        <v>53395</v>
      </c>
      <c r="J2000" s="182">
        <f>IFERROR(_xll.qlIndexFixing(Index1M,$H2000,TRUE,_xll.ohTrigger(RecalcTrigger,Trigger1M)),NA())</f>
        <v>1.5402908220299744E-2</v>
      </c>
      <c r="K2000" s="44">
        <f>IFERROR(_xll.qlIndexFixing(Index3M,H2000,TRUE,_xll.ohTrigger(RecalcTrigger,Trigger3M)),NA())</f>
        <v>1.5674167509853825E-2</v>
      </c>
      <c r="L2000" s="44">
        <f>IFERROR(_xll.qlIndexFixing(Index6M,$H2000,TRUE,_xll.ohTrigger(RecalcTrigger,Trigger6M)),NA())</f>
        <v>1.5817992433111643E-2</v>
      </c>
      <c r="M2000" s="183">
        <f>IFERROR(_xll.qlIndexFixing(Index1Y,$H2000,TRUE,_xll.ohTrigger(RecalcTrigger,Trigger1Y)),NA())</f>
        <v>1.6189718007205874E-2</v>
      </c>
      <c r="N2000" s="182">
        <f>IFERROR(_xll.qlIndexFixing(ONIndex1M,I2000,TRUE,_xll.ohTrigger(RecalcTrigger,Trigger1M)),NA())</f>
        <v>1.5388140554355445E-2</v>
      </c>
      <c r="O2000" s="44">
        <f>IFERROR(_xll.qlIndexFixing(ONIndex3M,I2000,TRUE,_xll.ohTrigger(RecalcTrigger,Trigger3M)),NA())</f>
        <v>1.5621611154887916E-2</v>
      </c>
      <c r="P2000" s="44">
        <f>IFERROR(_xll.qlIndexFixing(ONIndex6M,I2000,TRUE,_xll.ohTrigger(RecalcTrigger,Trigger6M)),NA())</f>
        <v>1.5709718966334663E-2</v>
      </c>
      <c r="Q2000" s="183">
        <f>IFERROR(_xll.qlIndexFixing(ONIndex1Y,I2000,TRUE,_xll.ohTrigger(RecalcTrigger,Trigger1Y)),NA())</f>
        <v>1.6026126201547086E-2</v>
      </c>
    </row>
    <row r="2001" spans="2:17" x14ac:dyDescent="0.2">
      <c r="B2001" s="39" t="s">
        <v>42</v>
      </c>
      <c r="D2001" s="42">
        <f>_xll.qlCalendarAdvance(Calendar,$D2000,B2001,"f",FALSE)</f>
        <v>53400</v>
      </c>
      <c r="E2001" s="177">
        <f>_xll.qlInterestRateIndexValueDate(IndexON,D2001)</f>
        <v>53400</v>
      </c>
      <c r="F2001" s="193">
        <f>IFERROR(_xll.qlIndexFixing(IndexON,D2001,TRUE,_xll.ohTrigger(RecalcTrigger,TriggerON)),NA())</f>
        <v>1.5342866103686958E-2</v>
      </c>
      <c r="H2001" s="42">
        <f>_xll.qlCalendarAdvance(Calendar,$H2000,B2001,"f",FALSE)</f>
        <v>53400</v>
      </c>
      <c r="I2001" s="177">
        <f>_xll.qlInterestRateIndexValueDate(Index1M,$H2001)</f>
        <v>53402</v>
      </c>
      <c r="J2001" s="182">
        <f>IFERROR(_xll.qlIndexFixing(Index1M,$H2001,TRUE,_xll.ohTrigger(RecalcTrigger,Trigger1M)),NA())</f>
        <v>1.5406011583535811E-2</v>
      </c>
      <c r="K2001" s="44">
        <f>IFERROR(_xll.qlIndexFixing(Index3M,H2001,TRUE,_xll.ohTrigger(RecalcTrigger,Trigger3M)),NA())</f>
        <v>1.5677585282937945E-2</v>
      </c>
      <c r="L2001" s="44">
        <f>IFERROR(_xll.qlIndexFixing(Index6M,$H2001,TRUE,_xll.ohTrigger(RecalcTrigger,Trigger6M)),NA())</f>
        <v>1.5821453738082719E-2</v>
      </c>
      <c r="M2001" s="183">
        <f>IFERROR(_xll.qlIndexFixing(Index1Y,$H2001,TRUE,_xll.ohTrigger(RecalcTrigger,Trigger1Y)),NA())</f>
        <v>1.6190909654425795E-2</v>
      </c>
      <c r="N2001" s="182">
        <f>IFERROR(_xll.qlIndexFixing(ONIndex1M,I2001,TRUE,_xll.ohTrigger(RecalcTrigger,Trigger1M)),NA())</f>
        <v>1.5391266516964208E-2</v>
      </c>
      <c r="O2001" s="44">
        <f>IFERROR(_xll.qlIndexFixing(ONIndex3M,I2001,TRUE,_xll.ohTrigger(RecalcTrigger,Trigger3M)),NA())</f>
        <v>1.5625119564051104E-2</v>
      </c>
      <c r="P2001" s="44">
        <f>IFERROR(_xll.qlIndexFixing(ONIndex6M,I2001,TRUE,_xll.ohTrigger(RecalcTrigger,Trigger6M)),NA())</f>
        <v>1.5713486044584002E-2</v>
      </c>
      <c r="Q2001" s="183">
        <f>IFERROR(_xll.qlIndexFixing(ONIndex1Y,I2001,TRUE,_xll.ohTrigger(RecalcTrigger,Trigger1Y)),NA())</f>
        <v>1.6027499686153135E-2</v>
      </c>
    </row>
    <row r="2002" spans="2:17" x14ac:dyDescent="0.2">
      <c r="B2002" s="39" t="s">
        <v>42</v>
      </c>
      <c r="D2002" s="42">
        <f>_xll.qlCalendarAdvance(Calendar,$D2001,B2002,"f",FALSE)</f>
        <v>53407</v>
      </c>
      <c r="E2002" s="177">
        <f>_xll.qlInterestRateIndexValueDate(IndexON,D2002)</f>
        <v>53407</v>
      </c>
      <c r="F2002" s="193">
        <f>IFERROR(_xll.qlIndexFixing(IndexON,D2002,TRUE,_xll.ohTrigger(RecalcTrigger,TriggerON)),NA())</f>
        <v>1.534687637891885E-2</v>
      </c>
      <c r="H2002" s="42">
        <f>_xll.qlCalendarAdvance(Calendar,$H2001,B2002,"f",FALSE)</f>
        <v>53407</v>
      </c>
      <c r="I2002" s="177">
        <f>_xll.qlInterestRateIndexValueDate(Index1M,$H2002)</f>
        <v>53413</v>
      </c>
      <c r="J2002" s="182">
        <f>IFERROR(_xll.qlIndexFixing(Index1M,$H2002,TRUE,_xll.ohTrigger(RecalcTrigger,Trigger1M)),NA())</f>
        <v>1.5410853983101011E-2</v>
      </c>
      <c r="K2002" s="44">
        <f>IFERROR(_xll.qlIndexFixing(Index3M,H2002,TRUE,_xll.ohTrigger(RecalcTrigger,Trigger3M)),NA())</f>
        <v>1.5681760941898236E-2</v>
      </c>
      <c r="L2002" s="44">
        <f>IFERROR(_xll.qlIndexFixing(Index6M,$H2002,TRUE,_xll.ohTrigger(RecalcTrigger,Trigger6M)),NA())</f>
        <v>1.582625644150807E-2</v>
      </c>
      <c r="M2002" s="183">
        <f>IFERROR(_xll.qlIndexFixing(Index1Y,$H2002,TRUE,_xll.ohTrigger(RecalcTrigger,Trigger1Y)),NA())</f>
        <v>1.619188368113492E-2</v>
      </c>
      <c r="N2002" s="182">
        <f>IFERROR(_xll.qlIndexFixing(ONIndex1M,I2002,TRUE,_xll.ohTrigger(RecalcTrigger,Trigger1M)),NA())</f>
        <v>1.5395260813537703E-2</v>
      </c>
      <c r="O2002" s="44">
        <f>IFERROR(_xll.qlIndexFixing(ONIndex3M,I2002,TRUE,_xll.ohTrigger(RecalcTrigger,Trigger3M)),NA())</f>
        <v>1.5629605408467029E-2</v>
      </c>
      <c r="P2002" s="44">
        <f>IFERROR(_xll.qlIndexFixing(ONIndex6M,I2002,TRUE,_xll.ohTrigger(RecalcTrigger,Trigger6M)),NA())</f>
        <v>1.5718291409250185E-2</v>
      </c>
      <c r="Q2002" s="183">
        <f>IFERROR(_xll.qlIndexFixing(ONIndex1Y,I2002,TRUE,_xll.ohTrigger(RecalcTrigger,Trigger1Y)),NA())</f>
        <v>1.6029254683020966E-2</v>
      </c>
    </row>
    <row r="2003" spans="2:17" x14ac:dyDescent="0.2">
      <c r="B2003" s="39" t="s">
        <v>42</v>
      </c>
      <c r="D2003" s="42">
        <f>_xll.qlCalendarAdvance(Calendar,$D2002,B2003,"f",FALSE)</f>
        <v>53414</v>
      </c>
      <c r="E2003" s="177">
        <f>_xll.qlInterestRateIndexValueDate(IndexON,D2003)</f>
        <v>53414</v>
      </c>
      <c r="F2003" s="193">
        <f>IFERROR(_xll.qlIndexFixing(IndexON,D2003,TRUE,_xll.ohTrigger(RecalcTrigger,TriggerON)),NA())</f>
        <v>1.5350868797394668E-2</v>
      </c>
      <c r="H2003" s="42">
        <f>_xll.qlCalendarAdvance(Calendar,$H2002,B2003,"f",FALSE)</f>
        <v>53414</v>
      </c>
      <c r="I2003" s="177">
        <f>_xll.qlInterestRateIndexValueDate(Index1M,$H2003)</f>
        <v>53416</v>
      </c>
      <c r="J2003" s="182">
        <f>IFERROR(_xll.qlIndexFixing(Index1M,$H2003,TRUE,_xll.ohTrigger(RecalcTrigger,Trigger1M)),NA())</f>
        <v>1.5412167336583753E-2</v>
      </c>
      <c r="K2003" s="44">
        <f>IFERROR(_xll.qlIndexFixing(Index3M,H2003,TRUE,_xll.ohTrigger(RecalcTrigger,Trigger3M)),NA())</f>
        <v>1.5682629941156052E-2</v>
      </c>
      <c r="L2003" s="44">
        <f>IFERROR(_xll.qlIndexFixing(Index6M,$H2003,TRUE,_xll.ohTrigger(RecalcTrigger,Trigger6M)),NA())</f>
        <v>1.5826551744971329E-2</v>
      </c>
      <c r="M2003" s="183">
        <f>IFERROR(_xll.qlIndexFixing(Index1Y,$H2003,TRUE,_xll.ohTrigger(RecalcTrigger,Trigger1Y)),NA())</f>
        <v>1.6191945999547565E-2</v>
      </c>
      <c r="N2003" s="182">
        <f>IFERROR(_xll.qlIndexFixing(ONIndex1M,I2003,TRUE,_xll.ohTrigger(RecalcTrigger,Trigger1M)),NA())</f>
        <v>1.5397467775590812E-2</v>
      </c>
      <c r="O2003" s="44">
        <f>IFERROR(_xll.qlIndexFixing(ONIndex3M,I2003,TRUE,_xll.ohTrigger(RecalcTrigger,Trigger3M)),NA())</f>
        <v>1.5632085367265347E-2</v>
      </c>
      <c r="P2003" s="44">
        <f>IFERROR(_xll.qlIndexFixing(ONIndex6M,I2003,TRUE,_xll.ohTrigger(RecalcTrigger,Trigger6M)),NA())</f>
        <v>1.5720942514825254E-2</v>
      </c>
      <c r="Q2003" s="183">
        <f>IFERROR(_xll.qlIndexFixing(ONIndex1Y,I2003,TRUE,_xll.ohTrigger(RecalcTrigger,Trigger1Y)),NA())</f>
        <v>1.6030224358161149E-2</v>
      </c>
    </row>
    <row r="2004" spans="2:17" x14ac:dyDescent="0.2">
      <c r="B2004" s="39" t="s">
        <v>42</v>
      </c>
      <c r="D2004" s="42">
        <f>_xll.qlCalendarAdvance(Calendar,$D2003,B2004,"f",FALSE)</f>
        <v>53421</v>
      </c>
      <c r="E2004" s="177">
        <f>_xll.qlInterestRateIndexValueDate(IndexON,D2004)</f>
        <v>53421</v>
      </c>
      <c r="F2004" s="193">
        <f>IFERROR(_xll.qlIndexFixing(IndexON,D2004,TRUE,_xll.ohTrigger(RecalcTrigger,TriggerON)),NA())</f>
        <v>1.5354843302040067E-2</v>
      </c>
      <c r="H2004" s="42">
        <f>_xll.qlCalendarAdvance(Calendar,$H2003,B2004,"f",FALSE)</f>
        <v>53421</v>
      </c>
      <c r="I2004" s="177">
        <f>_xll.qlInterestRateIndexValueDate(Index1M,$H2004)</f>
        <v>53423</v>
      </c>
      <c r="J2004" s="182">
        <f>IFERROR(_xll.qlIndexFixing(Index1M,$H2004,TRUE,_xll.ohTrigger(RecalcTrigger,Trigger1M)),NA())</f>
        <v>1.5415219622798499E-2</v>
      </c>
      <c r="K2004" s="44">
        <f>IFERROR(_xll.qlIndexFixing(Index3M,H2004,TRUE,_xll.ohTrigger(RecalcTrigger,Trigger3M)),NA())</f>
        <v>1.5685998702402275E-2</v>
      </c>
      <c r="L2004" s="44">
        <f>IFERROR(_xll.qlIndexFixing(Index6M,$H2004,TRUE,_xll.ohTrigger(RecalcTrigger,Trigger6M)),NA())</f>
        <v>1.5831674671037202E-2</v>
      </c>
      <c r="M2004" s="183">
        <f>IFERROR(_xll.qlIndexFixing(Index1Y,$H2004,TRUE,_xll.ohTrigger(RecalcTrigger,Trigger1Y)),NA())</f>
        <v>1.6194435110838915E-2</v>
      </c>
      <c r="N2004" s="182">
        <f>IFERROR(_xll.qlIndexFixing(ONIndex1M,I2004,TRUE,_xll.ohTrigger(RecalcTrigger,Trigger1M)),NA())</f>
        <v>1.5400542968171393E-2</v>
      </c>
      <c r="O2004" s="44">
        <f>IFERROR(_xll.qlIndexFixing(ONIndex3M,I2004,TRUE,_xll.ohTrigger(RecalcTrigger,Trigger3M)),NA())</f>
        <v>1.5635542648926304E-2</v>
      </c>
      <c r="P2004" s="44">
        <f>IFERROR(_xll.qlIndexFixing(ONIndex6M,I2004,TRUE,_xll.ohTrigger(RecalcTrigger,Trigger6M)),NA())</f>
        <v>1.5724631743028183E-2</v>
      </c>
      <c r="Q2004" s="183">
        <f>IFERROR(_xll.qlIndexFixing(ONIndex1Y,I2004,TRUE,_xll.ohTrigger(RecalcTrigger,Trigger1Y)),NA())</f>
        <v>1.6031575492805317E-2</v>
      </c>
    </row>
    <row r="2005" spans="2:17" x14ac:dyDescent="0.2">
      <c r="B2005" s="39" t="s">
        <v>42</v>
      </c>
      <c r="D2005" s="42">
        <f>_xll.qlCalendarAdvance(Calendar,$D2004,B2005,"f",FALSE)</f>
        <v>53428</v>
      </c>
      <c r="E2005" s="177">
        <f>_xll.qlInterestRateIndexValueDate(IndexON,D2005)</f>
        <v>53428</v>
      </c>
      <c r="F2005" s="193">
        <f>IFERROR(_xll.qlIndexFixing(IndexON,D2005,TRUE,_xll.ohTrigger(RecalcTrigger,TriggerON)),NA())</f>
        <v>1.5358799835620829E-2</v>
      </c>
      <c r="H2005" s="42">
        <f>_xll.qlCalendarAdvance(Calendar,$H2004,B2005,"f",FALSE)</f>
        <v>53428</v>
      </c>
      <c r="I2005" s="177">
        <f>_xll.qlInterestRateIndexValueDate(Index1M,$H2005)</f>
        <v>53430</v>
      </c>
      <c r="J2005" s="182">
        <f>IFERROR(_xll.qlIndexFixing(Index1M,$H2005,TRUE,_xll.ohTrigger(RecalcTrigger,Trigger1M)),NA())</f>
        <v>1.541825477973976E-2</v>
      </c>
      <c r="K2005" s="44">
        <f>IFERROR(_xll.qlIndexFixing(Index3M,H2005,TRUE,_xll.ohTrigger(RecalcTrigger,Trigger3M)),NA())</f>
        <v>1.568934991291137E-2</v>
      </c>
      <c r="L2005" s="44">
        <f>IFERROR(_xll.qlIndexFixing(Index6M,$H2005,TRUE,_xll.ohTrigger(RecalcTrigger,Trigger6M)),NA())</f>
        <v>1.5835027045897076E-2</v>
      </c>
      <c r="M2005" s="183">
        <f>IFERROR(_xll.qlIndexFixing(Index1Y,$H2005,TRUE,_xll.ohTrigger(RecalcTrigger,Trigger1Y)),NA())</f>
        <v>1.6196033223995716E-2</v>
      </c>
      <c r="N2005" s="182">
        <f>IFERROR(_xll.qlIndexFixing(ONIndex1M,I2005,TRUE,_xll.ohTrigger(RecalcTrigger,Trigger1M)),NA())</f>
        <v>1.5403601133892053E-2</v>
      </c>
      <c r="O2005" s="44">
        <f>IFERROR(_xll.qlIndexFixing(ONIndex3M,I2005,TRUE,_xll.ohTrigger(RecalcTrigger,Trigger3M)),NA())</f>
        <v>1.5638982775270094E-2</v>
      </c>
      <c r="P2005" s="44">
        <f>IFERROR(_xll.qlIndexFixing(ONIndex6M,I2005,TRUE,_xll.ohTrigger(RecalcTrigger,Trigger6M)),NA())</f>
        <v>1.5728294857240144E-2</v>
      </c>
      <c r="Q2005" s="183">
        <f>IFERROR(_xll.qlIndexFixing(ONIndex1Y,I2005,TRUE,_xll.ohTrigger(RecalcTrigger,Trigger1Y)),NA())</f>
        <v>1.6032919124970846E-2</v>
      </c>
    </row>
    <row r="2006" spans="2:17" x14ac:dyDescent="0.2">
      <c r="B2006" s="39" t="s">
        <v>42</v>
      </c>
      <c r="D2006" s="42">
        <f>_xll.qlCalendarAdvance(Calendar,$D2005,B2006,"f",FALSE)</f>
        <v>53435</v>
      </c>
      <c r="E2006" s="177">
        <f>_xll.qlInterestRateIndexValueDate(IndexON,D2006)</f>
        <v>53435</v>
      </c>
      <c r="F2006" s="193">
        <f>IFERROR(_xll.qlIndexFixing(IndexON,D2006,TRUE,_xll.ohTrigger(RecalcTrigger,TriggerON)),NA())</f>
        <v>1.5362738341142546E-2</v>
      </c>
      <c r="H2006" s="42">
        <f>_xll.qlCalendarAdvance(Calendar,$H2005,B2006,"f",FALSE)</f>
        <v>53435</v>
      </c>
      <c r="I2006" s="177">
        <f>_xll.qlInterestRateIndexValueDate(Index1M,$H2006)</f>
        <v>53437</v>
      </c>
      <c r="J2006" s="182">
        <f>IFERROR(_xll.qlIndexFixing(Index1M,$H2006,TRUE,_xll.ohTrigger(RecalcTrigger,Trigger1M)),NA())</f>
        <v>1.5421272755608973E-2</v>
      </c>
      <c r="K2006" s="44">
        <f>IFERROR(_xll.qlIndexFixing(Index3M,H2006,TRUE,_xll.ohTrigger(RecalcTrigger,Trigger3M)),NA())</f>
        <v>1.5692683516098271E-2</v>
      </c>
      <c r="L2006" s="44">
        <f>IFERROR(_xll.qlIndexFixing(Index6M,$H2006,TRUE,_xll.ohTrigger(RecalcTrigger,Trigger6M)),NA())</f>
        <v>1.5838351981626198E-2</v>
      </c>
      <c r="M2006" s="183">
        <f>IFERROR(_xll.qlIndexFixing(Index1Y,$H2006,TRUE,_xll.ohTrigger(RecalcTrigger,Trigger1Y)),NA())</f>
        <v>1.6196743909120629E-2</v>
      </c>
      <c r="N2006" s="182">
        <f>IFERROR(_xll.qlIndexFixing(ONIndex1M,I2006,TRUE,_xll.ohTrigger(RecalcTrigger,Trigger1M)),NA())</f>
        <v>1.5406642221194033E-2</v>
      </c>
      <c r="O2006" s="44">
        <f>IFERROR(_xll.qlIndexFixing(ONIndex3M,I2006,TRUE,_xll.ohTrigger(RecalcTrigger,Trigger3M)),NA())</f>
        <v>1.564240569026154E-2</v>
      </c>
      <c r="P2006" s="44">
        <f>IFERROR(_xll.qlIndexFixing(ONIndex6M,I2006,TRUE,_xll.ohTrigger(RecalcTrigger,Trigger6M)),NA())</f>
        <v>1.5731931775846419E-2</v>
      </c>
      <c r="Q2006" s="183">
        <f>IFERROR(_xll.qlIndexFixing(ONIndex1Y,I2006,TRUE,_xll.ohTrigger(RecalcTrigger,Trigger1Y)),NA())</f>
        <v>1.6034255228039029E-2</v>
      </c>
    </row>
    <row r="2007" spans="2:17" x14ac:dyDescent="0.2">
      <c r="B2007" s="39" t="s">
        <v>42</v>
      </c>
      <c r="D2007" s="42">
        <f>_xll.qlCalendarAdvance(Calendar,$D2006,B2007,"f",FALSE)</f>
        <v>53442</v>
      </c>
      <c r="E2007" s="177">
        <f>_xll.qlInterestRateIndexValueDate(IndexON,D2007)</f>
        <v>53442</v>
      </c>
      <c r="F2007" s="193">
        <f>IFERROR(_xll.qlIndexFixing(IndexON,D2007,TRUE,_xll.ohTrigger(RecalcTrigger,TriggerON)),NA())</f>
        <v>1.5366658761450935E-2</v>
      </c>
      <c r="H2007" s="42">
        <f>_xll.qlCalendarAdvance(Calendar,$H2006,B2007,"f",FALSE)</f>
        <v>53442</v>
      </c>
      <c r="I2007" s="177">
        <f>_xll.qlInterestRateIndexValueDate(Index1M,$H2007)</f>
        <v>53444</v>
      </c>
      <c r="J2007" s="182">
        <f>IFERROR(_xll.qlIndexFixing(Index1M,$H2007,TRUE,_xll.ohTrigger(RecalcTrigger,Trigger1M)),NA())</f>
        <v>1.5424273498602415E-2</v>
      </c>
      <c r="K2007" s="44">
        <f>IFERROR(_xll.qlIndexFixing(Index3M,H2007,TRUE,_xll.ohTrigger(RecalcTrigger,Trigger3M)),NA())</f>
        <v>1.5695999455385818E-2</v>
      </c>
      <c r="L2007" s="44">
        <f>IFERROR(_xll.qlIndexFixing(Index6M,$H2007,TRUE,_xll.ohTrigger(RecalcTrigger,Trigger6M)),NA())</f>
        <v>1.5841649395584509E-2</v>
      </c>
      <c r="M2007" s="183">
        <f>IFERROR(_xll.qlIndexFixing(Index1Y,$H2007,TRUE,_xll.ohTrigger(RecalcTrigger,Trigger1Y)),NA())</f>
        <v>1.6197885775977174E-2</v>
      </c>
      <c r="N2007" s="182">
        <f>IFERROR(_xll.qlIndexFixing(ONIndex1M,I2007,TRUE,_xll.ohTrigger(RecalcTrigger,Trigger1M)),NA())</f>
        <v>1.5410096770720472E-2</v>
      </c>
      <c r="O2007" s="44">
        <f>IFERROR(_xll.qlIndexFixing(ONIndex3M,I2007,TRUE,_xll.ohTrigger(RecalcTrigger,Trigger3M)),NA())</f>
        <v>1.5646296445659402E-2</v>
      </c>
      <c r="P2007" s="44">
        <f>IFERROR(_xll.qlIndexFixing(ONIndex6M,I2007,TRUE,_xll.ohTrigger(RecalcTrigger,Trigger6M)),NA())</f>
        <v>1.5736056073070159E-2</v>
      </c>
      <c r="Q2007" s="183">
        <f>IFERROR(_xll.qlIndexFixing(ONIndex1Y,I2007,TRUE,_xll.ohTrigger(RecalcTrigger,Trigger1Y)),NA())</f>
        <v>1.6035772949907212E-2</v>
      </c>
    </row>
    <row r="2008" spans="2:17" x14ac:dyDescent="0.2">
      <c r="B2008" s="39" t="s">
        <v>42</v>
      </c>
      <c r="D2008" s="42">
        <f>_xll.qlCalendarAdvance(Calendar,$D2007,B2008,"f",FALSE)</f>
        <v>53449</v>
      </c>
      <c r="E2008" s="177">
        <f>_xll.qlInterestRateIndexValueDate(IndexON,D2008)</f>
        <v>53449</v>
      </c>
      <c r="F2008" s="193">
        <f>IFERROR(_xll.qlIndexFixing(IndexON,D2008,TRUE,_xll.ohTrigger(RecalcTrigger,TriggerON)),NA())</f>
        <v>1.5370561039471653E-2</v>
      </c>
      <c r="H2008" s="42">
        <f>_xll.qlCalendarAdvance(Calendar,$H2007,B2008,"f",FALSE)</f>
        <v>53449</v>
      </c>
      <c r="I2008" s="177">
        <f>_xll.qlInterestRateIndexValueDate(Index1M,$H2008)</f>
        <v>53451</v>
      </c>
      <c r="J2008" s="182">
        <f>IFERROR(_xll.qlIndexFixing(Index1M,$H2008,TRUE,_xll.ohTrigger(RecalcTrigger,Trigger1M)),NA())</f>
        <v>1.542725695692152E-2</v>
      </c>
      <c r="K2008" s="44">
        <f>IFERROR(_xll.qlIndexFixing(Index3M,H2008,TRUE,_xll.ohTrigger(RecalcTrigger,Trigger3M)),NA())</f>
        <v>1.570101945732277E-2</v>
      </c>
      <c r="L2008" s="44">
        <f>IFERROR(_xll.qlIndexFixing(Index6M,$H2008,TRUE,_xll.ohTrigger(RecalcTrigger,Trigger6M)),NA())</f>
        <v>1.5844919205130661E-2</v>
      </c>
      <c r="M2008" s="183">
        <f>IFERROR(_xll.qlIndexFixing(Index1Y,$H2008,TRUE,_xll.ohTrigger(RecalcTrigger,Trigger1Y)),NA())</f>
        <v>1.6199019252206018E-2</v>
      </c>
      <c r="N2008" s="182">
        <f>IFERROR(_xll.qlIndexFixing(ONIndex1M,I2008,TRUE,_xll.ohTrigger(RecalcTrigger,Trigger1M)),NA())</f>
        <v>1.5412672953347695E-2</v>
      </c>
      <c r="O2008" s="44">
        <f>IFERROR(_xll.qlIndexFixing(ONIndex3M,I2008,TRUE,_xll.ohTrigger(RecalcTrigger,Trigger3M)),NA())</f>
        <v>1.5649199660767721E-2</v>
      </c>
      <c r="P2008" s="44">
        <f>IFERROR(_xll.qlIndexFixing(ONIndex6M,I2008,TRUE,_xll.ohTrigger(RecalcTrigger,Trigger6M)),NA())</f>
        <v>1.5739126699063632E-2</v>
      </c>
      <c r="Q2008" s="183">
        <f>IFERROR(_xll.qlIndexFixing(ONIndex1Y,I2008,TRUE,_xll.ohTrigger(RecalcTrigger,Trigger1Y)),NA())</f>
        <v>1.6036904741527636E-2</v>
      </c>
    </row>
    <row r="2009" spans="2:17" x14ac:dyDescent="0.2">
      <c r="B2009" s="39" t="s">
        <v>42</v>
      </c>
      <c r="D2009" s="42">
        <f>_xll.qlCalendarAdvance(Calendar,$D2008,B2009,"f",FALSE)</f>
        <v>53456</v>
      </c>
      <c r="E2009" s="177">
        <f>_xll.qlInterestRateIndexValueDate(IndexON,D2009)</f>
        <v>53456</v>
      </c>
      <c r="F2009" s="193">
        <f>IFERROR(_xll.qlIndexFixing(IndexON,D2009,TRUE,_xll.ohTrigger(RecalcTrigger,TriggerON)),NA())</f>
        <v>1.5374445117970481E-2</v>
      </c>
      <c r="H2009" s="42">
        <f>_xll.qlCalendarAdvance(Calendar,$H2008,B2009,"f",FALSE)</f>
        <v>53456</v>
      </c>
      <c r="I2009" s="177">
        <f>_xll.qlInterestRateIndexValueDate(Index1M,$H2009)</f>
        <v>53458</v>
      </c>
      <c r="J2009" s="182">
        <f>IFERROR(_xll.qlIndexFixing(Index1M,$H2009,TRUE,_xll.ohTrigger(RecalcTrigger,Trigger1M)),NA())</f>
        <v>1.5430223078767721E-2</v>
      </c>
      <c r="K2009" s="44">
        <f>IFERROR(_xll.qlIndexFixing(Index3M,H2009,TRUE,_xll.ohTrigger(RecalcTrigger,Trigger3M)),NA())</f>
        <v>1.5704296483556972E-2</v>
      </c>
      <c r="L2009" s="44">
        <f>IFERROR(_xll.qlIndexFixing(Index6M,$H2009,TRUE,_xll.ohTrigger(RecalcTrigger,Trigger6M)),NA())</f>
        <v>1.5848161327628053E-2</v>
      </c>
      <c r="M2009" s="183">
        <f>IFERROR(_xll.qlIndexFixing(Index1Y,$H2009,TRUE,_xll.ohTrigger(RecalcTrigger,Trigger1Y)),NA())</f>
        <v>1.6200144310978701E-2</v>
      </c>
      <c r="N2009" s="182">
        <f>IFERROR(_xll.qlIndexFixing(ONIndex1M,I2009,TRUE,_xll.ohTrigger(RecalcTrigger,Trigger1M)),NA())</f>
        <v>1.5415662494842053E-2</v>
      </c>
      <c r="O2009" s="44">
        <f>IFERROR(_xll.qlIndexFixing(ONIndex3M,I2009,TRUE,_xll.ohTrigger(RecalcTrigger,Trigger3M)),NA())</f>
        <v>1.5652570603492677E-2</v>
      </c>
      <c r="P2009" s="44">
        <f>IFERROR(_xll.qlIndexFixing(ONIndex6M,I2009,TRUE,_xll.ohTrigger(RecalcTrigger,Trigger6M)),NA())</f>
        <v>1.5742684539885587E-2</v>
      </c>
      <c r="Q2009" s="183">
        <f>IFERROR(_xll.qlIndexFixing(ONIndex1Y,I2009,TRUE,_xll.ohTrigger(RecalcTrigger,Trigger1Y)),NA())</f>
        <v>1.6038218099430068E-2</v>
      </c>
    </row>
    <row r="2010" spans="2:17" x14ac:dyDescent="0.2">
      <c r="B2010" s="39" t="s">
        <v>42</v>
      </c>
      <c r="D2010" s="42">
        <f>_xll.qlCalendarAdvance(Calendar,$D2009,B2010,"f",FALSE)</f>
        <v>53463</v>
      </c>
      <c r="E2010" s="177">
        <f>_xll.qlInterestRateIndexValueDate(IndexON,D2010)</f>
        <v>53463</v>
      </c>
      <c r="F2010" s="193">
        <f>IFERROR(_xll.qlIndexFixing(IndexON,D2010,TRUE,_xll.ohTrigger(RecalcTrigger,TriggerON)),NA())</f>
        <v>1.5378310939873074E-2</v>
      </c>
      <c r="H2010" s="42">
        <f>_xll.qlCalendarAdvance(Calendar,$H2009,B2010,"f",FALSE)</f>
        <v>53463</v>
      </c>
      <c r="I2010" s="177">
        <f>_xll.qlInterestRateIndexValueDate(Index1M,$H2010)</f>
        <v>53465</v>
      </c>
      <c r="J2010" s="182">
        <f>IFERROR(_xll.qlIndexFixing(Index1M,$H2010,TRUE,_xll.ohTrigger(RecalcTrigger,Trigger1M)),NA())</f>
        <v>1.5433171812342454E-2</v>
      </c>
      <c r="K2010" s="44">
        <f>IFERROR(_xll.qlIndexFixing(Index3M,H2010,TRUE,_xll.ohTrigger(RecalcTrigger,Trigger3M)),NA())</f>
        <v>1.5707555661781294E-2</v>
      </c>
      <c r="L2010" s="44">
        <f>IFERROR(_xll.qlIndexFixing(Index6M,$H2010,TRUE,_xll.ohTrigger(RecalcTrigger,Trigger6M)),NA())</f>
        <v>1.5851375680437919E-2</v>
      </c>
      <c r="M2010" s="183">
        <f>IFERROR(_xll.qlIndexFixing(Index1Y,$H2010,TRUE,_xll.ohTrigger(RecalcTrigger,Trigger1Y)),NA())</f>
        <v>1.6201260925467201E-2</v>
      </c>
      <c r="N2010" s="182">
        <f>IFERROR(_xll.qlIndexFixing(ONIndex1M,I2010,TRUE,_xll.ohTrigger(RecalcTrigger,Trigger1M)),NA())</f>
        <v>1.541863475072347E-2</v>
      </c>
      <c r="O2010" s="44">
        <f>IFERROR(_xll.qlIndexFixing(ONIndex3M,I2010,TRUE,_xll.ohTrigger(RecalcTrigger,Trigger3M)),NA())</f>
        <v>1.5655924109605479E-2</v>
      </c>
      <c r="P2010" s="44">
        <f>IFERROR(_xll.qlIndexFixing(ONIndex6M,I2010,TRUE,_xll.ohTrigger(RecalcTrigger,Trigger6M)),NA())</f>
        <v>1.5746215857763701E-2</v>
      </c>
      <c r="Q2010" s="183">
        <f>IFERROR(_xll.qlIndexFixing(ONIndex1Y,I2010,TRUE,_xll.ohTrigger(RecalcTrigger,Trigger1Y)),NA())</f>
        <v>1.6039523822719559E-2</v>
      </c>
    </row>
    <row r="2011" spans="2:17" x14ac:dyDescent="0.2">
      <c r="B2011" s="39" t="s">
        <v>42</v>
      </c>
      <c r="D2011" s="42">
        <f>_xll.qlCalendarAdvance(Calendar,$D2010,B2011,"f",FALSE)</f>
        <v>53470</v>
      </c>
      <c r="E2011" s="177">
        <f>_xll.qlInterestRateIndexValueDate(IndexON,D2011)</f>
        <v>53470</v>
      </c>
      <c r="F2011" s="193">
        <f>IFERROR(_xll.qlIndexFixing(IndexON,D2011,TRUE,_xll.ohTrigger(RecalcTrigger,TriggerON)),NA())</f>
        <v>1.5382158448185024E-2</v>
      </c>
      <c r="H2011" s="42">
        <f>_xll.qlCalendarAdvance(Calendar,$H2010,B2011,"f",FALSE)</f>
        <v>53470</v>
      </c>
      <c r="I2011" s="177">
        <f>_xll.qlInterestRateIndexValueDate(Index1M,$H2011)</f>
        <v>53472</v>
      </c>
      <c r="J2011" s="182">
        <f>IFERROR(_xll.qlIndexFixing(Index1M,$H2011,TRUE,_xll.ohTrigger(RecalcTrigger,Trigger1M)),NA())</f>
        <v>1.5436103105841998E-2</v>
      </c>
      <c r="K2011" s="44">
        <f>IFERROR(_xll.qlIndexFixing(Index3M,H2011,TRUE,_xll.ohTrigger(RecalcTrigger,Trigger3M)),NA())</f>
        <v>1.5710796935403563E-2</v>
      </c>
      <c r="L2011" s="44">
        <f>IFERROR(_xll.qlIndexFixing(Index6M,$H2011,TRUE,_xll.ohTrigger(RecalcTrigger,Trigger6M)),NA())</f>
        <v>1.5854562180922366E-2</v>
      </c>
      <c r="M2011" s="183">
        <f>IFERROR(_xll.qlIndexFixing(Index1Y,$H2011,TRUE,_xll.ohTrigger(RecalcTrigger,Trigger1Y)),NA())</f>
        <v>1.6202369068842846E-2</v>
      </c>
      <c r="N2011" s="182">
        <f>IFERROR(_xll.qlIndexFixing(ONIndex1M,I2011,TRUE,_xll.ohTrigger(RecalcTrigger,Trigger1M)),NA())</f>
        <v>1.5421589669593061E-2</v>
      </c>
      <c r="O2011" s="44">
        <f>IFERROR(_xll.qlIndexFixing(ONIndex3M,I2011,TRUE,_xll.ohTrigger(RecalcTrigger,Trigger3M)),NA())</f>
        <v>1.5659260122591334E-2</v>
      </c>
      <c r="P2011" s="44">
        <f>IFERROR(_xll.qlIndexFixing(ONIndex6M,I2011,TRUE,_xll.ohTrigger(RecalcTrigger,Trigger6M)),NA())</f>
        <v>1.5749720570763515E-2</v>
      </c>
      <c r="Q2011" s="183">
        <f>IFERROR(_xll.qlIndexFixing(ONIndex1Y,I2011,TRUE,_xll.ohTrigger(RecalcTrigger,Trigger1Y)),NA())</f>
        <v>1.6040821885177081E-2</v>
      </c>
    </row>
    <row r="2012" spans="2:17" x14ac:dyDescent="0.2">
      <c r="B2012" s="39" t="s">
        <v>42</v>
      </c>
      <c r="D2012" s="42">
        <f>_xll.qlCalendarAdvance(Calendar,$D2011,B2012,"f",FALSE)</f>
        <v>53477</v>
      </c>
      <c r="E2012" s="177">
        <f>_xll.qlInterestRateIndexValueDate(IndexON,D2012)</f>
        <v>53477</v>
      </c>
      <c r="F2012" s="193">
        <f>IFERROR(_xll.qlIndexFixing(IndexON,D2012,TRUE,_xll.ohTrigger(RecalcTrigger,TriggerON)),NA())</f>
        <v>1.5385987585672112E-2</v>
      </c>
      <c r="H2012" s="42">
        <f>_xll.qlCalendarAdvance(Calendar,$H2011,B2012,"f",FALSE)</f>
        <v>53477</v>
      </c>
      <c r="I2012" s="177">
        <f>_xll.qlInterestRateIndexValueDate(Index1M,$H2012)</f>
        <v>53479</v>
      </c>
      <c r="J2012" s="182">
        <f>IFERROR(_xll.qlIndexFixing(Index1M,$H2012,TRUE,_xll.ohTrigger(RecalcTrigger,Trigger1M)),NA())</f>
        <v>1.5439016907465207E-2</v>
      </c>
      <c r="K2012" s="44">
        <f>IFERROR(_xll.qlIndexFixing(Index3M,H2012,TRUE,_xll.ohTrigger(RecalcTrigger,Trigger3M)),NA())</f>
        <v>1.5714020247837548E-2</v>
      </c>
      <c r="L2012" s="44">
        <f>IFERROR(_xll.qlIndexFixing(Index6M,$H2012,TRUE,_xll.ohTrigger(RecalcTrigger,Trigger6M)),NA())</f>
        <v>1.5857720746443933E-2</v>
      </c>
      <c r="M2012" s="183">
        <f>IFERROR(_xll.qlIndexFixing(Index1Y,$H2012,TRUE,_xll.ohTrigger(RecalcTrigger,Trigger1Y)),NA())</f>
        <v>1.6203468714277611E-2</v>
      </c>
      <c r="N2012" s="182">
        <f>IFERROR(_xll.qlIndexFixing(ONIndex1M,I2012,TRUE,_xll.ohTrigger(RecalcTrigger,Trigger1M)),NA())</f>
        <v>1.5424527199732196E-2</v>
      </c>
      <c r="O2012" s="44">
        <f>IFERROR(_xll.qlIndexFixing(ONIndex3M,I2012,TRUE,_xll.ohTrigger(RecalcTrigger,Trigger3M)),NA())</f>
        <v>1.5662578586175258E-2</v>
      </c>
      <c r="P2012" s="44">
        <f>IFERROR(_xll.qlIndexFixing(ONIndex6M,I2012,TRUE,_xll.ohTrigger(RecalcTrigger,Trigger6M)),NA())</f>
        <v>1.575319859711044E-2</v>
      </c>
      <c r="Q2012" s="183">
        <f>IFERROR(_xll.qlIndexFixing(ONIndex1Y,I2012,TRUE,_xll.ohTrigger(RecalcTrigger,Trigger1Y)),NA())</f>
        <v>1.6042112260343799E-2</v>
      </c>
    </row>
    <row r="2013" spans="2:17" x14ac:dyDescent="0.2">
      <c r="B2013" s="39" t="s">
        <v>42</v>
      </c>
      <c r="D2013" s="42">
        <f>_xll.qlCalendarAdvance(Calendar,$D2012,B2013,"f",FALSE)</f>
        <v>53484</v>
      </c>
      <c r="E2013" s="177">
        <f>_xll.qlInterestRateIndexValueDate(IndexON,D2013)</f>
        <v>53484</v>
      </c>
      <c r="F2013" s="193">
        <f>IFERROR(_xll.qlIndexFixing(IndexON,D2013,TRUE,_xll.ohTrigger(RecalcTrigger,TriggerON)),NA())</f>
        <v>1.5389798295259993E-2</v>
      </c>
      <c r="H2013" s="42">
        <f>_xll.qlCalendarAdvance(Calendar,$H2012,B2013,"f",FALSE)</f>
        <v>53484</v>
      </c>
      <c r="I2013" s="177">
        <f>_xll.qlInterestRateIndexValueDate(Index1M,$H2013)</f>
        <v>53486</v>
      </c>
      <c r="J2013" s="182">
        <f>IFERROR(_xll.qlIndexFixing(Index1M,$H2013,TRUE,_xll.ohTrigger(RecalcTrigger,Trigger1M)),NA())</f>
        <v>1.5441913165416096E-2</v>
      </c>
      <c r="K2013" s="44">
        <f>IFERROR(_xll.qlIndexFixing(Index3M,H2013,TRUE,_xll.ohTrigger(RecalcTrigger,Trigger3M)),NA())</f>
        <v>1.5717225542492774E-2</v>
      </c>
      <c r="L2013" s="44">
        <f>IFERROR(_xll.qlIndexFixing(Index6M,$H2013,TRUE,_xll.ohTrigger(RecalcTrigger,Trigger6M)),NA())</f>
        <v>1.5860851294366447E-2</v>
      </c>
      <c r="M2013" s="183">
        <f>IFERROR(_xll.qlIndexFixing(Index1Y,$H2013,TRUE,_xll.ohTrigger(RecalcTrigger,Trigger1Y)),NA())</f>
        <v>1.6204559834943039E-2</v>
      </c>
      <c r="N2013" s="182">
        <f>IFERROR(_xll.qlIndexFixing(ONIndex1M,I2013,TRUE,_xll.ohTrigger(RecalcTrigger,Trigger1M)),NA())</f>
        <v>1.5427447289182439E-2</v>
      </c>
      <c r="O2013" s="44">
        <f>IFERROR(_xll.qlIndexFixing(ONIndex3M,I2013,TRUE,_xll.ohTrigger(RecalcTrigger,Trigger3M)),NA())</f>
        <v>1.5665879444242137E-2</v>
      </c>
      <c r="P2013" s="44">
        <f>IFERROR(_xll.qlIndexFixing(ONIndex6M,I2013,TRUE,_xll.ohTrigger(RecalcTrigger,Trigger6M)),NA())</f>
        <v>1.5756649854949956E-2</v>
      </c>
      <c r="Q2013" s="183">
        <f>IFERROR(_xll.qlIndexFixing(ONIndex1Y,I2013,TRUE,_xll.ohTrigger(RecalcTrigger,Trigger1Y)),NA())</f>
        <v>1.6043394922000687E-2</v>
      </c>
    </row>
    <row r="2014" spans="2:17" x14ac:dyDescent="0.2">
      <c r="B2014" s="39" t="s">
        <v>42</v>
      </c>
      <c r="D2014" s="42">
        <f>_xll.qlCalendarAdvance(Calendar,$D2013,B2014,"f",FALSE)</f>
        <v>53491</v>
      </c>
      <c r="E2014" s="177">
        <f>_xll.qlInterestRateIndexValueDate(IndexON,D2014)</f>
        <v>53491</v>
      </c>
      <c r="F2014" s="193">
        <f>IFERROR(_xll.qlIndexFixing(IndexON,D2014,TRUE,_xll.ohTrigger(RecalcTrigger,TriggerON)),NA())</f>
        <v>1.5393590519874323E-2</v>
      </c>
      <c r="H2014" s="42">
        <f>_xll.qlCalendarAdvance(Calendar,$H2013,B2014,"f",FALSE)</f>
        <v>53491</v>
      </c>
      <c r="I2014" s="177">
        <f>_xll.qlInterestRateIndexValueDate(Index1M,$H2014)</f>
        <v>53493</v>
      </c>
      <c r="J2014" s="182">
        <f>IFERROR(_xll.qlIndexFixing(Index1M,$H2014,TRUE,_xll.ohTrigger(RecalcTrigger,Trigger1M)),NA())</f>
        <v>1.5444791827893519E-2</v>
      </c>
      <c r="K2014" s="44">
        <f>IFERROR(_xll.qlIndexFixing(Index3M,H2014,TRUE,_xll.ohTrigger(RecalcTrigger,Trigger3M)),NA())</f>
        <v>1.5720412762778767E-2</v>
      </c>
      <c r="L2014" s="44">
        <f>IFERROR(_xll.qlIndexFixing(Index6M,$H2014,TRUE,_xll.ohTrigger(RecalcTrigger,Trigger6M)),NA())</f>
        <v>1.5863953742054605E-2</v>
      </c>
      <c r="M2014" s="183">
        <f>IFERROR(_xll.qlIndexFixing(Index1Y,$H2014,TRUE,_xll.ohTrigger(RecalcTrigger,Trigger1Y)),NA())</f>
        <v>1.6205642404012194E-2</v>
      </c>
      <c r="N2014" s="182">
        <f>IFERROR(_xll.qlIndexFixing(ONIndex1M,I2014,TRUE,_xll.ohTrigger(RecalcTrigger,Trigger1M)),NA())</f>
        <v>1.5430349886385031E-2</v>
      </c>
      <c r="O2014" s="44">
        <f>IFERROR(_xll.qlIndexFixing(ONIndex3M,I2014,TRUE,_xll.ohTrigger(RecalcTrigger,Trigger3M)),NA())</f>
        <v>1.5669162640277179E-2</v>
      </c>
      <c r="P2014" s="44">
        <f>IFERROR(_xll.qlIndexFixing(ONIndex6M,I2014,TRUE,_xll.ohTrigger(RecalcTrigger,Trigger6M)),NA())</f>
        <v>1.5760074262587409E-2</v>
      </c>
      <c r="Q2014" s="183">
        <f>IFERROR(_xll.qlIndexFixing(ONIndex1Y,I2014,TRUE,_xll.ohTrigger(RecalcTrigger,Trigger1Y)),NA())</f>
        <v>1.6044669843608972E-2</v>
      </c>
    </row>
    <row r="2015" spans="2:17" x14ac:dyDescent="0.2">
      <c r="B2015" s="39" t="s">
        <v>42</v>
      </c>
      <c r="D2015" s="42">
        <f>_xll.qlCalendarAdvance(Calendar,$D2014,B2015,"f",FALSE)</f>
        <v>53498</v>
      </c>
      <c r="E2015" s="177">
        <f>_xll.qlInterestRateIndexValueDate(IndexON,D2015)</f>
        <v>53498</v>
      </c>
      <c r="F2015" s="193">
        <f>IFERROR(_xll.qlIndexFixing(IndexON,D2015,TRUE,_xll.ohTrigger(RecalcTrigger,TriggerON)),NA())</f>
        <v>1.5397364202200947E-2</v>
      </c>
      <c r="H2015" s="42">
        <f>_xll.qlCalendarAdvance(Calendar,$H2014,B2015,"f",FALSE)</f>
        <v>53498</v>
      </c>
      <c r="I2015" s="177">
        <f>_xll.qlInterestRateIndexValueDate(Index1M,$H2015)</f>
        <v>53500</v>
      </c>
      <c r="J2015" s="182">
        <f>IFERROR(_xll.qlIndexFixing(Index1M,$H2015,TRUE,_xll.ohTrigger(RecalcTrigger,Trigger1M)),NA())</f>
        <v>1.5447652843096332E-2</v>
      </c>
      <c r="K2015" s="44">
        <f>IFERROR(_xll.qlIndexFixing(Index3M,H2015,TRUE,_xll.ohTrigger(RecalcTrigger,Trigger3M)),NA())</f>
        <v>1.572358185210845E-2</v>
      </c>
      <c r="L2015" s="44">
        <f>IFERROR(_xll.qlIndexFixing(Index6M,$H2015,TRUE,_xll.ohTrigger(RecalcTrigger,Trigger6M)),NA())</f>
        <v>1.5867028006872671E-2</v>
      </c>
      <c r="M2015" s="183">
        <f>IFERROR(_xll.qlIndexFixing(Index1Y,$H2015,TRUE,_xll.ohTrigger(RecalcTrigger,Trigger1Y)),NA())</f>
        <v>1.6206716394655971E-2</v>
      </c>
      <c r="N2015" s="182">
        <f>IFERROR(_xll.qlIndexFixing(ONIndex1M,I2015,TRUE,_xll.ohTrigger(RecalcTrigger,Trigger1M)),NA())</f>
        <v>1.5433234939701279E-2</v>
      </c>
      <c r="O2015" s="44">
        <f>IFERROR(_xll.qlIndexFixing(ONIndex3M,I2015,TRUE,_xll.ohTrigger(RecalcTrigger,Trigger3M)),NA())</f>
        <v>1.5672428118005399E-2</v>
      </c>
      <c r="P2015" s="44">
        <f>IFERROR(_xll.qlIndexFixing(ONIndex6M,I2015,TRUE,_xll.ohTrigger(RecalcTrigger,Trigger6M)),NA())</f>
        <v>1.5763471738008406E-2</v>
      </c>
      <c r="Q2015" s="183">
        <f>IFERROR(_xll.qlIndexFixing(ONIndex1Y,I2015,TRUE,_xll.ohTrigger(RecalcTrigger,Trigger1Y)),NA())</f>
        <v>1.6045936999029564E-2</v>
      </c>
    </row>
    <row r="2016" spans="2:17" x14ac:dyDescent="0.2">
      <c r="B2016" s="39" t="s">
        <v>42</v>
      </c>
      <c r="D2016" s="42">
        <f>_xll.qlCalendarAdvance(Calendar,$D2015,B2016,"f",FALSE)</f>
        <v>53505</v>
      </c>
      <c r="E2016" s="177">
        <f>_xll.qlInterestRateIndexValueDate(IndexON,D2016)</f>
        <v>53505</v>
      </c>
      <c r="F2016" s="193">
        <f>IFERROR(_xll.qlIndexFixing(IndexON,D2016,TRUE,_xll.ohTrigger(RecalcTrigger,TriggerON)),NA())</f>
        <v>1.5401119285485265E-2</v>
      </c>
      <c r="H2016" s="42">
        <f>_xll.qlCalendarAdvance(Calendar,$H2015,B2016,"f",FALSE)</f>
        <v>53505</v>
      </c>
      <c r="I2016" s="177">
        <f>_xll.qlInterestRateIndexValueDate(Index1M,$H2016)</f>
        <v>53507</v>
      </c>
      <c r="J2016" s="182">
        <f>IFERROR(_xll.qlIndexFixing(Index1M,$H2016,TRUE,_xll.ohTrigger(RecalcTrigger,Trigger1M)),NA())</f>
        <v>1.5451029042412578E-2</v>
      </c>
      <c r="K2016" s="44">
        <f>IFERROR(_xll.qlIndexFixing(Index3M,H2016,TRUE,_xll.ohTrigger(RecalcTrigger,Trigger3M)),NA())</f>
        <v>1.5725038697586149E-2</v>
      </c>
      <c r="L2016" s="44">
        <f>IFERROR(_xll.qlIndexFixing(Index6M,$H2016,TRUE,_xll.ohTrigger(RecalcTrigger,Trigger6M)),NA())</f>
        <v>1.5870074006187933E-2</v>
      </c>
      <c r="M2016" s="183">
        <f>IFERROR(_xll.qlIndexFixing(Index1Y,$H2016,TRUE,_xll.ohTrigger(RecalcTrigger,Trigger1Y)),NA())</f>
        <v>1.6206481802695301E-2</v>
      </c>
      <c r="N2016" s="182">
        <f>IFERROR(_xll.qlIndexFixing(ONIndex1M,I2016,TRUE,_xll.ohTrigger(RecalcTrigger,Trigger1M)),NA())</f>
        <v>1.543610239709281E-2</v>
      </c>
      <c r="O2016" s="44">
        <f>IFERROR(_xll.qlIndexFixing(ONIndex3M,I2016,TRUE,_xll.ohTrigger(RecalcTrigger,Trigger3M)),NA())</f>
        <v>1.5675675821071877E-2</v>
      </c>
      <c r="P2016" s="44">
        <f>IFERROR(_xll.qlIndexFixing(ONIndex6M,I2016,TRUE,_xll.ohTrigger(RecalcTrigger,Trigger6M)),NA())</f>
        <v>1.5766842199358422E-2</v>
      </c>
      <c r="Q2016" s="183">
        <f>IFERROR(_xll.qlIndexFixing(ONIndex1Y,I2016,TRUE,_xll.ohTrigger(RecalcTrigger,Trigger1Y)),NA())</f>
        <v>1.6047196361723692E-2</v>
      </c>
    </row>
    <row r="2017" spans="2:17" x14ac:dyDescent="0.2">
      <c r="B2017" s="39" t="s">
        <v>42</v>
      </c>
      <c r="D2017" s="42">
        <f>_xll.qlCalendarAdvance(Calendar,$D2016,B2017,"f",FALSE)</f>
        <v>53512</v>
      </c>
      <c r="E2017" s="177">
        <f>_xll.qlInterestRateIndexValueDate(IndexON,D2017)</f>
        <v>53512</v>
      </c>
      <c r="F2017" s="193">
        <f>IFERROR(_xll.qlIndexFixing(IndexON,D2017,TRUE,_xll.ohTrigger(RecalcTrigger,TriggerON)),NA())</f>
        <v>1.5404855712253251E-2</v>
      </c>
      <c r="H2017" s="42">
        <f>_xll.qlCalendarAdvance(Calendar,$H2016,B2017,"f",FALSE)</f>
        <v>53512</v>
      </c>
      <c r="I2017" s="177">
        <f>_xll.qlInterestRateIndexValueDate(Index1M,$H2017)</f>
        <v>53514</v>
      </c>
      <c r="J2017" s="182">
        <f>IFERROR(_xll.qlIndexFixing(Index1M,$H2017,TRUE,_xll.ohTrigger(RecalcTrigger,Trigger1M)),NA())</f>
        <v>1.5453321724483868E-2</v>
      </c>
      <c r="K2017" s="44">
        <f>IFERROR(_xll.qlIndexFixing(Index3M,H2017,TRUE,_xll.ohTrigger(RecalcTrigger,Trigger3M)),NA())</f>
        <v>1.572986541153357E-2</v>
      </c>
      <c r="L2017" s="44">
        <f>IFERROR(_xll.qlIndexFixing(Index6M,$H2017,TRUE,_xll.ohTrigger(RecalcTrigger,Trigger6M)),NA())</f>
        <v>1.5873091657365522E-2</v>
      </c>
      <c r="M2017" s="183">
        <f>IFERROR(_xll.qlIndexFixing(Index1Y,$H2017,TRUE,_xll.ohTrigger(RecalcTrigger,Trigger1Y)),NA())</f>
        <v>1.620883853335834E-2</v>
      </c>
      <c r="N2017" s="182">
        <f>IFERROR(_xll.qlIndexFixing(ONIndex1M,I2017,TRUE,_xll.ohTrigger(RecalcTrigger,Trigger1M)),NA())</f>
        <v>1.5438952207160739E-2</v>
      </c>
      <c r="O2017" s="44">
        <f>IFERROR(_xll.qlIndexFixing(ONIndex3M,I2017,TRUE,_xll.ohTrigger(RecalcTrigger,Trigger3M)),NA())</f>
        <v>1.56789056933615E-2</v>
      </c>
      <c r="P2017" s="44">
        <f>IFERROR(_xll.qlIndexFixing(ONIndex6M,I2017,TRUE,_xll.ohTrigger(RecalcTrigger,Trigger6M)),NA())</f>
        <v>1.5770185564782935E-2</v>
      </c>
      <c r="Q2017" s="183">
        <f>IFERROR(_xll.qlIndexFixing(ONIndex1Y,I2017,TRUE,_xll.ohTrigger(RecalcTrigger,Trigger1Y)),NA())</f>
        <v>1.6048447905152585E-2</v>
      </c>
    </row>
    <row r="2018" spans="2:17" x14ac:dyDescent="0.2">
      <c r="B2018" s="39" t="s">
        <v>42</v>
      </c>
      <c r="D2018" s="42">
        <f>_xll.qlCalendarAdvance(Calendar,$D2017,B2018,"f",FALSE)</f>
        <v>53519</v>
      </c>
      <c r="E2018" s="177">
        <f>_xll.qlInterestRateIndexValueDate(IndexON,D2018)</f>
        <v>53519</v>
      </c>
      <c r="F2018" s="193">
        <f>IFERROR(_xll.qlIndexFixing(IndexON,D2018,TRUE,_xll.ohTrigger(RecalcTrigger,TriggerON)),NA())</f>
        <v>1.5408573425510497E-2</v>
      </c>
      <c r="H2018" s="42">
        <f>_xll.qlCalendarAdvance(Calendar,$H2017,B2018,"f",FALSE)</f>
        <v>53519</v>
      </c>
      <c r="I2018" s="177">
        <f>_xll.qlInterestRateIndexValueDate(Index1M,$H2018)</f>
        <v>53521</v>
      </c>
      <c r="J2018" s="182">
        <f>IFERROR(_xll.qlIndexFixing(Index1M,$H2018,TRUE,_xll.ohTrigger(RecalcTrigger,Trigger1M)),NA())</f>
        <v>1.5456129487068881E-2</v>
      </c>
      <c r="K2018" s="44">
        <f>IFERROR(_xll.qlIndexFixing(Index3M,H2018,TRUE,_xll.ohTrigger(RecalcTrigger,Trigger3M)),NA())</f>
        <v>1.5732979768453156E-2</v>
      </c>
      <c r="L2018" s="44">
        <f>IFERROR(_xll.qlIndexFixing(Index6M,$H2018,TRUE,_xll.ohTrigger(RecalcTrigger,Trigger6M)),NA())</f>
        <v>1.5876080877771859E-2</v>
      </c>
      <c r="M2018" s="183">
        <f>IFERROR(_xll.qlIndexFixing(Index1Y,$H2018,TRUE,_xll.ohTrigger(RecalcTrigger,Trigger1Y)),NA())</f>
        <v>1.6209886627761103E-2</v>
      </c>
      <c r="N2018" s="182">
        <f>IFERROR(_xll.qlIndexFixing(ONIndex1M,I2018,TRUE,_xll.ohTrigger(RecalcTrigger,Trigger1M)),NA())</f>
        <v>1.54417843181065E-2</v>
      </c>
      <c r="O2018" s="44">
        <f>IFERROR(_xll.qlIndexFixing(ONIndex3M,I2018,TRUE,_xll.ohTrigger(RecalcTrigger,Trigger3M)),NA())</f>
        <v>1.5682117678359475E-2</v>
      </c>
      <c r="P2018" s="44">
        <f>IFERROR(_xll.qlIndexFixing(ONIndex6M,I2018,TRUE,_xll.ohTrigger(RecalcTrigger,Trigger6M)),NA())</f>
        <v>1.5773501752667229E-2</v>
      </c>
      <c r="Q2018" s="183">
        <f>IFERROR(_xll.qlIndexFixing(ONIndex1Y,I2018,TRUE,_xll.ohTrigger(RecalcTrigger,Trigger1Y)),NA())</f>
        <v>1.6049691603576832E-2</v>
      </c>
    </row>
    <row r="2019" spans="2:17" x14ac:dyDescent="0.2">
      <c r="B2019" s="39" t="s">
        <v>42</v>
      </c>
      <c r="D2019" s="42">
        <f>_xll.qlCalendarAdvance(Calendar,$D2018,B2019,"f",FALSE)</f>
        <v>53526</v>
      </c>
      <c r="E2019" s="177">
        <f>_xll.qlInterestRateIndexValueDate(IndexON,D2019)</f>
        <v>53526</v>
      </c>
      <c r="F2019" s="193">
        <f>IFERROR(_xll.qlIndexFixing(IndexON,D2019,TRUE,_xll.ohTrigger(RecalcTrigger,TriggerON)),NA())</f>
        <v>1.5412272368262592E-2</v>
      </c>
      <c r="H2019" s="42">
        <f>_xll.qlCalendarAdvance(Calendar,$H2018,B2019,"f",FALSE)</f>
        <v>53526</v>
      </c>
      <c r="I2019" s="177">
        <f>_xll.qlInterestRateIndexValueDate(Index1M,$H2019)</f>
        <v>53528</v>
      </c>
      <c r="J2019" s="182">
        <f>IFERROR(_xll.qlIndexFixing(Index1M,$H2019,TRUE,_xll.ohTrigger(RecalcTrigger,Trigger1M)),NA())</f>
        <v>1.5458919395174709E-2</v>
      </c>
      <c r="K2019" s="44">
        <f>IFERROR(_xll.qlIndexFixing(Index3M,H2019,TRUE,_xll.ohTrigger(RecalcTrigger,Trigger3M)),NA())</f>
        <v>1.5736075768057925E-2</v>
      </c>
      <c r="L2019" s="44">
        <f>IFERROR(_xll.qlIndexFixing(Index6M,$H2019,TRUE,_xll.ohTrigger(RecalcTrigger,Trigger6M)),NA())</f>
        <v>1.5879041584776394E-2</v>
      </c>
      <c r="M2019" s="183">
        <f>IFERROR(_xll.qlIndexFixing(Index1Y,$H2019,TRUE,_xll.ohTrigger(RecalcTrigger,Trigger1Y)),NA())</f>
        <v>1.6210926036429013E-2</v>
      </c>
      <c r="N2019" s="182">
        <f>IFERROR(_xll.qlIndexFixing(ONIndex1M,I2019,TRUE,_xll.ohTrigger(RecalcTrigger,Trigger1M)),NA())</f>
        <v>1.5444598678051591E-2</v>
      </c>
      <c r="O2019" s="44">
        <f>IFERROR(_xll.qlIndexFixing(ONIndex3M,I2019,TRUE,_xll.ohTrigger(RecalcTrigger,Trigger3M)),NA())</f>
        <v>1.5685311719790818E-2</v>
      </c>
      <c r="P2019" s="44">
        <f>IFERROR(_xll.qlIndexFixing(ONIndex6M,I2019,TRUE,_xll.ohTrigger(RecalcTrigger,Trigger6M)),NA())</f>
        <v>1.5776790681076847E-2</v>
      </c>
      <c r="Q2019" s="183">
        <f>IFERROR(_xll.qlIndexFixing(ONIndex1Y,I2019,TRUE,_xll.ohTrigger(RecalcTrigger,Trigger1Y)),NA())</f>
        <v>1.605092742989811E-2</v>
      </c>
    </row>
    <row r="2020" spans="2:17" x14ac:dyDescent="0.2">
      <c r="B2020" s="39" t="s">
        <v>42</v>
      </c>
      <c r="D2020" s="42">
        <f>_xll.qlCalendarAdvance(Calendar,$D2019,B2020,"f",FALSE)</f>
        <v>53533</v>
      </c>
      <c r="E2020" s="177">
        <f>_xll.qlInterestRateIndexValueDate(IndexON,D2020)</f>
        <v>53533</v>
      </c>
      <c r="F2020" s="193">
        <f>IFERROR(_xll.qlIndexFixing(IndexON,D2020,TRUE,_xll.ohTrigger(RecalcTrigger,TriggerON)),NA())</f>
        <v>1.5415952483355255E-2</v>
      </c>
      <c r="H2020" s="42">
        <f>_xll.qlCalendarAdvance(Calendar,$H2019,B2020,"f",FALSE)</f>
        <v>53533</v>
      </c>
      <c r="I2020" s="177">
        <f>_xll.qlInterestRateIndexValueDate(Index1M,$H2020)</f>
        <v>53535</v>
      </c>
      <c r="J2020" s="182">
        <f>IFERROR(_xll.qlIndexFixing(Index1M,$H2020,TRUE,_xll.ohTrigger(RecalcTrigger,Trigger1M)),NA())</f>
        <v>1.5461691397013101E-2</v>
      </c>
      <c r="K2020" s="44">
        <f>IFERROR(_xll.qlIndexFixing(Index3M,H2020,TRUE,_xll.ohTrigger(RecalcTrigger,Trigger3M)),NA())</f>
        <v>1.5739153353758254E-2</v>
      </c>
      <c r="L2020" s="44">
        <f>IFERROR(_xll.qlIndexFixing(Index6M,$H2020,TRUE,_xll.ohTrigger(RecalcTrigger,Trigger6M)),NA())</f>
        <v>1.5881973695746846E-2</v>
      </c>
      <c r="M2020" s="183">
        <f>IFERROR(_xll.qlIndexFixing(Index1Y,$H2020,TRUE,_xll.ohTrigger(RecalcTrigger,Trigger1Y)),NA())</f>
        <v>1.6211956732534481E-2</v>
      </c>
      <c r="N2020" s="182">
        <f>IFERROR(_xll.qlIndexFixing(ONIndex1M,I2020,TRUE,_xll.ohTrigger(RecalcTrigger,Trigger1M)),NA())</f>
        <v>1.5447395235597128E-2</v>
      </c>
      <c r="O2020" s="44">
        <f>IFERROR(_xll.qlIndexFixing(ONIndex3M,I2020,TRUE,_xll.ohTrigger(RecalcTrigger,Trigger3M)),NA())</f>
        <v>1.5688487761300607E-2</v>
      </c>
      <c r="P2020" s="44">
        <f>IFERROR(_xll.qlIndexFixing(ONIndex6M,I2020,TRUE,_xll.ohTrigger(RecalcTrigger,Trigger6M)),NA())</f>
        <v>1.5780052267997391E-2</v>
      </c>
      <c r="Q2020" s="183">
        <f>IFERROR(_xll.qlIndexFixing(ONIndex1Y,I2020,TRUE,_xll.ohTrigger(RecalcTrigger,Trigger1Y)),NA())</f>
        <v>1.6052155358217135E-2</v>
      </c>
    </row>
    <row r="2021" spans="2:17" x14ac:dyDescent="0.2">
      <c r="B2021" s="39" t="s">
        <v>42</v>
      </c>
      <c r="D2021" s="42">
        <f>_xll.qlCalendarAdvance(Calendar,$D2020,B2021,"f",FALSE)</f>
        <v>53540</v>
      </c>
      <c r="E2021" s="177">
        <f>_xll.qlInterestRateIndexValueDate(IndexON,D2021)</f>
        <v>53540</v>
      </c>
      <c r="F2021" s="193">
        <f>IFERROR(_xll.qlIndexFixing(IndexON,D2021,TRUE,_xll.ohTrigger(RecalcTrigger,TriggerON)),NA())</f>
        <v>1.541961371355427E-2</v>
      </c>
      <c r="H2021" s="42">
        <f>_xll.qlCalendarAdvance(Calendar,$H2020,B2021,"f",FALSE)</f>
        <v>53540</v>
      </c>
      <c r="I2021" s="177">
        <f>_xll.qlInterestRateIndexValueDate(Index1M,$H2021)</f>
        <v>53542</v>
      </c>
      <c r="J2021" s="182">
        <f>IFERROR(_xll.qlIndexFixing(Index1M,$H2021,TRUE,_xll.ohTrigger(RecalcTrigger,Trigger1M)),NA())</f>
        <v>1.5464445440777755E-2</v>
      </c>
      <c r="K2021" s="44">
        <f>IFERROR(_xll.qlIndexFixing(Index3M,H2021,TRUE,_xll.ohTrigger(RecalcTrigger,Trigger3M)),NA())</f>
        <v>1.5742212468966212E-2</v>
      </c>
      <c r="L2021" s="44">
        <f>IFERROR(_xll.qlIndexFixing(Index6M,$H2021,TRUE,_xll.ohTrigger(RecalcTrigger,Trigger6M)),NA())</f>
        <v>1.5884877128052238E-2</v>
      </c>
      <c r="M2021" s="183">
        <f>IFERROR(_xll.qlIndexFixing(Index1Y,$H2021,TRUE,_xll.ohTrigger(RecalcTrigger,Trigger1Y)),NA())</f>
        <v>1.6212978689250136E-2</v>
      </c>
      <c r="N2021" s="182">
        <f>IFERROR(_xll.qlIndexFixing(ONIndex1M,I2021,TRUE,_xll.ohTrigger(RecalcTrigger,Trigger1M)),NA())</f>
        <v>1.5450173938544864E-2</v>
      </c>
      <c r="O2021" s="44">
        <f>IFERROR(_xll.qlIndexFixing(ONIndex3M,I2021,TRUE,_xll.ohTrigger(RecalcTrigger,Trigger3M)),NA())</f>
        <v>1.5691645746613858E-2</v>
      </c>
      <c r="P2021" s="44">
        <f>IFERROR(_xll.qlIndexFixing(ONIndex6M,I2021,TRUE,_xll.ohTrigger(RecalcTrigger,Trigger6M)),NA())</f>
        <v>1.5783286431814147E-2</v>
      </c>
      <c r="Q2021" s="183">
        <f>IFERROR(_xll.qlIndexFixing(ONIndex1Y,I2021,TRUE,_xll.ohTrigger(RecalcTrigger,Trigger1Y)),NA())</f>
        <v>1.6053375361915201E-2</v>
      </c>
    </row>
    <row r="2022" spans="2:17" x14ac:dyDescent="0.2">
      <c r="B2022" s="39" t="s">
        <v>42</v>
      </c>
      <c r="D2022" s="42">
        <f>_xll.qlCalendarAdvance(Calendar,$D2021,B2022,"f",FALSE)</f>
        <v>53547</v>
      </c>
      <c r="E2022" s="177">
        <f>_xll.qlInterestRateIndexValueDate(IndexON,D2022)</f>
        <v>53547</v>
      </c>
      <c r="F2022" s="193">
        <f>IFERROR(_xll.qlIndexFixing(IndexON,D2022,TRUE,_xll.ohTrigger(RecalcTrigger,TriggerON)),NA())</f>
        <v>1.5423256001705354E-2</v>
      </c>
      <c r="H2022" s="42">
        <f>_xll.qlCalendarAdvance(Calendar,$H2021,B2022,"f",FALSE)</f>
        <v>53547</v>
      </c>
      <c r="I2022" s="177">
        <f>_xll.qlInterestRateIndexValueDate(Index1M,$H2022)</f>
        <v>53549</v>
      </c>
      <c r="J2022" s="182">
        <f>IFERROR(_xll.qlIndexFixing(Index1M,$H2022,TRUE,_xll.ohTrigger(RecalcTrigger,Trigger1M)),NA())</f>
        <v>1.5467181474667527E-2</v>
      </c>
      <c r="K2022" s="44">
        <f>IFERROR(_xll.qlIndexFixing(Index3M,H2022,TRUE,_xll.ohTrigger(RecalcTrigger,Trigger3M)),NA())</f>
        <v>1.5745253057093022E-2</v>
      </c>
      <c r="L2022" s="44">
        <f>IFERROR(_xll.qlIndexFixing(Index6M,$H2022,TRUE,_xll.ohTrigger(RecalcTrigger,Trigger6M)),NA())</f>
        <v>1.5887751799063741E-2</v>
      </c>
      <c r="M2022" s="183">
        <f>IFERROR(_xll.qlIndexFixing(Index1Y,$H2022,TRUE,_xll.ohTrigger(RecalcTrigger,Trigger1Y)),NA())</f>
        <v>1.6213991879748611E-2</v>
      </c>
      <c r="N2022" s="182">
        <f>IFERROR(_xll.qlIndexFixing(ONIndex1M,I2022,TRUE,_xll.ohTrigger(RecalcTrigger,Trigger1M)),NA())</f>
        <v>1.5452934735575852E-2</v>
      </c>
      <c r="O2022" s="44">
        <f>IFERROR(_xll.qlIndexFixing(ONIndex3M,I2022,TRUE,_xll.ohTrigger(RecalcTrigger,Trigger3M)),NA())</f>
        <v>1.5694785619375651E-2</v>
      </c>
      <c r="P2022" s="44">
        <f>IFERROR(_xll.qlIndexFixing(ONIndex6M,I2022,TRUE,_xll.ohTrigger(RecalcTrigger,Trigger6M)),NA())</f>
        <v>1.5786493090512721E-2</v>
      </c>
      <c r="Q2022" s="183">
        <f>IFERROR(_xll.qlIndexFixing(ONIndex1Y,I2022,TRUE,_xll.ohTrigger(RecalcTrigger,Trigger1Y)),NA())</f>
        <v>1.6054587414933152E-2</v>
      </c>
    </row>
    <row r="2023" spans="2:17" x14ac:dyDescent="0.2">
      <c r="B2023" s="39" t="s">
        <v>42</v>
      </c>
      <c r="D2023" s="42">
        <f>_xll.qlCalendarAdvance(Calendar,$D2022,B2023,"f",FALSE)</f>
        <v>53554</v>
      </c>
      <c r="E2023" s="177">
        <f>_xll.qlInterestRateIndexValueDate(IndexON,D2023)</f>
        <v>53554</v>
      </c>
      <c r="F2023" s="193">
        <f>IFERROR(_xll.qlIndexFixing(IndexON,D2023,TRUE,_xll.ohTrigger(RecalcTrigger,TriggerON)),NA())</f>
        <v>1.5426879290973972E-2</v>
      </c>
      <c r="H2023" s="42">
        <f>_xll.qlCalendarAdvance(Calendar,$H2022,B2023,"f",FALSE)</f>
        <v>53554</v>
      </c>
      <c r="I2023" s="177">
        <f>_xll.qlInterestRateIndexValueDate(Index1M,$H2023)</f>
        <v>53556</v>
      </c>
      <c r="J2023" s="182">
        <f>IFERROR(_xll.qlIndexFixing(Index1M,$H2023,TRUE,_xll.ohTrigger(RecalcTrigger,Trigger1M)),NA())</f>
        <v>1.5469899446889011E-2</v>
      </c>
      <c r="K2023" s="44">
        <f>IFERROR(_xll.qlIndexFixing(Index3M,H2023,TRUE,_xll.ohTrigger(RecalcTrigger,Trigger3M)),NA())</f>
        <v>1.574827506154906E-2</v>
      </c>
      <c r="L2023" s="44">
        <f>IFERROR(_xll.qlIndexFixing(Index6M,$H2023,TRUE,_xll.ohTrigger(RecalcTrigger,Trigger6M)),NA())</f>
        <v>1.5890597626151668E-2</v>
      </c>
      <c r="M2023" s="183">
        <f>IFERROR(_xll.qlIndexFixing(Index1Y,$H2023,TRUE,_xll.ohTrigger(RecalcTrigger,Trigger1Y)),NA())</f>
        <v>1.621499627720319E-2</v>
      </c>
      <c r="N2023" s="182">
        <f>IFERROR(_xll.qlIndexFixing(ONIndex1M,I2023,TRUE,_xll.ohTrigger(RecalcTrigger,Trigger1M)),NA())</f>
        <v>1.5455677574891524E-2</v>
      </c>
      <c r="O2023" s="44">
        <f>IFERROR(_xll.qlIndexFixing(ONIndex3M,I2023,TRUE,_xll.ohTrigger(RecalcTrigger,Trigger3M)),NA())</f>
        <v>1.5697907323390936E-2</v>
      </c>
      <c r="P2023" s="44">
        <f>IFERROR(_xll.qlIndexFixing(ONIndex6M,I2023,TRUE,_xll.ohTrigger(RecalcTrigger,Trigger6M)),NA())</f>
        <v>1.578967216239846E-2</v>
      </c>
      <c r="Q2023" s="183">
        <f>IFERROR(_xll.qlIndexFixing(ONIndex1Y,I2023,TRUE,_xll.ohTrigger(RecalcTrigger,Trigger1Y)),NA())</f>
        <v>1.6055791490412474E-2</v>
      </c>
    </row>
    <row r="2024" spans="2:17" x14ac:dyDescent="0.2">
      <c r="B2024" s="39" t="s">
        <v>42</v>
      </c>
      <c r="D2024" s="42">
        <f>_xll.qlCalendarAdvance(Calendar,$D2023,B2024,"f",FALSE)</f>
        <v>53561</v>
      </c>
      <c r="E2024" s="177">
        <f>_xll.qlInterestRateIndexValueDate(IndexON,D2024)</f>
        <v>53561</v>
      </c>
      <c r="F2024" s="193">
        <f>IFERROR(_xll.qlIndexFixing(IndexON,D2024,TRUE,_xll.ohTrigger(RecalcTrigger,TriggerON)),NA())</f>
        <v>1.5430483523966032E-2</v>
      </c>
      <c r="H2024" s="42">
        <f>_xll.qlCalendarAdvance(Calendar,$H2023,B2024,"f",FALSE)</f>
        <v>53561</v>
      </c>
      <c r="I2024" s="177">
        <f>_xll.qlInterestRateIndexValueDate(Index1M,$H2024)</f>
        <v>53563</v>
      </c>
      <c r="J2024" s="182">
        <f>IFERROR(_xll.qlIndexFixing(Index1M,$H2024,TRUE,_xll.ohTrigger(RecalcTrigger,Trigger1M)),NA())</f>
        <v>1.547259930563848E-2</v>
      </c>
      <c r="K2024" s="44">
        <f>IFERROR(_xll.qlIndexFixing(Index3M,H2024,TRUE,_xll.ohTrigger(RecalcTrigger,Trigger3M)),NA())</f>
        <v>1.57512784257464E-2</v>
      </c>
      <c r="L2024" s="44">
        <f>IFERROR(_xll.qlIndexFixing(Index6M,$H2024,TRUE,_xll.ohTrigger(RecalcTrigger,Trigger6M)),NA())</f>
        <v>1.5893414526687199E-2</v>
      </c>
      <c r="M2024" s="183">
        <f>IFERROR(_xll.qlIndexFixing(Index1Y,$H2024,TRUE,_xll.ohTrigger(RecalcTrigger,Trigger1Y)),NA())</f>
        <v>1.6215991854787379E-2</v>
      </c>
      <c r="N2024" s="182">
        <f>IFERROR(_xll.qlIndexFixing(ONIndex1M,I2024,TRUE,_xll.ohTrigger(RecalcTrigger,Trigger1M)),NA())</f>
        <v>1.5458402404693317E-2</v>
      </c>
      <c r="O2024" s="44">
        <f>IFERROR(_xll.qlIndexFixing(ONIndex3M,I2024,TRUE,_xll.ohTrigger(RecalcTrigger,Trigger3M)),NA())</f>
        <v>1.5701010802304793E-2</v>
      </c>
      <c r="P2024" s="44">
        <f>IFERROR(_xll.qlIndexFixing(ONIndex6M,I2024,TRUE,_xll.ohTrigger(RecalcTrigger,Trigger6M)),NA())</f>
        <v>1.5792823565536906E-2</v>
      </c>
      <c r="Q2024" s="183">
        <f>IFERROR(_xll.qlIndexFixing(ONIndex1Y,I2024,TRUE,_xll.ohTrigger(RecalcTrigger,Trigger1Y)),NA())</f>
        <v>1.6056987562453884E-2</v>
      </c>
    </row>
    <row r="2025" spans="2:17" x14ac:dyDescent="0.2">
      <c r="B2025" s="39" t="s">
        <v>42</v>
      </c>
      <c r="D2025" s="42">
        <f>_xll.qlCalendarAdvance(Calendar,$D2024,B2025,"f",FALSE)</f>
        <v>53568</v>
      </c>
      <c r="E2025" s="177">
        <f>_xll.qlInterestRateIndexValueDate(IndexON,D2025)</f>
        <v>53568</v>
      </c>
      <c r="F2025" s="193">
        <f>IFERROR(_xll.qlIndexFixing(IndexON,D2025,TRUE,_xll.ohTrigger(RecalcTrigger,TriggerON)),NA())</f>
        <v>1.5434068643846999E-2</v>
      </c>
      <c r="H2025" s="42">
        <f>_xll.qlCalendarAdvance(Calendar,$H2024,B2025,"f",FALSE)</f>
        <v>53568</v>
      </c>
      <c r="I2025" s="177">
        <f>_xll.qlInterestRateIndexValueDate(Index1M,$H2025)</f>
        <v>53570</v>
      </c>
      <c r="J2025" s="182">
        <f>IFERROR(_xll.qlIndexFixing(Index1M,$H2025,TRUE,_xll.ohTrigger(RecalcTrigger,Trigger1M)),NA())</f>
        <v>1.5473713330563323E-2</v>
      </c>
      <c r="K2025" s="44">
        <f>IFERROR(_xll.qlIndexFixing(Index3M,H2025,TRUE,_xll.ohTrigger(RecalcTrigger,Trigger3M)),NA())</f>
        <v>1.575260133347409E-2</v>
      </c>
      <c r="L2025" s="44">
        <f>IFERROR(_xll.qlIndexFixing(Index6M,$H2025,TRUE,_xll.ohTrigger(RecalcTrigger,Trigger6M)),NA())</f>
        <v>1.5894045227664383E-2</v>
      </c>
      <c r="M2025" s="183">
        <f>IFERROR(_xll.qlIndexFixing(Index1Y,$H2025,TRUE,_xll.ohTrigger(RecalcTrigger,Trigger1Y)),NA())</f>
        <v>1.6215694698541949E-2</v>
      </c>
      <c r="N2025" s="182">
        <f>IFERROR(_xll.qlIndexFixing(ONIndex1M,I2025,TRUE,_xll.ohTrigger(RecalcTrigger,Trigger1M)),NA())</f>
        <v>1.5461109173262599E-2</v>
      </c>
      <c r="O2025" s="44">
        <f>IFERROR(_xll.qlIndexFixing(ONIndex3M,I2025,TRUE,_xll.ohTrigger(RecalcTrigger,Trigger3M)),NA())</f>
        <v>1.5704095999762302E-2</v>
      </c>
      <c r="P2025" s="44">
        <f>IFERROR(_xll.qlIndexFixing(ONIndex6M,I2025,TRUE,_xll.ohTrigger(RecalcTrigger,Trigger6M)),NA())</f>
        <v>1.5795947218153472E-2</v>
      </c>
      <c r="Q2025" s="183">
        <f>IFERROR(_xll.qlIndexFixing(ONIndex1Y,I2025,TRUE,_xll.ohTrigger(RecalcTrigger,Trigger1Y)),NA())</f>
        <v>1.6058175604598546E-2</v>
      </c>
    </row>
    <row r="2026" spans="2:17" x14ac:dyDescent="0.2">
      <c r="B2026" s="39" t="s">
        <v>42</v>
      </c>
      <c r="D2026" s="42">
        <f>_xll.qlCalendarAdvance(Calendar,$D2025,B2026,"f",FALSE)</f>
        <v>53575</v>
      </c>
      <c r="E2026" s="177">
        <f>_xll.qlInterestRateIndexValueDate(IndexON,D2026)</f>
        <v>53575</v>
      </c>
      <c r="F2026" s="193">
        <f>IFERROR(_xll.qlIndexFixing(IndexON,D2026,TRUE,_xll.ohTrigger(RecalcTrigger,TriggerON)),NA())</f>
        <v>1.5437634593142846E-2</v>
      </c>
      <c r="H2026" s="42">
        <f>_xll.qlCalendarAdvance(Calendar,$H2025,B2026,"f",FALSE)</f>
        <v>53575</v>
      </c>
      <c r="I2026" s="177">
        <f>_xll.qlInterestRateIndexValueDate(Index1M,$H2026)</f>
        <v>53577</v>
      </c>
      <c r="J2026" s="182">
        <f>IFERROR(_xll.qlIndexFixing(Index1M,$H2026,TRUE,_xll.ohTrigger(RecalcTrigger,Trigger1M)),NA())</f>
        <v>1.547794447552454E-2</v>
      </c>
      <c r="K2026" s="44">
        <f>IFERROR(_xll.qlIndexFixing(Index3M,H2026,TRUE,_xll.ohTrigger(RecalcTrigger,Trigger3M)),NA())</f>
        <v>1.5755570908328239E-2</v>
      </c>
      <c r="L2026" s="44">
        <f>IFERROR(_xll.qlIndexFixing(Index6M,$H2026,TRUE,_xll.ohTrigger(RecalcTrigger,Trigger6M)),NA())</f>
        <v>1.5896811963599104E-2</v>
      </c>
      <c r="M2026" s="183">
        <f>IFERROR(_xll.qlIndexFixing(Index1Y,$H2026,TRUE,_xll.ohTrigger(RecalcTrigger,Trigger1Y)),NA())</f>
        <v>1.6217956443036408E-2</v>
      </c>
      <c r="N2026" s="182">
        <f>IFERROR(_xll.qlIndexFixing(ONIndex1M,I2026,TRUE,_xll.ohTrigger(RecalcTrigger,Trigger1M)),NA())</f>
        <v>1.5463797828960679E-2</v>
      </c>
      <c r="O2026" s="44">
        <f>IFERROR(_xll.qlIndexFixing(ONIndex3M,I2026,TRUE,_xll.ohTrigger(RecalcTrigger,Trigger3M)),NA())</f>
        <v>1.5707162859248669E-2</v>
      </c>
      <c r="P2026" s="44">
        <f>IFERROR(_xll.qlIndexFixing(ONIndex6M,I2026,TRUE,_xll.ohTrigger(RecalcTrigger,Trigger6M)),NA())</f>
        <v>1.5799043038393634E-2</v>
      </c>
      <c r="Q2026" s="183">
        <f>IFERROR(_xll.qlIndexFixing(ONIndex1Y,I2026,TRUE,_xll.ohTrigger(RecalcTrigger,Trigger1Y)),NA())</f>
        <v>1.6059355590307689E-2</v>
      </c>
    </row>
    <row r="2027" spans="2:17" x14ac:dyDescent="0.2">
      <c r="B2027" s="39" t="s">
        <v>42</v>
      </c>
      <c r="D2027" s="42">
        <f>_xll.qlCalendarAdvance(Calendar,$D2026,B2027,"f",FALSE)</f>
        <v>53582</v>
      </c>
      <c r="E2027" s="177">
        <f>_xll.qlInterestRateIndexValueDate(IndexON,D2027)</f>
        <v>53582</v>
      </c>
      <c r="F2027" s="193">
        <f>IFERROR(_xll.qlIndexFixing(IndexON,D2027,TRUE,_xll.ohTrigger(RecalcTrigger,TriggerON)),NA())</f>
        <v>1.5441181315019037E-2</v>
      </c>
      <c r="H2027" s="42">
        <f>_xll.qlCalendarAdvance(Calendar,$H2026,B2027,"f",FALSE)</f>
        <v>53582</v>
      </c>
      <c r="I2027" s="177">
        <f>_xll.qlInterestRateIndexValueDate(Index1M,$H2027)</f>
        <v>53584</v>
      </c>
      <c r="J2027" s="182">
        <f>IFERROR(_xll.qlIndexFixing(Index1M,$H2027,TRUE,_xll.ohTrigger(RecalcTrigger,Trigger1M)),NA())</f>
        <v>1.5480589683058843E-2</v>
      </c>
      <c r="K2027" s="44">
        <f>IFERROR(_xll.qlIndexFixing(Index3M,H2027,TRUE,_xll.ohTrigger(RecalcTrigger,Trigger3M)),NA())</f>
        <v>1.5758521687674821E-2</v>
      </c>
      <c r="L2027" s="44">
        <f>IFERROR(_xll.qlIndexFixing(Index6M,$H2027,TRUE,_xll.ohTrigger(RecalcTrigger,Trigger6M)),NA())</f>
        <v>1.5899549553753226E-2</v>
      </c>
      <c r="M2027" s="183">
        <f>IFERROR(_xll.qlIndexFixing(Index1Y,$H2027,TRUE,_xll.ohTrigger(RecalcTrigger,Trigger1Y)),NA())</f>
        <v>1.6218925400048472E-2</v>
      </c>
      <c r="N2027" s="182">
        <f>IFERROR(_xll.qlIndexFixing(ONIndex1M,I2027,TRUE,_xll.ohTrigger(RecalcTrigger,Trigger1M)),NA())</f>
        <v>1.5466468319988991E-2</v>
      </c>
      <c r="O2027" s="44">
        <f>IFERROR(_xll.qlIndexFixing(ONIndex3M,I2027,TRUE,_xll.ohTrigger(RecalcTrigger,Trigger3M)),NA())</f>
        <v>1.5710211324968526E-2</v>
      </c>
      <c r="P2027" s="44">
        <f>IFERROR(_xll.qlIndexFixing(ONIndex6M,I2027,TRUE,_xll.ohTrigger(RecalcTrigger,Trigger6M)),NA())</f>
        <v>1.5802110944322934E-2</v>
      </c>
      <c r="Q2027" s="183">
        <f>IFERROR(_xll.qlIndexFixing(ONIndex1Y,I2027,TRUE,_xll.ohTrigger(RecalcTrigger,Trigger1Y)),NA())</f>
        <v>1.6060527493282351E-2</v>
      </c>
    </row>
    <row r="2028" spans="2:17" x14ac:dyDescent="0.2">
      <c r="B2028" s="39" t="s">
        <v>42</v>
      </c>
      <c r="D2028" s="42">
        <f>_xll.qlCalendarAdvance(Calendar,$D2027,B2028,"f",FALSE)</f>
        <v>53589</v>
      </c>
      <c r="E2028" s="177">
        <f>_xll.qlInterestRateIndexValueDate(IndexON,D2028)</f>
        <v>53589</v>
      </c>
      <c r="F2028" s="193">
        <f>IFERROR(_xll.qlIndexFixing(IndexON,D2028,TRUE,_xll.ohTrigger(RecalcTrigger,TriggerON)),NA())</f>
        <v>1.5444708752241354E-2</v>
      </c>
      <c r="H2028" s="42">
        <f>_xll.qlCalendarAdvance(Calendar,$H2027,B2028,"f",FALSE)</f>
        <v>53589</v>
      </c>
      <c r="I2028" s="177">
        <f>_xll.qlInterestRateIndexValueDate(Index1M,$H2028)</f>
        <v>53591</v>
      </c>
      <c r="J2028" s="182">
        <f>IFERROR(_xll.qlIndexFixing(Index1M,$H2028,TRUE,_xll.ohTrigger(RecalcTrigger,Trigger1M)),NA())</f>
        <v>1.5483216569926872E-2</v>
      </c>
      <c r="K2028" s="44">
        <f>IFERROR(_xll.qlIndexFixing(Index3M,H2028,TRUE,_xll.ohTrigger(RecalcTrigger,Trigger3M)),NA())</f>
        <v>1.5761453614934036E-2</v>
      </c>
      <c r="L2028" s="44">
        <f>IFERROR(_xll.qlIndexFixing(Index6M,$H2028,TRUE,_xll.ohTrigger(RecalcTrigger,Trigger6M)),NA())</f>
        <v>1.5902257915519687E-2</v>
      </c>
      <c r="M2028" s="183">
        <f>IFERROR(_xll.qlIndexFixing(Index1Y,$H2028,TRUE,_xll.ohTrigger(RecalcTrigger,Trigger1Y)),NA())</f>
        <v>1.6219885429883937E-2</v>
      </c>
      <c r="N2028" s="182">
        <f>IFERROR(_xll.qlIndexFixing(ONIndex1M,I2028,TRUE,_xll.ohTrigger(RecalcTrigger,Trigger1M)),NA())</f>
        <v>1.5469120594628905E-2</v>
      </c>
      <c r="O2028" s="44">
        <f>IFERROR(_xll.qlIndexFixing(ONIndex3M,I2028,TRUE,_xll.ohTrigger(RecalcTrigger,Trigger3M)),NA())</f>
        <v>1.57132413400074E-2</v>
      </c>
      <c r="P2028" s="44">
        <f>IFERROR(_xll.qlIndexFixing(ONIndex6M,I2028,TRUE,_xll.ohTrigger(RecalcTrigger,Trigger6M)),NA())</f>
        <v>1.5805150854246719E-2</v>
      </c>
      <c r="Q2028" s="183">
        <f>IFERROR(_xll.qlIndexFixing(ONIndex1Y,I2028,TRUE,_xll.ohTrigger(RecalcTrigger,Trigger1Y)),NA())</f>
        <v>1.6061691287223567E-2</v>
      </c>
    </row>
    <row r="2029" spans="2:17" x14ac:dyDescent="0.2">
      <c r="B2029" s="39" t="s">
        <v>42</v>
      </c>
      <c r="D2029" s="42">
        <f>_xll.qlCalendarAdvance(Calendar,$D2028,B2029,"f",FALSE)</f>
        <v>53596</v>
      </c>
      <c r="E2029" s="177">
        <f>_xll.qlInterestRateIndexValueDate(IndexON,D2029)</f>
        <v>53596</v>
      </c>
      <c r="F2029" s="193">
        <f>IFERROR(_xll.qlIndexFixing(IndexON,D2029,TRUE,_xll.ohTrigger(RecalcTrigger,TriggerON)),NA())</f>
        <v>1.5448216847735452E-2</v>
      </c>
      <c r="H2029" s="42">
        <f>_xll.qlCalendarAdvance(Calendar,$H2028,B2029,"f",FALSE)</f>
        <v>53596</v>
      </c>
      <c r="I2029" s="177">
        <f>_xll.qlInterestRateIndexValueDate(Index1M,$H2029)</f>
        <v>53598</v>
      </c>
      <c r="J2029" s="182">
        <f>IFERROR(_xll.qlIndexFixing(Index1M,$H2029,TRUE,_xll.ohTrigger(RecalcTrigger,Trigger1M)),NA())</f>
        <v>1.5486860116163051E-2</v>
      </c>
      <c r="K2029" s="44">
        <f>IFERROR(_xll.qlIndexFixing(Index3M,H2029,TRUE,_xll.ohTrigger(RecalcTrigger,Trigger3M)),NA())</f>
        <v>1.5766013662253112E-2</v>
      </c>
      <c r="L2029" s="44">
        <f>IFERROR(_xll.qlIndexFixing(Index6M,$H2029,TRUE,_xll.ohTrigger(RecalcTrigger,Trigger6M)),NA())</f>
        <v>1.590546855074769E-2</v>
      </c>
      <c r="M2029" s="183">
        <f>IFERROR(_xll.qlIndexFixing(Index1Y,$H2029,TRUE,_xll.ohTrigger(RecalcTrigger,Trigger1Y)),NA())</f>
        <v>1.6220836505716089E-2</v>
      </c>
      <c r="N2029" s="182">
        <f>IFERROR(_xll.qlIndexFixing(ONIndex1M,I2029,TRUE,_xll.ohTrigger(RecalcTrigger,Trigger1M)),NA())</f>
        <v>1.5471754601161791E-2</v>
      </c>
      <c r="O2029" s="44">
        <f>IFERROR(_xll.qlIndexFixing(ONIndex3M,I2029,TRUE,_xll.ohTrigger(RecalcTrigger,Trigger3M)),NA())</f>
        <v>1.5716252848410051E-2</v>
      </c>
      <c r="P2029" s="44">
        <f>IFERROR(_xll.qlIndexFixing(ONIndex6M,I2029,TRUE,_xll.ohTrigger(RecalcTrigger,Trigger6M)),NA())</f>
        <v>1.5808162686230531E-2</v>
      </c>
      <c r="Q2029" s="183">
        <f>IFERROR(_xll.qlIndexFixing(ONIndex1Y,I2029,TRUE,_xll.ohTrigger(RecalcTrigger,Trigger1Y)),NA())</f>
        <v>1.6062846945672504E-2</v>
      </c>
    </row>
    <row r="2030" spans="2:17" x14ac:dyDescent="0.2">
      <c r="B2030" s="39" t="s">
        <v>42</v>
      </c>
      <c r="D2030" s="42">
        <f>_xll.qlCalendarAdvance(Calendar,$D2029,B2030,"f",FALSE)</f>
        <v>53603</v>
      </c>
      <c r="E2030" s="177">
        <f>_xll.qlInterestRateIndexValueDate(IndexON,D2030)</f>
        <v>53603</v>
      </c>
      <c r="F2030" s="193">
        <f>IFERROR(_xll.qlIndexFixing(IndexON,D2030,TRUE,_xll.ohTrigger(RecalcTrigger,TriggerON)),NA())</f>
        <v>1.545170554434705E-2</v>
      </c>
      <c r="H2030" s="42">
        <f>_xll.qlCalendarAdvance(Calendar,$H2029,B2030,"f",FALSE)</f>
        <v>53603</v>
      </c>
      <c r="I2030" s="177">
        <f>_xll.qlInterestRateIndexValueDate(Index1M,$H2030)</f>
        <v>53605</v>
      </c>
      <c r="J2030" s="182">
        <f>IFERROR(_xll.qlIndexFixing(Index1M,$H2030,TRUE,_xll.ohTrigger(RecalcTrigger,Trigger1M)),NA())</f>
        <v>1.5488415174454375E-2</v>
      </c>
      <c r="K2030" s="44">
        <f>IFERROR(_xll.qlIndexFixing(Index3M,H2030,TRUE,_xll.ohTrigger(RecalcTrigger,Trigger3M)),NA())</f>
        <v>1.5768903996540767E-2</v>
      </c>
      <c r="L2030" s="44">
        <f>IFERROR(_xll.qlIndexFixing(Index6M,$H2030,TRUE,_xll.ohTrigger(RecalcTrigger,Trigger6M)),NA())</f>
        <v>1.5908116196255363E-2</v>
      </c>
      <c r="M2030" s="183">
        <f>IFERROR(_xll.qlIndexFixing(Index1Y,$H2030,TRUE,_xll.ohTrigger(RecalcTrigger,Trigger1Y)),NA())</f>
        <v>1.6221778600719296E-2</v>
      </c>
      <c r="N2030" s="182">
        <f>IFERROR(_xll.qlIndexFixing(ONIndex1M,I2030,TRUE,_xll.ohTrigger(RecalcTrigger,Trigger1M)),NA())</f>
        <v>1.5474370287948958E-2</v>
      </c>
      <c r="O2030" s="44">
        <f>IFERROR(_xll.qlIndexFixing(ONIndex3M,I2030,TRUE,_xll.ohTrigger(RecalcTrigger,Trigger3M)),NA())</f>
        <v>1.5719245793821557E-2</v>
      </c>
      <c r="P2030" s="44">
        <f>IFERROR(_xll.qlIndexFixing(ONIndex6M,I2030,TRUE,_xll.ohTrigger(RecalcTrigger,Trigger6M)),NA())</f>
        <v>1.5811146358419848E-2</v>
      </c>
      <c r="Q2030" s="183">
        <f>IFERROR(_xll.qlIndexFixing(ONIndex1Y,I2030,TRUE,_xll.ohTrigger(RecalcTrigger,Trigger1Y)),NA())</f>
        <v>1.6063994442410134E-2</v>
      </c>
    </row>
    <row r="2031" spans="2:17" x14ac:dyDescent="0.2">
      <c r="B2031" s="39" t="s">
        <v>42</v>
      </c>
      <c r="D2031" s="42">
        <f>_xll.qlCalendarAdvance(Calendar,$D2030,B2031,"f",FALSE)</f>
        <v>53610</v>
      </c>
      <c r="E2031" s="177">
        <f>_xll.qlInterestRateIndexValueDate(IndexON,D2031)</f>
        <v>53610</v>
      </c>
      <c r="F2031" s="193">
        <f>IFERROR(_xll.qlIndexFixing(IndexON,D2031,TRUE,_xll.ohTrigger(RecalcTrigger,TriggerON)),NA())</f>
        <v>1.5455174785081738E-2</v>
      </c>
      <c r="H2031" s="42">
        <f>_xll.qlCalendarAdvance(Calendar,$H2030,B2031,"f",FALSE)</f>
        <v>53610</v>
      </c>
      <c r="I2031" s="177">
        <f>_xll.qlInterestRateIndexValueDate(Index1M,$H2031)</f>
        <v>53612</v>
      </c>
      <c r="J2031" s="182">
        <f>IFERROR(_xll.qlIndexFixing(Index1M,$H2031,TRUE,_xll.ohTrigger(RecalcTrigger,Trigger1M)),NA())</f>
        <v>1.5490986788514138E-2</v>
      </c>
      <c r="K2031" s="44">
        <f>IFERROR(_xll.qlIndexFixing(Index3M,H2031,TRUE,_xll.ohTrigger(RecalcTrigger,Trigger3M)),NA())</f>
        <v>1.577177529445084E-2</v>
      </c>
      <c r="L2031" s="44">
        <f>IFERROR(_xll.qlIndexFixing(Index6M,$H2031,TRUE,_xll.ohTrigger(RecalcTrigger,Trigger6M)),NA())</f>
        <v>1.591284278413739E-2</v>
      </c>
      <c r="M2031" s="183">
        <f>IFERROR(_xll.qlIndexFixing(Index1Y,$H2031,TRUE,_xll.ohTrigger(RecalcTrigger,Trigger1Y)),NA())</f>
        <v>1.6222711688067718E-2</v>
      </c>
      <c r="N2031" s="182">
        <f>IFERROR(_xll.qlIndexFixing(ONIndex1M,I2031,TRUE,_xll.ohTrigger(RecalcTrigger,Trigger1M)),NA())</f>
        <v>1.5476967603111902E-2</v>
      </c>
      <c r="O2031" s="44">
        <f>IFERROR(_xll.qlIndexFixing(ONIndex3M,I2031,TRUE,_xll.ohTrigger(RecalcTrigger,Trigger3M)),NA())</f>
        <v>1.5722220119886998E-2</v>
      </c>
      <c r="P2031" s="44">
        <f>IFERROR(_xll.qlIndexFixing(ONIndex6M,I2031,TRUE,_xll.ohTrigger(RecalcTrigger,Trigger6M)),NA())</f>
        <v>1.5814101789120016E-2</v>
      </c>
      <c r="Q2031" s="183">
        <f>IFERROR(_xll.qlIndexFixing(ONIndex1Y,I2031,TRUE,_xll.ohTrigger(RecalcTrigger,Trigger1Y)),NA())</f>
        <v>1.6065133750977623E-2</v>
      </c>
    </row>
    <row r="2032" spans="2:17" x14ac:dyDescent="0.2">
      <c r="B2032" s="39" t="s">
        <v>42</v>
      </c>
      <c r="D2032" s="42">
        <f>_xll.qlCalendarAdvance(Calendar,$D2031,B2032,"f",FALSE)</f>
        <v>53617</v>
      </c>
      <c r="E2032" s="177">
        <f>_xll.qlInterestRateIndexValueDate(IndexON,D2032)</f>
        <v>53617</v>
      </c>
      <c r="F2032" s="193">
        <f>IFERROR(_xll.qlIndexFixing(IndexON,D2032,TRUE,_xll.ohTrigger(RecalcTrigger,TriggerON)),NA())</f>
        <v>1.5458624512625363E-2</v>
      </c>
      <c r="H2032" s="42">
        <f>_xll.qlCalendarAdvance(Calendar,$H2031,B2032,"f",FALSE)</f>
        <v>53617</v>
      </c>
      <c r="I2032" s="177">
        <f>_xll.qlInterestRateIndexValueDate(Index1M,$H2032)</f>
        <v>53619</v>
      </c>
      <c r="J2032" s="182">
        <f>IFERROR(_xll.qlIndexFixing(Index1M,$H2032,TRUE,_xll.ohTrigger(RecalcTrigger,Trigger1M)),NA())</f>
        <v>1.5493539874710787E-2</v>
      </c>
      <c r="K2032" s="44">
        <f>IFERROR(_xll.qlIndexFixing(Index3M,H2032,TRUE,_xll.ohTrigger(RecalcTrigger,Trigger3M)),NA())</f>
        <v>1.5774627499396256E-2</v>
      </c>
      <c r="L2032" s="44">
        <f>IFERROR(_xll.qlIndexFixing(Index6M,$H2032,TRUE,_xll.ohTrigger(RecalcTrigger,Trigger6M)),NA())</f>
        <v>1.5913322954501017E-2</v>
      </c>
      <c r="M2032" s="183">
        <f>IFERROR(_xll.qlIndexFixing(Index1Y,$H2032,TRUE,_xll.ohTrigger(RecalcTrigger,Trigger1Y)),NA())</f>
        <v>1.6223635740935511E-2</v>
      </c>
      <c r="N2032" s="182">
        <f>IFERROR(_xll.qlIndexFixing(ONIndex1M,I2032,TRUE,_xll.ohTrigger(RecalcTrigger,Trigger1M)),NA())</f>
        <v>1.5479546495091867E-2</v>
      </c>
      <c r="O2032" s="44">
        <f>IFERROR(_xll.qlIndexFixing(ONIndex3M,I2032,TRUE,_xll.ohTrigger(RecalcTrigger,Trigger3M)),NA())</f>
        <v>1.5725175770251454E-2</v>
      </c>
      <c r="P2032" s="44">
        <f>IFERROR(_xll.qlIndexFixing(ONIndex6M,I2032,TRUE,_xll.ohTrigger(RecalcTrigger,Trigger6M)),NA())</f>
        <v>1.5817028896396579E-2</v>
      </c>
      <c r="Q2032" s="183">
        <f>IFERROR(_xll.qlIndexFixing(ONIndex1Y,I2032,TRUE,_xll.ohTrigger(RecalcTrigger,Trigger1Y)),NA())</f>
        <v>1.606626484499607E-2</v>
      </c>
    </row>
    <row r="2033" spans="2:17" x14ac:dyDescent="0.2">
      <c r="B2033" s="39" t="s">
        <v>42</v>
      </c>
      <c r="D2033" s="42">
        <f>_xll.qlCalendarAdvance(Calendar,$D2032,B2033,"f",FALSE)</f>
        <v>53624</v>
      </c>
      <c r="E2033" s="177">
        <f>_xll.qlInterestRateIndexValueDate(IndexON,D2033)</f>
        <v>53624</v>
      </c>
      <c r="F2033" s="193">
        <f>IFERROR(_xll.qlIndexFixing(IndexON,D2033,TRUE,_xll.ohTrigger(RecalcTrigger,TriggerON)),NA())</f>
        <v>1.5462054669983516E-2</v>
      </c>
      <c r="H2033" s="42">
        <f>_xll.qlCalendarAdvance(Calendar,$H2032,B2033,"f",FALSE)</f>
        <v>53624</v>
      </c>
      <c r="I2033" s="177">
        <f>_xll.qlInterestRateIndexValueDate(Index1M,$H2033)</f>
        <v>53626</v>
      </c>
      <c r="J2033" s="182">
        <f>IFERROR(_xll.qlIndexFixing(Index1M,$H2033,TRUE,_xll.ohTrigger(RecalcTrigger,Trigger1M)),NA())</f>
        <v>1.5496074381240598E-2</v>
      </c>
      <c r="K2033" s="44">
        <f>IFERROR(_xll.qlIndexFixing(Index3M,H2033,TRUE,_xll.ohTrigger(RecalcTrigger,Trigger3M)),NA())</f>
        <v>1.577746055478994E-2</v>
      </c>
      <c r="L2033" s="44">
        <f>IFERROR(_xll.qlIndexFixing(Index6M,$H2033,TRUE,_xll.ohTrigger(RecalcTrigger,Trigger6M)),NA())</f>
        <v>1.5915881902022592E-2</v>
      </c>
      <c r="M2033" s="183">
        <f>IFERROR(_xll.qlIndexFixing(Index1Y,$H2033,TRUE,_xll.ohTrigger(RecalcTrigger,Trigger1Y)),NA())</f>
        <v>1.6224550732496613E-2</v>
      </c>
      <c r="N2033" s="182">
        <f>IFERROR(_xll.qlIndexFixing(ONIndex1M,I2033,TRUE,_xll.ohTrigger(RecalcTrigger,Trigger1M)),NA())</f>
        <v>1.5482106912090288E-2</v>
      </c>
      <c r="O2033" s="44">
        <f>IFERROR(_xll.qlIndexFixing(ONIndex3M,I2033,TRUE,_xll.ohTrigger(RecalcTrigger,Trigger3M)),NA())</f>
        <v>1.5728112688639939E-2</v>
      </c>
      <c r="P2033" s="44">
        <f>IFERROR(_xll.qlIndexFixing(ONIndex6M,I2033,TRUE,_xll.ohTrigger(RecalcTrigger,Trigger6M)),NA())</f>
        <v>1.5819927598315076E-2</v>
      </c>
      <c r="Q2033" s="183">
        <f>IFERROR(_xll.qlIndexFixing(ONIndex1Y,I2033,TRUE,_xll.ohTrigger(RecalcTrigger,Trigger1Y)),NA())</f>
        <v>1.6067387698086577E-2</v>
      </c>
    </row>
    <row r="2034" spans="2:17" x14ac:dyDescent="0.2">
      <c r="B2034" s="39" t="s">
        <v>42</v>
      </c>
      <c r="D2034" s="42">
        <f>_xll.qlCalendarAdvance(Calendar,$D2033,B2034,"f",FALSE)</f>
        <v>53631</v>
      </c>
      <c r="E2034" s="177">
        <f>_xll.qlInterestRateIndexValueDate(IndexON,D2034)</f>
        <v>53631</v>
      </c>
      <c r="F2034" s="193">
        <f>IFERROR(_xll.qlIndexFixing(IndexON,D2034,TRUE,_xll.ohTrigger(RecalcTrigger,TriggerON)),NA())</f>
        <v>1.5465465200001915E-2</v>
      </c>
      <c r="H2034" s="42">
        <f>_xll.qlCalendarAdvance(Calendar,$H2033,B2034,"f",FALSE)</f>
        <v>53631</v>
      </c>
      <c r="I2034" s="177">
        <f>_xll.qlInterestRateIndexValueDate(Index1M,$H2034)</f>
        <v>53633</v>
      </c>
      <c r="J2034" s="182">
        <f>IFERROR(_xll.qlIndexFixing(Index1M,$H2034,TRUE,_xll.ohTrigger(RecalcTrigger,Trigger1M)),NA())</f>
        <v>1.5498590256302429E-2</v>
      </c>
      <c r="K2034" s="44">
        <f>IFERROR(_xll.qlIndexFixing(Index3M,H2034,TRUE,_xll.ohTrigger(RecalcTrigger,Trigger3M)),NA())</f>
        <v>1.5780274404043119E-2</v>
      </c>
      <c r="L2034" s="44">
        <f>IFERROR(_xll.qlIndexFixing(Index6M,$H2034,TRUE,_xll.ohTrigger(RecalcTrigger,Trigger6M)),NA())</f>
        <v>1.5917889664010663E-2</v>
      </c>
      <c r="M2034" s="183">
        <f>IFERROR(_xll.qlIndexFixing(Index1Y,$H2034,TRUE,_xll.ohTrigger(RecalcTrigger,Trigger1Y)),NA())</f>
        <v>1.6225456635926051E-2</v>
      </c>
      <c r="N2034" s="182">
        <f>IFERROR(_xll.qlIndexFixing(ONIndex1M,I2034,TRUE,_xll.ohTrigger(RecalcTrigger,Trigger1M)),NA())</f>
        <v>1.548464880246847E-2</v>
      </c>
      <c r="O2034" s="44">
        <f>IFERROR(_xll.qlIndexFixing(ONIndex3M,I2034,TRUE,_xll.ohTrigger(RecalcTrigger,Trigger3M)),NA())</f>
        <v>1.5731030818777469E-2</v>
      </c>
      <c r="P2034" s="44">
        <f>IFERROR(_xll.qlIndexFixing(ONIndex6M,I2034,TRUE,_xll.ohTrigger(RecalcTrigger,Trigger6M)),NA())</f>
        <v>1.5822797813260792E-2</v>
      </c>
      <c r="Q2034" s="183">
        <f>IFERROR(_xll.qlIndexFixing(ONIndex1Y,I2034,TRUE,_xll.ohTrigger(RecalcTrigger,Trigger1Y)),NA())</f>
        <v>1.6068502283870245E-2</v>
      </c>
    </row>
    <row r="2035" spans="2:17" x14ac:dyDescent="0.2">
      <c r="B2035" s="39" t="s">
        <v>42</v>
      </c>
      <c r="D2035" s="42">
        <f>_xll.qlCalendarAdvance(Calendar,$D2034,B2035,"f",FALSE)</f>
        <v>53638</v>
      </c>
      <c r="E2035" s="177">
        <f>_xll.qlInterestRateIndexValueDate(IndexON,D2035)</f>
        <v>53638</v>
      </c>
      <c r="F2035" s="193">
        <f>IFERROR(_xll.qlIndexFixing(IndexON,D2035,TRUE,_xll.ohTrigger(RecalcTrigger,TriggerON)),NA())</f>
        <v>1.5468856045766088E-2</v>
      </c>
      <c r="H2035" s="42">
        <f>_xll.qlCalendarAdvance(Calendar,$H2034,B2035,"f",FALSE)</f>
        <v>53638</v>
      </c>
      <c r="I2035" s="177">
        <f>_xll.qlInterestRateIndexValueDate(Index1M,$H2035)</f>
        <v>53640</v>
      </c>
      <c r="J2035" s="182">
        <f>IFERROR(_xll.qlIndexFixing(Index1M,$H2035,TRUE,_xll.ohTrigger(RecalcTrigger,Trigger1M)),NA())</f>
        <v>1.550108744810029E-2</v>
      </c>
      <c r="K2035" s="44">
        <f>IFERROR(_xll.qlIndexFixing(Index3M,H2035,TRUE,_xll.ohTrigger(RecalcTrigger,Trigger3M)),NA())</f>
        <v>1.5783068990569561E-2</v>
      </c>
      <c r="L2035" s="44">
        <f>IFERROR(_xll.qlIndexFixing(Index6M,$H2035,TRUE,_xll.ohTrigger(RecalcTrigger,Trigger6M)),NA())</f>
        <v>1.5920391114101706E-2</v>
      </c>
      <c r="M2035" s="183">
        <f>IFERROR(_xll.qlIndexFixing(Index1Y,$H2035,TRUE,_xll.ohTrigger(RecalcTrigger,Trigger1Y)),NA())</f>
        <v>1.6226353424398633E-2</v>
      </c>
      <c r="N2035" s="182">
        <f>IFERROR(_xll.qlIndexFixing(ONIndex1M,I2035,TRUE,_xll.ohTrigger(RecalcTrigger,Trigger1M)),NA())</f>
        <v>1.5487172114267977E-2</v>
      </c>
      <c r="O2035" s="44">
        <f>IFERROR(_xll.qlIndexFixing(ONIndex3M,I2035,TRUE,_xll.ohTrigger(RecalcTrigger,Trigger3M)),NA())</f>
        <v>1.5733930104069316E-2</v>
      </c>
      <c r="P2035" s="44">
        <f>IFERROR(_xll.qlIndexFixing(ONIndex6M,I2035,TRUE,_xll.ohTrigger(RecalcTrigger,Trigger6M)),NA())</f>
        <v>1.582563945905946E-2</v>
      </c>
      <c r="Q2035" s="183">
        <f>IFERROR(_xll.qlIndexFixing(ONIndex1Y,I2035,TRUE,_xll.ohTrigger(RecalcTrigger,Trigger1Y)),NA())</f>
        <v>1.6069608575968175E-2</v>
      </c>
    </row>
    <row r="2036" spans="2:17" x14ac:dyDescent="0.2">
      <c r="B2036" s="39" t="s">
        <v>42</v>
      </c>
      <c r="D2036" s="42">
        <f>_xll.qlCalendarAdvance(Calendar,$D2035,B2036,"f",FALSE)</f>
        <v>53645</v>
      </c>
      <c r="E2036" s="177">
        <f>_xll.qlInterestRateIndexValueDate(IndexON,D2036)</f>
        <v>53645</v>
      </c>
      <c r="F2036" s="193">
        <f>IFERROR(_xll.qlIndexFixing(IndexON,D2036,TRUE,_xll.ohTrigger(RecalcTrigger,TriggerON)),NA())</f>
        <v>1.5472227149722073E-2</v>
      </c>
      <c r="H2036" s="42">
        <f>_xll.qlCalendarAdvance(Calendar,$H2035,B2036,"f",FALSE)</f>
        <v>53645</v>
      </c>
      <c r="I2036" s="177">
        <f>_xll.qlInterestRateIndexValueDate(Index1M,$H2036)</f>
        <v>53647</v>
      </c>
      <c r="J2036" s="182">
        <f>IFERROR(_xll.qlIndexFixing(Index1M,$H2036,TRUE,_xll.ohTrigger(RecalcTrigger,Trigger1M)),NA())</f>
        <v>1.5503565904833039E-2</v>
      </c>
      <c r="K2036" s="44">
        <f>IFERROR(_xll.qlIndexFixing(Index3M,H2036,TRUE,_xll.ohTrigger(RecalcTrigger,Trigger3M)),NA())</f>
        <v>1.5785844257780499E-2</v>
      </c>
      <c r="L2036" s="44">
        <f>IFERROR(_xll.qlIndexFixing(Index6M,$H2036,TRUE,_xll.ohTrigger(RecalcTrigger,Trigger6M)),NA())</f>
        <v>1.592286267497104E-2</v>
      </c>
      <c r="M2036" s="183">
        <f>IFERROR(_xll.qlIndexFixing(Index1Y,$H2036,TRUE,_xll.ohTrigger(RecalcTrigger,Trigger1Y)),NA())</f>
        <v>1.6227241071088735E-2</v>
      </c>
      <c r="N2036" s="182">
        <f>IFERROR(_xll.qlIndexFixing(ONIndex1M,I2036,TRUE,_xll.ohTrigger(RecalcTrigger,Trigger1M)),NA())</f>
        <v>1.5489676796089924E-2</v>
      </c>
      <c r="O2036" s="44">
        <f>IFERROR(_xll.qlIndexFixing(ONIndex3M,I2036,TRUE,_xll.ohTrigger(RecalcTrigger,Trigger3M)),NA())</f>
        <v>1.5736810488640174E-2</v>
      </c>
      <c r="P2036" s="44">
        <f>IFERROR(_xll.qlIndexFixing(ONIndex6M,I2036,TRUE,_xll.ohTrigger(RecalcTrigger,Trigger6M)),NA())</f>
        <v>1.5828452454336173E-2</v>
      </c>
      <c r="Q2036" s="183">
        <f>IFERROR(_xll.qlIndexFixing(ONIndex1Y,I2036,TRUE,_xll.ohTrigger(RecalcTrigger,Trigger1Y)),NA())</f>
        <v>1.6070706548241276E-2</v>
      </c>
    </row>
    <row r="2037" spans="2:17" x14ac:dyDescent="0.2">
      <c r="B2037" s="39" t="s">
        <v>42</v>
      </c>
      <c r="D2037" s="42">
        <f>_xll.qlCalendarAdvance(Calendar,$D2036,B2037,"f",FALSE)</f>
        <v>53652</v>
      </c>
      <c r="E2037" s="177">
        <f>_xll.qlInterestRateIndexValueDate(IndexON,D2037)</f>
        <v>53652</v>
      </c>
      <c r="F2037" s="193">
        <f>IFERROR(_xll.qlIndexFixing(IndexON,D2037,TRUE,_xll.ohTrigger(RecalcTrigger,TriggerON)),NA())</f>
        <v>1.5475578455275141E-2</v>
      </c>
      <c r="H2037" s="42">
        <f>_xll.qlCalendarAdvance(Calendar,$H2036,B2037,"f",FALSE)</f>
        <v>53652</v>
      </c>
      <c r="I2037" s="177">
        <f>_xll.qlInterestRateIndexValueDate(Index1M,$H2037)</f>
        <v>53654</v>
      </c>
      <c r="J2037" s="182">
        <f>IFERROR(_xll.qlIndexFixing(Index1M,$H2037,TRUE,_xll.ohTrigger(RecalcTrigger,Trigger1M)),NA())</f>
        <v>1.550602557470469E-2</v>
      </c>
      <c r="K2037" s="44">
        <f>IFERROR(_xll.qlIndexFixing(Index3M,H2037,TRUE,_xll.ohTrigger(RecalcTrigger,Trigger3M)),NA())</f>
        <v>1.5788600149090549E-2</v>
      </c>
      <c r="L2037" s="44">
        <f>IFERROR(_xll.qlIndexFixing(Index6M,$H2037,TRUE,_xll.ohTrigger(RecalcTrigger,Trigger6M)),NA())</f>
        <v>1.5925304264017344E-2</v>
      </c>
      <c r="M2037" s="183">
        <f>IFERROR(_xll.qlIndexFixing(Index1Y,$H2037,TRUE,_xll.ohTrigger(RecalcTrigger,Trigger1Y)),NA())</f>
        <v>1.62281195491716E-2</v>
      </c>
      <c r="N2037" s="182">
        <f>IFERROR(_xll.qlIndexFixing(ONIndex1M,I2037,TRUE,_xll.ohTrigger(RecalcTrigger,Trigger1M)),NA())</f>
        <v>1.5492162795975872E-2</v>
      </c>
      <c r="O2037" s="44">
        <f>IFERROR(_xll.qlIndexFixing(ONIndex3M,I2037,TRUE,_xll.ohTrigger(RecalcTrigger,Trigger3M)),NA())</f>
        <v>1.5739671915975251E-2</v>
      </c>
      <c r="P2037" s="44">
        <f>IFERROR(_xll.qlIndexFixing(ONIndex6M,I2037,TRUE,_xll.ohTrigger(RecalcTrigger,Trigger6M)),NA())</f>
        <v>1.5831236716836727E-2</v>
      </c>
      <c r="Q2037" s="183">
        <f>IFERROR(_xll.qlIndexFixing(ONIndex1Y,I2037,TRUE,_xll.ohTrigger(RecalcTrigger,Trigger1Y)),NA())</f>
        <v>1.607179617407084E-2</v>
      </c>
    </row>
    <row r="2038" spans="2:17" x14ac:dyDescent="0.2">
      <c r="B2038" s="39" t="s">
        <v>42</v>
      </c>
      <c r="D2038" s="42">
        <f>_xll.qlCalendarAdvance(Calendar,$D2037,B2038,"f",FALSE)</f>
        <v>53659</v>
      </c>
      <c r="E2038" s="177">
        <f>_xll.qlInterestRateIndexValueDate(IndexON,D2038)</f>
        <v>53659</v>
      </c>
      <c r="F2038" s="193">
        <f>IFERROR(_xll.qlIndexFixing(IndexON,D2038,TRUE,_xll.ohTrigger(RecalcTrigger,TriggerON)),NA())</f>
        <v>1.547890990487133E-2</v>
      </c>
      <c r="H2038" s="42">
        <f>_xll.qlCalendarAdvance(Calendar,$H2037,B2038,"f",FALSE)</f>
        <v>53659</v>
      </c>
      <c r="I2038" s="177">
        <f>_xll.qlInterestRateIndexValueDate(Index1M,$H2038)</f>
        <v>53661</v>
      </c>
      <c r="J2038" s="182">
        <f>IFERROR(_xll.qlIndexFixing(Index1M,$H2038,TRUE,_xll.ohTrigger(RecalcTrigger,Trigger1M)),NA())</f>
        <v>1.5508466405914096E-2</v>
      </c>
      <c r="K2038" s="44">
        <f>IFERROR(_xll.qlIndexFixing(Index3M,H2038,TRUE,_xll.ohTrigger(RecalcTrigger,Trigger3M)),NA())</f>
        <v>1.578918568403509E-2</v>
      </c>
      <c r="L2038" s="44">
        <f>IFERROR(_xll.qlIndexFixing(Index6M,$H2038,TRUE,_xll.ohTrigger(RecalcTrigger,Trigger6M)),NA())</f>
        <v>1.5928229019361251E-2</v>
      </c>
      <c r="M2038" s="183">
        <f>IFERROR(_xll.qlIndexFixing(Index1Y,$H2038,TRUE,_xll.ohTrigger(RecalcTrigger,Trigger1Y)),NA())</f>
        <v>1.6227729177693623E-2</v>
      </c>
      <c r="N2038" s="182">
        <f>IFERROR(_xll.qlIndexFixing(ONIndex1M,I2038,TRUE,_xll.ohTrigger(RecalcTrigger,Trigger1M)),NA())</f>
        <v>1.5494630062287129E-2</v>
      </c>
      <c r="O2038" s="44">
        <f>IFERROR(_xll.qlIndexFixing(ONIndex3M,I2038,TRUE,_xll.ohTrigger(RecalcTrigger,Trigger3M)),NA())</f>
        <v>1.574251432963969E-2</v>
      </c>
      <c r="P2038" s="44">
        <f>IFERROR(_xll.qlIndexFixing(ONIndex6M,I2038,TRUE,_xll.ohTrigger(RecalcTrigger,Trigger6M)),NA())</f>
        <v>1.5833992165026345E-2</v>
      </c>
      <c r="Q2038" s="183">
        <f>IFERROR(_xll.qlIndexFixing(ONIndex1Y,I2038,TRUE,_xll.ohTrigger(RecalcTrigger,Trigger1Y)),NA())</f>
        <v>1.6072877427237842E-2</v>
      </c>
    </row>
    <row r="2039" spans="2:17" x14ac:dyDescent="0.2">
      <c r="B2039" s="39" t="s">
        <v>42</v>
      </c>
      <c r="D2039" s="42">
        <f>_xll.qlCalendarAdvance(Calendar,$D2038,B2039,"f",FALSE)</f>
        <v>53666</v>
      </c>
      <c r="E2039" s="177">
        <f>_xll.qlInterestRateIndexValueDate(IndexON,D2039)</f>
        <v>53666</v>
      </c>
      <c r="F2039" s="193">
        <f>IFERROR(_xll.qlIndexFixing(IndexON,D2039,TRUE,_xll.ohTrigger(RecalcTrigger,TriggerON)),NA())</f>
        <v>1.5482221441756039E-2</v>
      </c>
      <c r="H2039" s="42">
        <f>_xll.qlCalendarAdvance(Calendar,$H2038,B2039,"f",FALSE)</f>
        <v>53666</v>
      </c>
      <c r="I2039" s="177">
        <f>_xll.qlInterestRateIndexValueDate(Index1M,$H2039)</f>
        <v>53668</v>
      </c>
      <c r="J2039" s="182">
        <f>IFERROR(_xll.qlIndexFixing(Index1M,$H2039,TRUE,_xll.ohTrigger(RecalcTrigger,Trigger1M)),NA())</f>
        <v>1.5510888346662696E-2</v>
      </c>
      <c r="K2039" s="44">
        <f>IFERROR(_xll.qlIndexFixing(Index3M,H2039,TRUE,_xll.ohTrigger(RecalcTrigger,Trigger3M)),NA())</f>
        <v>1.5791907786561588E-2</v>
      </c>
      <c r="L2039" s="44">
        <f>IFERROR(_xll.qlIndexFixing(Index6M,$H2039,TRUE,_xll.ohTrigger(RecalcTrigger,Trigger6M)),NA())</f>
        <v>1.5930608340544408E-2</v>
      </c>
      <c r="M2039" s="183">
        <f>IFERROR(_xll.qlIndexFixing(Index1Y,$H2039,TRUE,_xll.ohTrigger(RecalcTrigger,Trigger1Y)),NA())</f>
        <v>1.6229848892216171E-2</v>
      </c>
      <c r="N2039" s="182">
        <f>IFERROR(_xll.qlIndexFixing(ONIndex1M,I2039,TRUE,_xll.ohTrigger(RecalcTrigger,Trigger1M)),NA())</f>
        <v>1.5497078543385001E-2</v>
      </c>
      <c r="O2039" s="44">
        <f>IFERROR(_xll.qlIndexFixing(ONIndex3M,I2039,TRUE,_xll.ohTrigger(RecalcTrigger,Trigger3M)),NA())</f>
        <v>1.5745337673438442E-2</v>
      </c>
      <c r="P2039" s="44">
        <f>IFERROR(_xll.qlIndexFixing(ONIndex6M,I2039,TRUE,_xll.ohTrigger(RecalcTrigger,Trigger6M)),NA())</f>
        <v>1.5836718716730758E-2</v>
      </c>
      <c r="Q2039" s="183">
        <f>IFERROR(_xll.qlIndexFixing(ONIndex1Y,I2039,TRUE,_xll.ohTrigger(RecalcTrigger,Trigger1Y)),NA())</f>
        <v>1.6073950281203508E-2</v>
      </c>
    </row>
    <row r="2040" spans="2:17" x14ac:dyDescent="0.2">
      <c r="B2040" s="39" t="s">
        <v>42</v>
      </c>
      <c r="D2040" s="42">
        <f>_xll.qlCalendarAdvance(Calendar,$D2039,B2040,"f",FALSE)</f>
        <v>53673</v>
      </c>
      <c r="E2040" s="177">
        <f>_xll.qlInterestRateIndexValueDate(IndexON,D2040)</f>
        <v>53673</v>
      </c>
      <c r="F2040" s="193">
        <f>IFERROR(_xll.qlIndexFixing(IndexON,D2040,TRUE,_xll.ohTrigger(RecalcTrigger,TriggerON)),NA())</f>
        <v>1.5485513008455243E-2</v>
      </c>
      <c r="H2040" s="42">
        <f>_xll.qlCalendarAdvance(Calendar,$H2039,B2040,"f",FALSE)</f>
        <v>53673</v>
      </c>
      <c r="I2040" s="177">
        <f>_xll.qlInterestRateIndexValueDate(Index1M,$H2040)</f>
        <v>53675</v>
      </c>
      <c r="J2040" s="182">
        <f>IFERROR(_xll.qlIndexFixing(Index1M,$H2040,TRUE,_xll.ohTrigger(RecalcTrigger,Trigger1M)),NA())</f>
        <v>1.5513291345149342E-2</v>
      </c>
      <c r="K2040" s="44">
        <f>IFERROR(_xll.qlIndexFixing(Index3M,H2040,TRUE,_xll.ohTrigger(RecalcTrigger,Trigger3M)),NA())</f>
        <v>1.579461036293317E-2</v>
      </c>
      <c r="L2040" s="44">
        <f>IFERROR(_xll.qlIndexFixing(Index6M,$H2040,TRUE,_xll.ohTrigger(RecalcTrigger,Trigger6M)),NA())</f>
        <v>1.5932957434893775E-2</v>
      </c>
      <c r="M2040" s="183">
        <f>IFERROR(_xll.qlIndexFixing(Index1Y,$H2040,TRUE,_xll.ohTrigger(RecalcTrigger,Trigger1Y)),NA())</f>
        <v>1.6230699703528799E-2</v>
      </c>
      <c r="N2040" s="182">
        <f>IFERROR(_xll.qlIndexFixing(ONIndex1M,I2040,TRUE,_xll.ohTrigger(RecalcTrigger,Trigger1M)),NA())</f>
        <v>1.5499508187390987E-2</v>
      </c>
      <c r="O2040" s="44">
        <f>IFERROR(_xll.qlIndexFixing(ONIndex3M,I2040,TRUE,_xll.ohTrigger(RecalcTrigger,Trigger3M)),NA())</f>
        <v>1.5748141891176459E-2</v>
      </c>
      <c r="P2040" s="44">
        <f>IFERROR(_xll.qlIndexFixing(ONIndex6M,I2040,TRUE,_xll.ohTrigger(RecalcTrigger,Trigger6M)),NA())</f>
        <v>1.5839416290415187E-2</v>
      </c>
      <c r="Q2040" s="183">
        <f>IFERROR(_xll.qlIndexFixing(ONIndex1Y,I2040,TRUE,_xll.ohTrigger(RecalcTrigger,Trigger1Y)),NA())</f>
        <v>1.6075014709588942E-2</v>
      </c>
    </row>
    <row r="2041" spans="2:17" x14ac:dyDescent="0.2">
      <c r="B2041" s="39" t="s">
        <v>42</v>
      </c>
      <c r="D2041" s="42">
        <f>_xll.qlCalendarAdvance(Calendar,$D2040,B2041,"f",FALSE)</f>
        <v>53680</v>
      </c>
      <c r="E2041" s="177">
        <f>_xll.qlInterestRateIndexValueDate(IndexON,D2041)</f>
        <v>53680</v>
      </c>
      <c r="F2041" s="193">
        <f>IFERROR(_xll.qlIndexFixing(IndexON,D2041,TRUE,_xll.ohTrigger(RecalcTrigger,TriggerON)),NA())</f>
        <v>1.5488784548294277E-2</v>
      </c>
      <c r="H2041" s="42">
        <f>_xll.qlCalendarAdvance(Calendar,$H2040,B2041,"f",FALSE)</f>
        <v>53680</v>
      </c>
      <c r="I2041" s="177">
        <f>_xll.qlInterestRateIndexValueDate(Index1M,$H2041)</f>
        <v>53682</v>
      </c>
      <c r="J2041" s="182">
        <f>IFERROR(_xll.qlIndexFixing(Index1M,$H2041,TRUE,_xll.ohTrigger(RecalcTrigger,Trigger1M)),NA())</f>
        <v>1.5515675349578048E-2</v>
      </c>
      <c r="K2041" s="44">
        <f>IFERROR(_xll.qlIndexFixing(Index3M,H2041,TRUE,_xll.ohTrigger(RecalcTrigger,Trigger3M)),NA())</f>
        <v>1.5797293356571096E-2</v>
      </c>
      <c r="L2041" s="44">
        <f>IFERROR(_xll.qlIndexFixing(Index6M,$H2041,TRUE,_xll.ohTrigger(RecalcTrigger,Trigger6M)),NA())</f>
        <v>1.5935276219808624E-2</v>
      </c>
      <c r="M2041" s="183">
        <f>IFERROR(_xll.qlIndexFixing(Index1Y,$H2041,TRUE,_xll.ohTrigger(RecalcTrigger,Trigger1Y)),NA())</f>
        <v>1.6231541238935606E-2</v>
      </c>
      <c r="N2041" s="182">
        <f>IFERROR(_xll.qlIndexFixing(ONIndex1M,I2041,TRUE,_xll.ohTrigger(RecalcTrigger,Trigger1M)),NA())</f>
        <v>1.5502604253274654E-2</v>
      </c>
      <c r="O2041" s="44">
        <f>IFERROR(_xll.qlIndexFixing(ONIndex3M,I2041,TRUE,_xll.ohTrigger(RecalcTrigger,Trigger3M)),NA())</f>
        <v>1.5751719119370122E-2</v>
      </c>
      <c r="P2041" s="44">
        <f>IFERROR(_xll.qlIndexFixing(ONIndex6M,I2041,TRUE,_xll.ohTrigger(RecalcTrigger,Trigger6M)),NA())</f>
        <v>1.5842841887661052E-2</v>
      </c>
      <c r="Q2041" s="183">
        <f>IFERROR(_xll.qlIndexFixing(ONIndex1Y,I2041,TRUE,_xll.ohTrigger(RecalcTrigger,Trigger1Y)),NA())</f>
        <v>1.607637083799851E-2</v>
      </c>
    </row>
    <row r="2042" spans="2:17" x14ac:dyDescent="0.2">
      <c r="B2042" s="39" t="s">
        <v>42</v>
      </c>
      <c r="D2042" s="42">
        <f>_xll.qlCalendarAdvance(Calendar,$D2041,B2042,"f",FALSE)</f>
        <v>53688</v>
      </c>
      <c r="E2042" s="177">
        <f>_xll.qlInterestRateIndexValueDate(IndexON,D2042)</f>
        <v>53688</v>
      </c>
      <c r="F2042" s="193">
        <f>IFERROR(_xll.qlIndexFixing(IndexON,D2042,TRUE,_xll.ohTrigger(RecalcTrigger,TriggerON)),NA())</f>
        <v>1.5492498854436931E-2</v>
      </c>
      <c r="H2042" s="42">
        <f>_xll.qlCalendarAdvance(Calendar,$H2041,B2042,"f",FALSE)</f>
        <v>53688</v>
      </c>
      <c r="I2042" s="177">
        <f>_xll.qlInterestRateIndexValueDate(Index1M,$H2042)</f>
        <v>53692</v>
      </c>
      <c r="J2042" s="182">
        <f>IFERROR(_xll.qlIndexFixing(Index1M,$H2042,TRUE,_xll.ohTrigger(RecalcTrigger,Trigger1M)),NA())</f>
        <v>1.5519048018622738E-2</v>
      </c>
      <c r="K2042" s="44">
        <f>IFERROR(_xll.qlIndexFixing(Index3M,H2042,TRUE,_xll.ohTrigger(RecalcTrigger,Trigger3M)),NA())</f>
        <v>1.5800027445870987E-2</v>
      </c>
      <c r="L2042" s="44">
        <f>IFERROR(_xll.qlIndexFixing(Index6M,$H2042,TRUE,_xll.ohTrigger(RecalcTrigger,Trigger6M)),NA())</f>
        <v>1.5937023555358826E-2</v>
      </c>
      <c r="M2042" s="183">
        <f>IFERROR(_xll.qlIndexFixing(Index1Y,$H2042,TRUE,_xll.ohTrigger(RecalcTrigger,Trigger1Y)),NA())</f>
        <v>1.6231893251922085E-2</v>
      </c>
      <c r="N2042" s="182">
        <f>IFERROR(_xll.qlIndexFixing(ONIndex1M,I2042,TRUE,_xll.ohTrigger(RecalcTrigger,Trigger1M)),NA())</f>
        <v>1.5504990646997285E-2</v>
      </c>
      <c r="O2042" s="44">
        <f>IFERROR(_xll.qlIndexFixing(ONIndex3M,I2042,TRUE,_xll.ohTrigger(RecalcTrigger,Trigger3M)),NA())</f>
        <v>1.5754479408487398E-2</v>
      </c>
      <c r="P2042" s="44">
        <f>IFERROR(_xll.qlIndexFixing(ONIndex6M,I2042,TRUE,_xll.ohTrigger(RecalcTrigger,Trigger6M)),NA())</f>
        <v>1.5845472918174508E-2</v>
      </c>
      <c r="Q2042" s="183">
        <f>IFERROR(_xll.qlIndexFixing(ONIndex1Y,I2042,TRUE,_xll.ohTrigger(RecalcTrigger,Trigger1Y)),NA())</f>
        <v>1.6077415909308002E-2</v>
      </c>
    </row>
    <row r="2043" spans="2:17" x14ac:dyDescent="0.2">
      <c r="B2043" s="39" t="s">
        <v>42</v>
      </c>
      <c r="D2043" s="42">
        <f>_xll.qlCalendarAdvance(Calendar,$D2042,B2043,"f",FALSE)</f>
        <v>53695</v>
      </c>
      <c r="E2043" s="177">
        <f>_xll.qlInterestRateIndexValueDate(IndexON,D2043)</f>
        <v>53695</v>
      </c>
      <c r="F2043" s="193">
        <f>IFERROR(_xll.qlIndexFixing(IndexON,D2043,TRUE,_xll.ohTrigger(RecalcTrigger,TriggerON)),NA())</f>
        <v>1.5495727286518601E-2</v>
      </c>
      <c r="H2043" s="42">
        <f>_xll.qlCalendarAdvance(Calendar,$H2042,B2043,"f",FALSE)</f>
        <v>53695</v>
      </c>
      <c r="I2043" s="177">
        <f>_xll.qlInterestRateIndexValueDate(Index1M,$H2043)</f>
        <v>53699</v>
      </c>
      <c r="J2043" s="182">
        <f>IFERROR(_xll.qlIndexFixing(Index1M,$H2043,TRUE,_xll.ohTrigger(RecalcTrigger,Trigger1M)),NA())</f>
        <v>1.5521385678971903E-2</v>
      </c>
      <c r="K2043" s="44">
        <f>IFERROR(_xll.qlIndexFixing(Index3M,H2043,TRUE,_xll.ohTrigger(RecalcTrigger,Trigger3M)),NA())</f>
        <v>1.5804258193223817E-2</v>
      </c>
      <c r="L2043" s="44">
        <f>IFERROR(_xll.qlIndexFixing(Index6M,$H2043,TRUE,_xll.ohTrigger(RecalcTrigger,Trigger6M)),NA())</f>
        <v>1.5940780860749054E-2</v>
      </c>
      <c r="M2043" s="183">
        <f>IFERROR(_xll.qlIndexFixing(Index1Y,$H2043,TRUE,_xll.ohTrigger(RecalcTrigger,Trigger1Y)),NA())</f>
        <v>1.6232713444539252E-2</v>
      </c>
      <c r="N2043" s="182">
        <f>IFERROR(_xll.qlIndexFixing(ONIndex1M,I2043,TRUE,_xll.ohTrigger(RecalcTrigger,Trigger1M)),NA())</f>
        <v>1.550702100136192E-2</v>
      </c>
      <c r="O2043" s="44">
        <f>IFERROR(_xll.qlIndexFixing(ONIndex3M,I2043,TRUE,_xll.ohTrigger(RecalcTrigger,Trigger3M)),NA())</f>
        <v>1.5756830002606748E-2</v>
      </c>
      <c r="P2043" s="44">
        <f>IFERROR(_xll.qlIndexFixing(ONIndex6M,I2043,TRUE,_xll.ohTrigger(RecalcTrigger,Trigger6M)),NA())</f>
        <v>1.5847704812124164E-2</v>
      </c>
      <c r="Q2043" s="183">
        <f>IFERROR(_xll.qlIndexFixing(ONIndex1Y,I2043,TRUE,_xll.ohTrigger(RecalcTrigger,Trigger1Y)),NA())</f>
        <v>1.6078304910900343E-2</v>
      </c>
    </row>
    <row r="2044" spans="2:17" x14ac:dyDescent="0.2">
      <c r="B2044" s="39" t="s">
        <v>42</v>
      </c>
      <c r="D2044" s="42">
        <f>_xll.qlCalendarAdvance(Calendar,$D2043,B2044,"f",FALSE)</f>
        <v>53702</v>
      </c>
      <c r="E2044" s="177">
        <f>_xll.qlInterestRateIndexValueDate(IndexON,D2044)</f>
        <v>53702</v>
      </c>
      <c r="F2044" s="193">
        <f>IFERROR(_xll.qlIndexFixing(IndexON,D2044,TRUE,_xll.ohTrigger(RecalcTrigger,TriggerON)),NA())</f>
        <v>1.5498935511963907E-2</v>
      </c>
      <c r="H2044" s="42">
        <f>_xll.qlCalendarAdvance(Calendar,$H2043,B2044,"f",FALSE)</f>
        <v>53702</v>
      </c>
      <c r="I2044" s="177">
        <f>_xll.qlInterestRateIndexValueDate(Index1M,$H2044)</f>
        <v>53706</v>
      </c>
      <c r="J2044" s="182">
        <f>IFERROR(_xll.qlIndexFixing(Index1M,$H2044,TRUE,_xll.ohTrigger(RecalcTrigger,Trigger1M)),NA())</f>
        <v>1.5523704167665837E-2</v>
      </c>
      <c r="K2044" s="44">
        <f>IFERROR(_xll.qlIndexFixing(Index3M,H2044,TRUE,_xll.ohTrigger(RecalcTrigger,Trigger3M)),NA())</f>
        <v>1.5807401759378569E-2</v>
      </c>
      <c r="L2044" s="44">
        <f>IFERROR(_xll.qlIndexFixing(Index6M,$H2044,TRUE,_xll.ohTrigger(RecalcTrigger,Trigger6M)),NA())</f>
        <v>1.5942995100527838E-2</v>
      </c>
      <c r="M2044" s="183">
        <f>IFERROR(_xll.qlIndexFixing(Index1Y,$H2044,TRUE,_xll.ohTrigger(RecalcTrigger,Trigger1Y)),NA())</f>
        <v>1.6233524273948564E-2</v>
      </c>
      <c r="N2044" s="182">
        <f>IFERROR(_xll.qlIndexFixing(ONIndex1M,I2044,TRUE,_xll.ohTrigger(RecalcTrigger,Trigger1M)),NA())</f>
        <v>1.5509372055273474E-2</v>
      </c>
      <c r="O2044" s="44">
        <f>IFERROR(_xll.qlIndexFixing(ONIndex3M,I2044,TRUE,_xll.ohTrigger(RecalcTrigger,Trigger3M)),NA())</f>
        <v>1.5759554383247831E-2</v>
      </c>
      <c r="P2044" s="44">
        <f>IFERROR(_xll.qlIndexFixing(ONIndex6M,I2044,TRUE,_xll.ohTrigger(RecalcTrigger,Trigger6M)),NA())</f>
        <v>1.5850281461737836E-2</v>
      </c>
      <c r="Q2044" s="183">
        <f>IFERROR(_xll.qlIndexFixing(ONIndex1Y,I2044,TRUE,_xll.ohTrigger(RecalcTrigger,Trigger1Y)),NA())</f>
        <v>1.6079334153031866E-2</v>
      </c>
    </row>
    <row r="2045" spans="2:17" x14ac:dyDescent="0.2">
      <c r="B2045" s="39" t="s">
        <v>42</v>
      </c>
      <c r="D2045" s="42">
        <f>_xll.qlCalendarAdvance(Calendar,$D2044,B2045,"f",FALSE)</f>
        <v>53709</v>
      </c>
      <c r="E2045" s="177">
        <f>_xll.qlInterestRateIndexValueDate(IndexON,D2045)</f>
        <v>53709</v>
      </c>
      <c r="F2045" s="193">
        <f>IFERROR(_xll.qlIndexFixing(IndexON,D2045,TRUE,_xll.ohTrigger(RecalcTrigger,TriggerON)),NA())</f>
        <v>1.5502123473698504E-2</v>
      </c>
      <c r="H2045" s="42">
        <f>_xll.qlCalendarAdvance(Calendar,$H2044,B2045,"f",FALSE)</f>
        <v>53709</v>
      </c>
      <c r="I2045" s="177">
        <f>_xll.qlInterestRateIndexValueDate(Index1M,$H2045)</f>
        <v>53713</v>
      </c>
      <c r="J2045" s="182">
        <f>IFERROR(_xll.qlIndexFixing(Index1M,$H2045,TRUE,_xll.ohTrigger(RecalcTrigger,Trigger1M)),NA())</f>
        <v>1.5526003432905975E-2</v>
      </c>
      <c r="K2045" s="44">
        <f>IFERROR(_xll.qlIndexFixing(Index3M,H2045,TRUE,_xll.ohTrigger(RecalcTrigger,Trigger3M)),NA())</f>
        <v>1.5809466583827019E-2</v>
      </c>
      <c r="L2045" s="44">
        <f>IFERROR(_xll.qlIndexFixing(Index6M,$H2045,TRUE,_xll.ohTrigger(RecalcTrigger,Trigger6M)),NA())</f>
        <v>1.5945178665080745E-2</v>
      </c>
      <c r="M2045" s="183">
        <f>IFERROR(_xll.qlIndexFixing(Index1Y,$H2045,TRUE,_xll.ohTrigger(RecalcTrigger,Trigger1Y)),NA())</f>
        <v>1.6234325713329178E-2</v>
      </c>
      <c r="N2045" s="182">
        <f>IFERROR(_xll.qlIndexFixing(ONIndex1M,I2045,TRUE,_xll.ohTrigger(RecalcTrigger,Trigger1M)),NA())</f>
        <v>1.5511704006225813E-2</v>
      </c>
      <c r="O2045" s="44">
        <f>IFERROR(_xll.qlIndexFixing(ONIndex3M,I2045,TRUE,_xll.ohTrigger(RecalcTrigger,Trigger3M)),NA())</f>
        <v>1.5762259347900098E-2</v>
      </c>
      <c r="P2045" s="44">
        <f>IFERROR(_xll.qlIndexFixing(ONIndex6M,I2045,TRUE,_xll.ohTrigger(RecalcTrigger,Trigger6M)),NA())</f>
        <v>1.5852828712228373E-2</v>
      </c>
      <c r="Q2045" s="183">
        <f>IFERROR(_xll.qlIndexFixing(ONIndex1Y,I2045,TRUE,_xll.ohTrigger(RecalcTrigger,Trigger1Y)),NA())</f>
        <v>1.6080354834091537E-2</v>
      </c>
    </row>
    <row r="2046" spans="2:17" x14ac:dyDescent="0.2">
      <c r="B2046" s="39" t="s">
        <v>42</v>
      </c>
      <c r="D2046" s="42">
        <f>_xll.qlCalendarAdvance(Calendar,$D2045,B2046,"f",FALSE)</f>
        <v>53716</v>
      </c>
      <c r="E2046" s="177">
        <f>_xll.qlInterestRateIndexValueDate(IndexON,D2046)</f>
        <v>53716</v>
      </c>
      <c r="F2046" s="193">
        <f>IFERROR(_xll.qlIndexFixing(IndexON,D2046,TRUE,_xll.ohTrigger(RecalcTrigger,TriggerON)),NA())</f>
        <v>1.5505291114648045E-2</v>
      </c>
      <c r="H2046" s="42">
        <f>_xll.qlCalendarAdvance(Calendar,$H2045,B2046,"f",FALSE)</f>
        <v>53716</v>
      </c>
      <c r="I2046" s="177">
        <f>_xll.qlInterestRateIndexValueDate(Index1M,$H2046)</f>
        <v>53720</v>
      </c>
      <c r="J2046" s="182">
        <f>IFERROR(_xll.qlIndexFixing(Index1M,$H2046,TRUE,_xll.ohTrigger(RecalcTrigger,Trigger1M)),NA())</f>
        <v>1.552828342289375E-2</v>
      </c>
      <c r="K2046" s="44">
        <f>IFERROR(_xll.qlIndexFixing(Index3M,H2046,TRUE,_xll.ohTrigger(RecalcTrigger,Trigger3M)),NA())</f>
        <v>1.5812040965298094E-2</v>
      </c>
      <c r="L2046" s="44">
        <f>IFERROR(_xll.qlIndexFixing(Index6M,$H2046,TRUE,_xll.ohTrigger(RecalcTrigger,Trigger6M)),NA())</f>
        <v>1.5947331471814943E-2</v>
      </c>
      <c r="M2046" s="183">
        <f>IFERROR(_xll.qlIndexFixing(Index1Y,$H2046,TRUE,_xll.ohTrigger(RecalcTrigger,Trigger1Y)),NA())</f>
        <v>1.6235117735859589E-2</v>
      </c>
      <c r="N2046" s="182">
        <f>IFERROR(_xll.qlIndexFixing(ONIndex1M,I2046,TRUE,_xll.ohTrigger(RecalcTrigger,Trigger1M)),NA())</f>
        <v>1.5514016802500308E-2</v>
      </c>
      <c r="O2046" s="44">
        <f>IFERROR(_xll.qlIndexFixing(ONIndex3M,I2046,TRUE,_xll.ohTrigger(RecalcTrigger,Trigger3M)),NA())</f>
        <v>1.5764944840528372E-2</v>
      </c>
      <c r="P2046" s="44">
        <f>IFERROR(_xll.qlIndexFixing(ONIndex6M,I2046,TRUE,_xll.ohTrigger(RecalcTrigger,Trigger6M)),NA())</f>
        <v>1.5855346481901123E-2</v>
      </c>
      <c r="Q2046" s="183">
        <f>IFERROR(_xll.qlIndexFixing(ONIndex1Y,I2046,TRUE,_xll.ohTrigger(RecalcTrigger,Trigger1Y)),NA())</f>
        <v>1.6081366927780394E-2</v>
      </c>
    </row>
    <row r="2047" spans="2:17" x14ac:dyDescent="0.2">
      <c r="B2047" s="39" t="s">
        <v>42</v>
      </c>
      <c r="D2047" s="42">
        <f>_xll.qlCalendarAdvance(Calendar,$D2046,B2047,"f",FALSE)</f>
        <v>53723</v>
      </c>
      <c r="E2047" s="177">
        <f>_xll.qlInterestRateIndexValueDate(IndexON,D2047)</f>
        <v>53723</v>
      </c>
      <c r="F2047" s="193">
        <f>IFERROR(_xll.qlIndexFixing(IndexON,D2047,TRUE,_xll.ohTrigger(RecalcTrigger,TriggerON)),NA())</f>
        <v>1.5508438377658251E-2</v>
      </c>
      <c r="H2047" s="42">
        <f>_xll.qlCalendarAdvance(Calendar,$H2046,B2047,"f",FALSE)</f>
        <v>53723</v>
      </c>
      <c r="I2047" s="177">
        <f>_xll.qlInterestRateIndexValueDate(Index1M,$H2047)</f>
        <v>53727</v>
      </c>
      <c r="J2047" s="182">
        <f>IFERROR(_xll.qlIndexFixing(Index1M,$H2047,TRUE,_xll.ohTrigger(RecalcTrigger,Trigger1M)),NA())</f>
        <v>1.5529059765038791E-2</v>
      </c>
      <c r="K2047" s="44">
        <f>IFERROR(_xll.qlIndexFixing(Index3M,H2047,TRUE,_xll.ohTrigger(RecalcTrigger,Trigger3M)),NA())</f>
        <v>1.5814595395447696E-2</v>
      </c>
      <c r="L2047" s="44">
        <f>IFERROR(_xll.qlIndexFixing(Index6M,$H2047,TRUE,_xll.ohTrigger(RecalcTrigger,Trigger6M)),NA())</f>
        <v>1.5949453438135842E-2</v>
      </c>
      <c r="M2047" s="183">
        <f>IFERROR(_xll.qlIndexFixing(Index1Y,$H2047,TRUE,_xll.ohTrigger(RecalcTrigger,Trigger1Y)),NA())</f>
        <v>1.6235900314719387E-2</v>
      </c>
      <c r="N2047" s="182">
        <f>IFERROR(_xll.qlIndexFixing(ONIndex1M,I2047,TRUE,_xll.ohTrigger(RecalcTrigger,Trigger1M)),NA())</f>
        <v>1.5516310392218458E-2</v>
      </c>
      <c r="O2047" s="44">
        <f>IFERROR(_xll.qlIndexFixing(ONIndex3M,I2047,TRUE,_xll.ohTrigger(RecalcTrigger,Trigger3M)),NA())</f>
        <v>1.5767610804697796E-2</v>
      </c>
      <c r="P2047" s="44">
        <f>IFERROR(_xll.qlIndexFixing(ONIndex6M,I2047,TRUE,_xll.ohTrigger(RecalcTrigger,Trigger6M)),NA())</f>
        <v>1.5857834688901562E-2</v>
      </c>
      <c r="Q2047" s="183">
        <f>IFERROR(_xll.qlIndexFixing(ONIndex1Y,I2047,TRUE,_xll.ohTrigger(RecalcTrigger,Trigger1Y)),NA())</f>
        <v>1.6082370407719537E-2</v>
      </c>
    </row>
    <row r="2048" spans="2:17" x14ac:dyDescent="0.2">
      <c r="B2048" s="39" t="s">
        <v>42</v>
      </c>
      <c r="D2048" s="42">
        <f>_xll.qlCalendarAdvance(Calendar,$D2047,B2048,"f",FALSE)</f>
        <v>53730</v>
      </c>
      <c r="E2048" s="177">
        <f>_xll.qlInterestRateIndexValueDate(IndexON,D2048)</f>
        <v>53730</v>
      </c>
      <c r="F2048" s="193">
        <f>IFERROR(_xll.qlIndexFixing(IndexON,D2048,TRUE,_xll.ohTrigger(RecalcTrigger,TriggerON)),NA())</f>
        <v>1.551156520557484E-2</v>
      </c>
      <c r="H2048" s="42">
        <f>_xll.qlCalendarAdvance(Calendar,$H2047,B2048,"f",FALSE)</f>
        <v>53730</v>
      </c>
      <c r="I2048" s="177">
        <f>_xll.qlInterestRateIndexValueDate(Index1M,$H2048)</f>
        <v>53734</v>
      </c>
      <c r="J2048" s="182">
        <f>IFERROR(_xll.qlIndexFixing(Index1M,$H2048,TRUE,_xll.ohTrigger(RecalcTrigger,Trigger1M)),NA())</f>
        <v>1.5531304923483662E-2</v>
      </c>
      <c r="K2048" s="44">
        <f>IFERROR(_xll.qlIndexFixing(Index3M,H2048,TRUE,_xll.ohTrigger(RecalcTrigger,Trigger3M)),NA())</f>
        <v>1.5817129817696906E-2</v>
      </c>
      <c r="L2048" s="44">
        <f>IFERROR(_xll.qlIndexFixing(Index6M,$H2048,TRUE,_xll.ohTrigger(RecalcTrigger,Trigger6M)),NA())</f>
        <v>1.5951544481449725E-2</v>
      </c>
      <c r="M2048" s="183">
        <f>IFERROR(_xll.qlIndexFixing(Index1Y,$H2048,TRUE,_xll.ohTrigger(RecalcTrigger,Trigger1Y)),NA())</f>
        <v>1.6236673423087943E-2</v>
      </c>
      <c r="N2048" s="182">
        <f>IFERROR(_xll.qlIndexFixing(ONIndex1M,I2048,TRUE,_xll.ohTrigger(RecalcTrigger,Trigger1M)),NA())</f>
        <v>1.5518584723901441E-2</v>
      </c>
      <c r="O2048" s="44">
        <f>IFERROR(_xll.qlIndexFixing(ONIndex3M,I2048,TRUE,_xll.ohTrigger(RecalcTrigger,Trigger3M)),NA())</f>
        <v>1.5770257184133385E-2</v>
      </c>
      <c r="P2048" s="44">
        <f>IFERROR(_xll.qlIndexFixing(ONIndex6M,I2048,TRUE,_xll.ohTrigger(RecalcTrigger,Trigger6M)),NA())</f>
        <v>1.5860293251375168E-2</v>
      </c>
      <c r="Q2048" s="183">
        <f>IFERROR(_xll.qlIndexFixing(ONIndex1Y,I2048,TRUE,_xll.ohTrigger(RecalcTrigger,Trigger1Y)),NA())</f>
        <v>1.6083365247610004E-2</v>
      </c>
    </row>
    <row r="2049" spans="2:17" x14ac:dyDescent="0.2">
      <c r="B2049" s="39" t="s">
        <v>42</v>
      </c>
      <c r="D2049" s="42">
        <f>_xll.qlCalendarAdvance(Calendar,$D2048,B2049,"f",FALSE)</f>
        <v>53737</v>
      </c>
      <c r="E2049" s="177">
        <f>_xll.qlInterestRateIndexValueDate(IndexON,D2049)</f>
        <v>53737</v>
      </c>
      <c r="F2049" s="193">
        <f>IFERROR(_xll.qlIndexFixing(IndexON,D2049,TRUE,_xll.ohTrigger(RecalcTrigger,TriggerON)),NA())</f>
        <v>1.551467154124353E-2</v>
      </c>
      <c r="H2049" s="42">
        <f>_xll.qlCalendarAdvance(Calendar,$H2048,B2049,"f",FALSE)</f>
        <v>53737</v>
      </c>
      <c r="I2049" s="177">
        <f>_xll.qlInterestRateIndexValueDate(Index1M,$H2049)</f>
        <v>53741</v>
      </c>
      <c r="J2049" s="182">
        <f>IFERROR(_xll.qlIndexFixing(Index1M,$H2049,TRUE,_xll.ohTrigger(RecalcTrigger,Trigger1M)),NA())</f>
        <v>1.5533530664854871E-2</v>
      </c>
      <c r="K2049" s="44">
        <f>IFERROR(_xll.qlIndexFixing(Index3M,H2049,TRUE,_xll.ohTrigger(RecalcTrigger,Trigger3M)),NA())</f>
        <v>1.5819644175470323E-2</v>
      </c>
      <c r="L2049" s="44">
        <f>IFERROR(_xll.qlIndexFixing(Index6M,$H2049,TRUE,_xll.ohTrigger(RecalcTrigger,Trigger6M)),NA())</f>
        <v>1.5953604519166401E-2</v>
      </c>
      <c r="M2049" s="183">
        <f>IFERROR(_xll.qlIndexFixing(Index1Y,$H2049,TRUE,_xll.ohTrigger(RecalcTrigger,Trigger1Y)),NA())</f>
        <v>1.6237437034145069E-2</v>
      </c>
      <c r="N2049" s="182">
        <f>IFERROR(_xll.qlIndexFixing(ONIndex1M,I2049,TRUE,_xll.ohTrigger(RecalcTrigger,Trigger1M)),NA())</f>
        <v>1.552083974559082E-2</v>
      </c>
      <c r="O2049" s="44">
        <f>IFERROR(_xll.qlIndexFixing(ONIndex3M,I2049,TRUE,_xll.ohTrigger(RecalcTrigger,Trigger3M)),NA())</f>
        <v>1.5772883922400283E-2</v>
      </c>
      <c r="P2049" s="44">
        <f>IFERROR(_xll.qlIndexFixing(ONIndex6M,I2049,TRUE,_xll.ohTrigger(RecalcTrigger,Trigger6M)),NA())</f>
        <v>1.5862722087387482E-2</v>
      </c>
      <c r="Q2049" s="183">
        <f>IFERROR(_xll.qlIndexFixing(ONIndex1Y,I2049,TRUE,_xll.ohTrigger(RecalcTrigger,Trigger1Y)),NA())</f>
        <v>1.6084351420673215E-2</v>
      </c>
    </row>
    <row r="2050" spans="2:17" x14ac:dyDescent="0.2">
      <c r="B2050" s="39" t="s">
        <v>42</v>
      </c>
      <c r="D2050" s="42">
        <f>_xll.qlCalendarAdvance(Calendar,$D2049,B2050,"f",FALSE)</f>
        <v>53744</v>
      </c>
      <c r="E2050" s="177">
        <f>_xll.qlInterestRateIndexValueDate(IndexON,D2050)</f>
        <v>53744</v>
      </c>
      <c r="F2050" s="193">
        <f>IFERROR(_xll.qlIndexFixing(IndexON,D2050,TRUE,_xll.ohTrigger(RecalcTrigger,TriggerON)),NA())</f>
        <v>1.5517757327589976E-2</v>
      </c>
      <c r="H2050" s="42">
        <f>_xll.qlCalendarAdvance(Calendar,$H2049,B2050,"f",FALSE)</f>
        <v>53744</v>
      </c>
      <c r="I2050" s="177">
        <f>_xll.qlInterestRateIndexValueDate(Index1M,$H2050)</f>
        <v>53748</v>
      </c>
      <c r="J2050" s="182">
        <f>IFERROR(_xll.qlIndexFixing(Index1M,$H2050,TRUE,_xll.ohTrigger(RecalcTrigger,Trigger1M)),NA())</f>
        <v>1.5535736937353852E-2</v>
      </c>
      <c r="K2050" s="44">
        <f>IFERROR(_xll.qlIndexFixing(Index3M,H2050,TRUE,_xll.ohTrigger(RecalcTrigger,Trigger3M)),NA())</f>
        <v>1.5822138412188148E-2</v>
      </c>
      <c r="L2050" s="44">
        <f>IFERROR(_xll.qlIndexFixing(Index6M,$H2050,TRUE,_xll.ohTrigger(RecalcTrigger,Trigger6M)),NA())</f>
        <v>1.595563346869391E-2</v>
      </c>
      <c r="M2050" s="183">
        <f>IFERROR(_xll.qlIndexFixing(Index1Y,$H2050,TRUE,_xll.ohTrigger(RecalcTrigger,Trigger1Y)),NA())</f>
        <v>1.6238191121070354E-2</v>
      </c>
      <c r="N2050" s="182">
        <f>IFERROR(_xll.qlIndexFixing(ONIndex1M,I2050,TRUE,_xll.ohTrigger(RecalcTrigger,Trigger1M)),NA())</f>
        <v>1.5523075405647901E-2</v>
      </c>
      <c r="O2050" s="44">
        <f>IFERROR(_xll.qlIndexFixing(ONIndex3M,I2050,TRUE,_xll.ohTrigger(RecalcTrigger,Trigger3M)),NA())</f>
        <v>1.577549096330344E-2</v>
      </c>
      <c r="P2050" s="44">
        <f>IFERROR(_xll.qlIndexFixing(ONIndex6M,I2050,TRUE,_xll.ohTrigger(RecalcTrigger,Trigger6M)),NA())</f>
        <v>1.5865121115323788E-2</v>
      </c>
      <c r="Q2050" s="183">
        <f>IFERROR(_xll.qlIndexFixing(ONIndex1Y,I2050,TRUE,_xll.ohTrigger(RecalcTrigger,Trigger1Y)),NA())</f>
        <v>1.608532890116976E-2</v>
      </c>
    </row>
    <row r="2051" spans="2:17" x14ac:dyDescent="0.2">
      <c r="B2051" s="39" t="s">
        <v>42</v>
      </c>
      <c r="D2051" s="42">
        <f>_xll.qlCalendarAdvance(Calendar,$D2050,B2051,"f",FALSE)</f>
        <v>53751</v>
      </c>
      <c r="E2051" s="177">
        <f>_xll.qlInterestRateIndexValueDate(IndexON,D2051)</f>
        <v>53751</v>
      </c>
      <c r="F2051" s="193">
        <f>IFERROR(_xll.qlIndexFixing(IndexON,D2051,TRUE,_xll.ohTrigger(RecalcTrigger,TriggerON)),NA())</f>
        <v>1.5520822507539833E-2</v>
      </c>
      <c r="H2051" s="42">
        <f>_xll.qlCalendarAdvance(Calendar,$H2050,B2051,"f",FALSE)</f>
        <v>53751</v>
      </c>
      <c r="I2051" s="177">
        <f>_xll.qlInterestRateIndexValueDate(Index1M,$H2051)</f>
        <v>53755</v>
      </c>
      <c r="J2051" s="182">
        <f>IFERROR(_xll.qlIndexFixing(Index1M,$H2051,TRUE,_xll.ohTrigger(RecalcTrigger,Trigger1M)),NA())</f>
        <v>1.5539392431112881E-2</v>
      </c>
      <c r="K2051" s="44">
        <f>IFERROR(_xll.qlIndexFixing(Index3M,H2051,TRUE,_xll.ohTrigger(RecalcTrigger,Trigger3M)),NA())</f>
        <v>1.5825132619743727E-2</v>
      </c>
      <c r="L2051" s="44">
        <f>IFERROR(_xll.qlIndexFixing(Index6M,$H2051,TRUE,_xll.ohTrigger(RecalcTrigger,Trigger6M)),NA())</f>
        <v>1.5958600132331295E-2</v>
      </c>
      <c r="M2051" s="183">
        <f>IFERROR(_xll.qlIndexFixing(Index1Y,$H2051,TRUE,_xll.ohTrigger(RecalcTrigger,Trigger1Y)),NA())</f>
        <v>1.6239346785017685E-2</v>
      </c>
      <c r="N2051" s="182">
        <f>IFERROR(_xll.qlIndexFixing(ONIndex1M,I2051,TRUE,_xll.ohTrigger(RecalcTrigger,Trigger1M)),NA())</f>
        <v>1.5525291652433992E-2</v>
      </c>
      <c r="O2051" s="44">
        <f>IFERROR(_xll.qlIndexFixing(ONIndex3M,I2051,TRUE,_xll.ohTrigger(RecalcTrigger,Trigger3M)),NA())</f>
        <v>1.5778078250487937E-2</v>
      </c>
      <c r="P2051" s="44">
        <f>IFERROR(_xll.qlIndexFixing(ONIndex6M,I2051,TRUE,_xll.ohTrigger(RecalcTrigger,Trigger6M)),NA())</f>
        <v>1.5867490253089755E-2</v>
      </c>
      <c r="Q2051" s="183">
        <f>IFERROR(_xll.qlIndexFixing(ONIndex1Y,I2051,TRUE,_xll.ohTrigger(RecalcTrigger,Trigger1Y)),NA())</f>
        <v>1.6086297662241122E-2</v>
      </c>
    </row>
    <row r="2052" spans="2:17" x14ac:dyDescent="0.2">
      <c r="B2052" s="39" t="s">
        <v>42</v>
      </c>
      <c r="D2052" s="42">
        <f>_xll.qlCalendarAdvance(Calendar,$D2051,B2052,"f",FALSE)</f>
        <v>53758</v>
      </c>
      <c r="E2052" s="177">
        <f>_xll.qlInterestRateIndexValueDate(IndexON,D2052)</f>
        <v>53758</v>
      </c>
      <c r="F2052" s="193">
        <f>IFERROR(_xll.qlIndexFixing(IndexON,D2052,TRUE,_xll.ohTrigger(RecalcTrigger,TriggerON)),NA())</f>
        <v>1.552386702393882E-2</v>
      </c>
      <c r="H2052" s="42">
        <f>_xll.qlCalendarAdvance(Calendar,$H2051,B2052,"f",FALSE)</f>
        <v>53758</v>
      </c>
      <c r="I2052" s="177">
        <f>_xll.qlInterestRateIndexValueDate(Index1M,$H2052)</f>
        <v>53762</v>
      </c>
      <c r="J2052" s="182">
        <f>IFERROR(_xll.qlIndexFixing(Index1M,$H2052,TRUE,_xll.ohTrigger(RecalcTrigger,Trigger1M)),NA())</f>
        <v>1.5541555681824346E-2</v>
      </c>
      <c r="K2052" s="44">
        <f>IFERROR(_xll.qlIndexFixing(Index3M,H2052,TRUE,_xll.ohTrigger(RecalcTrigger,Trigger3M)),NA())</f>
        <v>1.5827585095958011E-2</v>
      </c>
      <c r="L2052" s="44">
        <f>IFERROR(_xll.qlIndexFixing(Index6M,$H2052,TRUE,_xll.ohTrigger(RecalcTrigger,Trigger6M)),NA())</f>
        <v>1.5960562308099682E-2</v>
      </c>
      <c r="M2052" s="183">
        <f>IFERROR(_xll.qlIndexFixing(Index1Y,$H2052,TRUE,_xll.ohTrigger(RecalcTrigger,Trigger1Y)),NA())</f>
        <v>1.6240081074257371E-2</v>
      </c>
      <c r="N2052" s="182">
        <f>IFERROR(_xll.qlIndexFixing(ONIndex1M,I2052,TRUE,_xll.ohTrigger(RecalcTrigger,Trigger1M)),NA())</f>
        <v>1.5527488434150527E-2</v>
      </c>
      <c r="O2052" s="44">
        <f>IFERROR(_xll.qlIndexFixing(ONIndex3M,I2052,TRUE,_xll.ohTrigger(RecalcTrigger,Trigger3M)),NA())</f>
        <v>1.5780645727598852E-2</v>
      </c>
      <c r="P2052" s="44">
        <f>IFERROR(_xll.qlIndexFixing(ONIndex6M,I2052,TRUE,_xll.ohTrigger(RecalcTrigger,Trigger6M)),NA())</f>
        <v>1.5869829418990733E-2</v>
      </c>
      <c r="Q2052" s="183">
        <f>IFERROR(_xll.qlIndexFixing(ONIndex1Y,I2052,TRUE,_xll.ohTrigger(RecalcTrigger,Trigger1Y)),NA())</f>
        <v>1.6087257677748212E-2</v>
      </c>
    </row>
    <row r="2053" spans="2:17" x14ac:dyDescent="0.2">
      <c r="B2053" s="39" t="s">
        <v>42</v>
      </c>
      <c r="D2053" s="42">
        <f>_xll.qlCalendarAdvance(Calendar,$D2052,B2053,"f",FALSE)</f>
        <v>53765</v>
      </c>
      <c r="E2053" s="177">
        <f>_xll.qlInterestRateIndexValueDate(IndexON,D2053)</f>
        <v>53765</v>
      </c>
      <c r="F2053" s="193">
        <f>IFERROR(_xll.qlIndexFixing(IndexON,D2053,TRUE,_xll.ohTrigger(RecalcTrigger,TriggerON)),NA())</f>
        <v>1.5526890819792527E-2</v>
      </c>
      <c r="H2053" s="42">
        <f>_xll.qlCalendarAdvance(Calendar,$H2052,B2053,"f",FALSE)</f>
        <v>53765</v>
      </c>
      <c r="I2053" s="177">
        <f>_xll.qlInterestRateIndexValueDate(Index1M,$H2053)</f>
        <v>53769</v>
      </c>
      <c r="J2053" s="182">
        <f>IFERROR(_xll.qlIndexFixing(Index1M,$H2053,TRUE,_xll.ohTrigger(RecalcTrigger,Trigger1M)),NA())</f>
        <v>1.5543699294693491E-2</v>
      </c>
      <c r="K2053" s="44">
        <f>IFERROR(_xll.qlIndexFixing(Index3M,H2053,TRUE,_xll.ohTrigger(RecalcTrigger,Trigger3M)),NA())</f>
        <v>1.5830017276476736E-2</v>
      </c>
      <c r="L2053" s="44">
        <f>IFERROR(_xll.qlIndexFixing(Index6M,$H2053,TRUE,_xll.ohTrigger(RecalcTrigger,Trigger6M)),NA())</f>
        <v>1.5962493133368918E-2</v>
      </c>
      <c r="M2053" s="183">
        <f>IFERROR(_xll.qlIndexFixing(Index1Y,$H2053,TRUE,_xll.ohTrigger(RecalcTrigger,Trigger1Y)),NA())</f>
        <v>1.6240805756561699E-2</v>
      </c>
      <c r="N2053" s="182">
        <f>IFERROR(_xll.qlIndexFixing(ONIndex1M,I2053,TRUE,_xll.ohTrigger(RecalcTrigger,Trigger1M)),NA())</f>
        <v>1.5529665699158812E-2</v>
      </c>
      <c r="O2053" s="44">
        <f>IFERROR(_xll.qlIndexFixing(ONIndex3M,I2053,TRUE,_xll.ohTrigger(RecalcTrigger,Trigger3M)),NA())</f>
        <v>1.5783193338441137E-2</v>
      </c>
      <c r="P2053" s="44">
        <f>IFERROR(_xll.qlIndexFixing(ONIndex6M,I2053,TRUE,_xll.ohTrigger(RecalcTrigger,Trigger6M)),NA())</f>
        <v>1.5872138531252133E-2</v>
      </c>
      <c r="Q2053" s="183">
        <f>IFERROR(_xll.qlIndexFixing(ONIndex1Y,I2053,TRUE,_xll.ohTrigger(RecalcTrigger,Trigger1Y)),NA())</f>
        <v>1.608820892131213E-2</v>
      </c>
    </row>
    <row r="2054" spans="2:17" x14ac:dyDescent="0.2">
      <c r="B2054" s="39" t="s">
        <v>42</v>
      </c>
      <c r="D2054" s="42">
        <f>_xll.qlCalendarAdvance(Calendar,$D2053,B2054,"f",FALSE)</f>
        <v>53772</v>
      </c>
      <c r="E2054" s="177">
        <f>_xll.qlInterestRateIndexValueDate(IndexON,D2054)</f>
        <v>53772</v>
      </c>
      <c r="F2054" s="193">
        <f>IFERROR(_xll.qlIndexFixing(IndexON,D2054,TRUE,_xll.ohTrigger(RecalcTrigger,TriggerON)),NA())</f>
        <v>1.5529893837786801E-2</v>
      </c>
      <c r="H2054" s="42">
        <f>_xll.qlCalendarAdvance(Calendar,$H2053,B2054,"f",FALSE)</f>
        <v>53772</v>
      </c>
      <c r="I2054" s="177">
        <f>_xll.qlInterestRateIndexValueDate(Index1M,$H2054)</f>
        <v>53776</v>
      </c>
      <c r="J2054" s="182">
        <f>IFERROR(_xll.qlIndexFixing(Index1M,$H2054,TRUE,_xll.ohTrigger(RecalcTrigger,Trigger1M)),NA())</f>
        <v>1.554582321792175E-2</v>
      </c>
      <c r="K2054" s="44">
        <f>IFERROR(_xll.qlIndexFixing(Index3M,H2054,TRUE,_xll.ohTrigger(RecalcTrigger,Trigger3M)),NA())</f>
        <v>1.5832429104718205E-2</v>
      </c>
      <c r="L2054" s="44">
        <f>IFERROR(_xll.qlIndexFixing(Index6M,$H2054,TRUE,_xll.ohTrigger(RecalcTrigger,Trigger6M)),NA())</f>
        <v>1.59643925255455E-2</v>
      </c>
      <c r="M2054" s="183">
        <f>IFERROR(_xll.qlIndexFixing(Index1Y,$H2054,TRUE,_xll.ohTrigger(RecalcTrigger,Trigger1Y)),NA())</f>
        <v>1.6241520805110377E-2</v>
      </c>
      <c r="N2054" s="182">
        <f>IFERROR(_xll.qlIndexFixing(ONIndex1M,I2054,TRUE,_xll.ohTrigger(RecalcTrigger,Trigger1M)),NA())</f>
        <v>1.5531823395580346E-2</v>
      </c>
      <c r="O2054" s="44">
        <f>IFERROR(_xll.qlIndexFixing(ONIndex3M,I2054,TRUE,_xll.ohTrigger(RecalcTrigger,Trigger3M)),NA())</f>
        <v>1.5785721026579935E-2</v>
      </c>
      <c r="P2054" s="44">
        <f>IFERROR(_xll.qlIndexFixing(ONIndex6M,I2054,TRUE,_xll.ohTrigger(RecalcTrigger,Trigger6M)),NA())</f>
        <v>1.5874417507859562E-2</v>
      </c>
      <c r="Q2054" s="183">
        <f>IFERROR(_xll.qlIndexFixing(ONIndex1Y,I2054,TRUE,_xll.ohTrigger(RecalcTrigger,Trigger1Y)),NA())</f>
        <v>1.6089151366394105E-2</v>
      </c>
    </row>
    <row r="2055" spans="2:17" x14ac:dyDescent="0.2">
      <c r="B2055" s="39" t="s">
        <v>42</v>
      </c>
      <c r="D2055" s="42">
        <f>_xll.qlCalendarAdvance(Calendar,$D2054,B2055,"f",FALSE)</f>
        <v>53779</v>
      </c>
      <c r="E2055" s="177">
        <f>_xll.qlInterestRateIndexValueDate(IndexON,D2055)</f>
        <v>53779</v>
      </c>
      <c r="F2055" s="193">
        <f>IFERROR(_xll.qlIndexFixing(IndexON,D2055,TRUE,_xll.ohTrigger(RecalcTrigger,TriggerON)),NA())</f>
        <v>1.5532876020927233E-2</v>
      </c>
      <c r="H2055" s="42">
        <f>_xll.qlCalendarAdvance(Calendar,$H2054,B2055,"f",FALSE)</f>
        <v>53779</v>
      </c>
      <c r="I2055" s="177">
        <f>_xll.qlInterestRateIndexValueDate(Index1M,$H2055)</f>
        <v>53783</v>
      </c>
      <c r="J2055" s="182">
        <f>IFERROR(_xll.qlIndexFixing(Index1M,$H2055,TRUE,_xll.ohTrigger(RecalcTrigger,Trigger1M)),NA())</f>
        <v>1.5547927399715717E-2</v>
      </c>
      <c r="K2055" s="44">
        <f>IFERROR(_xll.qlIndexFixing(Index3M,H2055,TRUE,_xll.ohTrigger(RecalcTrigger,Trigger3M)),NA())</f>
        <v>1.5834305799820085E-2</v>
      </c>
      <c r="L2055" s="44">
        <f>IFERROR(_xll.qlIndexFixing(Index6M,$H2055,TRUE,_xll.ohTrigger(RecalcTrigger,Trigger6M)),NA())</f>
        <v>1.5965784801143534E-2</v>
      </c>
      <c r="M2055" s="183">
        <f>IFERROR(_xll.qlIndexFixing(Index1Y,$H2055,TRUE,_xll.ohTrigger(RecalcTrigger,Trigger1Y)),NA())</f>
        <v>1.6242226193082455E-2</v>
      </c>
      <c r="N2055" s="182">
        <f>IFERROR(_xll.qlIndexFixing(ONIndex1M,I2055,TRUE,_xll.ohTrigger(RecalcTrigger,Trigger1M)),NA())</f>
        <v>1.5533961471776436E-2</v>
      </c>
      <c r="O2055" s="44">
        <f>IFERROR(_xll.qlIndexFixing(ONIndex3M,I2055,TRUE,_xll.ohTrigger(RecalcTrigger,Trigger3M)),NA())</f>
        <v>1.5788228735740262E-2</v>
      </c>
      <c r="P2055" s="44">
        <f>IFERROR(_xll.qlIndexFixing(ONIndex6M,I2055,TRUE,_xll.ohTrigger(RecalcTrigger,Trigger6M)),NA())</f>
        <v>1.5876666267118367E-2</v>
      </c>
      <c r="Q2055" s="183">
        <f>IFERROR(_xll.qlIndexFixing(ONIndex1Y,I2055,TRUE,_xll.ohTrigger(RecalcTrigger,Trigger1Y)),NA())</f>
        <v>1.6090084986934983E-2</v>
      </c>
    </row>
    <row r="2056" spans="2:17" x14ac:dyDescent="0.2">
      <c r="B2056" s="39" t="s">
        <v>42</v>
      </c>
      <c r="D2056" s="42">
        <f>_xll.qlCalendarAdvance(Calendar,$D2055,B2056,"f",FALSE)</f>
        <v>53786</v>
      </c>
      <c r="E2056" s="177">
        <f>_xll.qlInterestRateIndexValueDate(IndexON,D2056)</f>
        <v>53786</v>
      </c>
      <c r="F2056" s="193">
        <f>IFERROR(_xll.qlIndexFixing(IndexON,D2056,TRUE,_xll.ohTrigger(RecalcTrigger,TriggerON)),NA())</f>
        <v>1.5535837311979606E-2</v>
      </c>
      <c r="H2056" s="42">
        <f>_xll.qlCalendarAdvance(Calendar,$H2055,B2056,"f",FALSE)</f>
        <v>53786</v>
      </c>
      <c r="I2056" s="177">
        <f>_xll.qlInterestRateIndexValueDate(Index1M,$H2056)</f>
        <v>53790</v>
      </c>
      <c r="J2056" s="182">
        <f>IFERROR(_xll.qlIndexFixing(Index1M,$H2056,TRUE,_xll.ohTrigger(RecalcTrigger,Trigger1M)),NA())</f>
        <v>1.55495289137626E-2</v>
      </c>
      <c r="K2056" s="44">
        <f>IFERROR(_xll.qlIndexFixing(Index3M,H2056,TRUE,_xll.ohTrigger(RecalcTrigger,Trigger3M)),NA())</f>
        <v>1.5836678122120886E-2</v>
      </c>
      <c r="L2056" s="44">
        <f>IFERROR(_xll.qlIndexFixing(Index6M,$H2056,TRUE,_xll.ohTrigger(RecalcTrigger,Trigger6M)),NA())</f>
        <v>1.596762328365774E-2</v>
      </c>
      <c r="M2056" s="183">
        <f>IFERROR(_xll.qlIndexFixing(Index1Y,$H2056,TRUE,_xll.ohTrigger(RecalcTrigger,Trigger1Y)),NA())</f>
        <v>1.624292189365829E-2</v>
      </c>
      <c r="N2056" s="182">
        <f>IFERROR(_xll.qlIndexFixing(ONIndex1M,I2056,TRUE,_xll.ohTrigger(RecalcTrigger,Trigger1M)),NA())</f>
        <v>1.5536079876108388E-2</v>
      </c>
      <c r="O2056" s="44">
        <f>IFERROR(_xll.qlIndexFixing(ONIndex3M,I2056,TRUE,_xll.ohTrigger(RecalcTrigger,Trigger3M)),NA())</f>
        <v>1.579071640948726E-2</v>
      </c>
      <c r="P2056" s="44">
        <f>IFERROR(_xll.qlIndexFixing(ONIndex6M,I2056,TRUE,_xll.ohTrigger(RecalcTrigger,Trigger6M)),NA())</f>
        <v>1.5878884727094089E-2</v>
      </c>
      <c r="Q2056" s="183">
        <f>IFERROR(_xll.qlIndexFixing(ONIndex1Y,I2056,TRUE,_xll.ohTrigger(RecalcTrigger,Trigger1Y)),NA())</f>
        <v>1.6091009756236119E-2</v>
      </c>
    </row>
    <row r="2057" spans="2:17" x14ac:dyDescent="0.2">
      <c r="B2057" s="39" t="s">
        <v>42</v>
      </c>
      <c r="D2057" s="42">
        <f>_xll.qlCalendarAdvance(Calendar,$D2056,B2057,"f",FALSE)</f>
        <v>53793</v>
      </c>
      <c r="E2057" s="177">
        <f>_xll.qlInterestRateIndexValueDate(IndexON,D2057)</f>
        <v>53793</v>
      </c>
      <c r="F2057" s="193">
        <f>IFERROR(_xll.qlIndexFixing(IndexON,D2057,TRUE,_xll.ohTrigger(RecalcTrigger,TriggerON)),NA())</f>
        <v>1.5540955078174434E-2</v>
      </c>
      <c r="H2057" s="42">
        <f>_xll.qlCalendarAdvance(Calendar,$H2056,B2057,"f",FALSE)</f>
        <v>53793</v>
      </c>
      <c r="I2057" s="177">
        <f>_xll.qlInterestRateIndexValueDate(Index1M,$H2057)</f>
        <v>53799</v>
      </c>
      <c r="J2057" s="182">
        <f>IFERROR(_xll.qlIndexFixing(Index1M,$H2057,TRUE,_xll.ohTrigger(RecalcTrigger,Trigger1M)),NA())</f>
        <v>1.5552181388954089E-2</v>
      </c>
      <c r="K2057" s="44">
        <f>IFERROR(_xll.qlIndexFixing(Index3M,H2057,TRUE,_xll.ohTrigger(RecalcTrigger,Trigger3M)),NA())</f>
        <v>1.5839698095326024E-2</v>
      </c>
      <c r="L2057" s="44">
        <f>IFERROR(_xll.qlIndexFixing(Index6M,$H2057,TRUE,_xll.ohTrigger(RecalcTrigger,Trigger6M)),NA())</f>
        <v>1.5969940494562643E-2</v>
      </c>
      <c r="M2057" s="183">
        <f>IFERROR(_xll.qlIndexFixing(Index1Y,$H2057,TRUE,_xll.ohTrigger(RecalcTrigger,Trigger1Y)),NA())</f>
        <v>1.6243802088122709E-2</v>
      </c>
      <c r="N2057" s="182">
        <f>IFERROR(_xll.qlIndexFixing(ONIndex1M,I2057,TRUE,_xll.ohTrigger(RecalcTrigger,Trigger1M)),NA())</f>
        <v>1.5539742545502833E-2</v>
      </c>
      <c r="O2057" s="44">
        <f>IFERROR(_xll.qlIndexFixing(ONIndex3M,I2057,TRUE,_xll.ohTrigger(RecalcTrigger,Trigger3M)),NA())</f>
        <v>1.579492817391781E-2</v>
      </c>
      <c r="P2057" s="44">
        <f>IFERROR(_xll.qlIndexFixing(ONIndex6M,I2057,TRUE,_xll.ohTrigger(RecalcTrigger,Trigger6M)),NA())</f>
        <v>1.5882701697274015E-2</v>
      </c>
      <c r="Q2057" s="183">
        <f>IFERROR(_xll.qlIndexFixing(ONIndex1Y,I2057,TRUE,_xll.ohTrigger(RecalcTrigger,Trigger1Y)),NA())</f>
        <v>1.6093034739910195E-2</v>
      </c>
    </row>
    <row r="2058" spans="2:17" x14ac:dyDescent="0.2">
      <c r="B2058" s="39" t="s">
        <v>42</v>
      </c>
      <c r="D2058" s="42">
        <f>_xll.qlCalendarAdvance(Calendar,$D2057,B2058,"f",FALSE)</f>
        <v>53800</v>
      </c>
      <c r="E2058" s="177">
        <f>_xll.qlInterestRateIndexValueDate(IndexON,D2058)</f>
        <v>53800</v>
      </c>
      <c r="F2058" s="193">
        <f>IFERROR(_xll.qlIndexFixing(IndexON,D2058,TRUE,_xll.ohTrigger(RecalcTrigger,TriggerON)),NA())</f>
        <v>1.5541696989842535E-2</v>
      </c>
      <c r="H2058" s="42">
        <f>_xll.qlCalendarAdvance(Calendar,$H2057,B2058,"f",FALSE)</f>
        <v>53800</v>
      </c>
      <c r="I2058" s="177">
        <f>_xll.qlInterestRateIndexValueDate(Index1M,$H2058)</f>
        <v>53804</v>
      </c>
      <c r="J2058" s="182">
        <f>IFERROR(_xll.qlIndexFixing(Index1M,$H2058,TRUE,_xll.ohTrigger(RecalcTrigger,Trigger1M)),NA())</f>
        <v>1.5553640773982913E-2</v>
      </c>
      <c r="K2058" s="44">
        <f>IFERROR(_xll.qlIndexFixing(Index3M,H2058,TRUE,_xll.ohTrigger(RecalcTrigger,Trigger3M)),NA())</f>
        <v>1.5841361158896835E-2</v>
      </c>
      <c r="L2058" s="44">
        <f>IFERROR(_xll.qlIndexFixing(Index6M,$H2058,TRUE,_xll.ohTrigger(RecalcTrigger,Trigger6M)),NA())</f>
        <v>1.5971205145361152E-2</v>
      </c>
      <c r="M2058" s="183">
        <f>IFERROR(_xll.qlIndexFixing(Index1Y,$H2058,TRUE,_xll.ohTrigger(RecalcTrigger,Trigger1Y)),NA())</f>
        <v>1.6244284125339407E-2</v>
      </c>
      <c r="N2058" s="182">
        <f>IFERROR(_xll.qlIndexFixing(ONIndex1M,I2058,TRUE,_xll.ohTrigger(RecalcTrigger,Trigger1M)),NA())</f>
        <v>1.5540257461985618E-2</v>
      </c>
      <c r="O2058" s="44">
        <f>IFERROR(_xll.qlIndexFixing(ONIndex3M,I2058,TRUE,_xll.ohTrigger(RecalcTrigger,Trigger3M)),NA())</f>
        <v>1.579563142588114E-2</v>
      </c>
      <c r="P2058" s="44">
        <f>IFERROR(_xll.qlIndexFixing(ONIndex6M,I2058,TRUE,_xll.ohTrigger(RecalcTrigger,Trigger6M)),NA())</f>
        <v>1.5883230422018002E-2</v>
      </c>
      <c r="Q2058" s="183">
        <f>IFERROR(_xll.qlIndexFixing(ONIndex1Y,I2058,TRUE,_xll.ohTrigger(RecalcTrigger,Trigger1Y)),NA())</f>
        <v>1.6092832636402932E-2</v>
      </c>
    </row>
    <row r="2059" spans="2:17" x14ac:dyDescent="0.2">
      <c r="B2059" s="39" t="s">
        <v>42</v>
      </c>
      <c r="D2059" s="42">
        <f>_xll.qlCalendarAdvance(Calendar,$D2058,B2059,"f",FALSE)</f>
        <v>53807</v>
      </c>
      <c r="E2059" s="177">
        <f>_xll.qlInterestRateIndexValueDate(IndexON,D2059)</f>
        <v>53807</v>
      </c>
      <c r="F2059" s="193">
        <f>IFERROR(_xll.qlIndexFixing(IndexON,D2059,TRUE,_xll.ohTrigger(RecalcTrigger,TriggerON)),NA())</f>
        <v>1.5544595262424465E-2</v>
      </c>
      <c r="H2059" s="42">
        <f>_xll.qlCalendarAdvance(Calendar,$H2058,B2059,"f",FALSE)</f>
        <v>53807</v>
      </c>
      <c r="I2059" s="177">
        <f>_xll.qlInterestRateIndexValueDate(Index1M,$H2059)</f>
        <v>53811</v>
      </c>
      <c r="J2059" s="182">
        <f>IFERROR(_xll.qlIndexFixing(Index1M,$H2059,TRUE,_xll.ohTrigger(RecalcTrigger,Trigger1M)),NA())</f>
        <v>1.5555666813868108E-2</v>
      </c>
      <c r="K2059" s="44">
        <f>IFERROR(_xll.qlIndexFixing(Index3M,H2059,TRUE,_xll.ohTrigger(RecalcTrigger,Trigger3M)),NA())</f>
        <v>1.5843671760221174E-2</v>
      </c>
      <c r="L2059" s="44">
        <f>IFERROR(_xll.qlIndexFixing(Index6M,$H2059,TRUE,_xll.ohTrigger(RecalcTrigger,Trigger6M)),NA())</f>
        <v>1.597294835938106E-2</v>
      </c>
      <c r="M2059" s="183">
        <f>IFERROR(_xll.qlIndexFixing(Index1Y,$H2059,TRUE,_xll.ohTrigger(RecalcTrigger,Trigger1Y)),NA())</f>
        <v>1.6244950602805848E-2</v>
      </c>
      <c r="N2059" s="182">
        <f>IFERROR(_xll.qlIndexFixing(ONIndex1M,I2059,TRUE,_xll.ohTrigger(RecalcTrigger,Trigger1M)),NA())</f>
        <v>1.554260907273175E-2</v>
      </c>
      <c r="O2059" s="44">
        <f>IFERROR(_xll.qlIndexFixing(ONIndex3M,I2059,TRUE,_xll.ohTrigger(RecalcTrigger,Trigger3M)),NA())</f>
        <v>1.5798403750491019E-2</v>
      </c>
      <c r="P2059" s="44">
        <f>IFERROR(_xll.qlIndexFixing(ONIndex6M,I2059,TRUE,_xll.ohTrigger(RecalcTrigger,Trigger6M)),NA())</f>
        <v>1.588565886234683E-2</v>
      </c>
      <c r="Q2059" s="183">
        <f>IFERROR(_xll.qlIndexFixing(ONIndex1Y,I2059,TRUE,_xll.ohTrigger(RecalcTrigger,Trigger1Y)),NA())</f>
        <v>1.6093858257830718E-2</v>
      </c>
    </row>
    <row r="2060" spans="2:17" x14ac:dyDescent="0.2">
      <c r="B2060" s="39" t="s">
        <v>42</v>
      </c>
      <c r="D2060" s="42">
        <f>_xll.qlCalendarAdvance(Calendar,$D2059,B2060,"f",FALSE)</f>
        <v>53814</v>
      </c>
      <c r="E2060" s="177">
        <f>_xll.qlInterestRateIndexValueDate(IndexON,D2060)</f>
        <v>53814</v>
      </c>
      <c r="F2060" s="193">
        <f>IFERROR(_xll.qlIndexFixing(IndexON,D2060,TRUE,_xll.ohTrigger(RecalcTrigger,TriggerON)),NA())</f>
        <v>1.5547472414301211E-2</v>
      </c>
      <c r="H2060" s="42">
        <f>_xll.qlCalendarAdvance(Calendar,$H2059,B2060,"f",FALSE)</f>
        <v>53814</v>
      </c>
      <c r="I2060" s="177">
        <f>_xll.qlInterestRateIndexValueDate(Index1M,$H2060)</f>
        <v>53818</v>
      </c>
      <c r="J2060" s="182">
        <f>IFERROR(_xll.qlIndexFixing(Index1M,$H2060,TRUE,_xll.ohTrigger(RecalcTrigger,Trigger1M)),NA())</f>
        <v>1.555815037420588E-2</v>
      </c>
      <c r="K2060" s="44">
        <f>IFERROR(_xll.qlIndexFixing(Index3M,H2060,TRUE,_xll.ohTrigger(RecalcTrigger,Trigger3M)),NA())</f>
        <v>1.5846469507991266E-2</v>
      </c>
      <c r="L2060" s="44">
        <f>IFERROR(_xll.qlIndexFixing(Index6M,$H2060,TRUE,_xll.ohTrigger(RecalcTrigger,Trigger6M)),NA())</f>
        <v>1.5975124158517772E-2</v>
      </c>
      <c r="M2060" s="183">
        <f>IFERROR(_xll.qlIndexFixing(Index1Y,$H2060,TRUE,_xll.ohTrigger(RecalcTrigger,Trigger1Y)),NA())</f>
        <v>1.6245607285596833E-2</v>
      </c>
      <c r="N2060" s="182">
        <f>IFERROR(_xll.qlIndexFixing(ONIndex1M,I2060,TRUE,_xll.ohTrigger(RecalcTrigger,Trigger1M)),NA())</f>
        <v>1.5544355739622873E-2</v>
      </c>
      <c r="O2060" s="44">
        <f>IFERROR(_xll.qlIndexFixing(ONIndex3M,I2060,TRUE,_xll.ohTrigger(RecalcTrigger,Trigger3M)),NA())</f>
        <v>1.5800465625481763E-2</v>
      </c>
      <c r="P2060" s="44">
        <f>IFERROR(_xll.qlIndexFixing(ONIndex6M,I2060,TRUE,_xll.ohTrigger(RecalcTrigger,Trigger6M)),NA())</f>
        <v>1.5887453937875051E-2</v>
      </c>
      <c r="Q2060" s="183">
        <f>IFERROR(_xll.qlIndexFixing(ONIndex1Y,I2060,TRUE,_xll.ohTrigger(RecalcTrigger,Trigger1Y)),NA())</f>
        <v>1.609461979570348E-2</v>
      </c>
    </row>
    <row r="2061" spans="2:17" x14ac:dyDescent="0.2">
      <c r="B2061" s="39" t="s">
        <v>42</v>
      </c>
      <c r="D2061" s="42">
        <f>_xll.qlCalendarAdvance(Calendar,$D2060,B2061,"f",FALSE)</f>
        <v>53821</v>
      </c>
      <c r="E2061" s="177">
        <f>_xll.qlInterestRateIndexValueDate(IndexON,D2061)</f>
        <v>53821</v>
      </c>
      <c r="F2061" s="193">
        <f>IFERROR(_xll.qlIndexFixing(IndexON,D2061,TRUE,_xll.ohTrigger(RecalcTrigger,TriggerON)),NA())</f>
        <v>1.5550328388878043E-2</v>
      </c>
      <c r="H2061" s="42">
        <f>_xll.qlCalendarAdvance(Calendar,$H2060,B2061,"f",FALSE)</f>
        <v>53821</v>
      </c>
      <c r="I2061" s="177">
        <f>_xll.qlInterestRateIndexValueDate(Index1M,$H2061)</f>
        <v>53825</v>
      </c>
      <c r="J2061" s="182">
        <f>IFERROR(_xll.qlIndexFixing(Index1M,$H2061,TRUE,_xll.ohTrigger(RecalcTrigger,Trigger1M)),NA())</f>
        <v>1.5560135019624209E-2</v>
      </c>
      <c r="K2061" s="44">
        <f>IFERROR(_xll.qlIndexFixing(Index3M,H2061,TRUE,_xll.ohTrigger(RecalcTrigger,Trigger3M)),NA())</f>
        <v>1.5848737286112208E-2</v>
      </c>
      <c r="L2061" s="44">
        <f>IFERROR(_xll.qlIndexFixing(Index6M,$H2061,TRUE,_xll.ohTrigger(RecalcTrigger,Trigger6M)),NA())</f>
        <v>1.5976801206503907E-2</v>
      </c>
      <c r="M2061" s="183">
        <f>IFERROR(_xll.qlIndexFixing(Index1Y,$H2061,TRUE,_xll.ohTrigger(RecalcTrigger,Trigger1Y)),NA())</f>
        <v>1.6246254146893166E-2</v>
      </c>
      <c r="N2061" s="182">
        <f>IFERROR(_xll.qlIndexFixing(ONIndex1M,I2061,TRUE,_xll.ohTrigger(RecalcTrigger,Trigger1M)),NA())</f>
        <v>1.5546375008455016E-2</v>
      </c>
      <c r="O2061" s="44">
        <f>IFERROR(_xll.qlIndexFixing(ONIndex3M,I2061,TRUE,_xll.ohTrigger(RecalcTrigger,Trigger3M)),NA())</f>
        <v>1.5802852278117285E-2</v>
      </c>
      <c r="P2061" s="44">
        <f>IFERROR(_xll.qlIndexFixing(ONIndex6M,I2061,TRUE,_xll.ohTrigger(RecalcTrigger,Trigger6M)),NA())</f>
        <v>1.588951967409713E-2</v>
      </c>
      <c r="Q2061" s="183">
        <f>IFERROR(_xll.qlIndexFixing(ONIndex1Y,I2061,TRUE,_xll.ohTrigger(RecalcTrigger,Trigger1Y)),NA())</f>
        <v>1.6095499914161593E-2</v>
      </c>
    </row>
    <row r="2062" spans="2:17" x14ac:dyDescent="0.2">
      <c r="B2062" s="39" t="s">
        <v>42</v>
      </c>
      <c r="D2062" s="42">
        <f>_xll.qlCalendarAdvance(Calendar,$D2061,B2062,"f",FALSE)</f>
        <v>53828</v>
      </c>
      <c r="E2062" s="177">
        <f>_xll.qlInterestRateIndexValueDate(IndexON,D2062)</f>
        <v>53828</v>
      </c>
      <c r="F2062" s="193">
        <f>IFERROR(_xll.qlIndexFixing(IndexON,D2062,TRUE,_xll.ohTrigger(RecalcTrigger,TriggerON)),NA())</f>
        <v>1.5553163128601E-2</v>
      </c>
      <c r="H2062" s="42">
        <f>_xll.qlCalendarAdvance(Calendar,$H2061,B2062,"f",FALSE)</f>
        <v>53828</v>
      </c>
      <c r="I2062" s="177">
        <f>_xll.qlInterestRateIndexValueDate(Index1M,$H2062)</f>
        <v>53832</v>
      </c>
      <c r="J2062" s="182">
        <f>IFERROR(_xll.qlIndexFixing(Index1M,$H2062,TRUE,_xll.ohTrigger(RecalcTrigger,Trigger1M)),NA())</f>
        <v>1.5562099561018287E-2</v>
      </c>
      <c r="K2062" s="44">
        <f>IFERROR(_xll.qlIndexFixing(Index3M,H2062,TRUE,_xll.ohTrigger(RecalcTrigger,Trigger3M)),NA())</f>
        <v>1.5850984259334479E-2</v>
      </c>
      <c r="L2062" s="44">
        <f>IFERROR(_xll.qlIndexFixing(Index6M,$H2062,TRUE,_xll.ohTrigger(RecalcTrigger,Trigger6M)),NA())</f>
        <v>1.5978446160686773E-2</v>
      </c>
      <c r="M2062" s="183">
        <f>IFERROR(_xll.qlIndexFixing(Index1Y,$H2062,TRUE,_xll.ohTrigger(RecalcTrigger,Trigger1Y)),NA())</f>
        <v>1.6246891159875636E-2</v>
      </c>
      <c r="N2062" s="182">
        <f>IFERROR(_xll.qlIndexFixing(ONIndex1M,I2062,TRUE,_xll.ohTrigger(RecalcTrigger,Trigger1M)),NA())</f>
        <v>1.5548374294951373E-2</v>
      </c>
      <c r="O2062" s="44">
        <f>IFERROR(_xll.qlIndexFixing(ONIndex3M,I2062,TRUE,_xll.ohTrigger(RecalcTrigger,Trigger3M)),NA())</f>
        <v>1.5805218557449763E-2</v>
      </c>
      <c r="P2062" s="44">
        <f>IFERROR(_xll.qlIndexFixing(ONIndex6M,I2062,TRUE,_xll.ohTrigger(RecalcTrigger,Trigger6M)),NA())</f>
        <v>1.5891554619988923E-2</v>
      </c>
      <c r="Q2062" s="183">
        <f>IFERROR(_xll.qlIndexFixing(ONIndex1Y,I2062,TRUE,_xll.ohTrigger(RecalcTrigger,Trigger1Y)),NA())</f>
        <v>1.6096371023426315E-2</v>
      </c>
    </row>
    <row r="2063" spans="2:17" x14ac:dyDescent="0.2">
      <c r="B2063" s="39" t="s">
        <v>42</v>
      </c>
      <c r="D2063" s="42">
        <f>_xll.qlCalendarAdvance(Calendar,$D2062,B2063,"f",FALSE)</f>
        <v>53835</v>
      </c>
      <c r="E2063" s="177">
        <f>_xll.qlInterestRateIndexValueDate(IndexON,D2063)</f>
        <v>53835</v>
      </c>
      <c r="F2063" s="193">
        <f>IFERROR(_xll.qlIndexFixing(IndexON,D2063,TRUE,_xll.ohTrigger(RecalcTrigger,TriggerON)),NA())</f>
        <v>1.555597657671548E-2</v>
      </c>
      <c r="H2063" s="42">
        <f>_xll.qlCalendarAdvance(Calendar,$H2062,B2063,"f",FALSE)</f>
        <v>53835</v>
      </c>
      <c r="I2063" s="177">
        <f>_xll.qlInterestRateIndexValueDate(Index1M,$H2063)</f>
        <v>53839</v>
      </c>
      <c r="J2063" s="182">
        <f>IFERROR(_xll.qlIndexFixing(Index1M,$H2063,TRUE,_xll.ohTrigger(RecalcTrigger,Trigger1M)),NA())</f>
        <v>1.5564043946597283E-2</v>
      </c>
      <c r="K2063" s="44">
        <f>IFERROR(_xll.qlIndexFixing(Index3M,H2063,TRUE,_xll.ohTrigger(RecalcTrigger,Trigger3M)),NA())</f>
        <v>1.5853210371079854E-2</v>
      </c>
      <c r="L2063" s="44">
        <f>IFERROR(_xll.qlIndexFixing(Index6M,$H2063,TRUE,_xll.ohTrigger(RecalcTrigger,Trigger6M)),NA())</f>
        <v>1.5980058938483303E-2</v>
      </c>
      <c r="M2063" s="183">
        <f>IFERROR(_xll.qlIndexFixing(Index1Y,$H2063,TRUE,_xll.ohTrigger(RecalcTrigger,Trigger1Y)),NA())</f>
        <v>1.6247518297725704E-2</v>
      </c>
      <c r="N2063" s="182">
        <f>IFERROR(_xll.qlIndexFixing(ONIndex1M,I2063,TRUE,_xll.ohTrigger(RecalcTrigger,Trigger1M)),NA())</f>
        <v>1.5550353547553186E-2</v>
      </c>
      <c r="O2063" s="44">
        <f>IFERROR(_xll.qlIndexFixing(ONIndex3M,I2063,TRUE,_xll.ohTrigger(RecalcTrigger,Trigger3M)),NA())</f>
        <v>1.5807564407284147E-2</v>
      </c>
      <c r="P2063" s="44">
        <f>IFERROR(_xll.qlIndexFixing(ONIndex6M,I2063,TRUE,_xll.ohTrigger(RecalcTrigger,Trigger6M)),NA())</f>
        <v>1.5893558693775844E-2</v>
      </c>
      <c r="Q2063" s="183">
        <f>IFERROR(_xll.qlIndexFixing(ONIndex1Y,I2063,TRUE,_xll.ohTrigger(RecalcTrigger,Trigger1Y)),NA())</f>
        <v>1.6097233096958874E-2</v>
      </c>
    </row>
    <row r="2064" spans="2:17" x14ac:dyDescent="0.2">
      <c r="B2064" s="39" t="s">
        <v>42</v>
      </c>
      <c r="D2064" s="42">
        <f>_xll.qlCalendarAdvance(Calendar,$D2063,B2064,"f",FALSE)</f>
        <v>53842</v>
      </c>
      <c r="E2064" s="177">
        <f>_xll.qlInterestRateIndexValueDate(IndexON,D2064)</f>
        <v>53842</v>
      </c>
      <c r="F2064" s="193">
        <f>IFERROR(_xll.qlIndexFixing(IndexON,D2064,TRUE,_xll.ohTrigger(RecalcTrigger,TriggerON)),NA())</f>
        <v>1.5558768675747459E-2</v>
      </c>
      <c r="H2064" s="42">
        <f>_xll.qlCalendarAdvance(Calendar,$H2063,B2064,"f",FALSE)</f>
        <v>53842</v>
      </c>
      <c r="I2064" s="177">
        <f>_xll.qlInterestRateIndexValueDate(Index1M,$H2064)</f>
        <v>53846</v>
      </c>
      <c r="J2064" s="182">
        <f>IFERROR(_xll.qlIndexFixing(Index1M,$H2064,TRUE,_xll.ohTrigger(RecalcTrigger,Trigger1M)),NA())</f>
        <v>1.556549603929902E-2</v>
      </c>
      <c r="K2064" s="44">
        <f>IFERROR(_xll.qlIndexFixing(Index3M,H2064,TRUE,_xll.ohTrigger(RecalcTrigger,Trigger3M)),NA())</f>
        <v>1.5855415564772719E-2</v>
      </c>
      <c r="L2064" s="44">
        <f>IFERROR(_xll.qlIndexFixing(Index6M,$H2064,TRUE,_xll.ohTrigger(RecalcTrigger,Trigger6M)),NA())</f>
        <v>1.5981183957888917E-2</v>
      </c>
      <c r="M2064" s="183">
        <f>IFERROR(_xll.qlIndexFixing(Index1Y,$H2064,TRUE,_xll.ohTrigger(RecalcTrigger,Trigger1Y)),NA())</f>
        <v>1.6248135533624596E-2</v>
      </c>
      <c r="N2064" s="182">
        <f>IFERROR(_xll.qlIndexFixing(ONIndex1M,I2064,TRUE,_xll.ohTrigger(RecalcTrigger,Trigger1M)),NA())</f>
        <v>1.5552312714381955E-2</v>
      </c>
      <c r="O2064" s="44">
        <f>IFERROR(_xll.qlIndexFixing(ONIndex3M,I2064,TRUE,_xll.ohTrigger(RecalcTrigger,Trigger3M)),NA())</f>
        <v>1.5809889771425389E-2</v>
      </c>
      <c r="P2064" s="44">
        <f>IFERROR(_xll.qlIndexFixing(ONIndex6M,I2064,TRUE,_xll.ohTrigger(RecalcTrigger,Trigger6M)),NA())</f>
        <v>1.589553181360337E-2</v>
      </c>
      <c r="Q2064" s="183">
        <f>IFERROR(_xll.qlIndexFixing(ONIndex1Y,I2064,TRUE,_xll.ohTrigger(RecalcTrigger,Trigger1Y)),NA())</f>
        <v>1.609808610862018E-2</v>
      </c>
    </row>
    <row r="2065" spans="2:17" x14ac:dyDescent="0.2">
      <c r="B2065" s="39" t="s">
        <v>42</v>
      </c>
      <c r="D2065" s="42">
        <f>_xll.qlCalendarAdvance(Calendar,$D2064,B2065,"f",FALSE)</f>
        <v>53849</v>
      </c>
      <c r="E2065" s="177">
        <f>_xll.qlInterestRateIndexValueDate(IndexON,D2065)</f>
        <v>53849</v>
      </c>
      <c r="F2065" s="193">
        <f>IFERROR(_xll.qlIndexFixing(IndexON,D2065,TRUE,_xll.ohTrigger(RecalcTrigger,TriggerON)),NA())</f>
        <v>1.5561539368782462E-2</v>
      </c>
      <c r="H2065" s="42">
        <f>_xll.qlCalendarAdvance(Calendar,$H2064,B2065,"f",FALSE)</f>
        <v>53849</v>
      </c>
      <c r="I2065" s="177">
        <f>_xll.qlInterestRateIndexValueDate(Index1M,$H2065)</f>
        <v>53853</v>
      </c>
      <c r="J2065" s="182">
        <f>IFERROR(_xll.qlIndexFixing(Index1M,$H2065,TRUE,_xll.ohTrigger(RecalcTrigger,Trigger1M)),NA())</f>
        <v>1.5567401327018615E-2</v>
      </c>
      <c r="K2065" s="44">
        <f>IFERROR(_xll.qlIndexFixing(Index3M,H2065,TRUE,_xll.ohTrigger(RecalcTrigger,Trigger3M)),NA())</f>
        <v>1.5857599783835729E-2</v>
      </c>
      <c r="L2065" s="44">
        <f>IFERROR(_xll.qlIndexFixing(Index6M,$H2065,TRUE,_xll.ohTrigger(RecalcTrigger,Trigger6M)),NA())</f>
        <v>1.5982734405218347E-2</v>
      </c>
      <c r="M2065" s="183">
        <f>IFERROR(_xll.qlIndexFixing(Index1Y,$H2065,TRUE,_xll.ohTrigger(RecalcTrigger,Trigger1Y)),NA())</f>
        <v>1.6248742840754865E-2</v>
      </c>
      <c r="N2065" s="182">
        <f>IFERROR(_xll.qlIndexFixing(ONIndex1M,I2065,TRUE,_xll.ohTrigger(RecalcTrigger,Trigger1M)),NA())</f>
        <v>1.5554251743878922E-2</v>
      </c>
      <c r="O2065" s="44">
        <f>IFERROR(_xll.qlIndexFixing(ONIndex3M,I2065,TRUE,_xll.ohTrigger(RecalcTrigger,Trigger3M)),NA())</f>
        <v>1.5812194593198825E-2</v>
      </c>
      <c r="P2065" s="44">
        <f>IFERROR(_xll.qlIndexFixing(ONIndex6M,I2065,TRUE,_xll.ohTrigger(RecalcTrigger,Trigger6M)),NA())</f>
        <v>1.5897473897696912E-2</v>
      </c>
      <c r="Q2065" s="183">
        <f>IFERROR(_xll.qlIndexFixing(ONIndex1Y,I2065,TRUE,_xll.ohTrigger(RecalcTrigger,Trigger1Y)),NA())</f>
        <v>1.6098930031871461E-2</v>
      </c>
    </row>
    <row r="2066" spans="2:17" x14ac:dyDescent="0.2">
      <c r="B2066" s="39" t="s">
        <v>42</v>
      </c>
      <c r="D2066" s="42">
        <f>_xll.qlCalendarAdvance(Calendar,$D2065,B2066,"f",FALSE)</f>
        <v>53856</v>
      </c>
      <c r="E2066" s="177">
        <f>_xll.qlInterestRateIndexValueDate(IndexON,D2066)</f>
        <v>53856</v>
      </c>
      <c r="F2066" s="193">
        <f>IFERROR(_xll.qlIndexFixing(IndexON,D2066,TRUE,_xll.ohTrigger(RecalcTrigger,TriggerON)),NA())</f>
        <v>1.5564288598746145E-2</v>
      </c>
      <c r="H2066" s="42">
        <f>_xll.qlCalendarAdvance(Calendar,$H2065,B2066,"f",FALSE)</f>
        <v>53856</v>
      </c>
      <c r="I2066" s="177">
        <f>_xll.qlInterestRateIndexValueDate(Index1M,$H2066)</f>
        <v>53860</v>
      </c>
      <c r="J2066" s="182">
        <f>IFERROR(_xll.qlIndexFixing(Index1M,$H2066,TRUE,_xll.ohTrigger(RecalcTrigger,Trigger1M)),NA())</f>
        <v>1.5569286308091179E-2</v>
      </c>
      <c r="K2066" s="44">
        <f>IFERROR(_xll.qlIndexFixing(Index3M,H2066,TRUE,_xll.ohTrigger(RecalcTrigger,Trigger3M)),NA())</f>
        <v>1.5859762971691529E-2</v>
      </c>
      <c r="L2066" s="44">
        <f>IFERROR(_xll.qlIndexFixing(Index6M,$H2066,TRUE,_xll.ohTrigger(RecalcTrigger,Trigger6M)),NA())</f>
        <v>1.598425243574542E-2</v>
      </c>
      <c r="M2066" s="183">
        <f>IFERROR(_xll.qlIndexFixing(Index1Y,$H2066,TRUE,_xll.ohTrigger(RecalcTrigger,Trigger1Y)),NA())</f>
        <v>1.6249340192297304E-2</v>
      </c>
      <c r="N2066" s="182">
        <f>IFERROR(_xll.qlIndexFixing(ONIndex1M,I2066,TRUE,_xll.ohTrigger(RecalcTrigger,Trigger1M)),NA())</f>
        <v>1.5556170584085649E-2</v>
      </c>
      <c r="O2066" s="44">
        <f>IFERROR(_xll.qlIndexFixing(ONIndex3M,I2066,TRUE,_xll.ohTrigger(RecalcTrigger,Trigger3M)),NA())</f>
        <v>1.5814478816649213E-2</v>
      </c>
      <c r="P2066" s="44">
        <f>IFERROR(_xll.qlIndexFixing(ONIndex6M,I2066,TRUE,_xll.ohTrigger(RecalcTrigger,Trigger6M)),NA())</f>
        <v>1.5899384864201949E-2</v>
      </c>
      <c r="Q2066" s="183">
        <f>IFERROR(_xll.qlIndexFixing(ONIndex1Y,I2066,TRUE,_xll.ohTrigger(RecalcTrigger,Trigger1Y)),NA())</f>
        <v>1.6099764840333819E-2</v>
      </c>
    </row>
    <row r="2067" spans="2:17" x14ac:dyDescent="0.2">
      <c r="B2067" s="39" t="s">
        <v>42</v>
      </c>
      <c r="D2067" s="42">
        <f>_xll.qlCalendarAdvance(Calendar,$D2066,B2067,"f",FALSE)</f>
        <v>53863</v>
      </c>
      <c r="E2067" s="177">
        <f>_xll.qlInterestRateIndexValueDate(IndexON,D2067)</f>
        <v>53863</v>
      </c>
      <c r="F2067" s="193">
        <f>IFERROR(_xll.qlIndexFixing(IndexON,D2067,TRUE,_xll.ohTrigger(RecalcTrigger,TriggerON)),NA())</f>
        <v>1.5567016308404291E-2</v>
      </c>
      <c r="H2067" s="42">
        <f>_xll.qlCalendarAdvance(Calendar,$H2066,B2067,"f",FALSE)</f>
        <v>53863</v>
      </c>
      <c r="I2067" s="177">
        <f>_xll.qlInterestRateIndexValueDate(Index1M,$H2067)</f>
        <v>53867</v>
      </c>
      <c r="J2067" s="182">
        <f>IFERROR(_xll.qlIndexFixing(Index1M,$H2067,TRUE,_xll.ohTrigger(RecalcTrigger,Trigger1M)),NA())</f>
        <v>1.5571150930726141E-2</v>
      </c>
      <c r="K2067" s="44">
        <f>IFERROR(_xll.qlIndexFixing(Index3M,H2067,TRUE,_xll.ohTrigger(RecalcTrigger,Trigger3M)),NA())</f>
        <v>1.58619050717645E-2</v>
      </c>
      <c r="L2067" s="44">
        <f>IFERROR(_xll.qlIndexFixing(Index6M,$H2067,TRUE,_xll.ohTrigger(RecalcTrigger,Trigger6M)),NA())</f>
        <v>1.5985737966895754E-2</v>
      </c>
      <c r="M2067" s="183">
        <f>IFERROR(_xll.qlIndexFixing(Index1Y,$H2067,TRUE,_xll.ohTrigger(RecalcTrigger,Trigger1Y)),NA())</f>
        <v>1.6249927561434892E-2</v>
      </c>
      <c r="N2067" s="182">
        <f>IFERROR(_xll.qlIndexFixing(ONIndex1M,I2067,TRUE,_xll.ohTrigger(RecalcTrigger,Trigger1M)),NA())</f>
        <v>1.5558069183683187E-2</v>
      </c>
      <c r="O2067" s="44">
        <f>IFERROR(_xll.qlIndexFixing(ONIndex3M,I2067,TRUE,_xll.ohTrigger(RecalcTrigger,Trigger3M)),NA())</f>
        <v>1.5816742385261762E-2</v>
      </c>
      <c r="P2067" s="44">
        <f>IFERROR(_xll.qlIndexFixing(ONIndex6M,I2067,TRUE,_xll.ohTrigger(RecalcTrigger,Trigger6M)),NA())</f>
        <v>1.5901264631104084E-2</v>
      </c>
      <c r="Q2067" s="183">
        <f>IFERROR(_xll.qlIndexFixing(ONIndex1Y,I2067,TRUE,_xll.ohTrigger(RecalcTrigger,Trigger1Y)),NA())</f>
        <v>1.610059050770829E-2</v>
      </c>
    </row>
    <row r="2068" spans="2:17" x14ac:dyDescent="0.2">
      <c r="B2068" s="39" t="s">
        <v>42</v>
      </c>
      <c r="D2068" s="42">
        <f>_xll.qlCalendarAdvance(Calendar,$D2067,B2068,"f",FALSE)</f>
        <v>53870</v>
      </c>
      <c r="E2068" s="177">
        <f>_xll.qlInterestRateIndexValueDate(IndexON,D2068)</f>
        <v>53870</v>
      </c>
      <c r="F2068" s="193">
        <f>IFERROR(_xll.qlIndexFixing(IndexON,D2068,TRUE,_xll.ohTrigger(RecalcTrigger,TriggerON)),NA())</f>
        <v>1.556972244076249E-2</v>
      </c>
      <c r="H2068" s="42">
        <f>_xll.qlCalendarAdvance(Calendar,$H2067,B2068,"f",FALSE)</f>
        <v>53870</v>
      </c>
      <c r="I2068" s="177">
        <f>_xll.qlInterestRateIndexValueDate(Index1M,$H2068)</f>
        <v>53874</v>
      </c>
      <c r="J2068" s="182">
        <f>IFERROR(_xll.qlIndexFixing(Index1M,$H2068,TRUE,_xll.ohTrigger(RecalcTrigger,Trigger1M)),NA())</f>
        <v>1.5573461724285309E-2</v>
      </c>
      <c r="K2068" s="44">
        <f>IFERROR(_xll.qlIndexFixing(Index3M,H2068,TRUE,_xll.ohTrigger(RecalcTrigger,Trigger3M)),NA())</f>
        <v>1.5864026027478169E-2</v>
      </c>
      <c r="L2068" s="44">
        <f>IFERROR(_xll.qlIndexFixing(Index6M,$H2068,TRUE,_xll.ohTrigger(RecalcTrigger,Trigger6M)),NA())</f>
        <v>1.5988083459266614E-2</v>
      </c>
      <c r="M2068" s="183">
        <f>IFERROR(_xll.qlIndexFixing(Index1Y,$H2068,TRUE,_xll.ohTrigger(RecalcTrigger,Trigger1Y)),NA())</f>
        <v>1.6250504921349745E-2</v>
      </c>
      <c r="N2068" s="182">
        <f>IFERROR(_xll.qlIndexFixing(ONIndex1M,I2068,TRUE,_xll.ohTrigger(RecalcTrigger,Trigger1M)),NA())</f>
        <v>1.5559947490473292E-2</v>
      </c>
      <c r="O2068" s="44">
        <f>IFERROR(_xll.qlIndexFixing(ONIndex3M,I2068,TRUE,_xll.ohTrigger(RecalcTrigger,Trigger3M)),NA())</f>
        <v>1.5818985242921357E-2</v>
      </c>
      <c r="P2068" s="44">
        <f>IFERROR(_xll.qlIndexFixing(ONIndex6M,I2068,TRUE,_xll.ohTrigger(RecalcTrigger,Trigger6M)),NA())</f>
        <v>1.5903113116788603E-2</v>
      </c>
      <c r="Q2068" s="183">
        <f>IFERROR(_xll.qlIndexFixing(ONIndex1Y,I2068,TRUE,_xll.ohTrigger(RecalcTrigger,Trigger1Y)),NA())</f>
        <v>1.6101407007695911E-2</v>
      </c>
    </row>
    <row r="2069" spans="2:17" x14ac:dyDescent="0.2">
      <c r="B2069" s="39" t="s">
        <v>42</v>
      </c>
      <c r="D2069" s="42">
        <f>_xll.qlCalendarAdvance(Calendar,$D2068,B2069,"f",FALSE)</f>
        <v>53877</v>
      </c>
      <c r="E2069" s="177">
        <f>_xll.qlInterestRateIndexValueDate(IndexON,D2069)</f>
        <v>53877</v>
      </c>
      <c r="F2069" s="193">
        <f>IFERROR(_xll.qlIndexFixing(IndexON,D2069,TRUE,_xll.ohTrigger(RecalcTrigger,TriggerON)),NA())</f>
        <v>1.5572406938666461E-2</v>
      </c>
      <c r="H2069" s="42">
        <f>_xll.qlCalendarAdvance(Calendar,$H2068,B2069,"f",FALSE)</f>
        <v>53877</v>
      </c>
      <c r="I2069" s="177">
        <f>_xll.qlInterestRateIndexValueDate(Index1M,$H2069)</f>
        <v>53881</v>
      </c>
      <c r="J2069" s="182">
        <f>IFERROR(_xll.qlIndexFixing(Index1M,$H2069,TRUE,_xll.ohTrigger(RecalcTrigger,Trigger1M)),NA())</f>
        <v>1.5575284087203942E-2</v>
      </c>
      <c r="K2069" s="44">
        <f>IFERROR(_xll.qlIndexFixing(Index3M,H2069,TRUE,_xll.ohTrigger(RecalcTrigger,Trigger3M)),NA())</f>
        <v>1.5866125782257785E-2</v>
      </c>
      <c r="L2069" s="44">
        <f>IFERROR(_xll.qlIndexFixing(Index6M,$H2069,TRUE,_xll.ohTrigger(RecalcTrigger,Trigger6M)),NA())</f>
        <v>1.598905527666163E-2</v>
      </c>
      <c r="M2069" s="183">
        <f>IFERROR(_xll.qlIndexFixing(Index1Y,$H2069,TRUE,_xll.ohTrigger(RecalcTrigger,Trigger1Y)),NA())</f>
        <v>1.625107224522418E-2</v>
      </c>
      <c r="N2069" s="182">
        <f>IFERROR(_xll.qlIndexFixing(ONIndex1M,I2069,TRUE,_xll.ohTrigger(RecalcTrigger,Trigger1M)),NA())</f>
        <v>1.5561805453057076E-2</v>
      </c>
      <c r="O2069" s="44">
        <f>IFERROR(_xll.qlIndexFixing(ONIndex3M,I2069,TRUE,_xll.ohTrigger(RecalcTrigger,Trigger3M)),NA())</f>
        <v>1.5821207333033271E-2</v>
      </c>
      <c r="P2069" s="44">
        <f>IFERROR(_xll.qlIndexFixing(ONIndex6M,I2069,TRUE,_xll.ohTrigger(RecalcTrigger,Trigger6M)),NA())</f>
        <v>1.5904930239321047E-2</v>
      </c>
      <c r="Q2069" s="183">
        <f>IFERROR(_xll.qlIndexFixing(ONIndex1Y,I2069,TRUE,_xll.ohTrigger(RecalcTrigger,Trigger1Y)),NA())</f>
        <v>1.6102214313757912E-2</v>
      </c>
    </row>
    <row r="2070" spans="2:17" x14ac:dyDescent="0.2">
      <c r="B2070" s="39" t="s">
        <v>42</v>
      </c>
      <c r="D2070" s="42">
        <f>_xll.qlCalendarAdvance(Calendar,$D2069,B2070,"f",FALSE)</f>
        <v>53884</v>
      </c>
      <c r="E2070" s="177">
        <f>_xll.qlInterestRateIndexValueDate(IndexON,D2070)</f>
        <v>53884</v>
      </c>
      <c r="F2070" s="193">
        <f>IFERROR(_xll.qlIndexFixing(IndexON,D2070,TRUE,_xll.ohTrigger(RecalcTrigger,TriggerON)),NA())</f>
        <v>1.5575069744881986E-2</v>
      </c>
      <c r="H2070" s="42">
        <f>_xll.qlCalendarAdvance(Calendar,$H2069,B2070,"f",FALSE)</f>
        <v>53884</v>
      </c>
      <c r="I2070" s="177">
        <f>_xll.qlInterestRateIndexValueDate(Index1M,$H2070)</f>
        <v>53888</v>
      </c>
      <c r="J2070" s="182">
        <f>IFERROR(_xll.qlIndexFixing(Index1M,$H2070,TRUE,_xll.ohTrigger(RecalcTrigger,Trigger1M)),NA())</f>
        <v>1.5577085931720115E-2</v>
      </c>
      <c r="K2070" s="44">
        <f>IFERROR(_xll.qlIndexFixing(Index3M,H2070,TRUE,_xll.ohTrigger(RecalcTrigger,Trigger3M)),NA())</f>
        <v>1.5868204279526864E-2</v>
      </c>
      <c r="L2070" s="44">
        <f>IFERROR(_xll.qlIndexFixing(Index6M,$H2070,TRUE,_xll.ohTrigger(RecalcTrigger,Trigger6M)),NA())</f>
        <v>1.5990440507537722E-2</v>
      </c>
      <c r="M2070" s="183">
        <f>IFERROR(_xll.qlIndexFixing(Index1Y,$H2070,TRUE,_xll.ohTrigger(RecalcTrigger,Trigger1Y)),NA())</f>
        <v>1.625162950624184E-2</v>
      </c>
      <c r="N2070" s="182">
        <f>IFERROR(_xll.qlIndexFixing(ONIndex1M,I2070,TRUE,_xll.ohTrigger(RecalcTrigger,Trigger1M)),NA())</f>
        <v>1.5563643019635975E-2</v>
      </c>
      <c r="O2070" s="44">
        <f>IFERROR(_xll.qlIndexFixing(ONIndex3M,I2070,TRUE,_xll.ohTrigger(RecalcTrigger,Trigger3M)),NA())</f>
        <v>1.5823408599402455E-2</v>
      </c>
      <c r="P2070" s="44">
        <f>IFERROR(_xll.qlIndexFixing(ONIndex6M,I2070,TRUE,_xll.ohTrigger(RecalcTrigger,Trigger6M)),NA())</f>
        <v>1.5906715916846892E-2</v>
      </c>
      <c r="Q2070" s="183">
        <f>IFERROR(_xll.qlIndexFixing(ONIndex1Y,I2070,TRUE,_xll.ohTrigger(RecalcTrigger,Trigger1Y)),NA())</f>
        <v>1.6103012399675265E-2</v>
      </c>
    </row>
    <row r="2071" spans="2:17" x14ac:dyDescent="0.2">
      <c r="B2071" s="39" t="s">
        <v>42</v>
      </c>
      <c r="D2071" s="42">
        <f>_xll.qlCalendarAdvance(Calendar,$D2070,B2071,"f",FALSE)</f>
        <v>53891</v>
      </c>
      <c r="E2071" s="177">
        <f>_xll.qlInterestRateIndexValueDate(IndexON,D2071)</f>
        <v>53891</v>
      </c>
      <c r="F2071" s="193">
        <f>IFERROR(_xll.qlIndexFixing(IndexON,D2071,TRUE,_xll.ohTrigger(RecalcTrigger,TriggerON)),NA())</f>
        <v>1.5577710802334721E-2</v>
      </c>
      <c r="H2071" s="42">
        <f>_xll.qlCalendarAdvance(Calendar,$H2070,B2071,"f",FALSE)</f>
        <v>53891</v>
      </c>
      <c r="I2071" s="177">
        <f>_xll.qlInterestRateIndexValueDate(Index1M,$H2071)</f>
        <v>53895</v>
      </c>
      <c r="J2071" s="182">
        <f>IFERROR(_xll.qlIndexFixing(Index1M,$H2071,TRUE,_xll.ohTrigger(RecalcTrigger,Trigger1M)),NA())</f>
        <v>1.5578867206040417E-2</v>
      </c>
      <c r="K2071" s="44">
        <f>IFERROR(_xll.qlIndexFixing(Index3M,H2071,TRUE,_xll.ohTrigger(RecalcTrigger,Trigger3M)),NA())</f>
        <v>1.5870261462712403E-2</v>
      </c>
      <c r="L2071" s="44">
        <f>IFERROR(_xll.qlIndexFixing(Index6M,$H2071,TRUE,_xll.ohTrigger(RecalcTrigger,Trigger6M)),NA())</f>
        <v>1.5991792901411131E-2</v>
      </c>
      <c r="M2071" s="183">
        <f>IFERROR(_xll.qlIndexFixing(Index1Y,$H2071,TRUE,_xll.ohTrigger(RecalcTrigger,Trigger1Y)),NA())</f>
        <v>1.625217667758461E-2</v>
      </c>
      <c r="N2071" s="182">
        <f>IFERROR(_xll.qlIndexFixing(ONIndex1M,I2071,TRUE,_xll.ohTrigger(RecalcTrigger,Trigger1M)),NA())</f>
        <v>1.5565460138411424E-2</v>
      </c>
      <c r="O2071" s="44">
        <f>IFERROR(_xll.qlIndexFixing(ONIndex3M,I2071,TRUE,_xll.ohTrigger(RecalcTrigger,Trigger3M)),NA())</f>
        <v>1.5825588985753924E-2</v>
      </c>
      <c r="P2071" s="44">
        <f>IFERROR(_xll.qlIndexFixing(ONIndex6M,I2071,TRUE,_xll.ohTrigger(RecalcTrigger,Trigger6M)),NA())</f>
        <v>1.5908470067511615E-2</v>
      </c>
      <c r="Q2071" s="183">
        <f>IFERROR(_xll.qlIndexFixing(ONIndex1Y,I2071,TRUE,_xll.ohTrigger(RecalcTrigger,Trigger1Y)),NA())</f>
        <v>1.6103801238989135E-2</v>
      </c>
    </row>
    <row r="2072" spans="2:17" x14ac:dyDescent="0.2">
      <c r="B2072" s="39" t="s">
        <v>42</v>
      </c>
      <c r="D2072" s="42">
        <f>_xll.qlCalendarAdvance(Calendar,$D2071,B2072,"f",FALSE)</f>
        <v>53898</v>
      </c>
      <c r="E2072" s="177">
        <f>_xll.qlInterestRateIndexValueDate(IndexON,D2072)</f>
        <v>53898</v>
      </c>
      <c r="F2072" s="193">
        <f>IFERROR(_xll.qlIndexFixing(IndexON,D2072,TRUE,_xll.ohTrigger(RecalcTrigger,TriggerON)),NA())</f>
        <v>1.558033005395032E-2</v>
      </c>
      <c r="H2072" s="42">
        <f>_xll.qlCalendarAdvance(Calendar,$H2071,B2072,"f",FALSE)</f>
        <v>53898</v>
      </c>
      <c r="I2072" s="177">
        <f>_xll.qlInterestRateIndexValueDate(Index1M,$H2072)</f>
        <v>53902</v>
      </c>
      <c r="J2072" s="182">
        <f>IFERROR(_xll.qlIndexFixing(Index1M,$H2072,TRUE,_xll.ohTrigger(RecalcTrigger,Trigger1M)),NA())</f>
        <v>1.5580627858368865E-2</v>
      </c>
      <c r="K2072" s="44">
        <f>IFERROR(_xll.qlIndexFixing(Index3M,H2072,TRUE,_xll.ohTrigger(RecalcTrigger,Trigger3M)),NA())</f>
        <v>1.5872297275233573E-2</v>
      </c>
      <c r="L2072" s="44">
        <f>IFERROR(_xll.qlIndexFixing(Index6M,$H2072,TRUE,_xll.ohTrigger(RecalcTrigger,Trigger6M)),NA())</f>
        <v>1.5993112375710519E-2</v>
      </c>
      <c r="M2072" s="183">
        <f>IFERROR(_xll.qlIndexFixing(Index1Y,$H2072,TRUE,_xll.ohTrigger(RecalcTrigger,Trigger1Y)),NA())</f>
        <v>1.6252713732437439E-2</v>
      </c>
      <c r="N2072" s="182">
        <f>IFERROR(_xll.qlIndexFixing(ONIndex1M,I2072,TRUE,_xll.ohTrigger(RecalcTrigger,Trigger1M)),NA())</f>
        <v>1.556725675774473E-2</v>
      </c>
      <c r="O2072" s="44">
        <f>IFERROR(_xll.qlIndexFixing(ONIndex3M,I2072,TRUE,_xll.ohTrigger(RecalcTrigger,Trigger3M)),NA())</f>
        <v>1.5827748435732758E-2</v>
      </c>
      <c r="P2072" s="44">
        <f>IFERROR(_xll.qlIndexFixing(ONIndex6M,I2072,TRUE,_xll.ohTrigger(RecalcTrigger,Trigger6M)),NA())</f>
        <v>1.5910192609700502E-2</v>
      </c>
      <c r="Q2072" s="183">
        <f>IFERROR(_xll.qlIndexFixing(ONIndex1Y,I2072,TRUE,_xll.ohTrigger(RecalcTrigger,Trigger1Y)),NA())</f>
        <v>1.6104580805320623E-2</v>
      </c>
    </row>
    <row r="2073" spans="2:17" x14ac:dyDescent="0.2">
      <c r="B2073" s="39" t="s">
        <v>42</v>
      </c>
      <c r="D2073" s="42">
        <f>_xll.qlCalendarAdvance(Calendar,$D2072,B2073,"f",FALSE)</f>
        <v>53905</v>
      </c>
      <c r="E2073" s="177">
        <f>_xll.qlInterestRateIndexValueDate(IndexON,D2073)</f>
        <v>53905</v>
      </c>
      <c r="F2073" s="193">
        <f>IFERROR(_xll.qlIndexFixing(IndexON,D2073,TRUE,_xll.ohTrigger(RecalcTrigger,TriggerON)),NA())</f>
        <v>1.5582927442814309E-2</v>
      </c>
      <c r="H2073" s="42">
        <f>_xll.qlCalendarAdvance(Calendar,$H2072,B2073,"f",FALSE)</f>
        <v>53905</v>
      </c>
      <c r="I2073" s="177">
        <f>_xll.qlInterestRateIndexValueDate(Index1M,$H2073)</f>
        <v>53909</v>
      </c>
      <c r="J2073" s="182">
        <f>IFERROR(_xll.qlIndexFixing(Index1M,$H2073,TRUE,_xll.ohTrigger(RecalcTrigger,Trigger1M)),NA())</f>
        <v>1.5582367836904311E-2</v>
      </c>
      <c r="K2073" s="44">
        <f>IFERROR(_xll.qlIndexFixing(Index3M,H2073,TRUE,_xll.ohTrigger(RecalcTrigger,Trigger3M)),NA())</f>
        <v>1.5874311660521712E-2</v>
      </c>
      <c r="L2073" s="44">
        <f>IFERROR(_xll.qlIndexFixing(Index6M,$H2073,TRUE,_xll.ohTrigger(RecalcTrigger,Trigger6M)),NA())</f>
        <v>1.5994398847866277E-2</v>
      </c>
      <c r="M2073" s="183">
        <f>IFERROR(_xll.qlIndexFixing(Index1Y,$H2073,TRUE,_xll.ohTrigger(RecalcTrigger,Trigger1Y)),NA())</f>
        <v>1.6253240643982654E-2</v>
      </c>
      <c r="N2073" s="182">
        <f>IFERROR(_xll.qlIndexFixing(ONIndex1M,I2073,TRUE,_xll.ohTrigger(RecalcTrigger,Trigger1M)),NA())</f>
        <v>1.5569032825917262E-2</v>
      </c>
      <c r="O2073" s="44">
        <f>IFERROR(_xll.qlIndexFixing(ONIndex3M,I2073,TRUE,_xll.ohTrigger(RecalcTrigger,Trigger3M)),NA())</f>
        <v>1.5829886893143907E-2</v>
      </c>
      <c r="P2073" s="44">
        <f>IFERROR(_xll.qlIndexFixing(ONIndex6M,I2073,TRUE,_xll.ohTrigger(RecalcTrigger,Trigger6M)),NA())</f>
        <v>1.5911883461239285E-2</v>
      </c>
      <c r="Q2073" s="183">
        <f>IFERROR(_xll.qlIndexFixing(ONIndex1Y,I2073,TRUE,_xll.ohTrigger(RecalcTrigger,Trigger1Y)),NA())</f>
        <v>1.6105351072530638E-2</v>
      </c>
    </row>
    <row r="2074" spans="2:17" x14ac:dyDescent="0.2">
      <c r="B2074" s="39" t="s">
        <v>42</v>
      </c>
      <c r="D2074" s="42">
        <f>_xll.qlCalendarAdvance(Calendar,$D2073,B2074,"f",FALSE)</f>
        <v>53912</v>
      </c>
      <c r="E2074" s="177">
        <f>_xll.qlInterestRateIndexValueDate(IndexON,D2074)</f>
        <v>53912</v>
      </c>
      <c r="F2074" s="193">
        <f>IFERROR(_xll.qlIndexFixing(IndexON,D2074,TRUE,_xll.ohTrigger(RecalcTrigger,TriggerON)),NA())</f>
        <v>1.55855029115326E-2</v>
      </c>
      <c r="H2074" s="42">
        <f>_xll.qlCalendarAdvance(Calendar,$H2073,B2074,"f",FALSE)</f>
        <v>53912</v>
      </c>
      <c r="I2074" s="177">
        <f>_xll.qlInterestRateIndexValueDate(Index1M,$H2074)</f>
        <v>53916</v>
      </c>
      <c r="J2074" s="182">
        <f>IFERROR(_xll.qlIndexFixing(Index1M,$H2074,TRUE,_xll.ohTrigger(RecalcTrigger,Trigger1M)),NA())</f>
        <v>1.558408708985335E-2</v>
      </c>
      <c r="K2074" s="44">
        <f>IFERROR(_xll.qlIndexFixing(Index3M,H2074,TRUE,_xll.ohTrigger(RecalcTrigger,Trigger3M)),NA())</f>
        <v>1.5876304561998598E-2</v>
      </c>
      <c r="L2074" s="44">
        <f>IFERROR(_xll.qlIndexFixing(Index6M,$H2074,TRUE,_xll.ohTrigger(RecalcTrigger,Trigger6M)),NA())</f>
        <v>1.5995652235310982E-2</v>
      </c>
      <c r="M2074" s="183">
        <f>IFERROR(_xll.qlIndexFixing(Index1Y,$H2074,TRUE,_xll.ohTrigger(RecalcTrigger,Trigger1Y)),NA())</f>
        <v>1.6253757385404764E-2</v>
      </c>
      <c r="N2074" s="182">
        <f>IFERROR(_xll.qlIndexFixing(ONIndex1M,I2074,TRUE,_xll.ohTrigger(RecalcTrigger,Trigger1M)),NA())</f>
        <v>1.5570788291210391E-2</v>
      </c>
      <c r="O2074" s="44">
        <f>IFERROR(_xll.qlIndexFixing(ONIndex3M,I2074,TRUE,_xll.ohTrigger(RecalcTrigger,Trigger3M)),NA())</f>
        <v>1.583200430147258E-2</v>
      </c>
      <c r="P2074" s="44">
        <f>IFERROR(_xll.qlIndexFixing(ONIndex6M,I2074,TRUE,_xll.ohTrigger(RecalcTrigger,Trigger6M)),NA())</f>
        <v>1.5913542540353376E-2</v>
      </c>
      <c r="Q2074" s="183">
        <f>IFERROR(_xll.qlIndexFixing(ONIndex1Y,I2074,TRUE,_xll.ohTrigger(RecalcTrigger,Trigger1Y)),NA())</f>
        <v>1.6106112013920537E-2</v>
      </c>
    </row>
    <row r="2075" spans="2:17" x14ac:dyDescent="0.2">
      <c r="B2075" s="39" t="s">
        <v>42</v>
      </c>
      <c r="D2075" s="42">
        <f>_xll.qlCalendarAdvance(Calendar,$D2074,B2075,"f",FALSE)</f>
        <v>53919</v>
      </c>
      <c r="E2075" s="177">
        <f>_xll.qlInterestRateIndexValueDate(IndexON,D2075)</f>
        <v>53919</v>
      </c>
      <c r="F2075" s="193">
        <f>IFERROR(_xll.qlIndexFixing(IndexON,D2075,TRUE,_xll.ohTrigger(RecalcTrigger,TriggerON)),NA())</f>
        <v>1.558805640319072E-2</v>
      </c>
      <c r="H2075" s="42">
        <f>_xll.qlCalendarAdvance(Calendar,$H2074,B2075,"f",FALSE)</f>
        <v>53919</v>
      </c>
      <c r="I2075" s="177">
        <f>_xll.qlInterestRateIndexValueDate(Index1M,$H2075)</f>
        <v>53923</v>
      </c>
      <c r="J2075" s="182">
        <f>IFERROR(_xll.qlIndexFixing(Index1M,$H2075,TRUE,_xll.ohTrigger(RecalcTrigger,Trigger1M)),NA())</f>
        <v>1.5585785565422571E-2</v>
      </c>
      <c r="K2075" s="44">
        <f>IFERROR(_xll.qlIndexFixing(Index3M,H2075,TRUE,_xll.ohTrigger(RecalcTrigger,Trigger3M)),NA())</f>
        <v>1.5878275923092097E-2</v>
      </c>
      <c r="L2075" s="44">
        <f>IFERROR(_xll.qlIndexFixing(Index6M,$H2075,TRUE,_xll.ohTrigger(RecalcTrigger,Trigger6M)),NA())</f>
        <v>1.5996872455477627E-2</v>
      </c>
      <c r="M2075" s="183">
        <f>IFERROR(_xll.qlIndexFixing(Index1Y,$H2075,TRUE,_xll.ohTrigger(RecalcTrigger,Trigger1Y)),NA())</f>
        <v>1.6254263929887845E-2</v>
      </c>
      <c r="N2075" s="182">
        <f>IFERROR(_xll.qlIndexFixing(ONIndex1M,I2075,TRUE,_xll.ohTrigger(RecalcTrigger,Trigger1M)),NA())</f>
        <v>1.5572523101745617E-2</v>
      </c>
      <c r="O2075" s="44">
        <f>IFERROR(_xll.qlIndexFixing(ONIndex3M,I2075,TRUE,_xll.ohTrigger(RecalcTrigger,Trigger3M)),NA())</f>
        <v>1.5834100604523726E-2</v>
      </c>
      <c r="P2075" s="44">
        <f>IFERROR(_xll.qlIndexFixing(ONIndex6M,I2075,TRUE,_xll.ohTrigger(RecalcTrigger,Trigger6M)),NA())</f>
        <v>1.5915169765428061E-2</v>
      </c>
      <c r="Q2075" s="183">
        <f>IFERROR(_xll.qlIndexFixing(ONIndex1Y,I2075,TRUE,_xll.ohTrigger(RecalcTrigger,Trigger1Y)),NA())</f>
        <v>1.6106863603271293E-2</v>
      </c>
    </row>
    <row r="2076" spans="2:17" x14ac:dyDescent="0.2">
      <c r="B2076" s="39" t="s">
        <v>42</v>
      </c>
      <c r="D2076" s="42">
        <f>_xll.qlCalendarAdvance(Calendar,$D2075,B2076,"f",FALSE)</f>
        <v>53926</v>
      </c>
      <c r="E2076" s="177">
        <f>_xll.qlInterestRateIndexValueDate(IndexON,D2076)</f>
        <v>53926</v>
      </c>
      <c r="F2076" s="193">
        <f>IFERROR(_xll.qlIndexFixing(IndexON,D2076,TRUE,_xll.ohTrigger(RecalcTrigger,TriggerON)),NA())</f>
        <v>1.5590587860314642E-2</v>
      </c>
      <c r="H2076" s="42">
        <f>_xll.qlCalendarAdvance(Calendar,$H2075,B2076,"f",FALSE)</f>
        <v>53926</v>
      </c>
      <c r="I2076" s="177">
        <f>_xll.qlInterestRateIndexValueDate(Index1M,$H2076)</f>
        <v>53930</v>
      </c>
      <c r="J2076" s="182">
        <f>IFERROR(_xll.qlIndexFixing(Index1M,$H2076,TRUE,_xll.ohTrigger(RecalcTrigger,Trigger1M)),NA())</f>
        <v>1.5587463211805675E-2</v>
      </c>
      <c r="K2076" s="44">
        <f>IFERROR(_xll.qlIndexFixing(Index3M,H2076,TRUE,_xll.ohTrigger(RecalcTrigger,Trigger3M)),NA())</f>
        <v>1.5880225687225722E-2</v>
      </c>
      <c r="L2076" s="44">
        <f>IFERROR(_xll.qlIndexFixing(Index6M,$H2076,TRUE,_xll.ohTrigger(RecalcTrigger,Trigger6M)),NA())</f>
        <v>1.5998059425800962E-2</v>
      </c>
      <c r="M2076" s="183">
        <f>IFERROR(_xll.qlIndexFixing(Index1Y,$H2076,TRUE,_xll.ohTrigger(RecalcTrigger,Trigger1Y)),NA())</f>
        <v>1.6254760250616188E-2</v>
      </c>
      <c r="N2076" s="182">
        <f>IFERROR(_xll.qlIndexFixing(ONIndex1M,I2076,TRUE,_xll.ohTrigger(RecalcTrigger,Trigger1M)),NA())</f>
        <v>1.5574237206044117E-2</v>
      </c>
      <c r="O2076" s="44">
        <f>IFERROR(_xll.qlIndexFixing(ONIndex3M,I2076,TRUE,_xll.ohTrigger(RecalcTrigger,Trigger3M)),NA())</f>
        <v>1.5836175745942427E-2</v>
      </c>
      <c r="P2076" s="44">
        <f>IFERROR(_xll.qlIndexFixing(ONIndex6M,I2076,TRUE,_xll.ohTrigger(RecalcTrigger,Trigger6M)),NA())</f>
        <v>1.5916765054448945E-2</v>
      </c>
      <c r="Q2076" s="183">
        <f>IFERROR(_xll.qlIndexFixing(ONIndex1Y,I2076,TRUE,_xll.ohTrigger(RecalcTrigger,Trigger1Y)),NA())</f>
        <v>1.6107605814283943E-2</v>
      </c>
    </row>
    <row r="2077" spans="2:17" x14ac:dyDescent="0.2">
      <c r="B2077" s="39" t="s">
        <v>42</v>
      </c>
      <c r="D2077" s="42">
        <f>_xll.qlCalendarAdvance(Calendar,$D2076,B2077,"f",FALSE)</f>
        <v>53933</v>
      </c>
      <c r="E2077" s="177">
        <f>_xll.qlInterestRateIndexValueDate(IndexON,D2077)</f>
        <v>53933</v>
      </c>
      <c r="F2077" s="193">
        <f>IFERROR(_xll.qlIndexFixing(IndexON,D2077,TRUE,_xll.ohTrigger(RecalcTrigger,TriggerON)),NA())</f>
        <v>1.5593097226229702E-2</v>
      </c>
      <c r="H2077" s="42">
        <f>_xll.qlCalendarAdvance(Calendar,$H2076,B2077,"f",FALSE)</f>
        <v>53933</v>
      </c>
      <c r="I2077" s="177">
        <f>_xll.qlInterestRateIndexValueDate(Index1M,$H2077)</f>
        <v>53937</v>
      </c>
      <c r="J2077" s="182">
        <f>IFERROR(_xll.qlIndexFixing(Index1M,$H2077,TRUE,_xll.ohTrigger(RecalcTrigger,Trigger1M)),NA())</f>
        <v>1.5588666048178546E-2</v>
      </c>
      <c r="K2077" s="44">
        <f>IFERROR(_xll.qlIndexFixing(Index3M,H2077,TRUE,_xll.ohTrigger(RecalcTrigger,Trigger3M)),NA())</f>
        <v>1.5881670319628751E-2</v>
      </c>
      <c r="L2077" s="44">
        <f>IFERROR(_xll.qlIndexFixing(Index6M,$H2077,TRUE,_xll.ohTrigger(RecalcTrigger,Trigger6M)),NA())</f>
        <v>1.5998362016979861E-2</v>
      </c>
      <c r="M2077" s="183">
        <f>IFERROR(_xll.qlIndexFixing(Index1Y,$H2077,TRUE,_xll.ohTrigger(RecalcTrigger,Trigger1Y)),NA())</f>
        <v>1.6255246320773863E-2</v>
      </c>
      <c r="N2077" s="182">
        <f>IFERROR(_xll.qlIndexFixing(ONIndex1M,I2077,TRUE,_xll.ohTrigger(RecalcTrigger,Trigger1M)),NA())</f>
        <v>1.5575930552307327E-2</v>
      </c>
      <c r="O2077" s="44">
        <f>IFERROR(_xll.qlIndexFixing(ONIndex3M,I2077,TRUE,_xll.ohTrigger(RecalcTrigger,Trigger3M)),NA())</f>
        <v>1.583822966937376E-2</v>
      </c>
      <c r="P2077" s="44">
        <f>IFERROR(_xll.qlIndexFixing(ONIndex6M,I2077,TRUE,_xll.ohTrigger(RecalcTrigger,Trigger6M)),NA())</f>
        <v>1.5918328325801312E-2</v>
      </c>
      <c r="Q2077" s="183">
        <f>IFERROR(_xll.qlIndexFixing(ONIndex1Y,I2077,TRUE,_xll.ohTrigger(RecalcTrigger,Trigger1Y)),NA())</f>
        <v>1.6108338620579588E-2</v>
      </c>
    </row>
    <row r="2078" spans="2:17" x14ac:dyDescent="0.2">
      <c r="B2078" s="39" t="s">
        <v>42</v>
      </c>
      <c r="D2078" s="42">
        <f>_xll.qlCalendarAdvance(Calendar,$D2077,B2078,"f",FALSE)</f>
        <v>53940</v>
      </c>
      <c r="E2078" s="177">
        <f>_xll.qlInterestRateIndexValueDate(IndexON,D2078)</f>
        <v>53940</v>
      </c>
      <c r="F2078" s="193">
        <f>IFERROR(_xll.qlIndexFixing(IndexON,D2078,TRUE,_xll.ohTrigger(RecalcTrigger,TriggerON)),NA())</f>
        <v>1.5595584443621746E-2</v>
      </c>
      <c r="H2078" s="42">
        <f>_xll.qlCalendarAdvance(Calendar,$H2077,B2078,"f",FALSE)</f>
        <v>53940</v>
      </c>
      <c r="I2078" s="177">
        <f>_xll.qlInterestRateIndexValueDate(Index1M,$H2078)</f>
        <v>53944</v>
      </c>
      <c r="J2078" s="182">
        <f>IFERROR(_xll.qlIndexFixing(Index1M,$H2078,TRUE,_xll.ohTrigger(RecalcTrigger,Trigger1M)),NA())</f>
        <v>1.5590303309561016E-2</v>
      </c>
      <c r="K2078" s="44">
        <f>IFERROR(_xll.qlIndexFixing(Index3M,H2078,TRUE,_xll.ohTrigger(RecalcTrigger,Trigger3M)),NA())</f>
        <v>1.5883578197515194E-2</v>
      </c>
      <c r="L2078" s="44">
        <f>IFERROR(_xll.qlIndexFixing(Index6M,$H2078,TRUE,_xll.ohTrigger(RecalcTrigger,Trigger6M)),NA())</f>
        <v>1.5999486970324404E-2</v>
      </c>
      <c r="M2078" s="183">
        <f>IFERROR(_xll.qlIndexFixing(Index1Y,$H2078,TRUE,_xll.ohTrigger(RecalcTrigger,Trigger1Y)),NA())</f>
        <v>1.6255722113546912E-2</v>
      </c>
      <c r="N2078" s="182">
        <f>IFERROR(_xll.qlIndexFixing(ONIndex1M,I2078,TRUE,_xll.ohTrigger(RecalcTrigger,Trigger1M)),NA())</f>
        <v>1.5577603088656744E-2</v>
      </c>
      <c r="O2078" s="44">
        <f>IFERROR(_xll.qlIndexFixing(ONIndex3M,I2078,TRUE,_xll.ohTrigger(RecalcTrigger,Trigger3M)),NA())</f>
        <v>1.5840262318622678E-2</v>
      </c>
      <c r="P2078" s="44">
        <f>IFERROR(_xll.qlIndexFixing(ONIndex6M,I2078,TRUE,_xll.ohTrigger(RecalcTrigger,Trigger6M)),NA())</f>
        <v>1.5919859497230959E-2</v>
      </c>
      <c r="Q2078" s="183">
        <f>IFERROR(_xll.qlIndexFixing(ONIndex1Y,I2078,TRUE,_xll.ohTrigger(RecalcTrigger,Trigger1Y)),NA())</f>
        <v>1.6109061995699392E-2</v>
      </c>
    </row>
    <row r="2079" spans="2:17" x14ac:dyDescent="0.2">
      <c r="B2079" s="39" t="s">
        <v>42</v>
      </c>
      <c r="D2079" s="42">
        <f>_xll.qlCalendarAdvance(Calendar,$D2078,B2079,"f",FALSE)</f>
        <v>53947</v>
      </c>
      <c r="E2079" s="177">
        <f>_xll.qlInterestRateIndexValueDate(IndexON,D2079)</f>
        <v>53947</v>
      </c>
      <c r="F2079" s="193">
        <f>IFERROR(_xll.qlIndexFixing(IndexON,D2079,TRUE,_xll.ohTrigger(RecalcTrigger,TriggerON)),NA())</f>
        <v>1.5598049455336493E-2</v>
      </c>
      <c r="H2079" s="42">
        <f>_xll.qlCalendarAdvance(Calendar,$H2078,B2079,"f",FALSE)</f>
        <v>53947</v>
      </c>
      <c r="I2079" s="177">
        <f>_xll.qlInterestRateIndexValueDate(Index1M,$H2079)</f>
        <v>53951</v>
      </c>
      <c r="J2079" s="182">
        <f>IFERROR(_xll.qlIndexFixing(Index1M,$H2079,TRUE,_xll.ohTrigger(RecalcTrigger,Trigger1M)),NA())</f>
        <v>1.559191959097106E-2</v>
      </c>
      <c r="K2079" s="44">
        <f>IFERROR(_xll.qlIndexFixing(Index3M,H2079,TRUE,_xll.ohTrigger(RecalcTrigger,Trigger3M)),NA())</f>
        <v>1.5885464313710289E-2</v>
      </c>
      <c r="L2079" s="44">
        <f>IFERROR(_xll.qlIndexFixing(Index6M,$H2079,TRUE,_xll.ohTrigger(RecalcTrigger,Trigger6M)),NA())</f>
        <v>1.6000578440890638E-2</v>
      </c>
      <c r="M2079" s="183">
        <f>IFERROR(_xll.qlIndexFixing(Index1Y,$H2079,TRUE,_xll.ohTrigger(RecalcTrigger,Trigger1Y)),NA())</f>
        <v>1.6256187602119627E-2</v>
      </c>
      <c r="N2079" s="182">
        <f>IFERROR(_xll.qlIndexFixing(ONIndex1M,I2079,TRUE,_xll.ohTrigger(RecalcTrigger,Trigger1M)),NA())</f>
        <v>1.5579254763613548E-2</v>
      </c>
      <c r="O2079" s="44">
        <f>IFERROR(_xll.qlIndexFixing(ONIndex3M,I2079,TRUE,_xll.ohTrigger(RecalcTrigger,Trigger3M)),NA())</f>
        <v>1.5842273637254323E-2</v>
      </c>
      <c r="P2079" s="44">
        <f>IFERROR(_xll.qlIndexFixing(ONIndex6M,I2079,TRUE,_xll.ohTrigger(RecalcTrigger,Trigger6M)),NA())</f>
        <v>1.5921358487203108E-2</v>
      </c>
      <c r="Q2079" s="183">
        <f>IFERROR(_xll.qlIndexFixing(ONIndex1Y,I2079,TRUE,_xll.ohTrigger(RecalcTrigger,Trigger1Y)),NA())</f>
        <v>1.6109775913504265E-2</v>
      </c>
    </row>
    <row r="2080" spans="2:17" x14ac:dyDescent="0.2">
      <c r="B2080" s="39" t="s">
        <v>42</v>
      </c>
      <c r="D2080" s="42">
        <f>_xll.qlCalendarAdvance(Calendar,$D2079,B2080,"f",FALSE)</f>
        <v>53954</v>
      </c>
      <c r="E2080" s="177">
        <f>_xll.qlInterestRateIndexValueDate(IndexON,D2080)</f>
        <v>53954</v>
      </c>
      <c r="F2080" s="193">
        <f>IFERROR(_xll.qlIndexFixing(IndexON,D2080,TRUE,_xll.ohTrigger(RecalcTrigger,TriggerON)),NA())</f>
        <v>1.5600492204299599E-2</v>
      </c>
      <c r="H2080" s="42">
        <f>_xll.qlCalendarAdvance(Calendar,$H2079,B2080,"f",FALSE)</f>
        <v>53954</v>
      </c>
      <c r="I2080" s="177">
        <f>_xll.qlInterestRateIndexValueDate(Index1M,$H2080)</f>
        <v>53958</v>
      </c>
      <c r="J2080" s="182">
        <f>IFERROR(_xll.qlIndexFixing(Index1M,$H2080,TRUE,_xll.ohTrigger(RecalcTrigger,Trigger1M)),NA())</f>
        <v>1.5593514840623435E-2</v>
      </c>
      <c r="K2080" s="44">
        <f>IFERROR(_xll.qlIndexFixing(Index3M,H2080,TRUE,_xll.ohTrigger(RecalcTrigger,Trigger3M)),NA())</f>
        <v>1.5887328611644779E-2</v>
      </c>
      <c r="L2080" s="44">
        <f>IFERROR(_xll.qlIndexFixing(Index6M,$H2080,TRUE,_xll.ohTrigger(RecalcTrigger,Trigger6M)),NA())</f>
        <v>1.6001636346128337E-2</v>
      </c>
      <c r="M2080" s="183">
        <f>IFERROR(_xll.qlIndexFixing(Index1Y,$H2080,TRUE,_xll.ohTrigger(RecalcTrigger,Trigger1Y)),NA())</f>
        <v>1.6256642759678044E-2</v>
      </c>
      <c r="N2080" s="182">
        <f>IFERROR(_xll.qlIndexFixing(ONIndex1M,I2080,TRUE,_xll.ohTrigger(RecalcTrigger,Trigger1M)),NA())</f>
        <v>1.5580885525299237E-2</v>
      </c>
      <c r="O2080" s="44">
        <f>IFERROR(_xll.qlIndexFixing(ONIndex3M,I2080,TRUE,_xll.ohTrigger(RecalcTrigger,Trigger3M)),NA())</f>
        <v>1.5844263569073647E-2</v>
      </c>
      <c r="P2080" s="44">
        <f>IFERROR(_xll.qlIndexFixing(ONIndex6M,I2080,TRUE,_xll.ohTrigger(RecalcTrigger,Trigger6M)),NA())</f>
        <v>1.5922825213863234E-2</v>
      </c>
      <c r="Q2080" s="183">
        <f>IFERROR(_xll.qlIndexFixing(ONIndex1Y,I2080,TRUE,_xll.ohTrigger(RecalcTrigger,Trigger1Y)),NA())</f>
        <v>1.6110480347295564E-2</v>
      </c>
    </row>
    <row r="2081" spans="2:17" x14ac:dyDescent="0.2">
      <c r="B2081" s="39" t="s">
        <v>42</v>
      </c>
      <c r="D2081" s="42">
        <f>_xll.qlCalendarAdvance(Calendar,$D2080,B2081,"f",FALSE)</f>
        <v>53961</v>
      </c>
      <c r="E2081" s="177">
        <f>_xll.qlInterestRateIndexValueDate(IndexON,D2081)</f>
        <v>53961</v>
      </c>
      <c r="F2081" s="193">
        <f>IFERROR(_xll.qlIndexFixing(IndexON,D2081,TRUE,_xll.ohTrigger(RecalcTrigger,TriggerON)),NA())</f>
        <v>1.5602912633436716E-2</v>
      </c>
      <c r="H2081" s="42">
        <f>_xll.qlCalendarAdvance(Calendar,$H2080,B2081,"f",FALSE)</f>
        <v>53961</v>
      </c>
      <c r="I2081" s="177">
        <f>_xll.qlInterestRateIndexValueDate(Index1M,$H2081)</f>
        <v>53965</v>
      </c>
      <c r="J2081" s="182">
        <f>IFERROR(_xll.qlIndexFixing(Index1M,$H2081,TRUE,_xll.ohTrigger(RecalcTrigger,Trigger1M)),NA())</f>
        <v>1.5595537193149824E-2</v>
      </c>
      <c r="K2081" s="44">
        <f>IFERROR(_xll.qlIndexFixing(Index3M,H2081,TRUE,_xll.ohTrigger(RecalcTrigger,Trigger3M)),NA())</f>
        <v>1.5889648573430077E-2</v>
      </c>
      <c r="L2081" s="44">
        <f>IFERROR(_xll.qlIndexFixing(Index6M,$H2081,TRUE,_xll.ohTrigger(RecalcTrigger,Trigger6M)),NA())</f>
        <v>1.6003076730429323E-2</v>
      </c>
      <c r="M2081" s="183">
        <f>IFERROR(_xll.qlIndexFixing(Index1Y,$H2081,TRUE,_xll.ohTrigger(RecalcTrigger,Trigger1Y)),NA())</f>
        <v>1.6257087559407333E-2</v>
      </c>
      <c r="N2081" s="182">
        <f>IFERROR(_xll.qlIndexFixing(ONIndex1M,I2081,TRUE,_xll.ohTrigger(RecalcTrigger,Trigger1M)),NA())</f>
        <v>1.5582495321915246E-2</v>
      </c>
      <c r="O2081" s="44">
        <f>IFERROR(_xll.qlIndexFixing(ONIndex3M,I2081,TRUE,_xll.ohTrigger(RecalcTrigger,Trigger3M)),NA())</f>
        <v>1.5846232057485921E-2</v>
      </c>
      <c r="P2081" s="44">
        <f>IFERROR(_xll.qlIndexFixing(ONIndex6M,I2081,TRUE,_xll.ohTrigger(RecalcTrigger,Trigger6M)),NA())</f>
        <v>1.5924259595196943E-2</v>
      </c>
      <c r="Q2081" s="183">
        <f>IFERROR(_xll.qlIndexFixing(ONIndex1Y,I2081,TRUE,_xll.ohTrigger(RecalcTrigger,Trigger1Y)),NA())</f>
        <v>1.6111175270774325E-2</v>
      </c>
    </row>
    <row r="2082" spans="2:17" x14ac:dyDescent="0.2">
      <c r="B2082" s="39" t="s">
        <v>42</v>
      </c>
      <c r="D2082" s="42">
        <f>_xll.qlCalendarAdvance(Calendar,$D2081,B2082,"f",FALSE)</f>
        <v>53968</v>
      </c>
      <c r="E2082" s="177">
        <f>_xll.qlInterestRateIndexValueDate(IndexON,D2082)</f>
        <v>53968</v>
      </c>
      <c r="F2082" s="193">
        <f>IFERROR(_xll.qlIndexFixing(IndexON,D2082,TRUE,_xll.ohTrigger(RecalcTrigger,TriggerON)),NA())</f>
        <v>1.5605310685593565E-2</v>
      </c>
      <c r="H2082" s="42">
        <f>_xll.qlCalendarAdvance(Calendar,$H2081,B2082,"f",FALSE)</f>
        <v>53968</v>
      </c>
      <c r="I2082" s="177">
        <f>_xll.qlInterestRateIndexValueDate(Index1M,$H2082)</f>
        <v>53972</v>
      </c>
      <c r="J2082" s="182">
        <f>IFERROR(_xll.qlIndexFixing(Index1M,$H2082,TRUE,_xll.ohTrigger(RecalcTrigger,Trigger1M)),NA())</f>
        <v>1.5597088776728862E-2</v>
      </c>
      <c r="K2082" s="44">
        <f>IFERROR(_xll.qlIndexFixing(Index3M,H2082,TRUE,_xll.ohTrigger(RecalcTrigger,Trigger3M)),NA())</f>
        <v>1.5891467567766104E-2</v>
      </c>
      <c r="L2082" s="44">
        <f>IFERROR(_xll.qlIndexFixing(Index6M,$H2082,TRUE,_xll.ohTrigger(RecalcTrigger,Trigger6M)),NA())</f>
        <v>1.6004064863022777E-2</v>
      </c>
      <c r="M2082" s="183">
        <f>IFERROR(_xll.qlIndexFixing(Index1Y,$H2082,TRUE,_xll.ohTrigger(RecalcTrigger,Trigger1Y)),NA())</f>
        <v>1.625752197449375E-2</v>
      </c>
      <c r="N2082" s="182">
        <f>IFERROR(_xll.qlIndexFixing(ONIndex1M,I2082,TRUE,_xll.ohTrigger(RecalcTrigger,Trigger1M)),NA())</f>
        <v>1.558408410206269E-2</v>
      </c>
      <c r="O2082" s="44">
        <f>IFERROR(_xll.qlIndexFixing(ONIndex3M,I2082,TRUE,_xll.ohTrigger(RecalcTrigger,Trigger3M)),NA())</f>
        <v>1.584817904661584E-2</v>
      </c>
      <c r="P2082" s="44">
        <f>IFERROR(_xll.qlIndexFixing(ONIndex6M,I2082,TRUE,_xll.ohTrigger(RecalcTrigger,Trigger6M)),NA())</f>
        <v>1.5925661549669456E-2</v>
      </c>
      <c r="Q2082" s="183">
        <f>IFERROR(_xll.qlIndexFixing(ONIndex1Y,I2082,TRUE,_xll.ohTrigger(RecalcTrigger,Trigger1Y)),NA())</f>
        <v>1.6111860657801458E-2</v>
      </c>
    </row>
    <row r="2083" spans="2:17" x14ac:dyDescent="0.2">
      <c r="B2083" s="39" t="s">
        <v>42</v>
      </c>
      <c r="D2083" s="42">
        <f>_xll.qlCalendarAdvance(Calendar,$D2082,B2083,"f",FALSE)</f>
        <v>53975</v>
      </c>
      <c r="E2083" s="177">
        <f>_xll.qlInterestRateIndexValueDate(IndexON,D2083)</f>
        <v>53975</v>
      </c>
      <c r="F2083" s="193">
        <f>IFERROR(_xll.qlIndexFixing(IndexON,D2083,TRUE,_xll.ohTrigger(RecalcTrigger,TriggerON)),NA())</f>
        <v>1.5607686303775736E-2</v>
      </c>
      <c r="H2083" s="42">
        <f>_xll.qlCalendarAdvance(Calendar,$H2082,B2083,"f",FALSE)</f>
        <v>53975</v>
      </c>
      <c r="I2083" s="177">
        <f>_xll.qlInterestRateIndexValueDate(Index1M,$H2083)</f>
        <v>53979</v>
      </c>
      <c r="J2083" s="182">
        <f>IFERROR(_xll.qlIndexFixing(Index1M,$H2083,TRUE,_xll.ohTrigger(RecalcTrigger,Trigger1M)),NA())</f>
        <v>1.559861916855503E-2</v>
      </c>
      <c r="K2083" s="44">
        <f>IFERROR(_xll.qlIndexFixing(Index3M,H2083,TRUE,_xll.ohTrigger(RecalcTrigger,Trigger3M)),NA())</f>
        <v>1.5893264569129466E-2</v>
      </c>
      <c r="L2083" s="44">
        <f>IFERROR(_xll.qlIndexFixing(Index6M,$H2083,TRUE,_xll.ohTrigger(RecalcTrigger,Trigger6M)),NA())</f>
        <v>1.6005019175251579E-2</v>
      </c>
      <c r="M2083" s="183">
        <f>IFERROR(_xll.qlIndexFixing(Index1Y,$H2083,TRUE,_xll.ohTrigger(RecalcTrigger,Trigger1Y)),NA())</f>
        <v>1.6257945978123335E-2</v>
      </c>
      <c r="N2083" s="182">
        <f>IFERROR(_xll.qlIndexFixing(ONIndex1M,I2083,TRUE,_xll.ohTrigger(RecalcTrigger,Trigger1M)),NA())</f>
        <v>1.558565181378313E-2</v>
      </c>
      <c r="O2083" s="44">
        <f>IFERROR(_xll.qlIndexFixing(ONIndex3M,I2083,TRUE,_xll.ohTrigger(RecalcTrigger,Trigger3M)),NA())</f>
        <v>1.585010447978874E-2</v>
      </c>
      <c r="P2083" s="44">
        <f>IFERROR(_xll.qlIndexFixing(ONIndex6M,I2083,TRUE,_xll.ohTrigger(RecalcTrigger,Trigger6M)),NA())</f>
        <v>1.5927030995186442E-2</v>
      </c>
      <c r="Q2083" s="183">
        <f>IFERROR(_xll.qlIndexFixing(ONIndex1Y,I2083,TRUE,_xll.ohTrigger(RecalcTrigger,Trigger1Y)),NA())</f>
        <v>1.6112536481918127E-2</v>
      </c>
    </row>
    <row r="2084" spans="2:17" x14ac:dyDescent="0.2">
      <c r="B2084" s="39" t="s">
        <v>42</v>
      </c>
      <c r="D2084" s="42">
        <f>_xll.qlCalendarAdvance(Calendar,$D2083,B2084,"f",FALSE)</f>
        <v>53982</v>
      </c>
      <c r="E2084" s="177">
        <f>_xll.qlInterestRateIndexValueDate(IndexON,D2084)</f>
        <v>53982</v>
      </c>
      <c r="F2084" s="193">
        <f>IFERROR(_xll.qlIndexFixing(IndexON,D2084,TRUE,_xll.ohTrigger(RecalcTrigger,TriggerON)),NA())</f>
        <v>1.5610039430669076E-2</v>
      </c>
      <c r="H2084" s="42">
        <f>_xll.qlCalendarAdvance(Calendar,$H2083,B2084,"f",FALSE)</f>
        <v>53982</v>
      </c>
      <c r="I2084" s="177">
        <f>_xll.qlInterestRateIndexValueDate(Index1M,$H2084)</f>
        <v>53986</v>
      </c>
      <c r="J2084" s="182">
        <f>IFERROR(_xll.qlIndexFixing(Index1M,$H2084,TRUE,_xll.ohTrigger(RecalcTrigger,Trigger1M)),NA())</f>
        <v>1.5600128316827186E-2</v>
      </c>
      <c r="K2084" s="44">
        <f>IFERROR(_xll.qlIndexFixing(Index3M,H2084,TRUE,_xll.ohTrigger(RecalcTrigger,Trigger3M)),NA())</f>
        <v>1.589503952095064E-2</v>
      </c>
      <c r="L2084" s="44">
        <f>IFERROR(_xll.qlIndexFixing(Index6M,$H2084,TRUE,_xll.ohTrigger(RecalcTrigger,Trigger6M)),NA())</f>
        <v>1.6005939584565809E-2</v>
      </c>
      <c r="M2084" s="183">
        <f>IFERROR(_xll.qlIndexFixing(Index1Y,$H2084,TRUE,_xll.ohTrigger(RecalcTrigger,Trigger1Y)),NA())</f>
        <v>1.6258359543483217E-2</v>
      </c>
      <c r="N2084" s="182">
        <f>IFERROR(_xll.qlIndexFixing(ONIndex1M,I2084,TRUE,_xll.ohTrigger(RecalcTrigger,Trigger1M)),NA())</f>
        <v>1.5587198405198066E-2</v>
      </c>
      <c r="O2084" s="44">
        <f>IFERROR(_xll.qlIndexFixing(ONIndex3M,I2084,TRUE,_xll.ohTrigger(RecalcTrigger,Trigger3M)),NA())</f>
        <v>1.5852008300809572E-2</v>
      </c>
      <c r="P2084" s="44">
        <f>IFERROR(_xll.qlIndexFixing(ONIndex6M,I2084,TRUE,_xll.ohTrigger(RecalcTrigger,Trigger6M)),NA())</f>
        <v>1.5928367849733505E-2</v>
      </c>
      <c r="Q2084" s="183">
        <f>IFERROR(_xll.qlIndexFixing(ONIndex1Y,I2084,TRUE,_xll.ohTrigger(RecalcTrigger,Trigger1Y)),NA())</f>
        <v>1.6113202716505626E-2</v>
      </c>
    </row>
    <row r="2085" spans="2:17" x14ac:dyDescent="0.2">
      <c r="B2085" s="39" t="s">
        <v>42</v>
      </c>
      <c r="D2085" s="42">
        <f>_xll.qlCalendarAdvance(Calendar,$D2084,B2085,"f",FALSE)</f>
        <v>53989</v>
      </c>
      <c r="E2085" s="177">
        <f>_xll.qlInterestRateIndexValueDate(IndexON,D2085)</f>
        <v>53989</v>
      </c>
      <c r="F2085" s="193">
        <f>IFERROR(_xll.qlIndexFixing(IndexON,D2085,TRUE,_xll.ohTrigger(RecalcTrigger,TriggerON)),NA())</f>
        <v>1.5612370009279175E-2</v>
      </c>
      <c r="H2085" s="42">
        <f>_xll.qlCalendarAdvance(Calendar,$H2084,B2085,"f",FALSE)</f>
        <v>53989</v>
      </c>
      <c r="I2085" s="177">
        <f>_xll.qlInterestRateIndexValueDate(Index1M,$H2085)</f>
        <v>53993</v>
      </c>
      <c r="J2085" s="182">
        <f>IFERROR(_xll.qlIndexFixing(Index1M,$H2085,TRUE,_xll.ohTrigger(RecalcTrigger,Trigger1M)),NA())</f>
        <v>1.5601616169759656E-2</v>
      </c>
      <c r="K2085" s="44">
        <f>IFERROR(_xll.qlIndexFixing(Index3M,H2085,TRUE,_xll.ohTrigger(RecalcTrigger,Trigger3M)),NA())</f>
        <v>1.5896792366656615E-2</v>
      </c>
      <c r="L2085" s="44">
        <f>IFERROR(_xll.qlIndexFixing(Index6M,$H2085,TRUE,_xll.ohTrigger(RecalcTrigger,Trigger6M)),NA())</f>
        <v>1.6006826008417727E-2</v>
      </c>
      <c r="M2085" s="183">
        <f>IFERROR(_xll.qlIndexFixing(Index1Y,$H2085,TRUE,_xll.ohTrigger(RecalcTrigger,Trigger1Y)),NA())</f>
        <v>1.6258762643759434E-2</v>
      </c>
      <c r="N2085" s="182">
        <f>IFERROR(_xll.qlIndexFixing(ONIndex1M,I2085,TRUE,_xll.ohTrigger(RecalcTrigger,Trigger1M)),NA())</f>
        <v>1.5588723824988548E-2</v>
      </c>
      <c r="O2085" s="44">
        <f>IFERROR(_xll.qlIndexFixing(ONIndex3M,I2085,TRUE,_xll.ohTrigger(RecalcTrigger,Trigger3M)),NA())</f>
        <v>1.5853890453323416E-2</v>
      </c>
      <c r="P2085" s="44">
        <f>IFERROR(_xll.qlIndexFixing(ONIndex6M,I2085,TRUE,_xll.ohTrigger(RecalcTrigger,Trigger6M)),NA())</f>
        <v>1.5929672031935738E-2</v>
      </c>
      <c r="Q2085" s="183">
        <f>IFERROR(_xll.qlIndexFixing(ONIndex1Y,I2085,TRUE,_xll.ohTrigger(RecalcTrigger,Trigger1Y)),NA())</f>
        <v>1.6113859335504799E-2</v>
      </c>
    </row>
    <row r="2086" spans="2:17" x14ac:dyDescent="0.2">
      <c r="B2086" s="39" t="s">
        <v>42</v>
      </c>
      <c r="D2086" s="42">
        <f>_xll.qlCalendarAdvance(Calendar,$D2085,B2086,"f",FALSE)</f>
        <v>53996</v>
      </c>
      <c r="E2086" s="177">
        <f>_xll.qlInterestRateIndexValueDate(IndexON,D2086)</f>
        <v>53996</v>
      </c>
      <c r="F2086" s="193">
        <f>IFERROR(_xll.qlIndexFixing(IndexON,D2086,TRUE,_xll.ohTrigger(RecalcTrigger,TriggerON)),NA())</f>
        <v>1.561467798229188E-2</v>
      </c>
      <c r="H2086" s="42">
        <f>_xll.qlCalendarAdvance(Calendar,$H2085,B2086,"f",FALSE)</f>
        <v>53996</v>
      </c>
      <c r="I2086" s="177">
        <f>_xll.qlInterestRateIndexValueDate(Index1M,$H2086)</f>
        <v>54000</v>
      </c>
      <c r="J2086" s="182">
        <f>IFERROR(_xll.qlIndexFixing(Index1M,$H2086,TRUE,_xll.ohTrigger(RecalcTrigger,Trigger1M)),NA())</f>
        <v>1.5602641771050862E-2</v>
      </c>
      <c r="K2086" s="44">
        <f>IFERROR(_xll.qlIndexFixing(Index3M,H2086,TRUE,_xll.ohTrigger(RecalcTrigger,Trigger3M)),NA())</f>
        <v>1.589852304967438E-2</v>
      </c>
      <c r="L2086" s="44">
        <f>IFERROR(_xll.qlIndexFixing(Index6M,$H2086,TRUE,_xll.ohTrigger(RecalcTrigger,Trigger6M)),NA())</f>
        <v>1.6007274282949912E-2</v>
      </c>
      <c r="M2086" s="183">
        <f>IFERROR(_xll.qlIndexFixing(Index1Y,$H2086,TRUE,_xll.ohTrigger(RecalcTrigger,Trigger1Y)),NA())</f>
        <v>1.6259155252139341E-2</v>
      </c>
      <c r="N2086" s="182">
        <f>IFERROR(_xll.qlIndexFixing(ONIndex1M,I2086,TRUE,_xll.ohTrigger(RecalcTrigger,Trigger1M)),NA())</f>
        <v>1.5590228021116204E-2</v>
      </c>
      <c r="O2086" s="44">
        <f>IFERROR(_xll.qlIndexFixing(ONIndex3M,I2086,TRUE,_xll.ohTrigger(RecalcTrigger,Trigger3M)),NA())</f>
        <v>1.5855750881295094E-2</v>
      </c>
      <c r="P2086" s="44">
        <f>IFERROR(_xll.qlIndexFixing(ONIndex6M,I2086,TRUE,_xll.ohTrigger(RecalcTrigger,Trigger6M)),NA())</f>
        <v>1.5930943459858682E-2</v>
      </c>
      <c r="Q2086" s="183">
        <f>IFERROR(_xll.qlIndexFixing(ONIndex1Y,I2086,TRUE,_xll.ohTrigger(RecalcTrigger,Trigger1Y)),NA())</f>
        <v>1.6114506312616683E-2</v>
      </c>
    </row>
    <row r="2087" spans="2:17" x14ac:dyDescent="0.2">
      <c r="B2087" s="39" t="s">
        <v>42</v>
      </c>
      <c r="D2087" s="42">
        <f>_xll.qlCalendarAdvance(Calendar,$D2086,B2087,"f",FALSE)</f>
        <v>54003</v>
      </c>
      <c r="E2087" s="177">
        <f>_xll.qlInterestRateIndexValueDate(IndexON,D2087)</f>
        <v>54003</v>
      </c>
      <c r="F2087" s="193">
        <f>IFERROR(_xll.qlIndexFixing(IndexON,D2087,TRUE,_xll.ohTrigger(RecalcTrigger,TriggerON)),NA())</f>
        <v>1.561696329295259E-2</v>
      </c>
      <c r="H2087" s="42">
        <f>_xll.qlCalendarAdvance(Calendar,$H2086,B2087,"f",FALSE)</f>
        <v>54003</v>
      </c>
      <c r="I2087" s="177">
        <f>_xll.qlInterestRateIndexValueDate(Index1M,$H2087)</f>
        <v>54007</v>
      </c>
      <c r="J2087" s="182">
        <f>IFERROR(_xll.qlIndexFixing(Index1M,$H2087,TRUE,_xll.ohTrigger(RecalcTrigger,Trigger1M)),NA())</f>
        <v>1.5604088348143641E-2</v>
      </c>
      <c r="K2087" s="44">
        <f>IFERROR(_xll.qlIndexFixing(Index3M,H2087,TRUE,_xll.ohTrigger(RecalcTrigger,Trigger3M)),NA())</f>
        <v>1.5900231513433543E-2</v>
      </c>
      <c r="L2087" s="44">
        <f>IFERROR(_xll.qlIndexFixing(Index6M,$H2087,TRUE,_xll.ohTrigger(RecalcTrigger,Trigger6M)),NA())</f>
        <v>1.6008094919571867E-2</v>
      </c>
      <c r="M2087" s="183">
        <f>IFERROR(_xll.qlIndexFixing(Index1Y,$H2087,TRUE,_xll.ohTrigger(RecalcTrigger,Trigger1Y)),NA())</f>
        <v>1.6259537341810501E-2</v>
      </c>
      <c r="N2087" s="182">
        <f>IFERROR(_xll.qlIndexFixing(ONIndex1M,I2087,TRUE,_xll.ohTrigger(RecalcTrigger,Trigger1M)),NA())</f>
        <v>1.559171094210221E-2</v>
      </c>
      <c r="O2087" s="44">
        <f>IFERROR(_xll.qlIndexFixing(ONIndex3M,I2087,TRUE,_xll.ohTrigger(RecalcTrigger,Trigger3M)),NA())</f>
        <v>1.585758952789007E-2</v>
      </c>
      <c r="P2087" s="44">
        <f>IFERROR(_xll.qlIndexFixing(ONIndex6M,I2087,TRUE,_xll.ohTrigger(RecalcTrigger,Trigger6M)),NA())</f>
        <v>1.5932182051408006E-2</v>
      </c>
      <c r="Q2087" s="183">
        <f>IFERROR(_xll.qlIndexFixing(ONIndex1Y,I2087,TRUE,_xll.ohTrigger(RecalcTrigger,Trigger1Y)),NA())</f>
        <v>1.6115143621222572E-2</v>
      </c>
    </row>
    <row r="2088" spans="2:17" x14ac:dyDescent="0.2">
      <c r="B2088" s="39" t="s">
        <v>42</v>
      </c>
      <c r="D2088" s="42">
        <f>_xll.qlCalendarAdvance(Calendar,$D2087,B2088,"f",FALSE)</f>
        <v>54010</v>
      </c>
      <c r="E2088" s="177">
        <f>_xll.qlInterestRateIndexValueDate(IndexON,D2088)</f>
        <v>54010</v>
      </c>
      <c r="F2088" s="193">
        <f>IFERROR(_xll.qlIndexFixing(IndexON,D2088,TRUE,_xll.ohTrigger(RecalcTrigger,TriggerON)),NA())</f>
        <v>1.5619225883947152E-2</v>
      </c>
      <c r="H2088" s="42">
        <f>_xll.qlCalendarAdvance(Calendar,$H2087,B2088,"f",FALSE)</f>
        <v>54010</v>
      </c>
      <c r="I2088" s="177">
        <f>_xll.qlInterestRateIndexValueDate(Index1M,$H2088)</f>
        <v>54014</v>
      </c>
      <c r="J2088" s="182">
        <f>IFERROR(_xll.qlIndexFixing(Index1M,$H2088,TRUE,_xll.ohTrigger(RecalcTrigger,Trigger1M)),NA())</f>
        <v>1.5605513479124866E-2</v>
      </c>
      <c r="K2088" s="44">
        <f>IFERROR(_xll.qlIndexFixing(Index3M,H2088,TRUE,_xll.ohTrigger(RecalcTrigger,Trigger3M)),NA())</f>
        <v>1.5901917701365433E-2</v>
      </c>
      <c r="L2088" s="44">
        <f>IFERROR(_xll.qlIndexFixing(Index6M,$H2088,TRUE,_xll.ohTrigger(RecalcTrigger,Trigger6M)),NA())</f>
        <v>1.6008881330509116E-2</v>
      </c>
      <c r="M2088" s="183">
        <f>IFERROR(_xll.qlIndexFixing(Index1Y,$H2088,TRUE,_xll.ohTrigger(RecalcTrigger,Trigger1Y)),NA())</f>
        <v>1.6259908885960919E-2</v>
      </c>
      <c r="N2088" s="182">
        <f>IFERROR(_xll.qlIndexFixing(ONIndex1M,I2088,TRUE,_xll.ohTrigger(RecalcTrigger,Trigger1M)),NA())</f>
        <v>1.5593172535908195E-2</v>
      </c>
      <c r="O2088" s="44">
        <f>IFERROR(_xll.qlIndexFixing(ONIndex3M,I2088,TRUE,_xll.ohTrigger(RecalcTrigger,Trigger3M)),NA())</f>
        <v>1.5859406337153104E-2</v>
      </c>
      <c r="P2088" s="44">
        <f>IFERROR(_xll.qlIndexFixing(ONIndex6M,I2088,TRUE,_xll.ohTrigger(RecalcTrigger,Trigger6M)),NA())</f>
        <v>1.5933387724889059E-2</v>
      </c>
      <c r="Q2088" s="183">
        <f>IFERROR(_xll.qlIndexFixing(ONIndex1Y,I2088,TRUE,_xll.ohTrigger(RecalcTrigger,Trigger1Y)),NA())</f>
        <v>1.6115771234943566E-2</v>
      </c>
    </row>
    <row r="2089" spans="2:17" x14ac:dyDescent="0.2">
      <c r="B2089" s="39" t="s">
        <v>42</v>
      </c>
      <c r="D2089" s="42">
        <f>_xll.qlCalendarAdvance(Calendar,$D2088,B2089,"f",FALSE)</f>
        <v>54017</v>
      </c>
      <c r="E2089" s="177">
        <f>_xll.qlInterestRateIndexValueDate(IndexON,D2089)</f>
        <v>54017</v>
      </c>
      <c r="F2089" s="193">
        <f>IFERROR(_xll.qlIndexFixing(IndexON,D2089,TRUE,_xll.ohTrigger(RecalcTrigger,TriggerON)),NA())</f>
        <v>1.5621465697961412E-2</v>
      </c>
      <c r="H2089" s="42">
        <f>_xll.qlCalendarAdvance(Calendar,$H2088,B2089,"f",FALSE)</f>
        <v>54017</v>
      </c>
      <c r="I2089" s="177">
        <f>_xll.qlInterestRateIndexValueDate(Index1M,$H2089)</f>
        <v>54021</v>
      </c>
      <c r="J2089" s="182">
        <f>IFERROR(_xll.qlIndexFixing(Index1M,$H2089,TRUE,_xll.ohTrigger(RecalcTrigger,Trigger1M)),NA())</f>
        <v>1.5607789943265227E-2</v>
      </c>
      <c r="K2089" s="44">
        <f>IFERROR(_xll.qlIndexFixing(Index3M,H2089,TRUE,_xll.ohTrigger(RecalcTrigger,Trigger3M)),NA())</f>
        <v>1.5903581556895308E-2</v>
      </c>
      <c r="L2089" s="44">
        <f>IFERROR(_xll.qlIndexFixing(Index6M,$H2089,TRUE,_xll.ohTrigger(RecalcTrigger,Trigger6M)),NA())</f>
        <v>1.600963343322373E-2</v>
      </c>
      <c r="M2089" s="183">
        <f>IFERROR(_xll.qlIndexFixing(Index1Y,$H2089,TRUE,_xll.ohTrigger(RecalcTrigger,Trigger1Y)),NA())</f>
        <v>1.6260269857777728E-2</v>
      </c>
      <c r="N2089" s="182">
        <f>IFERROR(_xll.qlIndexFixing(ONIndex1M,I2089,TRUE,_xll.ohTrigger(RecalcTrigger,Trigger1M)),NA())</f>
        <v>1.5594612751135273E-2</v>
      </c>
      <c r="O2089" s="44">
        <f>IFERROR(_xll.qlIndexFixing(ONIndex3M,I2089,TRUE,_xll.ohTrigger(RecalcTrigger,Trigger3M)),NA())</f>
        <v>1.5861201252649337E-2</v>
      </c>
      <c r="P2089" s="44">
        <f>IFERROR(_xll.qlIndexFixing(ONIndex6M,I2089,TRUE,_xll.ohTrigger(RecalcTrigger,Trigger6M)),NA())</f>
        <v>1.5934560398527253E-2</v>
      </c>
      <c r="Q2089" s="183">
        <f>IFERROR(_xll.qlIndexFixing(ONIndex1Y,I2089,TRUE,_xll.ohTrigger(RecalcTrigger,Trigger1Y)),NA())</f>
        <v>1.611638912772051E-2</v>
      </c>
    </row>
    <row r="2090" spans="2:17" x14ac:dyDescent="0.2">
      <c r="B2090" s="39" t="s">
        <v>42</v>
      </c>
      <c r="D2090" s="42">
        <f>_xll.qlCalendarAdvance(Calendar,$D2089,B2090,"f",FALSE)</f>
        <v>54024</v>
      </c>
      <c r="E2090" s="177">
        <f>_xll.qlInterestRateIndexValueDate(IndexON,D2090)</f>
        <v>54024</v>
      </c>
      <c r="F2090" s="193">
        <f>IFERROR(_xll.qlIndexFixing(IndexON,D2090,TRUE,_xll.ohTrigger(RecalcTrigger,TriggerON)),NA())</f>
        <v>1.5623682678320705E-2</v>
      </c>
      <c r="H2090" s="42">
        <f>_xll.qlCalendarAdvance(Calendar,$H2089,B2090,"f",FALSE)</f>
        <v>54024</v>
      </c>
      <c r="I2090" s="177">
        <f>_xll.qlInterestRateIndexValueDate(Index1M,$H2090)</f>
        <v>54028</v>
      </c>
      <c r="J2090" s="182">
        <f>IFERROR(_xll.qlIndexFixing(Index1M,$H2090,TRUE,_xll.ohTrigger(RecalcTrigger,Trigger1M)),NA())</f>
        <v>1.560873419136663E-2</v>
      </c>
      <c r="K2090" s="44">
        <f>IFERROR(_xll.qlIndexFixing(Index3M,H2090,TRUE,_xll.ohTrigger(RecalcTrigger,Trigger3M)),NA())</f>
        <v>1.5904759141320224E-2</v>
      </c>
      <c r="L2090" s="44">
        <f>IFERROR(_xll.qlIndexFixing(Index6M,$H2090,TRUE,_xll.ohTrigger(RecalcTrigger,Trigger6M)),NA())</f>
        <v>1.601074545670671E-2</v>
      </c>
      <c r="M2090" s="183">
        <f>IFERROR(_xll.qlIndexFixing(Index1Y,$H2090,TRUE,_xll.ohTrigger(RecalcTrigger,Trigger1Y)),NA())</f>
        <v>1.6260620230449586E-2</v>
      </c>
      <c r="N2090" s="182">
        <f>IFERROR(_xll.qlIndexFixing(ONIndex1M,I2090,TRUE,_xll.ohTrigger(RecalcTrigger,Trigger1M)),NA())</f>
        <v>1.5596031535904942E-2</v>
      </c>
      <c r="O2090" s="44">
        <f>IFERROR(_xll.qlIndexFixing(ONIndex3M,I2090,TRUE,_xll.ohTrigger(RecalcTrigger,Trigger3M)),NA())</f>
        <v>1.5862974218263659E-2</v>
      </c>
      <c r="P2090" s="44">
        <f>IFERROR(_xll.qlIndexFixing(ONIndex6M,I2090,TRUE,_xll.ohTrigger(RecalcTrigger,Trigger6M)),NA())</f>
        <v>1.5935699990228258E-2</v>
      </c>
      <c r="Q2090" s="183">
        <f>IFERROR(_xll.qlIndexFixing(ONIndex1Y,I2090,TRUE,_xll.ohTrigger(RecalcTrigger,Trigger1Y)),NA())</f>
        <v>1.6116997272774825E-2</v>
      </c>
    </row>
    <row r="2091" spans="2:17" x14ac:dyDescent="0.2">
      <c r="B2091" s="39" t="s">
        <v>42</v>
      </c>
      <c r="D2091" s="42">
        <f>_xll.qlCalendarAdvance(Calendar,$D2090,B2091,"f",FALSE)</f>
        <v>54031</v>
      </c>
      <c r="E2091" s="177">
        <f>_xll.qlInterestRateIndexValueDate(IndexON,D2091)</f>
        <v>54031</v>
      </c>
      <c r="F2091" s="193">
        <f>IFERROR(_xll.qlIndexFixing(IndexON,D2091,TRUE,_xll.ohTrigger(RecalcTrigger,TriggerON)),NA())</f>
        <v>1.5625876767710878E-2</v>
      </c>
      <c r="H2091" s="42">
        <f>_xll.qlCalendarAdvance(Calendar,$H2090,B2091,"f",FALSE)</f>
        <v>54031</v>
      </c>
      <c r="I2091" s="177">
        <f>_xll.qlInterestRateIndexValueDate(Index1M,$H2091)</f>
        <v>54035</v>
      </c>
      <c r="J2091" s="182">
        <f>IFERROR(_xll.qlIndexFixing(Index1M,$H2091,TRUE,_xll.ohTrigger(RecalcTrigger,Trigger1M)),NA())</f>
        <v>1.56100931845169E-2</v>
      </c>
      <c r="K2091" s="44">
        <f>IFERROR(_xll.qlIndexFixing(Index3M,H2091,TRUE,_xll.ohTrigger(RecalcTrigger,Trigger3M)),NA())</f>
        <v>1.5906379704811097E-2</v>
      </c>
      <c r="L2091" s="44">
        <f>IFERROR(_xll.qlIndexFixing(Index6M,$H2091,TRUE,_xll.ohTrigger(RecalcTrigger,Trigger6M)),NA())</f>
        <v>1.6011426234382689E-2</v>
      </c>
      <c r="M2091" s="183">
        <f>IFERROR(_xll.qlIndexFixing(Index1Y,$H2091,TRUE,_xll.ohTrigger(RecalcTrigger,Trigger1Y)),NA())</f>
        <v>1.6260959977165375E-2</v>
      </c>
      <c r="N2091" s="182">
        <f>IFERROR(_xll.qlIndexFixing(ONIndex1M,I2091,TRUE,_xll.ohTrigger(RecalcTrigger,Trigger1M)),NA())</f>
        <v>1.5597428838418637E-2</v>
      </c>
      <c r="O2091" s="44">
        <f>IFERROR(_xll.qlIndexFixing(ONIndex3M,I2091,TRUE,_xll.ohTrigger(RecalcTrigger,Trigger3M)),NA())</f>
        <v>1.5864725177241468E-2</v>
      </c>
      <c r="P2091" s="44">
        <f>IFERROR(_xll.qlIndexFixing(ONIndex6M,I2091,TRUE,_xll.ohTrigger(RecalcTrigger,Trigger6M)),NA())</f>
        <v>1.5936806418457294E-2</v>
      </c>
      <c r="Q2091" s="183">
        <f>IFERROR(_xll.qlIndexFixing(ONIndex1Y,I2091,TRUE,_xll.ohTrigger(RecalcTrigger,Trigger1Y)),NA())</f>
        <v>1.611759564396742E-2</v>
      </c>
    </row>
    <row r="2092" spans="2:17" x14ac:dyDescent="0.2">
      <c r="B2092" s="39" t="s">
        <v>42</v>
      </c>
      <c r="D2092" s="42">
        <f>_xll.qlCalendarAdvance(Calendar,$D2091,B2092,"f",FALSE)</f>
        <v>54038</v>
      </c>
      <c r="E2092" s="177">
        <f>_xll.qlInterestRateIndexValueDate(IndexON,D2092)</f>
        <v>54038</v>
      </c>
      <c r="F2092" s="193">
        <f>IFERROR(_xll.qlIndexFixing(IndexON,D2092,TRUE,_xll.ohTrigger(RecalcTrigger,TriggerON)),NA())</f>
        <v>1.5628047908897713E-2</v>
      </c>
      <c r="H2092" s="42">
        <f>_xll.qlCalendarAdvance(Calendar,$H2091,B2092,"f",FALSE)</f>
        <v>54038</v>
      </c>
      <c r="I2092" s="177">
        <f>_xll.qlInterestRateIndexValueDate(Index1M,$H2092)</f>
        <v>54042</v>
      </c>
      <c r="J2092" s="182">
        <f>IFERROR(_xll.qlIndexFixing(Index1M,$H2092,TRUE,_xll.ohTrigger(RecalcTrigger,Trigger1M)),NA())</f>
        <v>1.5611430519747843E-2</v>
      </c>
      <c r="K2092" s="44">
        <f>IFERROR(_xll.qlIndexFixing(Index3M,H2092,TRUE,_xll.ohTrigger(RecalcTrigger,Trigger3M)),NA())</f>
        <v>1.5907977771213822E-2</v>
      </c>
      <c r="L2092" s="44">
        <f>IFERROR(_xll.qlIndexFixing(Index6M,$H2092,TRUE,_xll.ohTrigger(RecalcTrigger,Trigger6M)),NA())</f>
        <v>1.6012072448809797E-2</v>
      </c>
      <c r="M2092" s="183">
        <f>IFERROR(_xll.qlIndexFixing(Index1Y,$H2092,TRUE,_xll.ohTrigger(RecalcTrigger,Trigger1Y)),NA())</f>
        <v>1.6261289071113752E-2</v>
      </c>
      <c r="N2092" s="182">
        <f>IFERROR(_xll.qlIndexFixing(ONIndex1M,I2092,TRUE,_xll.ohTrigger(RecalcTrigger,Trigger1M)),NA())</f>
        <v>1.5598804607197536E-2</v>
      </c>
      <c r="O2092" s="44">
        <f>IFERROR(_xll.qlIndexFixing(ONIndex3M,I2092,TRUE,_xll.ohTrigger(RecalcTrigger,Trigger3M)),NA())</f>
        <v>1.5866454073707459E-2</v>
      </c>
      <c r="P2092" s="44">
        <f>IFERROR(_xll.qlIndexFixing(ONIndex6M,I2092,TRUE,_xll.ohTrigger(RecalcTrigger,Trigger6M)),NA())</f>
        <v>1.5937879601279903E-2</v>
      </c>
      <c r="Q2092" s="183">
        <f>IFERROR(_xll.qlIndexFixing(ONIndex1Y,I2092,TRUE,_xll.ohTrigger(RecalcTrigger,Trigger1Y)),NA())</f>
        <v>1.6118184214999332E-2</v>
      </c>
    </row>
    <row r="2093" spans="2:17" x14ac:dyDescent="0.2">
      <c r="B2093" s="39" t="s">
        <v>42</v>
      </c>
      <c r="D2093" s="42">
        <f>_xll.qlCalendarAdvance(Calendar,$D2092,B2093,"f",FALSE)</f>
        <v>54045</v>
      </c>
      <c r="E2093" s="177">
        <f>_xll.qlInterestRateIndexValueDate(IndexON,D2093)</f>
        <v>54045</v>
      </c>
      <c r="F2093" s="193">
        <f>IFERROR(_xll.qlIndexFixing(IndexON,D2093,TRUE,_xll.ohTrigger(RecalcTrigger,TriggerON)),NA())</f>
        <v>1.5630196044726929E-2</v>
      </c>
      <c r="H2093" s="42">
        <f>_xll.qlCalendarAdvance(Calendar,$H2092,B2093,"f",FALSE)</f>
        <v>54045</v>
      </c>
      <c r="I2093" s="177">
        <f>_xll.qlInterestRateIndexValueDate(Index1M,$H2093)</f>
        <v>54049</v>
      </c>
      <c r="J2093" s="182">
        <f>IFERROR(_xll.qlIndexFixing(Index1M,$H2093,TRUE,_xll.ohTrigger(RecalcTrigger,Trigger1M)),NA())</f>
        <v>1.5612746145273785E-2</v>
      </c>
      <c r="K2093" s="44">
        <f>IFERROR(_xll.qlIndexFixing(Index3M,H2093,TRUE,_xll.ohTrigger(RecalcTrigger,Trigger3M)),NA())</f>
        <v>1.5909553283966173E-2</v>
      </c>
      <c r="L2093" s="44">
        <f>IFERROR(_xll.qlIndexFixing(Index6M,$H2093,TRUE,_xll.ohTrigger(RecalcTrigger,Trigger6M)),NA())</f>
        <v>1.6012684017454704E-2</v>
      </c>
      <c r="M2093" s="183">
        <f>IFERROR(_xll.qlIndexFixing(Index1Y,$H2093,TRUE,_xll.ohTrigger(RecalcTrigger,Trigger1Y)),NA())</f>
        <v>1.6261607485483814E-2</v>
      </c>
      <c r="N2093" s="182">
        <f>IFERROR(_xll.qlIndexFixing(ONIndex1M,I2093,TRUE,_xll.ohTrigger(RecalcTrigger,Trigger1M)),NA())</f>
        <v>1.5601408459771093E-2</v>
      </c>
      <c r="O2093" s="44">
        <f>IFERROR(_xll.qlIndexFixing(ONIndex3M,I2093,TRUE,_xll.ohTrigger(RecalcTrigger,Trigger3M)),NA())</f>
        <v>1.5869584905701117E-2</v>
      </c>
      <c r="P2093" s="44">
        <f>IFERROR(_xll.qlIndexFixing(ONIndex6M,I2093,TRUE,_xll.ohTrigger(RecalcTrigger,Trigger6M)),NA())</f>
        <v>1.5940060400234657E-2</v>
      </c>
      <c r="Q2093" s="183">
        <f>IFERROR(_xll.qlIndexFixing(ONIndex1Y,I2093,TRUE,_xll.ohTrigger(RecalcTrigger,Trigger1Y)),NA())</f>
        <v>1.6119729650698744E-2</v>
      </c>
    </row>
    <row r="2094" spans="2:17" x14ac:dyDescent="0.2">
      <c r="B2094" s="39" t="s">
        <v>42</v>
      </c>
      <c r="D2094" s="42">
        <f>_xll.qlCalendarAdvance(Calendar,$D2093,B2094,"f",FALSE)</f>
        <v>54053</v>
      </c>
      <c r="E2094" s="177">
        <f>_xll.qlInterestRateIndexValueDate(IndexON,D2094)</f>
        <v>54053</v>
      </c>
      <c r="F2094" s="193">
        <f>IFERROR(_xll.qlIndexFixing(IndexON,D2094,TRUE,_xll.ohTrigger(RecalcTrigger,TriggerON)),NA())</f>
        <v>1.5633602747247011E-2</v>
      </c>
      <c r="H2094" s="42">
        <f>_xll.qlCalendarAdvance(Calendar,$H2093,B2094,"f",FALSE)</f>
        <v>54053</v>
      </c>
      <c r="I2094" s="177">
        <f>_xll.qlInterestRateIndexValueDate(Index1M,$H2094)</f>
        <v>54057</v>
      </c>
      <c r="J2094" s="182">
        <f>IFERROR(_xll.qlIndexFixing(Index1M,$H2094,TRUE,_xll.ohTrigger(RecalcTrigger,Trigger1M)),NA())</f>
        <v>1.5614223067543429E-2</v>
      </c>
      <c r="K2094" s="44">
        <f>IFERROR(_xll.qlIndexFixing(Index3M,H2094,TRUE,_xll.ohTrigger(RecalcTrigger,Trigger3M)),NA())</f>
        <v>1.5911326180687909E-2</v>
      </c>
      <c r="L2094" s="44">
        <f>IFERROR(_xll.qlIndexFixing(Index6M,$H2094,TRUE,_xll.ohTrigger(RecalcTrigger,Trigger6M)),NA())</f>
        <v>1.601295635612672E-2</v>
      </c>
      <c r="M2094" s="183">
        <f>IFERROR(_xll.qlIndexFixing(Index1Y,$H2094,TRUE,_xll.ohTrigger(RecalcTrigger,Trigger1Y)),NA())</f>
        <v>1.6261958276193735E-2</v>
      </c>
      <c r="N2094" s="182">
        <f>IFERROR(_xll.qlIndexFixing(ONIndex1M,I2094,TRUE,_xll.ohTrigger(RecalcTrigger,Trigger1M)),NA())</f>
        <v>1.5602731830943739E-2</v>
      </c>
      <c r="O2094" s="44">
        <f>IFERROR(_xll.qlIndexFixing(ONIndex3M,I2094,TRUE,_xll.ohTrigger(RecalcTrigger,Trigger3M)),NA())</f>
        <v>1.5871260134163734E-2</v>
      </c>
      <c r="P2094" s="44">
        <f>IFERROR(_xll.qlIndexFixing(ONIndex6M,I2094,TRUE,_xll.ohTrigger(RecalcTrigger,Trigger6M)),NA())</f>
        <v>1.594105259075107E-2</v>
      </c>
      <c r="Q2094" s="183">
        <f>IFERROR(_xll.qlIndexFixing(ONIndex1Y,I2094,TRUE,_xll.ohTrigger(RecalcTrigger,Trigger1Y)),NA())</f>
        <v>1.6120294361749998E-2</v>
      </c>
    </row>
    <row r="2095" spans="2:17" x14ac:dyDescent="0.2">
      <c r="B2095" s="39" t="s">
        <v>42</v>
      </c>
      <c r="D2095" s="42">
        <f>_xll.qlCalendarAdvance(Calendar,$D2094,B2095,"f",FALSE)</f>
        <v>54060</v>
      </c>
      <c r="E2095" s="177">
        <f>_xll.qlInterestRateIndexValueDate(IndexON,D2095)</f>
        <v>54060</v>
      </c>
      <c r="F2095" s="193">
        <f>IFERROR(_xll.qlIndexFixing(IndexON,D2095,TRUE,_xll.ohTrigger(RecalcTrigger,TriggerON)),NA())</f>
        <v>1.5635698266978082E-2</v>
      </c>
      <c r="H2095" s="42">
        <f>_xll.qlCalendarAdvance(Calendar,$H2094,B2095,"f",FALSE)</f>
        <v>54060</v>
      </c>
      <c r="I2095" s="177">
        <f>_xll.qlInterestRateIndexValueDate(Index1M,$H2095)</f>
        <v>54064</v>
      </c>
      <c r="J2095" s="182">
        <f>IFERROR(_xll.qlIndexFixing(Index1M,$H2095,TRUE,_xll.ohTrigger(RecalcTrigger,Trigger1M)),NA())</f>
        <v>1.5615491997848776E-2</v>
      </c>
      <c r="K2095" s="44">
        <f>IFERROR(_xll.qlIndexFixing(Index3M,H2095,TRUE,_xll.ohTrigger(RecalcTrigger,Trigger3M)),NA())</f>
        <v>1.5912853173706974E-2</v>
      </c>
      <c r="L2095" s="44">
        <f>IFERROR(_xll.qlIndexFixing(Index6M,$H2095,TRUE,_xll.ohTrigger(RecalcTrigger,Trigger6M)),NA())</f>
        <v>1.6013495897668276E-2</v>
      </c>
      <c r="M2095" s="183">
        <f>IFERROR(_xll.qlIndexFixing(Index1Y,$H2095,TRUE,_xll.ohTrigger(RecalcTrigger,Trigger1Y)),NA())</f>
        <v>1.6262253715473553E-2</v>
      </c>
      <c r="N2095" s="182">
        <f>IFERROR(_xll.qlIndexFixing(ONIndex1M,I2095,TRUE,_xll.ohTrigger(RecalcTrigger,Trigger1M)),NA())</f>
        <v>1.5602987684601999E-2</v>
      </c>
      <c r="O2095" s="44">
        <f>IFERROR(_xll.qlIndexFixing(ONIndex3M,I2095,TRUE,_xll.ohTrigger(RecalcTrigger,Trigger3M)),NA())</f>
        <v>1.5871743487334555E-2</v>
      </c>
      <c r="P2095" s="44">
        <f>IFERROR(_xll.qlIndexFixing(ONIndex6M,I2095,TRUE,_xll.ohTrigger(RecalcTrigger,Trigger6M)),NA())</f>
        <v>1.5941035113691271E-2</v>
      </c>
      <c r="Q2095" s="183">
        <f>IFERROR(_xll.qlIndexFixing(ONIndex1Y,I2095,TRUE,_xll.ohTrigger(RecalcTrigger,Trigger1Y)),NA())</f>
        <v>1.6119969913868104E-2</v>
      </c>
    </row>
    <row r="2096" spans="2:17" x14ac:dyDescent="0.2">
      <c r="B2096" s="39" t="s">
        <v>42</v>
      </c>
      <c r="D2096" s="42">
        <f>_xll.qlCalendarAdvance(Calendar,$D2095,B2096,"f",FALSE)</f>
        <v>54067</v>
      </c>
      <c r="E2096" s="177">
        <f>_xll.qlInterestRateIndexValueDate(IndexON,D2096)</f>
        <v>54067</v>
      </c>
      <c r="F2096" s="193">
        <f>IFERROR(_xll.qlIndexFixing(IndexON,D2096,TRUE,_xll.ohTrigger(RecalcTrigger,TriggerON)),NA())</f>
        <v>1.5637770591823141E-2</v>
      </c>
      <c r="H2096" s="42">
        <f>_xll.qlCalendarAdvance(Calendar,$H2095,B2096,"f",FALSE)</f>
        <v>54067</v>
      </c>
      <c r="I2096" s="177">
        <f>_xll.qlInterestRateIndexValueDate(Index1M,$H2096)</f>
        <v>54071</v>
      </c>
      <c r="J2096" s="182">
        <f>IFERROR(_xll.qlIndexFixing(Index1M,$H2096,TRUE,_xll.ohTrigger(RecalcTrigger,Trigger1M)),NA())</f>
        <v>1.5616739055665787E-2</v>
      </c>
      <c r="K2096" s="44">
        <f>IFERROR(_xll.qlIndexFixing(Index3M,H2096,TRUE,_xll.ohTrigger(RecalcTrigger,Trigger3M)),NA())</f>
        <v>1.5914357435292598E-2</v>
      </c>
      <c r="L2096" s="44">
        <f>IFERROR(_xll.qlIndexFixing(Index6M,$H2096,TRUE,_xll.ohTrigger(RecalcTrigger,Trigger6M)),NA())</f>
        <v>1.601400054148468E-2</v>
      </c>
      <c r="M2096" s="183">
        <f>IFERROR(_xll.qlIndexFixing(Index1Y,$H2096,TRUE,_xll.ohTrigger(RecalcTrigger,Trigger1Y)),NA())</f>
        <v>1.6262538390914148E-2</v>
      </c>
      <c r="N2096" s="182">
        <f>IFERROR(_xll.qlIndexFixing(ONIndex1M,I2096,TRUE,_xll.ohTrigger(RecalcTrigger,Trigger1M)),NA())</f>
        <v>1.5604273690543735E-2</v>
      </c>
      <c r="O2096" s="44">
        <f>IFERROR(_xll.qlIndexFixing(ONIndex3M,I2096,TRUE,_xll.ohTrigger(RecalcTrigger,Trigger3M)),NA())</f>
        <v>1.5873380381155044E-2</v>
      </c>
      <c r="P2096" s="44">
        <f>IFERROR(_xll.qlIndexFixing(ONIndex6M,I2096,TRUE,_xll.ohTrigger(RecalcTrigger,Trigger6M)),NA())</f>
        <v>1.5941969693544777E-2</v>
      </c>
      <c r="Q2096" s="183">
        <f>IFERROR(_xll.qlIndexFixing(ONIndex1Y,I2096,TRUE,_xll.ohTrigger(RecalcTrigger,Trigger1Y)),NA())</f>
        <v>1.6120517602962181E-2</v>
      </c>
    </row>
    <row r="2097" spans="2:17" x14ac:dyDescent="0.2">
      <c r="B2097" s="39" t="s">
        <v>42</v>
      </c>
      <c r="D2097" s="42">
        <f>_xll.qlCalendarAdvance(Calendar,$D2096,B2097,"f",FALSE)</f>
        <v>54074</v>
      </c>
      <c r="E2097" s="177">
        <f>_xll.qlInterestRateIndexValueDate(IndexON,D2097)</f>
        <v>54074</v>
      </c>
      <c r="F2097" s="193">
        <f>IFERROR(_xll.qlIndexFixing(IndexON,D2097,TRUE,_xll.ohTrigger(RecalcTrigger,TriggerON)),NA())</f>
        <v>1.5639819664654553E-2</v>
      </c>
      <c r="H2097" s="42">
        <f>_xll.qlCalendarAdvance(Calendar,$H2096,B2097,"f",FALSE)</f>
        <v>54074</v>
      </c>
      <c r="I2097" s="177">
        <f>_xll.qlInterestRateIndexValueDate(Index1M,$H2097)</f>
        <v>54078</v>
      </c>
      <c r="J2097" s="182">
        <f>IFERROR(_xll.qlIndexFixing(Index1M,$H2097,TRUE,_xll.ohTrigger(RecalcTrigger,Trigger1M)),NA())</f>
        <v>1.5617964189193317E-2</v>
      </c>
      <c r="K2097" s="44">
        <f>IFERROR(_xll.qlIndexFixing(Index3M,H2097,TRUE,_xll.ohTrigger(RecalcTrigger,Trigger3M)),NA())</f>
        <v>1.5915838908881676E-2</v>
      </c>
      <c r="L2097" s="44">
        <f>IFERROR(_xll.qlIndexFixing(Index6M,$H2097,TRUE,_xll.ohTrigger(RecalcTrigger,Trigger6M)),NA())</f>
        <v>1.6014470205052058E-2</v>
      </c>
      <c r="M2097" s="183">
        <f>IFERROR(_xll.qlIndexFixing(Index1Y,$H2097,TRUE,_xll.ohTrigger(RecalcTrigger,Trigger1Y)),NA())</f>
        <v>1.6262812275706372E-2</v>
      </c>
      <c r="N2097" s="182">
        <f>IFERROR(_xll.qlIndexFixing(ONIndex1M,I2097,TRUE,_xll.ohTrigger(RecalcTrigger,Trigger1M)),NA())</f>
        <v>1.560553789664354E-2</v>
      </c>
      <c r="O2097" s="44">
        <f>IFERROR(_xll.qlIndexFixing(ONIndex3M,I2097,TRUE,_xll.ohTrigger(RecalcTrigger,Trigger3M)),NA())</f>
        <v>1.5874994922935315E-2</v>
      </c>
      <c r="P2097" s="44">
        <f>IFERROR(_xll.qlIndexFixing(ONIndex6M,I2097,TRUE,_xll.ohTrigger(RecalcTrigger,Trigger6M)),NA())</f>
        <v>1.5942870607208448E-2</v>
      </c>
      <c r="Q2097" s="183">
        <f>IFERROR(_xll.qlIndexFixing(ONIndex1Y,I2097,TRUE,_xll.ohTrigger(RecalcTrigger,Trigger1Y)),NA())</f>
        <v>1.6121055356244085E-2</v>
      </c>
    </row>
    <row r="2098" spans="2:17" x14ac:dyDescent="0.2">
      <c r="B2098" s="39" t="s">
        <v>42</v>
      </c>
      <c r="D2098" s="42">
        <f>_xll.qlCalendarAdvance(Calendar,$D2097,B2098,"f",FALSE)</f>
        <v>54081</v>
      </c>
      <c r="E2098" s="177">
        <f>_xll.qlInterestRateIndexValueDate(IndexON,D2098)</f>
        <v>54081</v>
      </c>
      <c r="F2098" s="193">
        <f>IFERROR(_xll.qlIndexFixing(IndexON,D2098,TRUE,_xll.ohTrigger(RecalcTrigger,TriggerON)),NA())</f>
        <v>1.5641845428371326E-2</v>
      </c>
      <c r="H2098" s="42">
        <f>_xll.qlCalendarAdvance(Calendar,$H2097,B2098,"f",FALSE)</f>
        <v>54081</v>
      </c>
      <c r="I2098" s="177">
        <f>_xll.qlInterestRateIndexValueDate(Index1M,$H2098)</f>
        <v>54085</v>
      </c>
      <c r="J2098" s="182">
        <f>IFERROR(_xll.qlIndexFixing(Index1M,$H2098,TRUE,_xll.ohTrigger(RecalcTrigger,Trigger1M)),NA())</f>
        <v>1.5619167346640537E-2</v>
      </c>
      <c r="K2098" s="44">
        <f>IFERROR(_xll.qlIndexFixing(Index3M,H2098,TRUE,_xll.ohTrigger(RecalcTrigger,Trigger3M)),NA())</f>
        <v>1.5917297537906713E-2</v>
      </c>
      <c r="L2098" s="44">
        <f>IFERROR(_xll.qlIndexFixing(Index6M,$H2098,TRUE,_xll.ohTrigger(RecalcTrigger,Trigger6M)),NA())</f>
        <v>1.6014904805849606E-2</v>
      </c>
      <c r="M2098" s="183">
        <f>IFERROR(_xll.qlIndexFixing(Index1Y,$H2098,TRUE,_xll.ohTrigger(RecalcTrigger,Trigger1Y)),NA())</f>
        <v>1.6263075343041063E-2</v>
      </c>
      <c r="N2098" s="182">
        <f>IFERROR(_xll.qlIndexFixing(ONIndex1M,I2098,TRUE,_xll.ohTrigger(RecalcTrigger,Trigger1M)),NA())</f>
        <v>1.5606780251182784E-2</v>
      </c>
      <c r="O2098" s="44">
        <f>IFERROR(_xll.qlIndexFixing(ONIndex3M,I2098,TRUE,_xll.ohTrigger(RecalcTrigger,Trigger3M)),NA())</f>
        <v>1.5876587055920766E-2</v>
      </c>
      <c r="P2098" s="44">
        <f>IFERROR(_xll.qlIndexFixing(ONIndex6M,I2098,TRUE,_xll.ohTrigger(RecalcTrigger,Trigger6M)),NA())</f>
        <v>1.5943737772667887E-2</v>
      </c>
      <c r="Q2098" s="183">
        <f>IFERROR(_xll.qlIndexFixing(ONIndex1Y,I2098,TRUE,_xll.ohTrigger(RecalcTrigger,Trigger1Y)),NA())</f>
        <v>1.6121583147494789E-2</v>
      </c>
    </row>
    <row r="2099" spans="2:17" x14ac:dyDescent="0.2">
      <c r="B2099" s="39" t="s">
        <v>42</v>
      </c>
      <c r="D2099" s="42">
        <f>_xll.qlCalendarAdvance(Calendar,$D2098,B2099,"f",FALSE)</f>
        <v>54088</v>
      </c>
      <c r="E2099" s="177">
        <f>_xll.qlInterestRateIndexValueDate(IndexON,D2099)</f>
        <v>54088</v>
      </c>
      <c r="F2099" s="193">
        <f>IFERROR(_xll.qlIndexFixing(IndexON,D2099,TRUE,_xll.ohTrigger(RecalcTrigger,TriggerON)),NA())</f>
        <v>1.564384782587247E-2</v>
      </c>
      <c r="H2099" s="42">
        <f>_xll.qlCalendarAdvance(Calendar,$H2098,B2099,"f",FALSE)</f>
        <v>54088</v>
      </c>
      <c r="I2099" s="177">
        <f>_xll.qlInterestRateIndexValueDate(Index1M,$H2099)</f>
        <v>54092</v>
      </c>
      <c r="J2099" s="182">
        <f>IFERROR(_xll.qlIndexFixing(Index1M,$H2099,TRUE,_xll.ohTrigger(RecalcTrigger,Trigger1M)),NA())</f>
        <v>1.5619505919208338E-2</v>
      </c>
      <c r="K2099" s="44">
        <f>IFERROR(_xll.qlIndexFixing(Index3M,H2099,TRUE,_xll.ohTrigger(RecalcTrigger,Trigger3M)),NA())</f>
        <v>1.5918283535168776E-2</v>
      </c>
      <c r="L2099" s="44">
        <f>IFERROR(_xll.qlIndexFixing(Index6M,$H2099,TRUE,_xll.ohTrigger(RecalcTrigger,Trigger6M)),NA())</f>
        <v>1.6015304261356517E-2</v>
      </c>
      <c r="M2099" s="183">
        <f>IFERROR(_xll.qlIndexFixing(Index1Y,$H2099,TRUE,_xll.ohTrigger(RecalcTrigger,Trigger1Y)),NA())</f>
        <v>1.6263327566109508E-2</v>
      </c>
      <c r="N2099" s="182">
        <f>IFERROR(_xll.qlIndexFixing(ONIndex1M,I2099,TRUE,_xll.ohTrigger(RecalcTrigger,Trigger1M)),NA())</f>
        <v>1.5608000702362901E-2</v>
      </c>
      <c r="O2099" s="44">
        <f>IFERROR(_xll.qlIndexFixing(ONIndex3M,I2099,TRUE,_xll.ohTrigger(RecalcTrigger,Trigger3M)),NA())</f>
        <v>1.5878156724156156E-2</v>
      </c>
      <c r="P2099" s="44">
        <f>IFERROR(_xll.qlIndexFixing(ONIndex6M,I2099,TRUE,_xll.ohTrigger(RecalcTrigger,Trigger6M)),NA())</f>
        <v>1.5944571108228445E-2</v>
      </c>
      <c r="Q2099" s="183">
        <f>IFERROR(_xll.qlIndexFixing(ONIndex1Y,I2099,TRUE,_xll.ohTrigger(RecalcTrigger,Trigger1Y)),NA())</f>
        <v>1.6122100949935714E-2</v>
      </c>
    </row>
    <row r="2100" spans="2:17" x14ac:dyDescent="0.2">
      <c r="B2100" s="39" t="s">
        <v>42</v>
      </c>
      <c r="D2100" s="42">
        <f>_xll.qlCalendarAdvance(Calendar,$D2099,B2100,"f",FALSE)</f>
        <v>54095</v>
      </c>
      <c r="E2100" s="177">
        <f>_xll.qlInterestRateIndexValueDate(IndexON,D2100)</f>
        <v>54095</v>
      </c>
      <c r="F2100" s="193">
        <f>IFERROR(_xll.qlIndexFixing(IndexON,D2100,TRUE,_xll.ohTrigger(RecalcTrigger,TriggerON)),NA())</f>
        <v>1.5645826799977058E-2</v>
      </c>
      <c r="H2100" s="42">
        <f>_xll.qlCalendarAdvance(Calendar,$H2099,B2100,"f",FALSE)</f>
        <v>54095</v>
      </c>
      <c r="I2100" s="177">
        <f>_xll.qlInterestRateIndexValueDate(Index1M,$H2100)</f>
        <v>54099</v>
      </c>
      <c r="J2100" s="182">
        <f>IFERROR(_xll.qlIndexFixing(Index1M,$H2100,TRUE,_xll.ohTrigger(RecalcTrigger,Trigger1M)),NA())</f>
        <v>1.5620668031013744E-2</v>
      </c>
      <c r="K2100" s="44">
        <f>IFERROR(_xll.qlIndexFixing(Index3M,H2100,TRUE,_xll.ohTrigger(RecalcTrigger,Trigger3M)),NA())</f>
        <v>1.5919697893369111E-2</v>
      </c>
      <c r="L2100" s="44">
        <f>IFERROR(_xll.qlIndexFixing(Index6M,$H2100,TRUE,_xll.ohTrigger(RecalcTrigger,Trigger6M)),NA())</f>
        <v>1.6015668489055949E-2</v>
      </c>
      <c r="M2100" s="183">
        <f>IFERROR(_xll.qlIndexFixing(Index1Y,$H2100,TRUE,_xll.ohTrigger(RecalcTrigger,Trigger1Y)),NA())</f>
        <v>1.6263568918102541E-2</v>
      </c>
      <c r="N2100" s="182">
        <f>IFERROR(_xll.qlIndexFixing(ONIndex1M,I2100,TRUE,_xll.ohTrigger(RecalcTrigger,Trigger1M)),NA())</f>
        <v>1.5609199198545198E-2</v>
      </c>
      <c r="O2100" s="44">
        <f>IFERROR(_xll.qlIndexFixing(ONIndex3M,I2100,TRUE,_xll.ohTrigger(RecalcTrigger,Trigger3M)),NA())</f>
        <v>1.5879703870806949E-2</v>
      </c>
      <c r="P2100" s="44">
        <f>IFERROR(_xll.qlIndexFixing(ONIndex6M,I2100,TRUE,_xll.ohTrigger(RecalcTrigger,Trigger6M)),NA())</f>
        <v>1.5945370531875724E-2</v>
      </c>
      <c r="Q2100" s="183">
        <f>IFERROR(_xll.qlIndexFixing(ONIndex1Y,I2100,TRUE,_xll.ohTrigger(RecalcTrigger,Trigger1Y)),NA())</f>
        <v>1.612260873758764E-2</v>
      </c>
    </row>
    <row r="2101" spans="2:17" x14ac:dyDescent="0.2">
      <c r="B2101" s="39" t="s">
        <v>42</v>
      </c>
      <c r="D2101" s="42">
        <f>_xll.qlCalendarAdvance(Calendar,$D2100,B2101,"f",FALSE)</f>
        <v>54102</v>
      </c>
      <c r="E2101" s="177">
        <f>_xll.qlInterestRateIndexValueDate(IndexON,D2101)</f>
        <v>54102</v>
      </c>
      <c r="F2101" s="193">
        <f>IFERROR(_xll.qlIndexFixing(IndexON,D2101,TRUE,_xll.ohTrigger(RecalcTrigger,TriggerON)),NA())</f>
        <v>1.5647782293610746E-2</v>
      </c>
      <c r="H2101" s="42">
        <f>_xll.qlCalendarAdvance(Calendar,$H2100,B2101,"f",FALSE)</f>
        <v>54102</v>
      </c>
      <c r="I2101" s="177">
        <f>_xll.qlInterestRateIndexValueDate(Index1M,$H2101)</f>
        <v>54106</v>
      </c>
      <c r="J2101" s="182">
        <f>IFERROR(_xll.qlIndexFixing(Index1M,$H2101,TRUE,_xll.ohTrigger(RecalcTrigger,Trigger1M)),NA())</f>
        <v>1.562180802066401E-2</v>
      </c>
      <c r="K2101" s="44">
        <f>IFERROR(_xll.qlIndexFixing(Index3M,H2101,TRUE,_xll.ohTrigger(RecalcTrigger,Trigger3M)),NA())</f>
        <v>1.5921089242363351E-2</v>
      </c>
      <c r="L2101" s="44">
        <f>IFERROR(_xll.qlIndexFixing(Index6M,$H2101,TRUE,_xll.ohTrigger(RecalcTrigger,Trigger6M)),NA())</f>
        <v>1.6015997406430164E-2</v>
      </c>
      <c r="M2101" s="183">
        <f>IFERROR(_xll.qlIndexFixing(Index1Y,$H2101,TRUE,_xll.ohTrigger(RecalcTrigger,Trigger1Y)),NA())</f>
        <v>1.6263799372212326E-2</v>
      </c>
      <c r="N2101" s="182">
        <f>IFERROR(_xll.qlIndexFixing(ONIndex1M,I2101,TRUE,_xll.ohTrigger(RecalcTrigger,Trigger1M)),NA())</f>
        <v>1.5610375688011047E-2</v>
      </c>
      <c r="O2101" s="44">
        <f>IFERROR(_xll.qlIndexFixing(ONIndex3M,I2101,TRUE,_xll.ohTrigger(RecalcTrigger,Trigger3M)),NA())</f>
        <v>1.5881228440157713E-2</v>
      </c>
      <c r="P2101" s="44">
        <f>IFERROR(_xll.qlIndexFixing(ONIndex6M,I2101,TRUE,_xll.ohTrigger(RecalcTrigger,Trigger6M)),NA())</f>
        <v>1.5946135961915076E-2</v>
      </c>
      <c r="Q2101" s="183">
        <f>IFERROR(_xll.qlIndexFixing(ONIndex1Y,I2101,TRUE,_xll.ohTrigger(RecalcTrigger,Trigger1Y)),NA())</f>
        <v>1.6123106483911798E-2</v>
      </c>
    </row>
    <row r="2102" spans="2:17" x14ac:dyDescent="0.2">
      <c r="B2102" s="39" t="s">
        <v>42</v>
      </c>
      <c r="D2102" s="42">
        <f>_xll.qlCalendarAdvance(Calendar,$D2101,B2102,"f",FALSE)</f>
        <v>54109</v>
      </c>
      <c r="E2102" s="177">
        <f>_xll.qlInterestRateIndexValueDate(IndexON,D2102)</f>
        <v>54109</v>
      </c>
      <c r="F2102" s="193">
        <f>IFERROR(_xll.qlIndexFixing(IndexON,D2102,TRUE,_xll.ohTrigger(RecalcTrigger,TriggerON)),NA())</f>
        <v>1.5649714249645896E-2</v>
      </c>
      <c r="H2102" s="42">
        <f>_xll.qlCalendarAdvance(Calendar,$H2101,B2102,"f",FALSE)</f>
        <v>54109</v>
      </c>
      <c r="I2102" s="177">
        <f>_xll.qlInterestRateIndexValueDate(Index1M,$H2102)</f>
        <v>54113</v>
      </c>
      <c r="J2102" s="182">
        <f>IFERROR(_xll.qlIndexFixing(Index1M,$H2102,TRUE,_xll.ohTrigger(RecalcTrigger,Trigger1M)),NA())</f>
        <v>1.5622925836377104E-2</v>
      </c>
      <c r="K2102" s="44">
        <f>IFERROR(_xll.qlIndexFixing(Index3M,H2102,TRUE,_xll.ohTrigger(RecalcTrigger,Trigger3M)),NA())</f>
        <v>1.5922457525589628E-2</v>
      </c>
      <c r="L2102" s="44">
        <f>IFERROR(_xll.qlIndexFixing(Index6M,$H2102,TRUE,_xll.ohTrigger(RecalcTrigger,Trigger6M)),NA())</f>
        <v>1.6016290930965391E-2</v>
      </c>
      <c r="M2102" s="183">
        <f>IFERROR(_xll.qlIndexFixing(Index1Y,$H2102,TRUE,_xll.ohTrigger(RecalcTrigger,Trigger1Y)),NA())</f>
        <v>1.6264018901631233E-2</v>
      </c>
      <c r="N2102" s="182">
        <f>IFERROR(_xll.qlIndexFixing(ONIndex1M,I2102,TRUE,_xll.ohTrigger(RecalcTrigger,Trigger1M)),NA())</f>
        <v>1.5611530118881944E-2</v>
      </c>
      <c r="O2102" s="44">
        <f>IFERROR(_xll.qlIndexFixing(ONIndex3M,I2102,TRUE,_xll.ohTrigger(RecalcTrigger,Trigger3M)),NA())</f>
        <v>1.5882730375613718E-2</v>
      </c>
      <c r="P2102" s="44">
        <f>IFERROR(_xll.qlIndexFixing(ONIndex6M,I2102,TRUE,_xll.ohTrigger(RecalcTrigger,Trigger6M)),NA())</f>
        <v>1.5946867316412039E-2</v>
      </c>
      <c r="Q2102" s="183">
        <f>IFERROR(_xll.qlIndexFixing(ONIndex1Y,I2102,TRUE,_xll.ohTrigger(RecalcTrigger,Trigger1Y)),NA())</f>
        <v>1.6123594162449351E-2</v>
      </c>
    </row>
    <row r="2103" spans="2:17" x14ac:dyDescent="0.2">
      <c r="B2103" s="39" t="s">
        <v>42</v>
      </c>
      <c r="D2103" s="42">
        <f>_xll.qlCalendarAdvance(Calendar,$D2102,B2103,"f",FALSE)</f>
        <v>54116</v>
      </c>
      <c r="E2103" s="177">
        <f>_xll.qlInterestRateIndexValueDate(IndexON,D2103)</f>
        <v>54116</v>
      </c>
      <c r="F2103" s="193">
        <f>IFERROR(_xll.qlIndexFixing(IndexON,D2103,TRUE,_xll.ohTrigger(RecalcTrigger,TriggerON)),NA())</f>
        <v>1.5651622610981519E-2</v>
      </c>
      <c r="H2103" s="42">
        <f>_xll.qlCalendarAdvance(Calendar,$H2102,B2103,"f",FALSE)</f>
        <v>54116</v>
      </c>
      <c r="I2103" s="177">
        <f>_xll.qlInterestRateIndexValueDate(Index1M,$H2103)</f>
        <v>54120</v>
      </c>
      <c r="J2103" s="182">
        <f>IFERROR(_xll.qlIndexFixing(Index1M,$H2103,TRUE,_xll.ohTrigger(RecalcTrigger,Trigger1M)),NA())</f>
        <v>1.5626510559148495E-2</v>
      </c>
      <c r="K2103" s="44">
        <f>IFERROR(_xll.qlIndexFixing(Index3M,H2103,TRUE,_xll.ohTrigger(RecalcTrigger,Trigger3M)),NA())</f>
        <v>1.5924689242648473E-2</v>
      </c>
      <c r="L2103" s="44">
        <f>IFERROR(_xll.qlIndexFixing(Index6M,$H2103,TRUE,_xll.ohTrigger(RecalcTrigger,Trigger6M)),NA())</f>
        <v>1.6017271492626647E-2</v>
      </c>
      <c r="M2103" s="183">
        <f>IFERROR(_xll.qlIndexFixing(Index1Y,$H2103,TRUE,_xll.ohTrigger(RecalcTrigger,Trigger1Y)),NA())</f>
        <v>1.6263854386090494E-2</v>
      </c>
      <c r="N2103" s="182">
        <f>IFERROR(_xll.qlIndexFixing(ONIndex1M,I2103,TRUE,_xll.ohTrigger(RecalcTrigger,Trigger1M)),NA())</f>
        <v>1.561266243967907E-2</v>
      </c>
      <c r="O2103" s="44">
        <f>IFERROR(_xll.qlIndexFixing(ONIndex3M,I2103,TRUE,_xll.ohTrigger(RecalcTrigger,Trigger3M)),NA())</f>
        <v>1.5884209620820045E-2</v>
      </c>
      <c r="P2103" s="44">
        <f>IFERROR(_xll.qlIndexFixing(ONIndex6M,I2103,TRUE,_xll.ohTrigger(RecalcTrigger,Trigger6M)),NA())</f>
        <v>1.5947564513512091E-2</v>
      </c>
      <c r="Q2103" s="183">
        <f>IFERROR(_xll.qlIndexFixing(ONIndex1Y,I2103,TRUE,_xll.ohTrigger(RecalcTrigger,Trigger1Y)),NA())</f>
        <v>1.6124071747141144E-2</v>
      </c>
    </row>
    <row r="2104" spans="2:17" x14ac:dyDescent="0.2">
      <c r="B2104" s="39" t="s">
        <v>42</v>
      </c>
      <c r="D2104" s="42">
        <f>_xll.qlCalendarAdvance(Calendar,$D2103,B2104,"f",FALSE)</f>
        <v>54123</v>
      </c>
      <c r="E2104" s="177">
        <f>_xll.qlInterestRateIndexValueDate(IndexON,D2104)</f>
        <v>54123</v>
      </c>
      <c r="F2104" s="193">
        <f>IFERROR(_xll.qlIndexFixing(IndexON,D2104,TRUE,_xll.ohTrigger(RecalcTrigger,TriggerON)),NA())</f>
        <v>1.5653507320463333E-2</v>
      </c>
      <c r="H2104" s="42">
        <f>_xll.qlCalendarAdvance(Calendar,$H2103,B2104,"f",FALSE)</f>
        <v>54123</v>
      </c>
      <c r="I2104" s="177">
        <f>_xll.qlInterestRateIndexValueDate(Index1M,$H2104)</f>
        <v>54127</v>
      </c>
      <c r="J2104" s="182">
        <f>IFERROR(_xll.qlIndexFixing(Index1M,$H2104,TRUE,_xll.ohTrigger(RecalcTrigger,Trigger1M)),NA())</f>
        <v>1.5625921893116224E-2</v>
      </c>
      <c r="K2104" s="44">
        <f>IFERROR(_xll.qlIndexFixing(Index3M,H2104,TRUE,_xll.ohTrigger(RecalcTrigger,Trigger3M)),NA())</f>
        <v>1.5926008007703024E-2</v>
      </c>
      <c r="L2104" s="44">
        <f>IFERROR(_xll.qlIndexFixing(Index6M,$H2104,TRUE,_xll.ohTrigger(RecalcTrigger,Trigger6M)),NA())</f>
        <v>1.6017488865428579E-2</v>
      </c>
      <c r="M2104" s="183">
        <f>IFERROR(_xll.qlIndexFixing(Index1Y,$H2104,TRUE,_xll.ohTrigger(RecalcTrigger,Trigger1Y)),NA())</f>
        <v>1.6264052778528534E-2</v>
      </c>
      <c r="N2104" s="182">
        <f>IFERROR(_xll.qlIndexFixing(ONIndex1M,I2104,TRUE,_xll.ohTrigger(RecalcTrigger,Trigger1M)),NA())</f>
        <v>1.5613772598523923E-2</v>
      </c>
      <c r="O2104" s="44">
        <f>IFERROR(_xll.qlIndexFixing(ONIndex3M,I2104,TRUE,_xll.ohTrigger(RecalcTrigger,Trigger3M)),NA())</f>
        <v>1.5885666119421771E-2</v>
      </c>
      <c r="P2104" s="44">
        <f>IFERROR(_xll.qlIndexFixing(ONIndex6M,I2104,TRUE,_xll.ohTrigger(RecalcTrigger,Trigger6M)),NA())</f>
        <v>1.5948227471440646E-2</v>
      </c>
      <c r="Q2104" s="183">
        <f>IFERROR(_xll.qlIndexFixing(ONIndex1Y,I2104,TRUE,_xll.ohTrigger(RecalcTrigger,Trigger1Y)),NA())</f>
        <v>1.6124539211288536E-2</v>
      </c>
    </row>
    <row r="2105" spans="2:17" x14ac:dyDescent="0.2">
      <c r="B2105" s="39" t="s">
        <v>42</v>
      </c>
      <c r="D2105" s="42">
        <f>_xll.qlCalendarAdvance(Calendar,$D2104,B2105,"f",FALSE)</f>
        <v>54130</v>
      </c>
      <c r="E2105" s="177">
        <f>_xll.qlInterestRateIndexValueDate(IndexON,D2105)</f>
        <v>54130</v>
      </c>
      <c r="F2105" s="193">
        <f>IFERROR(_xll.qlIndexFixing(IndexON,D2105,TRUE,_xll.ohTrigger(RecalcTrigger,TriggerON)),NA())</f>
        <v>1.5655368320963703E-2</v>
      </c>
      <c r="H2105" s="42">
        <f>_xll.qlCalendarAdvance(Calendar,$H2104,B2105,"f",FALSE)</f>
        <v>54130</v>
      </c>
      <c r="I2105" s="177">
        <f>_xll.qlInterestRateIndexValueDate(Index1M,$H2105)</f>
        <v>54134</v>
      </c>
      <c r="J2105" s="182">
        <f>IFERROR(_xll.qlIndexFixing(Index1M,$H2105,TRUE,_xll.ohTrigger(RecalcTrigger,Trigger1M)),NA())</f>
        <v>1.5626969767752321E-2</v>
      </c>
      <c r="K2105" s="44">
        <f>IFERROR(_xll.qlIndexFixing(Index3M,H2105,TRUE,_xll.ohTrigger(RecalcTrigger,Trigger3M)),NA())</f>
        <v>1.5927303527183412E-2</v>
      </c>
      <c r="L2105" s="44">
        <f>IFERROR(_xll.qlIndexFixing(Index6M,$H2105,TRUE,_xll.ohTrigger(RecalcTrigger,Trigger6M)),NA())</f>
        <v>1.6017670582912251E-2</v>
      </c>
      <c r="M2105" s="183">
        <f>IFERROR(_xll.qlIndexFixing(Index1Y,$H2105,TRUE,_xll.ohTrigger(RecalcTrigger,Trigger1Y)),NA())</f>
        <v>1.6264240168261196E-2</v>
      </c>
      <c r="N2105" s="182">
        <f>IFERROR(_xll.qlIndexFixing(ONIndex1M,I2105,TRUE,_xll.ohTrigger(RecalcTrigger,Trigger1M)),NA())</f>
        <v>1.5614860543777809E-2</v>
      </c>
      <c r="O2105" s="44">
        <f>IFERROR(_xll.qlIndexFixing(ONIndex3M,I2105,TRUE,_xll.ohTrigger(RecalcTrigger,Trigger3M)),NA())</f>
        <v>1.5887099815223849E-2</v>
      </c>
      <c r="P2105" s="44">
        <f>IFERROR(_xll.qlIndexFixing(ONIndex6M,I2105,TRUE,_xll.ohTrigger(RecalcTrigger,Trigger6M)),NA())</f>
        <v>1.5948856108503051E-2</v>
      </c>
      <c r="Q2105" s="183">
        <f>IFERROR(_xll.qlIndexFixing(ONIndex1Y,I2105,TRUE,_xll.ohTrigger(RecalcTrigger,Trigger1Y)),NA())</f>
        <v>1.6124996528832369E-2</v>
      </c>
    </row>
    <row r="2106" spans="2:17" x14ac:dyDescent="0.2">
      <c r="B2106" s="39" t="s">
        <v>42</v>
      </c>
      <c r="D2106" s="42">
        <f>_xll.qlCalendarAdvance(Calendar,$D2105,B2106,"f",FALSE)</f>
        <v>54137</v>
      </c>
      <c r="E2106" s="177">
        <f>_xll.qlInterestRateIndexValueDate(IndexON,D2106)</f>
        <v>54137</v>
      </c>
      <c r="F2106" s="193">
        <f>IFERROR(_xll.qlIndexFixing(IndexON,D2106,TRUE,_xll.ohTrigger(RecalcTrigger,TriggerON)),NA())</f>
        <v>1.5657205555408282E-2</v>
      </c>
      <c r="H2106" s="42">
        <f>_xll.qlCalendarAdvance(Calendar,$H2105,B2106,"f",FALSE)</f>
        <v>54137</v>
      </c>
      <c r="I2106" s="177">
        <f>_xll.qlInterestRateIndexValueDate(Index1M,$H2106)</f>
        <v>54141</v>
      </c>
      <c r="J2106" s="182">
        <f>IFERROR(_xll.qlIndexFixing(Index1M,$H2106,TRUE,_xll.ohTrigger(RecalcTrigger,Trigger1M)),NA())</f>
        <v>1.5627995251950525E-2</v>
      </c>
      <c r="K2106" s="44">
        <f>IFERROR(_xll.qlIndexFixing(Index3M,H2106,TRUE,_xll.ohTrigger(RecalcTrigger,Trigger3M)),NA())</f>
        <v>1.5928575744526191E-2</v>
      </c>
      <c r="L2106" s="44">
        <f>IFERROR(_xll.qlIndexFixing(Index6M,$H2106,TRUE,_xll.ohTrigger(RecalcTrigger,Trigger6M)),NA())</f>
        <v>1.6017816562564964E-2</v>
      </c>
      <c r="M2106" s="183">
        <f>IFERROR(_xll.qlIndexFixing(Index1Y,$H2106,TRUE,_xll.ohTrigger(RecalcTrigger,Trigger1Y)),NA())</f>
        <v>1.6264416528483185E-2</v>
      </c>
      <c r="N2106" s="182">
        <f>IFERROR(_xll.qlIndexFixing(ONIndex1M,I2106,TRUE,_xll.ohTrigger(RecalcTrigger,Trigger1M)),NA())</f>
        <v>1.5615926223642163E-2</v>
      </c>
      <c r="O2106" s="44">
        <f>IFERROR(_xll.qlIndexFixing(ONIndex3M,I2106,TRUE,_xll.ohTrigger(RecalcTrigger,Trigger3M)),NA())</f>
        <v>1.5888510651951293E-2</v>
      </c>
      <c r="P2106" s="44">
        <f>IFERROR(_xll.qlIndexFixing(ONIndex6M,I2106,TRUE,_xll.ohTrigger(RecalcTrigger,Trigger6M)),NA())</f>
        <v>1.5949450342604976E-2</v>
      </c>
      <c r="Q2106" s="183">
        <f>IFERROR(_xll.qlIndexFixing(ONIndex1Y,I2106,TRUE,_xll.ohTrigger(RecalcTrigger,Trigger1Y)),NA())</f>
        <v>1.6125443673153939E-2</v>
      </c>
    </row>
    <row r="2107" spans="2:17" x14ac:dyDescent="0.2">
      <c r="B2107" s="39" t="s">
        <v>42</v>
      </c>
      <c r="D2107" s="42">
        <f>_xll.qlCalendarAdvance(Calendar,$D2106,B2107,"f",FALSE)</f>
        <v>54144</v>
      </c>
      <c r="E2107" s="177">
        <f>_xll.qlInterestRateIndexValueDate(IndexON,D2107)</f>
        <v>54144</v>
      </c>
      <c r="F2107" s="193">
        <f>IFERROR(_xll.qlIndexFixing(IndexON,D2107,TRUE,_xll.ohTrigger(RecalcTrigger,TriggerON)),NA())</f>
        <v>1.5659018966669436E-2</v>
      </c>
      <c r="H2107" s="42">
        <f>_xll.qlCalendarAdvance(Calendar,$H2106,B2107,"f",FALSE)</f>
        <v>54144</v>
      </c>
      <c r="I2107" s="177">
        <f>_xll.qlInterestRateIndexValueDate(Index1M,$H2107)</f>
        <v>54148</v>
      </c>
      <c r="J2107" s="182">
        <f>IFERROR(_xll.qlIndexFixing(Index1M,$H2107,TRUE,_xll.ohTrigger(RecalcTrigger,Trigger1M)),NA())</f>
        <v>1.5628589462289177E-2</v>
      </c>
      <c r="K2107" s="44">
        <f>IFERROR(_xll.qlIndexFixing(Index3M,H2107,TRUE,_xll.ohTrigger(RecalcTrigger,Trigger3M)),NA())</f>
        <v>1.5929387860694474E-2</v>
      </c>
      <c r="L2107" s="44">
        <f>IFERROR(_xll.qlIndexFixing(Index6M,$H2107,TRUE,_xll.ohTrigger(RecalcTrigger,Trigger6M)),NA())</f>
        <v>1.6017575866394618E-2</v>
      </c>
      <c r="M2107" s="183">
        <f>IFERROR(_xll.qlIndexFixing(Index1Y,$H2107,TRUE,_xll.ohTrigger(RecalcTrigger,Trigger1Y)),NA())</f>
        <v>1.6264581832390074E-2</v>
      </c>
      <c r="N2107" s="182">
        <f>IFERROR(_xll.qlIndexFixing(ONIndex1M,I2107,TRUE,_xll.ohTrigger(RecalcTrigger,Trigger1M)),NA())</f>
        <v>1.5618618179676247E-2</v>
      </c>
      <c r="O2107" s="44">
        <f>IFERROR(_xll.qlIndexFixing(ONIndex3M,I2107,TRUE,_xll.ohTrigger(RecalcTrigger,Trigger3M)),NA())</f>
        <v>1.5891693283229813E-2</v>
      </c>
      <c r="P2107" s="44">
        <f>IFERROR(_xll.qlIndexFixing(ONIndex6M,I2107,TRUE,_xll.ohTrigger(RecalcTrigger,Trigger6M)),NA())</f>
        <v>1.5951576407800871E-2</v>
      </c>
      <c r="Q2107" s="183">
        <f>IFERROR(_xll.qlIndexFixing(ONIndex1Y,I2107,TRUE,_xll.ohTrigger(RecalcTrigger,Trigger1Y)),NA())</f>
        <v>1.6127448149131141E-2</v>
      </c>
    </row>
    <row r="2108" spans="2:17" x14ac:dyDescent="0.2">
      <c r="B2108" s="39" t="s">
        <v>42</v>
      </c>
      <c r="D2108" s="42">
        <f>_xll.qlCalendarAdvance(Calendar,$D2107,B2108,"f",FALSE)</f>
        <v>54155</v>
      </c>
      <c r="E2108" s="177">
        <f>_xll.qlInterestRateIndexValueDate(IndexON,D2108)</f>
        <v>54155</v>
      </c>
      <c r="F2108" s="193">
        <f>IFERROR(_xll.qlIndexFixing(IndexON,D2108,TRUE,_xll.ohTrigger(RecalcTrigger,TriggerON)),NA())</f>
        <v>1.566088698083945E-2</v>
      </c>
      <c r="H2108" s="42">
        <f>_xll.qlCalendarAdvance(Calendar,$H2107,B2108,"f",FALSE)</f>
        <v>54155</v>
      </c>
      <c r="I2108" s="177">
        <f>_xll.qlInterestRateIndexValueDate(Index1M,$H2108)</f>
        <v>54157</v>
      </c>
      <c r="J2108" s="182">
        <f>IFERROR(_xll.qlIndexFixing(Index1M,$H2108,TRUE,_xll.ohTrigger(RecalcTrigger,Trigger1M)),NA())</f>
        <v>1.5630661535567802E-2</v>
      </c>
      <c r="K2108" s="44">
        <f>IFERROR(_xll.qlIndexFixing(Index3M,H2108,TRUE,_xll.ohTrigger(RecalcTrigger,Trigger3M)),NA())</f>
        <v>1.593096121742904E-2</v>
      </c>
      <c r="L2108" s="44">
        <f>IFERROR(_xll.qlIndexFixing(Index6M,$H2108,TRUE,_xll.ohTrigger(RecalcTrigger,Trigger6M)),NA())</f>
        <v>1.6017668063850406E-2</v>
      </c>
      <c r="M2108" s="183">
        <f>IFERROR(_xll.qlIndexFixing(Index1Y,$H2108,TRUE,_xll.ohTrigger(RecalcTrigger,Trigger1Y)),NA())</f>
        <v>1.6264778076831923E-2</v>
      </c>
      <c r="N2108" s="182">
        <f>IFERROR(_xll.qlIndexFixing(ONIndex1M,I2108,TRUE,_xll.ohTrigger(RecalcTrigger,Trigger1M)),NA())</f>
        <v>1.5618563942565444E-2</v>
      </c>
      <c r="O2108" s="44">
        <f>IFERROR(_xll.qlIndexFixing(ONIndex3M,I2108,TRUE,_xll.ohTrigger(RecalcTrigger,Trigger3M)),NA())</f>
        <v>1.589203315823795E-2</v>
      </c>
      <c r="P2108" s="44">
        <f>IFERROR(_xll.qlIndexFixing(ONIndex6M,I2108,TRUE,_xll.ohTrigger(RecalcTrigger,Trigger6M)),NA())</f>
        <v>1.5950819828169926E-2</v>
      </c>
      <c r="Q2108" s="183">
        <f>IFERROR(_xll.qlIndexFixing(ONIndex1Y,I2108,TRUE,_xll.ohTrigger(RecalcTrigger,Trigger1Y)),NA())</f>
        <v>1.612654657492385E-2</v>
      </c>
    </row>
    <row r="2109" spans="2:17" x14ac:dyDescent="0.2">
      <c r="B2109" s="39" t="s">
        <v>42</v>
      </c>
      <c r="D2109" s="42">
        <f>_xll.qlCalendarAdvance(Calendar,$D2108,B2109,"f",FALSE)</f>
        <v>54162</v>
      </c>
      <c r="E2109" s="177">
        <f>_xll.qlInterestRateIndexValueDate(IndexON,D2109)</f>
        <v>54162</v>
      </c>
      <c r="F2109" s="193">
        <f>IFERROR(_xll.qlIndexFixing(IndexON,D2109,TRUE,_xll.ohTrigger(RecalcTrigger,TriggerON)),NA())</f>
        <v>1.5662642145652939E-2</v>
      </c>
      <c r="H2109" s="42">
        <f>_xll.qlCalendarAdvance(Calendar,$H2108,B2109,"f",FALSE)</f>
        <v>54162</v>
      </c>
      <c r="I2109" s="177">
        <f>_xll.qlInterestRateIndexValueDate(Index1M,$H2109)</f>
        <v>54164</v>
      </c>
      <c r="J2109" s="182">
        <f>IFERROR(_xll.qlIndexFixing(Index1M,$H2109,TRUE,_xll.ohTrigger(RecalcTrigger,Trigger1M)),NA())</f>
        <v>1.5631611511523202E-2</v>
      </c>
      <c r="K2109" s="44">
        <f>IFERROR(_xll.qlIndexFixing(Index3M,H2109,TRUE,_xll.ohTrigger(RecalcTrigger,Trigger3M)),NA())</f>
        <v>1.5932158107867231E-2</v>
      </c>
      <c r="L2109" s="44">
        <f>IFERROR(_xll.qlIndexFixing(Index6M,$H2109,TRUE,_xll.ohTrigger(RecalcTrigger,Trigger6M)),NA())</f>
        <v>1.6017698637450888E-2</v>
      </c>
      <c r="M2109" s="183">
        <f>IFERROR(_xll.qlIndexFixing(Index1Y,$H2109,TRUE,_xll.ohTrigger(RecalcTrigger,Trigger1Y)),NA())</f>
        <v>1.6266389885989142E-2</v>
      </c>
      <c r="N2109" s="182">
        <f>IFERROR(_xll.qlIndexFixing(ONIndex1M,I2109,TRUE,_xll.ohTrigger(RecalcTrigger,Trigger1M)),NA())</f>
        <v>1.5619549681016309E-2</v>
      </c>
      <c r="O2109" s="44">
        <f>IFERROR(_xll.qlIndexFixing(ONIndex3M,I2109,TRUE,_xll.ohTrigger(RecalcTrigger,Trigger3M)),NA())</f>
        <v>1.5893361895358282E-2</v>
      </c>
      <c r="P2109" s="44">
        <f>IFERROR(_xll.qlIndexFixing(ONIndex6M,I2109,TRUE,_xll.ohTrigger(RecalcTrigger,Trigger6M)),NA())</f>
        <v>1.5951290526770023E-2</v>
      </c>
      <c r="Q2109" s="183">
        <f>IFERROR(_xll.qlIndexFixing(ONIndex1Y,I2109,TRUE,_xll.ohTrigger(RecalcTrigger,Trigger1Y)),NA())</f>
        <v>1.6126957171360701E-2</v>
      </c>
    </row>
    <row r="2110" spans="2:17" x14ac:dyDescent="0.2">
      <c r="B2110" s="39" t="s">
        <v>42</v>
      </c>
      <c r="D2110" s="42">
        <f>_xll.qlCalendarAdvance(Calendar,$D2109,B2110,"f",FALSE)</f>
        <v>54169</v>
      </c>
      <c r="E2110" s="177">
        <f>_xll.qlInterestRateIndexValueDate(IndexON,D2110)</f>
        <v>54169</v>
      </c>
      <c r="F2110" s="193">
        <f>IFERROR(_xll.qlIndexFixing(IndexON,D2110,TRUE,_xll.ohTrigger(RecalcTrigger,TriggerON)),NA())</f>
        <v>1.5664373293438061E-2</v>
      </c>
      <c r="H2110" s="42">
        <f>_xll.qlCalendarAdvance(Calendar,$H2109,B2110,"f",FALSE)</f>
        <v>54169</v>
      </c>
      <c r="I2110" s="177">
        <f>_xll.qlInterestRateIndexValueDate(Index1M,$H2110)</f>
        <v>54171</v>
      </c>
      <c r="J2110" s="182">
        <f>IFERROR(_xll.qlIndexFixing(Index1M,$H2110,TRUE,_xll.ohTrigger(RecalcTrigger,Trigger1M)),NA())</f>
        <v>1.56325388703904E-2</v>
      </c>
      <c r="K2110" s="44">
        <f>IFERROR(_xll.qlIndexFixing(Index3M,H2110,TRUE,_xll.ohTrigger(RecalcTrigger,Trigger3M)),NA())</f>
        <v>1.5933331458823845E-2</v>
      </c>
      <c r="L2110" s="44">
        <f>IFERROR(_xll.qlIndexFixing(Index6M,$H2110,TRUE,_xll.ohTrigger(RecalcTrigger,Trigger6M)),NA())</f>
        <v>1.601769312710068E-2</v>
      </c>
      <c r="M2110" s="183">
        <f>IFERROR(_xll.qlIndexFixing(Index1Y,$H2110,TRUE,_xll.ohTrigger(RecalcTrigger,Trigger1Y)),NA())</f>
        <v>1.6265046795793964E-2</v>
      </c>
      <c r="N2110" s="182">
        <f>IFERROR(_xll.qlIndexFixing(ONIndex1M,I2110,TRUE,_xll.ohTrigger(RecalcTrigger,Trigger1M)),NA())</f>
        <v>1.5620512917786655E-2</v>
      </c>
      <c r="O2110" s="44">
        <f>IFERROR(_xll.qlIndexFixing(ONIndex3M,I2110,TRUE,_xll.ohTrigger(RecalcTrigger,Trigger3M)),NA())</f>
        <v>1.5894667515850003E-2</v>
      </c>
      <c r="P2110" s="44">
        <f>IFERROR(_xll.qlIndexFixing(ONIndex6M,I2110,TRUE,_xll.ohTrigger(RecalcTrigger,Trigger6M)),NA())</f>
        <v>1.5951726448548698E-2</v>
      </c>
      <c r="Q2110" s="183">
        <f>IFERROR(_xll.qlIndexFixing(ONIndex1Y,I2110,TRUE,_xll.ohTrigger(RecalcTrigger,Trigger1Y)),NA())</f>
        <v>1.6127357474191584E-2</v>
      </c>
    </row>
    <row r="2111" spans="2:17" x14ac:dyDescent="0.2">
      <c r="B2111" s="39" t="s">
        <v>42</v>
      </c>
      <c r="D2111" s="42">
        <f>_xll.qlCalendarAdvance(Calendar,$D2110,B2111,"f",FALSE)</f>
        <v>54176</v>
      </c>
      <c r="E2111" s="177">
        <f>_xll.qlInterestRateIndexValueDate(IndexON,D2111)</f>
        <v>54176</v>
      </c>
      <c r="F2111" s="193">
        <f>IFERROR(_xll.qlIndexFixing(IndexON,D2111,TRUE,_xll.ohTrigger(RecalcTrigger,TriggerON)),NA())</f>
        <v>1.5666080367040536E-2</v>
      </c>
      <c r="H2111" s="42">
        <f>_xll.qlCalendarAdvance(Calendar,$H2110,B2111,"f",FALSE)</f>
        <v>54176</v>
      </c>
      <c r="I2111" s="177">
        <f>_xll.qlInterestRateIndexValueDate(Index1M,$H2111)</f>
        <v>54178</v>
      </c>
      <c r="J2111" s="182">
        <f>IFERROR(_xll.qlIndexFixing(Index1M,$H2111,TRUE,_xll.ohTrigger(RecalcTrigger,Trigger1M)),NA())</f>
        <v>1.5632237330846375E-2</v>
      </c>
      <c r="K2111" s="44">
        <f>IFERROR(_xll.qlIndexFixing(Index3M,H2111,TRUE,_xll.ohTrigger(RecalcTrigger,Trigger3M)),NA())</f>
        <v>1.593491093902823E-2</v>
      </c>
      <c r="L2111" s="44">
        <f>IFERROR(_xll.qlIndexFixing(Index6M,$H2111,TRUE,_xll.ohTrigger(RecalcTrigger,Trigger6M)),NA())</f>
        <v>1.6017651450299653E-2</v>
      </c>
      <c r="M2111" s="183">
        <f>IFERROR(_xll.qlIndexFixing(Index1Y,$H2111,TRUE,_xll.ohTrigger(RecalcTrigger,Trigger1Y)),NA())</f>
        <v>1.6265164411891207E-2</v>
      </c>
      <c r="N2111" s="182">
        <f>IFERROR(_xll.qlIndexFixing(ONIndex1M,I2111,TRUE,_xll.ohTrigger(RecalcTrigger,Trigger1M)),NA())</f>
        <v>1.5621586140257548E-2</v>
      </c>
      <c r="O2111" s="44">
        <f>IFERROR(_xll.qlIndexFixing(ONIndex3M,I2111,TRUE,_xll.ohTrigger(RecalcTrigger,Trigger3M)),NA())</f>
        <v>1.5896131275363601E-2</v>
      </c>
      <c r="P2111" s="44">
        <f>IFERROR(_xll.qlIndexFixing(ONIndex6M,I2111,TRUE,_xll.ohTrigger(RecalcTrigger,Trigger6M)),NA())</f>
        <v>1.5952181955860567E-2</v>
      </c>
      <c r="Q2111" s="183">
        <f>IFERROR(_xll.qlIndexFixing(ONIndex1Y,I2111,TRUE,_xll.ohTrigger(RecalcTrigger,Trigger1Y)),NA())</f>
        <v>1.6127802324987783E-2</v>
      </c>
    </row>
    <row r="2112" spans="2:17" x14ac:dyDescent="0.2">
      <c r="B2112" s="39" t="s">
        <v>42</v>
      </c>
      <c r="D2112" s="42">
        <f>_xll.qlCalendarAdvance(Calendar,$D2111,B2112,"f",FALSE)</f>
        <v>54183</v>
      </c>
      <c r="E2112" s="177">
        <f>_xll.qlInterestRateIndexValueDate(IndexON,D2112)</f>
        <v>54183</v>
      </c>
      <c r="F2112" s="193">
        <f>IFERROR(_xll.qlIndexFixing(IndexON,D2112,TRUE,_xll.ohTrigger(RecalcTrigger,TriggerON)),NA())</f>
        <v>1.5667763309625826E-2</v>
      </c>
      <c r="H2112" s="42">
        <f>_xll.qlCalendarAdvance(Calendar,$H2111,B2112,"f",FALSE)</f>
        <v>54183</v>
      </c>
      <c r="I2112" s="177">
        <f>_xll.qlInterestRateIndexValueDate(Index1M,$H2112)</f>
        <v>54185</v>
      </c>
      <c r="J2112" s="182">
        <f>IFERROR(_xll.qlIndexFixing(Index1M,$H2112,TRUE,_xll.ohTrigger(RecalcTrigger,Trigger1M)),NA())</f>
        <v>1.5634325529688409E-2</v>
      </c>
      <c r="K2112" s="44">
        <f>IFERROR(_xll.qlIndexFixing(Index3M,H2112,TRUE,_xll.ohTrigger(RecalcTrigger,Trigger3M)),NA())</f>
        <v>1.5936035390574015E-2</v>
      </c>
      <c r="L2112" s="44">
        <f>IFERROR(_xll.qlIndexFixing(Index6M,$H2112,TRUE,_xll.ohTrigger(RecalcTrigger,Trigger6M)),NA())</f>
        <v>1.6018584047126083E-2</v>
      </c>
      <c r="M2112" s="183">
        <f>IFERROR(_xll.qlIndexFixing(Index1Y,$H2112,TRUE,_xll.ohTrigger(RecalcTrigger,Trigger1Y)),NA())</f>
        <v>1.6265270829994908E-2</v>
      </c>
      <c r="N2112" s="182">
        <f>IFERROR(_xll.qlIndexFixing(ONIndex1M,I2112,TRUE,_xll.ohTrigger(RecalcTrigger,Trigger1M)),NA())</f>
        <v>1.5622371679091529E-2</v>
      </c>
      <c r="O2112" s="44">
        <f>IFERROR(_xll.qlIndexFixing(ONIndex3M,I2112,TRUE,_xll.ohTrigger(RecalcTrigger,Trigger3M)),NA())</f>
        <v>1.5897209181927607E-2</v>
      </c>
      <c r="P2112" s="44">
        <f>IFERROR(_xll.qlIndexFixing(ONIndex6M,I2112,TRUE,_xll.ohTrigger(RecalcTrigger,Trigger6M)),NA())</f>
        <v>1.5952493633824005E-2</v>
      </c>
      <c r="Q2112" s="183">
        <f>IFERROR(_xll.qlIndexFixing(ONIndex1Y,I2112,TRUE,_xll.ohTrigger(RecalcTrigger,Trigger1Y)),NA())</f>
        <v>1.6128127093599787E-2</v>
      </c>
    </row>
    <row r="2113" spans="2:17" x14ac:dyDescent="0.2">
      <c r="B2113" s="39" t="s">
        <v>42</v>
      </c>
      <c r="D2113" s="42">
        <f>_xll.qlCalendarAdvance(Calendar,$D2112,B2113,"f",FALSE)</f>
        <v>54190</v>
      </c>
      <c r="E2113" s="177">
        <f>_xll.qlInterestRateIndexValueDate(IndexON,D2113)</f>
        <v>54190</v>
      </c>
      <c r="F2113" s="193">
        <f>IFERROR(_xll.qlIndexFixing(IndexON,D2113,TRUE,_xll.ohTrigger(RecalcTrigger,TriggerON)),NA())</f>
        <v>1.5669422063799843E-2</v>
      </c>
      <c r="H2113" s="42">
        <f>_xll.qlCalendarAdvance(Calendar,$H2112,B2113,"f",FALSE)</f>
        <v>54190</v>
      </c>
      <c r="I2113" s="177">
        <f>_xll.qlInterestRateIndexValueDate(Index1M,$H2113)</f>
        <v>54192</v>
      </c>
      <c r="J2113" s="182">
        <f>IFERROR(_xll.qlIndexFixing(Index1M,$H2113,TRUE,_xll.ohTrigger(RecalcTrigger,Trigger1M)),NA())</f>
        <v>1.5635184726529583E-2</v>
      </c>
      <c r="K2113" s="44">
        <f>IFERROR(_xll.qlIndexFixing(Index3M,H2113,TRUE,_xll.ohTrigger(RecalcTrigger,Trigger3M)),NA())</f>
        <v>1.5937136127872717E-2</v>
      </c>
      <c r="L2113" s="44">
        <f>IFERROR(_xll.qlIndexFixing(Index6M,$H2113,TRUE,_xll.ohTrigger(RecalcTrigger,Trigger6M)),NA())</f>
        <v>1.6018461899993244E-2</v>
      </c>
      <c r="M2113" s="183">
        <f>IFERROR(_xll.qlIndexFixing(Index1Y,$H2113,TRUE,_xll.ohTrigger(RecalcTrigger,Trigger1Y)),NA())</f>
        <v>1.6265366023302828E-2</v>
      </c>
      <c r="N2113" s="182">
        <f>IFERROR(_xll.qlIndexFixing(ONIndex1M,I2113,TRUE,_xll.ohTrigger(RecalcTrigger,Trigger1M)),NA())</f>
        <v>1.5623267100108862E-2</v>
      </c>
      <c r="O2113" s="44">
        <f>IFERROR(_xll.qlIndexFixing(ONIndex3M,I2113,TRUE,_xll.ohTrigger(RecalcTrigger,Trigger3M)),NA())</f>
        <v>1.589844511480365E-2</v>
      </c>
      <c r="P2113" s="44">
        <f>IFERROR(_xll.qlIndexFixing(ONIndex6M,I2113,TRUE,_xll.ohTrigger(RecalcTrigger,Trigger6M)),NA())</f>
        <v>1.5952824733531656E-2</v>
      </c>
      <c r="Q2113" s="183">
        <f>IFERROR(_xll.qlIndexFixing(ONIndex1Y,I2113,TRUE,_xll.ohTrigger(RecalcTrigger,Trigger1Y)),NA())</f>
        <v>1.61284963571795E-2</v>
      </c>
    </row>
    <row r="2114" spans="2:17" x14ac:dyDescent="0.2">
      <c r="B2114" s="39" t="s">
        <v>42</v>
      </c>
      <c r="D2114" s="42">
        <f>_xll.qlCalendarAdvance(Calendar,$D2113,B2114,"f",FALSE)</f>
        <v>54197</v>
      </c>
      <c r="E2114" s="177">
        <f>_xll.qlInterestRateIndexValueDate(IndexON,D2114)</f>
        <v>54197</v>
      </c>
      <c r="F2114" s="193">
        <f>IFERROR(_xll.qlIndexFixing(IndexON,D2114,TRUE,_xll.ohTrigger(RecalcTrigger,TriggerON)),NA())</f>
        <v>1.5671056572568176E-2</v>
      </c>
      <c r="H2114" s="42">
        <f>_xll.qlCalendarAdvance(Calendar,$H2113,B2114,"f",FALSE)</f>
        <v>54197</v>
      </c>
      <c r="I2114" s="177">
        <f>_xll.qlInterestRateIndexValueDate(Index1M,$H2114)</f>
        <v>54199</v>
      </c>
      <c r="J2114" s="182">
        <f>IFERROR(_xll.qlIndexFixing(Index1M,$H2114,TRUE,_xll.ohTrigger(RecalcTrigger,Trigger1M)),NA())</f>
        <v>1.5636021099103281E-2</v>
      </c>
      <c r="K2114" s="44">
        <f>IFERROR(_xll.qlIndexFixing(Index3M,H2114,TRUE,_xll.ohTrigger(RecalcTrigger,Trigger3M)),NA())</f>
        <v>1.593821309436088E-2</v>
      </c>
      <c r="L2114" s="44">
        <f>IFERROR(_xll.qlIndexFixing(Index6M,$H2114,TRUE,_xll.ohTrigger(RecalcTrigger,Trigger6M)),NA())</f>
        <v>1.6018303316400535E-2</v>
      </c>
      <c r="M2114" s="183">
        <f>IFERROR(_xll.qlIndexFixing(Index1Y,$H2114,TRUE,_xll.ohTrigger(RecalcTrigger,Trigger1Y)),NA())</f>
        <v>1.6265449965011645E-2</v>
      </c>
      <c r="N2114" s="182">
        <f>IFERROR(_xll.qlIndexFixing(ONIndex1M,I2114,TRUE,_xll.ohTrigger(RecalcTrigger,Trigger1M)),NA())</f>
        <v>1.5624139812571158E-2</v>
      </c>
      <c r="O2114" s="44">
        <f>IFERROR(_xll.qlIndexFixing(ONIndex3M,I2114,TRUE,_xll.ohTrigger(RecalcTrigger,Trigger3M)),NA())</f>
        <v>1.5899657705871206E-2</v>
      </c>
      <c r="P2114" s="44">
        <f>IFERROR(_xll.qlIndexFixing(ONIndex6M,I2114,TRUE,_xll.ohTrigger(RecalcTrigger,Trigger6M)),NA())</f>
        <v>1.5953120729079728E-2</v>
      </c>
      <c r="Q2114" s="183">
        <f>IFERROR(_xll.qlIndexFixing(ONIndex1Y,I2114,TRUE,_xll.ohTrigger(RecalcTrigger,Trigger1Y)),NA())</f>
        <v>1.6128855221717586E-2</v>
      </c>
    </row>
    <row r="2115" spans="2:17" x14ac:dyDescent="0.2">
      <c r="B2115" s="39" t="s">
        <v>42</v>
      </c>
      <c r="D2115" s="42">
        <f>_xll.qlCalendarAdvance(Calendar,$D2114,B2115,"f",FALSE)</f>
        <v>54204</v>
      </c>
      <c r="E2115" s="177">
        <f>_xll.qlInterestRateIndexValueDate(IndexON,D2115)</f>
        <v>54204</v>
      </c>
      <c r="F2115" s="193">
        <f>IFERROR(_xll.qlIndexFixing(IndexON,D2115,TRUE,_xll.ohTrigger(RecalcTrigger,TriggerON)),NA())</f>
        <v>1.5672666778856481E-2</v>
      </c>
      <c r="H2115" s="42">
        <f>_xll.qlCalendarAdvance(Calendar,$H2114,B2115,"f",FALSE)</f>
        <v>54204</v>
      </c>
      <c r="I2115" s="177">
        <f>_xll.qlInterestRateIndexValueDate(Index1M,$H2115)</f>
        <v>54206</v>
      </c>
      <c r="J2115" s="182">
        <f>IFERROR(_xll.qlIndexFixing(Index1M,$H2115,TRUE,_xll.ohTrigger(RecalcTrigger,Trigger1M)),NA())</f>
        <v>1.5636834595618432E-2</v>
      </c>
      <c r="K2115" s="44">
        <f>IFERROR(_xll.qlIndexFixing(Index3M,H2115,TRUE,_xll.ohTrigger(RecalcTrigger,Trigger3M)),NA())</f>
        <v>1.5939266233478532E-2</v>
      </c>
      <c r="L2115" s="44">
        <f>IFERROR(_xll.qlIndexFixing(Index6M,$H2115,TRUE,_xll.ohTrigger(RecalcTrigger,Trigger6M)),NA())</f>
        <v>1.6018108213845347E-2</v>
      </c>
      <c r="M2115" s="183">
        <f>IFERROR(_xll.qlIndexFixing(Index1Y,$H2115,TRUE,_xll.ohTrigger(RecalcTrigger,Trigger1Y)),NA())</f>
        <v>1.6265522628319783E-2</v>
      </c>
      <c r="N2115" s="182">
        <f>IFERROR(_xll.qlIndexFixing(ONIndex1M,I2115,TRUE,_xll.ohTrigger(RecalcTrigger,Trigger1M)),NA())</f>
        <v>1.5624989764519981E-2</v>
      </c>
      <c r="O2115" s="44">
        <f>IFERROR(_xll.qlIndexFixing(ONIndex3M,I2115,TRUE,_xll.ohTrigger(RecalcTrigger,Trigger3M)),NA())</f>
        <v>1.5900846898615484E-2</v>
      </c>
      <c r="P2115" s="44">
        <f>IFERROR(_xll.qlIndexFixing(ONIndex6M,I2115,TRUE,_xll.ohTrigger(RecalcTrigger,Trigger6M)),NA())</f>
        <v>1.5953381538293954E-2</v>
      </c>
      <c r="Q2115" s="183">
        <f>IFERROR(_xll.qlIndexFixing(ONIndex1Y,I2115,TRUE,_xll.ohTrigger(RecalcTrigger,Trigger1Y)),NA())</f>
        <v>1.6129203660755209E-2</v>
      </c>
    </row>
    <row r="2116" spans="2:17" x14ac:dyDescent="0.2">
      <c r="B2116" s="39" t="s">
        <v>42</v>
      </c>
      <c r="D2116" s="42">
        <f>_xll.qlCalendarAdvance(Calendar,$D2115,B2116,"f",FALSE)</f>
        <v>54211</v>
      </c>
      <c r="E2116" s="177">
        <f>_xll.qlInterestRateIndexValueDate(IndexON,D2116)</f>
        <v>54211</v>
      </c>
      <c r="F2116" s="193">
        <f>IFERROR(_xll.qlIndexFixing(IndexON,D2116,TRUE,_xll.ohTrigger(RecalcTrigger,TriggerON)),NA())</f>
        <v>1.5674252625350604E-2</v>
      </c>
      <c r="H2116" s="42">
        <f>_xll.qlCalendarAdvance(Calendar,$H2115,B2116,"f",FALSE)</f>
        <v>54211</v>
      </c>
      <c r="I2116" s="177">
        <f>_xll.qlInterestRateIndexValueDate(Index1M,$H2116)</f>
        <v>54213</v>
      </c>
      <c r="J2116" s="182">
        <f>IFERROR(_xll.qlIndexFixing(Index1M,$H2116,TRUE,_xll.ohTrigger(RecalcTrigger,Trigger1M)),NA())</f>
        <v>1.5637625164281466E-2</v>
      </c>
      <c r="K2116" s="44">
        <f>IFERROR(_xll.qlIndexFixing(Index3M,H2116,TRUE,_xll.ohTrigger(RecalcTrigger,Trigger3M)),NA())</f>
        <v>1.5940295488659616E-2</v>
      </c>
      <c r="L2116" s="44">
        <f>IFERROR(_xll.qlIndexFixing(Index6M,$H2116,TRUE,_xll.ohTrigger(RecalcTrigger,Trigger6M)),NA())</f>
        <v>1.6016897682162346E-2</v>
      </c>
      <c r="M2116" s="183">
        <f>IFERROR(_xll.qlIndexFixing(Index1Y,$H2116,TRUE,_xll.ohTrigger(RecalcTrigger,Trigger1Y)),NA())</f>
        <v>1.6265583986425667E-2</v>
      </c>
      <c r="N2116" s="182">
        <f>IFERROR(_xll.qlIndexFixing(ONIndex1M,I2116,TRUE,_xll.ohTrigger(RecalcTrigger,Trigger1M)),NA())</f>
        <v>1.5625816904396572E-2</v>
      </c>
      <c r="O2116" s="44">
        <f>IFERROR(_xll.qlIndexFixing(ONIndex3M,I2116,TRUE,_xll.ohTrigger(RecalcTrigger,Trigger3M)),NA())</f>
        <v>1.5902012636841434E-2</v>
      </c>
      <c r="P2116" s="44">
        <f>IFERROR(_xll.qlIndexFixing(ONIndex6M,I2116,TRUE,_xll.ohTrigger(RecalcTrigger,Trigger6M)),NA())</f>
        <v>1.595360707971949E-2</v>
      </c>
      <c r="Q2116" s="183">
        <f>IFERROR(_xll.qlIndexFixing(ONIndex1Y,I2116,TRUE,_xll.ohTrigger(RecalcTrigger,Trigger1Y)),NA())</f>
        <v>1.6129541647993406E-2</v>
      </c>
    </row>
    <row r="2117" spans="2:17" x14ac:dyDescent="0.2">
      <c r="B2117" s="39" t="s">
        <v>42</v>
      </c>
      <c r="D2117" s="42">
        <f>_xll.qlCalendarAdvance(Calendar,$D2116,B2117,"f",FALSE)</f>
        <v>54218</v>
      </c>
      <c r="E2117" s="177">
        <f>_xll.qlInterestRateIndexValueDate(IndexON,D2117)</f>
        <v>54218</v>
      </c>
      <c r="F2117" s="193">
        <f>IFERROR(_xll.qlIndexFixing(IndexON,D2117,TRUE,_xll.ohTrigger(RecalcTrigger,TriggerON)),NA())</f>
        <v>1.5675814055216009E-2</v>
      </c>
      <c r="H2117" s="42">
        <f>_xll.qlCalendarAdvance(Calendar,$H2116,B2117,"f",FALSE)</f>
        <v>54218</v>
      </c>
      <c r="I2117" s="177">
        <f>_xll.qlInterestRateIndexValueDate(Index1M,$H2117)</f>
        <v>54220</v>
      </c>
      <c r="J2117" s="182">
        <f>IFERROR(_xll.qlIndexFixing(Index1M,$H2117,TRUE,_xll.ohTrigger(RecalcTrigger,Trigger1M)),NA())</f>
        <v>1.5638392753288821E-2</v>
      </c>
      <c r="K2117" s="44">
        <f>IFERROR(_xll.qlIndexFixing(Index3M,H2117,TRUE,_xll.ohTrigger(RecalcTrigger,Trigger3M)),NA())</f>
        <v>1.5941300803345899E-2</v>
      </c>
      <c r="L2117" s="44">
        <f>IFERROR(_xll.qlIndexFixing(Index6M,$H2117,TRUE,_xll.ohTrigger(RecalcTrigger,Trigger6M)),NA())</f>
        <v>1.6016637274261641E-2</v>
      </c>
      <c r="M2117" s="183">
        <f>IFERROR(_xll.qlIndexFixing(Index1Y,$H2117,TRUE,_xll.ohTrigger(RecalcTrigger,Trigger1Y)),NA())</f>
        <v>1.626563401252816E-2</v>
      </c>
      <c r="N2117" s="182">
        <f>IFERROR(_xll.qlIndexFixing(ONIndex1M,I2117,TRUE,_xll.ohTrigger(RecalcTrigger,Trigger1M)),NA())</f>
        <v>1.5626621180482303E-2</v>
      </c>
      <c r="O2117" s="44">
        <f>IFERROR(_xll.qlIndexFixing(ONIndex3M,I2117,TRUE,_xll.ohTrigger(RecalcTrigger,Trigger3M)),NA())</f>
        <v>1.590315486451388E-2</v>
      </c>
      <c r="P2117" s="44">
        <f>IFERROR(_xll.qlIndexFixing(ONIndex6M,I2117,TRUE,_xll.ohTrigger(RecalcTrigger,Trigger6M)),NA())</f>
        <v>1.5953797271102133E-2</v>
      </c>
      <c r="Q2117" s="183">
        <f>IFERROR(_xll.qlIndexFixing(ONIndex1Y,I2117,TRUE,_xll.ohTrigger(RecalcTrigger,Trigger1Y)),NA())</f>
        <v>1.6129869156973342E-2</v>
      </c>
    </row>
    <row r="2118" spans="2:17" x14ac:dyDescent="0.2">
      <c r="B2118" s="39" t="s">
        <v>42</v>
      </c>
      <c r="D2118" s="42">
        <f>_xll.qlCalendarAdvance(Calendar,$D2117,B2118,"f",FALSE)</f>
        <v>54225</v>
      </c>
      <c r="E2118" s="177">
        <f>_xll.qlInterestRateIndexValueDate(IndexON,D2118)</f>
        <v>54225</v>
      </c>
      <c r="F2118" s="193">
        <f>IFERROR(_xll.qlIndexFixing(IndexON,D2118,TRUE,_xll.ohTrigger(RecalcTrigger,TriggerON)),NA())</f>
        <v>1.5677351010978668E-2</v>
      </c>
      <c r="H2118" s="42">
        <f>_xll.qlCalendarAdvance(Calendar,$H2117,B2118,"f",FALSE)</f>
        <v>54225</v>
      </c>
      <c r="I2118" s="177">
        <f>_xll.qlInterestRateIndexValueDate(Index1M,$H2118)</f>
        <v>54227</v>
      </c>
      <c r="J2118" s="182">
        <f>IFERROR(_xll.qlIndexFixing(Index1M,$H2118,TRUE,_xll.ohTrigger(RecalcTrigger,Trigger1M)),NA())</f>
        <v>1.5639137310851925E-2</v>
      </c>
      <c r="K2118" s="44">
        <f>IFERROR(_xll.qlIndexFixing(Index3M,H2118,TRUE,_xll.ohTrigger(RecalcTrigger,Trigger3M)),NA())</f>
        <v>1.5942282120976529E-2</v>
      </c>
      <c r="L2118" s="44">
        <f>IFERROR(_xll.qlIndexFixing(Index6M,$H2118,TRUE,_xll.ohTrigger(RecalcTrigger,Trigger6M)),NA())</f>
        <v>1.6016340122462516E-2</v>
      </c>
      <c r="M2118" s="183">
        <f>IFERROR(_xll.qlIndexFixing(Index1Y,$H2118,TRUE,_xll.ohTrigger(RecalcTrigger,Trigger1Y)),NA())</f>
        <v>1.6265672679826128E-2</v>
      </c>
      <c r="N2118" s="182">
        <f>IFERROR(_xll.qlIndexFixing(ONIndex1M,I2118,TRUE,_xll.ohTrigger(RecalcTrigger,Trigger1M)),NA())</f>
        <v>1.5627402541058544E-2</v>
      </c>
      <c r="O2118" s="44">
        <f>IFERROR(_xll.qlIndexFixing(ONIndex3M,I2118,TRUE,_xll.ohTrigger(RecalcTrigger,Trigger3M)),NA())</f>
        <v>1.5904273525038093E-2</v>
      </c>
      <c r="P2118" s="44">
        <f>IFERROR(_xll.qlIndexFixing(ONIndex6M,I2118,TRUE,_xll.ohTrigger(RecalcTrigger,Trigger6M)),NA())</f>
        <v>1.5953952030907104E-2</v>
      </c>
      <c r="Q2118" s="183">
        <f>IFERROR(_xll.qlIndexFixing(ONIndex1Y,I2118,TRUE,_xll.ohTrigger(RecalcTrigger,Trigger1Y)),NA())</f>
        <v>1.6130186161396054E-2</v>
      </c>
    </row>
    <row r="2119" spans="2:17" x14ac:dyDescent="0.2">
      <c r="B2119" s="39" t="s">
        <v>42</v>
      </c>
      <c r="D2119" s="42">
        <f>_xll.qlCalendarAdvance(Calendar,$D2118,B2119,"f",FALSE)</f>
        <v>54232</v>
      </c>
      <c r="E2119" s="177">
        <f>_xll.qlInterestRateIndexValueDate(IndexON,D2119)</f>
        <v>54232</v>
      </c>
      <c r="F2119" s="193">
        <f>IFERROR(_xll.qlIndexFixing(IndexON,D2119,TRUE,_xll.ohTrigger(RecalcTrigger,TriggerON)),NA())</f>
        <v>1.5678863436043855E-2</v>
      </c>
      <c r="H2119" s="42">
        <f>_xll.qlCalendarAdvance(Calendar,$H2118,B2119,"f",FALSE)</f>
        <v>54232</v>
      </c>
      <c r="I2119" s="177">
        <f>_xll.qlInterestRateIndexValueDate(Index1M,$H2119)</f>
        <v>54234</v>
      </c>
      <c r="J2119" s="182">
        <f>IFERROR(_xll.qlIndexFixing(Index1M,$H2119,TRUE,_xll.ohTrigger(RecalcTrigger,Trigger1M)),NA())</f>
        <v>1.563985878517471E-2</v>
      </c>
      <c r="K2119" s="44">
        <f>IFERROR(_xll.qlIndexFixing(Index3M,H2119,TRUE,_xll.ohTrigger(RecalcTrigger,Trigger3M)),NA())</f>
        <v>1.59432393849872E-2</v>
      </c>
      <c r="L2119" s="44">
        <f>IFERROR(_xll.qlIndexFixing(Index6M,$H2119,TRUE,_xll.ohTrigger(RecalcTrigger,Trigger6M)),NA())</f>
        <v>1.6016960964018594E-2</v>
      </c>
      <c r="M2119" s="183">
        <f>IFERROR(_xll.qlIndexFixing(Index1Y,$H2119,TRUE,_xll.ohTrigger(RecalcTrigger,Trigger1Y)),NA())</f>
        <v>1.6265699961518647E-2</v>
      </c>
      <c r="N2119" s="182">
        <f>IFERROR(_xll.qlIndexFixing(ONIndex1M,I2119,TRUE,_xll.ohTrigger(RecalcTrigger,Trigger1M)),NA())</f>
        <v>1.5628160934246793E-2</v>
      </c>
      <c r="O2119" s="44">
        <f>IFERROR(_xll.qlIndexFixing(ONIndex3M,I2119,TRUE,_xll.ohTrigger(RecalcTrigger,Trigger3M)),NA())</f>
        <v>1.590536856189928E-2</v>
      </c>
      <c r="P2119" s="44">
        <f>IFERROR(_xll.qlIndexFixing(ONIndex6M,I2119,TRUE,_xll.ohTrigger(RecalcTrigger,Trigger6M)),NA())</f>
        <v>1.5954071277199944E-2</v>
      </c>
      <c r="Q2119" s="183">
        <f>IFERROR(_xll.qlIndexFixing(ONIndex1Y,I2119,TRUE,_xll.ohTrigger(RecalcTrigger,Trigger1Y)),NA())</f>
        <v>1.6130492634802707E-2</v>
      </c>
    </row>
    <row r="2120" spans="2:17" x14ac:dyDescent="0.2">
      <c r="B2120" s="39" t="s">
        <v>42</v>
      </c>
      <c r="D2120" s="42">
        <f>_xll.qlCalendarAdvance(Calendar,$D2119,B2120,"f",FALSE)</f>
        <v>54239</v>
      </c>
      <c r="E2120" s="177">
        <f>_xll.qlInterestRateIndexValueDate(IndexON,D2120)</f>
        <v>54239</v>
      </c>
      <c r="F2120" s="193">
        <f>IFERROR(_xll.qlIndexFixing(IndexON,D2120,TRUE,_xll.ohTrigger(RecalcTrigger,TriggerON)),NA())</f>
        <v>1.5680351272857607E-2</v>
      </c>
      <c r="H2120" s="42">
        <f>_xll.qlCalendarAdvance(Calendar,$H2119,B2120,"f",FALSE)</f>
        <v>54239</v>
      </c>
      <c r="I2120" s="177">
        <f>_xll.qlInterestRateIndexValueDate(Index1M,$H2120)</f>
        <v>54241</v>
      </c>
      <c r="J2120" s="182">
        <f>IFERROR(_xll.qlIndexFixing(Index1M,$H2120,TRUE,_xll.ohTrigger(RecalcTrigger,Trigger1M)),NA())</f>
        <v>1.5640557124466103E-2</v>
      </c>
      <c r="K2120" s="44">
        <f>IFERROR(_xll.qlIndexFixing(Index3M,H2120,TRUE,_xll.ohTrigger(RecalcTrigger,Trigger3M)),NA())</f>
        <v>1.5944172538822271E-2</v>
      </c>
      <c r="L2120" s="44">
        <f>IFERROR(_xll.qlIndexFixing(Index6M,$H2120,TRUE,_xll.ohTrigger(RecalcTrigger,Trigger6M)),NA())</f>
        <v>1.6016582029182398E-2</v>
      </c>
      <c r="M2120" s="183">
        <f>IFERROR(_xll.qlIndexFixing(Index1Y,$H2120,TRUE,_xll.ohTrigger(RecalcTrigger,Trigger1Y)),NA())</f>
        <v>1.6265715830806122E-2</v>
      </c>
      <c r="N2120" s="182">
        <f>IFERROR(_xll.qlIndexFixing(ONIndex1M,I2120,TRUE,_xll.ohTrigger(RecalcTrigger,Trigger1M)),NA())</f>
        <v>1.5628896308488294E-2</v>
      </c>
      <c r="O2120" s="44">
        <f>IFERROR(_xll.qlIndexFixing(ONIndex3M,I2120,TRUE,_xll.ohTrigger(RecalcTrigger,Trigger3M)),NA())</f>
        <v>1.5906439919062265E-2</v>
      </c>
      <c r="P2120" s="44">
        <f>IFERROR(_xll.qlIndexFixing(ONIndex6M,I2120,TRUE,_xll.ohTrigger(RecalcTrigger,Trigger6M)),NA())</f>
        <v>1.5954154928046194E-2</v>
      </c>
      <c r="Q2120" s="183">
        <f>IFERROR(_xll.qlIndexFixing(ONIndex1Y,I2120,TRUE,_xll.ohTrigger(RecalcTrigger,Trigger1Y)),NA())</f>
        <v>1.6130788551054209E-2</v>
      </c>
    </row>
    <row r="2121" spans="2:17" x14ac:dyDescent="0.2">
      <c r="B2121" s="39" t="s">
        <v>42</v>
      </c>
      <c r="D2121" s="42">
        <f>_xll.qlCalendarAdvance(Calendar,$D2120,B2121,"f",FALSE)</f>
        <v>54246</v>
      </c>
      <c r="E2121" s="177">
        <f>_xll.qlInterestRateIndexValueDate(IndexON,D2121)</f>
        <v>54246</v>
      </c>
      <c r="F2121" s="193">
        <f>IFERROR(_xll.qlIndexFixing(IndexON,D2121,TRUE,_xll.ohTrigger(RecalcTrigger,TriggerON)),NA())</f>
        <v>1.5681814464425514E-2</v>
      </c>
      <c r="H2121" s="42">
        <f>_xll.qlCalendarAdvance(Calendar,$H2120,B2121,"f",FALSE)</f>
        <v>54246</v>
      </c>
      <c r="I2121" s="177">
        <f>_xll.qlInterestRateIndexValueDate(Index1M,$H2121)</f>
        <v>54248</v>
      </c>
      <c r="J2121" s="182">
        <f>IFERROR(_xll.qlIndexFixing(Index1M,$H2121,TRUE,_xll.ohTrigger(RecalcTrigger,Trigger1M)),NA())</f>
        <v>1.5641232276930039E-2</v>
      </c>
      <c r="K2121" s="44">
        <f>IFERROR(_xll.qlIndexFixing(Index3M,H2121,TRUE,_xll.ohTrigger(RecalcTrigger,Trigger3M)),NA())</f>
        <v>1.5945081525920907E-2</v>
      </c>
      <c r="L2121" s="44">
        <f>IFERROR(_xll.qlIndexFixing(Index6M,$H2121,TRUE,_xll.ohTrigger(RecalcTrigger,Trigger6M)),NA())</f>
        <v>1.6016166080411488E-2</v>
      </c>
      <c r="M2121" s="183">
        <f>IFERROR(_xll.qlIndexFixing(Index1Y,$H2121,TRUE,_xll.ohTrigger(RecalcTrigger,Trigger1Y)),NA())</f>
        <v>1.6265720260888065E-2</v>
      </c>
      <c r="N2121" s="182">
        <f>IFERROR(_xll.qlIndexFixing(ONIndex1M,I2121,TRUE,_xll.ohTrigger(RecalcTrigger,Trigger1M)),NA())</f>
        <v>1.5629608612064416E-2</v>
      </c>
      <c r="O2121" s="44">
        <f>IFERROR(_xll.qlIndexFixing(ONIndex3M,I2121,TRUE,_xll.ohTrigger(RecalcTrigger,Trigger3M)),NA())</f>
        <v>1.5907487540252063E-2</v>
      </c>
      <c r="P2121" s="44">
        <f>IFERROR(_xll.qlIndexFixing(ONIndex6M,I2121,TRUE,_xll.ohTrigger(RecalcTrigger,Trigger6M)),NA())</f>
        <v>1.5954202901831138E-2</v>
      </c>
      <c r="Q2121" s="183">
        <f>IFERROR(_xll.qlIndexFixing(ONIndex1Y,I2121,TRUE,_xll.ohTrigger(RecalcTrigger,Trigger1Y)),NA())</f>
        <v>1.6131073883531855E-2</v>
      </c>
    </row>
    <row r="2122" spans="2:17" x14ac:dyDescent="0.2">
      <c r="B2122" s="39" t="s">
        <v>42</v>
      </c>
      <c r="D2122" s="42">
        <f>_xll.qlCalendarAdvance(Calendar,$D2121,B2122,"f",FALSE)</f>
        <v>54253</v>
      </c>
      <c r="E2122" s="177">
        <f>_xll.qlInterestRateIndexValueDate(IndexON,D2122)</f>
        <v>54253</v>
      </c>
      <c r="F2122" s="193">
        <f>IFERROR(_xll.qlIndexFixing(IndexON,D2122,TRUE,_xll.ohTrigger(RecalcTrigger,TriggerON)),NA())</f>
        <v>1.5683252953593296E-2</v>
      </c>
      <c r="H2122" s="42">
        <f>_xll.qlCalendarAdvance(Calendar,$H2121,B2122,"f",FALSE)</f>
        <v>54253</v>
      </c>
      <c r="I2122" s="177">
        <f>_xll.qlInterestRateIndexValueDate(Index1M,$H2122)</f>
        <v>54255</v>
      </c>
      <c r="J2122" s="182">
        <f>IFERROR(_xll.qlIndexFixing(Index1M,$H2122,TRUE,_xll.ohTrigger(RecalcTrigger,Trigger1M)),NA())</f>
        <v>1.5641884190767952E-2</v>
      </c>
      <c r="K2122" s="44">
        <f>IFERROR(_xll.qlIndexFixing(Index3M,H2122,TRUE,_xll.ohTrigger(RecalcTrigger,Trigger3M)),NA())</f>
        <v>1.5945966289720521E-2</v>
      </c>
      <c r="L2122" s="44">
        <f>IFERROR(_xll.qlIndexFixing(Index6M,$H2122,TRUE,_xll.ohTrigger(RecalcTrigger,Trigger6M)),NA())</f>
        <v>1.6015713035217441E-2</v>
      </c>
      <c r="M2122" s="183">
        <f>IFERROR(_xll.qlIndexFixing(Index1Y,$H2122,TRUE,_xll.ohTrigger(RecalcTrigger,Trigger1Y)),NA())</f>
        <v>1.6265713224966411E-2</v>
      </c>
      <c r="N2122" s="182">
        <f>IFERROR(_xll.qlIndexFixing(ONIndex1M,I2122,TRUE,_xll.ohTrigger(RecalcTrigger,Trigger1M)),NA())</f>
        <v>1.5630297793096659E-2</v>
      </c>
      <c r="O2122" s="44">
        <f>IFERROR(_xll.qlIndexFixing(ONIndex3M,I2122,TRUE,_xll.ohTrigger(RecalcTrigger,Trigger3M)),NA())</f>
        <v>1.5908511369113754E-2</v>
      </c>
      <c r="P2122" s="44">
        <f>IFERROR(_xll.qlIndexFixing(ONIndex6M,I2122,TRUE,_xll.ohTrigger(RecalcTrigger,Trigger6M)),NA())</f>
        <v>1.5954215116540382E-2</v>
      </c>
      <c r="Q2122" s="183">
        <f>IFERROR(_xll.qlIndexFixing(ONIndex1Y,I2122,TRUE,_xll.ohTrigger(RecalcTrigger,Trigger1Y)),NA())</f>
        <v>1.613134860593668E-2</v>
      </c>
    </row>
    <row r="2123" spans="2:17" x14ac:dyDescent="0.2">
      <c r="B2123" s="39" t="s">
        <v>42</v>
      </c>
      <c r="D2123" s="42">
        <f>_xll.qlCalendarAdvance(Calendar,$D2122,B2123,"f",FALSE)</f>
        <v>54260</v>
      </c>
      <c r="E2123" s="177">
        <f>_xll.qlInterestRateIndexValueDate(IndexON,D2123)</f>
        <v>54260</v>
      </c>
      <c r="F2123" s="193">
        <f>IFERROR(_xll.qlIndexFixing(IndexON,D2123,TRUE,_xll.ohTrigger(RecalcTrigger,TriggerON)),NA())</f>
        <v>1.568466668344648E-2</v>
      </c>
      <c r="H2123" s="42">
        <f>_xll.qlCalendarAdvance(Calendar,$H2122,B2123,"f",FALSE)</f>
        <v>54260</v>
      </c>
      <c r="I2123" s="177">
        <f>_xll.qlInterestRateIndexValueDate(Index1M,$H2123)</f>
        <v>54262</v>
      </c>
      <c r="J2123" s="182">
        <f>IFERROR(_xll.qlIndexFixing(Index1M,$H2123,TRUE,_xll.ohTrigger(RecalcTrigger,Trigger1M)),NA())</f>
        <v>1.5642512814191267E-2</v>
      </c>
      <c r="K2123" s="44">
        <f>IFERROR(_xll.qlIndexFixing(Index3M,H2123,TRUE,_xll.ohTrigger(RecalcTrigger,Trigger3M)),NA())</f>
        <v>1.5946826773664619E-2</v>
      </c>
      <c r="L2123" s="44">
        <f>IFERROR(_xll.qlIndexFixing(Index6M,$H2123,TRUE,_xll.ohTrigger(RecalcTrigger,Trigger6M)),NA())</f>
        <v>1.6015222811115268E-2</v>
      </c>
      <c r="M2123" s="183">
        <f>IFERROR(_xll.qlIndexFixing(Index1Y,$H2123,TRUE,_xll.ohTrigger(RecalcTrigger,Trigger1Y)),NA())</f>
        <v>1.6265694696240899E-2</v>
      </c>
      <c r="N2123" s="182">
        <f>IFERROR(_xll.qlIndexFixing(ONIndex1M,I2123,TRUE,_xll.ohTrigger(RecalcTrigger,Trigger1M)),NA())</f>
        <v>1.5630963800106201E-2</v>
      </c>
      <c r="O2123" s="44">
        <f>IFERROR(_xll.qlIndexFixing(ONIndex3M,I2123,TRUE,_xll.ohTrigger(RecalcTrigger,Trigger3M)),NA())</f>
        <v>1.5909511349132544E-2</v>
      </c>
      <c r="P2123" s="44">
        <f>IFERROR(_xll.qlIndexFixing(ONIndex6M,I2123,TRUE,_xll.ohTrigger(RecalcTrigger,Trigger6M)),NA())</f>
        <v>1.5954191490399339E-2</v>
      </c>
      <c r="Q2123" s="183">
        <f>IFERROR(_xll.qlIndexFixing(ONIndex1Y,I2123,TRUE,_xll.ohTrigger(RecalcTrigger,Trigger1Y)),NA())</f>
        <v>1.6131612691969721E-2</v>
      </c>
    </row>
    <row r="2124" spans="2:17" x14ac:dyDescent="0.2">
      <c r="B2124" s="39" t="s">
        <v>42</v>
      </c>
      <c r="D2124" s="42">
        <f>_xll.qlCalendarAdvance(Calendar,$D2123,B2124,"f",FALSE)</f>
        <v>54267</v>
      </c>
      <c r="E2124" s="177">
        <f>_xll.qlInterestRateIndexValueDate(IndexON,D2124)</f>
        <v>54267</v>
      </c>
      <c r="F2124" s="193">
        <f>IFERROR(_xll.qlIndexFixing(IndexON,D2124,TRUE,_xll.ohTrigger(RecalcTrigger,TriggerON)),NA())</f>
        <v>1.5686055596670911E-2</v>
      </c>
      <c r="H2124" s="42">
        <f>_xll.qlCalendarAdvance(Calendar,$H2123,B2124,"f",FALSE)</f>
        <v>54267</v>
      </c>
      <c r="I2124" s="177">
        <f>_xll.qlInterestRateIndexValueDate(Index1M,$H2124)</f>
        <v>54269</v>
      </c>
      <c r="J2124" s="182">
        <f>IFERROR(_xll.qlIndexFixing(Index1M,$H2124,TRUE,_xll.ohTrigger(RecalcTrigger,Trigger1M)),NA())</f>
        <v>1.5643118095406416E-2</v>
      </c>
      <c r="K2124" s="44">
        <f>IFERROR(_xll.qlIndexFixing(Index3M,H2124,TRUE,_xll.ohTrigger(RecalcTrigger,Trigger3M)),NA())</f>
        <v>1.5947662921194965E-2</v>
      </c>
      <c r="L2124" s="44">
        <f>IFERROR(_xll.qlIndexFixing(Index6M,$H2124,TRUE,_xll.ohTrigger(RecalcTrigger,Trigger6M)),NA())</f>
        <v>1.6013780970864994E-2</v>
      </c>
      <c r="M2124" s="183">
        <f>IFERROR(_xll.qlIndexFixing(Index1Y,$H2124,TRUE,_xll.ohTrigger(RecalcTrigger,Trigger1Y)),NA())</f>
        <v>1.6265664647913677E-2</v>
      </c>
      <c r="N2124" s="182">
        <f>IFERROR(_xll.qlIndexFixing(ONIndex1M,I2124,TRUE,_xll.ohTrigger(RecalcTrigger,Trigger1M)),NA())</f>
        <v>1.5631606581134605E-2</v>
      </c>
      <c r="O2124" s="44">
        <f>IFERROR(_xll.qlIndexFixing(ONIndex3M,I2124,TRUE,_xll.ohTrigger(RecalcTrigger,Trigger3M)),NA())</f>
        <v>1.5910487424273256E-2</v>
      </c>
      <c r="P2124" s="44">
        <f>IFERROR(_xll.qlIndexFixing(ONIndex6M,I2124,TRUE,_xll.ohTrigger(RecalcTrigger,Trigger6M)),NA())</f>
        <v>1.5954131941393612E-2</v>
      </c>
      <c r="Q2124" s="183">
        <f>IFERROR(_xll.qlIndexFixing(ONIndex1Y,I2124,TRUE,_xll.ohTrigger(RecalcTrigger,Trigger1Y)),NA())</f>
        <v>1.6131866115172144E-2</v>
      </c>
    </row>
    <row r="2125" spans="2:17" x14ac:dyDescent="0.2">
      <c r="B2125" s="39" t="s">
        <v>42</v>
      </c>
      <c r="D2125" s="42">
        <f>_xll.qlCalendarAdvance(Calendar,$D2124,B2125,"f",FALSE)</f>
        <v>54274</v>
      </c>
      <c r="E2125" s="177">
        <f>_xll.qlInterestRateIndexValueDate(IndexON,D2125)</f>
        <v>54274</v>
      </c>
      <c r="F2125" s="193">
        <f>IFERROR(_xll.qlIndexFixing(IndexON,D2125,TRUE,_xll.ohTrigger(RecalcTrigger,TriggerON)),NA())</f>
        <v>1.568741963611231E-2</v>
      </c>
      <c r="H2125" s="42">
        <f>_xll.qlCalendarAdvance(Calendar,$H2124,B2125,"f",FALSE)</f>
        <v>54274</v>
      </c>
      <c r="I2125" s="177">
        <f>_xll.qlInterestRateIndexValueDate(Index1M,$H2125)</f>
        <v>54276</v>
      </c>
      <c r="J2125" s="182">
        <f>IFERROR(_xll.qlIndexFixing(Index1M,$H2125,TRUE,_xll.ohTrigger(RecalcTrigger,Trigger1M)),NA())</f>
        <v>1.5643699982612336E-2</v>
      </c>
      <c r="K2125" s="44">
        <f>IFERROR(_xll.qlIndexFixing(Index3M,H2125,TRUE,_xll.ohTrigger(RecalcTrigger,Trigger3M)),NA())</f>
        <v>1.5948474675750713E-2</v>
      </c>
      <c r="L2125" s="44">
        <f>IFERROR(_xll.qlIndexFixing(Index6M,$H2125,TRUE,_xll.ohTrigger(RecalcTrigger,Trigger6M)),NA())</f>
        <v>1.601413049625262E-2</v>
      </c>
      <c r="M2125" s="183">
        <f>IFERROR(_xll.qlIndexFixing(Index1Y,$H2125,TRUE,_xll.ohTrigger(RecalcTrigger,Trigger1Y)),NA())</f>
        <v>1.6265623053186015E-2</v>
      </c>
      <c r="N2125" s="182">
        <f>IFERROR(_xll.qlIndexFixing(ONIndex1M,I2125,TRUE,_xll.ohTrigger(RecalcTrigger,Trigger1M)),NA())</f>
        <v>1.5632226084623113E-2</v>
      </c>
      <c r="O2125" s="44">
        <f>IFERROR(_xll.qlIndexFixing(ONIndex3M,I2125,TRUE,_xll.ohTrigger(RecalcTrigger,Trigger3M)),NA())</f>
        <v>1.5911439537941163E-2</v>
      </c>
      <c r="P2125" s="44">
        <f>IFERROR(_xll.qlIndexFixing(ONIndex6M,I2125,TRUE,_xll.ohTrigger(RecalcTrigger,Trigger6M)),NA())</f>
        <v>1.5954036388148296E-2</v>
      </c>
      <c r="Q2125" s="183">
        <f>IFERROR(_xll.qlIndexFixing(ONIndex1Y,I2125,TRUE,_xll.ohTrigger(RecalcTrigger,Trigger1Y)),NA())</f>
        <v>1.6132108849244986E-2</v>
      </c>
    </row>
    <row r="2126" spans="2:17" x14ac:dyDescent="0.2">
      <c r="B2126" s="39" t="s">
        <v>42</v>
      </c>
      <c r="D2126" s="42">
        <f>_xll.qlCalendarAdvance(Calendar,$D2125,B2126,"f",FALSE)</f>
        <v>54281</v>
      </c>
      <c r="E2126" s="177">
        <f>_xll.qlInterestRateIndexValueDate(IndexON,D2126)</f>
        <v>54281</v>
      </c>
      <c r="F2126" s="193">
        <f>IFERROR(_xll.qlIndexFixing(IndexON,D2126,TRUE,_xll.ohTrigger(RecalcTrigger,TriggerON)),NA())</f>
        <v>1.5688758744936138E-2</v>
      </c>
      <c r="H2126" s="42">
        <f>_xll.qlCalendarAdvance(Calendar,$H2125,B2126,"f",FALSE)</f>
        <v>54281</v>
      </c>
      <c r="I2126" s="177">
        <f>_xll.qlInterestRateIndexValueDate(Index1M,$H2126)</f>
        <v>54283</v>
      </c>
      <c r="J2126" s="182">
        <f>IFERROR(_xll.qlIndexFixing(Index1M,$H2126,TRUE,_xll.ohTrigger(RecalcTrigger,Trigger1M)),NA())</f>
        <v>1.5644258424025448E-2</v>
      </c>
      <c r="K2126" s="44">
        <f>IFERROR(_xll.qlIndexFixing(Index3M,H2126,TRUE,_xll.ohTrigger(RecalcTrigger,Trigger3M)),NA())</f>
        <v>1.5949261980775366E-2</v>
      </c>
      <c r="L2126" s="44">
        <f>IFERROR(_xll.qlIndexFixing(Index6M,$H2126,TRUE,_xll.ohTrigger(RecalcTrigger,Trigger6M)),NA())</f>
        <v>1.6013528240532059E-2</v>
      </c>
      <c r="M2126" s="183">
        <f>IFERROR(_xll.qlIndexFixing(Index1Y,$H2126,TRUE,_xll.ohTrigger(RecalcTrigger,Trigger1Y)),NA())</f>
        <v>1.6265569885260501E-2</v>
      </c>
      <c r="N2126" s="182">
        <f>IFERROR(_xll.qlIndexFixing(ONIndex1M,I2126,TRUE,_xll.ohTrigger(RecalcTrigger,Trigger1M)),NA())</f>
        <v>1.563282225877316E-2</v>
      </c>
      <c r="O2126" s="44">
        <f>IFERROR(_xll.qlIndexFixing(ONIndex3M,I2126,TRUE,_xll.ohTrigger(RecalcTrigger,Trigger3M)),NA())</f>
        <v>1.5912367634021152E-2</v>
      </c>
      <c r="P2126" s="44">
        <f>IFERROR(_xll.qlIndexFixing(ONIndex6M,I2126,TRUE,_xll.ohTrigger(RecalcTrigger,Trigger6M)),NA())</f>
        <v>1.5953904748249315E-2</v>
      </c>
      <c r="Q2126" s="183">
        <f>IFERROR(_xll.qlIndexFixing(ONIndex1Y,I2126,TRUE,_xll.ohTrigger(RecalcTrigger,Trigger1Y)),NA())</f>
        <v>1.6132340867889283E-2</v>
      </c>
    </row>
    <row r="2127" spans="2:17" x14ac:dyDescent="0.2">
      <c r="B2127" s="39" t="s">
        <v>42</v>
      </c>
      <c r="D2127" s="42">
        <f>_xll.qlCalendarAdvance(Calendar,$D2126,B2127,"f",FALSE)</f>
        <v>54288</v>
      </c>
      <c r="E2127" s="177">
        <f>_xll.qlInterestRateIndexValueDate(IndexON,D2127)</f>
        <v>54288</v>
      </c>
      <c r="F2127" s="193">
        <f>IFERROR(_xll.qlIndexFixing(IndexON,D2127,TRUE,_xll.ohTrigger(RecalcTrigger,TriggerON)),NA())</f>
        <v>1.5690072865748306E-2</v>
      </c>
      <c r="H2127" s="42">
        <f>_xll.qlCalendarAdvance(Calendar,$H2126,B2127,"f",FALSE)</f>
        <v>54288</v>
      </c>
      <c r="I2127" s="177">
        <f>_xll.qlInterestRateIndexValueDate(Index1M,$H2127)</f>
        <v>54290</v>
      </c>
      <c r="J2127" s="182">
        <f>IFERROR(_xll.qlIndexFixing(Index1M,$H2127,TRUE,_xll.ohTrigger(RecalcTrigger,Trigger1M)),NA())</f>
        <v>1.5644793367849685E-2</v>
      </c>
      <c r="K2127" s="44">
        <f>IFERROR(_xll.qlIndexFixing(Index3M,H2127,TRUE,_xll.ohTrigger(RecalcTrigger,Trigger3M)),NA())</f>
        <v>1.5950024779712423E-2</v>
      </c>
      <c r="L2127" s="44">
        <f>IFERROR(_xll.qlIndexFixing(Index6M,$H2127,TRUE,_xll.ohTrigger(RecalcTrigger,Trigger6M)),NA())</f>
        <v>1.6012888475983193E-2</v>
      </c>
      <c r="M2127" s="183">
        <f>IFERROR(_xll.qlIndexFixing(Index1Y,$H2127,TRUE,_xll.ohTrigger(RecalcTrigger,Trigger1Y)),NA())</f>
        <v>1.6265505117340158E-2</v>
      </c>
      <c r="N2127" s="182">
        <f>IFERROR(_xll.qlIndexFixing(ONIndex1M,I2127,TRUE,_xll.ohTrigger(RecalcTrigger,Trigger1M)),NA())</f>
        <v>1.5633395051866117E-2</v>
      </c>
      <c r="O2127" s="44">
        <f>IFERROR(_xll.qlIndexFixing(ONIndex3M,I2127,TRUE,_xll.ohTrigger(RecalcTrigger,Trigger3M)),NA())</f>
        <v>1.5913271655998429E-2</v>
      </c>
      <c r="P2127" s="44">
        <f>IFERROR(_xll.qlIndexFixing(ONIndex6M,I2127,TRUE,_xll.ohTrigger(RecalcTrigger,Trigger6M)),NA())</f>
        <v>1.5953736940241825E-2</v>
      </c>
      <c r="Q2127" s="183">
        <f>IFERROR(_xll.qlIndexFixing(ONIndex1Y,I2127,TRUE,_xll.ohTrigger(RecalcTrigger,Trigger1Y)),NA())</f>
        <v>1.6132562144646201E-2</v>
      </c>
    </row>
    <row r="2128" spans="2:17" x14ac:dyDescent="0.2">
      <c r="B2128" s="39" t="s">
        <v>42</v>
      </c>
      <c r="D2128" s="42">
        <f>_xll.qlCalendarAdvance(Calendar,$D2127,B2128,"f",FALSE)</f>
        <v>54295</v>
      </c>
      <c r="E2128" s="177">
        <f>_xll.qlInterestRateIndexValueDate(IndexON,D2128)</f>
        <v>54295</v>
      </c>
      <c r="F2128" s="193">
        <f>IFERROR(_xll.qlIndexFixing(IndexON,D2128,TRUE,_xll.ohTrigger(RecalcTrigger,TriggerON)),NA())</f>
        <v>1.5691361941474469E-2</v>
      </c>
      <c r="H2128" s="42">
        <f>_xll.qlCalendarAdvance(Calendar,$H2127,B2128,"f",FALSE)</f>
        <v>54295</v>
      </c>
      <c r="I2128" s="177">
        <f>_xll.qlInterestRateIndexValueDate(Index1M,$H2128)</f>
        <v>54297</v>
      </c>
      <c r="J2128" s="182">
        <f>IFERROR(_xll.qlIndexFixing(Index1M,$H2128,TRUE,_xll.ohTrigger(RecalcTrigger,Trigger1M)),NA())</f>
        <v>1.5645304762283985E-2</v>
      </c>
      <c r="K2128" s="44">
        <f>IFERROR(_xll.qlIndexFixing(Index3M,H2128,TRUE,_xll.ohTrigger(RecalcTrigger,Trigger3M)),NA())</f>
        <v>1.595076301600452E-2</v>
      </c>
      <c r="L2128" s="44">
        <f>IFERROR(_xll.qlIndexFixing(Index6M,$H2128,TRUE,_xll.ohTrigger(RecalcTrigger,Trigger6M)),NA())</f>
        <v>1.601132954467159E-2</v>
      </c>
      <c r="M2128" s="183">
        <f>IFERROR(_xll.qlIndexFixing(Index1Y,$H2128,TRUE,_xll.ohTrigger(RecalcTrigger,Trigger1Y)),NA())</f>
        <v>1.6265428722627137E-2</v>
      </c>
      <c r="N2128" s="182">
        <f>IFERROR(_xll.qlIndexFixing(ONIndex1M,I2128,TRUE,_xll.ohTrigger(RecalcTrigger,Trigger1M)),NA())</f>
        <v>1.5633944412183354E-2</v>
      </c>
      <c r="O2128" s="44">
        <f>IFERROR(_xll.qlIndexFixing(ONIndex3M,I2128,TRUE,_xll.ohTrigger(RecalcTrigger,Trigger3M)),NA())</f>
        <v>1.5914151547837818E-2</v>
      </c>
      <c r="P2128" s="44">
        <f>IFERROR(_xll.qlIndexFixing(ONIndex6M,I2128,TRUE,_xll.ohTrigger(RecalcTrigger,Trigger6M)),NA())</f>
        <v>1.5953532882111432E-2</v>
      </c>
      <c r="Q2128" s="183">
        <f>IFERROR(_xll.qlIndexFixing(ONIndex1Y,I2128,TRUE,_xll.ohTrigger(RecalcTrigger,Trigger1Y)),NA())</f>
        <v>1.6132772653056904E-2</v>
      </c>
    </row>
    <row r="2129" spans="2:17" x14ac:dyDescent="0.2">
      <c r="B2129" s="39" t="s">
        <v>42</v>
      </c>
      <c r="D2129" s="42">
        <f>_xll.qlCalendarAdvance(Calendar,$D2128,B2129,"f",FALSE)</f>
        <v>54302</v>
      </c>
      <c r="E2129" s="177">
        <f>_xll.qlInterestRateIndexValueDate(IndexON,D2129)</f>
        <v>54302</v>
      </c>
      <c r="F2129" s="193">
        <f>IFERROR(_xll.qlIndexFixing(IndexON,D2129,TRUE,_xll.ohTrigger(RecalcTrigger,TriggerON)),NA())</f>
        <v>1.5692625915120217E-2</v>
      </c>
      <c r="H2129" s="42">
        <f>_xll.qlCalendarAdvance(Calendar,$H2128,B2129,"f",FALSE)</f>
        <v>54302</v>
      </c>
      <c r="I2129" s="177">
        <f>_xll.qlInterestRateIndexValueDate(Index1M,$H2129)</f>
        <v>54304</v>
      </c>
      <c r="J2129" s="182">
        <f>IFERROR(_xll.qlIndexFixing(Index1M,$H2129,TRUE,_xll.ohTrigger(RecalcTrigger,Trigger1M)),NA())</f>
        <v>1.5645792555542271E-2</v>
      </c>
      <c r="K2129" s="44">
        <f>IFERROR(_xll.qlIndexFixing(Index3M,H2129,TRUE,_xll.ohTrigger(RecalcTrigger,Trigger3M)),NA())</f>
        <v>1.5951077401600643E-2</v>
      </c>
      <c r="L2129" s="44">
        <f>IFERROR(_xll.qlIndexFixing(Index6M,$H2129,TRUE,_xll.ohTrigger(RecalcTrigger,Trigger6M)),NA())</f>
        <v>1.6010039272882776E-2</v>
      </c>
      <c r="M2129" s="183">
        <f>IFERROR(_xll.qlIndexFixing(Index1Y,$H2129,TRUE,_xll.ohTrigger(RecalcTrigger,Trigger1Y)),NA())</f>
        <v>1.6265340674325116E-2</v>
      </c>
      <c r="N2129" s="182">
        <f>IFERROR(_xll.qlIndexFixing(ONIndex1M,I2129,TRUE,_xll.ohTrigger(RecalcTrigger,Trigger1M)),NA())</f>
        <v>1.5634470288166114E-2</v>
      </c>
      <c r="O2129" s="44">
        <f>IFERROR(_xll.qlIndexFixing(ONIndex3M,I2129,TRUE,_xll.ohTrigger(RecalcTrigger,Trigger3M)),NA())</f>
        <v>1.5915007253104463E-2</v>
      </c>
      <c r="P2129" s="44">
        <f>IFERROR(_xll.qlIndexFixing(ONIndex6M,I2129,TRUE,_xll.ohTrigger(RecalcTrigger,Trigger6M)),NA())</f>
        <v>1.595329249224342E-2</v>
      </c>
      <c r="Q2129" s="183">
        <f>IFERROR(_xll.qlIndexFixing(ONIndex1Y,I2129,TRUE,_xll.ohTrigger(RecalcTrigger,Trigger1Y)),NA())</f>
        <v>1.6132972366982301E-2</v>
      </c>
    </row>
    <row r="2130" spans="2:17" x14ac:dyDescent="0.2">
      <c r="B2130" s="39" t="s">
        <v>42</v>
      </c>
      <c r="D2130" s="42">
        <f>_xll.qlCalendarAdvance(Calendar,$D2129,B2130,"f",FALSE)</f>
        <v>54309</v>
      </c>
      <c r="E2130" s="177">
        <f>_xll.qlInterestRateIndexValueDate(IndexON,D2130)</f>
        <v>54309</v>
      </c>
      <c r="F2130" s="193">
        <f>IFERROR(_xll.qlIndexFixing(IndexON,D2130,TRUE,_xll.ohTrigger(RecalcTrigger,TriggerON)),NA())</f>
        <v>1.5693864729611207E-2</v>
      </c>
      <c r="H2130" s="42">
        <f>_xll.qlCalendarAdvance(Calendar,$H2129,B2130,"f",FALSE)</f>
        <v>54309</v>
      </c>
      <c r="I2130" s="177">
        <f>_xll.qlInterestRateIndexValueDate(Index1M,$H2130)</f>
        <v>54311</v>
      </c>
      <c r="J2130" s="182">
        <f>IFERROR(_xll.qlIndexFixing(Index1M,$H2130,TRUE,_xll.ohTrigger(RecalcTrigger,Trigger1M)),NA())</f>
        <v>1.5646256695830973E-2</v>
      </c>
      <c r="K2130" s="44">
        <f>IFERROR(_xll.qlIndexFixing(Index3M,H2130,TRUE,_xll.ohTrigger(RecalcTrigger,Trigger3M)),NA())</f>
        <v>1.5951768085617875E-2</v>
      </c>
      <c r="L2130" s="44">
        <f>IFERROR(_xll.qlIndexFixing(Index6M,$H2130,TRUE,_xll.ohTrigger(RecalcTrigger,Trigger6M)),NA())</f>
        <v>1.6009300273255759E-2</v>
      </c>
      <c r="M2130" s="183">
        <f>IFERROR(_xll.qlIndexFixing(Index1Y,$H2130,TRUE,_xll.ohTrigger(RecalcTrigger,Trigger1Y)),NA())</f>
        <v>1.6265240945638002E-2</v>
      </c>
      <c r="N2130" s="182">
        <f>IFERROR(_xll.qlIndexFixing(ONIndex1M,I2130,TRUE,_xll.ohTrigger(RecalcTrigger,Trigger1M)),NA())</f>
        <v>1.5634972627855959E-2</v>
      </c>
      <c r="O2130" s="44">
        <f>IFERROR(_xll.qlIndexFixing(ONIndex3M,I2130,TRUE,_xll.ohTrigger(RecalcTrigger,Trigger3M)),NA())</f>
        <v>1.5915838715363506E-2</v>
      </c>
      <c r="P2130" s="44">
        <f>IFERROR(_xll.qlIndexFixing(ONIndex6M,I2130,TRUE,_xll.ohTrigger(RecalcTrigger,Trigger6M)),NA())</f>
        <v>1.5953015688543459E-2</v>
      </c>
      <c r="Q2130" s="183">
        <f>IFERROR(_xll.qlIndexFixing(ONIndex1Y,I2130,TRUE,_xll.ohTrigger(RecalcTrigger,Trigger1Y)),NA())</f>
        <v>1.6133161259883622E-2</v>
      </c>
    </row>
    <row r="2131" spans="2:17" x14ac:dyDescent="0.2">
      <c r="B2131" s="39" t="s">
        <v>42</v>
      </c>
      <c r="D2131" s="42">
        <f>_xll.qlCalendarAdvance(Calendar,$D2130,B2131,"f",FALSE)</f>
        <v>54316</v>
      </c>
      <c r="E2131" s="177">
        <f>_xll.qlInterestRateIndexValueDate(IndexON,D2131)</f>
        <v>54316</v>
      </c>
      <c r="F2131" s="193">
        <f>IFERROR(_xll.qlIndexFixing(IndexON,D2131,TRUE,_xll.ohTrigger(RecalcTrigger,TriggerON)),NA())</f>
        <v>1.5695078327633283E-2</v>
      </c>
      <c r="H2131" s="42">
        <f>_xll.qlCalendarAdvance(Calendar,$H2130,B2131,"f",FALSE)</f>
        <v>54316</v>
      </c>
      <c r="I2131" s="177">
        <f>_xll.qlInterestRateIndexValueDate(Index1M,$H2131)</f>
        <v>54318</v>
      </c>
      <c r="J2131" s="182">
        <f>IFERROR(_xll.qlIndexFixing(Index1M,$H2131,TRUE,_xll.ohTrigger(RecalcTrigger,Trigger1M)),NA())</f>
        <v>1.5646697131359022E-2</v>
      </c>
      <c r="K2131" s="44">
        <f>IFERROR(_xll.qlIndexFixing(Index3M,H2131,TRUE,_xll.ohTrigger(RecalcTrigger,Trigger3M)),NA())</f>
        <v>1.5952434042452168E-2</v>
      </c>
      <c r="L2131" s="44">
        <f>IFERROR(_xll.qlIndexFixing(Index6M,$H2131,TRUE,_xll.ohTrigger(RecalcTrigger,Trigger6M)),NA())</f>
        <v>1.6008523472731302E-2</v>
      </c>
      <c r="M2131" s="183">
        <f>IFERROR(_xll.qlIndexFixing(Index1Y,$H2131,TRUE,_xll.ohTrigger(RecalcTrigger,Trigger1Y)),NA())</f>
        <v>1.6265129509770562E-2</v>
      </c>
      <c r="N2131" s="182">
        <f>IFERROR(_xll.qlIndexFixing(ONIndex1M,I2131,TRUE,_xll.ohTrigger(RecalcTrigger,Trigger1M)),NA())</f>
        <v>1.563545137953426E-2</v>
      </c>
      <c r="O2131" s="44">
        <f>IFERROR(_xll.qlIndexFixing(ONIndex3M,I2131,TRUE,_xll.ohTrigger(RecalcTrigger,Trigger3M)),NA())</f>
        <v>1.5916645878419899E-2</v>
      </c>
      <c r="P2131" s="44">
        <f>IFERROR(_xll.qlIndexFixing(ONIndex6M,I2131,TRUE,_xll.ohTrigger(RecalcTrigger,Trigger6M)),NA())</f>
        <v>1.5952702389157025E-2</v>
      </c>
      <c r="Q2131" s="183">
        <f>IFERROR(_xll.qlIndexFixing(ONIndex1Y,I2131,TRUE,_xll.ohTrigger(RecalcTrigger,Trigger1Y)),NA())</f>
        <v>1.6133339305461902E-2</v>
      </c>
    </row>
    <row r="2132" spans="2:17" x14ac:dyDescent="0.2">
      <c r="B2132" s="39" t="s">
        <v>42</v>
      </c>
      <c r="D2132" s="42">
        <f>_xll.qlCalendarAdvance(Calendar,$D2131,B2132,"f",FALSE)</f>
        <v>54323</v>
      </c>
      <c r="E2132" s="177">
        <f>_xll.qlInterestRateIndexValueDate(IndexON,D2132)</f>
        <v>54323</v>
      </c>
      <c r="F2132" s="193">
        <f>IFERROR(_xll.qlIndexFixing(IndexON,D2132,TRUE,_xll.ohTrigger(RecalcTrigger,TriggerON)),NA())</f>
        <v>1.5696266652112101E-2</v>
      </c>
      <c r="H2132" s="42">
        <f>_xll.qlCalendarAdvance(Calendar,$H2131,B2132,"f",FALSE)</f>
        <v>54323</v>
      </c>
      <c r="I2132" s="177">
        <f>_xll.qlInterestRateIndexValueDate(Index1M,$H2132)</f>
        <v>54325</v>
      </c>
      <c r="J2132" s="182">
        <f>IFERROR(_xll.qlIndexFixing(Index1M,$H2132,TRUE,_xll.ohTrigger(RecalcTrigger,Trigger1M)),NA())</f>
        <v>1.5647113810327851E-2</v>
      </c>
      <c r="K2132" s="44">
        <f>IFERROR(_xll.qlIndexFixing(Index3M,H2132,TRUE,_xll.ohTrigger(RecalcTrigger,Trigger3M)),NA())</f>
        <v>1.5953075215551837E-2</v>
      </c>
      <c r="L2132" s="44">
        <f>IFERROR(_xll.qlIndexFixing(Index6M,$H2132,TRUE,_xll.ohTrigger(RecalcTrigger,Trigger6M)),NA())</f>
        <v>1.6007708788859557E-2</v>
      </c>
      <c r="M2132" s="183">
        <f>IFERROR(_xll.qlIndexFixing(Index1Y,$H2132,TRUE,_xll.ohTrigger(RecalcTrigger,Trigger1Y)),NA())</f>
        <v>1.6265006339927144E-2</v>
      </c>
      <c r="N2132" s="182">
        <f>IFERROR(_xll.qlIndexFixing(ONIndex1M,I2132,TRUE,_xll.ohTrigger(RecalcTrigger,Trigger1M)),NA())</f>
        <v>1.5635906491722196E-2</v>
      </c>
      <c r="O2132" s="44">
        <f>IFERROR(_xll.qlIndexFixing(ONIndex3M,I2132,TRUE,_xll.ohTrigger(RecalcTrigger,Trigger3M)),NA())</f>
        <v>1.5917428685998658E-2</v>
      </c>
      <c r="P2132" s="44">
        <f>IFERROR(_xll.qlIndexFixing(ONIndex6M,I2132,TRUE,_xll.ohTrigger(RecalcTrigger,Trigger6M)),NA())</f>
        <v>1.5952352512629275E-2</v>
      </c>
      <c r="Q2132" s="183">
        <f>IFERROR(_xll.qlIndexFixing(ONIndex1Y,I2132,TRUE,_xll.ohTrigger(RecalcTrigger,Trigger1Y)),NA())</f>
        <v>1.6133506477338244E-2</v>
      </c>
    </row>
    <row r="2133" spans="2:17" x14ac:dyDescent="0.2">
      <c r="B2133" s="39" t="s">
        <v>42</v>
      </c>
      <c r="D2133" s="42">
        <f>_xll.qlCalendarAdvance(Calendar,$D2132,B2133,"f",FALSE)</f>
        <v>54330</v>
      </c>
      <c r="E2133" s="177">
        <f>_xll.qlInterestRateIndexValueDate(IndexON,D2133)</f>
        <v>54330</v>
      </c>
      <c r="F2133" s="193">
        <f>IFERROR(_xll.qlIndexFixing(IndexON,D2133,TRUE,_xll.ohTrigger(RecalcTrigger,TriggerON)),NA())</f>
        <v>1.5697429646053251E-2</v>
      </c>
      <c r="H2133" s="42">
        <f>_xll.qlCalendarAdvance(Calendar,$H2132,B2133,"f",FALSE)</f>
        <v>54330</v>
      </c>
      <c r="I2133" s="177">
        <f>_xll.qlInterestRateIndexValueDate(Index1M,$H2133)</f>
        <v>54332</v>
      </c>
      <c r="J2133" s="182">
        <f>IFERROR(_xll.qlIndexFixing(Index1M,$H2133,TRUE,_xll.ohTrigger(RecalcTrigger,Trigger1M)),NA())</f>
        <v>1.5647506680946388E-2</v>
      </c>
      <c r="K2133" s="44">
        <f>IFERROR(_xll.qlIndexFixing(Index3M,H2133,TRUE,_xll.ohTrigger(RecalcTrigger,Trigger3M)),NA())</f>
        <v>1.5955259527136285E-2</v>
      </c>
      <c r="L2133" s="44">
        <f>IFERROR(_xll.qlIndexFixing(Index6M,$H2133,TRUE,_xll.ohTrigger(RecalcTrigger,Trigger6M)),NA())</f>
        <v>1.6007136945758622E-2</v>
      </c>
      <c r="M2133" s="183">
        <f>IFERROR(_xll.qlIndexFixing(Index1Y,$H2133,TRUE,_xll.ohTrigger(RecalcTrigger,Trigger1Y)),NA())</f>
        <v>1.6264871409312733E-2</v>
      </c>
      <c r="N2133" s="182">
        <f>IFERROR(_xll.qlIndexFixing(ONIndex1M,I2133,TRUE,_xll.ohTrigger(RecalcTrigger,Trigger1M)),NA())</f>
        <v>1.5636337912541265E-2</v>
      </c>
      <c r="O2133" s="44">
        <f>IFERROR(_xll.qlIndexFixing(ONIndex3M,I2133,TRUE,_xll.ohTrigger(RecalcTrigger,Trigger3M)),NA())</f>
        <v>1.5918187081664925E-2</v>
      </c>
      <c r="P2133" s="44">
        <f>IFERROR(_xll.qlIndexFixing(ONIndex6M,I2133,TRUE,_xll.ohTrigger(RecalcTrigger,Trigger6M)),NA())</f>
        <v>1.595196597662607E-2</v>
      </c>
      <c r="Q2133" s="183">
        <f>IFERROR(_xll.qlIndexFixing(ONIndex1Y,I2133,TRUE,_xll.ohTrigger(RecalcTrigger,Trigger1Y)),NA())</f>
        <v>1.6133662749133748E-2</v>
      </c>
    </row>
    <row r="2134" spans="2:17" x14ac:dyDescent="0.2">
      <c r="B2134" s="39" t="s">
        <v>42</v>
      </c>
      <c r="D2134" s="42">
        <f>_xll.qlCalendarAdvance(Calendar,$D2133,B2134,"f",FALSE)</f>
        <v>54337</v>
      </c>
      <c r="E2134" s="177">
        <f>_xll.qlInterestRateIndexValueDate(IndexON,D2134)</f>
        <v>54337</v>
      </c>
      <c r="F2134" s="193">
        <f>IFERROR(_xll.qlIndexFixing(IndexON,D2134,TRUE,_xll.ohTrigger(RecalcTrigger,TriggerON)),NA())</f>
        <v>1.5698567252382389E-2</v>
      </c>
      <c r="H2134" s="42">
        <f>_xll.qlCalendarAdvance(Calendar,$H2133,B2134,"f",FALSE)</f>
        <v>54337</v>
      </c>
      <c r="I2134" s="177">
        <f>_xll.qlInterestRateIndexValueDate(Index1M,$H2134)</f>
        <v>54339</v>
      </c>
      <c r="J2134" s="182">
        <f>IFERROR(_xll.qlIndexFixing(Index1M,$H2134,TRUE,_xll.ohTrigger(RecalcTrigger,Trigger1M)),NA())</f>
        <v>1.5647875691426061E-2</v>
      </c>
      <c r="K2134" s="44">
        <f>IFERROR(_xll.qlIndexFixing(Index3M,H2134,TRUE,_xll.ohTrigger(RecalcTrigger,Trigger3M)),NA())</f>
        <v>1.5954673451052465E-2</v>
      </c>
      <c r="L2134" s="44">
        <f>IFERROR(_xll.qlIndexFixing(Index6M,$H2134,TRUE,_xll.ohTrigger(RecalcTrigger,Trigger6M)),NA())</f>
        <v>1.6006243461944215E-2</v>
      </c>
      <c r="M2134" s="183">
        <f>IFERROR(_xll.qlIndexFixing(Index1Y,$H2134,TRUE,_xll.ohTrigger(RecalcTrigger,Trigger1Y)),NA())</f>
        <v>1.6264724691132774E-2</v>
      </c>
      <c r="N2134" s="182">
        <f>IFERROR(_xll.qlIndexFixing(ONIndex1M,I2134,TRUE,_xll.ohTrigger(RecalcTrigger,Trigger1M)),NA())</f>
        <v>1.5636745590192902E-2</v>
      </c>
      <c r="O2134" s="44">
        <f>IFERROR(_xll.qlIndexFixing(ONIndex3M,I2134,TRUE,_xll.ohTrigger(RecalcTrigger,Trigger3M)),NA())</f>
        <v>1.5918921009143716E-2</v>
      </c>
      <c r="P2134" s="44">
        <f>IFERROR(_xll.qlIndexFixing(ONIndex6M,I2134,TRUE,_xll.ohTrigger(RecalcTrigger,Trigger6M)),NA())</f>
        <v>1.5951542699692567E-2</v>
      </c>
      <c r="Q2134" s="183">
        <f>IFERROR(_xll.qlIndexFixing(ONIndex1Y,I2134,TRUE,_xll.ohTrigger(RecalcTrigger,Trigger1Y)),NA())</f>
        <v>1.6133808094469515E-2</v>
      </c>
    </row>
    <row r="2135" spans="2:17" x14ac:dyDescent="0.2">
      <c r="B2135" s="39" t="s">
        <v>42</v>
      </c>
      <c r="D2135" s="42">
        <f>_xll.qlCalendarAdvance(Calendar,$D2134,B2135,"f",FALSE)</f>
        <v>54344</v>
      </c>
      <c r="E2135" s="177">
        <f>_xll.qlInterestRateIndexValueDate(IndexON,D2135)</f>
        <v>54344</v>
      </c>
      <c r="F2135" s="193">
        <f>IFERROR(_xll.qlIndexFixing(IndexON,D2135,TRUE,_xll.ohTrigger(RecalcTrigger,TriggerON)),NA())</f>
        <v>1.5699679413785361E-2</v>
      </c>
      <c r="H2135" s="42">
        <f>_xll.qlCalendarAdvance(Calendar,$H2134,B2135,"f",FALSE)</f>
        <v>54344</v>
      </c>
      <c r="I2135" s="177">
        <f>_xll.qlInterestRateIndexValueDate(Index1M,$H2135)</f>
        <v>54346</v>
      </c>
      <c r="J2135" s="182">
        <f>IFERROR(_xll.qlIndexFixing(Index1M,$H2135,TRUE,_xll.ohTrigger(RecalcTrigger,Trigger1M)),NA())</f>
        <v>1.5648220789973299E-2</v>
      </c>
      <c r="K2135" s="44">
        <f>IFERROR(_xll.qlIndexFixing(Index3M,H2135,TRUE,_xll.ohTrigger(RecalcTrigger,Trigger3M)),NA())</f>
        <v>1.5955238165262644E-2</v>
      </c>
      <c r="L2135" s="44">
        <f>IFERROR(_xll.qlIndexFixing(Index6M,$H2135,TRUE,_xll.ohTrigger(RecalcTrigger,Trigger6M)),NA())</f>
        <v>1.6005311839875497E-2</v>
      </c>
      <c r="M2135" s="183">
        <f>IFERROR(_xll.qlIndexFixing(Index1Y,$H2135,TRUE,_xll.ohTrigger(RecalcTrigger,Trigger1Y)),NA())</f>
        <v>1.6264566158593785E-2</v>
      </c>
      <c r="N2135" s="182">
        <f>IFERROR(_xll.qlIndexFixing(ONIndex1M,I2135,TRUE,_xll.ohTrigger(RecalcTrigger,Trigger1M)),NA())</f>
        <v>1.5637129473038414E-2</v>
      </c>
      <c r="O2135" s="44">
        <f>IFERROR(_xll.qlIndexFixing(ONIndex3M,I2135,TRUE,_xll.ohTrigger(RecalcTrigger,Trigger3M)),NA())</f>
        <v>1.591963041208011E-2</v>
      </c>
      <c r="P2135" s="44">
        <f>IFERROR(_xll.qlIndexFixing(ONIndex6M,I2135,TRUE,_xll.ohTrigger(RecalcTrigger,Trigger6M)),NA())</f>
        <v>1.5951082599654498E-2</v>
      </c>
      <c r="Q2135" s="183">
        <f>IFERROR(_xll.qlIndexFixing(ONIndex1Y,I2135,TRUE,_xll.ohTrigger(RecalcTrigger,Trigger1Y)),NA())</f>
        <v>1.6133942487046582E-2</v>
      </c>
    </row>
    <row r="2136" spans="2:17" x14ac:dyDescent="0.2">
      <c r="B2136" s="39" t="s">
        <v>42</v>
      </c>
      <c r="D2136" s="42">
        <f>_xll.qlCalendarAdvance(Calendar,$D2135,B2136,"f",FALSE)</f>
        <v>54351</v>
      </c>
      <c r="E2136" s="177">
        <f>_xll.qlInterestRateIndexValueDate(IndexON,D2136)</f>
        <v>54351</v>
      </c>
      <c r="F2136" s="193">
        <f>IFERROR(_xll.qlIndexFixing(IndexON,D2136,TRUE,_xll.ohTrigger(RecalcTrigger,TriggerON)),NA())</f>
        <v>1.5700766073187822E-2</v>
      </c>
      <c r="H2136" s="42">
        <f>_xll.qlCalendarAdvance(Calendar,$H2135,B2136,"f",FALSE)</f>
        <v>54351</v>
      </c>
      <c r="I2136" s="177">
        <f>_xll.qlInterestRateIndexValueDate(Index1M,$H2136)</f>
        <v>54353</v>
      </c>
      <c r="J2136" s="182">
        <f>IFERROR(_xll.qlIndexFixing(Index1M,$H2136,TRUE,_xll.ohTrigger(RecalcTrigger,Trigger1M)),NA())</f>
        <v>1.5648541924794535E-2</v>
      </c>
      <c r="K2136" s="44">
        <f>IFERROR(_xll.qlIndexFixing(Index3M,H2136,TRUE,_xll.ohTrigger(RecalcTrigger,Trigger3M)),NA())</f>
        <v>1.5955777864387163E-2</v>
      </c>
      <c r="L2136" s="44">
        <f>IFERROR(_xll.qlIndexFixing(Index6M,$H2136,TRUE,_xll.ohTrigger(RecalcTrigger,Trigger6M)),NA())</f>
        <v>1.6004341997106764E-2</v>
      </c>
      <c r="M2136" s="183">
        <f>IFERROR(_xll.qlIndexFixing(Index1Y,$H2136,TRUE,_xll.ohTrigger(RecalcTrigger,Trigger1Y)),NA())</f>
        <v>1.6264395784901867E-2</v>
      </c>
      <c r="N2136" s="182">
        <f>IFERROR(_xll.qlIndexFixing(ONIndex1M,I2136,TRUE,_xll.ohTrigger(RecalcTrigger,Trigger1M)),NA())</f>
        <v>1.5637489509439106E-2</v>
      </c>
      <c r="O2136" s="44">
        <f>IFERROR(_xll.qlIndexFixing(ONIndex3M,I2136,TRUE,_xll.ohTrigger(RecalcTrigger,Trigger3M)),NA())</f>
        <v>1.5920315234358995E-2</v>
      </c>
      <c r="P2136" s="44">
        <f>IFERROR(_xll.qlIndexFixing(ONIndex6M,I2136,TRUE,_xll.ohTrigger(RecalcTrigger,Trigger6M)),NA())</f>
        <v>1.5950585594977085E-2</v>
      </c>
      <c r="Q2136" s="183">
        <f>IFERROR(_xll.qlIndexFixing(ONIndex1Y,I2136,TRUE,_xll.ohTrigger(RecalcTrigger,Trigger1Y)),NA())</f>
        <v>1.6134065900565986E-2</v>
      </c>
    </row>
    <row r="2137" spans="2:17" x14ac:dyDescent="0.2">
      <c r="B2137" s="39" t="s">
        <v>42</v>
      </c>
      <c r="D2137" s="42">
        <f>_xll.qlCalendarAdvance(Calendar,$D2136,B2137,"f",FALSE)</f>
        <v>54358</v>
      </c>
      <c r="E2137" s="177">
        <f>_xll.qlInterestRateIndexValueDate(IndexON,D2137)</f>
        <v>54358</v>
      </c>
      <c r="F2137" s="193">
        <f>IFERROR(_xll.qlIndexFixing(IndexON,D2137,TRUE,_xll.ohTrigger(RecalcTrigger,TriggerON)),NA())</f>
        <v>1.5701827173595362E-2</v>
      </c>
      <c r="H2137" s="42">
        <f>_xll.qlCalendarAdvance(Calendar,$H2136,B2137,"f",FALSE)</f>
        <v>54358</v>
      </c>
      <c r="I2137" s="177">
        <f>_xll.qlInterestRateIndexValueDate(Index1M,$H2137)</f>
        <v>54360</v>
      </c>
      <c r="J2137" s="182">
        <f>IFERROR(_xll.qlIndexFixing(Index1M,$H2137,TRUE,_xll.ohTrigger(RecalcTrigger,Trigger1M)),NA())</f>
        <v>1.5648839044093699E-2</v>
      </c>
      <c r="K2137" s="44">
        <f>IFERROR(_xll.qlIndexFixing(Index3M,H2137,TRUE,_xll.ohTrigger(RecalcTrigger,Trigger3M)),NA())</f>
        <v>1.595629249187127E-2</v>
      </c>
      <c r="L2137" s="44">
        <f>IFERROR(_xll.qlIndexFixing(Index6M,$H2137,TRUE,_xll.ohTrigger(RecalcTrigger,Trigger6M)),NA())</f>
        <v>1.6003333851199789E-2</v>
      </c>
      <c r="M2137" s="183">
        <f>IFERROR(_xll.qlIndexFixing(Index1Y,$H2137,TRUE,_xll.ohTrigger(RecalcTrigger,Trigger1Y)),NA())</f>
        <v>1.6264213543263756E-2</v>
      </c>
      <c r="N2137" s="182">
        <f>IFERROR(_xll.qlIndexFixing(ONIndex1M,I2137,TRUE,_xll.ohTrigger(RecalcTrigger,Trigger1M)),NA())</f>
        <v>1.5637825647596415E-2</v>
      </c>
      <c r="O2137" s="44">
        <f>IFERROR(_xll.qlIndexFixing(ONIndex3M,I2137,TRUE,_xll.ohTrigger(RecalcTrigger,Trigger3M)),NA())</f>
        <v>1.5920975419385641E-2</v>
      </c>
      <c r="P2137" s="44">
        <f>IFERROR(_xll.qlIndexFixing(ONIndex6M,I2137,TRUE,_xll.ohTrigger(RecalcTrigger,Trigger6M)),NA())</f>
        <v>1.5950051603805804E-2</v>
      </c>
      <c r="Q2137" s="183">
        <f>IFERROR(_xll.qlIndexFixing(ONIndex1Y,I2137,TRUE,_xll.ohTrigger(RecalcTrigger,Trigger1Y)),NA())</f>
        <v>1.6134178308488956E-2</v>
      </c>
    </row>
    <row r="2138" spans="2:17" x14ac:dyDescent="0.2">
      <c r="B2138" s="39" t="s">
        <v>42</v>
      </c>
      <c r="D2138" s="42">
        <f>_xll.qlCalendarAdvance(Calendar,$D2137,B2138,"f",FALSE)</f>
        <v>54365</v>
      </c>
      <c r="E2138" s="177">
        <f>_xll.qlInterestRateIndexValueDate(IndexON,D2138)</f>
        <v>54365</v>
      </c>
      <c r="F2138" s="193">
        <f>IFERROR(_xll.qlIndexFixing(IndexON,D2138,TRUE,_xll.ohTrigger(RecalcTrigger,TriggerON)),NA())</f>
        <v>1.57028626578537E-2</v>
      </c>
      <c r="H2138" s="42">
        <f>_xll.qlCalendarAdvance(Calendar,$H2137,B2138,"f",FALSE)</f>
        <v>54365</v>
      </c>
      <c r="I2138" s="177">
        <f>_xll.qlInterestRateIndexValueDate(Index1M,$H2138)</f>
        <v>54367</v>
      </c>
      <c r="J2138" s="182">
        <f>IFERROR(_xll.qlIndexFixing(Index1M,$H2138,TRUE,_xll.ohTrigger(RecalcTrigger,Trigger1M)),NA())</f>
        <v>1.5649112096087214E-2</v>
      </c>
      <c r="K2138" s="44">
        <f>IFERROR(_xll.qlIndexFixing(Index3M,H2138,TRUE,_xll.ohTrigger(RecalcTrigger,Trigger3M)),NA())</f>
        <v>1.5956781991161937E-2</v>
      </c>
      <c r="L2138" s="44">
        <f>IFERROR(_xll.qlIndexFixing(Index6M,$H2138,TRUE,_xll.ohTrigger(RecalcTrigger,Trigger6M)),NA())</f>
        <v>1.6002020518482842E-2</v>
      </c>
      <c r="M2138" s="183">
        <f>IFERROR(_xll.qlIndexFixing(Index1Y,$H2138,TRUE,_xll.ohTrigger(RecalcTrigger,Trigger1Y)),NA())</f>
        <v>1.6264019406886644E-2</v>
      </c>
      <c r="N2138" s="182">
        <f>IFERROR(_xll.qlIndexFixing(ONIndex1M,I2138,TRUE,_xll.ohTrigger(RecalcTrigger,Trigger1M)),NA())</f>
        <v>1.563813783579171E-2</v>
      </c>
      <c r="O2138" s="44">
        <f>IFERROR(_xll.qlIndexFixing(ONIndex3M,I2138,TRUE,_xll.ohTrigger(RecalcTrigger,Trigger3M)),NA())</f>
        <v>1.5921610910965001E-2</v>
      </c>
      <c r="P2138" s="44">
        <f>IFERROR(_xll.qlIndexFixing(ONIndex6M,I2138,TRUE,_xll.ohTrigger(RecalcTrigger,Trigger6M)),NA())</f>
        <v>1.5949480543966388E-2</v>
      </c>
      <c r="Q2138" s="183">
        <f>IFERROR(_xll.qlIndexFixing(ONIndex1Y,I2138,TRUE,_xll.ohTrigger(RecalcTrigger,Trigger1Y)),NA())</f>
        <v>1.6134279684356656E-2</v>
      </c>
    </row>
    <row r="2139" spans="2:17" x14ac:dyDescent="0.2">
      <c r="B2139" s="39" t="s">
        <v>42</v>
      </c>
      <c r="D2139" s="42">
        <f>_xll.qlCalendarAdvance(Calendar,$D2138,B2139,"f",FALSE)</f>
        <v>54372</v>
      </c>
      <c r="E2139" s="177">
        <f>_xll.qlInterestRateIndexValueDate(IndexON,D2139)</f>
        <v>54372</v>
      </c>
      <c r="F2139" s="193">
        <f>IFERROR(_xll.qlIndexFixing(IndexON,D2139,TRUE,_xll.ohTrigger(RecalcTrigger,TriggerON)),NA())</f>
        <v>1.5703872468808555E-2</v>
      </c>
      <c r="H2139" s="42">
        <f>_xll.qlCalendarAdvance(Calendar,$H2138,B2139,"f",FALSE)</f>
        <v>54372</v>
      </c>
      <c r="I2139" s="177">
        <f>_xll.qlInterestRateIndexValueDate(Index1M,$H2139)</f>
        <v>54374</v>
      </c>
      <c r="J2139" s="182">
        <f>IFERROR(_xll.qlIndexFixing(Index1M,$H2139,TRUE,_xll.ohTrigger(RecalcTrigger,Trigger1M)),NA())</f>
        <v>1.5649361028979014E-2</v>
      </c>
      <c r="K2139" s="44">
        <f>IFERROR(_xll.qlIndexFixing(Index3M,H2139,TRUE,_xll.ohTrigger(RecalcTrigger,Trigger3M)),NA())</f>
        <v>1.5957246305707877E-2</v>
      </c>
      <c r="L2139" s="44">
        <f>IFERROR(_xll.qlIndexFixing(Index6M,$H2139,TRUE,_xll.ohTrigger(RecalcTrigger,Trigger6M)),NA())</f>
        <v>1.6000938342800738E-2</v>
      </c>
      <c r="M2139" s="183">
        <f>IFERROR(_xll.qlIndexFixing(Index1Y,$H2139,TRUE,_xll.ohTrigger(RecalcTrigger,Trigger1Y)),NA())</f>
        <v>1.6263813348978813E-2</v>
      </c>
      <c r="N2139" s="182">
        <f>IFERROR(_xll.qlIndexFixing(ONIndex1M,I2139,TRUE,_xll.ohTrigger(RecalcTrigger,Trigger1M)),NA())</f>
        <v>1.5638426022306362E-2</v>
      </c>
      <c r="O2139" s="44">
        <f>IFERROR(_xll.qlIndexFixing(ONIndex3M,I2139,TRUE,_xll.ohTrigger(RecalcTrigger,Trigger3M)),NA())</f>
        <v>1.5922221652822088E-2</v>
      </c>
      <c r="P2139" s="44">
        <f>IFERROR(_xll.qlIndexFixing(ONIndex6M,I2139,TRUE,_xll.ohTrigger(RecalcTrigger,Trigger6M)),NA())</f>
        <v>1.5948872334003994E-2</v>
      </c>
      <c r="Q2139" s="183">
        <f>IFERROR(_xll.qlIndexFixing(ONIndex1Y,I2139,TRUE,_xll.ohTrigger(RecalcTrigger,Trigger1Y)),NA())</f>
        <v>1.6134370002029996E-2</v>
      </c>
    </row>
    <row r="2140" spans="2:17" x14ac:dyDescent="0.2">
      <c r="B2140" s="39" t="s">
        <v>42</v>
      </c>
      <c r="D2140" s="42">
        <f>_xll.qlCalendarAdvance(Calendar,$D2139,B2140,"f",FALSE)</f>
        <v>54379</v>
      </c>
      <c r="E2140" s="177">
        <f>_xll.qlInterestRateIndexValueDate(IndexON,D2140)</f>
        <v>54379</v>
      </c>
      <c r="F2140" s="193">
        <f>IFERROR(_xll.qlIndexFixing(IndexON,D2140,TRUE,_xll.ohTrigger(RecalcTrigger,TriggerON)),NA())</f>
        <v>1.5704856549385582E-2</v>
      </c>
      <c r="H2140" s="42">
        <f>_xll.qlCalendarAdvance(Calendar,$H2139,B2140,"f",FALSE)</f>
        <v>54379</v>
      </c>
      <c r="I2140" s="177">
        <f>_xll.qlInterestRateIndexValueDate(Index1M,$H2140)</f>
        <v>54381</v>
      </c>
      <c r="J2140" s="182">
        <f>IFERROR(_xll.qlIndexFixing(Index1M,$H2140,TRUE,_xll.ohTrigger(RecalcTrigger,Trigger1M)),NA())</f>
        <v>1.5649585790975529E-2</v>
      </c>
      <c r="K2140" s="44">
        <f>IFERROR(_xll.qlIndexFixing(Index3M,H2140,TRUE,_xll.ohTrigger(RecalcTrigger,Trigger3M)),NA())</f>
        <v>1.5957685378956941E-2</v>
      </c>
      <c r="L2140" s="44">
        <f>IFERROR(_xll.qlIndexFixing(Index6M,$H2140,TRUE,_xll.ohTrigger(RecalcTrigger,Trigger6M)),NA())</f>
        <v>1.5999817624263099E-2</v>
      </c>
      <c r="M2140" s="183">
        <f>IFERROR(_xll.qlIndexFixing(Index1Y,$H2140,TRUE,_xll.ohTrigger(RecalcTrigger,Trigger1Y)),NA())</f>
        <v>1.6263595342747881E-2</v>
      </c>
      <c r="N2140" s="182">
        <f>IFERROR(_xll.qlIndexFixing(ONIndex1M,I2140,TRUE,_xll.ohTrigger(RecalcTrigger,Trigger1M)),NA())</f>
        <v>1.5638690155341806E-2</v>
      </c>
      <c r="O2140" s="44">
        <f>IFERROR(_xll.qlIndexFixing(ONIndex3M,I2140,TRUE,_xll.ohTrigger(RecalcTrigger,Trigger3M)),NA())</f>
        <v>1.592280758868192E-2</v>
      </c>
      <c r="P2140" s="44">
        <f>IFERROR(_xll.qlIndexFixing(ONIndex6M,I2140,TRUE,_xll.ohTrigger(RecalcTrigger,Trigger6M)),NA())</f>
        <v>1.5948226891904227E-2</v>
      </c>
      <c r="Q2140" s="183">
        <f>IFERROR(_xll.qlIndexFixing(ONIndex1Y,I2140,TRUE,_xll.ohTrigger(RecalcTrigger,Trigger1Y)),NA())</f>
        <v>1.6134449235289949E-2</v>
      </c>
    </row>
    <row r="2141" spans="2:17" x14ac:dyDescent="0.2">
      <c r="B2141" s="39" t="s">
        <v>42</v>
      </c>
      <c r="D2141" s="42">
        <f>_xll.qlCalendarAdvance(Calendar,$D2140,B2141,"f",FALSE)</f>
        <v>54386</v>
      </c>
      <c r="E2141" s="177">
        <f>_xll.qlInterestRateIndexValueDate(IndexON,D2141)</f>
        <v>54386</v>
      </c>
      <c r="F2141" s="193">
        <f>IFERROR(_xll.qlIndexFixing(IndexON,D2141,TRUE,_xll.ohTrigger(RecalcTrigger,TriggerON)),NA())</f>
        <v>1.5705814842510435E-2</v>
      </c>
      <c r="H2141" s="42">
        <f>_xll.qlCalendarAdvance(Calendar,$H2140,B2141,"f",FALSE)</f>
        <v>54386</v>
      </c>
      <c r="I2141" s="177">
        <f>_xll.qlInterestRateIndexValueDate(Index1M,$H2141)</f>
        <v>54388</v>
      </c>
      <c r="J2141" s="182">
        <f>IFERROR(_xll.qlIndexFixing(Index1M,$H2141,TRUE,_xll.ohTrigger(RecalcTrigger,Trigger1M)),NA())</f>
        <v>1.5649786330290683E-2</v>
      </c>
      <c r="K2141" s="44">
        <f>IFERROR(_xll.qlIndexFixing(Index3M,H2141,TRUE,_xll.ohTrigger(RecalcTrigger,Trigger3M)),NA())</f>
        <v>1.595809915435871E-2</v>
      </c>
      <c r="L2141" s="44">
        <f>IFERROR(_xll.qlIndexFixing(Index6M,$H2141,TRUE,_xll.ohTrigger(RecalcTrigger,Trigger6M)),NA())</f>
        <v>1.5998658280440389E-2</v>
      </c>
      <c r="M2141" s="183">
        <f>IFERROR(_xll.qlIndexFixing(Index1Y,$H2141,TRUE,_xll.ohTrigger(RecalcTrigger,Trigger1Y)),NA())</f>
        <v>1.626336536140301E-2</v>
      </c>
      <c r="N2141" s="182">
        <f>IFERROR(_xll.qlIndexFixing(ONIndex1M,I2141,TRUE,_xll.ohTrigger(RecalcTrigger,Trigger1M)),NA())</f>
        <v>1.563893018341922E-2</v>
      </c>
      <c r="O2141" s="44">
        <f>IFERROR(_xll.qlIndexFixing(ONIndex3M,I2141,TRUE,_xll.ohTrigger(RecalcTrigger,Trigger3M)),NA())</f>
        <v>1.5923368662109638E-2</v>
      </c>
      <c r="P2141" s="44">
        <f>IFERROR(_xll.qlIndexFixing(ONIndex6M,I2141,TRUE,_xll.ohTrigger(RecalcTrigger,Trigger6M)),NA())</f>
        <v>1.5947544135812564E-2</v>
      </c>
      <c r="Q2141" s="183">
        <f>IFERROR(_xll.qlIndexFixing(ONIndex1Y,I2141,TRUE,_xll.ohTrigger(RecalcTrigger,Trigger1Y)),NA())</f>
        <v>1.6134517357357936E-2</v>
      </c>
    </row>
    <row r="2142" spans="2:17" x14ac:dyDescent="0.2">
      <c r="B2142" s="39" t="s">
        <v>42</v>
      </c>
      <c r="D2142" s="42">
        <f>_xll.qlCalendarAdvance(Calendar,$D2141,B2142,"f",FALSE)</f>
        <v>54393</v>
      </c>
      <c r="E2142" s="177">
        <f>_xll.qlInterestRateIndexValueDate(IndexON,D2142)</f>
        <v>54393</v>
      </c>
      <c r="F2142" s="193">
        <f>IFERROR(_xll.qlIndexFixing(IndexON,D2142,TRUE,_xll.ohTrigger(RecalcTrigger,TriggerON)),NA())</f>
        <v>1.5706747290948897E-2</v>
      </c>
      <c r="H2142" s="42">
        <f>_xll.qlCalendarAdvance(Calendar,$H2141,B2142,"f",FALSE)</f>
        <v>54393</v>
      </c>
      <c r="I2142" s="177">
        <f>_xll.qlInterestRateIndexValueDate(Index1M,$H2142)</f>
        <v>54395</v>
      </c>
      <c r="J2142" s="182">
        <f>IFERROR(_xll.qlIndexFixing(Index1M,$H2142,TRUE,_xll.ohTrigger(RecalcTrigger,Trigger1M)),NA())</f>
        <v>1.5649962595128408E-2</v>
      </c>
      <c r="K2142" s="44">
        <f>IFERROR(_xll.qlIndexFixing(Index3M,H2142,TRUE,_xll.ohTrigger(RecalcTrigger,Trigger3M)),NA())</f>
        <v>1.5957735062655409E-2</v>
      </c>
      <c r="L2142" s="44">
        <f>IFERROR(_xll.qlIndexFixing(Index6M,$H2142,TRUE,_xll.ohTrigger(RecalcTrigger,Trigger6M)),NA())</f>
        <v>1.5997715689314188E-2</v>
      </c>
      <c r="M2142" s="183">
        <f>IFERROR(_xll.qlIndexFixing(Index1Y,$H2142,TRUE,_xll.ohTrigger(RecalcTrigger,Trigger1Y)),NA())</f>
        <v>1.6263123378152913E-2</v>
      </c>
      <c r="N2142" s="182">
        <f>IFERROR(_xll.qlIndexFixing(ONIndex1M,I2142,TRUE,_xll.ohTrigger(RecalcTrigger,Trigger1M)),NA())</f>
        <v>1.563914605450023E-2</v>
      </c>
      <c r="O2142" s="44">
        <f>IFERROR(_xll.qlIndexFixing(ONIndex3M,I2142,TRUE,_xll.ohTrigger(RecalcTrigger,Trigger3M)),NA())</f>
        <v>1.5923904816750323E-2</v>
      </c>
      <c r="P2142" s="44">
        <f>IFERROR(_xll.qlIndexFixing(ONIndex6M,I2142,TRUE,_xll.ohTrigger(RecalcTrigger,Trigger6M)),NA())</f>
        <v>1.5946823983954417E-2</v>
      </c>
      <c r="Q2142" s="183">
        <f>IFERROR(_xll.qlIndexFixing(ONIndex1Y,I2142,TRUE,_xll.ohTrigger(RecalcTrigger,Trigger1Y)),NA())</f>
        <v>1.6134574342094865E-2</v>
      </c>
    </row>
    <row r="2143" spans="2:17" x14ac:dyDescent="0.2">
      <c r="B2143" s="39" t="s">
        <v>42</v>
      </c>
      <c r="D2143" s="42">
        <f>_xll.qlCalendarAdvance(Calendar,$D2142,B2143,"f",FALSE)</f>
        <v>54400</v>
      </c>
      <c r="E2143" s="177">
        <f>_xll.qlInterestRateIndexValueDate(IndexON,D2143)</f>
        <v>54400</v>
      </c>
      <c r="F2143" s="193">
        <f>IFERROR(_xll.qlIndexFixing(IndexON,D2143,TRUE,_xll.ohTrigger(RecalcTrigger,TriggerON)),NA())</f>
        <v>1.5707653837626623E-2</v>
      </c>
      <c r="H2143" s="42">
        <f>_xll.qlCalendarAdvance(Calendar,$H2142,B2143,"f",FALSE)</f>
        <v>54400</v>
      </c>
      <c r="I2143" s="177">
        <f>_xll.qlInterestRateIndexValueDate(Index1M,$H2143)</f>
        <v>54402</v>
      </c>
      <c r="J2143" s="182">
        <f>IFERROR(_xll.qlIndexFixing(Index1M,$H2143,TRUE,_xll.ohTrigger(RecalcTrigger,Trigger1M)),NA())</f>
        <v>1.5650114533697634E-2</v>
      </c>
      <c r="K2143" s="44">
        <f>IFERROR(_xll.qlIndexFixing(Index3M,H2143,TRUE,_xll.ohTrigger(RecalcTrigger,Trigger3M)),NA())</f>
        <v>1.5958101691367688E-2</v>
      </c>
      <c r="L2143" s="44">
        <f>IFERROR(_xll.qlIndexFixing(Index6M,$H2143,TRUE,_xll.ohTrigger(RecalcTrigger,Trigger6M)),NA())</f>
        <v>1.5996475993449982E-2</v>
      </c>
      <c r="M2143" s="183">
        <f>IFERROR(_xll.qlIndexFixing(Index1Y,$H2143,TRUE,_xll.ohTrigger(RecalcTrigger,Trigger1Y)),NA())</f>
        <v>1.6262869366207189E-2</v>
      </c>
      <c r="N2143" s="182">
        <f>IFERROR(_xll.qlIndexFixing(ONIndex1M,I2143,TRUE,_xll.ohTrigger(RecalcTrigger,Trigger1M)),NA())</f>
        <v>1.5639337717106017E-2</v>
      </c>
      <c r="O2143" s="44">
        <f>IFERROR(_xll.qlIndexFixing(ONIndex3M,I2143,TRUE,_xll.ohTrigger(RecalcTrigger,Trigger3M)),NA())</f>
        <v>1.5924415996488861E-2</v>
      </c>
      <c r="P2143" s="44">
        <f>IFERROR(_xll.qlIndexFixing(ONIndex6M,I2143,TRUE,_xll.ohTrigger(RecalcTrigger,Trigger6M)),NA())</f>
        <v>1.5946066354395327E-2</v>
      </c>
      <c r="Q2143" s="183">
        <f>IFERROR(_xll.qlIndexFixing(ONIndex1Y,I2143,TRUE,_xll.ohTrigger(RecalcTrigger,Trigger1Y)),NA())</f>
        <v>1.6134620163201774E-2</v>
      </c>
    </row>
    <row r="2144" spans="2:17" x14ac:dyDescent="0.2">
      <c r="B2144" s="39" t="s">
        <v>42</v>
      </c>
      <c r="D2144" s="42">
        <f>_xll.qlCalendarAdvance(Calendar,$D2143,B2144,"f",FALSE)</f>
        <v>54407</v>
      </c>
      <c r="E2144" s="177">
        <f>_xll.qlInterestRateIndexValueDate(IndexON,D2144)</f>
        <v>54407</v>
      </c>
      <c r="F2144" s="193">
        <f>IFERROR(_xll.qlIndexFixing(IndexON,D2144,TRUE,_xll.ohTrigger(RecalcTrigger,TriggerON)),NA())</f>
        <v>1.5708534425389331E-2</v>
      </c>
      <c r="H2144" s="42">
        <f>_xll.qlCalendarAdvance(Calendar,$H2143,B2144,"f",FALSE)</f>
        <v>54407</v>
      </c>
      <c r="I2144" s="177">
        <f>_xll.qlInterestRateIndexValueDate(Index1M,$H2144)</f>
        <v>54409</v>
      </c>
      <c r="J2144" s="182">
        <f>IFERROR(_xll.qlIndexFixing(Index1M,$H2144,TRUE,_xll.ohTrigger(RecalcTrigger,Trigger1M)),NA())</f>
        <v>1.5650242094209788E-2</v>
      </c>
      <c r="K2144" s="44">
        <f>IFERROR(_xll.qlIndexFixing(Index3M,H2144,TRUE,_xll.ohTrigger(RecalcTrigger,Trigger3M)),NA())</f>
        <v>1.5958442862911149E-2</v>
      </c>
      <c r="L2144" s="44">
        <f>IFERROR(_xll.qlIndexFixing(Index6M,$H2144,TRUE,_xll.ohTrigger(RecalcTrigger,Trigger6M)),NA())</f>
        <v>1.599519741742866E-2</v>
      </c>
      <c r="M2144" s="183">
        <f>IFERROR(_xll.qlIndexFixing(Index1Y,$H2144,TRUE,_xll.ohTrigger(RecalcTrigger,Trigger1Y)),NA())</f>
        <v>1.6262603298775651E-2</v>
      </c>
      <c r="N2144" s="182">
        <f>IFERROR(_xll.qlIndexFixing(ONIndex1M,I2144,TRUE,_xll.ohTrigger(RecalcTrigger,Trigger1M)),NA())</f>
        <v>1.5639505119438013E-2</v>
      </c>
      <c r="O2144" s="44">
        <f>IFERROR(_xll.qlIndexFixing(ONIndex3M,I2144,TRUE,_xll.ohTrigger(RecalcTrigger,Trigger3M)),NA())</f>
        <v>1.592490214481046E-2</v>
      </c>
      <c r="P2144" s="44">
        <f>IFERROR(_xll.qlIndexFixing(ONIndex6M,I2144,TRUE,_xll.ohTrigger(RecalcTrigger,Trigger6M)),NA())</f>
        <v>1.594527116552058E-2</v>
      </c>
      <c r="Q2144" s="183">
        <f>IFERROR(_xll.qlIndexFixing(ONIndex1Y,I2144,TRUE,_xll.ohTrigger(RecalcTrigger,Trigger1Y)),NA())</f>
        <v>1.6134654794139891E-2</v>
      </c>
    </row>
    <row r="2145" spans="2:17" x14ac:dyDescent="0.2">
      <c r="B2145" s="39" t="s">
        <v>42</v>
      </c>
      <c r="D2145" s="42">
        <f>_xll.qlCalendarAdvance(Calendar,$D2144,B2145,"f",FALSE)</f>
        <v>54414</v>
      </c>
      <c r="E2145" s="177">
        <f>_xll.qlInterestRateIndexValueDate(IndexON,D2145)</f>
        <v>54414</v>
      </c>
      <c r="F2145" s="193">
        <f>IFERROR(_xll.qlIndexFixing(IndexON,D2145,TRUE,_xll.ohTrigger(RecalcTrigger,TriggerON)),NA())</f>
        <v>1.5709388997322549E-2</v>
      </c>
      <c r="H2145" s="42">
        <f>_xll.qlCalendarAdvance(Calendar,$H2144,B2145,"f",FALSE)</f>
        <v>54414</v>
      </c>
      <c r="I2145" s="177">
        <f>_xll.qlInterestRateIndexValueDate(Index1M,$H2145)</f>
        <v>54416</v>
      </c>
      <c r="J2145" s="182">
        <f>IFERROR(_xll.qlIndexFixing(Index1M,$H2145,TRUE,_xll.ohTrigger(RecalcTrigger,Trigger1M)),NA())</f>
        <v>1.5650345224878792E-2</v>
      </c>
      <c r="K2145" s="44">
        <f>IFERROR(_xll.qlIndexFixing(Index3M,H2145,TRUE,_xll.ohTrigger(RecalcTrigger,Trigger3M)),NA())</f>
        <v>1.5958758520742578E-2</v>
      </c>
      <c r="L2145" s="44">
        <f>IFERROR(_xll.qlIndexFixing(Index6M,$H2145,TRUE,_xll.ohTrigger(RecalcTrigger,Trigger6M)),NA())</f>
        <v>1.5993879878828242E-2</v>
      </c>
      <c r="M2145" s="183">
        <f>IFERROR(_xll.qlIndexFixing(Index1Y,$H2145,TRUE,_xll.ohTrigger(RecalcTrigger,Trigger1Y)),NA())</f>
        <v>1.6262325149069206E-2</v>
      </c>
      <c r="N2145" s="182">
        <f>IFERROR(_xll.qlIndexFixing(ONIndex1M,I2145,TRUE,_xll.ohTrigger(RecalcTrigger,Trigger1M)),NA())</f>
        <v>1.5639666663496143E-2</v>
      </c>
      <c r="O2145" s="44">
        <f>IFERROR(_xll.qlIndexFixing(ONIndex3M,I2145,TRUE,_xll.ohTrigger(RecalcTrigger,Trigger3M)),NA())</f>
        <v>1.5925427019993776E-2</v>
      </c>
      <c r="P2145" s="44">
        <f>IFERROR(_xll.qlIndexFixing(ONIndex6M,I2145,TRUE,_xll.ohTrigger(RecalcTrigger,Trigger6M)),NA())</f>
        <v>1.5944316282068272E-2</v>
      </c>
      <c r="Q2145" s="183">
        <f>IFERROR(_xll.qlIndexFixing(ONIndex1Y,I2145,TRUE,_xll.ohTrigger(RecalcTrigger,Trigger1Y)),NA())</f>
        <v>1.61346806364282E-2</v>
      </c>
    </row>
    <row r="2146" spans="2:17" x14ac:dyDescent="0.2">
      <c r="B2146" s="39" t="s">
        <v>42</v>
      </c>
      <c r="D2146" s="42">
        <f>_xll.qlCalendarAdvance(Calendar,$D2145,B2146,"f",FALSE)</f>
        <v>54421</v>
      </c>
      <c r="E2146" s="177">
        <f>_xll.qlInterestRateIndexValueDate(IndexON,D2146)</f>
        <v>54421</v>
      </c>
      <c r="F2146" s="193">
        <f>IFERROR(_xll.qlIndexFixing(IndexON,D2146,TRUE,_xll.ohTrigger(RecalcTrigger,TriggerON)),NA())</f>
        <v>1.5710217496032186E-2</v>
      </c>
      <c r="H2146" s="42">
        <f>_xll.qlCalendarAdvance(Calendar,$H2145,B2146,"f",FALSE)</f>
        <v>54421</v>
      </c>
      <c r="I2146" s="177">
        <f>_xll.qlInterestRateIndexValueDate(Index1M,$H2146)</f>
        <v>54423</v>
      </c>
      <c r="J2146" s="182">
        <f>IFERROR(_xll.qlIndexFixing(Index1M,$H2146,TRUE,_xll.ohTrigger(RecalcTrigger,Trigger1M)),NA())</f>
        <v>1.5649392853040935E-2</v>
      </c>
      <c r="K2146" s="44">
        <f>IFERROR(_xll.qlIndexFixing(Index3M,H2146,TRUE,_xll.ohTrigger(RecalcTrigger,Trigger3M)),NA())</f>
        <v>1.5959048608316095E-2</v>
      </c>
      <c r="L2146" s="44">
        <f>IFERROR(_xll.qlIndexFixing(Index6M,$H2146,TRUE,_xll.ohTrigger(RecalcTrigger,Trigger6M)),NA())</f>
        <v>1.5992279297248554E-2</v>
      </c>
      <c r="M2146" s="183">
        <f>IFERROR(_xll.qlIndexFixing(Index1Y,$H2146,TRUE,_xll.ohTrigger(RecalcTrigger,Trigger1Y)),NA())</f>
        <v>1.6262034890298763E-2</v>
      </c>
      <c r="N2146" s="182">
        <f>IFERROR(_xll.qlIndexFixing(ONIndex1M,I2146,TRUE,_xll.ohTrigger(RecalcTrigger,Trigger1M)),NA())</f>
        <v>1.5639781905232297E-2</v>
      </c>
      <c r="O2146" s="44">
        <f>IFERROR(_xll.qlIndexFixing(ONIndex3M,I2146,TRUE,_xll.ohTrigger(RecalcTrigger,Trigger3M)),NA())</f>
        <v>1.5925859340173432E-2</v>
      </c>
      <c r="P2146" s="44">
        <f>IFERROR(_xll.qlIndexFixing(ONIndex6M,I2146,TRUE,_xll.ohTrigger(RecalcTrigger,Trigger6M)),NA())</f>
        <v>1.594344033291506E-2</v>
      </c>
      <c r="Q2146" s="183">
        <f>IFERROR(_xll.qlIndexFixing(ONIndex1Y,I2146,TRUE,_xll.ohTrigger(RecalcTrigger,Trigger1Y)),NA())</f>
        <v>1.6134691199818363E-2</v>
      </c>
    </row>
    <row r="2147" spans="2:17" x14ac:dyDescent="0.2">
      <c r="B2147" s="39" t="s">
        <v>42</v>
      </c>
      <c r="D2147" s="42">
        <f>_xll.qlCalendarAdvance(Calendar,$D2146,B2147,"f",FALSE)</f>
        <v>54428</v>
      </c>
      <c r="E2147" s="177">
        <f>_xll.qlInterestRateIndexValueDate(IndexON,D2147)</f>
        <v>54428</v>
      </c>
      <c r="F2147" s="193">
        <f>IFERROR(_xll.qlIndexFixing(IndexON,D2147,TRUE,_xll.ohTrigger(RecalcTrigger,TriggerON)),NA())</f>
        <v>1.5711019864523834E-2</v>
      </c>
      <c r="H2147" s="42">
        <f>_xll.qlCalendarAdvance(Calendar,$H2146,B2147,"f",FALSE)</f>
        <v>54428</v>
      </c>
      <c r="I2147" s="177">
        <f>_xll.qlInterestRateIndexValueDate(Index1M,$H2147)</f>
        <v>54430</v>
      </c>
      <c r="J2147" s="182">
        <f>IFERROR(_xll.qlIndexFixing(Index1M,$H2147,TRUE,_xll.ohTrigger(RecalcTrigger,Trigger1M)),NA())</f>
        <v>1.5650477989498091E-2</v>
      </c>
      <c r="K2147" s="44">
        <f>IFERROR(_xll.qlIndexFixing(Index3M,H2147,TRUE,_xll.ohTrigger(RecalcTrigger,Trigger3M)),NA())</f>
        <v>1.59593130690876E-2</v>
      </c>
      <c r="L2147" s="44">
        <f>IFERROR(_xll.qlIndexFixing(Index6M,$H2147,TRUE,_xll.ohTrigger(RecalcTrigger,Trigger6M)),NA())</f>
        <v>1.5990886470867032E-2</v>
      </c>
      <c r="M2147" s="183">
        <f>IFERROR(_xll.qlIndexFixing(Index1Y,$H2147,TRUE,_xll.ohTrigger(RecalcTrigger,Trigger1Y)),NA())</f>
        <v>1.6261732495675009E-2</v>
      </c>
      <c r="N2147" s="182">
        <f>IFERROR(_xll.qlIndexFixing(ONIndex1M,I2147,TRUE,_xll.ohTrigger(RecalcTrigger,Trigger1M)),NA())</f>
        <v>1.5639861247365161E-2</v>
      </c>
      <c r="O2147" s="44">
        <f>IFERROR(_xll.qlIndexFixing(ONIndex3M,I2147,TRUE,_xll.ohTrigger(RecalcTrigger,Trigger3M)),NA())</f>
        <v>1.5926209838683647E-2</v>
      </c>
      <c r="P2147" s="44">
        <f>IFERROR(_xll.qlIndexFixing(ONIndex6M,I2147,TRUE,_xll.ohTrigger(RecalcTrigger,Trigger6M)),NA())</f>
        <v>1.5942659423577865E-2</v>
      </c>
      <c r="Q2147" s="183">
        <f>IFERROR(_xll.qlIndexFixing(ONIndex1Y,I2147,TRUE,_xll.ohTrigger(RecalcTrigger,Trigger1Y)),NA())</f>
        <v>1.6134691282791991E-2</v>
      </c>
    </row>
    <row r="2148" spans="2:17" x14ac:dyDescent="0.2">
      <c r="B2148" s="39" t="s">
        <v>42</v>
      </c>
      <c r="D2148" s="42">
        <f>_xll.qlCalendarAdvance(Calendar,$D2147,B2148,"f",FALSE)</f>
        <v>54435</v>
      </c>
      <c r="E2148" s="177">
        <f>_xll.qlInterestRateIndexValueDate(IndexON,D2148)</f>
        <v>54435</v>
      </c>
      <c r="F2148" s="193">
        <f>IFERROR(_xll.qlIndexFixing(IndexON,D2148,TRUE,_xll.ohTrigger(RecalcTrigger,TriggerON)),NA())</f>
        <v>1.571179604588302E-2</v>
      </c>
      <c r="H2148" s="42">
        <f>_xll.qlCalendarAdvance(Calendar,$H2147,B2148,"f",FALSE)</f>
        <v>54435</v>
      </c>
      <c r="I2148" s="177">
        <f>_xll.qlInterestRateIndexValueDate(Index1M,$H2148)</f>
        <v>54437</v>
      </c>
      <c r="J2148" s="182">
        <f>IFERROR(_xll.qlIndexFixing(Index1M,$H2148,TRUE,_xll.ohTrigger(RecalcTrigger,Trigger1M)),NA())</f>
        <v>1.5650507519873735E-2</v>
      </c>
      <c r="K2148" s="44">
        <f>IFERROR(_xll.qlIndexFixing(Index3M,H2148,TRUE,_xll.ohTrigger(RecalcTrigger,Trigger3M)),NA())</f>
        <v>1.5959551846515652E-2</v>
      </c>
      <c r="L2148" s="44">
        <f>IFERROR(_xll.qlIndexFixing(Index6M,$H2148,TRUE,_xll.ohTrigger(RecalcTrigger,Trigger6M)),NA())</f>
        <v>1.5989454442273645E-2</v>
      </c>
      <c r="M2148" s="183">
        <f>IFERROR(_xll.qlIndexFixing(Index1Y,$H2148,TRUE,_xll.ohTrigger(RecalcTrigger,Trigger1Y)),NA())</f>
        <v>1.6261417938410391E-2</v>
      </c>
      <c r="N2148" s="182">
        <f>IFERROR(_xll.qlIndexFixing(ONIndex1M,I2148,TRUE,_xll.ohTrigger(RecalcTrigger,Trigger1M)),NA())</f>
        <v>1.5639931091335768E-2</v>
      </c>
      <c r="O2148" s="44">
        <f>IFERROR(_xll.qlIndexFixing(ONIndex3M,I2148,TRUE,_xll.ohTrigger(RecalcTrigger,Trigger3M)),NA())</f>
        <v>1.592659529842777E-2</v>
      </c>
      <c r="P2148" s="44">
        <f>IFERROR(_xll.qlIndexFixing(ONIndex6M,I2148,TRUE,_xll.ohTrigger(RecalcTrigger,Trigger6M)),NA())</f>
        <v>1.594171317841564E-2</v>
      </c>
      <c r="Q2148" s="183">
        <f>IFERROR(_xll.qlIndexFixing(ONIndex1Y,I2148,TRUE,_xll.ohTrigger(RecalcTrigger,Trigger1Y)),NA())</f>
        <v>1.6134680889665631E-2</v>
      </c>
    </row>
    <row r="2149" spans="2:17" x14ac:dyDescent="0.2">
      <c r="B2149" s="39" t="s">
        <v>42</v>
      </c>
      <c r="D2149" s="42">
        <f>_xll.qlCalendarAdvance(Calendar,$D2148,B2149,"f",FALSE)</f>
        <v>54442</v>
      </c>
      <c r="E2149" s="177">
        <f>_xll.qlInterestRateIndexValueDate(IndexON,D2149)</f>
        <v>54442</v>
      </c>
      <c r="F2149" s="193">
        <f>IFERROR(_xll.qlIndexFixing(IndexON,D2149,TRUE,_xll.ohTrigger(RecalcTrigger,TriggerON)),NA())</f>
        <v>1.5712545982795589E-2</v>
      </c>
      <c r="H2149" s="42">
        <f>_xll.qlCalendarAdvance(Calendar,$H2148,B2149,"f",FALSE)</f>
        <v>54442</v>
      </c>
      <c r="I2149" s="177">
        <f>_xll.qlInterestRateIndexValueDate(Index1M,$H2149)</f>
        <v>54444</v>
      </c>
      <c r="J2149" s="182">
        <f>IFERROR(_xll.qlIndexFixing(Index1M,$H2149,TRUE,_xll.ohTrigger(RecalcTrigger,Trigger1M)),NA())</f>
        <v>1.5650512413239448E-2</v>
      </c>
      <c r="K2149" s="44">
        <f>IFERROR(_xll.qlIndexFixing(Index3M,H2149,TRUE,_xll.ohTrigger(RecalcTrigger,Trigger3M)),NA())</f>
        <v>1.5959764884057037E-2</v>
      </c>
      <c r="L2149" s="44">
        <f>IFERROR(_xll.qlIndexFixing(Index6M,$H2149,TRUE,_xll.ohTrigger(RecalcTrigger,Trigger6M)),NA())</f>
        <v>1.5987983129059618E-2</v>
      </c>
      <c r="M2149" s="183">
        <f>IFERROR(_xll.qlIndexFixing(Index1Y,$H2149,TRUE,_xll.ohTrigger(RecalcTrigger,Trigger1Y)),NA())</f>
        <v>1.6261091191717564E-2</v>
      </c>
      <c r="N2149" s="182">
        <f>IFERROR(_xll.qlIndexFixing(ONIndex1M,I2149,TRUE,_xll.ohTrigger(RecalcTrigger,Trigger1M)),NA())</f>
        <v>1.5639976416359502E-2</v>
      </c>
      <c r="O2149" s="44">
        <f>IFERROR(_xll.qlIndexFixing(ONIndex3M,I2149,TRUE,_xll.ohTrigger(RecalcTrigger,Trigger3M)),NA())</f>
        <v>1.5926955445459967E-2</v>
      </c>
      <c r="P2149" s="44">
        <f>IFERROR(_xll.qlIndexFixing(ONIndex6M,I2149,TRUE,_xll.ohTrigger(RecalcTrigger,Trigger6M)),NA())</f>
        <v>1.5940728964665141E-2</v>
      </c>
      <c r="Q2149" s="183">
        <f>IFERROR(_xll.qlIndexFixing(ONIndex1Y,I2149,TRUE,_xll.ohTrigger(RecalcTrigger,Trigger1Y)),NA())</f>
        <v>1.6134659174635857E-2</v>
      </c>
    </row>
    <row r="2150" spans="2:17" x14ac:dyDescent="0.2">
      <c r="B2150" s="39" t="s">
        <v>42</v>
      </c>
      <c r="D2150" s="42">
        <f>_xll.qlCalendarAdvance(Calendar,$D2149,B2150,"f",FALSE)</f>
        <v>54449</v>
      </c>
      <c r="E2150" s="177">
        <f>_xll.qlInterestRateIndexValueDate(IndexON,D2150)</f>
        <v>54449</v>
      </c>
      <c r="F2150" s="193">
        <f>IFERROR(_xll.qlIndexFixing(IndexON,D2150,TRUE,_xll.ohTrigger(RecalcTrigger,TriggerON)),NA())</f>
        <v>1.5713269618027326E-2</v>
      </c>
      <c r="H2150" s="42">
        <f>_xll.qlCalendarAdvance(Calendar,$H2149,B2150,"f",FALSE)</f>
        <v>54449</v>
      </c>
      <c r="I2150" s="177">
        <f>_xll.qlInterestRateIndexValueDate(Index1M,$H2150)</f>
        <v>54451</v>
      </c>
      <c r="J2150" s="182">
        <f>IFERROR(_xll.qlIndexFixing(Index1M,$H2150,TRUE,_xll.ohTrigger(RecalcTrigger,Trigger1M)),NA())</f>
        <v>1.5649482730142557E-2</v>
      </c>
      <c r="K2150" s="44">
        <f>IFERROR(_xll.qlIndexFixing(Index3M,H2150,TRUE,_xll.ohTrigger(RecalcTrigger,Trigger3M)),NA())</f>
        <v>1.5959952125171206E-2</v>
      </c>
      <c r="L2150" s="44">
        <f>IFERROR(_xll.qlIndexFixing(Index6M,$H2150,TRUE,_xll.ohTrigger(RecalcTrigger,Trigger6M)),NA())</f>
        <v>1.5986472448820593E-2</v>
      </c>
      <c r="M2150" s="183">
        <f>IFERROR(_xll.qlIndexFixing(Index1Y,$H2150,TRUE,_xll.ohTrigger(RecalcTrigger,Trigger1Y)),NA())</f>
        <v>1.6260752228808534E-2</v>
      </c>
      <c r="N2150" s="182">
        <f>IFERROR(_xll.qlIndexFixing(ONIndex1M,I2150,TRUE,_xll.ohTrigger(RecalcTrigger,Trigger1M)),NA())</f>
        <v>1.5639997170877606E-2</v>
      </c>
      <c r="O2150" s="44">
        <f>IFERROR(_xll.qlIndexFixing(ONIndex3M,I2150,TRUE,_xll.ohTrigger(RecalcTrigger,Trigger3M)),NA())</f>
        <v>1.5927290223105572E-2</v>
      </c>
      <c r="P2150" s="44">
        <f>IFERROR(_xll.qlIndexFixing(ONIndex6M,I2150,TRUE,_xll.ohTrigger(RecalcTrigger,Trigger6M)),NA())</f>
        <v>1.5939706700311973E-2</v>
      </c>
      <c r="Q2150" s="183">
        <f>IFERROR(_xll.qlIndexFixing(ONIndex1Y,I2150,TRUE,_xll.ohTrigger(RecalcTrigger,Trigger1Y)),NA())</f>
        <v>1.6134626111483641E-2</v>
      </c>
    </row>
    <row r="2151" spans="2:17" x14ac:dyDescent="0.2">
      <c r="B2151" s="39" t="s">
        <v>42</v>
      </c>
      <c r="D2151" s="42">
        <f>_xll.qlCalendarAdvance(Calendar,$D2150,B2151,"f",FALSE)</f>
        <v>54456</v>
      </c>
      <c r="E2151" s="177">
        <f>_xll.qlInterestRateIndexValueDate(IndexON,D2151)</f>
        <v>54456</v>
      </c>
      <c r="F2151" s="193">
        <f>IFERROR(_xll.qlIndexFixing(IndexON,D2151,TRUE,_xll.ohTrigger(RecalcTrigger,TriggerON)),NA())</f>
        <v>1.5713966894663756E-2</v>
      </c>
      <c r="H2151" s="42">
        <f>_xll.qlCalendarAdvance(Calendar,$H2150,B2151,"f",FALSE)</f>
        <v>54456</v>
      </c>
      <c r="I2151" s="177">
        <f>_xll.qlInterestRateIndexValueDate(Index1M,$H2151)</f>
        <v>54458</v>
      </c>
      <c r="J2151" s="182">
        <f>IFERROR(_xll.qlIndexFixing(Index1M,$H2151,TRUE,_xll.ohTrigger(RecalcTrigger,Trigger1M)),NA())</f>
        <v>1.5649108337932711E-2</v>
      </c>
      <c r="K2151" s="44">
        <f>IFERROR(_xll.qlIndexFixing(Index3M,H2151,TRUE,_xll.ohTrigger(RecalcTrigger,Trigger3M)),NA())</f>
        <v>1.5959753477337774E-2</v>
      </c>
      <c r="L2151" s="44">
        <f>IFERROR(_xll.qlIndexFixing(Index6M,$H2151,TRUE,_xll.ohTrigger(RecalcTrigger,Trigger6M)),NA())</f>
        <v>1.598492231915177E-2</v>
      </c>
      <c r="M2151" s="183">
        <f>IFERROR(_xll.qlIndexFixing(Index1Y,$H2151,TRUE,_xll.ohTrigger(RecalcTrigger,Trigger1Y)),NA())</f>
        <v>1.6260401022897279E-2</v>
      </c>
      <c r="N2151" s="182">
        <f>IFERROR(_xll.qlIndexFixing(ONIndex1M,I2151,TRUE,_xll.ohTrigger(RecalcTrigger,Trigger1M)),NA())</f>
        <v>1.5639993303011579E-2</v>
      </c>
      <c r="O2151" s="44">
        <f>IFERROR(_xll.qlIndexFixing(ONIndex3M,I2151,TRUE,_xll.ohTrigger(RecalcTrigger,Trigger3M)),NA())</f>
        <v>1.5927599575249474E-2</v>
      </c>
      <c r="P2151" s="44">
        <f>IFERROR(_xll.qlIndexFixing(ONIndex6M,I2151,TRUE,_xll.ohTrigger(RecalcTrigger,Trigger6M)),NA())</f>
        <v>1.5938646303661486E-2</v>
      </c>
      <c r="Q2151" s="183">
        <f>IFERROR(_xll.qlIndexFixing(ONIndex1Y,I2151,TRUE,_xll.ohTrigger(RecalcTrigger,Trigger1Y)),NA())</f>
        <v>1.6134581673590276E-2</v>
      </c>
    </row>
    <row r="2152" spans="2:17" x14ac:dyDescent="0.2">
      <c r="B2152" s="39" t="s">
        <v>42</v>
      </c>
      <c r="D2152" s="42">
        <f>_xll.qlCalendarAdvance(Calendar,$D2151,B2152,"f",FALSE)</f>
        <v>54463</v>
      </c>
      <c r="E2152" s="177">
        <f>_xll.qlInterestRateIndexValueDate(IndexON,D2152)</f>
        <v>54463</v>
      </c>
      <c r="F2152" s="193">
        <f>IFERROR(_xll.qlIndexFixing(IndexON,D2152,TRUE,_xll.ohTrigger(RecalcTrigger,TriggerON)),NA())</f>
        <v>1.5714637755630534E-2</v>
      </c>
      <c r="H2152" s="42">
        <f>_xll.qlCalendarAdvance(Calendar,$H2151,B2152,"f",FALSE)</f>
        <v>54463</v>
      </c>
      <c r="I2152" s="177">
        <f>_xll.qlInterestRateIndexValueDate(Index1M,$H2152)</f>
        <v>54465</v>
      </c>
      <c r="J2152" s="182">
        <f>IFERROR(_xll.qlIndexFixing(Index1M,$H2152,TRUE,_xll.ohTrigger(RecalcTrigger,Trigger1M)),NA())</f>
        <v>1.5649046119727839E-2</v>
      </c>
      <c r="K2152" s="44">
        <f>IFERROR(_xll.qlIndexFixing(Index3M,H2152,TRUE,_xll.ohTrigger(RecalcTrigger,Trigger3M)),NA())</f>
        <v>1.5959890811055203E-2</v>
      </c>
      <c r="L2152" s="44">
        <f>IFERROR(_xll.qlIndexFixing(Index6M,$H2152,TRUE,_xll.ohTrigger(RecalcTrigger,Trigger6M)),NA())</f>
        <v>1.5983332657653202E-2</v>
      </c>
      <c r="M2152" s="183">
        <f>IFERROR(_xll.qlIndexFixing(Index1Y,$H2152,TRUE,_xll.ohTrigger(RecalcTrigger,Trigger1Y)),NA())</f>
        <v>1.6260037547197331E-2</v>
      </c>
      <c r="N2152" s="182">
        <f>IFERROR(_xll.qlIndexFixing(ONIndex1M,I2152,TRUE,_xll.ohTrigger(RecalcTrigger,Trigger1M)),NA())</f>
        <v>1.5639964761042791E-2</v>
      </c>
      <c r="O2152" s="44">
        <f>IFERROR(_xll.qlIndexFixing(ONIndex3M,I2152,TRUE,_xll.ohTrigger(RecalcTrigger,Trigger3M)),NA())</f>
        <v>1.592788344553675E-2</v>
      </c>
      <c r="P2152" s="44">
        <f>IFERROR(_xll.qlIndexFixing(ONIndex6M,I2152,TRUE,_xll.ohTrigger(RecalcTrigger,Trigger6M)),NA())</f>
        <v>1.5937547692939091E-2</v>
      </c>
      <c r="Q2152" s="183">
        <f>IFERROR(_xll.qlIndexFixing(ONIndex1Y,I2152,TRUE,_xll.ohTrigger(RecalcTrigger,Trigger1Y)),NA())</f>
        <v>1.6134525834576863E-2</v>
      </c>
    </row>
    <row r="2153" spans="2:17" x14ac:dyDescent="0.2">
      <c r="B2153" s="39" t="s">
        <v>42</v>
      </c>
      <c r="D2153" s="42">
        <f>_xll.qlCalendarAdvance(Calendar,$D2152,B2153,"f",FALSE)</f>
        <v>54470</v>
      </c>
      <c r="E2153" s="177">
        <f>_xll.qlInterestRateIndexValueDate(IndexON,D2153)</f>
        <v>54470</v>
      </c>
      <c r="F2153" s="193">
        <f>IFERROR(_xll.qlIndexFixing(IndexON,D2153,TRUE,_xll.ohTrigger(RecalcTrigger,TriggerON)),NA())</f>
        <v>1.5715282143533571E-2</v>
      </c>
      <c r="H2153" s="42">
        <f>_xll.qlCalendarAdvance(Calendar,$H2152,B2153,"f",FALSE)</f>
        <v>54470</v>
      </c>
      <c r="I2153" s="177">
        <f>_xll.qlInterestRateIndexValueDate(Index1M,$H2153)</f>
        <v>54472</v>
      </c>
      <c r="J2153" s="182">
        <f>IFERROR(_xll.qlIndexFixing(Index1M,$H2153,TRUE,_xll.ohTrigger(RecalcTrigger,Trigger1M)),NA())</f>
        <v>1.5648959076466667E-2</v>
      </c>
      <c r="K2153" s="44">
        <f>IFERROR(_xll.qlIndexFixing(Index3M,H2153,TRUE,_xll.ohTrigger(RecalcTrigger,Trigger3M)),NA())</f>
        <v>1.5960002183907716E-2</v>
      </c>
      <c r="L2153" s="44">
        <f>IFERROR(_xll.qlIndexFixing(Index6M,$H2153,TRUE,_xll.ohTrigger(RecalcTrigger,Trigger6M)),NA())</f>
        <v>1.5981703381928038E-2</v>
      </c>
      <c r="M2153" s="183">
        <f>IFERROR(_xll.qlIndexFixing(Index1Y,$H2153,TRUE,_xll.ohTrigger(RecalcTrigger,Trigger1Y)),NA())</f>
        <v>1.6259661774923322E-2</v>
      </c>
      <c r="N2153" s="182">
        <f>IFERROR(_xll.qlIndexFixing(ONIndex1M,I2153,TRUE,_xll.ohTrigger(RecalcTrigger,Trigger1M)),NA())</f>
        <v>1.5639911493412484E-2</v>
      </c>
      <c r="O2153" s="44">
        <f>IFERROR(_xll.qlIndexFixing(ONIndex3M,I2153,TRUE,_xll.ohTrigger(RecalcTrigger,Trigger3M)),NA())</f>
        <v>1.5928141777612481E-2</v>
      </c>
      <c r="P2153" s="44">
        <f>IFERROR(_xll.qlIndexFixing(ONIndex6M,I2153,TRUE,_xll.ohTrigger(RecalcTrigger,Trigger6M)),NA())</f>
        <v>1.5936410785970523E-2</v>
      </c>
      <c r="Q2153" s="183">
        <f>IFERROR(_xll.qlIndexFixing(ONIndex1Y,I2153,TRUE,_xll.ohTrigger(RecalcTrigger,Trigger1Y)),NA())</f>
        <v>1.6134458568304311E-2</v>
      </c>
    </row>
    <row r="2154" spans="2:17" x14ac:dyDescent="0.2">
      <c r="B2154" s="39" t="s">
        <v>42</v>
      </c>
      <c r="D2154" s="42">
        <f>_xll.qlCalendarAdvance(Calendar,$D2153,B2154,"f",FALSE)</f>
        <v>54477</v>
      </c>
      <c r="E2154" s="177">
        <f>_xll.qlInterestRateIndexValueDate(IndexON,D2154)</f>
        <v>54477</v>
      </c>
      <c r="F2154" s="193">
        <f>IFERROR(_xll.qlIndexFixing(IndexON,D2154,TRUE,_xll.ohTrigger(RecalcTrigger,TriggerON)),NA())</f>
        <v>1.5715900001618266E-2</v>
      </c>
      <c r="H2154" s="42">
        <f>_xll.qlCalendarAdvance(Calendar,$H2153,B2154,"f",FALSE)</f>
        <v>54477</v>
      </c>
      <c r="I2154" s="177">
        <f>_xll.qlInterestRateIndexValueDate(Index1M,$H2154)</f>
        <v>54479</v>
      </c>
      <c r="J2154" s="182">
        <f>IFERROR(_xll.qlIndexFixing(Index1M,$H2154,TRUE,_xll.ohTrigger(RecalcTrigger,Trigger1M)),NA())</f>
        <v>1.5648847156370618E-2</v>
      </c>
      <c r="K2154" s="44">
        <f>IFERROR(_xll.qlIndexFixing(Index3M,H2154,TRUE,_xll.ohTrigger(RecalcTrigger,Trigger3M)),NA())</f>
        <v>1.5960087539358066E-2</v>
      </c>
      <c r="L2154" s="44">
        <f>IFERROR(_xll.qlIndexFixing(Index6M,$H2154,TRUE,_xll.ohTrigger(RecalcTrigger,Trigger6M)),NA())</f>
        <v>1.5980034409579871E-2</v>
      </c>
      <c r="M2154" s="183">
        <f>IFERROR(_xll.qlIndexFixing(Index1Y,$H2154,TRUE,_xll.ohTrigger(RecalcTrigger,Trigger1Y)),NA())</f>
        <v>1.6259273679289223E-2</v>
      </c>
      <c r="N2154" s="182">
        <f>IFERROR(_xll.qlIndexFixing(ONIndex1M,I2154,TRUE,_xll.ohTrigger(RecalcTrigger,Trigger1M)),NA())</f>
        <v>1.5639833448322094E-2</v>
      </c>
      <c r="O2154" s="44">
        <f>IFERROR(_xll.qlIndexFixing(ONIndex3M,I2154,TRUE,_xll.ohTrigger(RecalcTrigger,Trigger3M)),NA())</f>
        <v>1.5928374515281618E-2</v>
      </c>
      <c r="P2154" s="44">
        <f>IFERROR(_xll.qlIndexFixing(ONIndex6M,I2154,TRUE,_xll.ohTrigger(RecalcTrigger,Trigger6M)),NA())</f>
        <v>1.5935235501380873E-2</v>
      </c>
      <c r="Q2154" s="183">
        <f>IFERROR(_xll.qlIndexFixing(ONIndex1Y,I2154,TRUE,_xll.ohTrigger(RecalcTrigger,Trigger1Y)),NA())</f>
        <v>1.6134379848313785E-2</v>
      </c>
    </row>
    <row r="2155" spans="2:17" x14ac:dyDescent="0.2">
      <c r="B2155" s="39" t="s">
        <v>42</v>
      </c>
      <c r="D2155" s="42">
        <f>_xll.qlCalendarAdvance(Calendar,$D2154,B2155,"f",FALSE)</f>
        <v>54484</v>
      </c>
      <c r="E2155" s="177">
        <f>_xll.qlInterestRateIndexValueDate(IndexON,D2155)</f>
        <v>54484</v>
      </c>
      <c r="F2155" s="193">
        <f>IFERROR(_xll.qlIndexFixing(IndexON,D2155,TRUE,_xll.ohTrigger(RecalcTrigger,TriggerON)),NA())</f>
        <v>1.5716491272410593E-2</v>
      </c>
      <c r="H2155" s="42">
        <f>_xll.qlCalendarAdvance(Calendar,$H2154,B2155,"f",FALSE)</f>
        <v>54484</v>
      </c>
      <c r="I2155" s="177">
        <f>_xll.qlInterestRateIndexValueDate(Index1M,$H2155)</f>
        <v>54486</v>
      </c>
      <c r="J2155" s="182">
        <f>IFERROR(_xll.qlIndexFixing(Index1M,$H2155,TRUE,_xll.ohTrigger(RecalcTrigger,Trigger1M)),NA())</f>
        <v>1.5650021495977606E-2</v>
      </c>
      <c r="K2155" s="44">
        <f>IFERROR(_xll.qlIndexFixing(Index3M,H2155,TRUE,_xll.ohTrigger(RecalcTrigger,Trigger3M)),NA())</f>
        <v>1.5961204068295969E-2</v>
      </c>
      <c r="L2155" s="44">
        <f>IFERROR(_xll.qlIndexFixing(Index6M,$H2155,TRUE,_xll.ohTrigger(RecalcTrigger,Trigger6M)),NA())</f>
        <v>1.5979411702223223E-2</v>
      </c>
      <c r="M2155" s="183">
        <f>IFERROR(_xll.qlIndexFixing(Index1Y,$H2155,TRUE,_xll.ohTrigger(RecalcTrigger,Trigger1Y)),NA())</f>
        <v>1.6258873233510988E-2</v>
      </c>
      <c r="N2155" s="182">
        <f>IFERROR(_xll.qlIndexFixing(ONIndex1M,I2155,TRUE,_xll.ohTrigger(RecalcTrigger,Trigger1M)),NA())</f>
        <v>1.5639730573973054E-2</v>
      </c>
      <c r="O2155" s="44">
        <f>IFERROR(_xll.qlIndexFixing(ONIndex3M,I2155,TRUE,_xll.ohTrigger(RecalcTrigger,Trigger3M)),NA())</f>
        <v>1.5928581602109304E-2</v>
      </c>
      <c r="P2155" s="44">
        <f>IFERROR(_xll.qlIndexFixing(ONIndex6M,I2155,TRUE,_xll.ohTrigger(RecalcTrigger,Trigger6M)),NA())</f>
        <v>1.5934021757075811E-2</v>
      </c>
      <c r="Q2155" s="183">
        <f>IFERROR(_xll.qlIndexFixing(ONIndex1Y,I2155,TRUE,_xll.ohTrigger(RecalcTrigger,Trigger1Y)),NA())</f>
        <v>1.6134289648146449E-2</v>
      </c>
    </row>
    <row r="2156" spans="2:17" x14ac:dyDescent="0.2">
      <c r="B2156" s="39" t="s">
        <v>42</v>
      </c>
      <c r="D2156" s="42">
        <f>_xll.qlCalendarAdvance(Calendar,$D2155,B2156,"f",FALSE)</f>
        <v>54491</v>
      </c>
      <c r="E2156" s="177">
        <f>_xll.qlInterestRateIndexValueDate(IndexON,D2156)</f>
        <v>54491</v>
      </c>
      <c r="F2156" s="193">
        <f>IFERROR(_xll.qlIndexFixing(IndexON,D2156,TRUE,_xll.ohTrigger(RecalcTrigger,TriggerON)),NA())</f>
        <v>1.5717055899155952E-2</v>
      </c>
      <c r="H2156" s="42">
        <f>_xll.qlCalendarAdvance(Calendar,$H2155,B2156,"f",FALSE)</f>
        <v>54491</v>
      </c>
      <c r="I2156" s="177">
        <f>_xll.qlInterestRateIndexValueDate(Index1M,$H2156)</f>
        <v>54493</v>
      </c>
      <c r="J2156" s="182">
        <f>IFERROR(_xll.qlIndexFixing(Index1M,$H2156,TRUE,_xll.ohTrigger(RecalcTrigger,Trigger1M)),NA())</f>
        <v>1.5649852480163762E-2</v>
      </c>
      <c r="K2156" s="44">
        <f>IFERROR(_xll.qlIndexFixing(Index3M,H2156,TRUE,_xll.ohTrigger(RecalcTrigger,Trigger3M)),NA())</f>
        <v>1.5961231590136429E-2</v>
      </c>
      <c r="L2156" s="44">
        <f>IFERROR(_xll.qlIndexFixing(Index6M,$H2156,TRUE,_xll.ohTrigger(RecalcTrigger,Trigger6M)),NA())</f>
        <v>1.5977648314919088E-2</v>
      </c>
      <c r="M2156" s="183">
        <f>IFERROR(_xll.qlIndexFixing(Index1Y,$H2156,TRUE,_xll.ohTrigger(RecalcTrigger,Trigger1Y)),NA())</f>
        <v>1.6258460410804341E-2</v>
      </c>
      <c r="N2156" s="182">
        <f>IFERROR(_xll.qlIndexFixing(ONIndex1M,I2156,TRUE,_xll.ohTrigger(RecalcTrigger,Trigger1M)),NA())</f>
        <v>1.5639602818646736E-2</v>
      </c>
      <c r="O2156" s="44">
        <f>IFERROR(_xll.qlIndexFixing(ONIndex3M,I2156,TRUE,_xll.ohTrigger(RecalcTrigger,Trigger3M)),NA())</f>
        <v>1.5928762981740618E-2</v>
      </c>
      <c r="P2156" s="44">
        <f>IFERROR(_xll.qlIndexFixing(ONIndex6M,I2156,TRUE,_xll.ohTrigger(RecalcTrigger,Trigger6M)),NA())</f>
        <v>1.593276947128075E-2</v>
      </c>
      <c r="Q2156" s="183">
        <f>IFERROR(_xll.qlIndexFixing(ONIndex1Y,I2156,TRUE,_xll.ohTrigger(RecalcTrigger,Trigger1Y)),NA())</f>
        <v>1.6134187941423406E-2</v>
      </c>
    </row>
    <row r="2157" spans="2:17" x14ac:dyDescent="0.2">
      <c r="B2157" s="39" t="s">
        <v>42</v>
      </c>
      <c r="D2157" s="42">
        <f>_xll.qlCalendarAdvance(Calendar,$D2156,B2157,"f",FALSE)</f>
        <v>54498</v>
      </c>
      <c r="E2157" s="177">
        <f>_xll.qlInterestRateIndexValueDate(IndexON,D2157)</f>
        <v>54498</v>
      </c>
      <c r="F2157" s="193">
        <f>IFERROR(_xll.qlIndexFixing(IndexON,D2157,TRUE,_xll.ohTrigger(RecalcTrigger,TriggerON)),NA())</f>
        <v>1.5717593824460252E-2</v>
      </c>
      <c r="H2157" s="42">
        <f>_xll.qlCalendarAdvance(Calendar,$H2156,B2157,"f",FALSE)</f>
        <v>54498</v>
      </c>
      <c r="I2157" s="177">
        <f>_xll.qlInterestRateIndexValueDate(Index1M,$H2157)</f>
        <v>54500</v>
      </c>
      <c r="J2157" s="182">
        <f>IFERROR(_xll.qlIndexFixing(Index1M,$H2157,TRUE,_xll.ohTrigger(RecalcTrigger,Trigger1M)),NA())</f>
        <v>1.5649982205298715E-2</v>
      </c>
      <c r="K2157" s="44">
        <f>IFERROR(_xll.qlIndexFixing(Index3M,H2157,TRUE,_xll.ohTrigger(RecalcTrigger,Trigger3M)),NA())</f>
        <v>1.596123290937506E-2</v>
      </c>
      <c r="L2157" s="44">
        <f>IFERROR(_xll.qlIndexFixing(Index6M,$H2157,TRUE,_xll.ohTrigger(RecalcTrigger,Trigger6M)),NA())</f>
        <v>1.5975844945609722E-2</v>
      </c>
      <c r="M2157" s="183">
        <f>IFERROR(_xll.qlIndexFixing(Index1Y,$H2157,TRUE,_xll.ohTrigger(RecalcTrigger,Trigger1Y)),NA())</f>
        <v>1.6258035184385441E-2</v>
      </c>
      <c r="N2157" s="182">
        <f>IFERROR(_xll.qlIndexFixing(ONIndex1M,I2157,TRUE,_xll.ohTrigger(RecalcTrigger,Trigger1M)),NA())</f>
        <v>1.5639450130784383E-2</v>
      </c>
      <c r="O2157" s="44">
        <f>IFERROR(_xll.qlIndexFixing(ONIndex3M,I2157,TRUE,_xll.ohTrigger(RecalcTrigger,Trigger3M)),NA())</f>
        <v>1.5928918597980513E-2</v>
      </c>
      <c r="P2157" s="44">
        <f>IFERROR(_xll.qlIndexFixing(ONIndex6M,I2157,TRUE,_xll.ohTrigger(RecalcTrigger,Trigger6M)),NA())</f>
        <v>1.593147856206123E-2</v>
      </c>
      <c r="Q2157" s="183">
        <f>IFERROR(_xll.qlIndexFixing(ONIndex1Y,I2157,TRUE,_xll.ohTrigger(RecalcTrigger,Trigger1Y)),NA())</f>
        <v>1.6134074702005563E-2</v>
      </c>
    </row>
    <row r="2158" spans="2:17" x14ac:dyDescent="0.2">
      <c r="B2158" s="39" t="s">
        <v>42</v>
      </c>
      <c r="D2158" s="42">
        <f>_xll.qlCalendarAdvance(Calendar,$D2157,B2158,"f",FALSE)</f>
        <v>54505</v>
      </c>
      <c r="E2158" s="177">
        <f>_xll.qlInterestRateIndexValueDate(IndexON,D2158)</f>
        <v>54505</v>
      </c>
      <c r="F2158" s="193">
        <f>IFERROR(_xll.qlIndexFixing(IndexON,D2158,TRUE,_xll.ohTrigger(RecalcTrigger,TriggerON)),NA())</f>
        <v>1.5718104991329085E-2</v>
      </c>
      <c r="H2158" s="42">
        <f>_xll.qlCalendarAdvance(Calendar,$H2157,B2158,"f",FALSE)</f>
        <v>54505</v>
      </c>
      <c r="I2158" s="177">
        <f>_xll.qlInterestRateIndexValueDate(Index1M,$H2158)</f>
        <v>54507</v>
      </c>
      <c r="J2158" s="182">
        <f>IFERROR(_xll.qlIndexFixing(Index1M,$H2158,TRUE,_xll.ohTrigger(RecalcTrigger,Trigger1M)),NA())</f>
        <v>1.5649439242756968E-2</v>
      </c>
      <c r="K2158" s="44">
        <f>IFERROR(_xll.qlIndexFixing(Index3M,H2158,TRUE,_xll.ohTrigger(RecalcTrigger,Trigger3M)),NA())</f>
        <v>1.5961207969464923E-2</v>
      </c>
      <c r="L2158" s="44">
        <f>IFERROR(_xll.qlIndexFixing(Index6M,$H2158,TRUE,_xll.ohTrigger(RecalcTrigger,Trigger6M)),NA())</f>
        <v>1.5974001511895659E-2</v>
      </c>
      <c r="M2158" s="183">
        <f>IFERROR(_xll.qlIndexFixing(Index1Y,$H2158,TRUE,_xll.ohTrigger(RecalcTrigger,Trigger1Y)),NA())</f>
        <v>1.6257597527470677E-2</v>
      </c>
      <c r="N2158" s="182">
        <f>IFERROR(_xll.qlIndexFixing(ONIndex1M,I2158,TRUE,_xll.ohTrigger(RecalcTrigger,Trigger1M)),NA())</f>
        <v>1.5639272458507492E-2</v>
      </c>
      <c r="O2158" s="44">
        <f>IFERROR(_xll.qlIndexFixing(ONIndex3M,I2158,TRUE,_xll.ohTrigger(RecalcTrigger,Trigger3M)),NA())</f>
        <v>1.5929048394474066E-2</v>
      </c>
      <c r="P2158" s="44">
        <f>IFERROR(_xll.qlIndexFixing(ONIndex6M,I2158,TRUE,_xll.ohTrigger(RecalcTrigger,Trigger6M)),NA())</f>
        <v>1.5930148947642664E-2</v>
      </c>
      <c r="Q2158" s="183">
        <f>IFERROR(_xll.qlIndexFixing(ONIndex1Y,I2158,TRUE,_xll.ohTrigger(RecalcTrigger,Trigger1Y)),NA())</f>
        <v>1.6133949903434086E-2</v>
      </c>
    </row>
    <row r="2159" spans="2:17" x14ac:dyDescent="0.2">
      <c r="B2159" s="39" t="s">
        <v>42</v>
      </c>
      <c r="D2159" s="42">
        <f>_xll.qlCalendarAdvance(Calendar,$D2158,B2159,"f",FALSE)</f>
        <v>54512</v>
      </c>
      <c r="E2159" s="177">
        <f>_xll.qlInterestRateIndexValueDate(IndexON,D2159)</f>
        <v>54512</v>
      </c>
      <c r="F2159" s="193">
        <f>IFERROR(_xll.qlIndexFixing(IndexON,D2159,TRUE,_xll.ohTrigger(RecalcTrigger,TriggerON)),NA())</f>
        <v>1.5718589342608169E-2</v>
      </c>
      <c r="H2159" s="42">
        <f>_xll.qlCalendarAdvance(Calendar,$H2158,B2159,"f",FALSE)</f>
        <v>54512</v>
      </c>
      <c r="I2159" s="177">
        <f>_xll.qlInterestRateIndexValueDate(Index1M,$H2159)</f>
        <v>54514</v>
      </c>
      <c r="J2159" s="182">
        <f>IFERROR(_xll.qlIndexFixing(Index1M,$H2159,TRUE,_xll.ohTrigger(RecalcTrigger,Trigger1M)),NA())</f>
        <v>1.5649194917594367E-2</v>
      </c>
      <c r="K2159" s="44">
        <f>IFERROR(_xll.qlIndexFixing(Index3M,H2159,TRUE,_xll.ohTrigger(RecalcTrigger,Trigger3M)),NA())</f>
        <v>1.5960812005770431E-2</v>
      </c>
      <c r="L2159" s="44">
        <f>IFERROR(_xll.qlIndexFixing(Index6M,$H2159,TRUE,_xll.ohTrigger(RecalcTrigger,Trigger6M)),NA())</f>
        <v>1.5971502741052194E-2</v>
      </c>
      <c r="M2159" s="183">
        <f>IFERROR(_xll.qlIndexFixing(Index1Y,$H2159,TRUE,_xll.ohTrigger(RecalcTrigger,Trigger1Y)),NA())</f>
        <v>1.6257147413277964E-2</v>
      </c>
      <c r="N2159" s="182">
        <f>IFERROR(_xll.qlIndexFixing(ONIndex1M,I2159,TRUE,_xll.ohTrigger(RecalcTrigger,Trigger1M)),NA())</f>
        <v>1.5639069750097434E-2</v>
      </c>
      <c r="O2159" s="44">
        <f>IFERROR(_xll.qlIndexFixing(ONIndex3M,I2159,TRUE,_xll.ohTrigger(RecalcTrigger,Trigger3M)),NA())</f>
        <v>1.5929152314946293E-2</v>
      </c>
      <c r="P2159" s="44">
        <f>IFERROR(_xll.qlIndexFixing(ONIndex6M,I2159,TRUE,_xll.ohTrigger(RecalcTrigger,Trigger6M)),NA())</f>
        <v>1.5928780546250465E-2</v>
      </c>
      <c r="Q2159" s="183">
        <f>IFERROR(_xll.qlIndexFixing(ONIndex1Y,I2159,TRUE,_xll.ohTrigger(RecalcTrigger,Trigger1Y)),NA())</f>
        <v>1.6133813519170204E-2</v>
      </c>
    </row>
    <row r="2160" spans="2:17" x14ac:dyDescent="0.2">
      <c r="B2160" s="39" t="s">
        <v>42</v>
      </c>
      <c r="D2160" s="42">
        <f>_xll.qlCalendarAdvance(Calendar,$D2159,B2160,"f",FALSE)</f>
        <v>54519</v>
      </c>
      <c r="E2160" s="177">
        <f>_xll.qlInterestRateIndexValueDate(IndexON,D2160)</f>
        <v>54519</v>
      </c>
      <c r="F2160" s="193">
        <f>IFERROR(_xll.qlIndexFixing(IndexON,D2160,TRUE,_xll.ohTrigger(RecalcTrigger,TriggerON)),NA())</f>
        <v>1.5719046821303095E-2</v>
      </c>
      <c r="H2160" s="42">
        <f>_xll.qlCalendarAdvance(Calendar,$H2159,B2160,"f",FALSE)</f>
        <v>54519</v>
      </c>
      <c r="I2160" s="177">
        <f>_xll.qlInterestRateIndexValueDate(Index1M,$H2160)</f>
        <v>54521</v>
      </c>
      <c r="J2160" s="182">
        <f>IFERROR(_xll.qlIndexFixing(Index1M,$H2160,TRUE,_xll.ohTrigger(RecalcTrigger,Trigger1M)),NA())</f>
        <v>1.5648925385737533E-2</v>
      </c>
      <c r="K2160" s="44">
        <f>IFERROR(_xll.qlIndexFixing(Index3M,H2160,TRUE,_xll.ohTrigger(RecalcTrigger,Trigger3M)),NA())</f>
        <v>1.5960736275695032E-2</v>
      </c>
      <c r="L2160" s="44">
        <f>IFERROR(_xll.qlIndexFixing(Index6M,$H2160,TRUE,_xll.ohTrigger(RecalcTrigger,Trigger6M)),NA())</f>
        <v>1.5969587890282008E-2</v>
      </c>
      <c r="M2160" s="183">
        <f>IFERROR(_xll.qlIndexFixing(Index1Y,$H2160,TRUE,_xll.ohTrigger(RecalcTrigger,Trigger1Y)),NA())</f>
        <v>1.62579793710876E-2</v>
      </c>
      <c r="N2160" s="182">
        <f>IFERROR(_xll.qlIndexFixing(ONIndex1M,I2160,TRUE,_xll.ohTrigger(RecalcTrigger,Trigger1M)),NA())</f>
        <v>1.5638841953835581E-2</v>
      </c>
      <c r="O2160" s="44">
        <f>IFERROR(_xll.qlIndexFixing(ONIndex3M,I2160,TRUE,_xll.ohTrigger(RecalcTrigger,Trigger3M)),NA())</f>
        <v>1.5929230302882402E-2</v>
      </c>
      <c r="P2160" s="44">
        <f>IFERROR(_xll.qlIndexFixing(ONIndex6M,I2160,TRUE,_xll.ohTrigger(RecalcTrigger,Trigger6M)),NA())</f>
        <v>1.5927373275950174E-2</v>
      </c>
      <c r="Q2160" s="183">
        <f>IFERROR(_xll.qlIndexFixing(ONIndex1Y,I2160,TRUE,_xll.ohTrigger(RecalcTrigger,Trigger1Y)),NA())</f>
        <v>1.6133665522835017E-2</v>
      </c>
    </row>
    <row r="2161" spans="2:17" x14ac:dyDescent="0.2">
      <c r="B2161" s="39" t="s">
        <v>42</v>
      </c>
      <c r="D2161" s="42">
        <f>_xll.qlCalendarAdvance(Calendar,$D2160,B2161,"f",FALSE)</f>
        <v>54526</v>
      </c>
      <c r="E2161" s="177">
        <f>_xll.qlInterestRateIndexValueDate(IndexON,D2161)</f>
        <v>54526</v>
      </c>
      <c r="F2161" s="193">
        <f>IFERROR(_xll.qlIndexFixing(IndexON,D2161,TRUE,_xll.ohTrigger(RecalcTrigger,TriggerON)),NA())</f>
        <v>1.5719477370019774E-2</v>
      </c>
      <c r="H2161" s="42">
        <f>_xll.qlCalendarAdvance(Calendar,$H2160,B2161,"f",FALSE)</f>
        <v>54526</v>
      </c>
      <c r="I2161" s="177">
        <f>_xll.qlInterestRateIndexValueDate(Index1M,$H2161)</f>
        <v>54528</v>
      </c>
      <c r="J2161" s="182">
        <f>IFERROR(_xll.qlIndexFixing(Index1M,$H2161,TRUE,_xll.ohTrigger(RecalcTrigger,Trigger1M)),NA())</f>
        <v>1.5648630595405388E-2</v>
      </c>
      <c r="K2161" s="44">
        <f>IFERROR(_xll.qlIndexFixing(Index3M,H2161,TRUE,_xll.ohTrigger(RecalcTrigger,Trigger3M)),NA())</f>
        <v>1.5960634122053004E-2</v>
      </c>
      <c r="L2161" s="44">
        <f>IFERROR(_xll.qlIndexFixing(Index6M,$H2161,TRUE,_xll.ohTrigger(RecalcTrigger,Trigger6M)),NA())</f>
        <v>1.5967632750889981E-2</v>
      </c>
      <c r="M2161" s="183">
        <f>IFERROR(_xll.qlIndexFixing(Index1Y,$H2161,TRUE,_xll.ohTrigger(RecalcTrigger,Trigger1Y)),NA())</f>
        <v>1.6256209705929045E-2</v>
      </c>
      <c r="N2161" s="182">
        <f>IFERROR(_xll.qlIndexFixing(ONIndex1M,I2161,TRUE,_xll.ohTrigger(RecalcTrigger,Trigger1M)),NA())</f>
        <v>1.5638512126070481E-2</v>
      </c>
      <c r="O2161" s="44">
        <f>IFERROR(_xll.qlIndexFixing(ONIndex3M,I2161,TRUE,_xll.ohTrigger(RecalcTrigger,Trigger3M)),NA())</f>
        <v>1.5929292377867554E-2</v>
      </c>
      <c r="P2161" s="44">
        <f>IFERROR(_xll.qlIndexFixing(ONIndex6M,I2161,TRUE,_xll.ohTrigger(RecalcTrigger,Trigger6M)),NA())</f>
        <v>1.592550668330972E-2</v>
      </c>
      <c r="Q2161" s="183">
        <f>IFERROR(_xll.qlIndexFixing(ONIndex1Y,I2161,TRUE,_xll.ohTrigger(RecalcTrigger,Trigger1Y)),NA())</f>
        <v>1.6133458137286283E-2</v>
      </c>
    </row>
    <row r="2162" spans="2:17" x14ac:dyDescent="0.2">
      <c r="B2162" s="39" t="s">
        <v>42</v>
      </c>
      <c r="D2162" s="42">
        <f>_xll.qlCalendarAdvance(Calendar,$D2161,B2162,"f",FALSE)</f>
        <v>54533</v>
      </c>
      <c r="E2162" s="177">
        <f>_xll.qlInterestRateIndexValueDate(IndexON,D2162)</f>
        <v>54533</v>
      </c>
      <c r="F2162" s="193">
        <f>IFERROR(_xll.qlIndexFixing(IndexON,D2162,TRUE,_xll.ohTrigger(RecalcTrigger,TriggerON)),NA())</f>
        <v>1.5719880932003605E-2</v>
      </c>
      <c r="H2162" s="42">
        <f>_xll.qlCalendarAdvance(Calendar,$H2161,B2162,"f",FALSE)</f>
        <v>54533</v>
      </c>
      <c r="I2162" s="177">
        <f>_xll.qlInterestRateIndexValueDate(Index1M,$H2162)</f>
        <v>54535</v>
      </c>
      <c r="J2162" s="182">
        <f>IFERROR(_xll.qlIndexFixing(Index1M,$H2162,TRUE,_xll.ohTrigger(RecalcTrigger,Trigger1M)),NA())</f>
        <v>1.5648310494804363E-2</v>
      </c>
      <c r="K2162" s="44">
        <f>IFERROR(_xll.qlIndexFixing(Index3M,H2162,TRUE,_xll.ohTrigger(RecalcTrigger,Trigger3M)),NA())</f>
        <v>1.5960505488310225E-2</v>
      </c>
      <c r="L2162" s="44">
        <f>IFERROR(_xll.qlIndexFixing(Index6M,$H2162,TRUE,_xll.ohTrigger(RecalcTrigger,Trigger6M)),NA())</f>
        <v>1.5965637240497425E-2</v>
      </c>
      <c r="M2162" s="183">
        <f>IFERROR(_xll.qlIndexFixing(Index1Y,$H2162,TRUE,_xll.ohTrigger(RecalcTrigger,Trigger1Y)),NA())</f>
        <v>1.6255722059210644E-2</v>
      </c>
      <c r="N2162" s="182">
        <f>IFERROR(_xll.qlIndexFixing(ONIndex1M,I2162,TRUE,_xll.ohTrigger(RecalcTrigger,Trigger1M)),NA())</f>
        <v>1.5638310891201712E-2</v>
      </c>
      <c r="O2162" s="44">
        <f>IFERROR(_xll.qlIndexFixing(ONIndex3M,I2162,TRUE,_xll.ohTrigger(RecalcTrigger,Trigger3M)),NA())</f>
        <v>1.5929308256605879E-2</v>
      </c>
      <c r="P2162" s="44">
        <f>IFERROR(_xll.qlIndexFixing(ONIndex6M,I2162,TRUE,_xll.ohTrigger(RecalcTrigger,Trigger6M)),NA())</f>
        <v>1.5924441801526967E-2</v>
      </c>
      <c r="Q2162" s="183">
        <f>IFERROR(_xll.qlIndexFixing(ONIndex1Y,I2162,TRUE,_xll.ohTrigger(RecalcTrigger,Trigger1Y)),NA())</f>
        <v>1.613333458931443E-2</v>
      </c>
    </row>
    <row r="2163" spans="2:17" x14ac:dyDescent="0.2">
      <c r="B2163" s="39" t="s">
        <v>42</v>
      </c>
      <c r="D2163" s="42">
        <f>_xll.qlCalendarAdvance(Calendar,$D2162,B2163,"f",FALSE)</f>
        <v>54540</v>
      </c>
      <c r="E2163" s="177">
        <f>_xll.qlInterestRateIndexValueDate(IndexON,D2163)</f>
        <v>54540</v>
      </c>
      <c r="F2163" s="193">
        <f>IFERROR(_xll.qlIndexFixing(IndexON,D2163,TRUE,_xll.ohTrigger(RecalcTrigger,TriggerON)),NA())</f>
        <v>1.5720257449860497E-2</v>
      </c>
      <c r="H2163" s="42">
        <f>_xll.qlCalendarAdvance(Calendar,$H2162,B2163,"f",FALSE)</f>
        <v>54540</v>
      </c>
      <c r="I2163" s="177">
        <f>_xll.qlInterestRateIndexValueDate(Index1M,$H2163)</f>
        <v>54542</v>
      </c>
      <c r="J2163" s="182">
        <f>IFERROR(_xll.qlIndexFixing(Index1M,$H2163,TRUE,_xll.ohTrigger(RecalcTrigger,Trigger1M)),NA())</f>
        <v>1.5647965032145883E-2</v>
      </c>
      <c r="K2163" s="44">
        <f>IFERROR(_xll.qlIndexFixing(Index3M,H2163,TRUE,_xll.ohTrigger(RecalcTrigger,Trigger3M)),NA())</f>
        <v>1.5960350317924674E-2</v>
      </c>
      <c r="L2163" s="44">
        <f>IFERROR(_xll.qlIndexFixing(Index6M,$H2163,TRUE,_xll.ohTrigger(RecalcTrigger,Trigger6M)),NA())</f>
        <v>1.5963601276726084E-2</v>
      </c>
      <c r="M2163" s="183">
        <f>IFERROR(_xll.qlIndexFixing(Index1Y,$H2163,TRUE,_xll.ohTrigger(RecalcTrigger,Trigger1Y)),NA())</f>
        <v>1.6255221848088149E-2</v>
      </c>
      <c r="N2163" s="182">
        <f>IFERROR(_xll.qlIndexFixing(ONIndex1M,I2163,TRUE,_xll.ohTrigger(RecalcTrigger,Trigger1M)),NA())</f>
        <v>1.5638007521232566E-2</v>
      </c>
      <c r="O2163" s="44">
        <f>IFERROR(_xll.qlIndexFixing(ONIndex3M,I2163,TRUE,_xll.ohTrigger(RecalcTrigger,Trigger3M)),NA())</f>
        <v>1.5929308109443596E-2</v>
      </c>
      <c r="P2163" s="44">
        <f>IFERROR(_xll.qlIndexFixing(ONIndex6M,I2163,TRUE,_xll.ohTrigger(RecalcTrigger,Trigger6M)),NA())</f>
        <v>1.5922917433535133E-2</v>
      </c>
      <c r="Q2163" s="183">
        <f>IFERROR(_xll.qlIndexFixing(ONIndex1Y,I2163,TRUE,_xll.ohTrigger(RecalcTrigger,Trigger1Y)),NA())</f>
        <v>1.6133151599051487E-2</v>
      </c>
    </row>
    <row r="2164" spans="2:17" x14ac:dyDescent="0.2">
      <c r="B2164" s="39" t="s">
        <v>42</v>
      </c>
      <c r="D2164" s="42">
        <f>_xll.qlCalendarAdvance(Calendar,$D2163,B2164,"f",FALSE)</f>
        <v>54547</v>
      </c>
      <c r="E2164" s="177">
        <f>_xll.qlInterestRateIndexValueDate(IndexON,D2164)</f>
        <v>54547</v>
      </c>
      <c r="F2164" s="193">
        <f>IFERROR(_xll.qlIndexFixing(IndexON,D2164,TRUE,_xll.ohTrigger(RecalcTrigger,TriggerON)),NA())</f>
        <v>1.5720606866675979E-2</v>
      </c>
      <c r="H2164" s="42">
        <f>_xll.qlCalendarAdvance(Calendar,$H2163,B2164,"f",FALSE)</f>
        <v>54547</v>
      </c>
      <c r="I2164" s="177">
        <f>_xll.qlInterestRateIndexValueDate(Index1M,$H2164)</f>
        <v>54549</v>
      </c>
      <c r="J2164" s="182">
        <f>IFERROR(_xll.qlIndexFixing(Index1M,$H2164,TRUE,_xll.ohTrigger(RecalcTrigger,Trigger1M)),NA())</f>
        <v>1.5647594155643874E-2</v>
      </c>
      <c r="K2164" s="44">
        <f>IFERROR(_xll.qlIndexFixing(Index3M,H2164,TRUE,_xll.ohTrigger(RecalcTrigger,Trigger3M)),NA())</f>
        <v>1.5960503721575352E-2</v>
      </c>
      <c r="L2164" s="44">
        <f>IFERROR(_xll.qlIndexFixing(Index6M,$H2164,TRUE,_xll.ohTrigger(RecalcTrigger,Trigger6M)),NA())</f>
        <v>1.5962094943112699E-2</v>
      </c>
      <c r="M2164" s="183">
        <f>IFERROR(_xll.qlIndexFixing(Index1Y,$H2164,TRUE,_xll.ohTrigger(RecalcTrigger,Trigger1Y)),NA())</f>
        <v>1.6254709045781666E-2</v>
      </c>
      <c r="N2164" s="182">
        <f>IFERROR(_xll.qlIndexFixing(ONIndex1M,I2164,TRUE,_xll.ohTrigger(RecalcTrigger,Trigger1M)),NA())</f>
        <v>1.5637678856617043E-2</v>
      </c>
      <c r="O2164" s="44">
        <f>IFERROR(_xll.qlIndexFixing(ONIndex3M,I2164,TRUE,_xll.ohTrigger(RecalcTrigger,Trigger3M)),NA())</f>
        <v>1.5929281804805129E-2</v>
      </c>
      <c r="P2164" s="44">
        <f>IFERROR(_xll.qlIndexFixing(ONIndex6M,I2164,TRUE,_xll.ohTrigger(RecalcTrigger,Trigger6M)),NA())</f>
        <v>1.5921353869456922E-2</v>
      </c>
      <c r="Q2164" s="183">
        <f>IFERROR(_xll.qlIndexFixing(ONIndex1Y,I2164,TRUE,_xll.ohTrigger(RecalcTrigger,Trigger1Y)),NA())</f>
        <v>1.6132956891361516E-2</v>
      </c>
    </row>
    <row r="2165" spans="2:17" x14ac:dyDescent="0.2">
      <c r="B2165" s="39" t="s">
        <v>42</v>
      </c>
      <c r="D2165" s="42">
        <f>_xll.qlCalendarAdvance(Calendar,$D2164,B2165,"f",FALSE)</f>
        <v>54554</v>
      </c>
      <c r="E2165" s="177">
        <f>_xll.qlInterestRateIndexValueDate(IndexON,D2165)</f>
        <v>54554</v>
      </c>
      <c r="F2165" s="193">
        <f>IFERROR(_xll.qlIndexFixing(IndexON,D2165,TRUE,_xll.ohTrigger(RecalcTrigger,TriggerON)),NA())</f>
        <v>1.5720929125135896E-2</v>
      </c>
      <c r="H2165" s="42">
        <f>_xll.qlCalendarAdvance(Calendar,$H2164,B2165,"f",FALSE)</f>
        <v>54554</v>
      </c>
      <c r="I2165" s="177">
        <f>_xll.qlInterestRateIndexValueDate(Index1M,$H2165)</f>
        <v>54556</v>
      </c>
      <c r="J2165" s="182">
        <f>IFERROR(_xll.qlIndexFixing(Index1M,$H2165,TRUE,_xll.ohTrigger(RecalcTrigger,Trigger1M)),NA())</f>
        <v>1.5647197813514757E-2</v>
      </c>
      <c r="K2165" s="44">
        <f>IFERROR(_xll.qlIndexFixing(Index3M,H2165,TRUE,_xll.ohTrigger(RecalcTrigger,Trigger3M)),NA())</f>
        <v>1.5960293384476312E-2</v>
      </c>
      <c r="L2165" s="44">
        <f>IFERROR(_xll.qlIndexFixing(Index6M,$H2165,TRUE,_xll.ohTrigger(RecalcTrigger,Trigger6M)),NA())</f>
        <v>1.5959968751626599E-2</v>
      </c>
      <c r="M2165" s="183">
        <f>IFERROR(_xll.qlIndexFixing(Index1Y,$H2165,TRUE,_xll.ohTrigger(RecalcTrigger,Trigger1Y)),NA())</f>
        <v>1.6254183625511086E-2</v>
      </c>
      <c r="N2165" s="182">
        <f>IFERROR(_xll.qlIndexFixing(ONIndex1M,I2165,TRUE,_xll.ohTrigger(RecalcTrigger,Trigger1M)),NA())</f>
        <v>1.5637324845636513E-2</v>
      </c>
      <c r="O2165" s="44">
        <f>IFERROR(_xll.qlIndexFixing(ONIndex3M,I2165,TRUE,_xll.ohTrigger(RecalcTrigger,Trigger3M)),NA())</f>
        <v>1.5929229286175683E-2</v>
      </c>
      <c r="P2165" s="44">
        <f>IFERROR(_xll.qlIndexFixing(ONIndex6M,I2165,TRUE,_xll.ohTrigger(RecalcTrigger,Trigger6M)),NA())</f>
        <v>1.5919751027437812E-2</v>
      </c>
      <c r="Q2165" s="183">
        <f>IFERROR(_xll.qlIndexFixing(ONIndex1Y,I2165,TRUE,_xll.ohTrigger(RecalcTrigger,Trigger1Y)),NA())</f>
        <v>1.6132750440105426E-2</v>
      </c>
    </row>
    <row r="2166" spans="2:17" x14ac:dyDescent="0.2">
      <c r="B2166" s="39" t="s">
        <v>42</v>
      </c>
      <c r="D2166" s="42">
        <f>_xll.qlCalendarAdvance(Calendar,$D2165,B2166,"f",FALSE)</f>
        <v>54561</v>
      </c>
      <c r="E2166" s="177">
        <f>_xll.qlInterestRateIndexValueDate(IndexON,D2166)</f>
        <v>54561</v>
      </c>
      <c r="F2166" s="193">
        <f>IFERROR(_xll.qlIndexFixing(IndexON,D2166,TRUE,_xll.ohTrigger(RecalcTrigger,TriggerON)),NA())</f>
        <v>1.5721224168325776E-2</v>
      </c>
      <c r="H2166" s="42">
        <f>_xll.qlCalendarAdvance(Calendar,$H2165,B2166,"f",FALSE)</f>
        <v>54561</v>
      </c>
      <c r="I2166" s="177">
        <f>_xll.qlInterestRateIndexValueDate(Index1M,$H2166)</f>
        <v>54563</v>
      </c>
      <c r="J2166" s="182">
        <f>IFERROR(_xll.qlIndexFixing(Index1M,$H2166,TRUE,_xll.ohTrigger(RecalcTrigger,Trigger1M)),NA())</f>
        <v>1.5646775953962466E-2</v>
      </c>
      <c r="K2166" s="44">
        <f>IFERROR(_xll.qlIndexFixing(Index3M,H2166,TRUE,_xll.ohTrigger(RecalcTrigger,Trigger3M)),NA())</f>
        <v>1.5960056335906841E-2</v>
      </c>
      <c r="L2166" s="44">
        <f>IFERROR(_xll.qlIndexFixing(Index6M,$H2166,TRUE,_xll.ohTrigger(RecalcTrigger,Trigger6M)),NA())</f>
        <v>1.5957801836646676E-2</v>
      </c>
      <c r="M2166" s="183">
        <f>IFERROR(_xll.qlIndexFixing(Index1Y,$H2166,TRUE,_xll.ohTrigger(RecalcTrigger,Trigger1Y)),NA())</f>
        <v>1.6253645560498266E-2</v>
      </c>
      <c r="N2166" s="182">
        <f>IFERROR(_xll.qlIndexFixing(ONIndex1M,I2166,TRUE,_xll.ohTrigger(RecalcTrigger,Trigger1M)),NA())</f>
        <v>1.5636945436492411E-2</v>
      </c>
      <c r="O2166" s="44">
        <f>IFERROR(_xll.qlIndexFixing(ONIndex3M,I2166,TRUE,_xll.ohTrigger(RecalcTrigger,Trigger3M)),NA())</f>
        <v>1.5929150497200339E-2</v>
      </c>
      <c r="P2166" s="44">
        <f>IFERROR(_xll.qlIndexFixing(ONIndex6M,I2166,TRUE,_xll.ohTrigger(RecalcTrigger,Trigger6M)),NA())</f>
        <v>1.5918108825303534E-2</v>
      </c>
      <c r="Q2166" s="183">
        <f>IFERROR(_xll.qlIndexFixing(ONIndex1Y,I2166,TRUE,_xll.ohTrigger(RecalcTrigger,Trigger1Y)),NA())</f>
        <v>1.6132532218584572E-2</v>
      </c>
    </row>
    <row r="2167" spans="2:17" x14ac:dyDescent="0.2">
      <c r="B2167" s="39" t="s">
        <v>42</v>
      </c>
      <c r="D2167" s="42">
        <f>_xll.qlCalendarAdvance(Calendar,$D2166,B2167,"f",FALSE)</f>
        <v>54568</v>
      </c>
      <c r="E2167" s="177">
        <f>_xll.qlInterestRateIndexValueDate(IndexON,D2167)</f>
        <v>54568</v>
      </c>
      <c r="F2167" s="193">
        <f>IFERROR(_xll.qlIndexFixing(IndexON,D2167,TRUE,_xll.ohTrigger(RecalcTrigger,TriggerON)),NA())</f>
        <v>1.5721491939011401E-2</v>
      </c>
      <c r="H2167" s="42">
        <f>_xll.qlCalendarAdvance(Calendar,$H2166,B2167,"f",FALSE)</f>
        <v>54568</v>
      </c>
      <c r="I2167" s="177">
        <f>_xll.qlInterestRateIndexValueDate(Index1M,$H2167)</f>
        <v>54570</v>
      </c>
      <c r="J2167" s="182">
        <f>IFERROR(_xll.qlIndexFixing(Index1M,$H2167,TRUE,_xll.ohTrigger(RecalcTrigger,Trigger1M)),NA())</f>
        <v>1.5646328525210917E-2</v>
      </c>
      <c r="K2167" s="44">
        <f>IFERROR(_xll.qlIndexFixing(Index3M,H2167,TRUE,_xll.ohTrigger(RecalcTrigger,Trigger3M)),NA())</f>
        <v>1.5959792519326957E-2</v>
      </c>
      <c r="L2167" s="44">
        <f>IFERROR(_xll.qlIndexFixing(Index6M,$H2167,TRUE,_xll.ohTrigger(RecalcTrigger,Trigger6M)),NA())</f>
        <v>1.5955594115797531E-2</v>
      </c>
      <c r="M2167" s="183">
        <f>IFERROR(_xll.qlIndexFixing(Index1Y,$H2167,TRUE,_xll.ohTrigger(RecalcTrigger,Trigger1Y)),NA())</f>
        <v>1.6253094823963973E-2</v>
      </c>
      <c r="N2167" s="182">
        <f>IFERROR(_xll.qlIndexFixing(ONIndex1M,I2167,TRUE,_xll.ohTrigger(RecalcTrigger,Trigger1M)),NA())</f>
        <v>1.5636540577466107E-2</v>
      </c>
      <c r="O2167" s="44">
        <f>IFERROR(_xll.qlIndexFixing(ONIndex3M,I2167,TRUE,_xll.ohTrigger(RecalcTrigger,Trigger3M)),NA())</f>
        <v>1.5929045381604112E-2</v>
      </c>
      <c r="P2167" s="44">
        <f>IFERROR(_xll.qlIndexFixing(ONIndex6M,I2167,TRUE,_xll.ohTrigger(RecalcTrigger,Trigger6M)),NA())</f>
        <v>1.5916427181439374E-2</v>
      </c>
      <c r="Q2167" s="183">
        <f>IFERROR(_xll.qlIndexFixing(ONIndex1Y,I2167,TRUE,_xll.ohTrigger(RecalcTrigger,Trigger1Y)),NA())</f>
        <v>1.6132302200659865E-2</v>
      </c>
    </row>
    <row r="2168" spans="2:17" x14ac:dyDescent="0.2">
      <c r="B2168" s="39" t="s">
        <v>42</v>
      </c>
      <c r="D2168" s="42">
        <f>_xll.qlCalendarAdvance(Calendar,$D2167,B2168,"f",FALSE)</f>
        <v>54575</v>
      </c>
      <c r="E2168" s="177">
        <f>_xll.qlInterestRateIndexValueDate(IndexON,D2168)</f>
        <v>54575</v>
      </c>
      <c r="F2168" s="193">
        <f>IFERROR(_xll.qlIndexFixing(IndexON,D2168,TRUE,_xll.ohTrigger(RecalcTrigger,TriggerON)),NA())</f>
        <v>1.5721732379958553E-2</v>
      </c>
      <c r="H2168" s="42">
        <f>_xll.qlCalendarAdvance(Calendar,$H2167,B2168,"f",FALSE)</f>
        <v>54575</v>
      </c>
      <c r="I2168" s="177">
        <f>_xll.qlInterestRateIndexValueDate(Index1M,$H2168)</f>
        <v>54577</v>
      </c>
      <c r="J2168" s="182">
        <f>IFERROR(_xll.qlIndexFixing(Index1M,$H2168,TRUE,_xll.ohTrigger(RecalcTrigger,Trigger1M)),NA())</f>
        <v>1.5645855475464043E-2</v>
      </c>
      <c r="K2168" s="44">
        <f>IFERROR(_xll.qlIndexFixing(Index3M,H2168,TRUE,_xll.ohTrigger(RecalcTrigger,Trigger3M)),NA())</f>
        <v>1.5959501878201006E-2</v>
      </c>
      <c r="L2168" s="44">
        <f>IFERROR(_xll.qlIndexFixing(Index6M,$H2168,TRUE,_xll.ohTrigger(RecalcTrigger,Trigger6M)),NA())</f>
        <v>1.595281177422022E-2</v>
      </c>
      <c r="M2168" s="183">
        <f>IFERROR(_xll.qlIndexFixing(Index1Y,$H2168,TRUE,_xll.ohTrigger(RecalcTrigger,Trigger1Y)),NA())</f>
        <v>1.6252531389130499E-2</v>
      </c>
      <c r="N2168" s="182">
        <f>IFERROR(_xll.qlIndexFixing(ONIndex1M,I2168,TRUE,_xll.ohTrigger(RecalcTrigger,Trigger1M)),NA())</f>
        <v>1.5636110216918908E-2</v>
      </c>
      <c r="O2168" s="44">
        <f>IFERROR(_xll.qlIndexFixing(ONIndex3M,I2168,TRUE,_xll.ohTrigger(RecalcTrigger,Trigger3M)),NA())</f>
        <v>1.5928913883191953E-2</v>
      </c>
      <c r="P2168" s="44">
        <f>IFERROR(_xll.qlIndexFixing(ONIndex6M,I2168,TRUE,_xll.ohTrigger(RecalcTrigger,Trigger6M)),NA())</f>
        <v>1.5914706014150681E-2</v>
      </c>
      <c r="Q2168" s="183">
        <f>IFERROR(_xll.qlIndexFixing(ONIndex1Y,I2168,TRUE,_xll.ohTrigger(RecalcTrigger,Trigger1Y)),NA())</f>
        <v>1.6132060359712597E-2</v>
      </c>
    </row>
    <row r="2169" spans="2:17" x14ac:dyDescent="0.2">
      <c r="B2169" s="39" t="s">
        <v>42</v>
      </c>
      <c r="D2169" s="42">
        <f>_xll.qlCalendarAdvance(Calendar,$D2168,B2169,"f",FALSE)</f>
        <v>54582</v>
      </c>
      <c r="E2169" s="177">
        <f>_xll.qlInterestRateIndexValueDate(IndexON,D2169)</f>
        <v>54582</v>
      </c>
      <c r="F2169" s="193">
        <f>IFERROR(_xll.qlIndexFixing(IndexON,D2169,TRUE,_xll.ohTrigger(RecalcTrigger,TriggerON)),NA())</f>
        <v>1.572194543425276E-2</v>
      </c>
      <c r="H2169" s="42">
        <f>_xll.qlCalendarAdvance(Calendar,$H2168,B2169,"f",FALSE)</f>
        <v>54582</v>
      </c>
      <c r="I2169" s="177">
        <f>_xll.qlInterestRateIndexValueDate(Index1M,$H2169)</f>
        <v>54584</v>
      </c>
      <c r="J2169" s="182">
        <f>IFERROR(_xll.qlIndexFixing(Index1M,$H2169,TRUE,_xll.ohTrigger(RecalcTrigger,Trigger1M)),NA())</f>
        <v>1.5645356752940764E-2</v>
      </c>
      <c r="K2169" s="44">
        <f>IFERROR(_xll.qlIndexFixing(Index3M,H2169,TRUE,_xll.ohTrigger(RecalcTrigger,Trigger3M)),NA())</f>
        <v>1.5959184355988136E-2</v>
      </c>
      <c r="L2169" s="44">
        <f>IFERROR(_xll.qlIndexFixing(Index6M,$H2169,TRUE,_xll.ohTrigger(RecalcTrigger,Trigger6M)),NA())</f>
        <v>1.5950531360431487E-2</v>
      </c>
      <c r="M2169" s="183">
        <f>IFERROR(_xll.qlIndexFixing(Index1Y,$H2169,TRUE,_xll.ohTrigger(RecalcTrigger,Trigger1Y)),NA())</f>
        <v>1.6251955229220141E-2</v>
      </c>
      <c r="N2169" s="182">
        <f>IFERROR(_xll.qlIndexFixing(ONIndex1M,I2169,TRUE,_xll.ohTrigger(RecalcTrigger,Trigger1M)),NA())</f>
        <v>1.5635654302972313E-2</v>
      </c>
      <c r="O2169" s="44">
        <f>IFERROR(_xll.qlIndexFixing(ONIndex3M,I2169,TRUE,_xll.ohTrigger(RecalcTrigger,Trigger3M)),NA())</f>
        <v>1.5928755945608941E-2</v>
      </c>
      <c r="P2169" s="44">
        <f>IFERROR(_xll.qlIndexFixing(ONIndex6M,I2169,TRUE,_xll.ohTrigger(RecalcTrigger,Trigger6M)),NA())</f>
        <v>1.5912945241343124E-2</v>
      </c>
      <c r="Q2169" s="183">
        <f>IFERROR(_xll.qlIndexFixing(ONIndex1Y,I2169,TRUE,_xll.ohTrigger(RecalcTrigger,Trigger1Y)),NA())</f>
        <v>1.6131806669683613E-2</v>
      </c>
    </row>
    <row r="2170" spans="2:17" x14ac:dyDescent="0.2">
      <c r="B2170" s="39" t="s">
        <v>42</v>
      </c>
      <c r="D2170" s="42">
        <f>_xll.qlCalendarAdvance(Calendar,$D2169,B2170,"f",FALSE)</f>
        <v>54589</v>
      </c>
      <c r="E2170" s="177">
        <f>_xll.qlInterestRateIndexValueDate(IndexON,D2170)</f>
        <v>54589</v>
      </c>
      <c r="F2170" s="193">
        <f>IFERROR(_xll.qlIndexFixing(IndexON,D2170,TRUE,_xll.ohTrigger(RecalcTrigger,TriggerON)),NA())</f>
        <v>1.5722131044979548E-2</v>
      </c>
      <c r="H2170" s="42">
        <f>_xll.qlCalendarAdvance(Calendar,$H2169,B2170,"f",FALSE)</f>
        <v>54589</v>
      </c>
      <c r="I2170" s="177">
        <f>_xll.qlInterestRateIndexValueDate(Index1M,$H2170)</f>
        <v>54591</v>
      </c>
      <c r="J2170" s="182">
        <f>IFERROR(_xll.qlIndexFixing(Index1M,$H2170,TRUE,_xll.ohTrigger(RecalcTrigger,Trigger1M)),NA())</f>
        <v>1.5644832305847511E-2</v>
      </c>
      <c r="K2170" s="44">
        <f>IFERROR(_xll.qlIndexFixing(Index3M,H2170,TRUE,_xll.ohTrigger(RecalcTrigger,Trigger3M)),NA())</f>
        <v>1.5958839896157043E-2</v>
      </c>
      <c r="L2170" s="44">
        <f>IFERROR(_xll.qlIndexFixing(Index6M,$H2170,TRUE,_xll.ohTrigger(RecalcTrigger,Trigger6M)),NA())</f>
        <v>1.5948209916709206E-2</v>
      </c>
      <c r="M2170" s="183">
        <f>IFERROR(_xll.qlIndexFixing(Index1Y,$H2170,TRUE,_xll.ohTrigger(RecalcTrigger,Trigger1Y)),NA())</f>
        <v>1.6251366317456512E-2</v>
      </c>
      <c r="N2170" s="182">
        <f>IFERROR(_xll.qlIndexFixing(ONIndex1M,I2170,TRUE,_xll.ohTrigger(RecalcTrigger,Trigger1M)),NA())</f>
        <v>1.5635172784227436E-2</v>
      </c>
      <c r="O2170" s="44">
        <f>IFERROR(_xll.qlIndexFixing(ONIndex3M,I2170,TRUE,_xll.ohTrigger(RecalcTrigger,Trigger3M)),NA())</f>
        <v>1.5928571512260348E-2</v>
      </c>
      <c r="P2170" s="44">
        <f>IFERROR(_xll.qlIndexFixing(ONIndex6M,I2170,TRUE,_xll.ohTrigger(RecalcTrigger,Trigger6M)),NA())</f>
        <v>1.5911144781401987E-2</v>
      </c>
      <c r="Q2170" s="183">
        <f>IFERROR(_xll.qlIndexFixing(ONIndex1Y,I2170,TRUE,_xll.ohTrigger(RecalcTrigger,Trigger1Y)),NA())</f>
        <v>1.6131541103954206E-2</v>
      </c>
    </row>
    <row r="2171" spans="2:17" x14ac:dyDescent="0.2">
      <c r="B2171" s="39" t="s">
        <v>42</v>
      </c>
      <c r="D2171" s="42">
        <f>_xll.qlCalendarAdvance(Calendar,$D2170,B2171,"f",FALSE)</f>
        <v>54596</v>
      </c>
      <c r="E2171" s="177">
        <f>_xll.qlInterestRateIndexValueDate(IndexON,D2171)</f>
        <v>54596</v>
      </c>
      <c r="F2171" s="193">
        <f>IFERROR(_xll.qlIndexFixing(IndexON,D2171,TRUE,_xll.ohTrigger(RecalcTrigger,TriggerON)),NA())</f>
        <v>1.572228915450502E-2</v>
      </c>
      <c r="H2171" s="42">
        <f>_xll.qlCalendarAdvance(Calendar,$H2170,B2171,"f",FALSE)</f>
        <v>54596</v>
      </c>
      <c r="I2171" s="177">
        <f>_xll.qlInterestRateIndexValueDate(Index1M,$H2171)</f>
        <v>54598</v>
      </c>
      <c r="J2171" s="182">
        <f>IFERROR(_xll.qlIndexFixing(Index1M,$H2171,TRUE,_xll.ohTrigger(RecalcTrigger,Trigger1M)),NA())</f>
        <v>1.5644282082408201E-2</v>
      </c>
      <c r="K2171" s="44">
        <f>IFERROR(_xll.qlIndexFixing(Index3M,H2171,TRUE,_xll.ohTrigger(RecalcTrigger,Trigger3M)),NA())</f>
        <v>1.5958468442167736E-2</v>
      </c>
      <c r="L2171" s="44">
        <f>IFERROR(_xll.qlIndexFixing(Index6M,$H2171,TRUE,_xll.ohTrigger(RecalcTrigger,Trigger6M)),NA())</f>
        <v>1.5945847360697835E-2</v>
      </c>
      <c r="M2171" s="183">
        <f>IFERROR(_xll.qlIndexFixing(Index1Y,$H2171,TRUE,_xll.ohTrigger(RecalcTrigger,Trigger1Y)),NA())</f>
        <v>1.6250764627062566E-2</v>
      </c>
      <c r="N2171" s="182">
        <f>IFERROR(_xll.qlIndexFixing(ONIndex1M,I2171,TRUE,_xll.ohTrigger(RecalcTrigger,Trigger1M)),NA())</f>
        <v>1.5634665608565967E-2</v>
      </c>
      <c r="O2171" s="44">
        <f>IFERROR(_xll.qlIndexFixing(ONIndex3M,I2171,TRUE,_xll.ohTrigger(RecalcTrigger,Trigger3M)),NA())</f>
        <v>1.5928360527110996E-2</v>
      </c>
      <c r="P2171" s="44">
        <f>IFERROR(_xll.qlIndexFixing(ONIndex6M,I2171,TRUE,_xll.ohTrigger(RecalcTrigger,Trigger6M)),NA())</f>
        <v>1.5909304552312875E-2</v>
      </c>
      <c r="Q2171" s="183">
        <f>IFERROR(_xll.qlIndexFixing(ONIndex1Y,I2171,TRUE,_xll.ohTrigger(RecalcTrigger,Trigger1Y)),NA())</f>
        <v>1.6131263636385285E-2</v>
      </c>
    </row>
    <row r="2172" spans="2:17" x14ac:dyDescent="0.2">
      <c r="B2172" s="39" t="s">
        <v>42</v>
      </c>
      <c r="D2172" s="42">
        <f>_xll.qlCalendarAdvance(Calendar,$D2171,B2172,"f",FALSE)</f>
        <v>54603</v>
      </c>
      <c r="E2172" s="177">
        <f>_xll.qlInterestRateIndexValueDate(IndexON,D2172)</f>
        <v>54603</v>
      </c>
      <c r="F2172" s="193">
        <f>IFERROR(_xll.qlIndexFixing(IndexON,D2172,TRUE,_xll.ohTrigger(RecalcTrigger,TriggerON)),NA())</f>
        <v>1.5722419706074575E-2</v>
      </c>
      <c r="H2172" s="42">
        <f>_xll.qlCalendarAdvance(Calendar,$H2171,B2172,"f",FALSE)</f>
        <v>54603</v>
      </c>
      <c r="I2172" s="177">
        <f>_xll.qlInterestRateIndexValueDate(Index1M,$H2172)</f>
        <v>54605</v>
      </c>
      <c r="J2172" s="182">
        <f>IFERROR(_xll.qlIndexFixing(Index1M,$H2172,TRUE,_xll.ohTrigger(RecalcTrigger,Trigger1M)),NA())</f>
        <v>1.5643706030826765E-2</v>
      </c>
      <c r="K2172" s="44">
        <f>IFERROR(_xll.qlIndexFixing(Index3M,H2172,TRUE,_xll.ohTrigger(RecalcTrigger,Trigger3M)),NA())</f>
        <v>1.595806993748718E-2</v>
      </c>
      <c r="L2172" s="44">
        <f>IFERROR(_xll.qlIndexFixing(Index6M,$H2172,TRUE,_xll.ohTrigger(RecalcTrigger,Trigger6M)),NA())</f>
        <v>1.5943940540659961E-2</v>
      </c>
      <c r="M2172" s="183">
        <f>IFERROR(_xll.qlIndexFixing(Index1Y,$H2172,TRUE,_xll.ohTrigger(RecalcTrigger,Trigger1Y)),NA())</f>
        <v>1.6250150131263224E-2</v>
      </c>
      <c r="N2172" s="182">
        <f>IFERROR(_xll.qlIndexFixing(ONIndex1M,I2172,TRUE,_xll.ohTrigger(RecalcTrigger,Trigger1M)),NA())</f>
        <v>1.5634132724589023E-2</v>
      </c>
      <c r="O2172" s="44">
        <f>IFERROR(_xll.qlIndexFixing(ONIndex3M,I2172,TRUE,_xll.ohTrigger(RecalcTrigger,Trigger3M)),NA())</f>
        <v>1.5928122933885902E-2</v>
      </c>
      <c r="P2172" s="44">
        <f>IFERROR(_xll.qlIndexFixing(ONIndex6M,I2172,TRUE,_xll.ohTrigger(RecalcTrigger,Trigger6M)),NA())</f>
        <v>1.5907424472461074E-2</v>
      </c>
      <c r="Q2172" s="183">
        <f>IFERROR(_xll.qlIndexFixing(ONIndex1Y,I2172,TRUE,_xll.ohTrigger(RecalcTrigger,Trigger1Y)),NA())</f>
        <v>1.6130974240438078E-2</v>
      </c>
    </row>
    <row r="2173" spans="2:17" x14ac:dyDescent="0.2">
      <c r="B2173" s="39" t="s">
        <v>42</v>
      </c>
      <c r="D2173" s="42">
        <f>_xll.qlCalendarAdvance(Calendar,$D2172,B2173,"f",FALSE)</f>
        <v>54610</v>
      </c>
      <c r="E2173" s="177">
        <f>_xll.qlInterestRateIndexValueDate(IndexON,D2173)</f>
        <v>54610</v>
      </c>
      <c r="F2173" s="193">
        <f>IFERROR(_xll.qlIndexFixing(IndexON,D2173,TRUE,_xll.ohTrigger(RecalcTrigger,TriggerON)),NA())</f>
        <v>1.5722522642374059E-2</v>
      </c>
      <c r="H2173" s="42">
        <f>_xll.qlCalendarAdvance(Calendar,$H2172,B2173,"f",FALSE)</f>
        <v>54610</v>
      </c>
      <c r="I2173" s="177">
        <f>_xll.qlInterestRateIndexValueDate(Index1M,$H2173)</f>
        <v>54612</v>
      </c>
      <c r="J2173" s="182">
        <f>IFERROR(_xll.qlIndexFixing(Index1M,$H2173,TRUE,_xll.ohTrigger(RecalcTrigger,Trigger1M)),NA())</f>
        <v>1.5643104099324623E-2</v>
      </c>
      <c r="K2173" s="44">
        <f>IFERROR(_xll.qlIndexFixing(Index3M,H2173,TRUE,_xll.ohTrigger(RecalcTrigger,Trigger3M)),NA())</f>
        <v>1.5957644325581461E-2</v>
      </c>
      <c r="L2173" s="44">
        <f>IFERROR(_xll.qlIndexFixing(Index6M,$H2173,TRUE,_xll.ohTrigger(RecalcTrigger,Trigger6M)),NA())</f>
        <v>1.5941486254923597E-2</v>
      </c>
      <c r="M2173" s="183">
        <f>IFERROR(_xll.qlIndexFixing(Index1Y,$H2173,TRUE,_xll.ohTrigger(RecalcTrigger,Trigger1Y)),NA())</f>
        <v>1.6249522803282759E-2</v>
      </c>
      <c r="N2173" s="182">
        <f>IFERROR(_xll.qlIndexFixing(ONIndex1M,I2173,TRUE,_xll.ohTrigger(RecalcTrigger,Trigger1M)),NA())</f>
        <v>1.5633574080258228E-2</v>
      </c>
      <c r="O2173" s="44">
        <f>IFERROR(_xll.qlIndexFixing(ONIndex3M,I2173,TRUE,_xll.ohTrigger(RecalcTrigger,Trigger3M)),NA())</f>
        <v>1.5927858676150208E-2</v>
      </c>
      <c r="P2173" s="44">
        <f>IFERROR(_xll.qlIndexFixing(ONIndex6M,I2173,TRUE,_xll.ohTrigger(RecalcTrigger,Trigger6M)),NA())</f>
        <v>1.5905504459512443E-2</v>
      </c>
      <c r="Q2173" s="183">
        <f>IFERROR(_xll.qlIndexFixing(ONIndex1Y,I2173,TRUE,_xll.ohTrigger(RecalcTrigger,Trigger1Y)),NA())</f>
        <v>1.6130672889733688E-2</v>
      </c>
    </row>
    <row r="2174" spans="2:17" x14ac:dyDescent="0.2">
      <c r="B2174" s="39" t="s">
        <v>42</v>
      </c>
      <c r="D2174" s="42">
        <f>_xll.qlCalendarAdvance(Calendar,$D2173,B2174,"f",FALSE)</f>
        <v>54617</v>
      </c>
      <c r="E2174" s="177">
        <f>_xll.qlInterestRateIndexValueDate(IndexON,D2174)</f>
        <v>54617</v>
      </c>
      <c r="F2174" s="193">
        <f>IFERROR(_xll.qlIndexFixing(IndexON,D2174,TRUE,_xll.ohTrigger(RecalcTrigger,TriggerON)),NA())</f>
        <v>1.5722597906568936E-2</v>
      </c>
      <c r="H2174" s="42">
        <f>_xll.qlCalendarAdvance(Calendar,$H2173,B2174,"f",FALSE)</f>
        <v>54617</v>
      </c>
      <c r="I2174" s="177">
        <f>_xll.qlInterestRateIndexValueDate(Index1M,$H2174)</f>
        <v>54619</v>
      </c>
      <c r="J2174" s="182">
        <f>IFERROR(_xll.qlIndexFixing(Index1M,$H2174,TRUE,_xll.ohTrigger(RecalcTrigger,Trigger1M)),NA())</f>
        <v>1.5642476236113201E-2</v>
      </c>
      <c r="K2174" s="44">
        <f>IFERROR(_xll.qlIndexFixing(Index3M,H2174,TRUE,_xll.ohTrigger(RecalcTrigger,Trigger3M)),NA())</f>
        <v>1.5957191549915803E-2</v>
      </c>
      <c r="L2174" s="44">
        <f>IFERROR(_xll.qlIndexFixing(Index6M,$H2174,TRUE,_xll.ohTrigger(RecalcTrigger,Trigger6M)),NA())</f>
        <v>1.5938990586788222E-2</v>
      </c>
      <c r="M2174" s="183">
        <f>IFERROR(_xll.qlIndexFixing(Index1Y,$H2174,TRUE,_xll.ohTrigger(RecalcTrigger,Trigger1Y)),NA())</f>
        <v>1.6248882616346529E-2</v>
      </c>
      <c r="N2174" s="182">
        <f>IFERROR(_xll.qlIndexFixing(ONIndex1M,I2174,TRUE,_xll.ohTrigger(RecalcTrigger,Trigger1M)),NA())</f>
        <v>1.5632989624174698E-2</v>
      </c>
      <c r="O2174" s="44">
        <f>IFERROR(_xll.qlIndexFixing(ONIndex3M,I2174,TRUE,_xll.ohTrigger(RecalcTrigger,Trigger3M)),NA())</f>
        <v>1.5927567697469058E-2</v>
      </c>
      <c r="P2174" s="44">
        <f>IFERROR(_xll.qlIndexFixing(ONIndex6M,I2174,TRUE,_xll.ohTrigger(RecalcTrigger,Trigger6M)),NA())</f>
        <v>1.5903544432251948E-2</v>
      </c>
      <c r="Q2174" s="183">
        <f>IFERROR(_xll.qlIndexFixing(ONIndex1Y,I2174,TRUE,_xll.ohTrigger(RecalcTrigger,Trigger1Y)),NA())</f>
        <v>1.6130359558053087E-2</v>
      </c>
    </row>
    <row r="2175" spans="2:17" x14ac:dyDescent="0.2">
      <c r="B2175" s="39" t="s">
        <v>42</v>
      </c>
      <c r="D2175" s="42">
        <f>_xll.qlCalendarAdvance(Calendar,$D2174,B2175,"f",FALSE)</f>
        <v>54624</v>
      </c>
      <c r="E2175" s="177">
        <f>_xll.qlInterestRateIndexValueDate(IndexON,D2175)</f>
        <v>54624</v>
      </c>
      <c r="F2175" s="193">
        <f>IFERROR(_xll.qlIndexFixing(IndexON,D2175,TRUE,_xll.ohTrigger(RecalcTrigger,TriggerON)),NA())</f>
        <v>1.5722645441185179E-2</v>
      </c>
      <c r="H2175" s="42">
        <f>_xll.qlCalendarAdvance(Calendar,$H2174,B2175,"f",FALSE)</f>
        <v>54624</v>
      </c>
      <c r="I2175" s="177">
        <f>_xll.qlInterestRateIndexValueDate(Index1M,$H2175)</f>
        <v>54626</v>
      </c>
      <c r="J2175" s="182">
        <f>IFERROR(_xll.qlIndexFixing(Index1M,$H2175,TRUE,_xll.ohTrigger(RecalcTrigger,Trigger1M)),NA())</f>
        <v>1.5641822389406423E-2</v>
      </c>
      <c r="K2175" s="44">
        <f>IFERROR(_xll.qlIndexFixing(Index3M,H2175,TRUE,_xll.ohTrigger(RecalcTrigger,Trigger3M)),NA())</f>
        <v>1.5956711553954565E-2</v>
      </c>
      <c r="L2175" s="44">
        <f>IFERROR(_xll.qlIndexFixing(Index6M,$H2175,TRUE,_xll.ohTrigger(RecalcTrigger,Trigger6M)),NA())</f>
        <v>1.5936453453904653E-2</v>
      </c>
      <c r="M2175" s="183">
        <f>IFERROR(_xll.qlIndexFixing(Index1Y,$H2175,TRUE,_xll.ohTrigger(RecalcTrigger,Trigger1Y)),NA())</f>
        <v>1.6248229543680555E-2</v>
      </c>
      <c r="N2175" s="182">
        <f>IFERROR(_xll.qlIndexFixing(ONIndex1M,I2175,TRUE,_xll.ohTrigger(RecalcTrigger,Trigger1M)),NA())</f>
        <v>1.5632379304459931E-2</v>
      </c>
      <c r="O2175" s="44">
        <f>IFERROR(_xll.qlIndexFixing(ONIndex3M,I2175,TRUE,_xll.ohTrigger(RecalcTrigger,Trigger3M)),NA())</f>
        <v>1.5927249941887212E-2</v>
      </c>
      <c r="P2175" s="44">
        <f>IFERROR(_xll.qlIndexFixing(ONIndex6M,I2175,TRUE,_xll.ohTrigger(RecalcTrigger,Trigger6M)),NA())</f>
        <v>1.5901544308585258E-2</v>
      </c>
      <c r="Q2175" s="183">
        <f>IFERROR(_xll.qlIndexFixing(ONIndex1Y,I2175,TRUE,_xll.ohTrigger(RecalcTrigger,Trigger1Y)),NA())</f>
        <v>1.6130034218857503E-2</v>
      </c>
    </row>
    <row r="2176" spans="2:17" x14ac:dyDescent="0.2">
      <c r="B2176" s="39" t="s">
        <v>42</v>
      </c>
      <c r="D2176" s="42">
        <f>_xll.qlCalendarAdvance(Calendar,$D2175,B2176,"f",FALSE)</f>
        <v>54631</v>
      </c>
      <c r="E2176" s="177">
        <f>_xll.qlInterestRateIndexValueDate(IndexON,D2176)</f>
        <v>54631</v>
      </c>
      <c r="F2176" s="193">
        <f>IFERROR(_xll.qlIndexFixing(IndexON,D2176,TRUE,_xll.ohTrigger(RecalcTrigger,TriggerON)),NA())</f>
        <v>1.5722665189388252E-2</v>
      </c>
      <c r="H2176" s="42">
        <f>_xll.qlCalendarAdvance(Calendar,$H2175,B2176,"f",FALSE)</f>
        <v>54631</v>
      </c>
      <c r="I2176" s="177">
        <f>_xll.qlInterestRateIndexValueDate(Index1M,$H2176)</f>
        <v>54633</v>
      </c>
      <c r="J2176" s="182">
        <f>IFERROR(_xll.qlIndexFixing(Index1M,$H2176,TRUE,_xll.ohTrigger(RecalcTrigger,Trigger1M)),NA())</f>
        <v>1.5641142507410721E-2</v>
      </c>
      <c r="K2176" s="44">
        <f>IFERROR(_xll.qlIndexFixing(Index3M,H2176,TRUE,_xll.ohTrigger(RecalcTrigger,Trigger3M)),NA())</f>
        <v>1.5956204281168181E-2</v>
      </c>
      <c r="L2176" s="44">
        <f>IFERROR(_xll.qlIndexFixing(Index6M,$H2176,TRUE,_xll.ohTrigger(RecalcTrigger,Trigger6M)),NA())</f>
        <v>1.5933874773924567E-2</v>
      </c>
      <c r="M2176" s="183">
        <f>IFERROR(_xll.qlIndexFixing(Index1Y,$H2176,TRUE,_xll.ohTrigger(RecalcTrigger,Trigger1Y)),NA())</f>
        <v>1.6247563558511296E-2</v>
      </c>
      <c r="N2176" s="182">
        <f>IFERROR(_xll.qlIndexFixing(ONIndex1M,I2176,TRUE,_xll.ohTrigger(RecalcTrigger,Trigger1M)),NA())</f>
        <v>1.5631743069475235E-2</v>
      </c>
      <c r="O2176" s="44">
        <f>IFERROR(_xll.qlIndexFixing(ONIndex3M,I2176,TRUE,_xll.ohTrigger(RecalcTrigger,Trigger3M)),NA())</f>
        <v>1.5926905352809939E-2</v>
      </c>
      <c r="P2176" s="44">
        <f>IFERROR(_xll.qlIndexFixing(ONIndex6M,I2176,TRUE,_xll.ohTrigger(RecalcTrigger,Trigger6M)),NA())</f>
        <v>1.5899504006497978E-2</v>
      </c>
      <c r="Q2176" s="183">
        <f>IFERROR(_xll.qlIndexFixing(ONIndex1Y,I2176,TRUE,_xll.ohTrigger(RecalcTrigger,Trigger1Y)),NA())</f>
        <v>1.612969684592791E-2</v>
      </c>
    </row>
    <row r="2177" spans="2:17" x14ac:dyDescent="0.2">
      <c r="B2177" s="39" t="s">
        <v>42</v>
      </c>
      <c r="D2177" s="42">
        <f>_xll.qlCalendarAdvance(Calendar,$D2176,B2177,"f",FALSE)</f>
        <v>54638</v>
      </c>
      <c r="E2177" s="177">
        <f>_xll.qlInterestRateIndexValueDate(IndexON,D2177)</f>
        <v>54638</v>
      </c>
      <c r="F2177" s="193">
        <f>IFERROR(_xll.qlIndexFixing(IndexON,D2177,TRUE,_xll.ohTrigger(RecalcTrigger,TriggerON)),NA())</f>
        <v>1.5722657093943937E-2</v>
      </c>
      <c r="H2177" s="42">
        <f>_xll.qlCalendarAdvance(Calendar,$H2176,B2177,"f",FALSE)</f>
        <v>54638</v>
      </c>
      <c r="I2177" s="177">
        <f>_xll.qlInterestRateIndexValueDate(Index1M,$H2177)</f>
        <v>54640</v>
      </c>
      <c r="J2177" s="182">
        <f>IFERROR(_xll.qlIndexFixing(Index1M,$H2177,TRUE,_xll.ohTrigger(RecalcTrigger,Trigger1M)),NA())</f>
        <v>1.5640436538360003E-2</v>
      </c>
      <c r="K2177" s="44">
        <f>IFERROR(_xll.qlIndexFixing(Index3M,H2177,TRUE,_xll.ohTrigger(RecalcTrigger,Trigger3M)),NA())</f>
        <v>1.5955669675021003E-2</v>
      </c>
      <c r="L2177" s="44">
        <f>IFERROR(_xll.qlIndexFixing(Index6M,$H2177,TRUE,_xll.ohTrigger(RecalcTrigger,Trigger6M)),NA())</f>
        <v>1.593125446450781E-2</v>
      </c>
      <c r="M2177" s="183">
        <f>IFERROR(_xll.qlIndexFixing(Index1Y,$H2177,TRUE,_xll.ohTrigger(RecalcTrigger,Trigger1Y)),NA())</f>
        <v>1.6246884634066084E-2</v>
      </c>
      <c r="N2177" s="182">
        <f>IFERROR(_xll.qlIndexFixing(ONIndex1M,I2177,TRUE,_xll.ohTrigger(RecalcTrigger,Trigger1M)),NA())</f>
        <v>1.5631080867342106E-2</v>
      </c>
      <c r="O2177" s="44">
        <f>IFERROR(_xll.qlIndexFixing(ONIndex3M,I2177,TRUE,_xll.ohTrigger(RecalcTrigger,Trigger3M)),NA())</f>
        <v>1.5926533873802384E-2</v>
      </c>
      <c r="P2177" s="44">
        <f>IFERROR(_xll.qlIndexFixing(ONIndex6M,I2177,TRUE,_xll.ohTrigger(RecalcTrigger,Trigger6M)),NA())</f>
        <v>1.5897423444295455E-2</v>
      </c>
      <c r="Q2177" s="183">
        <f>IFERROR(_xll.qlIndexFixing(ONIndex1Y,I2177,TRUE,_xll.ohTrigger(RecalcTrigger,Trigger1Y)),NA())</f>
        <v>1.6129347412885409E-2</v>
      </c>
    </row>
    <row r="2178" spans="2:17" x14ac:dyDescent="0.2">
      <c r="B2178" s="39" t="s">
        <v>42</v>
      </c>
      <c r="D2178" s="42">
        <f>_xll.qlCalendarAdvance(Calendar,$D2177,B2178,"f",FALSE)</f>
        <v>54645</v>
      </c>
      <c r="E2178" s="177">
        <f>_xll.qlInterestRateIndexValueDate(IndexON,D2178)</f>
        <v>54645</v>
      </c>
      <c r="F2178" s="193">
        <f>IFERROR(_xll.qlIndexFixing(IndexON,D2178,TRUE,_xll.ohTrigger(RecalcTrigger,TriggerON)),NA())</f>
        <v>1.5722621097937761E-2</v>
      </c>
      <c r="H2178" s="42">
        <f>_xll.qlCalendarAdvance(Calendar,$H2177,B2178,"f",FALSE)</f>
        <v>54645</v>
      </c>
      <c r="I2178" s="177">
        <f>_xll.qlInterestRateIndexValueDate(Index1M,$H2178)</f>
        <v>54647</v>
      </c>
      <c r="J2178" s="182">
        <f>IFERROR(_xll.qlIndexFixing(Index1M,$H2178,TRUE,_xll.ohTrigger(RecalcTrigger,Trigger1M)),NA())</f>
        <v>1.5639704430455703E-2</v>
      </c>
      <c r="K2178" s="44">
        <f>IFERROR(_xll.qlIndexFixing(Index3M,H2178,TRUE,_xll.ohTrigger(RecalcTrigger,Trigger3M)),NA())</f>
        <v>1.595510767898347E-2</v>
      </c>
      <c r="L2178" s="44">
        <f>IFERROR(_xll.qlIndexFixing(Index6M,$H2178,TRUE,_xll.ohTrigger(RecalcTrigger,Trigger6M)),NA())</f>
        <v>1.5928592443312076E-2</v>
      </c>
      <c r="M2178" s="183">
        <f>IFERROR(_xll.qlIndexFixing(Index1Y,$H2178,TRUE,_xll.ohTrigger(RecalcTrigger,Trigger1Y)),NA())</f>
        <v>1.6246192743571378E-2</v>
      </c>
      <c r="N2178" s="182">
        <f>IFERROR(_xll.qlIndexFixing(ONIndex1M,I2178,TRUE,_xll.ohTrigger(RecalcTrigger,Trigger1M)),NA())</f>
        <v>1.5630392646421853E-2</v>
      </c>
      <c r="O2178" s="44">
        <f>IFERROR(_xll.qlIndexFixing(ONIndex3M,I2178,TRUE,_xll.ohTrigger(RecalcTrigger,Trigger3M)),NA())</f>
        <v>1.592613544882937E-2</v>
      </c>
      <c r="P2178" s="44">
        <f>IFERROR(_xll.qlIndexFixing(ONIndex6M,I2178,TRUE,_xll.ohTrigger(RecalcTrigger,Trigger6M)),NA())</f>
        <v>1.5895302540283041E-2</v>
      </c>
      <c r="Q2178" s="183">
        <f>IFERROR(_xll.qlIndexFixing(ONIndex1Y,I2178,TRUE,_xll.ohTrigger(RecalcTrigger,Trigger1Y)),NA())</f>
        <v>1.6128985893271164E-2</v>
      </c>
    </row>
    <row r="2179" spans="2:17" x14ac:dyDescent="0.2">
      <c r="B2179" s="39" t="s">
        <v>42</v>
      </c>
      <c r="D2179" s="42">
        <f>_xll.qlCalendarAdvance(Calendar,$D2178,B2179,"f",FALSE)</f>
        <v>54652</v>
      </c>
      <c r="E2179" s="177">
        <f>_xll.qlInterestRateIndexValueDate(IndexON,D2179)</f>
        <v>54652</v>
      </c>
      <c r="F2179" s="193">
        <f>IFERROR(_xll.qlIndexFixing(IndexON,D2179,TRUE,_xll.ohTrigger(RecalcTrigger,TriggerON)),NA())</f>
        <v>1.5722557143895699E-2</v>
      </c>
      <c r="H2179" s="42">
        <f>_xll.qlCalendarAdvance(Calendar,$H2178,B2179,"f",FALSE)</f>
        <v>54652</v>
      </c>
      <c r="I2179" s="177">
        <f>_xll.qlInterestRateIndexValueDate(Index1M,$H2179)</f>
        <v>54654</v>
      </c>
      <c r="J2179" s="182">
        <f>IFERROR(_xll.qlIndexFixing(Index1M,$H2179,TRUE,_xll.ohTrigger(RecalcTrigger,Trigger1M)),NA())</f>
        <v>1.5638946131911746E-2</v>
      </c>
      <c r="K2179" s="44">
        <f>IFERROR(_xll.qlIndexFixing(Index3M,H2179,TRUE,_xll.ohTrigger(RecalcTrigger,Trigger3M)),NA())</f>
        <v>1.5954518236525148E-2</v>
      </c>
      <c r="L2179" s="44">
        <f>IFERROR(_xll.qlIndexFixing(Index6M,$H2179,TRUE,_xll.ohTrigger(RecalcTrigger,Trigger6M)),NA())</f>
        <v>1.5925888628001077E-2</v>
      </c>
      <c r="M2179" s="183">
        <f>IFERROR(_xll.qlIndexFixing(Index1Y,$H2179,TRUE,_xll.ohTrigger(RecalcTrigger,Trigger1Y)),NA())</f>
        <v>1.6245487860256702E-2</v>
      </c>
      <c r="N2179" s="182">
        <f>IFERROR(_xll.qlIndexFixing(ONIndex1M,I2179,TRUE,_xll.ohTrigger(RecalcTrigger,Trigger1M)),NA())</f>
        <v>1.5629678355075782E-2</v>
      </c>
      <c r="O2179" s="44">
        <f>IFERROR(_xll.qlIndexFixing(ONIndex3M,I2179,TRUE,_xll.ohTrigger(RecalcTrigger,Trigger3M)),NA())</f>
        <v>1.5925710021615913E-2</v>
      </c>
      <c r="P2179" s="44">
        <f>IFERROR(_xll.qlIndexFixing(ONIndex6M,I2179,TRUE,_xll.ohTrigger(RecalcTrigger,Trigger6M)),NA())</f>
        <v>1.5893141212526274E-2</v>
      </c>
      <c r="Q2179" s="183">
        <f>IFERROR(_xll.qlIndexFixing(ONIndex1Y,I2179,TRUE,_xll.ohTrigger(RecalcTrigger,Trigger1Y)),NA())</f>
        <v>1.6128612260866149E-2</v>
      </c>
    </row>
    <row r="2180" spans="2:17" x14ac:dyDescent="0.2">
      <c r="B2180" s="39" t="s">
        <v>42</v>
      </c>
      <c r="D2180" s="42">
        <f>_xll.qlCalendarAdvance(Calendar,$D2179,B2180,"f",FALSE)</f>
        <v>54659</v>
      </c>
      <c r="E2180" s="177">
        <f>_xll.qlInterestRateIndexValueDate(IndexON,D2180)</f>
        <v>54659</v>
      </c>
      <c r="F2180" s="193">
        <f>IFERROR(_xll.qlIndexFixing(IndexON,D2180,TRUE,_xll.ohTrigger(RecalcTrigger,TriggerON)),NA())</f>
        <v>1.5722465174823341E-2</v>
      </c>
      <c r="H2180" s="42">
        <f>_xll.qlCalendarAdvance(Calendar,$H2179,B2180,"f",FALSE)</f>
        <v>54659</v>
      </c>
      <c r="I2180" s="177">
        <f>_xll.qlInterestRateIndexValueDate(Index1M,$H2180)</f>
        <v>54661</v>
      </c>
      <c r="J2180" s="182">
        <f>IFERROR(_xll.qlIndexFixing(Index1M,$H2180,TRUE,_xll.ohTrigger(RecalcTrigger,Trigger1M)),NA())</f>
        <v>1.5638161590949551E-2</v>
      </c>
      <c r="K2180" s="44">
        <f>IFERROR(_xll.qlIndexFixing(Index3M,H2180,TRUE,_xll.ohTrigger(RecalcTrigger,Trigger3M)),NA())</f>
        <v>1.5953901291113869E-2</v>
      </c>
      <c r="L2180" s="44">
        <f>IFERROR(_xll.qlIndexFixing(Index6M,$H2180,TRUE,_xll.ohTrigger(RecalcTrigger,Trigger6M)),NA())</f>
        <v>1.5923142936239813E-2</v>
      </c>
      <c r="M2180" s="183">
        <f>IFERROR(_xll.qlIndexFixing(Index1Y,$H2180,TRUE,_xll.ohTrigger(RecalcTrigger,Trigger1Y)),NA())</f>
        <v>1.6244769957349827E-2</v>
      </c>
      <c r="N2180" s="182">
        <f>IFERROR(_xll.qlIndexFixing(ONIndex1M,I2180,TRUE,_xll.ohTrigger(RecalcTrigger,Trigger1M)),NA())</f>
        <v>1.5628937941505328E-2</v>
      </c>
      <c r="O2180" s="44">
        <f>IFERROR(_xll.qlIndexFixing(ONIndex3M,I2180,TRUE,_xll.ohTrigger(RecalcTrigger,Trigger3M)),NA())</f>
        <v>1.5925257535407411E-2</v>
      </c>
      <c r="P2180" s="44">
        <f>IFERROR(_xll.qlIndexFixing(ONIndex6M,I2180,TRUE,_xll.ohTrigger(RecalcTrigger,Trigger6M)),NA())</f>
        <v>1.5890939378930824E-2</v>
      </c>
      <c r="Q2180" s="183">
        <f>IFERROR(_xll.qlIndexFixing(ONIndex1Y,I2180,TRUE,_xll.ohTrigger(RecalcTrigger,Trigger1Y)),NA())</f>
        <v>1.6128226489131592E-2</v>
      </c>
    </row>
    <row r="2181" spans="2:17" x14ac:dyDescent="0.2">
      <c r="B2181" s="39" t="s">
        <v>42</v>
      </c>
      <c r="D2181" s="42">
        <f>_xll.qlCalendarAdvance(Calendar,$D2180,B2181,"f",FALSE)</f>
        <v>54666</v>
      </c>
      <c r="E2181" s="177">
        <f>_xll.qlInterestRateIndexValueDate(IndexON,D2181)</f>
        <v>54666</v>
      </c>
      <c r="F2181" s="193">
        <f>IFERROR(_xll.qlIndexFixing(IndexON,D2181,TRUE,_xll.ohTrigger(RecalcTrigger,TriggerON)),NA())</f>
        <v>1.5722345133806215E-2</v>
      </c>
      <c r="H2181" s="42">
        <f>_xll.qlCalendarAdvance(Calendar,$H2180,B2181,"f",FALSE)</f>
        <v>54666</v>
      </c>
      <c r="I2181" s="177">
        <f>_xll.qlInterestRateIndexValueDate(Index1M,$H2181)</f>
        <v>54668</v>
      </c>
      <c r="J2181" s="182">
        <f>IFERROR(_xll.qlIndexFixing(Index1M,$H2181,TRUE,_xll.ohTrigger(RecalcTrigger,Trigger1M)),NA())</f>
        <v>1.5637350755780544E-2</v>
      </c>
      <c r="K2181" s="44">
        <f>IFERROR(_xll.qlIndexFixing(Index3M,H2181,TRUE,_xll.ohTrigger(RecalcTrigger,Trigger3M)),NA())</f>
        <v>1.5952955035453877E-2</v>
      </c>
      <c r="L2181" s="44">
        <f>IFERROR(_xll.qlIndexFixing(Index6M,$H2181,TRUE,_xll.ohTrigger(RecalcTrigger,Trigger6M)),NA())</f>
        <v>1.591966583469832E-2</v>
      </c>
      <c r="M2181" s="183">
        <f>IFERROR(_xll.qlIndexFixing(Index1Y,$H2181,TRUE,_xll.ohTrigger(RecalcTrigger,Trigger1Y)),NA())</f>
        <v>1.6244039008080496E-2</v>
      </c>
      <c r="N2181" s="182">
        <f>IFERROR(_xll.qlIndexFixing(ONIndex1M,I2181,TRUE,_xll.ohTrigger(RecalcTrigger,Trigger1M)),NA())</f>
        <v>1.562817135399186E-2</v>
      </c>
      <c r="O2181" s="44">
        <f>IFERROR(_xll.qlIndexFixing(ONIndex3M,I2181,TRUE,_xll.ohTrigger(RecalcTrigger,Trigger3M)),NA())</f>
        <v>1.5924777934408496E-2</v>
      </c>
      <c r="P2181" s="44">
        <f>IFERROR(_xll.qlIndexFixing(ONIndex6M,I2181,TRUE,_xll.ohTrigger(RecalcTrigger,Trigger6M)),NA())</f>
        <v>1.5888696957961912E-2</v>
      </c>
      <c r="Q2181" s="183">
        <f>IFERROR(_xll.qlIndexFixing(ONIndex1Y,I2181,TRUE,_xll.ohTrigger(RecalcTrigger,Trigger1Y)),NA())</f>
        <v>1.6127828551688594E-2</v>
      </c>
    </row>
    <row r="2182" spans="2:17" x14ac:dyDescent="0.2">
      <c r="B2182" s="39" t="s">
        <v>42</v>
      </c>
      <c r="D2182" s="42">
        <f>_xll.qlCalendarAdvance(Calendar,$D2181,B2182,"f",FALSE)</f>
        <v>54673</v>
      </c>
      <c r="E2182" s="177">
        <f>_xll.qlInterestRateIndexValueDate(IndexON,D2182)</f>
        <v>54673</v>
      </c>
      <c r="F2182" s="193">
        <f>IFERROR(_xll.qlIndexFixing(IndexON,D2182,TRUE,_xll.ohTrigger(RecalcTrigger,TriggerON)),NA())</f>
        <v>1.5722196963530166E-2</v>
      </c>
      <c r="H2182" s="42">
        <f>_xll.qlCalendarAdvance(Calendar,$H2181,B2182,"f",FALSE)</f>
        <v>54673</v>
      </c>
      <c r="I2182" s="177">
        <f>_xll.qlInterestRateIndexValueDate(Index1M,$H2182)</f>
        <v>54675</v>
      </c>
      <c r="J2182" s="182">
        <f>IFERROR(_xll.qlIndexFixing(Index1M,$H2182,TRUE,_xll.ohTrigger(RecalcTrigger,Trigger1M)),NA())</f>
        <v>1.5636513574628641E-2</v>
      </c>
      <c r="K2182" s="44">
        <f>IFERROR(_xll.qlIndexFixing(Index3M,H2182,TRUE,_xll.ohTrigger(RecalcTrigger,Trigger3M)),NA())</f>
        <v>1.5952284927429422E-2</v>
      </c>
      <c r="L2182" s="44">
        <f>IFERROR(_xll.qlIndexFixing(Index6M,$H2182,TRUE,_xll.ohTrigger(RecalcTrigger,Trigger6M)),NA())</f>
        <v>1.5916851915542291E-2</v>
      </c>
      <c r="M2182" s="183">
        <f>IFERROR(_xll.qlIndexFixing(Index1Y,$H2182,TRUE,_xll.ohTrigger(RecalcTrigger,Trigger1Y)),NA())</f>
        <v>1.6243294985678672E-2</v>
      </c>
      <c r="N2182" s="182">
        <f>IFERROR(_xll.qlIndexFixing(ONIndex1M,I2182,TRUE,_xll.ohTrigger(RecalcTrigger,Trigger1M)),NA())</f>
        <v>1.5627378540896686E-2</v>
      </c>
      <c r="O2182" s="44">
        <f>IFERROR(_xll.qlIndexFixing(ONIndex3M,I2182,TRUE,_xll.ohTrigger(RecalcTrigger,Trigger3M)),NA())</f>
        <v>1.5924271162024439E-2</v>
      </c>
      <c r="P2182" s="44">
        <f>IFERROR(_xll.qlIndexFixing(ONIndex6M,I2182,TRUE,_xll.ohTrigger(RecalcTrigger,Trigger6M)),NA())</f>
        <v>1.5886413867924887E-2</v>
      </c>
      <c r="Q2182" s="183">
        <f>IFERROR(_xll.qlIndexFixing(ONIndex1Y,I2182,TRUE,_xll.ohTrigger(RecalcTrigger,Trigger1Y)),NA())</f>
        <v>1.6127418422478002E-2</v>
      </c>
    </row>
    <row r="2183" spans="2:17" x14ac:dyDescent="0.2">
      <c r="B2183" s="39" t="s">
        <v>42</v>
      </c>
      <c r="D2183" s="42">
        <f>_xll.qlCalendarAdvance(Calendar,$D2182,B2183,"f",FALSE)</f>
        <v>54680</v>
      </c>
      <c r="E2183" s="177">
        <f>_xll.qlInterestRateIndexValueDate(IndexON,D2183)</f>
        <v>54680</v>
      </c>
      <c r="F2183" s="193">
        <f>IFERROR(_xll.qlIndexFixing(IndexON,D2183,TRUE,_xll.ohTrigger(RecalcTrigger,TriggerON)),NA())</f>
        <v>1.5722020607000786E-2</v>
      </c>
      <c r="H2183" s="42">
        <f>_xll.qlCalendarAdvance(Calendar,$H2182,B2183,"f",FALSE)</f>
        <v>54680</v>
      </c>
      <c r="I2183" s="177">
        <f>_xll.qlInterestRateIndexValueDate(Index1M,$H2183)</f>
        <v>54682</v>
      </c>
      <c r="J2183" s="182">
        <f>IFERROR(_xll.qlIndexFixing(Index1M,$H2183,TRUE,_xll.ohTrigger(RecalcTrigger,Trigger1M)),NA())</f>
        <v>1.5635649995697776E-2</v>
      </c>
      <c r="K2183" s="44">
        <f>IFERROR(_xll.qlIndexFixing(Index3M,H2183,TRUE,_xll.ohTrigger(RecalcTrigger,Trigger3M)),NA())</f>
        <v>1.5951587152124632E-2</v>
      </c>
      <c r="L2183" s="44">
        <f>IFERROR(_xll.qlIndexFixing(Index6M,$H2183,TRUE,_xll.ohTrigger(RecalcTrigger,Trigger6M)),NA())</f>
        <v>1.5913995911510125E-2</v>
      </c>
      <c r="M2183" s="183">
        <f>IFERROR(_xll.qlIndexFixing(Index1Y,$H2183,TRUE,_xll.ohTrigger(RecalcTrigger,Trigger1Y)),NA())</f>
        <v>1.6242537863374533E-2</v>
      </c>
      <c r="N2183" s="182">
        <f>IFERROR(_xll.qlIndexFixing(ONIndex1M,I2183,TRUE,_xll.ohTrigger(RecalcTrigger,Trigger1M)),NA())</f>
        <v>1.5626559450341304E-2</v>
      </c>
      <c r="O2183" s="44">
        <f>IFERROR(_xll.qlIndexFixing(ONIndex3M,I2183,TRUE,_xll.ohTrigger(RecalcTrigger,Trigger3M)),NA())</f>
        <v>1.5923737161980256E-2</v>
      </c>
      <c r="P2183" s="44">
        <f>IFERROR(_xll.qlIndexFixing(ONIndex6M,I2183,TRUE,_xll.ohTrigger(RecalcTrigger,Trigger6M)),NA())</f>
        <v>1.5884090026565545E-2</v>
      </c>
      <c r="Q2183" s="183">
        <f>IFERROR(_xll.qlIndexFixing(ONIndex1Y,I2183,TRUE,_xll.ohTrigger(RecalcTrigger,Trigger1Y)),NA())</f>
        <v>1.6126996074881106E-2</v>
      </c>
    </row>
    <row r="2184" spans="2:17" x14ac:dyDescent="0.2">
      <c r="B2184" s="39" t="s">
        <v>42</v>
      </c>
      <c r="D2184" s="42">
        <f>_xll.qlCalendarAdvance(Calendar,$D2183,B2184,"f",FALSE)</f>
        <v>54687</v>
      </c>
      <c r="E2184" s="177">
        <f>_xll.qlInterestRateIndexValueDate(IndexON,D2184)</f>
        <v>54687</v>
      </c>
      <c r="F2184" s="193">
        <f>IFERROR(_xll.qlIndexFixing(IndexON,D2184,TRUE,_xll.ohTrigger(RecalcTrigger,TriggerON)),NA())</f>
        <v>1.5721816007063794E-2</v>
      </c>
      <c r="H2184" s="42">
        <f>_xll.qlCalendarAdvance(Calendar,$H2183,B2184,"f",FALSE)</f>
        <v>54687</v>
      </c>
      <c r="I2184" s="177">
        <f>_xll.qlInterestRateIndexValueDate(Index1M,$H2184)</f>
        <v>54689</v>
      </c>
      <c r="J2184" s="182">
        <f>IFERROR(_xll.qlIndexFixing(Index1M,$H2184,TRUE,_xll.ohTrigger(RecalcTrigger,Trigger1M)),NA())</f>
        <v>1.5634759967206868E-2</v>
      </c>
      <c r="K2184" s="44">
        <f>IFERROR(_xll.qlIndexFixing(Index3M,H2184,TRUE,_xll.ohTrigger(RecalcTrigger,Trigger3M)),NA())</f>
        <v>1.5950861653013296E-2</v>
      </c>
      <c r="L2184" s="44">
        <f>IFERROR(_xll.qlIndexFixing(Index6M,$H2184,TRUE,_xll.ohTrigger(RecalcTrigger,Trigger6M)),NA())</f>
        <v>1.5911097740293742E-2</v>
      </c>
      <c r="M2184" s="183">
        <f>IFERROR(_xll.qlIndexFixing(Index1Y,$H2184,TRUE,_xll.ohTrigger(RecalcTrigger,Trigger1Y)),NA())</f>
        <v>1.6241767614399574E-2</v>
      </c>
      <c r="N2184" s="182">
        <f>IFERROR(_xll.qlIndexFixing(ONIndex1M,I2184,TRUE,_xll.ohTrigger(RecalcTrigger,Trigger1M)),NA())</f>
        <v>1.5625714030766957E-2</v>
      </c>
      <c r="O2184" s="44">
        <f>IFERROR(_xll.qlIndexFixing(ONIndex3M,I2184,TRUE,_xll.ohTrigger(RecalcTrigger,Trigger3M)),NA())</f>
        <v>1.5923175878000961E-2</v>
      </c>
      <c r="P2184" s="44">
        <f>IFERROR(_xll.qlIndexFixing(ONIndex6M,I2184,TRUE,_xll.ohTrigger(RecalcTrigger,Trigger6M)),NA())</f>
        <v>1.5881725352189235E-2</v>
      </c>
      <c r="Q2184" s="183">
        <f>IFERROR(_xll.qlIndexFixing(ONIndex1Y,I2184,TRUE,_xll.ohTrigger(RecalcTrigger,Trigger1Y)),NA())</f>
        <v>1.6126561482439072E-2</v>
      </c>
    </row>
    <row r="2185" spans="2:17" x14ac:dyDescent="0.2">
      <c r="B2185" s="39" t="s">
        <v>42</v>
      </c>
      <c r="D2185" s="42">
        <f>_xll.qlCalendarAdvance(Calendar,$D2184,B2185,"f",FALSE)</f>
        <v>54694</v>
      </c>
      <c r="E2185" s="177">
        <f>_xll.qlInterestRateIndexValueDate(IndexON,D2185)</f>
        <v>54694</v>
      </c>
      <c r="F2185" s="193">
        <f>IFERROR(_xll.qlIndexFixing(IndexON,D2185,TRUE,_xll.ohTrigger(RecalcTrigger,TriggerON)),NA())</f>
        <v>1.5721583106564907E-2</v>
      </c>
      <c r="H2185" s="42">
        <f>_xll.qlCalendarAdvance(Calendar,$H2184,B2185,"f",FALSE)</f>
        <v>54694</v>
      </c>
      <c r="I2185" s="177">
        <f>_xll.qlInterestRateIndexValueDate(Index1M,$H2185)</f>
        <v>54696</v>
      </c>
      <c r="J2185" s="182">
        <f>IFERROR(_xll.qlIndexFixing(Index1M,$H2185,TRUE,_xll.ohTrigger(RecalcTrigger,Trigger1M)),NA())</f>
        <v>1.5633028285268333E-2</v>
      </c>
      <c r="K2185" s="44">
        <f>IFERROR(_xll.qlIndexFixing(Index3M,H2185,TRUE,_xll.ohTrigger(RecalcTrigger,Trigger3M)),NA())</f>
        <v>1.5950402041250086E-2</v>
      </c>
      <c r="L2185" s="44">
        <f>IFERROR(_xll.qlIndexFixing(Index6M,$H2185,TRUE,_xll.ohTrigger(RecalcTrigger,Trigger6M)),NA())</f>
        <v>1.5908283148069056E-2</v>
      </c>
      <c r="M2185" s="183">
        <f>IFERROR(_xll.qlIndexFixing(Index1Y,$H2185,TRUE,_xll.ohTrigger(RecalcTrigger,Trigger1Y)),NA())</f>
        <v>1.6240984211985512E-2</v>
      </c>
      <c r="N2185" s="182">
        <f>IFERROR(_xll.qlIndexFixing(ONIndex1M,I2185,TRUE,_xll.ohTrigger(RecalcTrigger,Trigger1M)),NA())</f>
        <v>1.5624842230295144E-2</v>
      </c>
      <c r="O2185" s="44">
        <f>IFERROR(_xll.qlIndexFixing(ONIndex3M,I2185,TRUE,_xll.ohTrigger(RecalcTrigger,Trigger3M)),NA())</f>
        <v>1.5922587253571763E-2</v>
      </c>
      <c r="P2185" s="44">
        <f>IFERROR(_xll.qlIndexFixing(ONIndex6M,I2185,TRUE,_xll.ohTrigger(RecalcTrigger,Trigger6M)),NA())</f>
        <v>1.5879319763181243E-2</v>
      </c>
      <c r="Q2185" s="183">
        <f>IFERROR(_xll.qlIndexFixing(ONIndex1Y,I2185,TRUE,_xll.ohTrigger(RecalcTrigger,Trigger1Y)),NA())</f>
        <v>1.6126114618932874E-2</v>
      </c>
    </row>
    <row r="2186" spans="2:17" x14ac:dyDescent="0.2">
      <c r="B2186" s="39" t="s">
        <v>42</v>
      </c>
      <c r="D2186" s="42">
        <f>_xll.qlCalendarAdvance(Calendar,$D2185,B2186,"f",FALSE)</f>
        <v>54701</v>
      </c>
      <c r="E2186" s="177">
        <f>_xll.qlInterestRateIndexValueDate(IndexON,D2186)</f>
        <v>54701</v>
      </c>
      <c r="F2186" s="193">
        <f>IFERROR(_xll.qlIndexFixing(IndexON,D2186,TRUE,_xll.ohTrigger(RecalcTrigger,TriggerON)),NA())</f>
        <v>1.5721321848509717E-2</v>
      </c>
      <c r="H2186" s="42">
        <f>_xll.qlCalendarAdvance(Calendar,$H2185,B2186,"f",FALSE)</f>
        <v>54701</v>
      </c>
      <c r="I2186" s="177">
        <f>_xll.qlInterestRateIndexValueDate(Index1M,$H2186)</f>
        <v>54703</v>
      </c>
      <c r="J2186" s="182">
        <f>IFERROR(_xll.qlIndexFixing(Index1M,$H2186,TRUE,_xll.ohTrigger(RecalcTrigger,Trigger1M)),NA())</f>
        <v>1.5632900354433099E-2</v>
      </c>
      <c r="K2186" s="44">
        <f>IFERROR(_xll.qlIndexFixing(Index3M,H2186,TRUE,_xll.ohTrigger(RecalcTrigger,Trigger3M)),NA())</f>
        <v>1.5949618891019333E-2</v>
      </c>
      <c r="L2186" s="44">
        <f>IFERROR(_xll.qlIndexFixing(Index6M,$H2186,TRUE,_xll.ohTrigger(RecalcTrigger,Trigger6M)),NA())</f>
        <v>1.5905297211871419E-2</v>
      </c>
      <c r="M2186" s="183">
        <f>IFERROR(_xll.qlIndexFixing(Index1Y,$H2186,TRUE,_xll.ohTrigger(RecalcTrigger,Trigger1Y)),NA())</f>
        <v>1.6240187629363839E-2</v>
      </c>
      <c r="N2186" s="182">
        <f>IFERROR(_xll.qlIndexFixing(ONIndex1M,I2186,TRUE,_xll.ohTrigger(RecalcTrigger,Trigger1M)),NA())</f>
        <v>1.5623943997287171E-2</v>
      </c>
      <c r="O2186" s="44">
        <f>IFERROR(_xll.qlIndexFixing(ONIndex3M,I2186,TRUE,_xll.ohTrigger(RecalcTrigger,Trigger3M)),NA())</f>
        <v>1.592197123273742E-2</v>
      </c>
      <c r="P2186" s="44">
        <f>IFERROR(_xll.qlIndexFixing(ONIndex6M,I2186,TRUE,_xll.ohTrigger(RecalcTrigger,Trigger6M)),NA())</f>
        <v>1.5876873177367301E-2</v>
      </c>
      <c r="Q2186" s="183">
        <f>IFERROR(_xll.qlIndexFixing(ONIndex1Y,I2186,TRUE,_xll.ohTrigger(RecalcTrigger,Trigger1Y)),NA())</f>
        <v>1.6125655458063548E-2</v>
      </c>
    </row>
    <row r="2187" spans="2:17" x14ac:dyDescent="0.2">
      <c r="B2187" s="39" t="s">
        <v>42</v>
      </c>
      <c r="D2187" s="42">
        <f>_xll.qlCalendarAdvance(Calendar,$D2186,B2187,"f",FALSE)</f>
        <v>54708</v>
      </c>
      <c r="E2187" s="177">
        <f>_xll.qlInterestRateIndexValueDate(IndexON,D2187)</f>
        <v>54708</v>
      </c>
      <c r="F2187" s="193">
        <f>IFERROR(_xll.qlIndexFixing(IndexON,D2187,TRUE,_xll.ohTrigger(RecalcTrigger,TriggerON)),NA())</f>
        <v>1.5721032175504135E-2</v>
      </c>
      <c r="H2187" s="42">
        <f>_xll.qlCalendarAdvance(Calendar,$H2186,B2187,"f",FALSE)</f>
        <v>54708</v>
      </c>
      <c r="I2187" s="177">
        <f>_xll.qlInterestRateIndexValueDate(Index1M,$H2187)</f>
        <v>54710</v>
      </c>
      <c r="J2187" s="182">
        <f>IFERROR(_xll.qlIndexFixing(Index1M,$H2187,TRUE,_xll.ohTrigger(RecalcTrigger,Trigger1M)),NA())</f>
        <v>1.5631930666570593E-2</v>
      </c>
      <c r="K2187" s="44">
        <f>IFERROR(_xll.qlIndexFixing(Index3M,H2187,TRUE,_xll.ohTrigger(RecalcTrigger,Trigger3M)),NA())</f>
        <v>1.5948807842139971E-2</v>
      </c>
      <c r="L2187" s="44">
        <f>IFERROR(_xll.qlIndexFixing(Index6M,$H2187,TRUE,_xll.ohTrigger(RecalcTrigger,Trigger6M)),NA())</f>
        <v>1.5902268853858707E-2</v>
      </c>
      <c r="M2187" s="183">
        <f>IFERROR(_xll.qlIndexFixing(Index1Y,$H2187,TRUE,_xll.ohTrigger(RecalcTrigger,Trigger1Y)),NA())</f>
        <v>1.623937783976824E-2</v>
      </c>
      <c r="N2187" s="182">
        <f>IFERROR(_xll.qlIndexFixing(ONIndex1M,I2187,TRUE,_xll.ohTrigger(RecalcTrigger,Trigger1M)),NA())</f>
        <v>1.562301928018428E-2</v>
      </c>
      <c r="O2187" s="44">
        <f>IFERROR(_xll.qlIndexFixing(ONIndex3M,I2187,TRUE,_xll.ohTrigger(RecalcTrigger,Trigger3M)),NA())</f>
        <v>1.5921327758983139E-2</v>
      </c>
      <c r="P2187" s="44">
        <f>IFERROR(_xll.qlIndexFixing(ONIndex6M,I2187,TRUE,_xll.ohTrigger(RecalcTrigger,Trigger6M)),NA())</f>
        <v>1.5874385513292566E-2</v>
      </c>
      <c r="Q2187" s="183">
        <f>IFERROR(_xll.qlIndexFixing(ONIndex1Y,I2187,TRUE,_xll.ohTrigger(RecalcTrigger,Trigger1Y)),NA())</f>
        <v>1.6125183973292323E-2</v>
      </c>
    </row>
    <row r="2188" spans="2:17" x14ac:dyDescent="0.2">
      <c r="B2188" s="39" t="s">
        <v>42</v>
      </c>
      <c r="D2188" s="42">
        <f>_xll.qlCalendarAdvance(Calendar,$D2187,B2188,"f",FALSE)</f>
        <v>54715</v>
      </c>
      <c r="E2188" s="177">
        <f>_xll.qlInterestRateIndexValueDate(IndexON,D2188)</f>
        <v>54715</v>
      </c>
      <c r="F2188" s="193">
        <f>IFERROR(_xll.qlIndexFixing(IndexON,D2188,TRUE,_xll.ohTrigger(RecalcTrigger,TriggerON)),NA())</f>
        <v>1.5720714030793559E-2</v>
      </c>
      <c r="H2188" s="42">
        <f>_xll.qlCalendarAdvance(Calendar,$H2187,B2188,"f",FALSE)</f>
        <v>54715</v>
      </c>
      <c r="I2188" s="177">
        <f>_xll.qlInterestRateIndexValueDate(Index1M,$H2188)</f>
        <v>54717</v>
      </c>
      <c r="J2188" s="182">
        <f>IFERROR(_xll.qlIndexFixing(Index1M,$H2188,TRUE,_xll.ohTrigger(RecalcTrigger,Trigger1M)),NA())</f>
        <v>1.5630934322021228E-2</v>
      </c>
      <c r="K2188" s="44">
        <f>IFERROR(_xll.qlIndexFixing(Index3M,H2188,TRUE,_xll.ohTrigger(RecalcTrigger,Trigger3M)),NA())</f>
        <v>1.5947968838086784E-2</v>
      </c>
      <c r="L2188" s="44">
        <f>IFERROR(_xll.qlIndexFixing(Index6M,$H2188,TRUE,_xll.ohTrigger(RecalcTrigger,Trigger6M)),NA())</f>
        <v>1.5899197991735437E-2</v>
      </c>
      <c r="M2188" s="183">
        <f>IFERROR(_xll.qlIndexFixing(Index1Y,$H2188,TRUE,_xll.ohTrigger(RecalcTrigger,Trigger1Y)),NA())</f>
        <v>1.62385548164324E-2</v>
      </c>
      <c r="N2188" s="182">
        <f>IFERROR(_xll.qlIndexFixing(ONIndex1M,I2188,TRUE,_xll.ohTrigger(RecalcTrigger,Trigger1M)),NA())</f>
        <v>1.5622068027028035E-2</v>
      </c>
      <c r="O2188" s="44">
        <f>IFERROR(_xll.qlIndexFixing(ONIndex3M,I2188,TRUE,_xll.ohTrigger(RecalcTrigger,Trigger3M)),NA())</f>
        <v>1.5920656775954001E-2</v>
      </c>
      <c r="P2188" s="44">
        <f>IFERROR(_xll.qlIndexFixing(ONIndex6M,I2188,TRUE,_xll.ohTrigger(RecalcTrigger,Trigger6M)),NA())</f>
        <v>1.5871856688702835E-2</v>
      </c>
      <c r="Q2188" s="183">
        <f>IFERROR(_xll.qlIndexFixing(ONIndex1Y,I2188,TRUE,_xll.ohTrigger(RecalcTrigger,Trigger1Y)),NA())</f>
        <v>1.6124700138480108E-2</v>
      </c>
    </row>
    <row r="2189" spans="2:17" x14ac:dyDescent="0.2">
      <c r="B2189" s="39" t="s">
        <v>42</v>
      </c>
      <c r="D2189" s="42">
        <f>_xll.qlCalendarAdvance(Calendar,$D2188,B2189,"f",FALSE)</f>
        <v>54722</v>
      </c>
      <c r="E2189" s="177">
        <f>_xll.qlInterestRateIndexValueDate(IndexON,D2189)</f>
        <v>54722</v>
      </c>
      <c r="F2189" s="193">
        <f>IFERROR(_xll.qlIndexFixing(IndexON,D2189,TRUE,_xll.ohTrigger(RecalcTrigger,TriggerON)),NA())</f>
        <v>1.5720367356903964E-2</v>
      </c>
      <c r="H2189" s="42">
        <f>_xll.qlCalendarAdvance(Calendar,$H2188,B2189,"f",FALSE)</f>
        <v>54722</v>
      </c>
      <c r="I2189" s="177">
        <f>_xll.qlInterestRateIndexValueDate(Index1M,$H2189)</f>
        <v>54724</v>
      </c>
      <c r="J2189" s="182">
        <f>IFERROR(_xll.qlIndexFixing(Index1M,$H2189,TRUE,_xll.ohTrigger(RecalcTrigger,Trigger1M)),NA())</f>
        <v>1.5629911269001429E-2</v>
      </c>
      <c r="K2189" s="44">
        <f>IFERROR(_xll.qlIndexFixing(Index3M,H2189,TRUE,_xll.ohTrigger(RecalcTrigger,Trigger3M)),NA())</f>
        <v>1.5947101822335417E-2</v>
      </c>
      <c r="L2189" s="44">
        <f>IFERROR(_xll.qlIndexFixing(Index6M,$H2189,TRUE,_xll.ohTrigger(RecalcTrigger,Trigger6M)),NA())</f>
        <v>1.5896084543202602E-2</v>
      </c>
      <c r="M2189" s="183">
        <f>IFERROR(_xll.qlIndexFixing(Index1Y,$H2189,TRUE,_xll.ohTrigger(RecalcTrigger,Trigger1Y)),NA())</f>
        <v>1.6237718532589786E-2</v>
      </c>
      <c r="N2189" s="182">
        <f>IFERROR(_xll.qlIndexFixing(ONIndex1M,I2189,TRUE,_xll.ohTrigger(RecalcTrigger,Trigger1M)),NA())</f>
        <v>1.5621090186099806E-2</v>
      </c>
      <c r="O2189" s="44">
        <f>IFERROR(_xll.qlIndexFixing(ONIndex3M,I2189,TRUE,_xll.ohTrigger(RecalcTrigger,Trigger3M)),NA())</f>
        <v>1.591995822737502E-2</v>
      </c>
      <c r="P2189" s="44">
        <f>IFERROR(_xll.qlIndexFixing(ONIndex6M,I2189,TRUE,_xll.ohTrigger(RecalcTrigger,Trigger6M)),NA())</f>
        <v>1.5869286622063328E-2</v>
      </c>
      <c r="Q2189" s="183">
        <f>IFERROR(_xll.qlIndexFixing(ONIndex1Y,I2189,TRUE,_xll.ohTrigger(RecalcTrigger,Trigger1Y)),NA())</f>
        <v>1.612420392692826E-2</v>
      </c>
    </row>
    <row r="2190" spans="2:17" x14ac:dyDescent="0.2">
      <c r="B2190" s="39" t="s">
        <v>42</v>
      </c>
      <c r="D2190" s="42">
        <f>_xll.qlCalendarAdvance(Calendar,$D2189,B2190,"f",FALSE)</f>
        <v>54729</v>
      </c>
      <c r="E2190" s="177">
        <f>_xll.qlInterestRateIndexValueDate(IndexON,D2190)</f>
        <v>54729</v>
      </c>
      <c r="F2190" s="193">
        <f>IFERROR(_xll.qlIndexFixing(IndexON,D2190,TRUE,_xll.ohTrigger(RecalcTrigger,TriggerON)),NA())</f>
        <v>1.5719992097080748E-2</v>
      </c>
      <c r="H2190" s="42">
        <f>_xll.qlCalendarAdvance(Calendar,$H2189,B2190,"f",FALSE)</f>
        <v>54729</v>
      </c>
      <c r="I2190" s="177">
        <f>_xll.qlInterestRateIndexValueDate(Index1M,$H2190)</f>
        <v>54731</v>
      </c>
      <c r="J2190" s="182">
        <f>IFERROR(_xll.qlIndexFixing(Index1M,$H2190,TRUE,_xll.ohTrigger(RecalcTrigger,Trigger1M)),NA())</f>
        <v>1.562886145572262E-2</v>
      </c>
      <c r="K2190" s="44">
        <f>IFERROR(_xll.qlIndexFixing(Index3M,H2190,TRUE,_xll.ohTrigger(RecalcTrigger,Trigger3M)),NA())</f>
        <v>1.5946206738361519E-2</v>
      </c>
      <c r="L2190" s="44">
        <f>IFERROR(_xll.qlIndexFixing(Index6M,$H2190,TRUE,_xll.ohTrigger(RecalcTrigger,Trigger6M)),NA())</f>
        <v>1.5892818593188619E-2</v>
      </c>
      <c r="M2190" s="183">
        <f>IFERROR(_xll.qlIndexFixing(Index1Y,$H2190,TRUE,_xll.ohTrigger(RecalcTrigger,Trigger1Y)),NA())</f>
        <v>1.6236868961475397E-2</v>
      </c>
      <c r="N2190" s="182">
        <f>IFERROR(_xll.qlIndexFixing(ONIndex1M,I2190,TRUE,_xll.ohTrigger(RecalcTrigger,Trigger1M)),NA())</f>
        <v>1.5620085705840836E-2</v>
      </c>
      <c r="O2190" s="44">
        <f>IFERROR(_xll.qlIndexFixing(ONIndex3M,I2190,TRUE,_xll.ohTrigger(RecalcTrigger,Trigger3M)),NA())</f>
        <v>1.5919232056811339E-2</v>
      </c>
      <c r="P2190" s="44">
        <f>IFERROR(_xll.qlIndexFixing(ONIndex6M,I2190,TRUE,_xll.ohTrigger(RecalcTrigger,Trigger6M)),NA())</f>
        <v>1.586667523135965E-2</v>
      </c>
      <c r="Q2190" s="183">
        <f>IFERROR(_xll.qlIndexFixing(ONIndex1Y,I2190,TRUE,_xll.ohTrigger(RecalcTrigger,Trigger1Y)),NA())</f>
        <v>1.6123695312817432E-2</v>
      </c>
    </row>
    <row r="2191" spans="2:17" x14ac:dyDescent="0.2">
      <c r="B2191" s="39" t="s">
        <v>42</v>
      </c>
      <c r="D2191" s="42">
        <f>_xll.qlCalendarAdvance(Calendar,$D2190,B2191,"f",FALSE)</f>
        <v>54736</v>
      </c>
      <c r="E2191" s="177">
        <f>_xll.qlInterestRateIndexValueDate(IndexON,D2191)</f>
        <v>54736</v>
      </c>
      <c r="F2191" s="193">
        <f>IFERROR(_xll.qlIndexFixing(IndexON,D2191,TRUE,_xll.ohTrigger(RecalcTrigger,TriggerON)),NA())</f>
        <v>1.5719588194009759E-2</v>
      </c>
      <c r="H2191" s="42">
        <f>_xll.qlCalendarAdvance(Calendar,$H2190,B2191,"f",FALSE)</f>
        <v>54736</v>
      </c>
      <c r="I2191" s="177">
        <f>_xll.qlInterestRateIndexValueDate(Index1M,$H2191)</f>
        <v>54738</v>
      </c>
      <c r="J2191" s="182">
        <f>IFERROR(_xll.qlIndexFixing(Index1M,$H2191,TRUE,_xll.ohTrigger(RecalcTrigger,Trigger1M)),NA())</f>
        <v>1.5627784830406222E-2</v>
      </c>
      <c r="K2191" s="44">
        <f>IFERROR(_xll.qlIndexFixing(Index3M,H2191,TRUE,_xll.ohTrigger(RecalcTrigger,Trigger3M)),NA())</f>
        <v>1.5945283529640746E-2</v>
      </c>
      <c r="L2191" s="44">
        <f>IFERROR(_xll.qlIndexFixing(Index6M,$H2191,TRUE,_xll.ohTrigger(RecalcTrigger,Trigger6M)),NA())</f>
        <v>1.5889622947283816E-2</v>
      </c>
      <c r="M2191" s="183">
        <f>IFERROR(_xll.qlIndexFixing(Index1Y,$H2191,TRUE,_xll.ohTrigger(RecalcTrigger,Trigger1Y)),NA())</f>
        <v>1.6236006076324666E-2</v>
      </c>
      <c r="N2191" s="182">
        <f>IFERROR(_xll.qlIndexFixing(ONIndex1M,I2191,TRUE,_xll.ohTrigger(RecalcTrigger,Trigger1M)),NA())</f>
        <v>1.5619054534452559E-2</v>
      </c>
      <c r="O2191" s="44">
        <f>IFERROR(_xll.qlIndexFixing(ONIndex3M,I2191,TRUE,_xll.ohTrigger(RecalcTrigger,Trigger3M)),NA())</f>
        <v>1.5918478208307718E-2</v>
      </c>
      <c r="P2191" s="44">
        <f>IFERROR(_xll.qlIndexFixing(ONIndex6M,I2191,TRUE,_xll.ohTrigger(RecalcTrigger,Trigger6M)),NA())</f>
        <v>1.5864022434977088E-2</v>
      </c>
      <c r="Q2191" s="183">
        <f>IFERROR(_xll.qlIndexFixing(ONIndex1Y,I2191,TRUE,_xll.ohTrigger(RecalcTrigger,Trigger1Y)),NA())</f>
        <v>1.6123174269049301E-2</v>
      </c>
    </row>
    <row r="2192" spans="2:17" x14ac:dyDescent="0.2">
      <c r="B2192" s="39" t="s">
        <v>42</v>
      </c>
      <c r="D2192" s="42">
        <f>_xll.qlCalendarAdvance(Calendar,$D2191,B2192,"f",FALSE)</f>
        <v>54743</v>
      </c>
      <c r="E2192" s="177">
        <f>_xll.qlInterestRateIndexValueDate(IndexON,D2192)</f>
        <v>54743</v>
      </c>
      <c r="F2192" s="193">
        <f>IFERROR(_xll.qlIndexFixing(IndexON,D2192,TRUE,_xll.ohTrigger(RecalcTrigger,TriggerON)),NA())</f>
        <v>1.5719155590616651E-2</v>
      </c>
      <c r="H2192" s="42">
        <f>_xll.qlCalendarAdvance(Calendar,$H2191,B2192,"f",FALSE)</f>
        <v>54743</v>
      </c>
      <c r="I2192" s="177">
        <f>_xll.qlInterestRateIndexValueDate(Index1M,$H2192)</f>
        <v>54745</v>
      </c>
      <c r="J2192" s="182">
        <f>IFERROR(_xll.qlIndexFixing(Index1M,$H2192,TRUE,_xll.ohTrigger(RecalcTrigger,Trigger1M)),NA())</f>
        <v>1.5626681341266158E-2</v>
      </c>
      <c r="K2192" s="44">
        <f>IFERROR(_xll.qlIndexFixing(Index3M,H2192,TRUE,_xll.ohTrigger(RecalcTrigger,Trigger3M)),NA())</f>
        <v>1.5944332139650477E-2</v>
      </c>
      <c r="L2192" s="44">
        <f>IFERROR(_xll.qlIndexFixing(Index6M,$H2192,TRUE,_xll.ohTrigger(RecalcTrigger,Trigger6M)),NA())</f>
        <v>1.5886384475834799E-2</v>
      </c>
      <c r="M2192" s="183">
        <f>IFERROR(_xll.qlIndexFixing(Index1Y,$H2192,TRUE,_xll.ohTrigger(RecalcTrigger,Trigger1Y)),NA())</f>
        <v>1.6235129850373255E-2</v>
      </c>
      <c r="N2192" s="182">
        <f>IFERROR(_xll.qlIndexFixing(ONIndex1M,I2192,TRUE,_xll.ohTrigger(RecalcTrigger,Trigger1M)),NA())</f>
        <v>1.561799662013641E-2</v>
      </c>
      <c r="O2192" s="44">
        <f>IFERROR(_xll.qlIndexFixing(ONIndex3M,I2192,TRUE,_xll.ohTrigger(RecalcTrigger,Trigger3M)),NA())</f>
        <v>1.591769662502962E-2</v>
      </c>
      <c r="P2192" s="44">
        <f>IFERROR(_xll.qlIndexFixing(ONIndex6M,I2192,TRUE,_xll.ohTrigger(RecalcTrigger,Trigger6M)),NA())</f>
        <v>1.5861328150741372E-2</v>
      </c>
      <c r="Q2192" s="183">
        <f>IFERROR(_xll.qlIndexFixing(ONIndex1Y,I2192,TRUE,_xll.ohTrigger(RecalcTrigger,Trigger1Y)),NA())</f>
        <v>1.6122640769804519E-2</v>
      </c>
    </row>
    <row r="2193" spans="2:17" x14ac:dyDescent="0.2">
      <c r="B2193" s="39" t="s">
        <v>42</v>
      </c>
      <c r="D2193" s="42">
        <f>_xll.qlCalendarAdvance(Calendar,$D2192,B2193,"f",FALSE)</f>
        <v>54750</v>
      </c>
      <c r="E2193" s="177">
        <f>_xll.qlInterestRateIndexValueDate(IndexON,D2193)</f>
        <v>54750</v>
      </c>
      <c r="F2193" s="193">
        <f>IFERROR(_xll.qlIndexFixing(IndexON,D2193,TRUE,_xll.ohTrigger(RecalcTrigger,TriggerON)),NA())</f>
        <v>1.5718694229667207E-2</v>
      </c>
      <c r="H2193" s="42">
        <f>_xll.qlCalendarAdvance(Calendar,$H2192,B2193,"f",FALSE)</f>
        <v>54750</v>
      </c>
      <c r="I2193" s="177">
        <f>_xll.qlInterestRateIndexValueDate(Index1M,$H2193)</f>
        <v>54752</v>
      </c>
      <c r="J2193" s="182">
        <f>IFERROR(_xll.qlIndexFixing(Index1M,$H2193,TRUE,_xll.ohTrigger(RecalcTrigger,Trigger1M)),NA())</f>
        <v>1.5625550936528843E-2</v>
      </c>
      <c r="K2193" s="44">
        <f>IFERROR(_xll.qlIndexFixing(Index3M,H2193,TRUE,_xll.ohTrigger(RecalcTrigger,Trigger3M)),NA())</f>
        <v>1.5943352511869843E-2</v>
      </c>
      <c r="L2193" s="44">
        <f>IFERROR(_xll.qlIndexFixing(Index6M,$H2193,TRUE,_xll.ohTrigger(RecalcTrigger,Trigger6M)),NA())</f>
        <v>1.5883103096561747E-2</v>
      </c>
      <c r="M2193" s="183">
        <f>IFERROR(_xll.qlIndexFixing(Index1Y,$H2193,TRUE,_xll.ohTrigger(RecalcTrigger,Trigger1Y)),NA())</f>
        <v>1.6234240256858348E-2</v>
      </c>
      <c r="N2193" s="182">
        <f>IFERROR(_xll.qlIndexFixing(ONIndex1M,I2193,TRUE,_xll.ohTrigger(RecalcTrigger,Trigger1M)),NA())</f>
        <v>1.5616911911253695E-2</v>
      </c>
      <c r="O2193" s="44">
        <f>IFERROR(_xll.qlIndexFixing(ONIndex3M,I2193,TRUE,_xll.ohTrigger(RecalcTrigger,Trigger3M)),NA())</f>
        <v>1.5916887251261613E-2</v>
      </c>
      <c r="P2193" s="44">
        <f>IFERROR(_xll.qlIndexFixing(ONIndex6M,I2193,TRUE,_xll.ohTrigger(RecalcTrigger,Trigger6M)),NA())</f>
        <v>1.5858592297117724E-2</v>
      </c>
      <c r="Q2193" s="183">
        <f>IFERROR(_xll.qlIndexFixing(ONIndex1Y,I2193,TRUE,_xll.ohTrigger(RecalcTrigger,Trigger1Y)),NA())</f>
        <v>1.6122094788624253E-2</v>
      </c>
    </row>
    <row r="2194" spans="2:17" x14ac:dyDescent="0.2">
      <c r="B2194" s="39" t="s">
        <v>42</v>
      </c>
      <c r="D2194" s="42">
        <f>_xll.qlCalendarAdvance(Calendar,$D2193,B2194,"f",FALSE)</f>
        <v>54757</v>
      </c>
      <c r="E2194" s="177">
        <f>_xll.qlInterestRateIndexValueDate(IndexON,D2194)</f>
        <v>54757</v>
      </c>
      <c r="F2194" s="193">
        <f>IFERROR(_xll.qlIndexFixing(IndexON,D2194,TRUE,_xll.ohTrigger(RecalcTrigger,TriggerON)),NA())</f>
        <v>1.5718204054246954E-2</v>
      </c>
      <c r="H2194" s="42">
        <f>_xll.qlCalendarAdvance(Calendar,$H2193,B2194,"f",FALSE)</f>
        <v>54757</v>
      </c>
      <c r="I2194" s="177">
        <f>_xll.qlInterestRateIndexValueDate(Index1M,$H2194)</f>
        <v>54759</v>
      </c>
      <c r="J2194" s="182">
        <f>IFERROR(_xll.qlIndexFixing(Index1M,$H2194,TRUE,_xll.ohTrigger(RecalcTrigger,Trigger1M)),NA())</f>
        <v>1.5624393564403205E-2</v>
      </c>
      <c r="K2194" s="44">
        <f>IFERROR(_xll.qlIndexFixing(Index3M,H2194,TRUE,_xll.ohTrigger(RecalcTrigger,Trigger3M)),NA())</f>
        <v>1.5941794054467273E-2</v>
      </c>
      <c r="L2194" s="44">
        <f>IFERROR(_xll.qlIndexFixing(Index6M,$H2194,TRUE,_xll.ohTrigger(RecalcTrigger,Trigger6M)),NA())</f>
        <v>1.5879875624296623E-2</v>
      </c>
      <c r="M2194" s="183">
        <f>IFERROR(_xll.qlIndexFixing(Index1Y,$H2194,TRUE,_xll.ohTrigger(RecalcTrigger,Trigger1Y)),NA())</f>
        <v>1.6233337269016698E-2</v>
      </c>
      <c r="N2194" s="182">
        <f>IFERROR(_xll.qlIndexFixing(ONIndex1M,I2194,TRUE,_xll.ohTrigger(RecalcTrigger,Trigger1M)),NA())</f>
        <v>1.5615800356165721E-2</v>
      </c>
      <c r="O2194" s="44">
        <f>IFERROR(_xll.qlIndexFixing(ONIndex3M,I2194,TRUE,_xll.ohTrigger(RecalcTrigger,Trigger3M)),NA())</f>
        <v>1.591605003016916E-2</v>
      </c>
      <c r="P2194" s="44">
        <f>IFERROR(_xll.qlIndexFixing(ONIndex6M,I2194,TRUE,_xll.ohTrigger(RecalcTrigger,Trigger6M)),NA())</f>
        <v>1.5855814792251621E-2</v>
      </c>
      <c r="Q2194" s="183">
        <f>IFERROR(_xll.qlIndexFixing(ONIndex1Y,I2194,TRUE,_xll.ohTrigger(RecalcTrigger,Trigger1Y)),NA())</f>
        <v>1.6121536299049666E-2</v>
      </c>
    </row>
    <row r="2195" spans="2:17" x14ac:dyDescent="0.2">
      <c r="B2195" s="39" t="s">
        <v>42</v>
      </c>
      <c r="D2195" s="42">
        <f>_xll.qlCalendarAdvance(Calendar,$D2194,B2195,"f",FALSE)</f>
        <v>54764</v>
      </c>
      <c r="E2195" s="177">
        <f>_xll.qlInterestRateIndexValueDate(IndexON,D2195)</f>
        <v>54764</v>
      </c>
      <c r="F2195" s="193">
        <f>IFERROR(_xll.qlIndexFixing(IndexON,D2195,TRUE,_xll.ohTrigger(RecalcTrigger,TriggerON)),NA())</f>
        <v>1.5717685007201609E-2</v>
      </c>
      <c r="H2195" s="42">
        <f>_xll.qlCalendarAdvance(Calendar,$H2194,B2195,"f",FALSE)</f>
        <v>54764</v>
      </c>
      <c r="I2195" s="177">
        <f>_xll.qlInterestRateIndexValueDate(Index1M,$H2195)</f>
        <v>54766</v>
      </c>
      <c r="J2195" s="182">
        <f>IFERROR(_xll.qlIndexFixing(Index1M,$H2195,TRUE,_xll.ohTrigger(RecalcTrigger,Trigger1M)),NA())</f>
        <v>1.562320917311566E-2</v>
      </c>
      <c r="K2195" s="44">
        <f>IFERROR(_xll.qlIndexFixing(Index3M,H2195,TRUE,_xll.ohTrigger(RecalcTrigger,Trigger3M)),NA())</f>
        <v>1.5940761943847193E-2</v>
      </c>
      <c r="L2195" s="44">
        <f>IFERROR(_xll.qlIndexFixing(Index6M,$H2195,TRUE,_xll.ohTrigger(RecalcTrigger,Trigger6M)),NA())</f>
        <v>1.5876504929289117E-2</v>
      </c>
      <c r="M2195" s="183">
        <f>IFERROR(_xll.qlIndexFixing(Index1Y,$H2195,TRUE,_xll.ohTrigger(RecalcTrigger,Trigger1Y)),NA())</f>
        <v>1.6232420860086149E-2</v>
      </c>
      <c r="N2195" s="182">
        <f>IFERROR(_xll.qlIndexFixing(ONIndex1M,I2195,TRUE,_xll.ohTrigger(RecalcTrigger,Trigger1M)),NA())</f>
        <v>1.5614661902993987E-2</v>
      </c>
      <c r="O2195" s="44">
        <f>IFERROR(_xll.qlIndexFixing(ONIndex3M,I2195,TRUE,_xll.ohTrigger(RecalcTrigger,Trigger3M)),NA())</f>
        <v>1.5915184905717084E-2</v>
      </c>
      <c r="P2195" s="44">
        <f>IFERROR(_xll.qlIndexFixing(ONIndex6M,I2195,TRUE,_xll.ohTrigger(RecalcTrigger,Trigger6M)),NA())</f>
        <v>1.5852995554048732E-2</v>
      </c>
      <c r="Q2195" s="183">
        <f>IFERROR(_xll.qlIndexFixing(ONIndex1Y,I2195,TRUE,_xll.ohTrigger(RecalcTrigger,Trigger1Y)),NA())</f>
        <v>1.6120965274621923E-2</v>
      </c>
    </row>
    <row r="2196" spans="2:17" x14ac:dyDescent="0.2">
      <c r="B2196" s="39" t="s">
        <v>42</v>
      </c>
      <c r="D2196" s="42">
        <f>_xll.qlCalendarAdvance(Calendar,$D2195,B2196,"f",FALSE)</f>
        <v>54771</v>
      </c>
      <c r="E2196" s="177">
        <f>_xll.qlInterestRateIndexValueDate(IndexON,D2196)</f>
        <v>54771</v>
      </c>
      <c r="F2196" s="193">
        <f>IFERROR(_xll.qlIndexFixing(IndexON,D2196,TRUE,_xll.ohTrigger(RecalcTrigger,TriggerON)),NA())</f>
        <v>1.5717137031376893E-2</v>
      </c>
      <c r="H2196" s="42">
        <f>_xll.qlCalendarAdvance(Calendar,$H2195,B2196,"f",FALSE)</f>
        <v>54771</v>
      </c>
      <c r="I2196" s="177">
        <f>_xll.qlInterestRateIndexValueDate(Index1M,$H2196)</f>
        <v>54773</v>
      </c>
      <c r="J2196" s="182">
        <f>IFERROR(_xll.qlIndexFixing(Index1M,$H2196,TRUE,_xll.ohTrigger(RecalcTrigger,Trigger1M)),NA())</f>
        <v>1.5621997710877633E-2</v>
      </c>
      <c r="K2196" s="44">
        <f>IFERROR(_xll.qlIndexFixing(Index3M,H2196,TRUE,_xll.ohTrigger(RecalcTrigger,Trigger3M)),NA())</f>
        <v>1.5939701436449738E-2</v>
      </c>
      <c r="L2196" s="44">
        <f>IFERROR(_xll.qlIndexFixing(Index6M,$H2196,TRUE,_xll.ohTrigger(RecalcTrigger,Trigger6M)),NA())</f>
        <v>1.5873091071894978E-2</v>
      </c>
      <c r="M2196" s="183">
        <f>IFERROR(_xll.qlIndexFixing(Index1Y,$H2196,TRUE,_xll.ohTrigger(RecalcTrigger,Trigger1Y)),NA())</f>
        <v>1.6231491003305423E-2</v>
      </c>
      <c r="N2196" s="182">
        <f>IFERROR(_xll.qlIndexFixing(ONIndex1M,I2196,TRUE,_xll.ohTrigger(RecalcTrigger,Trigger1M)),NA())</f>
        <v>1.5613496500179735E-2</v>
      </c>
      <c r="O2196" s="44">
        <f>IFERROR(_xll.qlIndexFixing(ONIndex3M,I2196,TRUE,_xll.ohTrigger(RecalcTrigger,Trigger3M)),NA())</f>
        <v>1.59142918216304E-2</v>
      </c>
      <c r="P2196" s="44">
        <f>IFERROR(_xll.qlIndexFixing(ONIndex6M,I2196,TRUE,_xll.ohTrigger(RecalcTrigger,Trigger6M)),NA())</f>
        <v>1.5850134500894342E-2</v>
      </c>
      <c r="Q2196" s="183">
        <f>IFERROR(_xll.qlIndexFixing(ONIndex1Y,I2196,TRUE,_xll.ohTrigger(RecalcTrigger,Trigger1Y)),NA())</f>
        <v>1.6120381689201935E-2</v>
      </c>
    </row>
    <row r="2197" spans="2:17" x14ac:dyDescent="0.2">
      <c r="B2197" s="39" t="s">
        <v>42</v>
      </c>
      <c r="D2197" s="42">
        <f>_xll.qlCalendarAdvance(Calendar,$D2196,B2197,"f",FALSE)</f>
        <v>54778</v>
      </c>
      <c r="E2197" s="177">
        <f>_xll.qlInterestRateIndexValueDate(IndexON,D2197)</f>
        <v>54778</v>
      </c>
      <c r="F2197" s="193">
        <f>IFERROR(_xll.qlIndexFixing(IndexON,D2197,TRUE,_xll.ohTrigger(RecalcTrigger,TriggerON)),NA())</f>
        <v>1.5716560069538588E-2</v>
      </c>
      <c r="H2197" s="42">
        <f>_xll.qlCalendarAdvance(Calendar,$H2196,B2197,"f",FALSE)</f>
        <v>54778</v>
      </c>
      <c r="I2197" s="177">
        <f>_xll.qlInterestRateIndexValueDate(Index1M,$H2197)</f>
        <v>54780</v>
      </c>
      <c r="J2197" s="182">
        <f>IFERROR(_xll.qlIndexFixing(Index1M,$H2197,TRUE,_xll.ohTrigger(RecalcTrigger,Trigger1M)),NA())</f>
        <v>1.5620759125910544E-2</v>
      </c>
      <c r="K2197" s="44">
        <f>IFERROR(_xll.qlIndexFixing(Index3M,H2197,TRUE,_xll.ohTrigger(RecalcTrigger,Trigger3M)),NA())</f>
        <v>1.5938612475762781E-2</v>
      </c>
      <c r="L2197" s="44">
        <f>IFERROR(_xll.qlIndexFixing(Index6M,$H2197,TRUE,_xll.ohTrigger(RecalcTrigger,Trigger6M)),NA())</f>
        <v>1.5869633969845951E-2</v>
      </c>
      <c r="M2197" s="183">
        <f>IFERROR(_xll.qlIndexFixing(Index1Y,$H2197,TRUE,_xll.ohTrigger(RecalcTrigger,Trigger1Y)),NA())</f>
        <v>1.6230547671913682E-2</v>
      </c>
      <c r="N2197" s="182">
        <f>IFERROR(_xll.qlIndexFixing(ONIndex1M,I2197,TRUE,_xll.ohTrigger(RecalcTrigger,Trigger1M)),NA())</f>
        <v>1.5612304095844465E-2</v>
      </c>
      <c r="O2197" s="44">
        <f>IFERROR(_xll.qlIndexFixing(ONIndex3M,I2197,TRUE,_xll.ohTrigger(RecalcTrigger,Trigger3M)),NA())</f>
        <v>1.5913370721314379E-2</v>
      </c>
      <c r="P2197" s="44">
        <f>IFERROR(_xll.qlIndexFixing(ONIndex6M,I2197,TRUE,_xll.ohTrigger(RecalcTrigger,Trigger6M)),NA())</f>
        <v>1.5847231550933927E-2</v>
      </c>
      <c r="Q2197" s="183">
        <f>IFERROR(_xll.qlIndexFixing(ONIndex1Y,I2197,TRUE,_xll.ohTrigger(RecalcTrigger,Trigger1Y)),NA())</f>
        <v>1.6119785516330865E-2</v>
      </c>
    </row>
    <row r="2198" spans="2:17" x14ac:dyDescent="0.2">
      <c r="B2198" s="39" t="s">
        <v>42</v>
      </c>
      <c r="D2198" s="42">
        <f>_xll.qlCalendarAdvance(Calendar,$D2197,B2198,"f",FALSE)</f>
        <v>54785</v>
      </c>
      <c r="E2198" s="177">
        <f>_xll.qlInterestRateIndexValueDate(IndexON,D2198)</f>
        <v>54785</v>
      </c>
      <c r="F2198" s="193">
        <f>IFERROR(_xll.qlIndexFixing(IndexON,D2198,TRUE,_xll.ohTrigger(RecalcTrigger,TriggerON)),NA())</f>
        <v>1.571595406477222E-2</v>
      </c>
      <c r="H2198" s="42">
        <f>_xll.qlCalendarAdvance(Calendar,$H2197,B2198,"f",FALSE)</f>
        <v>54785</v>
      </c>
      <c r="I2198" s="177">
        <f>_xll.qlInterestRateIndexValueDate(Index1M,$H2198)</f>
        <v>54787</v>
      </c>
      <c r="J2198" s="182">
        <f>IFERROR(_xll.qlIndexFixing(Index1M,$H2198,TRUE,_xll.ohTrigger(RecalcTrigger,Trigger1M)),NA())</f>
        <v>1.5619493366438308E-2</v>
      </c>
      <c r="K2198" s="44">
        <f>IFERROR(_xll.qlIndexFixing(Index3M,H2198,TRUE,_xll.ohTrigger(RecalcTrigger,Trigger3M)),NA())</f>
        <v>1.5937495005268865E-2</v>
      </c>
      <c r="L2198" s="44">
        <f>IFERROR(_xll.qlIndexFixing(Index6M,$H2198,TRUE,_xll.ohTrigger(RecalcTrigger,Trigger6M)),NA())</f>
        <v>1.5866133540875973E-2</v>
      </c>
      <c r="M2198" s="183">
        <f>IFERROR(_xll.qlIndexFixing(Index1Y,$H2198,TRUE,_xll.ohTrigger(RecalcTrigger,Trigger1Y)),NA())</f>
        <v>1.6229590839150307E-2</v>
      </c>
      <c r="N2198" s="182">
        <f>IFERROR(_xll.qlIndexFixing(ONIndex1M,I2198,TRUE,_xll.ohTrigger(RecalcTrigger,Trigger1M)),NA())</f>
        <v>1.5611084638349482E-2</v>
      </c>
      <c r="O2198" s="44">
        <f>IFERROR(_xll.qlIndexFixing(ONIndex3M,I2198,TRUE,_xll.ohTrigger(RecalcTrigger,Trigger3M)),NA())</f>
        <v>1.591242154865391E-2</v>
      </c>
      <c r="P2198" s="44">
        <f>IFERROR(_xll.qlIndexFixing(ONIndex6M,I2198,TRUE,_xll.ohTrigger(RecalcTrigger,Trigger6M)),NA())</f>
        <v>1.5844286622233028E-2</v>
      </c>
      <c r="Q2198" s="183">
        <f>IFERROR(_xll.qlIndexFixing(ONIndex1Y,I2198,TRUE,_xll.ohTrigger(RecalcTrigger,Trigger1Y)),NA())</f>
        <v>1.6119176729629814E-2</v>
      </c>
    </row>
    <row r="2199" spans="2:17" x14ac:dyDescent="0.2">
      <c r="B2199" s="39" t="s">
        <v>42</v>
      </c>
      <c r="D2199" s="42">
        <f>_xll.qlCalendarAdvance(Calendar,$D2198,B2199,"f",FALSE)</f>
        <v>54792</v>
      </c>
      <c r="E2199" s="177">
        <f>_xll.qlInterestRateIndexValueDate(IndexON,D2199)</f>
        <v>54792</v>
      </c>
      <c r="F2199" s="193">
        <f>IFERROR(_xll.qlIndexFixing(IndexON,D2199,TRUE,_xll.ohTrigger(RecalcTrigger,TriggerON)),NA())</f>
        <v>1.5715318959843572E-2</v>
      </c>
      <c r="H2199" s="42">
        <f>_xll.qlCalendarAdvance(Calendar,$H2198,B2199,"f",FALSE)</f>
        <v>54792</v>
      </c>
      <c r="I2199" s="177">
        <f>_xll.qlInterestRateIndexValueDate(Index1M,$H2199)</f>
        <v>54794</v>
      </c>
      <c r="J2199" s="182">
        <f>IFERROR(_xll.qlIndexFixing(Index1M,$H2199,TRUE,_xll.ohTrigger(RecalcTrigger,Trigger1M)),NA())</f>
        <v>1.561820038067735E-2</v>
      </c>
      <c r="K2199" s="44">
        <f>IFERROR(_xll.qlIndexFixing(Index3M,H2199,TRUE,_xll.ohTrigger(RecalcTrigger,Trigger3M)),NA())</f>
        <v>1.593634896845586E-2</v>
      </c>
      <c r="L2199" s="44">
        <f>IFERROR(_xll.qlIndexFixing(Index6M,$H2199,TRUE,_xll.ohTrigger(RecalcTrigger,Trigger6M)),NA())</f>
        <v>1.5862509149320303E-2</v>
      </c>
      <c r="M2199" s="183">
        <f>IFERROR(_xll.qlIndexFixing(Index1Y,$H2199,TRUE,_xll.ohTrigger(RecalcTrigger,Trigger1Y)),NA())</f>
        <v>1.6228620478256423E-2</v>
      </c>
      <c r="N2199" s="182">
        <f>IFERROR(_xll.qlIndexFixing(ONIndex1M,I2199,TRUE,_xll.ohTrigger(RecalcTrigger,Trigger1M)),NA())</f>
        <v>1.5609838075976157E-2</v>
      </c>
      <c r="O2199" s="44">
        <f>IFERROR(_xll.qlIndexFixing(ONIndex3M,I2199,TRUE,_xll.ohTrigger(RecalcTrigger,Trigger3M)),NA())</f>
        <v>1.5911444247214135E-2</v>
      </c>
      <c r="P2199" s="44">
        <f>IFERROR(_xll.qlIndexFixing(ONIndex6M,I2199,TRUE,_xll.ohTrigger(RecalcTrigger,Trigger6M)),NA())</f>
        <v>1.5841299633096995E-2</v>
      </c>
      <c r="Q2199" s="183">
        <f>IFERROR(_xll.qlIndexFixing(ONIndex1Y,I2199,TRUE,_xll.ohTrigger(RecalcTrigger,Trigger1Y)),NA())</f>
        <v>1.6118555302639948E-2</v>
      </c>
    </row>
    <row r="2200" spans="2:17" x14ac:dyDescent="0.2">
      <c r="B2200" s="39" t="s">
        <v>42</v>
      </c>
      <c r="D2200" s="42">
        <f>_xll.qlCalendarAdvance(Calendar,$D2199,B2200,"f",FALSE)</f>
        <v>54799</v>
      </c>
      <c r="E2200" s="177">
        <f>_xll.qlInterestRateIndexValueDate(IndexON,D2200)</f>
        <v>54799</v>
      </c>
      <c r="F2200" s="193">
        <f>IFERROR(_xll.qlIndexFixing(IndexON,D2200,TRUE,_xll.ohTrigger(RecalcTrigger,TriggerON)),NA())</f>
        <v>1.5714654697678299E-2</v>
      </c>
      <c r="H2200" s="42">
        <f>_xll.qlCalendarAdvance(Calendar,$H2199,B2200,"f",FALSE)</f>
        <v>54799</v>
      </c>
      <c r="I2200" s="177">
        <f>_xll.qlInterestRateIndexValueDate(Index1M,$H2200)</f>
        <v>54801</v>
      </c>
      <c r="J2200" s="182">
        <f>IFERROR(_xll.qlIndexFixing(Index1M,$H2200,TRUE,_xll.ohTrigger(RecalcTrigger,Trigger1M)),NA())</f>
        <v>1.5616880116839094E-2</v>
      </c>
      <c r="K2200" s="44">
        <f>IFERROR(_xll.qlIndexFixing(Index3M,H2200,TRUE,_xll.ohTrigger(RecalcTrigger,Trigger3M)),NA())</f>
        <v>1.5935174308809863E-2</v>
      </c>
      <c r="L2200" s="44">
        <f>IFERROR(_xll.qlIndexFixing(Index6M,$H2200,TRUE,_xll.ohTrigger(RecalcTrigger,Trigger6M)),NA())</f>
        <v>1.5858925111702456E-2</v>
      </c>
      <c r="M2200" s="183">
        <f>IFERROR(_xll.qlIndexFixing(Index1Y,$H2200,TRUE,_xll.ohTrigger(RecalcTrigger,Trigger1Y)),NA())</f>
        <v>1.6227636562472288E-2</v>
      </c>
      <c r="N2200" s="182">
        <f>IFERROR(_xll.qlIndexFixing(ONIndex1M,I2200,TRUE,_xll.ohTrigger(RecalcTrigger,Trigger1M)),NA())</f>
        <v>1.5608564356925925E-2</v>
      </c>
      <c r="O2200" s="44">
        <f>IFERROR(_xll.qlIndexFixing(ONIndex3M,I2200,TRUE,_xll.ohTrigger(RecalcTrigger,Trigger3M)),NA())</f>
        <v>1.5910438760959877E-2</v>
      </c>
      <c r="P2200" s="44">
        <f>IFERROR(_xll.qlIndexFixing(ONIndex6M,I2200,TRUE,_xll.ohTrigger(RecalcTrigger,Trigger6M)),NA())</f>
        <v>1.5838270501511431E-2</v>
      </c>
      <c r="Q2200" s="183">
        <f>IFERROR(_xll.qlIndexFixing(ONIndex1Y,I2200,TRUE,_xll.ohTrigger(RecalcTrigger,Trigger1Y)),NA())</f>
        <v>1.6117921209222175E-2</v>
      </c>
    </row>
    <row r="2201" spans="2:17" x14ac:dyDescent="0.2">
      <c r="B2201" s="39" t="s">
        <v>42</v>
      </c>
      <c r="D2201" s="42">
        <f>_xll.qlCalendarAdvance(Calendar,$D2200,B2201,"f",FALSE)</f>
        <v>54806</v>
      </c>
      <c r="E2201" s="177">
        <f>_xll.qlInterestRateIndexValueDate(IndexON,D2201)</f>
        <v>54806</v>
      </c>
      <c r="F2201" s="193">
        <f>IFERROR(_xll.qlIndexFixing(IndexON,D2201,TRUE,_xll.ohTrigger(RecalcTrigger,TriggerON)),NA())</f>
        <v>1.5713961221122119E-2</v>
      </c>
      <c r="H2201" s="42">
        <f>_xll.qlCalendarAdvance(Calendar,$H2200,B2201,"f",FALSE)</f>
        <v>54806</v>
      </c>
      <c r="I2201" s="177">
        <f>_xll.qlInterestRateIndexValueDate(Index1M,$H2201)</f>
        <v>54808</v>
      </c>
      <c r="J2201" s="182">
        <f>IFERROR(_xll.qlIndexFixing(Index1M,$H2201,TRUE,_xll.ohTrigger(RecalcTrigger,Trigger1M)),NA())</f>
        <v>1.5615532523152453E-2</v>
      </c>
      <c r="K2201" s="44">
        <f>IFERROR(_xll.qlIndexFixing(Index3M,H2201,TRUE,_xll.ohTrigger(RecalcTrigger,Trigger3M)),NA())</f>
        <v>1.5933970969819633E-2</v>
      </c>
      <c r="L2201" s="44">
        <f>IFERROR(_xll.qlIndexFixing(Index6M,$H2201,TRUE,_xll.ohTrigger(RecalcTrigger,Trigger6M)),NA())</f>
        <v>1.5855297508137734E-2</v>
      </c>
      <c r="M2201" s="183">
        <f>IFERROR(_xll.qlIndexFixing(Index1Y,$H2201,TRUE,_xll.ohTrigger(RecalcTrigger,Trigger1Y)),NA())</f>
        <v>1.6226639065040346E-2</v>
      </c>
      <c r="N2201" s="182">
        <f>IFERROR(_xll.qlIndexFixing(ONIndex1M,I2201,TRUE,_xll.ohTrigger(RecalcTrigger,Trigger1M)),NA())</f>
        <v>1.5607263429719964E-2</v>
      </c>
      <c r="O2201" s="44">
        <f>IFERROR(_xll.qlIndexFixing(ONIndex3M,I2201,TRUE,_xll.ohTrigger(RecalcTrigger,Trigger3M)),NA())</f>
        <v>1.5909405033136537E-2</v>
      </c>
      <c r="P2201" s="44">
        <f>IFERROR(_xll.qlIndexFixing(ONIndex6M,I2201,TRUE,_xll.ohTrigger(RecalcTrigger,Trigger6M)),NA())</f>
        <v>1.583519914570175E-2</v>
      </c>
      <c r="Q2201" s="183">
        <f>IFERROR(_xll.qlIndexFixing(ONIndex1Y,I2201,TRUE,_xll.ohTrigger(RecalcTrigger,Trigger1Y)),NA())</f>
        <v>1.6117274422757788E-2</v>
      </c>
    </row>
    <row r="2202" spans="2:17" x14ac:dyDescent="0.2">
      <c r="B2202" s="39" t="s">
        <v>42</v>
      </c>
      <c r="D2202" s="42">
        <f>_xll.qlCalendarAdvance(Calendar,$D2201,B2202,"f",FALSE)</f>
        <v>54813</v>
      </c>
      <c r="E2202" s="177">
        <f>_xll.qlInterestRateIndexValueDate(IndexON,D2202)</f>
        <v>54813</v>
      </c>
      <c r="F2202" s="193">
        <f>IFERROR(_xll.qlIndexFixing(IndexON,D2202,TRUE,_xll.ohTrigger(RecalcTrigger,TriggerON)),NA())</f>
        <v>1.5713238473100688E-2</v>
      </c>
      <c r="H2202" s="42">
        <f>_xll.qlCalendarAdvance(Calendar,$H2201,B2202,"f",FALSE)</f>
        <v>54813</v>
      </c>
      <c r="I2202" s="177">
        <f>_xll.qlInterestRateIndexValueDate(Index1M,$H2202)</f>
        <v>54815</v>
      </c>
      <c r="J2202" s="182">
        <f>IFERROR(_xll.qlIndexFixing(Index1M,$H2202,TRUE,_xll.ohTrigger(RecalcTrigger,Trigger1M)),NA())</f>
        <v>1.5614157547838847E-2</v>
      </c>
      <c r="K2202" s="44">
        <f>IFERROR(_xll.qlIndexFixing(Index3M,H2202,TRUE,_xll.ohTrigger(RecalcTrigger,Trigger3M)),NA())</f>
        <v>1.5932738894971266E-2</v>
      </c>
      <c r="L2202" s="44">
        <f>IFERROR(_xll.qlIndexFixing(Index6M,$H2202,TRUE,_xll.ohTrigger(RecalcTrigger,Trigger6M)),NA())</f>
        <v>1.5851626256374589E-2</v>
      </c>
      <c r="M2202" s="183">
        <f>IFERROR(_xll.qlIndexFixing(Index1Y,$H2202,TRUE,_xll.ohTrigger(RecalcTrigger,Trigger1Y)),NA())</f>
        <v>1.6225627959202606E-2</v>
      </c>
      <c r="N2202" s="182">
        <f>IFERROR(_xll.qlIndexFixing(ONIndex1M,I2202,TRUE,_xll.ohTrigger(RecalcTrigger,Trigger1M)),NA())</f>
        <v>1.5605935242239966E-2</v>
      </c>
      <c r="O2202" s="44">
        <f>IFERROR(_xll.qlIndexFixing(ONIndex3M,I2202,TRUE,_xll.ohTrigger(RecalcTrigger,Trigger3M)),NA())</f>
        <v>1.5908343007788872E-2</v>
      </c>
      <c r="P2202" s="44">
        <f>IFERROR(_xll.qlIndexFixing(ONIndex6M,I2202,TRUE,_xll.ohTrigger(RecalcTrigger,Trigger6M)),NA())</f>
        <v>1.5832085483973302E-2</v>
      </c>
      <c r="Q2202" s="183">
        <f>IFERROR(_xll.qlIndexFixing(ONIndex1Y,I2202,TRUE,_xll.ohTrigger(RecalcTrigger,Trigger1Y)),NA())</f>
        <v>1.6116614917107697E-2</v>
      </c>
    </row>
    <row r="2203" spans="2:17" x14ac:dyDescent="0.2">
      <c r="B2203" s="39" t="s">
        <v>42</v>
      </c>
      <c r="D2203" s="42">
        <f>_xll.qlCalendarAdvance(Calendar,$D2202,B2203,"f",FALSE)</f>
        <v>54820</v>
      </c>
      <c r="E2203" s="177">
        <f>_xll.qlInterestRateIndexValueDate(IndexON,D2203)</f>
        <v>54820</v>
      </c>
      <c r="F2203" s="193">
        <f>IFERROR(_xll.qlIndexFixing(IndexON,D2203,TRUE,_xll.ohTrigger(RecalcTrigger,TriggerON)),NA())</f>
        <v>1.571248639653966E-2</v>
      </c>
      <c r="H2203" s="42">
        <f>_xll.qlCalendarAdvance(Calendar,$H2202,B2203,"f",FALSE)</f>
        <v>54820</v>
      </c>
      <c r="I2203" s="177">
        <f>_xll.qlInterestRateIndexValueDate(Index1M,$H2203)</f>
        <v>54822</v>
      </c>
      <c r="J2203" s="182">
        <f>IFERROR(_xll.qlIndexFixing(Index1M,$H2203,TRUE,_xll.ohTrigger(RecalcTrigger,Trigger1M)),NA())</f>
        <v>1.5611810657445753E-2</v>
      </c>
      <c r="K2203" s="44">
        <f>IFERROR(_xll.qlIndexFixing(Index3M,H2203,TRUE,_xll.ohTrigger(RecalcTrigger,Trigger3M)),NA())</f>
        <v>1.5931221387709301E-2</v>
      </c>
      <c r="L2203" s="44">
        <f>IFERROR(_xll.qlIndexFixing(Index6M,$H2203,TRUE,_xll.ohTrigger(RecalcTrigger,Trigger6M)),NA())</f>
        <v>1.584791127416809E-2</v>
      </c>
      <c r="M2203" s="183">
        <f>IFERROR(_xll.qlIndexFixing(Index1Y,$H2203,TRUE,_xll.ohTrigger(RecalcTrigger,Trigger1Y)),NA())</f>
        <v>1.6224603218202165E-2</v>
      </c>
      <c r="N2203" s="182">
        <f>IFERROR(_xll.qlIndexFixing(ONIndex1M,I2203,TRUE,_xll.ohTrigger(RecalcTrigger,Trigger1M)),NA())</f>
        <v>1.5604579743007108E-2</v>
      </c>
      <c r="O2203" s="44">
        <f>IFERROR(_xll.qlIndexFixing(ONIndex3M,I2203,TRUE,_xll.ohTrigger(RecalcTrigger,Trigger3M)),NA())</f>
        <v>1.5907252628561963E-2</v>
      </c>
      <c r="P2203" s="44">
        <f>IFERROR(_xll.qlIndexFixing(ONIndex6M,I2203,TRUE,_xll.ohTrigger(RecalcTrigger,Trigger6M)),NA())</f>
        <v>1.5828929434311689E-2</v>
      </c>
      <c r="Q2203" s="183">
        <f>IFERROR(_xll.qlIndexFixing(ONIndex1Y,I2203,TRUE,_xll.ohTrigger(RecalcTrigger,Trigger1Y)),NA())</f>
        <v>1.611594266573313E-2</v>
      </c>
    </row>
    <row r="2204" spans="2:17" x14ac:dyDescent="0.2">
      <c r="B2204" s="39" t="s">
        <v>42</v>
      </c>
      <c r="D2204" s="42">
        <f>_xll.qlCalendarAdvance(Calendar,$D2203,B2204,"f",FALSE)</f>
        <v>54827</v>
      </c>
      <c r="E2204" s="177">
        <f>_xll.qlInterestRateIndexValueDate(IndexON,D2204)</f>
        <v>54827</v>
      </c>
      <c r="F2204" s="193">
        <f>IFERROR(_xll.qlIndexFixing(IndexON,D2204,TRUE,_xll.ohTrigger(RecalcTrigger,TriggerON)),NA())</f>
        <v>1.571170493436469E-2</v>
      </c>
      <c r="H2204" s="42">
        <f>_xll.qlCalendarAdvance(Calendar,$H2203,B2204,"f",FALSE)</f>
        <v>54827</v>
      </c>
      <c r="I2204" s="177">
        <f>_xll.qlInterestRateIndexValueDate(Index1M,$H2204)</f>
        <v>54829</v>
      </c>
      <c r="J2204" s="182">
        <f>IFERROR(_xll.qlIndexFixing(Index1M,$H2204,TRUE,_xll.ohTrigger(RecalcTrigger,Trigger1M)),NA())</f>
        <v>1.561038887878238E-2</v>
      </c>
      <c r="K2204" s="44">
        <f>IFERROR(_xll.qlIndexFixing(Index3M,H2204,TRUE,_xll.ohTrigger(RecalcTrigger,Trigger3M)),NA())</f>
        <v>1.5929933799595869E-2</v>
      </c>
      <c r="L2204" s="44">
        <f>IFERROR(_xll.qlIndexFixing(Index6M,$H2204,TRUE,_xll.ohTrigger(RecalcTrigger,Trigger6M)),NA())</f>
        <v>1.5844152479273305E-2</v>
      </c>
      <c r="M2204" s="183">
        <f>IFERROR(_xll.qlIndexFixing(Index1Y,$H2204,TRUE,_xll.ohTrigger(RecalcTrigger,Trigger1Y)),NA())</f>
        <v>1.6223564815282789E-2</v>
      </c>
      <c r="N2204" s="182">
        <f>IFERROR(_xll.qlIndexFixing(ONIndex1M,I2204,TRUE,_xll.ohTrigger(RecalcTrigger,Trigger1M)),NA())</f>
        <v>1.5603196880382697E-2</v>
      </c>
      <c r="O2204" s="44">
        <f>IFERROR(_xll.qlIndexFixing(ONIndex3M,I2204,TRUE,_xll.ohTrigger(RecalcTrigger,Trigger3M)),NA())</f>
        <v>1.5906133839020953E-2</v>
      </c>
      <c r="P2204" s="44">
        <f>IFERROR(_xll.qlIndexFixing(ONIndex6M,I2204,TRUE,_xll.ohTrigger(RecalcTrigger,Trigger6M)),NA())</f>
        <v>1.5825730915022262E-2</v>
      </c>
      <c r="Q2204" s="183">
        <f>IFERROR(_xll.qlIndexFixing(ONIndex1Y,I2204,TRUE,_xll.ohTrigger(RecalcTrigger,Trigger1Y)),NA())</f>
        <v>1.6115257642335123E-2</v>
      </c>
    </row>
    <row r="2205" spans="2:17" x14ac:dyDescent="0.2">
      <c r="B2205" s="39" t="s">
        <v>42</v>
      </c>
      <c r="D2205" s="42">
        <f>_xll.qlCalendarAdvance(Calendar,$D2204,B2205,"f",FALSE)</f>
        <v>54834</v>
      </c>
      <c r="E2205" s="177">
        <f>_xll.qlInterestRateIndexValueDate(IndexON,D2205)</f>
        <v>54834</v>
      </c>
      <c r="F2205" s="193">
        <f>IFERROR(_xll.qlIndexFixing(IndexON,D2205,TRUE,_xll.ohTrigger(RecalcTrigger,TriggerON)),NA())</f>
        <v>1.5710894029101752E-2</v>
      </c>
      <c r="H2205" s="42">
        <f>_xll.qlCalendarAdvance(Calendar,$H2204,B2205,"f",FALSE)</f>
        <v>54834</v>
      </c>
      <c r="I2205" s="177">
        <f>_xll.qlInterestRateIndexValueDate(Index1M,$H2205)</f>
        <v>54836</v>
      </c>
      <c r="J2205" s="182">
        <f>IFERROR(_xll.qlIndexFixing(Index1M,$H2205,TRUE,_xll.ohTrigger(RecalcTrigger,Trigger1M)),NA())</f>
        <v>1.5608939582690669E-2</v>
      </c>
      <c r="K2205" s="44">
        <f>IFERROR(_xll.qlIndexFixing(Index3M,H2205,TRUE,_xll.ohTrigger(RecalcTrigger,Trigger3M)),NA())</f>
        <v>1.5928617311402802E-2</v>
      </c>
      <c r="L2205" s="44">
        <f>IFERROR(_xll.qlIndexFixing(Index6M,$H2205,TRUE,_xll.ohTrigger(RecalcTrigger,Trigger6M)),NA())</f>
        <v>1.584034978945149E-2</v>
      </c>
      <c r="M2205" s="183">
        <f>IFERROR(_xll.qlIndexFixing(Index1Y,$H2205,TRUE,_xll.ohTrigger(RecalcTrigger,Trigger1Y)),NA())</f>
        <v>1.6222512723688669E-2</v>
      </c>
      <c r="N2205" s="182">
        <f>IFERROR(_xll.qlIndexFixing(ONIndex1M,I2205,TRUE,_xll.ohTrigger(RecalcTrigger,Trigger1M)),NA())</f>
        <v>1.5601786602568168E-2</v>
      </c>
      <c r="O2205" s="44">
        <f>IFERROR(_xll.qlIndexFixing(ONIndex3M,I2205,TRUE,_xll.ohTrigger(RecalcTrigger,Trigger3M)),NA())</f>
        <v>1.590498658281092E-2</v>
      </c>
      <c r="P2205" s="44">
        <f>IFERROR(_xll.qlIndexFixing(ONIndex6M,I2205,TRUE,_xll.ohTrigger(RecalcTrigger,Trigger6M)),NA())</f>
        <v>1.5822489844090626E-2</v>
      </c>
      <c r="Q2205" s="183">
        <f>IFERROR(_xll.qlIndexFixing(ONIndex1Y,I2205,TRUE,_xll.ohTrigger(RecalcTrigger,Trigger1Y)),NA())</f>
        <v>1.611455982053478E-2</v>
      </c>
    </row>
    <row r="2206" spans="2:17" x14ac:dyDescent="0.2">
      <c r="B2206" s="39" t="s">
        <v>42</v>
      </c>
      <c r="D2206" s="42">
        <f>_xll.qlCalendarAdvance(Calendar,$D2205,B2206,"f",FALSE)</f>
        <v>54841</v>
      </c>
      <c r="E2206" s="177">
        <f>_xll.qlInterestRateIndexValueDate(IndexON,D2206)</f>
        <v>54841</v>
      </c>
      <c r="F2206" s="193">
        <f>IFERROR(_xll.qlIndexFixing(IndexON,D2206,TRUE,_xll.ohTrigger(RecalcTrigger,TriggerON)),NA())</f>
        <v>1.5710053624156117E-2</v>
      </c>
      <c r="H2206" s="42">
        <f>_xll.qlCalendarAdvance(Calendar,$H2205,B2206,"f",FALSE)</f>
        <v>54841</v>
      </c>
      <c r="I2206" s="177">
        <f>_xll.qlInterestRateIndexValueDate(Index1M,$H2206)</f>
        <v>54843</v>
      </c>
      <c r="J2206" s="182">
        <f>IFERROR(_xll.qlIndexFixing(Index1M,$H2206,TRUE,_xll.ohTrigger(RecalcTrigger,Trigger1M)),NA())</f>
        <v>1.5607462717400607E-2</v>
      </c>
      <c r="K2206" s="44">
        <f>IFERROR(_xll.qlIndexFixing(Index3M,H2206,TRUE,_xll.ohTrigger(RecalcTrigger,Trigger3M)),NA())</f>
        <v>1.5927271866621597E-2</v>
      </c>
      <c r="L2206" s="44">
        <f>IFERROR(_xll.qlIndexFixing(Index6M,$H2206,TRUE,_xll.ohTrigger(RecalcTrigger,Trigger6M)),NA())</f>
        <v>1.583650312246699E-2</v>
      </c>
      <c r="M2206" s="183">
        <f>IFERROR(_xll.qlIndexFixing(Index1Y,$H2206,TRUE,_xll.ohTrigger(RecalcTrigger,Trigger1Y)),NA())</f>
        <v>1.6221446916665321E-2</v>
      </c>
      <c r="N2206" s="182">
        <f>IFERROR(_xll.qlIndexFixing(ONIndex1M,I2206,TRUE,_xll.ohTrigger(RecalcTrigger,Trigger1M)),NA())</f>
        <v>1.5600348857764956E-2</v>
      </c>
      <c r="O2206" s="44">
        <f>IFERROR(_xll.qlIndexFixing(ONIndex3M,I2206,TRUE,_xll.ohTrigger(RecalcTrigger,Trigger3M)),NA())</f>
        <v>1.5903810803736818E-2</v>
      </c>
      <c r="P2206" s="44">
        <f>IFERROR(_xll.qlIndexFixing(ONIndex6M,I2206,TRUE,_xll.ohTrigger(RecalcTrigger,Trigger6M)),NA())</f>
        <v>1.5819206139902064E-2</v>
      </c>
      <c r="Q2206" s="183">
        <f>IFERROR(_xll.qlIndexFixing(ONIndex1Y,I2206,TRUE,_xll.ohTrigger(RecalcTrigger,Trigger1Y)),NA())</f>
        <v>1.6113849174033135E-2</v>
      </c>
    </row>
    <row r="2207" spans="2:17" x14ac:dyDescent="0.2">
      <c r="B2207" s="39" t="s">
        <v>42</v>
      </c>
      <c r="D2207" s="42">
        <f>_xll.qlCalendarAdvance(Calendar,$D2206,B2207,"f",FALSE)</f>
        <v>54848</v>
      </c>
      <c r="E2207" s="177">
        <f>_xll.qlInterestRateIndexValueDate(IndexON,D2207)</f>
        <v>54848</v>
      </c>
      <c r="F2207" s="193">
        <f>IFERROR(_xll.qlIndexFixing(IndexON,D2207,TRUE,_xll.ohTrigger(RecalcTrigger,TriggerON)),NA())</f>
        <v>1.5709183662133697E-2</v>
      </c>
      <c r="H2207" s="42">
        <f>_xll.qlCalendarAdvance(Calendar,$H2206,B2207,"f",FALSE)</f>
        <v>54848</v>
      </c>
      <c r="I2207" s="177">
        <f>_xll.qlInterestRateIndexValueDate(Index1M,$H2207)</f>
        <v>54850</v>
      </c>
      <c r="J2207" s="182">
        <f>IFERROR(_xll.qlIndexFixing(Index1M,$H2207,TRUE,_xll.ohTrigger(RecalcTrigger,Trigger1M)),NA())</f>
        <v>1.5606870134518558E-2</v>
      </c>
      <c r="K2207" s="44">
        <f>IFERROR(_xll.qlIndexFixing(Index3M,H2207,TRUE,_xll.ohTrigger(RecalcTrigger,Trigger3M)),NA())</f>
        <v>1.5926641103996674E-2</v>
      </c>
      <c r="L2207" s="44">
        <f>IFERROR(_xll.qlIndexFixing(Index6M,$H2207,TRUE,_xll.ohTrigger(RecalcTrigger,Trigger6M)),NA())</f>
        <v>1.5832879201765866E-2</v>
      </c>
      <c r="M2207" s="183">
        <f>IFERROR(_xll.qlIndexFixing(Index1Y,$H2207,TRUE,_xll.ohTrigger(RecalcTrigger,Trigger1Y)),NA())</f>
        <v>1.6220367367458032E-2</v>
      </c>
      <c r="N2207" s="182">
        <f>IFERROR(_xll.qlIndexFixing(ONIndex1M,I2207,TRUE,_xll.ohTrigger(RecalcTrigger,Trigger1M)),NA())</f>
        <v>1.5598883594254431E-2</v>
      </c>
      <c r="O2207" s="44">
        <f>IFERROR(_xll.qlIndexFixing(ONIndex3M,I2207,TRUE,_xll.ohTrigger(RecalcTrigger,Trigger3M)),NA())</f>
        <v>1.5902606445363787E-2</v>
      </c>
      <c r="P2207" s="44">
        <f>IFERROR(_xll.qlIndexFixing(ONIndex6M,I2207,TRUE,_xll.ohTrigger(RecalcTrigger,Trigger6M)),NA())</f>
        <v>1.5815879720282311E-2</v>
      </c>
      <c r="Q2207" s="183">
        <f>IFERROR(_xll.qlIndexFixing(ONIndex1Y,I2207,TRUE,_xll.ohTrigger(RecalcTrigger,Trigger1Y)),NA())</f>
        <v>1.6113125676371354E-2</v>
      </c>
    </row>
    <row r="2208" spans="2:17" x14ac:dyDescent="0.2">
      <c r="B2208" s="39" t="s">
        <v>42</v>
      </c>
      <c r="D2208" s="42">
        <f>_xll.qlCalendarAdvance(Calendar,$D2207,B2208,"f",FALSE)</f>
        <v>54855</v>
      </c>
      <c r="E2208" s="177">
        <f>_xll.qlInterestRateIndexValueDate(IndexON,D2208)</f>
        <v>54855</v>
      </c>
      <c r="F2208" s="193">
        <f>IFERROR(_xll.qlIndexFixing(IndexON,D2208,TRUE,_xll.ohTrigger(RecalcTrigger,TriggerON)),NA())</f>
        <v>1.5708284085800273E-2</v>
      </c>
      <c r="H2208" s="42">
        <f>_xll.qlCalendarAdvance(Calendar,$H2207,B2208,"f",FALSE)</f>
        <v>54855</v>
      </c>
      <c r="I2208" s="177">
        <f>_xll.qlInterestRateIndexValueDate(Index1M,$H2208)</f>
        <v>54857</v>
      </c>
      <c r="J2208" s="182">
        <f>IFERROR(_xll.qlIndexFixing(Index1M,$H2208,TRUE,_xll.ohTrigger(RecalcTrigger,Trigger1M)),NA())</f>
        <v>1.5605555236877032E-2</v>
      </c>
      <c r="K2208" s="44">
        <f>IFERROR(_xll.qlIndexFixing(Index3M,H2208,TRUE,_xll.ohTrigger(RecalcTrigger,Trigger3M)),NA())</f>
        <v>1.5925231127138798E-2</v>
      </c>
      <c r="L2208" s="44">
        <f>IFERROR(_xll.qlIndexFixing(Index6M,$H2208,TRUE,_xll.ohTrigger(RecalcTrigger,Trigger6M)),NA())</f>
        <v>1.58289275551598E-2</v>
      </c>
      <c r="M2208" s="183">
        <f>IFERROR(_xll.qlIndexFixing(Index1Y,$H2208,TRUE,_xll.ohTrigger(RecalcTrigger,Trigger1Y)),NA())</f>
        <v>1.6219274049313632E-2</v>
      </c>
      <c r="N2208" s="182">
        <f>IFERROR(_xll.qlIndexFixing(ONIndex1M,I2208,TRUE,_xll.ohTrigger(RecalcTrigger,Trigger1M)),NA())</f>
        <v>1.5597390760477836E-2</v>
      </c>
      <c r="O2208" s="44">
        <f>IFERROR(_xll.qlIndexFixing(ONIndex3M,I2208,TRUE,_xll.ohTrigger(RecalcTrigger,Trigger3M)),NA())</f>
        <v>1.5901373451656653E-2</v>
      </c>
      <c r="P2208" s="44">
        <f>IFERROR(_xll.qlIndexFixing(ONIndex6M,I2208,TRUE,_xll.ohTrigger(RecalcTrigger,Trigger6M)),NA())</f>
        <v>1.5812510503856458E-2</v>
      </c>
      <c r="Q2208" s="183">
        <f>IFERROR(_xll.qlIndexFixing(ONIndex1Y,I2208,TRUE,_xll.ohTrigger(RecalcTrigger,Trigger1Y)),NA())</f>
        <v>1.6112389301250474E-2</v>
      </c>
    </row>
    <row r="2209" spans="2:17" x14ac:dyDescent="0.2">
      <c r="B2209" s="39" t="s">
        <v>42</v>
      </c>
      <c r="D2209" s="42">
        <f>_xll.qlCalendarAdvance(Calendar,$D2208,B2209,"f",FALSE)</f>
        <v>54862</v>
      </c>
      <c r="E2209" s="177">
        <f>_xll.qlInterestRateIndexValueDate(IndexON,D2209)</f>
        <v>54862</v>
      </c>
      <c r="F2209" s="193">
        <f>IFERROR(_xll.qlIndexFixing(IndexON,D2209,TRUE,_xll.ohTrigger(RecalcTrigger,TriggerON)),NA())</f>
        <v>1.5707354838321308E-2</v>
      </c>
      <c r="H2209" s="42">
        <f>_xll.qlCalendarAdvance(Calendar,$H2208,B2209,"f",FALSE)</f>
        <v>54862</v>
      </c>
      <c r="I2209" s="177">
        <f>_xll.qlInterestRateIndexValueDate(Index1M,$H2209)</f>
        <v>54864</v>
      </c>
      <c r="J2209" s="182">
        <f>IFERROR(_xll.qlIndexFixing(Index1M,$H2209,TRUE,_xll.ohTrigger(RecalcTrigger,Trigger1M)),NA())</f>
        <v>1.5603761685500372E-2</v>
      </c>
      <c r="K2209" s="44">
        <f>IFERROR(_xll.qlIndexFixing(Index3M,H2209,TRUE,_xll.ohTrigger(RecalcTrigger,Trigger3M)),NA())</f>
        <v>1.5923792008229538E-2</v>
      </c>
      <c r="L2209" s="44">
        <f>IFERROR(_xll.qlIndexFixing(Index6M,$H2209,TRUE,_xll.ohTrigger(RecalcTrigger,Trigger6M)),NA())</f>
        <v>1.5824931645866024E-2</v>
      </c>
      <c r="M2209" s="183">
        <f>IFERROR(_xll.qlIndexFixing(Index1Y,$H2209,TRUE,_xll.ohTrigger(RecalcTrigger,Trigger1Y)),NA())</f>
        <v>1.6218166935478721E-2</v>
      </c>
      <c r="N2209" s="182">
        <f>IFERROR(_xll.qlIndexFixing(ONIndex1M,I2209,TRUE,_xll.ohTrigger(RecalcTrigger,Trigger1M)),NA())</f>
        <v>1.5595870304636605E-2</v>
      </c>
      <c r="O2209" s="44">
        <f>IFERROR(_xll.qlIndexFixing(ONIndex3M,I2209,TRUE,_xll.ohTrigger(RecalcTrigger,Trigger3M)),NA())</f>
        <v>1.5900111765860814E-2</v>
      </c>
      <c r="P2209" s="44">
        <f>IFERROR(_xll.qlIndexFixing(ONIndex6M,I2209,TRUE,_xll.ohTrigger(RecalcTrigger,Trigger6M)),NA())</f>
        <v>1.5809098408370303E-2</v>
      </c>
      <c r="Q2209" s="183">
        <f>IFERROR(_xll.qlIndexFixing(ONIndex1Y,I2209,TRUE,_xll.ohTrigger(RecalcTrigger,Trigger1Y)),NA())</f>
        <v>1.6111640022291596E-2</v>
      </c>
    </row>
    <row r="2210" spans="2:17" x14ac:dyDescent="0.2">
      <c r="B2210" s="39" t="s">
        <v>42</v>
      </c>
      <c r="D2210" s="42">
        <f>_xll.qlCalendarAdvance(Calendar,$D2209,B2210,"f",FALSE)</f>
        <v>54869</v>
      </c>
      <c r="E2210" s="177">
        <f>_xll.qlInterestRateIndexValueDate(IndexON,D2210)</f>
        <v>54869</v>
      </c>
      <c r="F2210" s="193">
        <f>IFERROR(_xll.qlIndexFixing(IndexON,D2210,TRUE,_xll.ohTrigger(RecalcTrigger,TriggerON)),NA())</f>
        <v>1.5706395862622458E-2</v>
      </c>
      <c r="H2210" s="42">
        <f>_xll.qlCalendarAdvance(Calendar,$H2209,B2210,"f",FALSE)</f>
        <v>54869</v>
      </c>
      <c r="I2210" s="177">
        <f>_xll.qlInterestRateIndexValueDate(Index1M,$H2210)</f>
        <v>54871</v>
      </c>
      <c r="J2210" s="182">
        <f>IFERROR(_xll.qlIndexFixing(Index1M,$H2210,TRUE,_xll.ohTrigger(RecalcTrigger,Trigger1M)),NA())</f>
        <v>1.5602165793084655E-2</v>
      </c>
      <c r="K2210" s="44">
        <f>IFERROR(_xll.qlIndexFixing(Index3M,H2210,TRUE,_xll.ohTrigger(RecalcTrigger,Trigger3M)),NA())</f>
        <v>1.5922323690754105E-2</v>
      </c>
      <c r="L2210" s="44">
        <f>IFERROR(_xll.qlIndexFixing(Index6M,$H2210,TRUE,_xll.ohTrigger(RecalcTrigger,Trigger6M)),NA())</f>
        <v>1.5820891391654834E-2</v>
      </c>
      <c r="M2210" s="183">
        <f>IFERROR(_xll.qlIndexFixing(Index1Y,$H2210,TRUE,_xll.ohTrigger(RecalcTrigger,Trigger1Y)),NA())</f>
        <v>1.6217045999201443E-2</v>
      </c>
      <c r="N2210" s="182">
        <f>IFERROR(_xll.qlIndexFixing(ONIndex1M,I2210,TRUE,_xll.ohTrigger(RecalcTrigger,Trigger1M)),NA())</f>
        <v>1.5594322174852238E-2</v>
      </c>
      <c r="O2210" s="44">
        <f>IFERROR(_xll.qlIndexFixing(ONIndex3M,I2210,TRUE,_xll.ohTrigger(RecalcTrigger,Trigger3M)),NA())</f>
        <v>1.5898821331941093E-2</v>
      </c>
      <c r="P2210" s="44">
        <f>IFERROR(_xll.qlIndexFixing(ONIndex6M,I2210,TRUE,_xll.ohTrigger(RecalcTrigger,Trigger6M)),NA())</f>
        <v>1.5805643352289067E-2</v>
      </c>
      <c r="Q2210" s="183">
        <f>IFERROR(_xll.qlIndexFixing(ONIndex1Y,I2210,TRUE,_xll.ohTrigger(RecalcTrigger,Trigger1Y)),NA())</f>
        <v>1.6110877813035884E-2</v>
      </c>
    </row>
    <row r="2211" spans="2:17" x14ac:dyDescent="0.2">
      <c r="B2211" s="39" t="s">
        <v>42</v>
      </c>
      <c r="D2211" s="42">
        <f>_xll.qlCalendarAdvance(Calendar,$D2210,B2211,"f",FALSE)</f>
        <v>54876</v>
      </c>
      <c r="E2211" s="177">
        <f>_xll.qlInterestRateIndexValueDate(IndexON,D2211)</f>
        <v>54876</v>
      </c>
      <c r="F2211" s="193">
        <f>IFERROR(_xll.qlIndexFixing(IndexON,D2211,TRUE,_xll.ohTrigger(RecalcTrigger,TriggerON)),NA())</f>
        <v>1.570540710114976E-2</v>
      </c>
      <c r="H2211" s="42">
        <f>_xll.qlCalendarAdvance(Calendar,$H2210,B2211,"f",FALSE)</f>
        <v>54876</v>
      </c>
      <c r="I2211" s="177">
        <f>_xll.qlInterestRateIndexValueDate(Index1M,$H2211)</f>
        <v>54878</v>
      </c>
      <c r="J2211" s="182">
        <f>IFERROR(_xll.qlIndexFixing(Index1M,$H2211,TRUE,_xll.ohTrigger(RecalcTrigger,Trigger1M)),NA())</f>
        <v>1.5599883079816331E-2</v>
      </c>
      <c r="K2211" s="44">
        <f>IFERROR(_xll.qlIndexFixing(Index3M,H2211,TRUE,_xll.ohTrigger(RecalcTrigger,Trigger3M)),NA())</f>
        <v>1.5920587051043322E-2</v>
      </c>
      <c r="L2211" s="44">
        <f>IFERROR(_xll.qlIndexFixing(Index6M,$H2211,TRUE,_xll.ohTrigger(RecalcTrigger,Trigger6M)),NA())</f>
        <v>1.5816689976642241E-2</v>
      </c>
      <c r="M2211" s="183">
        <f>IFERROR(_xll.qlIndexFixing(Index1Y,$H2211,TRUE,_xll.ohTrigger(RecalcTrigger,Trigger1Y)),NA())</f>
        <v>1.6215638101244993E-2</v>
      </c>
      <c r="N2211" s="182">
        <f>IFERROR(_xll.qlIndexFixing(ONIndex1M,I2211,TRUE,_xll.ohTrigger(RecalcTrigger,Trigger1M)),NA())</f>
        <v>1.5592746319565975E-2</v>
      </c>
      <c r="O2211" s="44">
        <f>IFERROR(_xll.qlIndexFixing(ONIndex3M,I2211,TRUE,_xll.ohTrigger(RecalcTrigger,Trigger3M)),NA())</f>
        <v>1.5897502093622506E-2</v>
      </c>
      <c r="P2211" s="44">
        <f>IFERROR(_xll.qlIndexFixing(ONIndex6M,I2211,TRUE,_xll.ohTrigger(RecalcTrigger,Trigger6M)),NA())</f>
        <v>1.5802145253518418E-2</v>
      </c>
      <c r="Q2211" s="183">
        <f>IFERROR(_xll.qlIndexFixing(ONIndex1Y,I2211,TRUE,_xll.ohTrigger(RecalcTrigger,Trigger1Y)),NA())</f>
        <v>1.6110102647264313E-2</v>
      </c>
    </row>
    <row r="2212" spans="2:17" x14ac:dyDescent="0.2">
      <c r="B2212" s="39" t="s">
        <v>42</v>
      </c>
      <c r="D2212" s="42">
        <f>_xll.qlCalendarAdvance(Calendar,$D2211,B2212,"f",FALSE)</f>
        <v>54883</v>
      </c>
      <c r="E2212" s="177">
        <f>_xll.qlInterestRateIndexValueDate(IndexON,D2212)</f>
        <v>54883</v>
      </c>
      <c r="F2212" s="193">
        <f>IFERROR(_xll.qlIndexFixing(IndexON,D2212,TRUE,_xll.ohTrigger(RecalcTrigger,TriggerON)),NA())</f>
        <v>1.5704388497308486E-2</v>
      </c>
      <c r="H2212" s="42">
        <f>_xll.qlCalendarAdvance(Calendar,$H2211,B2212,"f",FALSE)</f>
        <v>54883</v>
      </c>
      <c r="I2212" s="177">
        <f>_xll.qlInterestRateIndexValueDate(Index1M,$H2212)</f>
        <v>54885</v>
      </c>
      <c r="J2212" s="182">
        <f>IFERROR(_xll.qlIndexFixing(Index1M,$H2212,TRUE,_xll.ohTrigger(RecalcTrigger,Trigger1M)),NA())</f>
        <v>1.5598890413557054E-2</v>
      </c>
      <c r="K2212" s="44">
        <f>IFERROR(_xll.qlIndexFixing(Index3M,H2212,TRUE,_xll.ohTrigger(RecalcTrigger,Trigger3M)),NA())</f>
        <v>1.5919062338557822E-2</v>
      </c>
      <c r="L2212" s="44">
        <f>IFERROR(_xll.qlIndexFixing(Index6M,$H2212,TRUE,_xll.ohTrigger(RecalcTrigger,Trigger6M)),NA())</f>
        <v>1.5812584822064442E-2</v>
      </c>
      <c r="M2212" s="183">
        <f>IFERROR(_xll.qlIndexFixing(Index1Y,$H2212,TRUE,_xll.ohTrigger(RecalcTrigger,Trigger1Y)),NA())</f>
        <v>1.6214762552314087E-2</v>
      </c>
      <c r="N2212" s="182">
        <f>IFERROR(_xll.qlIndexFixing(ONIndex1M,I2212,TRUE,_xll.ohTrigger(RecalcTrigger,Trigger1M)),NA())</f>
        <v>1.5590679397172735E-2</v>
      </c>
      <c r="O2212" s="44">
        <f>IFERROR(_xll.qlIndexFixing(ONIndex3M,I2212,TRUE,_xll.ohTrigger(RecalcTrigger,Trigger3M)),NA())</f>
        <v>1.5895763514501837E-2</v>
      </c>
      <c r="P2212" s="44">
        <f>IFERROR(_xll.qlIndexFixing(ONIndex6M,I2212,TRUE,_xll.ohTrigger(RecalcTrigger,Trigger6M)),NA())</f>
        <v>1.579758432004752E-2</v>
      </c>
      <c r="Q2212" s="183">
        <f>IFERROR(_xll.qlIndexFixing(ONIndex1Y,I2212,TRUE,_xll.ohTrigger(RecalcTrigger,Trigger1Y)),NA())</f>
        <v>1.6109086924878113E-2</v>
      </c>
    </row>
    <row r="2213" spans="2:17" x14ac:dyDescent="0.2">
      <c r="B2213" s="39" t="s">
        <v>42</v>
      </c>
      <c r="D2213" s="42">
        <f>_xll.qlCalendarAdvance(Calendar,$D2212,B2213,"f",FALSE)</f>
        <v>54890</v>
      </c>
      <c r="E2213" s="177">
        <f>_xll.qlInterestRateIndexValueDate(IndexON,D2213)</f>
        <v>54890</v>
      </c>
      <c r="F2213" s="193">
        <f>IFERROR(_xll.qlIndexFixing(IndexON,D2213,TRUE,_xll.ohTrigger(RecalcTrigger,TriggerON)),NA())</f>
        <v>1.570333999362461E-2</v>
      </c>
      <c r="H2213" s="42">
        <f>_xll.qlCalendarAdvance(Calendar,$H2212,B2213,"f",FALSE)</f>
        <v>54890</v>
      </c>
      <c r="I2213" s="177">
        <f>_xll.qlInterestRateIndexValueDate(Index1M,$H2213)</f>
        <v>54892</v>
      </c>
      <c r="J2213" s="182">
        <f>IFERROR(_xll.qlIndexFixing(Index1M,$H2213,TRUE,_xll.ohTrigger(RecalcTrigger,Trigger1M)),NA())</f>
        <v>1.5597210822890506E-2</v>
      </c>
      <c r="K2213" s="44">
        <f>IFERROR(_xll.qlIndexFixing(Index3M,H2213,TRUE,_xll.ohTrigger(RecalcTrigger,Trigger3M)),NA())</f>
        <v>1.5917508263310433E-2</v>
      </c>
      <c r="L2213" s="44">
        <f>IFERROR(_xll.qlIndexFixing(Index6M,$H2213,TRUE,_xll.ohTrigger(RecalcTrigger,Trigger6M)),NA())</f>
        <v>1.5808450305204853E-2</v>
      </c>
      <c r="M2213" s="183">
        <f>IFERROR(_xll.qlIndexFixing(Index1Y,$H2213,TRUE,_xll.ohTrigger(RecalcTrigger,Trigger1Y)),NA())</f>
        <v>1.6213599988202699E-2</v>
      </c>
      <c r="N2213" s="182">
        <f>IFERROR(_xll.qlIndexFixing(ONIndex1M,I2213,TRUE,_xll.ohTrigger(RecalcTrigger,Trigger1M)),NA())</f>
        <v>1.5589511225533315E-2</v>
      </c>
      <c r="O2213" s="44">
        <f>IFERROR(_xll.qlIndexFixing(ONIndex3M,I2213,TRUE,_xll.ohTrigger(RecalcTrigger,Trigger3M)),NA())</f>
        <v>1.589477697820918E-2</v>
      </c>
      <c r="P2213" s="44">
        <f>IFERROR(_xll.qlIndexFixing(ONIndex6M,I2213,TRUE,_xll.ohTrigger(RecalcTrigger,Trigger6M)),NA())</f>
        <v>1.5795019601130278E-2</v>
      </c>
      <c r="Q2213" s="183">
        <f>IFERROR(_xll.qlIndexFixing(ONIndex1Y,I2213,TRUE,_xll.ohTrigger(RecalcTrigger,Trigger1Y)),NA())</f>
        <v>1.6108513340498121E-2</v>
      </c>
    </row>
    <row r="2214" spans="2:17" x14ac:dyDescent="0.2">
      <c r="B2214" s="39" t="s">
        <v>42</v>
      </c>
      <c r="D2214" s="42">
        <f>_xll.qlCalendarAdvance(Calendar,$D2213,B2214,"f",FALSE)</f>
        <v>54897</v>
      </c>
      <c r="E2214" s="177">
        <f>_xll.qlInterestRateIndexValueDate(IndexON,D2214)</f>
        <v>54897</v>
      </c>
      <c r="F2214" s="193">
        <f>IFERROR(_xll.qlIndexFixing(IndexON,D2214,TRUE,_xll.ohTrigger(RecalcTrigger,TriggerON)),NA())</f>
        <v>1.5702261533103723E-2</v>
      </c>
      <c r="H2214" s="42">
        <f>_xll.qlCalendarAdvance(Calendar,$H2213,B2214,"f",FALSE)</f>
        <v>54897</v>
      </c>
      <c r="I2214" s="177">
        <f>_xll.qlInterestRateIndexValueDate(Index1M,$H2214)</f>
        <v>54899</v>
      </c>
      <c r="J2214" s="182">
        <f>IFERROR(_xll.qlIndexFixing(Index1M,$H2214,TRUE,_xll.ohTrigger(RecalcTrigger,Trigger1M)),NA())</f>
        <v>1.5595503229249019E-2</v>
      </c>
      <c r="K2214" s="44">
        <f>IFERROR(_xll.qlIndexFixing(Index3M,H2214,TRUE,_xll.ohTrigger(RecalcTrigger,Trigger3M)),NA())</f>
        <v>1.591592476878987E-2</v>
      </c>
      <c r="L2214" s="44">
        <f>IFERROR(_xll.qlIndexFixing(Index6M,$H2214,TRUE,_xll.ohTrigger(RecalcTrigger,Trigger6M)),NA())</f>
        <v>1.5804288613479628E-2</v>
      </c>
      <c r="M2214" s="183">
        <f>IFERROR(_xll.qlIndexFixing(Index1Y,$H2214,TRUE,_xll.ohTrigger(RecalcTrigger,Trigger1Y)),NA())</f>
        <v>1.621242349464741E-2</v>
      </c>
      <c r="N2214" s="182">
        <f>IFERROR(_xll.qlIndexFixing(ONIndex1M,I2214,TRUE,_xll.ohTrigger(RecalcTrigger,Trigger1M)),NA())</f>
        <v>1.5587851883429593E-2</v>
      </c>
      <c r="O2214" s="44">
        <f>IFERROR(_xll.qlIndexFixing(ONIndex3M,I2214,TRUE,_xll.ohTrigger(RecalcTrigger,Trigger3M)),NA())</f>
        <v>1.5893370988484534E-2</v>
      </c>
      <c r="P2214" s="44">
        <f>IFERROR(_xll.qlIndexFixing(ONIndex6M,I2214,TRUE,_xll.ohTrigger(RecalcTrigger,Trigger6M)),NA())</f>
        <v>1.5791391883723804E-2</v>
      </c>
      <c r="Q2214" s="183">
        <f>IFERROR(_xll.qlIndexFixing(ONIndex1Y,I2214,TRUE,_xll.ohTrigger(RecalcTrigger,Trigger1Y)),NA())</f>
        <v>1.6107699146745702E-2</v>
      </c>
    </row>
    <row r="2215" spans="2:17" x14ac:dyDescent="0.2">
      <c r="B2215" s="39" t="s">
        <v>42</v>
      </c>
      <c r="D2215" s="42">
        <f>_xll.qlCalendarAdvance(Calendar,$D2214,B2215,"f",FALSE)</f>
        <v>54904</v>
      </c>
      <c r="E2215" s="177">
        <f>_xll.qlInterestRateIndexValueDate(IndexON,D2215)</f>
        <v>54904</v>
      </c>
      <c r="F2215" s="193">
        <f>IFERROR(_xll.qlIndexFixing(IndexON,D2215,TRUE,_xll.ohTrigger(RecalcTrigger,TriggerON)),NA())</f>
        <v>1.5701153058751416E-2</v>
      </c>
      <c r="H2215" s="42">
        <f>_xll.qlCalendarAdvance(Calendar,$H2214,B2215,"f",FALSE)</f>
        <v>54904</v>
      </c>
      <c r="I2215" s="177">
        <f>_xll.qlInterestRateIndexValueDate(Index1M,$H2215)</f>
        <v>54906</v>
      </c>
      <c r="J2215" s="182">
        <f>IFERROR(_xll.qlIndexFixing(Index1M,$H2215,TRUE,_xll.ohTrigger(RecalcTrigger,Trigger1M)),NA())</f>
        <v>1.5593767580859008E-2</v>
      </c>
      <c r="K2215" s="44">
        <f>IFERROR(_xll.qlIndexFixing(Index3M,H2215,TRUE,_xll.ohTrigger(RecalcTrigger,Trigger3M)),NA())</f>
        <v>1.5914311798495399E-2</v>
      </c>
      <c r="L2215" s="44">
        <f>IFERROR(_xll.qlIndexFixing(Index6M,$H2215,TRUE,_xll.ohTrigger(RecalcTrigger,Trigger6M)),NA())</f>
        <v>1.5800101939198053E-2</v>
      </c>
      <c r="M2215" s="183">
        <f>IFERROR(_xll.qlIndexFixing(Index1Y,$H2215,TRUE,_xll.ohTrigger(RecalcTrigger,Trigger1Y)),NA())</f>
        <v>1.6211233044898549E-2</v>
      </c>
      <c r="N2215" s="182">
        <f>IFERROR(_xll.qlIndexFixing(ONIndex1M,I2215,TRUE,_xll.ohTrigger(RecalcTrigger,Trigger1M)),NA())</f>
        <v>1.5586164608869524E-2</v>
      </c>
      <c r="O2215" s="44">
        <f>IFERROR(_xll.qlIndexFixing(ONIndex3M,I2215,TRUE,_xll.ohTrigger(RecalcTrigger,Trigger3M)),NA())</f>
        <v>1.5891935969101212E-2</v>
      </c>
      <c r="P2215" s="44">
        <f>IFERROR(_xll.qlIndexFixing(ONIndex6M,I2215,TRUE,_xll.ohTrigger(RecalcTrigger,Trigger6M)),NA())</f>
        <v>1.5787720796289761E-2</v>
      </c>
      <c r="Q2215" s="183">
        <f>IFERROR(_xll.qlIndexFixing(ONIndex1Y,I2215,TRUE,_xll.ohTrigger(RecalcTrigger,Trigger1Y)),NA())</f>
        <v>1.6106871891041763E-2</v>
      </c>
    </row>
    <row r="2216" spans="2:17" x14ac:dyDescent="0.2">
      <c r="B2216" s="39" t="s">
        <v>42</v>
      </c>
      <c r="D2216" s="42">
        <f>_xll.qlCalendarAdvance(Calendar,$D2215,B2216,"f",FALSE)</f>
        <v>54911</v>
      </c>
      <c r="E2216" s="177">
        <f>_xll.qlInterestRateIndexValueDate(IndexON,D2216)</f>
        <v>54911</v>
      </c>
      <c r="F2216" s="193">
        <f>IFERROR(_xll.qlIndexFixing(IndexON,D2216,TRUE,_xll.ohTrigger(RecalcTrigger,TriggerON)),NA())</f>
        <v>1.5700014513013727E-2</v>
      </c>
      <c r="H2216" s="42">
        <f>_xll.qlCalendarAdvance(Calendar,$H2215,B2216,"f",FALSE)</f>
        <v>54911</v>
      </c>
      <c r="I2216" s="177">
        <f>_xll.qlInterestRateIndexValueDate(Index1M,$H2216)</f>
        <v>54913</v>
      </c>
      <c r="J2216" s="182">
        <f>IFERROR(_xll.qlIndexFixing(Index1M,$H2216,TRUE,_xll.ohTrigger(RecalcTrigger,Trigger1M)),NA())</f>
        <v>1.5592003825939393E-2</v>
      </c>
      <c r="K2216" s="44">
        <f>IFERROR(_xll.qlIndexFixing(Index3M,H2216,TRUE,_xll.ohTrigger(RecalcTrigger,Trigger3M)),NA())</f>
        <v>1.5912897451573593E-2</v>
      </c>
      <c r="L2216" s="44">
        <f>IFERROR(_xll.qlIndexFixing(Index6M,$H2216,TRUE,_xll.ohTrigger(RecalcTrigger,Trigger6M)),NA())</f>
        <v>1.5796000644245408E-2</v>
      </c>
      <c r="M2216" s="183">
        <f>IFERROR(_xll.qlIndexFixing(Index1Y,$H2216,TRUE,_xll.ohTrigger(RecalcTrigger,Trigger1Y)),NA())</f>
        <v>1.6210028612208854E-2</v>
      </c>
      <c r="N2216" s="182">
        <f>IFERROR(_xll.qlIndexFixing(ONIndex1M,I2216,TRUE,_xll.ohTrigger(RecalcTrigger,Trigger1M)),NA())</f>
        <v>1.5584449350134477E-2</v>
      </c>
      <c r="O2216" s="44">
        <f>IFERROR(_xll.qlIndexFixing(ONIndex3M,I2216,TRUE,_xll.ohTrigger(RecalcTrigger,Trigger3M)),NA())</f>
        <v>1.5890471863624356E-2</v>
      </c>
      <c r="P2216" s="44">
        <f>IFERROR(_xll.qlIndexFixing(ONIndex6M,I2216,TRUE,_xll.ohTrigger(RecalcTrigger,Trigger6M)),NA())</f>
        <v>1.5784006257213434E-2</v>
      </c>
      <c r="Q2216" s="183">
        <f>IFERROR(_xll.qlIndexFixing(ONIndex1Y,I2216,TRUE,_xll.ohTrigger(RecalcTrigger,Trigger1Y)),NA())</f>
        <v>1.6106031546847532E-2</v>
      </c>
    </row>
    <row r="2217" spans="2:17" x14ac:dyDescent="0.2">
      <c r="B2217" s="39" t="s">
        <v>42</v>
      </c>
      <c r="D2217" s="42">
        <f>_xll.qlCalendarAdvance(Calendar,$D2216,B2217,"f",FALSE)</f>
        <v>54918</v>
      </c>
      <c r="E2217" s="177">
        <f>_xll.qlInterestRateIndexValueDate(IndexON,D2217)</f>
        <v>54918</v>
      </c>
      <c r="F2217" s="193">
        <f>IFERROR(_xll.qlIndexFixing(IndexON,D2217,TRUE,_xll.ohTrigger(RecalcTrigger,TriggerON)),NA())</f>
        <v>1.5698845839455799E-2</v>
      </c>
      <c r="H2217" s="42">
        <f>_xll.qlCalendarAdvance(Calendar,$H2216,B2217,"f",FALSE)</f>
        <v>54918</v>
      </c>
      <c r="I2217" s="177">
        <f>_xll.qlInterestRateIndexValueDate(Index1M,$H2217)</f>
        <v>54920</v>
      </c>
      <c r="J2217" s="182">
        <f>IFERROR(_xll.qlIndexFixing(Index1M,$H2217,TRUE,_xll.ohTrigger(RecalcTrigger,Trigger1M)),NA())</f>
        <v>1.5590211912721585E-2</v>
      </c>
      <c r="K2217" s="44">
        <f>IFERROR(_xll.qlIndexFixing(Index3M,H2217,TRUE,_xll.ohTrigger(RecalcTrigger,Trigger3M)),NA())</f>
        <v>1.5911223161922321E-2</v>
      </c>
      <c r="L2217" s="44">
        <f>IFERROR(_xll.qlIndexFixing(Index6M,$H2217,TRUE,_xll.ohTrigger(RecalcTrigger,Trigger6M)),NA())</f>
        <v>1.5791769462146953E-2</v>
      </c>
      <c r="M2217" s="183">
        <f>IFERROR(_xll.qlIndexFixing(Index1Y,$H2217,TRUE,_xll.ohTrigger(RecalcTrigger,Trigger1Y)),NA())</f>
        <v>1.6208810169830411E-2</v>
      </c>
      <c r="N2217" s="182">
        <f>IFERROR(_xll.qlIndexFixing(ONIndex1M,I2217,TRUE,_xll.ohTrigger(RecalcTrigger,Trigger1M)),NA())</f>
        <v>1.5582706055665696E-2</v>
      </c>
      <c r="O2217" s="44">
        <f>IFERROR(_xll.qlIndexFixing(ONIndex3M,I2217,TRUE,_xll.ohTrigger(RecalcTrigger,Trigger3M)),NA())</f>
        <v>1.5888978615858917E-2</v>
      </c>
      <c r="P2217" s="44">
        <f>IFERROR(_xll.qlIndexFixing(ONIndex6M,I2217,TRUE,_xll.ohTrigger(RecalcTrigger,Trigger6M)),NA())</f>
        <v>1.57802481846403E-2</v>
      </c>
      <c r="Q2217" s="183">
        <f>IFERROR(_xll.qlIndexFixing(ONIndex1Y,I2217,TRUE,_xll.ohTrigger(RecalcTrigger,Trigger1Y)),NA())</f>
        <v>1.6105178087784111E-2</v>
      </c>
    </row>
    <row r="2218" spans="2:17" x14ac:dyDescent="0.2">
      <c r="B2218" s="39" t="s">
        <v>42</v>
      </c>
      <c r="D2218" s="42">
        <f>_xll.qlCalendarAdvance(Calendar,$D2217,B2218,"f",FALSE)</f>
        <v>54925</v>
      </c>
      <c r="E2218" s="177">
        <f>_xll.qlInterestRateIndexValueDate(IndexON,D2218)</f>
        <v>54925</v>
      </c>
      <c r="F2218" s="193">
        <f>IFERROR(_xll.qlIndexFixing(IndexON,D2218,TRUE,_xll.ohTrigger(RecalcTrigger,TriggerON)),NA())</f>
        <v>1.5697646980523672E-2</v>
      </c>
      <c r="H2218" s="42">
        <f>_xll.qlCalendarAdvance(Calendar,$H2217,B2218,"f",FALSE)</f>
        <v>54925</v>
      </c>
      <c r="I2218" s="177">
        <f>_xll.qlInterestRateIndexValueDate(Index1M,$H2218)</f>
        <v>54927</v>
      </c>
      <c r="J2218" s="182">
        <f>IFERROR(_xll.qlIndexFixing(Index1M,$H2218,TRUE,_xll.ohTrigger(RecalcTrigger,Trigger1M)),NA())</f>
        <v>1.5588391789419509E-2</v>
      </c>
      <c r="K2218" s="44">
        <f>IFERROR(_xll.qlIndexFixing(Index3M,H2218,TRUE,_xll.ohTrigger(RecalcTrigger,Trigger3M)),NA())</f>
        <v>1.5909519221652572E-2</v>
      </c>
      <c r="L2218" s="44">
        <f>IFERROR(_xll.qlIndexFixing(Index6M,$H2218,TRUE,_xll.ohTrigger(RecalcTrigger,Trigger6M)),NA())</f>
        <v>1.5787520421597007E-2</v>
      </c>
      <c r="M2218" s="183">
        <f>IFERROR(_xll.qlIndexFixing(Index1Y,$H2218,TRUE,_xll.ohTrigger(RecalcTrigger,Trigger1Y)),NA())</f>
        <v>1.6207577691017269E-2</v>
      </c>
      <c r="N2218" s="182">
        <f>IFERROR(_xll.qlIndexFixing(ONIndex1M,I2218,TRUE,_xll.ohTrigger(RecalcTrigger,Trigger1M)),NA())</f>
        <v>1.5580934673424807E-2</v>
      </c>
      <c r="O2218" s="44">
        <f>IFERROR(_xll.qlIndexFixing(ONIndex3M,I2218,TRUE,_xll.ohTrigger(RecalcTrigger,Trigger3M)),NA())</f>
        <v>1.5887456169130232E-2</v>
      </c>
      <c r="P2218" s="44">
        <f>IFERROR(_xll.qlIndexFixing(ONIndex6M,I2218,TRUE,_xll.ohTrigger(RecalcTrigger,Trigger6M)),NA())</f>
        <v>1.5776446496476026E-2</v>
      </c>
      <c r="Q2218" s="183">
        <f>IFERROR(_xll.qlIndexFixing(ONIndex1Y,I2218,TRUE,_xll.ohTrigger(RecalcTrigger,Trigger1Y)),NA())</f>
        <v>1.6104311487712408E-2</v>
      </c>
    </row>
    <row r="2219" spans="2:17" x14ac:dyDescent="0.2">
      <c r="B2219" s="39" t="s">
        <v>42</v>
      </c>
      <c r="D2219" s="42">
        <f>_xll.qlCalendarAdvance(Calendar,$D2218,B2219,"f",FALSE)</f>
        <v>54932</v>
      </c>
      <c r="E2219" s="177">
        <f>_xll.qlInterestRateIndexValueDate(IndexON,D2219)</f>
        <v>54932</v>
      </c>
      <c r="F2219" s="193">
        <f>IFERROR(_xll.qlIndexFixing(IndexON,D2219,TRUE,_xll.ohTrigger(RecalcTrigger,TriggerON)),NA())</f>
        <v>1.5696417878983127E-2</v>
      </c>
      <c r="H2219" s="42">
        <f>_xll.qlCalendarAdvance(Calendar,$H2218,B2219,"f",FALSE)</f>
        <v>54932</v>
      </c>
      <c r="I2219" s="177">
        <f>_xll.qlInterestRateIndexValueDate(Index1M,$H2219)</f>
        <v>54934</v>
      </c>
      <c r="J2219" s="182">
        <f>IFERROR(_xll.qlIndexFixing(Index1M,$H2219,TRUE,_xll.ohTrigger(RecalcTrigger,Trigger1M)),NA())</f>
        <v>1.5586543404264575E-2</v>
      </c>
      <c r="K2219" s="44">
        <f>IFERROR(_xll.qlIndexFixing(Index3M,H2219,TRUE,_xll.ohTrigger(RecalcTrigger,Trigger3M)),NA())</f>
        <v>1.5907785574257365E-2</v>
      </c>
      <c r="L2219" s="44">
        <f>IFERROR(_xll.qlIndexFixing(Index6M,$H2219,TRUE,_xll.ohTrigger(RecalcTrigger,Trigger6M)),NA())</f>
        <v>1.5783255699802372E-2</v>
      </c>
      <c r="M2219" s="183">
        <f>IFERROR(_xll.qlIndexFixing(Index1Y,$H2219,TRUE,_xll.ohTrigger(RecalcTrigger,Trigger1Y)),NA())</f>
        <v>1.6206331149023038E-2</v>
      </c>
      <c r="N2219" s="182">
        <f>IFERROR(_xll.qlIndexFixing(ONIndex1M,I2219,TRUE,_xll.ohTrigger(RecalcTrigger,Trigger1M)),NA())</f>
        <v>1.5579135151932988E-2</v>
      </c>
      <c r="O2219" s="44">
        <f>IFERROR(_xll.qlIndexFixing(ONIndex3M,I2219,TRUE,_xll.ohTrigger(RecalcTrigger,Trigger3M)),NA())</f>
        <v>1.5885904467562995E-2</v>
      </c>
      <c r="P2219" s="44">
        <f>IFERROR(_xll.qlIndexFixing(ONIndex6M,I2219,TRUE,_xll.ohTrigger(RecalcTrigger,Trigger6M)),NA())</f>
        <v>1.5772601111185836E-2</v>
      </c>
      <c r="Q2219" s="183">
        <f>IFERROR(_xll.qlIndexFixing(ONIndex1Y,I2219,TRUE,_xll.ohTrigger(RecalcTrigger,Trigger1Y)),NA())</f>
        <v>1.6103431720093653E-2</v>
      </c>
    </row>
    <row r="2220" spans="2:17" x14ac:dyDescent="0.2">
      <c r="B2220" s="39" t="s">
        <v>42</v>
      </c>
      <c r="D2220" s="42">
        <f>_xll.qlCalendarAdvance(Calendar,$D2219,B2220,"f",FALSE)</f>
        <v>54939</v>
      </c>
      <c r="E2220" s="177">
        <f>_xll.qlInterestRateIndexValueDate(IndexON,D2220)</f>
        <v>54939</v>
      </c>
      <c r="F2220" s="193">
        <f>IFERROR(_xll.qlIndexFixing(IndexON,D2220,TRUE,_xll.ohTrigger(RecalcTrigger,TriggerON)),NA())</f>
        <v>1.5695158478079563E-2</v>
      </c>
      <c r="H2220" s="42">
        <f>_xll.qlCalendarAdvance(Calendar,$H2219,B2220,"f",FALSE)</f>
        <v>54939</v>
      </c>
      <c r="I2220" s="177">
        <f>_xll.qlInterestRateIndexValueDate(Index1M,$H2220)</f>
        <v>54941</v>
      </c>
      <c r="J2220" s="182">
        <f>IFERROR(_xll.qlIndexFixing(Index1M,$H2220,TRUE,_xll.ohTrigger(RecalcTrigger,Trigger1M)),NA())</f>
        <v>1.5584666705475703E-2</v>
      </c>
      <c r="K2220" s="44">
        <f>IFERROR(_xll.qlIndexFixing(Index3M,H2220,TRUE,_xll.ohTrigger(RecalcTrigger,Trigger3M)),NA())</f>
        <v>1.5906022163236683E-2</v>
      </c>
      <c r="L2220" s="44">
        <f>IFERROR(_xll.qlIndexFixing(Index6M,$H2220,TRUE,_xll.ohTrigger(RecalcTrigger,Trigger6M)),NA())</f>
        <v>1.5778870902413672E-2</v>
      </c>
      <c r="M2220" s="183">
        <f>IFERROR(_xll.qlIndexFixing(Index1Y,$H2220,TRUE,_xll.ohTrigger(RecalcTrigger,Trigger1Y)),NA())</f>
        <v>1.6205070517102869E-2</v>
      </c>
      <c r="N2220" s="182">
        <f>IFERROR(_xll.qlIndexFixing(ONIndex1M,I2220,TRUE,_xll.ohTrigger(RecalcTrigger,Trigger1M)),NA())</f>
        <v>1.5577307439631483E-2</v>
      </c>
      <c r="O2220" s="44">
        <f>IFERROR(_xll.qlIndexFixing(ONIndex3M,I2220,TRUE,_xll.ohTrigger(RecalcTrigger,Trigger3M)),NA())</f>
        <v>1.5884323454722349E-2</v>
      </c>
      <c r="P2220" s="44">
        <f>IFERROR(_xll.qlIndexFixing(ONIndex6M,I2220,TRUE,_xll.ohTrigger(RecalcTrigger,Trigger6M)),NA())</f>
        <v>1.5768711946755332E-2</v>
      </c>
      <c r="Q2220" s="183">
        <f>IFERROR(_xll.qlIndexFixing(ONIndex1Y,I2220,TRUE,_xll.ohTrigger(RecalcTrigger,Trigger1Y)),NA())</f>
        <v>1.6102538758708818E-2</v>
      </c>
    </row>
    <row r="2221" spans="2:17" x14ac:dyDescent="0.2">
      <c r="B2221" s="39" t="s">
        <v>42</v>
      </c>
      <c r="D2221" s="42">
        <f>_xll.qlCalendarAdvance(Calendar,$D2220,B2221,"f",FALSE)</f>
        <v>54946</v>
      </c>
      <c r="E2221" s="177">
        <f>_xll.qlInterestRateIndexValueDate(IndexON,D2221)</f>
        <v>54946</v>
      </c>
      <c r="F2221" s="193">
        <f>IFERROR(_xll.qlIndexFixing(IndexON,D2221,TRUE,_xll.ohTrigger(RecalcTrigger,TriggerON)),NA())</f>
        <v>1.5693868720578763E-2</v>
      </c>
      <c r="H2221" s="42">
        <f>_xll.qlCalendarAdvance(Calendar,$H2220,B2221,"f",FALSE)</f>
        <v>54946</v>
      </c>
      <c r="I2221" s="177">
        <f>_xll.qlInterestRateIndexValueDate(Index1M,$H2221)</f>
        <v>54948</v>
      </c>
      <c r="J2221" s="182">
        <f>IFERROR(_xll.qlIndexFixing(Index1M,$H2221,TRUE,_xll.ohTrigger(RecalcTrigger,Trigger1M)),NA())</f>
        <v>1.5582761641281806E-2</v>
      </c>
      <c r="K2221" s="44">
        <f>IFERROR(_xll.qlIndexFixing(Index3M,H2221,TRUE,_xll.ohTrigger(RecalcTrigger,Trigger3M)),NA())</f>
        <v>1.5904228932085287E-2</v>
      </c>
      <c r="L2221" s="44">
        <f>IFERROR(_xll.qlIndexFixing(Index6M,$H2221,TRUE,_xll.ohTrigger(RecalcTrigger,Trigger6M)),NA())</f>
        <v>1.5774580645007506E-2</v>
      </c>
      <c r="M2221" s="183">
        <f>IFERROR(_xll.qlIndexFixing(Index1Y,$H2221,TRUE,_xll.ohTrigger(RecalcTrigger,Trigger1Y)),NA())</f>
        <v>1.620379576851257E-2</v>
      </c>
      <c r="N2221" s="182">
        <f>IFERROR(_xll.qlIndexFixing(ONIndex1M,I2221,TRUE,_xll.ohTrigger(RecalcTrigger,Trigger1M)),NA())</f>
        <v>1.5575451484322045E-2</v>
      </c>
      <c r="O2221" s="44">
        <f>IFERROR(_xll.qlIndexFixing(ONIndex3M,I2221,TRUE,_xll.ohTrigger(RecalcTrigger,Trigger3M)),NA())</f>
        <v>1.5882713074093502E-2</v>
      </c>
      <c r="P2221" s="44">
        <f>IFERROR(_xll.qlIndexFixing(ONIndex6M,I2221,TRUE,_xll.ohTrigger(RecalcTrigger,Trigger6M)),NA())</f>
        <v>1.5764778921329992E-2</v>
      </c>
      <c r="Q2221" s="183">
        <f>IFERROR(_xll.qlIndexFixing(ONIndex1Y,I2221,TRUE,_xll.ohTrigger(RecalcTrigger,Trigger1Y)),NA())</f>
        <v>1.6101632577019132E-2</v>
      </c>
    </row>
    <row r="2222" spans="2:17" x14ac:dyDescent="0.2">
      <c r="B2222" s="39" t="s">
        <v>42</v>
      </c>
      <c r="D2222" s="42">
        <f>_xll.qlCalendarAdvance(Calendar,$D2221,B2222,"f",FALSE)</f>
        <v>54953</v>
      </c>
      <c r="E2222" s="177">
        <f>_xll.qlInterestRateIndexValueDate(IndexON,D2222)</f>
        <v>54953</v>
      </c>
      <c r="F2222" s="193">
        <f>IFERROR(_xll.qlIndexFixing(IndexON,D2222,TRUE,_xll.ohTrigger(RecalcTrigger,TriggerON)),NA())</f>
        <v>1.5692548549166574E-2</v>
      </c>
      <c r="H2222" s="42">
        <f>_xll.qlCalendarAdvance(Calendar,$H2221,B2222,"f",FALSE)</f>
        <v>54953</v>
      </c>
      <c r="I2222" s="177">
        <f>_xll.qlInterestRateIndexValueDate(Index1M,$H2222)</f>
        <v>54955</v>
      </c>
      <c r="J2222" s="182">
        <f>IFERROR(_xll.qlIndexFixing(Index1M,$H2222,TRUE,_xll.ohTrigger(RecalcTrigger,Trigger1M)),NA())</f>
        <v>1.5580828159906801E-2</v>
      </c>
      <c r="K2222" s="44">
        <f>IFERROR(_xll.qlIndexFixing(Index3M,H2222,TRUE,_xll.ohTrigger(RecalcTrigger,Trigger3M)),NA())</f>
        <v>1.590240582430576E-2</v>
      </c>
      <c r="L2222" s="44">
        <f>IFERROR(_xll.qlIndexFixing(Index6M,$H2222,TRUE,_xll.ohTrigger(RecalcTrigger,Trigger6M)),NA())</f>
        <v>1.5770280888070122E-2</v>
      </c>
      <c r="M2222" s="183">
        <f>IFERROR(_xll.qlIndexFixing(Index1Y,$H2222,TRUE,_xll.ohTrigger(RecalcTrigger,Trigger1Y)),NA())</f>
        <v>1.6202506876507719E-2</v>
      </c>
      <c r="N2222" s="182">
        <f>IFERROR(_xll.qlIndexFixing(ONIndex1M,I2222,TRUE,_xll.ohTrigger(RecalcTrigger,Trigger1M)),NA())</f>
        <v>1.5573567234765662E-2</v>
      </c>
      <c r="O2222" s="44">
        <f>IFERROR(_xll.qlIndexFixing(ONIndex3M,I2222,TRUE,_xll.ohTrigger(RecalcTrigger,Trigger3M)),NA())</f>
        <v>1.5881073269641277E-2</v>
      </c>
      <c r="P2222" s="44">
        <f>IFERROR(_xll.qlIndexFixing(ONIndex6M,I2222,TRUE,_xll.ohTrigger(RecalcTrigger,Trigger6M)),NA())</f>
        <v>1.57608019532951E-2</v>
      </c>
      <c r="Q2222" s="183">
        <f>IFERROR(_xll.qlIndexFixing(ONIndex1Y,I2222,TRUE,_xll.ohTrigger(RecalcTrigger,Trigger1Y)),NA())</f>
        <v>1.6100713148645696E-2</v>
      </c>
    </row>
    <row r="2223" spans="2:17" x14ac:dyDescent="0.2">
      <c r="B2223" s="39" t="s">
        <v>42</v>
      </c>
      <c r="D2223" s="42">
        <f>_xll.qlCalendarAdvance(Calendar,$D2222,B2223,"f",FALSE)</f>
        <v>54960</v>
      </c>
      <c r="E2223" s="177">
        <f>_xll.qlInterestRateIndexValueDate(IndexON,D2223)</f>
        <v>54960</v>
      </c>
      <c r="F2223" s="193">
        <f>IFERROR(_xll.qlIndexFixing(IndexON,D2223,TRUE,_xll.ohTrigger(RecalcTrigger,TriggerON)),NA())</f>
        <v>1.5691197907088394E-2</v>
      </c>
      <c r="H2223" s="42">
        <f>_xll.qlCalendarAdvance(Calendar,$H2222,B2223,"f",FALSE)</f>
        <v>54960</v>
      </c>
      <c r="I2223" s="177">
        <f>_xll.qlInterestRateIndexValueDate(Index1M,$H2223)</f>
        <v>54962</v>
      </c>
      <c r="J2223" s="182">
        <f>IFERROR(_xll.qlIndexFixing(Index1M,$H2223,TRUE,_xll.ohTrigger(RecalcTrigger,Trigger1M)),NA())</f>
        <v>1.5578866209572106E-2</v>
      </c>
      <c r="K2223" s="44">
        <f>IFERROR(_xll.qlIndexFixing(Index3M,H2223,TRUE,_xll.ohTrigger(RecalcTrigger,Trigger3M)),NA())</f>
        <v>1.590055278339635E-2</v>
      </c>
      <c r="L2223" s="44">
        <f>IFERROR(_xll.qlIndexFixing(Index6M,$H2223,TRUE,_xll.ohTrigger(RecalcTrigger,Trigger6M)),NA())</f>
        <v>1.5765973863010461E-2</v>
      </c>
      <c r="M2223" s="183">
        <f>IFERROR(_xll.qlIndexFixing(Index1Y,$H2223,TRUE,_xll.ohTrigger(RecalcTrigger,Trigger1Y)),NA())</f>
        <v>1.6201203814345873E-2</v>
      </c>
      <c r="N2223" s="182">
        <f>IFERROR(_xll.qlIndexFixing(ONIndex1M,I2223,TRUE,_xll.ohTrigger(RecalcTrigger,Trigger1M)),NA())</f>
        <v>1.557165463892396E-2</v>
      </c>
      <c r="O2223" s="44">
        <f>IFERROR(_xll.qlIndexFixing(ONIndex3M,I2223,TRUE,_xll.ohTrigger(RecalcTrigger,Trigger3M)),NA())</f>
        <v>1.5879403985010754E-2</v>
      </c>
      <c r="P2223" s="44">
        <f>IFERROR(_xll.qlIndexFixing(ONIndex6M,I2223,TRUE,_xll.ohTrigger(RecalcTrigger,Trigger6M)),NA())</f>
        <v>1.5756780960716199E-2</v>
      </c>
      <c r="Q2223" s="183">
        <f>IFERROR(_xll.qlIndexFixing(ONIndex1Y,I2223,TRUE,_xll.ohTrigger(RecalcTrigger,Trigger1Y)),NA())</f>
        <v>1.6099780447289547E-2</v>
      </c>
    </row>
    <row r="2224" spans="2:17" x14ac:dyDescent="0.2">
      <c r="B2224" s="39" t="s">
        <v>42</v>
      </c>
      <c r="D2224" s="42">
        <f>_xll.qlCalendarAdvance(Calendar,$D2223,B2224,"f",FALSE)</f>
        <v>54967</v>
      </c>
      <c r="E2224" s="177">
        <f>_xll.qlInterestRateIndexValueDate(IndexON,D2224)</f>
        <v>54967</v>
      </c>
      <c r="F2224" s="193">
        <f>IFERROR(_xll.qlIndexFixing(IndexON,D2224,TRUE,_xll.ohTrigger(RecalcTrigger,TriggerON)),NA())</f>
        <v>1.5689816736950135E-2</v>
      </c>
      <c r="H2224" s="42">
        <f>_xll.qlCalendarAdvance(Calendar,$H2223,B2224,"f",FALSE)</f>
        <v>54967</v>
      </c>
      <c r="I2224" s="177">
        <f>_xll.qlInterestRateIndexValueDate(Index1M,$H2224)</f>
        <v>54969</v>
      </c>
      <c r="J2224" s="182">
        <f>IFERROR(_xll.qlIndexFixing(Index1M,$H2224,TRUE,_xll.ohTrigger(RecalcTrigger,Trigger1M)),NA())</f>
        <v>1.5576298573857112E-2</v>
      </c>
      <c r="K2224" s="44">
        <f>IFERROR(_xll.qlIndexFixing(Index3M,H2224,TRUE,_xll.ohTrigger(RecalcTrigger,Trigger3M)),NA())</f>
        <v>1.5898669752857027E-2</v>
      </c>
      <c r="L2224" s="44">
        <f>IFERROR(_xll.qlIndexFixing(Index6M,$H2224,TRUE,_xll.ohTrigger(RecalcTrigger,Trigger6M)),NA())</f>
        <v>1.5761661806127099E-2</v>
      </c>
      <c r="M2224" s="183">
        <f>IFERROR(_xll.qlIndexFixing(Index1Y,$H2224,TRUE,_xll.ohTrigger(RecalcTrigger,Trigger1Y)),NA())</f>
        <v>1.6199886555285252E-2</v>
      </c>
      <c r="N2224" s="182">
        <f>IFERROR(_xll.qlIndexFixing(ONIndex1M,I2224,TRUE,_xll.ohTrigger(RecalcTrigger,Trigger1M)),NA())</f>
        <v>1.5569713645318117E-2</v>
      </c>
      <c r="O2224" s="44">
        <f>IFERROR(_xll.qlIndexFixing(ONIndex3M,I2224,TRUE,_xll.ohTrigger(RecalcTrigger,Trigger3M)),NA())</f>
        <v>1.5877705163607203E-2</v>
      </c>
      <c r="P2224" s="44">
        <f>IFERROR(_xll.qlIndexFixing(ONIndex6M,I2224,TRUE,_xll.ohTrigger(RecalcTrigger,Trigger6M)),NA())</f>
        <v>1.5752715861498956E-2</v>
      </c>
      <c r="Q2224" s="183">
        <f>IFERROR(_xll.qlIndexFixing(ONIndex1Y,I2224,TRUE,_xll.ohTrigger(RecalcTrigger,Trigger1Y)),NA())</f>
        <v>1.6098834446811594E-2</v>
      </c>
    </row>
    <row r="2225" spans="2:17" x14ac:dyDescent="0.2">
      <c r="B2225" s="39" t="s">
        <v>42</v>
      </c>
      <c r="D2225" s="42">
        <f>_xll.qlCalendarAdvance(Calendar,$D2224,B2225,"f",FALSE)</f>
        <v>54974</v>
      </c>
      <c r="E2225" s="177">
        <f>_xll.qlInterestRateIndexValueDate(IndexON,D2225)</f>
        <v>54974</v>
      </c>
      <c r="F2225" s="193">
        <f>IFERROR(_xll.qlIndexFixing(IndexON,D2225,TRUE,_xll.ohTrigger(RecalcTrigger,TriggerON)),NA())</f>
        <v>1.5688404981917259E-2</v>
      </c>
      <c r="H2225" s="42">
        <f>_xll.qlCalendarAdvance(Calendar,$H2224,B2225,"f",FALSE)</f>
        <v>54974</v>
      </c>
      <c r="I2225" s="177">
        <f>_xll.qlInterestRateIndexValueDate(Index1M,$H2225)</f>
        <v>54976</v>
      </c>
      <c r="J2225" s="182">
        <f>IFERROR(_xll.qlIndexFixing(Index1M,$H2225,TRUE,_xll.ohTrigger(RecalcTrigger,Trigger1M)),NA())</f>
        <v>1.5574856694936801E-2</v>
      </c>
      <c r="K2225" s="44">
        <f>IFERROR(_xll.qlIndexFixing(Index3M,H2225,TRUE,_xll.ohTrigger(RecalcTrigger,Trigger3M)),NA())</f>
        <v>1.5896756676187774E-2</v>
      </c>
      <c r="L2225" s="44">
        <f>IFERROR(_xll.qlIndexFixing(Index6M,$H2225,TRUE,_xll.ohTrigger(RecalcTrigger,Trigger6M)),NA())</f>
        <v>1.5757460592545722E-2</v>
      </c>
      <c r="M2225" s="183">
        <f>IFERROR(_xll.qlIndexFixing(Index1Y,$H2225,TRUE,_xll.ohTrigger(RecalcTrigger,Trigger1Y)),NA())</f>
        <v>1.6198555072583404E-2</v>
      </c>
      <c r="N2225" s="182">
        <f>IFERROR(_xll.qlIndexFixing(ONIndex1M,I2225,TRUE,_xll.ohTrigger(RecalcTrigger,Trigger1M)),NA())</f>
        <v>1.5567744201989697E-2</v>
      </c>
      <c r="O2225" s="44">
        <f>IFERROR(_xll.qlIndexFixing(ONIndex3M,I2225,TRUE,_xll.ohTrigger(RecalcTrigger,Trigger3M)),NA())</f>
        <v>1.5875976749395448E-2</v>
      </c>
      <c r="P2225" s="44">
        <f>IFERROR(_xll.qlIndexFixing(ONIndex6M,I2225,TRUE,_xll.ohTrigger(RecalcTrigger,Trigger6M)),NA())</f>
        <v>1.5748606574028656E-2</v>
      </c>
      <c r="Q2225" s="183">
        <f>IFERROR(_xll.qlIndexFixing(ONIndex1Y,I2225,TRUE,_xll.ohTrigger(RecalcTrigger,Trigger1Y)),NA())</f>
        <v>1.6097875120433258E-2</v>
      </c>
    </row>
    <row r="2226" spans="2:17" x14ac:dyDescent="0.2">
      <c r="B2226" s="39" t="s">
        <v>42</v>
      </c>
      <c r="D2226" s="42">
        <f>_xll.qlCalendarAdvance(Calendar,$D2225,B2226,"f",FALSE)</f>
        <v>54981</v>
      </c>
      <c r="E2226" s="177">
        <f>_xll.qlInterestRateIndexValueDate(IndexON,D2226)</f>
        <v>54981</v>
      </c>
      <c r="F2226" s="193">
        <f>IFERROR(_xll.qlIndexFixing(IndexON,D2226,TRUE,_xll.ohTrigger(RecalcTrigger,TriggerON)),NA())</f>
        <v>1.5686962584275932E-2</v>
      </c>
      <c r="H2226" s="42">
        <f>_xll.qlCalendarAdvance(Calendar,$H2225,B2226,"f",FALSE)</f>
        <v>54981</v>
      </c>
      <c r="I2226" s="177">
        <f>_xll.qlInterestRateIndexValueDate(Index1M,$H2226)</f>
        <v>54983</v>
      </c>
      <c r="J2226" s="182">
        <f>IFERROR(_xll.qlIndexFixing(Index1M,$H2226,TRUE,_xll.ohTrigger(RecalcTrigger,Trigger1M)),NA())</f>
        <v>1.5572809027081524E-2</v>
      </c>
      <c r="K2226" s="44">
        <f>IFERROR(_xll.qlIndexFixing(Index3M,H2226,TRUE,_xll.ohTrigger(RecalcTrigger,Trigger3M)),NA())</f>
        <v>1.5894813496891171E-2</v>
      </c>
      <c r="L2226" s="44">
        <f>IFERROR(_xll.qlIndexFixing(Index6M,$H2226,TRUE,_xll.ohTrigger(RecalcTrigger,Trigger6M)),NA())</f>
        <v>1.575314746783801E-2</v>
      </c>
      <c r="M2226" s="183">
        <f>IFERROR(_xll.qlIndexFixing(Index1Y,$H2226,TRUE,_xll.ohTrigger(RecalcTrigger,Trigger1Y)),NA())</f>
        <v>1.6197209339500078E-2</v>
      </c>
      <c r="N2226" s="182">
        <f>IFERROR(_xll.qlIndexFixing(ONIndex1M,I2226,TRUE,_xll.ohTrigger(RecalcTrigger,Trigger1M)),NA())</f>
        <v>1.5565746257459878E-2</v>
      </c>
      <c r="O2226" s="44">
        <f>IFERROR(_xll.qlIndexFixing(ONIndex3M,I2226,TRUE,_xll.ohTrigger(RecalcTrigger,Trigger3M)),NA())</f>
        <v>1.5874218685940633E-2</v>
      </c>
      <c r="P2226" s="44">
        <f>IFERROR(_xll.qlIndexFixing(ONIndex6M,I2226,TRUE,_xll.ohTrigger(RecalcTrigger,Trigger6M)),NA())</f>
        <v>1.5744453016530713E-2</v>
      </c>
      <c r="Q2226" s="183">
        <f>IFERROR(_xll.qlIndexFixing(ONIndex1Y,I2226,TRUE,_xll.ohTrigger(RecalcTrigger,Trigger1Y)),NA())</f>
        <v>1.6096902442095384E-2</v>
      </c>
    </row>
    <row r="2227" spans="2:17" x14ac:dyDescent="0.2">
      <c r="B2227" s="39" t="s">
        <v>42</v>
      </c>
      <c r="D2227" s="42">
        <f>_xll.qlCalendarAdvance(Calendar,$D2226,B2227,"f",FALSE)</f>
        <v>54988</v>
      </c>
      <c r="E2227" s="177">
        <f>_xll.qlInterestRateIndexValueDate(IndexON,D2227)</f>
        <v>54988</v>
      </c>
      <c r="F2227" s="193">
        <f>IFERROR(_xll.qlIndexFixing(IndexON,D2227,TRUE,_xll.ohTrigger(RecalcTrigger,TriggerON)),NA())</f>
        <v>1.5685489487591298E-2</v>
      </c>
      <c r="H2227" s="42">
        <f>_xll.qlCalendarAdvance(Calendar,$H2226,B2227,"f",FALSE)</f>
        <v>54988</v>
      </c>
      <c r="I2227" s="177">
        <f>_xll.qlInterestRateIndexValueDate(Index1M,$H2227)</f>
        <v>54990</v>
      </c>
      <c r="J2227" s="182">
        <f>IFERROR(_xll.qlIndexFixing(Index1M,$H2227,TRUE,_xll.ohTrigger(RecalcTrigger,Trigger1M)),NA())</f>
        <v>1.5570732683174715E-2</v>
      </c>
      <c r="K2227" s="44">
        <f>IFERROR(_xll.qlIndexFixing(Index3M,H2227,TRUE,_xll.ohTrigger(RecalcTrigger,Trigger3M)),NA())</f>
        <v>1.5892840158471547E-2</v>
      </c>
      <c r="L2227" s="44">
        <f>IFERROR(_xll.qlIndexFixing(Index6M,$H2227,TRUE,_xll.ohTrigger(RecalcTrigger,Trigger6M)),NA())</f>
        <v>1.5748836252670782E-2</v>
      </c>
      <c r="M2227" s="183">
        <f>IFERROR(_xll.qlIndexFixing(Index1Y,$H2227,TRUE,_xll.ohTrigger(RecalcTrigger,Trigger1Y)),NA())</f>
        <v>1.6195849329295242E-2</v>
      </c>
      <c r="N2227" s="182">
        <f>IFERROR(_xll.qlIndexFixing(ONIndex1M,I2227,TRUE,_xll.ohTrigger(RecalcTrigger,Trigger1M)),NA())</f>
        <v>1.5563719759770223E-2</v>
      </c>
      <c r="O2227" s="44">
        <f>IFERROR(_xll.qlIndexFixing(ONIndex3M,I2227,TRUE,_xll.ohTrigger(RecalcTrigger,Trigger3M)),NA())</f>
        <v>1.5872430916967772E-2</v>
      </c>
      <c r="P2227" s="44">
        <f>IFERROR(_xll.qlIndexFixing(ONIndex6M,I2227,TRUE,_xll.ohTrigger(RecalcTrigger,Trigger6M)),NA())</f>
        <v>1.5740255106910794E-2</v>
      </c>
      <c r="Q2227" s="183">
        <f>IFERROR(_xll.qlIndexFixing(ONIndex1Y,I2227,TRUE,_xll.ohTrigger(RecalcTrigger,Trigger1Y)),NA())</f>
        <v>1.6095916385259201E-2</v>
      </c>
    </row>
    <row r="2228" spans="2:17" x14ac:dyDescent="0.2">
      <c r="B2228" s="39" t="s">
        <v>42</v>
      </c>
      <c r="D2228" s="42">
        <f>_xll.qlCalendarAdvance(Calendar,$D2227,B2228,"f",FALSE)</f>
        <v>54995</v>
      </c>
      <c r="E2228" s="177">
        <f>_xll.qlInterestRateIndexValueDate(IndexON,D2228)</f>
        <v>54995</v>
      </c>
      <c r="F2228" s="193">
        <f>IFERROR(_xll.qlIndexFixing(IndexON,D2228,TRUE,_xll.ohTrigger(RecalcTrigger,TriggerON)),NA())</f>
        <v>1.5683985634469266E-2</v>
      </c>
      <c r="H2228" s="42">
        <f>_xll.qlCalendarAdvance(Calendar,$H2227,B2228,"f",FALSE)</f>
        <v>54995</v>
      </c>
      <c r="I2228" s="177">
        <f>_xll.qlInterestRateIndexValueDate(Index1M,$H2228)</f>
        <v>54997</v>
      </c>
      <c r="J2228" s="182">
        <f>IFERROR(_xll.qlIndexFixing(Index1M,$H2228,TRUE,_xll.ohTrigger(RecalcTrigger,Trigger1M)),NA())</f>
        <v>1.5568627611442787E-2</v>
      </c>
      <c r="K2228" s="44">
        <f>IFERROR(_xll.qlIndexFixing(Index3M,H2228,TRUE,_xll.ohTrigger(RecalcTrigger,Trigger3M)),NA())</f>
        <v>1.5890836604430612E-2</v>
      </c>
      <c r="L2228" s="44">
        <f>IFERROR(_xll.qlIndexFixing(Index6M,$H2228,TRUE,_xll.ohTrigger(RecalcTrigger,Trigger6M)),NA())</f>
        <v>1.5744529167529338E-2</v>
      </c>
      <c r="M2228" s="183">
        <f>IFERROR(_xll.qlIndexFixing(Index1Y,$H2228,TRUE,_xll.ohTrigger(RecalcTrigger,Trigger1Y)),NA())</f>
        <v>1.6194475015230171E-2</v>
      </c>
      <c r="N2228" s="182">
        <f>IFERROR(_xll.qlIndexFixing(ONIndex1M,I2228,TRUE,_xll.ohTrigger(RecalcTrigger,Trigger1M)),NA())</f>
        <v>1.5561664657282037E-2</v>
      </c>
      <c r="O2228" s="44">
        <f>IFERROR(_xll.qlIndexFixing(ONIndex3M,I2228,TRUE,_xll.ohTrigger(RecalcTrigger,Trigger3M)),NA())</f>
        <v>1.587061338604201E-2</v>
      </c>
      <c r="P2228" s="44">
        <f>IFERROR(_xll.qlIndexFixing(ONIndex6M,I2228,TRUE,_xll.ohTrigger(RecalcTrigger,Trigger6M)),NA())</f>
        <v>1.573601276387393E-2</v>
      </c>
      <c r="Q2228" s="183">
        <f>IFERROR(_xll.qlIndexFixing(ONIndex1Y,I2228,TRUE,_xll.ohTrigger(RecalcTrigger,Trigger1Y)),NA())</f>
        <v>1.609491692354581E-2</v>
      </c>
    </row>
    <row r="2229" spans="2:17" x14ac:dyDescent="0.2">
      <c r="B2229" s="39" t="s">
        <v>42</v>
      </c>
      <c r="D2229" s="42">
        <f>_xll.qlCalendarAdvance(Calendar,$D2228,B2229,"f",FALSE)</f>
        <v>55002</v>
      </c>
      <c r="E2229" s="177">
        <f>_xll.qlInterestRateIndexValueDate(IndexON,D2229)</f>
        <v>55002</v>
      </c>
      <c r="F2229" s="193">
        <f>IFERROR(_xll.qlIndexFixing(IndexON,D2229,TRUE,_xll.ohTrigger(RecalcTrigger,TriggerON)),NA())</f>
        <v>1.5682450967835493E-2</v>
      </c>
      <c r="H2229" s="42">
        <f>_xll.qlCalendarAdvance(Calendar,$H2228,B2229,"f",FALSE)</f>
        <v>55002</v>
      </c>
      <c r="I2229" s="177">
        <f>_xll.qlInterestRateIndexValueDate(Index1M,$H2229)</f>
        <v>55004</v>
      </c>
      <c r="J2229" s="182">
        <f>IFERROR(_xll.qlIndexFixing(Index1M,$H2229,TRUE,_xll.ohTrigger(RecalcTrigger,Trigger1M)),NA())</f>
        <v>1.5566493760102162E-2</v>
      </c>
      <c r="K2229" s="44">
        <f>IFERROR(_xll.qlIndexFixing(Index3M,H2229,TRUE,_xll.ohTrigger(RecalcTrigger,Trigger3M)),NA())</f>
        <v>1.5888802778272686E-2</v>
      </c>
      <c r="L2229" s="44">
        <f>IFERROR(_xll.qlIndexFixing(Index6M,$H2229,TRUE,_xll.ohTrigger(RecalcTrigger,Trigger6M)),NA())</f>
        <v>1.5740228437707601E-2</v>
      </c>
      <c r="M2229" s="183">
        <f>IFERROR(_xll.qlIndexFixing(Index1Y,$H2229,TRUE,_xll.ohTrigger(RecalcTrigger,Trigger1Y)),NA())</f>
        <v>1.6193086370566146E-2</v>
      </c>
      <c r="N2229" s="182">
        <f>IFERROR(_xll.qlIndexFixing(ONIndex1M,I2229,TRUE,_xll.ohTrigger(RecalcTrigger,Trigger1M)),NA())</f>
        <v>1.5559580898436565E-2</v>
      </c>
      <c r="O2229" s="44">
        <f>IFERROR(_xll.qlIndexFixing(ONIndex3M,I2229,TRUE,_xll.ohTrigger(RecalcTrigger,Trigger3M)),NA())</f>
        <v>1.5868766037128168E-2</v>
      </c>
      <c r="P2229" s="44">
        <f>IFERROR(_xll.qlIndexFixing(ONIndex6M,I2229,TRUE,_xll.ohTrigger(RecalcTrigger,Trigger6M)),NA())</f>
        <v>1.5731725904766236E-2</v>
      </c>
      <c r="Q2229" s="183">
        <f>IFERROR(_xll.qlIndexFixing(ONIndex1Y,I2229,TRUE,_xll.ohTrigger(RecalcTrigger,Trigger1Y)),NA())</f>
        <v>1.6093904030896056E-2</v>
      </c>
    </row>
    <row r="2230" spans="2:17" x14ac:dyDescent="0.2">
      <c r="B2230" s="39" t="s">
        <v>42</v>
      </c>
      <c r="D2230" s="42">
        <f>_xll.qlCalendarAdvance(Calendar,$D2229,B2230,"f",FALSE)</f>
        <v>55009</v>
      </c>
      <c r="E2230" s="177">
        <f>_xll.qlInterestRateIndexValueDate(IndexON,D2230)</f>
        <v>55009</v>
      </c>
      <c r="F2230" s="193">
        <f>IFERROR(_xll.qlIndexFixing(IndexON,D2230,TRUE,_xll.ohTrigger(RecalcTrigger,TriggerON)),NA())</f>
        <v>1.5680885430375824E-2</v>
      </c>
      <c r="H2230" s="42">
        <f>_xll.qlCalendarAdvance(Calendar,$H2229,B2230,"f",FALSE)</f>
        <v>55009</v>
      </c>
      <c r="I2230" s="177">
        <f>_xll.qlInterestRateIndexValueDate(Index1M,$H2230)</f>
        <v>55011</v>
      </c>
      <c r="J2230" s="182">
        <f>IFERROR(_xll.qlIndexFixing(Index1M,$H2230,TRUE,_xll.ohTrigger(RecalcTrigger,Trigger1M)),NA())</f>
        <v>1.5564331077389248E-2</v>
      </c>
      <c r="K2230" s="44">
        <f>IFERROR(_xll.qlIndexFixing(Index3M,H2230,TRUE,_xll.ohTrigger(RecalcTrigger,Trigger3M)),NA())</f>
        <v>1.588673862350384E-2</v>
      </c>
      <c r="L2230" s="44">
        <f>IFERROR(_xll.qlIndexFixing(Index6M,$H2230,TRUE,_xll.ohTrigger(RecalcTrigger,Trigger6M)),NA())</f>
        <v>1.5735936293305556E-2</v>
      </c>
      <c r="M2230" s="183">
        <f>IFERROR(_xll.qlIndexFixing(Index1Y,$H2230,TRUE,_xll.ohTrigger(RecalcTrigger,Trigger1Y)),NA())</f>
        <v>1.6191683368564663E-2</v>
      </c>
      <c r="N2230" s="182">
        <f>IFERROR(_xll.qlIndexFixing(ONIndex1M,I2230,TRUE,_xll.ohTrigger(RecalcTrigger,Trigger1M)),NA())</f>
        <v>1.5557468431275367E-2</v>
      </c>
      <c r="O2230" s="44">
        <f>IFERROR(_xll.qlIndexFixing(ONIndex3M,I2230,TRUE,_xll.ohTrigger(RecalcTrigger,Trigger3M)),NA())</f>
        <v>1.5866888813791391E-2</v>
      </c>
      <c r="P2230" s="44">
        <f>IFERROR(_xll.qlIndexFixing(ONIndex6M,I2230,TRUE,_xll.ohTrigger(RecalcTrigger,Trigger6M)),NA())</f>
        <v>1.5727394448452614E-2</v>
      </c>
      <c r="Q2230" s="183">
        <f>IFERROR(_xll.qlIndexFixing(ONIndex1Y,I2230,TRUE,_xll.ohTrigger(RecalcTrigger,Trigger1Y)),NA())</f>
        <v>1.6092877680611295E-2</v>
      </c>
    </row>
    <row r="2231" spans="2:17" x14ac:dyDescent="0.2">
      <c r="B2231" s="39" t="s">
        <v>42</v>
      </c>
      <c r="D2231" s="42">
        <f>_xll.qlCalendarAdvance(Calendar,$D2230,B2231,"f",FALSE)</f>
        <v>55016</v>
      </c>
      <c r="E2231" s="177">
        <f>_xll.qlInterestRateIndexValueDate(IndexON,D2231)</f>
        <v>55016</v>
      </c>
      <c r="F2231" s="193">
        <f>IFERROR(_xll.qlIndexFixing(IndexON,D2231,TRUE,_xll.ohTrigger(RecalcTrigger,TriggerON)),NA())</f>
        <v>1.5679288965255722E-2</v>
      </c>
      <c r="H2231" s="42">
        <f>_xll.qlCalendarAdvance(Calendar,$H2230,B2231,"f",FALSE)</f>
        <v>55016</v>
      </c>
      <c r="I2231" s="177">
        <f>_xll.qlInterestRateIndexValueDate(Index1M,$H2231)</f>
        <v>55018</v>
      </c>
      <c r="J2231" s="182">
        <f>IFERROR(_xll.qlIndexFixing(Index1M,$H2231,TRUE,_xll.ohTrigger(RecalcTrigger,Trigger1M)),NA())</f>
        <v>1.5562139511527961E-2</v>
      </c>
      <c r="K2231" s="44">
        <f>IFERROR(_xll.qlIndexFixing(Index3M,H2231,TRUE,_xll.ohTrigger(RecalcTrigger,Trigger3M)),NA())</f>
        <v>1.5884644083630991E-2</v>
      </c>
      <c r="L2231" s="44">
        <f>IFERROR(_xll.qlIndexFixing(Index6M,$H2231,TRUE,_xll.ohTrigger(RecalcTrigger,Trigger6M)),NA())</f>
        <v>1.5731654969233948E-2</v>
      </c>
      <c r="M2231" s="183">
        <f>IFERROR(_xll.qlIndexFixing(Index1Y,$H2231,TRUE,_xll.ohTrigger(RecalcTrigger,Trigger1Y)),NA())</f>
        <v>1.6190265982490293E-2</v>
      </c>
      <c r="N2231" s="182">
        <f>IFERROR(_xll.qlIndexFixing(ONIndex1M,I2231,TRUE,_xll.ohTrigger(RecalcTrigger,Trigger1M)),NA())</f>
        <v>1.5555327204239688E-2</v>
      </c>
      <c r="O2231" s="44">
        <f>IFERROR(_xll.qlIndexFixing(ONIndex3M,I2231,TRUE,_xll.ohTrigger(RecalcTrigger,Trigger3M)),NA())</f>
        <v>1.586498165943695E-2</v>
      </c>
      <c r="P2231" s="44">
        <f>IFERROR(_xll.qlIndexFixing(ONIndex6M,I2231,TRUE,_xll.ohTrigger(RecalcTrigger,Trigger6M)),NA())</f>
        <v>1.5723018312838732E-2</v>
      </c>
      <c r="Q2231" s="183">
        <f>IFERROR(_xll.qlIndexFixing(ONIndex1Y,I2231,TRUE,_xll.ohTrigger(RecalcTrigger,Trigger1Y)),NA())</f>
        <v>1.6091837846472501E-2</v>
      </c>
    </row>
    <row r="2232" spans="2:17" x14ac:dyDescent="0.2">
      <c r="B2232" s="39" t="s">
        <v>42</v>
      </c>
      <c r="D2232" s="42">
        <f>_xll.qlCalendarAdvance(Calendar,$D2231,B2232,"f",FALSE)</f>
        <v>55023</v>
      </c>
      <c r="E2232" s="177">
        <f>_xll.qlInterestRateIndexValueDate(IndexON,D2232)</f>
        <v>55023</v>
      </c>
      <c r="F2232" s="193">
        <f>IFERROR(_xll.qlIndexFixing(IndexON,D2232,TRUE,_xll.ohTrigger(RecalcTrigger,TriggerON)),NA())</f>
        <v>1.5677661515320906E-2</v>
      </c>
      <c r="H2232" s="42">
        <f>_xll.qlCalendarAdvance(Calendar,$H2231,B2232,"f",FALSE)</f>
        <v>55023</v>
      </c>
      <c r="I2232" s="177">
        <f>_xll.qlInterestRateIndexValueDate(Index1M,$H2232)</f>
        <v>55025</v>
      </c>
      <c r="J2232" s="182">
        <f>IFERROR(_xll.qlIndexFixing(Index1M,$H2232,TRUE,_xll.ohTrigger(RecalcTrigger,Trigger1M)),NA())</f>
        <v>1.5559919010747214E-2</v>
      </c>
      <c r="K2232" s="44">
        <f>IFERROR(_xll.qlIndexFixing(Index3M,H2232,TRUE,_xll.ohTrigger(RecalcTrigger,Trigger3M)),NA())</f>
        <v>1.58825191021576E-2</v>
      </c>
      <c r="L2232" s="44">
        <f>IFERROR(_xll.qlIndexFixing(Index6M,$H2232,TRUE,_xll.ohTrigger(RecalcTrigger,Trigger6M)),NA())</f>
        <v>1.5727386705211295E-2</v>
      </c>
      <c r="M2232" s="183">
        <f>IFERROR(_xll.qlIndexFixing(Index1Y,$H2232,TRUE,_xll.ohTrigger(RecalcTrigger,Trigger1Y)),NA())</f>
        <v>1.618883418560562E-2</v>
      </c>
      <c r="N2232" s="182">
        <f>IFERROR(_xll.qlIndexFixing(ONIndex1M,I2232,TRUE,_xll.ohTrigger(RecalcTrigger,Trigger1M)),NA())</f>
        <v>1.555315716537109E-2</v>
      </c>
      <c r="O2232" s="44">
        <f>IFERROR(_xll.qlIndexFixing(ONIndex3M,I2232,TRUE,_xll.ohTrigger(RecalcTrigger,Trigger3M)),NA())</f>
        <v>1.5863044518029668E-2</v>
      </c>
      <c r="P2232" s="44">
        <f>IFERROR(_xll.qlIndexFixing(ONIndex6M,I2232,TRUE,_xll.ohTrigger(RecalcTrigger,Trigger6M)),NA())</f>
        <v>1.5718597416070068E-2</v>
      </c>
      <c r="Q2232" s="183">
        <f>IFERROR(_xll.qlIndexFixing(ONIndex1Y,I2232,TRUE,_xll.ohTrigger(RecalcTrigger,Trigger1Y)),NA())</f>
        <v>1.6090784502020838E-2</v>
      </c>
    </row>
    <row r="2233" spans="2:17" x14ac:dyDescent="0.2">
      <c r="B2233" s="39" t="s">
        <v>42</v>
      </c>
      <c r="D2233" s="42">
        <f>_xll.qlCalendarAdvance(Calendar,$D2232,B2233,"f",FALSE)</f>
        <v>55030</v>
      </c>
      <c r="E2233" s="177">
        <f>_xll.qlInterestRateIndexValueDate(IndexON,D2233)</f>
        <v>55030</v>
      </c>
      <c r="F2233" s="193">
        <f>IFERROR(_xll.qlIndexFixing(IndexON,D2233,TRUE,_xll.ohTrigger(RecalcTrigger,TriggerON)),NA())</f>
        <v>1.5676003023337159E-2</v>
      </c>
      <c r="H2233" s="42">
        <f>_xll.qlCalendarAdvance(Calendar,$H2232,B2233,"f",FALSE)</f>
        <v>55030</v>
      </c>
      <c r="I2233" s="177">
        <f>_xll.qlInterestRateIndexValueDate(Index1M,$H2233)</f>
        <v>55032</v>
      </c>
      <c r="J2233" s="182">
        <f>IFERROR(_xll.qlIndexFixing(Index1M,$H2233,TRUE,_xll.ohTrigger(RecalcTrigger,Trigger1M)),NA())</f>
        <v>1.5557669523270923E-2</v>
      </c>
      <c r="K2233" s="44">
        <f>IFERROR(_xll.qlIndexFixing(Index3M,H2233,TRUE,_xll.ohTrigger(RecalcTrigger,Trigger3M)),NA())</f>
        <v>1.5880173564966561E-2</v>
      </c>
      <c r="L2233" s="44">
        <f>IFERROR(_xll.qlIndexFixing(Index6M,$H2233,TRUE,_xll.ohTrigger(RecalcTrigger,Trigger6M)),NA())</f>
        <v>1.5722908376262206E-2</v>
      </c>
      <c r="M2233" s="183">
        <f>IFERROR(_xll.qlIndexFixing(Index1Y,$H2233,TRUE,_xll.ohTrigger(RecalcTrigger,Trigger1Y)),NA())</f>
        <v>1.6187387951176094E-2</v>
      </c>
      <c r="N2233" s="182">
        <f>IFERROR(_xll.qlIndexFixing(ONIndex1M,I2233,TRUE,_xll.ohTrigger(RecalcTrigger,Trigger1M)),NA())</f>
        <v>1.5550958263430559E-2</v>
      </c>
      <c r="O2233" s="44">
        <f>IFERROR(_xll.qlIndexFixing(ONIndex3M,I2233,TRUE,_xll.ohTrigger(RecalcTrigger,Trigger3M)),NA())</f>
        <v>1.5861077333374496E-2</v>
      </c>
      <c r="P2233" s="44">
        <f>IFERROR(_xll.qlIndexFixing(ONIndex6M,I2233,TRUE,_xll.ohTrigger(RecalcTrigger,Trigger6M)),NA())</f>
        <v>1.5714131676372034E-2</v>
      </c>
      <c r="Q2233" s="183">
        <f>IFERROR(_xll.qlIndexFixing(ONIndex1Y,I2233,TRUE,_xll.ohTrigger(RecalcTrigger,Trigger1Y)),NA())</f>
        <v>1.6089717620957344E-2</v>
      </c>
    </row>
    <row r="2234" spans="2:17" x14ac:dyDescent="0.2">
      <c r="B2234" s="39" t="s">
        <v>42</v>
      </c>
      <c r="D2234" s="42">
        <f>_xll.qlCalendarAdvance(Calendar,$D2233,B2234,"f",FALSE)</f>
        <v>55037</v>
      </c>
      <c r="E2234" s="177">
        <f>_xll.qlInterestRateIndexValueDate(IndexON,D2234)</f>
        <v>55037</v>
      </c>
      <c r="F2234" s="193">
        <f>IFERROR(_xll.qlIndexFixing(IndexON,D2234,TRUE,_xll.ohTrigger(RecalcTrigger,TriggerON)),NA())</f>
        <v>1.56743134321502E-2</v>
      </c>
      <c r="H2234" s="42">
        <f>_xll.qlCalendarAdvance(Calendar,$H2233,B2234,"f",FALSE)</f>
        <v>55037</v>
      </c>
      <c r="I2234" s="177">
        <f>_xll.qlInterestRateIndexValueDate(Index1M,$H2234)</f>
        <v>55039</v>
      </c>
      <c r="J2234" s="182">
        <f>IFERROR(_xll.qlIndexFixing(Index1M,$H2234,TRUE,_xll.ohTrigger(RecalcTrigger,Trigger1M)),NA())</f>
        <v>1.5555390997328E-2</v>
      </c>
      <c r="K2234" s="44">
        <f>IFERROR(_xll.qlIndexFixing(Index3M,H2234,TRUE,_xll.ohTrigger(RecalcTrigger,Trigger3M)),NA())</f>
        <v>1.5877989820090203E-2</v>
      </c>
      <c r="L2234" s="44">
        <f>IFERROR(_xll.qlIndexFixing(Index6M,$H2234,TRUE,_xll.ohTrigger(RecalcTrigger,Trigger6M)),NA())</f>
        <v>1.5718668135071109E-2</v>
      </c>
      <c r="M2234" s="183">
        <f>IFERROR(_xll.qlIndexFixing(Index1Y,$H2234,TRUE,_xll.ohTrigger(RecalcTrigger,Trigger1Y)),NA())</f>
        <v>1.6185927252466269E-2</v>
      </c>
      <c r="N2234" s="182">
        <f>IFERROR(_xll.qlIndexFixing(ONIndex1M,I2234,TRUE,_xll.ohTrigger(RecalcTrigger,Trigger1M)),NA())</f>
        <v>1.5548730446219849E-2</v>
      </c>
      <c r="O2234" s="44">
        <f>IFERROR(_xll.qlIndexFixing(ONIndex3M,I2234,TRUE,_xll.ohTrigger(RecalcTrigger,Trigger3M)),NA())</f>
        <v>1.585908004879677E-2</v>
      </c>
      <c r="P2234" s="44">
        <f>IFERROR(_xll.qlIndexFixing(ONIndex6M,I2234,TRUE,_xll.ohTrigger(RecalcTrigger,Trigger6M)),NA())</f>
        <v>1.5709621011810171E-2</v>
      </c>
      <c r="Q2234" s="183">
        <f>IFERROR(_xll.qlIndexFixing(ONIndex1Y,I2234,TRUE,_xll.ohTrigger(RecalcTrigger,Trigger1Y)),NA())</f>
        <v>1.6088637176983056E-2</v>
      </c>
    </row>
    <row r="2235" spans="2:17" x14ac:dyDescent="0.2">
      <c r="B2235" s="39" t="s">
        <v>42</v>
      </c>
      <c r="D2235" s="42">
        <f>_xll.qlCalendarAdvance(Calendar,$D2234,B2235,"f",FALSE)</f>
        <v>55044</v>
      </c>
      <c r="E2235" s="177">
        <f>_xll.qlInterestRateIndexValueDate(IndexON,D2235)</f>
        <v>55044</v>
      </c>
      <c r="F2235" s="193">
        <f>IFERROR(_xll.qlIndexFixing(IndexON,D2235,TRUE,_xll.ohTrigger(RecalcTrigger,TriggerON)),NA())</f>
        <v>1.567259268492549E-2</v>
      </c>
      <c r="H2235" s="42">
        <f>_xll.qlCalendarAdvance(Calendar,$H2234,B2235,"f",FALSE)</f>
        <v>55044</v>
      </c>
      <c r="I2235" s="177">
        <f>_xll.qlInterestRateIndexValueDate(Index1M,$H2235)</f>
        <v>55046</v>
      </c>
      <c r="J2235" s="182">
        <f>IFERROR(_xll.qlIndexFixing(Index1M,$H2235,TRUE,_xll.ohTrigger(RecalcTrigger,Trigger1M)),NA())</f>
        <v>1.5553083381152355E-2</v>
      </c>
      <c r="K2235" s="44">
        <f>IFERROR(_xll.qlIndexFixing(Index3M,H2235,TRUE,_xll.ohTrigger(RecalcTrigger,Trigger3M)),NA())</f>
        <v>1.5875775469511261E-2</v>
      </c>
      <c r="L2235" s="44">
        <f>IFERROR(_xll.qlIndexFixing(Index6M,$H2235,TRUE,_xll.ohTrigger(RecalcTrigger,Trigger6M)),NA())</f>
        <v>1.5714447840187162E-2</v>
      </c>
      <c r="M2235" s="183">
        <f>IFERROR(_xll.qlIndexFixing(Index1Y,$H2235,TRUE,_xll.ohTrigger(RecalcTrigger,Trigger1Y)),NA())</f>
        <v>1.6184452062743125E-2</v>
      </c>
      <c r="N2235" s="182">
        <f>IFERROR(_xll.qlIndexFixing(ONIndex1M,I2235,TRUE,_xll.ohTrigger(RecalcTrigger,Trigger1M)),NA())</f>
        <v>1.5546473662180205E-2</v>
      </c>
      <c r="O2235" s="44">
        <f>IFERROR(_xll.qlIndexFixing(ONIndex3M,I2235,TRUE,_xll.ohTrigger(RecalcTrigger,Trigger3M)),NA())</f>
        <v>1.5857052608261313E-2</v>
      </c>
      <c r="P2235" s="44">
        <f>IFERROR(_xll.qlIndexFixing(ONIndex6M,I2235,TRUE,_xll.ohTrigger(RecalcTrigger,Trigger6M)),NA())</f>
        <v>1.5705065340609892E-2</v>
      </c>
      <c r="Q2235" s="183">
        <f>IFERROR(_xll.qlIndexFixing(ONIndex1Y,I2235,TRUE,_xll.ohTrigger(RecalcTrigger,Trigger1Y)),NA())</f>
        <v>1.6087543143479266E-2</v>
      </c>
    </row>
    <row r="2236" spans="2:17" x14ac:dyDescent="0.2">
      <c r="B2236" s="39" t="s">
        <v>42</v>
      </c>
      <c r="D2236" s="42">
        <f>_xll.qlCalendarAdvance(Calendar,$D2235,B2236,"f",FALSE)</f>
        <v>55051</v>
      </c>
      <c r="E2236" s="177">
        <f>_xll.qlInterestRateIndexValueDate(IndexON,D2236)</f>
        <v>55051</v>
      </c>
      <c r="F2236" s="193">
        <f>IFERROR(_xll.qlIndexFixing(IndexON,D2236,TRUE,_xll.ohTrigger(RecalcTrigger,TriggerON)),NA())</f>
        <v>1.5670840724268942E-2</v>
      </c>
      <c r="H2236" s="42">
        <f>_xll.qlCalendarAdvance(Calendar,$H2235,B2236,"f",FALSE)</f>
        <v>55051</v>
      </c>
      <c r="I2236" s="177">
        <f>_xll.qlInterestRateIndexValueDate(Index1M,$H2236)</f>
        <v>55053</v>
      </c>
      <c r="J2236" s="182">
        <f>IFERROR(_xll.qlIndexFixing(Index1M,$H2236,TRUE,_xll.ohTrigger(RecalcTrigger,Trigger1M)),NA())</f>
        <v>1.5550746622962908E-2</v>
      </c>
      <c r="K2236" s="44">
        <f>IFERROR(_xll.qlIndexFixing(Index3M,H2236,TRUE,_xll.ohTrigger(RecalcTrigger,Trigger3M)),NA())</f>
        <v>1.5873530456739532E-2</v>
      </c>
      <c r="L2236" s="44">
        <f>IFERROR(_xll.qlIndexFixing(Index6M,$H2236,TRUE,_xll.ohTrigger(RecalcTrigger,Trigger6M)),NA())</f>
        <v>1.5710249811200186E-2</v>
      </c>
      <c r="M2236" s="183">
        <f>IFERROR(_xll.qlIndexFixing(Index1Y,$H2236,TRUE,_xll.ohTrigger(RecalcTrigger,Trigger1Y)),NA())</f>
        <v>1.6182962355273195E-2</v>
      </c>
      <c r="N2236" s="182">
        <f>IFERROR(_xll.qlIndexFixing(ONIndex1M,I2236,TRUE,_xll.ohTrigger(RecalcTrigger,Trigger1M)),NA())</f>
        <v>1.5544187859672931E-2</v>
      </c>
      <c r="O2236" s="44">
        <f>IFERROR(_xll.qlIndexFixing(ONIndex3M,I2236,TRUE,_xll.ohTrigger(RecalcTrigger,Trigger3M)),NA())</f>
        <v>1.5854994955173396E-2</v>
      </c>
      <c r="P2236" s="44">
        <f>IFERROR(_xll.qlIndexFixing(ONIndex6M,I2236,TRUE,_xll.ohTrigger(RecalcTrigger,Trigger6M)),NA())</f>
        <v>1.5700486360135102E-2</v>
      </c>
      <c r="Q2236" s="183">
        <f>IFERROR(_xll.qlIndexFixing(ONIndex1Y,I2236,TRUE,_xll.ohTrigger(RecalcTrigger,Trigger1Y)),NA())</f>
        <v>1.6086435494306883E-2</v>
      </c>
    </row>
    <row r="2237" spans="2:17" x14ac:dyDescent="0.2">
      <c r="B2237" s="39" t="s">
        <v>42</v>
      </c>
      <c r="D2237" s="42">
        <f>_xll.qlCalendarAdvance(Calendar,$D2236,B2237,"f",FALSE)</f>
        <v>55058</v>
      </c>
      <c r="E2237" s="177">
        <f>_xll.qlInterestRateIndexValueDate(IndexON,D2237)</f>
        <v>55058</v>
      </c>
      <c r="F2237" s="193">
        <f>IFERROR(_xll.qlIndexFixing(IndexON,D2237,TRUE,_xll.ohTrigger(RecalcTrigger,TriggerON)),NA())</f>
        <v>1.5669057493106209E-2</v>
      </c>
      <c r="H2237" s="42">
        <f>_xll.qlCalendarAdvance(Calendar,$H2236,B2237,"f",FALSE)</f>
        <v>55058</v>
      </c>
      <c r="I2237" s="177">
        <f>_xll.qlInterestRateIndexValueDate(Index1M,$H2237)</f>
        <v>55060</v>
      </c>
      <c r="J2237" s="182">
        <f>IFERROR(_xll.qlIndexFixing(Index1M,$H2237,TRUE,_xll.ohTrigger(RecalcTrigger,Trigger1M)),NA())</f>
        <v>1.5548380670993567E-2</v>
      </c>
      <c r="K2237" s="44">
        <f>IFERROR(_xll.qlIndexFixing(Index3M,H2237,TRUE,_xll.ohTrigger(RecalcTrigger,Trigger3M)),NA())</f>
        <v>1.5871254725285701E-2</v>
      </c>
      <c r="L2237" s="44">
        <f>IFERROR(_xll.qlIndexFixing(Index6M,$H2237,TRUE,_xll.ohTrigger(RecalcTrigger,Trigger6M)),NA())</f>
        <v>1.5706075261207871E-2</v>
      </c>
      <c r="M2237" s="183">
        <f>IFERROR(_xll.qlIndexFixing(Index1Y,$H2237,TRUE,_xll.ohTrigger(RecalcTrigger,Trigger1Y)),NA())</f>
        <v>1.618145810332455E-2</v>
      </c>
      <c r="N2237" s="182">
        <f>IFERROR(_xll.qlIndexFixing(ONIndex1M,I2237,TRUE,_xll.ohTrigger(RecalcTrigger,Trigger1M)),NA())</f>
        <v>1.5541872986979399E-2</v>
      </c>
      <c r="O2237" s="44">
        <f>IFERROR(_xll.qlIndexFixing(ONIndex3M,I2237,TRUE,_xll.ohTrigger(RecalcTrigger,Trigger3M)),NA())</f>
        <v>1.5852907033657715E-2</v>
      </c>
      <c r="P2237" s="44">
        <f>IFERROR(_xll.qlIndexFixing(ONIndex6M,I2237,TRUE,_xll.ohTrigger(RecalcTrigger,Trigger6M)),NA())</f>
        <v>1.5696176062975908E-2</v>
      </c>
      <c r="Q2237" s="183">
        <f>IFERROR(_xll.qlIndexFixing(ONIndex1Y,I2237,TRUE,_xll.ohTrigger(RecalcTrigger,Trigger1Y)),NA())</f>
        <v>1.6085314203166945E-2</v>
      </c>
    </row>
    <row r="2238" spans="2:17" x14ac:dyDescent="0.2">
      <c r="B2238" s="39" t="s">
        <v>42</v>
      </c>
      <c r="D2238" s="42">
        <f>_xll.qlCalendarAdvance(Calendar,$D2237,B2238,"f",FALSE)</f>
        <v>55065</v>
      </c>
      <c r="E2238" s="177">
        <f>_xll.qlInterestRateIndexValueDate(IndexON,D2238)</f>
        <v>55065</v>
      </c>
      <c r="F2238" s="193">
        <f>IFERROR(_xll.qlIndexFixing(IndexON,D2238,TRUE,_xll.ohTrigger(RecalcTrigger,TriggerON)),NA())</f>
        <v>1.5667242934442882E-2</v>
      </c>
      <c r="H2238" s="42">
        <f>_xll.qlCalendarAdvance(Calendar,$H2237,B2238,"f",FALSE)</f>
        <v>55065</v>
      </c>
      <c r="I2238" s="177">
        <f>_xll.qlInterestRateIndexValueDate(Index1M,$H2238)</f>
        <v>55067</v>
      </c>
      <c r="J2238" s="182">
        <f>IFERROR(_xll.qlIndexFixing(Index1M,$H2238,TRUE,_xll.ohTrigger(RecalcTrigger,Trigger1M)),NA())</f>
        <v>1.5545985473473245E-2</v>
      </c>
      <c r="K2238" s="44">
        <f>IFERROR(_xll.qlIndexFixing(Index3M,H2238,TRUE,_xll.ohTrigger(RecalcTrigger,Trigger3M)),NA())</f>
        <v>1.5869126776235452E-2</v>
      </c>
      <c r="L2238" s="44">
        <f>IFERROR(_xll.qlIndexFixing(Index6M,$H2238,TRUE,_xll.ohTrigger(RecalcTrigger,Trigger6M)),NA())</f>
        <v>1.5701966142116011E-2</v>
      </c>
      <c r="M2238" s="183">
        <f>IFERROR(_xll.qlIndexFixing(Index1Y,$H2238,TRUE,_xll.ohTrigger(RecalcTrigger,Trigger1Y)),NA())</f>
        <v>1.6179939280165253E-2</v>
      </c>
      <c r="N2238" s="182">
        <f>IFERROR(_xll.qlIndexFixing(ONIndex1M,I2238,TRUE,_xll.ohTrigger(RecalcTrigger,Trigger1M)),NA())</f>
        <v>1.5539528992301044E-2</v>
      </c>
      <c r="O2238" s="44">
        <f>IFERROR(_xll.qlIndexFixing(ONIndex3M,I2238,TRUE,_xll.ohTrigger(RecalcTrigger,Trigger3M)),NA())</f>
        <v>1.5850788787039605E-2</v>
      </c>
      <c r="P2238" s="44">
        <f>IFERROR(_xll.qlIndexFixing(ONIndex6M,I2238,TRUE,_xll.ohTrigger(RecalcTrigger,Trigger6M)),NA())</f>
        <v>1.5691879253107999E-2</v>
      </c>
      <c r="Q2238" s="183">
        <f>IFERROR(_xll.qlIndexFixing(ONIndex1Y,I2238,TRUE,_xll.ohTrigger(RecalcTrigger,Trigger1Y)),NA())</f>
        <v>1.6084179243440744E-2</v>
      </c>
    </row>
    <row r="2239" spans="2:17" x14ac:dyDescent="0.2">
      <c r="B2239" s="39" t="s">
        <v>42</v>
      </c>
      <c r="D2239" s="42">
        <f>_xll.qlCalendarAdvance(Calendar,$D2238,B2239,"f",FALSE)</f>
        <v>55072</v>
      </c>
      <c r="E2239" s="177">
        <f>_xll.qlInterestRateIndexValueDate(IndexON,D2239)</f>
        <v>55072</v>
      </c>
      <c r="F2239" s="193">
        <f>IFERROR(_xll.qlIndexFixing(IndexON,D2239,TRUE,_xll.ohTrigger(RecalcTrigger,TriggerON)),NA())</f>
        <v>1.566539699112468E-2</v>
      </c>
      <c r="H2239" s="42">
        <f>_xll.qlCalendarAdvance(Calendar,$H2238,B2239,"f",FALSE)</f>
        <v>55072</v>
      </c>
      <c r="I2239" s="177">
        <f>_xll.qlInterestRateIndexValueDate(Index1M,$H2239)</f>
        <v>55074</v>
      </c>
      <c r="J2239" s="182">
        <f>IFERROR(_xll.qlIndexFixing(Index1M,$H2239,TRUE,_xll.ohTrigger(RecalcTrigger,Trigger1M)),NA())</f>
        <v>1.5543560978630855E-2</v>
      </c>
      <c r="K2239" s="44">
        <f>IFERROR(_xll.qlIndexFixing(Index3M,H2239,TRUE,_xll.ohTrigger(RecalcTrigger,Trigger3M)),NA())</f>
        <v>1.5866787121833061E-2</v>
      </c>
      <c r="L2239" s="44">
        <f>IFERROR(_xll.qlIndexFixing(Index6M,$H2239,TRUE,_xll.ohTrigger(RecalcTrigger,Trigger6M)),NA())</f>
        <v>1.5697822668660238E-2</v>
      </c>
      <c r="M2239" s="183">
        <f>IFERROR(_xll.qlIndexFixing(Index1Y,$H2239,TRUE,_xll.ohTrigger(RecalcTrigger,Trigger1Y)),NA())</f>
        <v>1.6178405859065347E-2</v>
      </c>
      <c r="N2239" s="182">
        <f>IFERROR(_xll.qlIndexFixing(ONIndex1M,I2239,TRUE,_xll.ohTrigger(RecalcTrigger,Trigger1M)),NA())</f>
        <v>1.5537155823839299E-2</v>
      </c>
      <c r="O2239" s="44">
        <f>IFERROR(_xll.qlIndexFixing(ONIndex3M,I2239,TRUE,_xll.ohTrigger(RecalcTrigger,Trigger3M)),NA())</f>
        <v>1.5848640159124017E-2</v>
      </c>
      <c r="P2239" s="44">
        <f>IFERROR(_xll.qlIndexFixing(ONIndex6M,I2239,TRUE,_xll.ohTrigger(RecalcTrigger,Trigger6M)),NA())</f>
        <v>1.5687595976174862E-2</v>
      </c>
      <c r="Q2239" s="183">
        <f>IFERROR(_xll.qlIndexFixing(ONIndex1Y,I2239,TRUE,_xll.ohTrigger(RecalcTrigger,Trigger1Y)),NA())</f>
        <v>1.6083030588909253E-2</v>
      </c>
    </row>
    <row r="2240" spans="2:17" x14ac:dyDescent="0.2">
      <c r="B2240" s="39" t="s">
        <v>42</v>
      </c>
      <c r="D2240" s="42">
        <f>_xll.qlCalendarAdvance(Calendar,$D2239,B2240,"f",FALSE)</f>
        <v>55079</v>
      </c>
      <c r="E2240" s="177">
        <f>_xll.qlInterestRateIndexValueDate(IndexON,D2240)</f>
        <v>55079</v>
      </c>
      <c r="F2240" s="193">
        <f>IFERROR(_xll.qlIndexFixing(IndexON,D2240,TRUE,_xll.ohTrigger(RecalcTrigger,TriggerON)),NA())</f>
        <v>1.5663519605997323E-2</v>
      </c>
      <c r="H2240" s="42">
        <f>_xll.qlCalendarAdvance(Calendar,$H2239,B2240,"f",FALSE)</f>
        <v>55079</v>
      </c>
      <c r="I2240" s="177">
        <f>_xll.qlInterestRateIndexValueDate(Index1M,$H2240)</f>
        <v>55081</v>
      </c>
      <c r="J2240" s="182">
        <f>IFERROR(_xll.qlIndexFixing(Index1M,$H2240,TRUE,_xll.ohTrigger(RecalcTrigger,Trigger1M)),NA())</f>
        <v>1.5541107134695309E-2</v>
      </c>
      <c r="K2240" s="44">
        <f>IFERROR(_xll.qlIndexFixing(Index3M,H2240,TRUE,_xll.ohTrigger(RecalcTrigger,Trigger3M)),NA())</f>
        <v>1.5864416573918572E-2</v>
      </c>
      <c r="L2240" s="44">
        <f>IFERROR(_xll.qlIndexFixing(Index6M,$H2240,TRUE,_xll.ohTrigger(RecalcTrigger,Trigger6M)),NA())</f>
        <v>1.5693693454687734E-2</v>
      </c>
      <c r="M2240" s="183">
        <f>IFERROR(_xll.qlIndexFixing(Index1Y,$H2240,TRUE,_xll.ohTrigger(RecalcTrigger,Trigger1Y)),NA())</f>
        <v>1.6176857813294213E-2</v>
      </c>
      <c r="N2240" s="182">
        <f>IFERROR(_xll.qlIndexFixing(ONIndex1M,I2240,TRUE,_xll.ohTrigger(RecalcTrigger,Trigger1M)),NA())</f>
        <v>1.5534753430035408E-2</v>
      </c>
      <c r="O2240" s="44">
        <f>IFERROR(_xll.qlIndexFixing(ONIndex3M,I2240,TRUE,_xll.ohTrigger(RecalcTrigger,Trigger3M)),NA())</f>
        <v>1.584646109355603E-2</v>
      </c>
      <c r="P2240" s="44">
        <f>IFERROR(_xll.qlIndexFixing(ONIndex6M,I2240,TRUE,_xll.ohTrigger(RecalcTrigger,Trigger6M)),NA())</f>
        <v>1.568332627734037E-2</v>
      </c>
      <c r="Q2240" s="183">
        <f>IFERROR(_xll.qlIndexFixing(ONIndex1Y,I2240,TRUE,_xll.ohTrigger(RecalcTrigger,Trigger1Y)),NA())</f>
        <v>1.6081868213353445E-2</v>
      </c>
    </row>
    <row r="2241" spans="2:17" x14ac:dyDescent="0.2">
      <c r="B2241" s="39" t="s">
        <v>42</v>
      </c>
      <c r="D2241" s="42">
        <f>_xll.qlCalendarAdvance(Calendar,$D2240,B2241,"f",FALSE)</f>
        <v>55086</v>
      </c>
      <c r="E2241" s="177">
        <f>_xll.qlInterestRateIndexValueDate(IndexON,D2241)</f>
        <v>55086</v>
      </c>
      <c r="F2241" s="193">
        <f>IFERROR(_xll.qlIndexFixing(IndexON,D2241,TRUE,_xll.ohTrigger(RecalcTrigger,TriggerON)),NA())</f>
        <v>1.5661610721826591E-2</v>
      </c>
      <c r="H2241" s="42">
        <f>_xll.qlCalendarAdvance(Calendar,$H2240,B2241,"f",FALSE)</f>
        <v>55086</v>
      </c>
      <c r="I2241" s="177">
        <f>_xll.qlInterestRateIndexValueDate(Index1M,$H2241)</f>
        <v>55088</v>
      </c>
      <c r="J2241" s="182">
        <f>IFERROR(_xll.qlIndexFixing(Index1M,$H2241,TRUE,_xll.ohTrigger(RecalcTrigger,Trigger1M)),NA())</f>
        <v>1.553862388989552E-2</v>
      </c>
      <c r="K2241" s="44">
        <f>IFERROR(_xll.qlIndexFixing(Index3M,H2241,TRUE,_xll.ohTrigger(RecalcTrigger,Trigger3M)),NA())</f>
        <v>1.5862015076000657E-2</v>
      </c>
      <c r="L2241" s="44">
        <f>IFERROR(_xll.qlIndexFixing(Index6M,$H2241,TRUE,_xll.ohTrigger(RecalcTrigger,Trigger6M)),NA())</f>
        <v>1.5689578545877117E-2</v>
      </c>
      <c r="M2241" s="183">
        <f>IFERROR(_xll.qlIndexFixing(Index1Y,$H2241,TRUE,_xll.ohTrigger(RecalcTrigger,Trigger1Y)),NA())</f>
        <v>1.6175295116123426E-2</v>
      </c>
      <c r="N2241" s="182">
        <f>IFERROR(_xll.qlIndexFixing(ONIndex1M,I2241,TRUE,_xll.ohTrigger(RecalcTrigger,Trigger1M)),NA())</f>
        <v>1.5532321759090806E-2</v>
      </c>
      <c r="O2241" s="44">
        <f>IFERROR(_xll.qlIndexFixing(ONIndex3M,I2241,TRUE,_xll.ohTrigger(RecalcTrigger,Trigger3M)),NA())</f>
        <v>1.5844251534140597E-2</v>
      </c>
      <c r="P2241" s="44">
        <f>IFERROR(_xll.qlIndexFixing(ONIndex6M,I2241,TRUE,_xll.ohTrigger(RecalcTrigger,Trigger6M)),NA())</f>
        <v>1.5679070202168077E-2</v>
      </c>
      <c r="Q2241" s="183">
        <f>IFERROR(_xll.qlIndexFixing(ONIndex1Y,I2241,TRUE,_xll.ohTrigger(RecalcTrigger,Trigger1Y)),NA())</f>
        <v>1.6080692090154614E-2</v>
      </c>
    </row>
    <row r="2242" spans="2:17" x14ac:dyDescent="0.2">
      <c r="B2242" s="39" t="s">
        <v>42</v>
      </c>
      <c r="D2242" s="42">
        <f>_xll.qlCalendarAdvance(Calendar,$D2241,B2242,"f",FALSE)</f>
        <v>55093</v>
      </c>
      <c r="E2242" s="177">
        <f>_xll.qlInterestRateIndexValueDate(IndexON,D2242)</f>
        <v>55093</v>
      </c>
      <c r="F2242" s="193">
        <f>IFERROR(_xll.qlIndexFixing(IndexON,D2242,TRUE,_xll.ohTrigger(RecalcTrigger,TriggerON)),NA())</f>
        <v>1.5659670281777949E-2</v>
      </c>
      <c r="H2242" s="42">
        <f>_xll.qlCalendarAdvance(Calendar,$H2241,B2242,"f",FALSE)</f>
        <v>55093</v>
      </c>
      <c r="I2242" s="177">
        <f>_xll.qlInterestRateIndexValueDate(Index1M,$H2242)</f>
        <v>55095</v>
      </c>
      <c r="J2242" s="182">
        <f>IFERROR(_xll.qlIndexFixing(Index1M,$H2242,TRUE,_xll.ohTrigger(RecalcTrigger,Trigger1M)),NA())</f>
        <v>1.5536111192462898E-2</v>
      </c>
      <c r="K2242" s="44">
        <f>IFERROR(_xll.qlIndexFixing(Index3M,H2242,TRUE,_xll.ohTrigger(RecalcTrigger,Trigger3M)),NA())</f>
        <v>1.5859582571600139E-2</v>
      </c>
      <c r="L2242" s="44">
        <f>IFERROR(_xll.qlIndexFixing(Index6M,$H2242,TRUE,_xll.ohTrigger(RecalcTrigger,Trigger6M)),NA())</f>
        <v>1.5685425145720241E-2</v>
      </c>
      <c r="M2242" s="183">
        <f>IFERROR(_xll.qlIndexFixing(Index1Y,$H2242,TRUE,_xll.ohTrigger(RecalcTrigger,Trigger1Y)),NA())</f>
        <v>1.6173717740824337E-2</v>
      </c>
      <c r="N2242" s="182">
        <f>IFERROR(_xll.qlIndexFixing(ONIndex1M,I2242,TRUE,_xll.ohTrigger(RecalcTrigger,Trigger1M)),NA())</f>
        <v>1.5529860759366798E-2</v>
      </c>
      <c r="O2242" s="44">
        <f>IFERROR(_xll.qlIndexFixing(ONIndex3M,I2242,TRUE,_xll.ohTrigger(RecalcTrigger,Trigger3M)),NA())</f>
        <v>1.5842011424282987E-2</v>
      </c>
      <c r="P2242" s="44">
        <f>IFERROR(_xll.qlIndexFixing(ONIndex6M,I2242,TRUE,_xll.ohTrigger(RecalcTrigger,Trigger6M)),NA())</f>
        <v>1.5674827796061663E-2</v>
      </c>
      <c r="Q2242" s="183">
        <f>IFERROR(_xll.qlIndexFixing(ONIndex1Y,I2242,TRUE,_xll.ohTrigger(RecalcTrigger,Trigger1Y)),NA())</f>
        <v>1.6079502193013795E-2</v>
      </c>
    </row>
    <row r="2243" spans="2:17" x14ac:dyDescent="0.2">
      <c r="B2243" s="39" t="s">
        <v>42</v>
      </c>
      <c r="D2243" s="42">
        <f>_xll.qlCalendarAdvance(Calendar,$D2242,B2243,"f",FALSE)</f>
        <v>55100</v>
      </c>
      <c r="E2243" s="177">
        <f>_xll.qlInterestRateIndexValueDate(IndexON,D2243)</f>
        <v>55100</v>
      </c>
      <c r="F2243" s="193">
        <f>IFERROR(_xll.qlIndexFixing(IndexON,D2243,TRUE,_xll.ohTrigger(RecalcTrigger,TriggerON)),NA())</f>
        <v>1.5657698228617178E-2</v>
      </c>
      <c r="H2243" s="42">
        <f>_xll.qlCalendarAdvance(Calendar,$H2242,B2243,"f",FALSE)</f>
        <v>55100</v>
      </c>
      <c r="I2243" s="177">
        <f>_xll.qlInterestRateIndexValueDate(Index1M,$H2243)</f>
        <v>55102</v>
      </c>
      <c r="J2243" s="182">
        <f>IFERROR(_xll.qlIndexFixing(Index1M,$H2243,TRUE,_xll.ohTrigger(RecalcTrigger,Trigger1M)),NA())</f>
        <v>1.5533568990628854E-2</v>
      </c>
      <c r="K2243" s="44">
        <f>IFERROR(_xll.qlIndexFixing(Index3M,H2243,TRUE,_xll.ohTrigger(RecalcTrigger,Trigger3M)),NA())</f>
        <v>1.5857119004231774E-2</v>
      </c>
      <c r="L2243" s="44">
        <f>IFERROR(_xll.qlIndexFixing(Index6M,$H2243,TRUE,_xll.ohTrigger(RecalcTrigger,Trigger6M)),NA())</f>
        <v>1.5681338117676951E-2</v>
      </c>
      <c r="M2243" s="183">
        <f>IFERROR(_xll.qlIndexFixing(Index1Y,$H2243,TRUE,_xll.ohTrigger(RecalcTrigger,Trigger1Y)),NA())</f>
        <v>1.617212566066983E-2</v>
      </c>
      <c r="N2243" s="182">
        <f>IFERROR(_xll.qlIndexFixing(ONIndex1M,I2243,TRUE,_xll.ohTrigger(RecalcTrigger,Trigger1M)),NA())</f>
        <v>1.5527370378904948E-2</v>
      </c>
      <c r="O2243" s="44">
        <f>IFERROR(_xll.qlIndexFixing(ONIndex3M,I2243,TRUE,_xll.ohTrigger(RecalcTrigger,Trigger3M)),NA())</f>
        <v>1.5839740708027961E-2</v>
      </c>
      <c r="P2243" s="44">
        <f>IFERROR(_xll.qlIndexFixing(ONIndex6M,I2243,TRUE,_xll.ohTrigger(RecalcTrigger,Trigger6M)),NA())</f>
        <v>1.5670599104344873E-2</v>
      </c>
      <c r="Q2243" s="183">
        <f>IFERROR(_xll.qlIndexFixing(ONIndex1Y,I2243,TRUE,_xll.ohTrigger(RecalcTrigger,Trigger1Y)),NA())</f>
        <v>1.607829849555209E-2</v>
      </c>
    </row>
    <row r="2244" spans="2:17" x14ac:dyDescent="0.2">
      <c r="B2244" s="39" t="s">
        <v>42</v>
      </c>
      <c r="D2244" s="42">
        <f>_xll.qlCalendarAdvance(Calendar,$D2243,B2244,"f",FALSE)</f>
        <v>55107</v>
      </c>
      <c r="E2244" s="177">
        <f>_xll.qlInterestRateIndexValueDate(IndexON,D2244)</f>
        <v>55107</v>
      </c>
      <c r="F2244" s="193">
        <f>IFERROR(_xll.qlIndexFixing(IndexON,D2244,TRUE,_xll.ohTrigger(RecalcTrigger,TriggerON)),NA())</f>
        <v>1.5655694505110063E-2</v>
      </c>
      <c r="H2244" s="42">
        <f>_xll.qlCalendarAdvance(Calendar,$H2243,B2244,"f",FALSE)</f>
        <v>55107</v>
      </c>
      <c r="I2244" s="177">
        <f>_xll.qlInterestRateIndexValueDate(Index1M,$H2244)</f>
        <v>55109</v>
      </c>
      <c r="J2244" s="182">
        <f>IFERROR(_xll.qlIndexFixing(Index1M,$H2244,TRUE,_xll.ohTrigger(RecalcTrigger,Trigger1M)),NA())</f>
        <v>1.5530997232617305E-2</v>
      </c>
      <c r="K2244" s="44">
        <f>IFERROR(_xll.qlIndexFixing(Index3M,H2244,TRUE,_xll.ohTrigger(RecalcTrigger,Trigger3M)),NA())</f>
        <v>1.5854624317412913E-2</v>
      </c>
      <c r="L2244" s="44">
        <f>IFERROR(_xll.qlIndexFixing(Index6M,$H2244,TRUE,_xll.ohTrigger(RecalcTrigger,Trigger6M)),NA())</f>
        <v>1.5677265527901257E-2</v>
      </c>
      <c r="M2244" s="183">
        <f>IFERROR(_xll.qlIndexFixing(Index1Y,$H2244,TRUE,_xll.ohTrigger(RecalcTrigger,Trigger1Y)),NA())</f>
        <v>1.6170518848933016E-2</v>
      </c>
      <c r="N2244" s="182">
        <f>IFERROR(_xll.qlIndexFixing(ONIndex1M,I2244,TRUE,_xll.ohTrigger(RecalcTrigger,Trigger1M)),NA())</f>
        <v>1.5524850566386306E-2</v>
      </c>
      <c r="O2244" s="44">
        <f>IFERROR(_xll.qlIndexFixing(ONIndex3M,I2244,TRUE,_xll.ohTrigger(RecalcTrigger,Trigger3M)),NA())</f>
        <v>1.5837439328780789E-2</v>
      </c>
      <c r="P2244" s="44">
        <f>IFERROR(_xll.qlIndexFixing(ONIndex6M,I2244,TRUE,_xll.ohTrigger(RecalcTrigger,Trigger6M)),NA())</f>
        <v>1.5666384172501324E-2</v>
      </c>
      <c r="Q2244" s="183">
        <f>IFERROR(_xll.qlIndexFixing(ONIndex1Y,I2244,TRUE,_xll.ohTrigger(RecalcTrigger,Trigger1Y)),NA())</f>
        <v>1.6077080971630409E-2</v>
      </c>
    </row>
    <row r="2245" spans="2:17" x14ac:dyDescent="0.2">
      <c r="B2245" s="39" t="s">
        <v>42</v>
      </c>
      <c r="D2245" s="42">
        <f>_xll.qlCalendarAdvance(Calendar,$D2244,B2245,"f",FALSE)</f>
        <v>55114</v>
      </c>
      <c r="E2245" s="177">
        <f>_xll.qlInterestRateIndexValueDate(IndexON,D2245)</f>
        <v>55114</v>
      </c>
      <c r="F2245" s="193">
        <f>IFERROR(_xll.qlIndexFixing(IndexON,D2245,TRUE,_xll.ohTrigger(RecalcTrigger,TriggerON)),NA())</f>
        <v>1.5653659054342128E-2</v>
      </c>
      <c r="H2245" s="42">
        <f>_xll.qlCalendarAdvance(Calendar,$H2244,B2245,"f",FALSE)</f>
        <v>55114</v>
      </c>
      <c r="I2245" s="177">
        <f>_xll.qlInterestRateIndexValueDate(Index1M,$H2245)</f>
        <v>55116</v>
      </c>
      <c r="J2245" s="182">
        <f>IFERROR(_xll.qlIndexFixing(Index1M,$H2245,TRUE,_xll.ohTrigger(RecalcTrigger,Trigger1M)),NA())</f>
        <v>1.5528542027869465E-2</v>
      </c>
      <c r="K2245" s="44">
        <f>IFERROR(_xll.qlIndexFixing(Index3M,H2245,TRUE,_xll.ohTrigger(RecalcTrigger,Trigger3M)),NA())</f>
        <v>1.5852098454658309E-2</v>
      </c>
      <c r="L2245" s="44">
        <f>IFERROR(_xll.qlIndexFixing(Index6M,$H2245,TRUE,_xll.ohTrigger(RecalcTrigger,Trigger6M)),NA())</f>
        <v>1.5673207422071098E-2</v>
      </c>
      <c r="M2245" s="183">
        <f>IFERROR(_xll.qlIndexFixing(Index1Y,$H2245,TRUE,_xll.ohTrigger(RecalcTrigger,Trigger1Y)),NA())</f>
        <v>1.6168897278888088E-2</v>
      </c>
      <c r="N2245" s="182">
        <f>IFERROR(_xll.qlIndexFixing(ONIndex1M,I2245,TRUE,_xll.ohTrigger(RecalcTrigger,Trigger1M)),NA())</f>
        <v>1.5522301269692562E-2</v>
      </c>
      <c r="O2245" s="44">
        <f>IFERROR(_xll.qlIndexFixing(ONIndex3M,I2245,TRUE,_xll.ohTrigger(RecalcTrigger,Trigger3M)),NA())</f>
        <v>1.583510723042636E-2</v>
      </c>
      <c r="P2245" s="44">
        <f>IFERROR(_xll.qlIndexFixing(ONIndex6M,I2245,TRUE,_xll.ohTrigger(RecalcTrigger,Trigger6M)),NA())</f>
        <v>1.5662183045934697E-2</v>
      </c>
      <c r="Q2245" s="183">
        <f>IFERROR(_xll.qlIndexFixing(ONIndex1Y,I2245,TRUE,_xll.ohTrigger(RecalcTrigger,Trigger1Y)),NA())</f>
        <v>1.6075849594550107E-2</v>
      </c>
    </row>
    <row r="2246" spans="2:17" x14ac:dyDescent="0.2">
      <c r="B2246" s="39" t="s">
        <v>42</v>
      </c>
      <c r="D2246" s="42">
        <f>_xll.qlCalendarAdvance(Calendar,$D2245,B2246,"f",FALSE)</f>
        <v>55121</v>
      </c>
      <c r="E2246" s="177">
        <f>_xll.qlInterestRateIndexValueDate(IndexON,D2246)</f>
        <v>55121</v>
      </c>
      <c r="F2246" s="193">
        <f>IFERROR(_xll.qlIndexFixing(IndexON,D2246,TRUE,_xll.ohTrigger(RecalcTrigger,TriggerON)),NA())</f>
        <v>1.5651591819079158E-2</v>
      </c>
      <c r="H2246" s="42">
        <f>_xll.qlCalendarAdvance(Calendar,$H2245,B2246,"f",FALSE)</f>
        <v>55121</v>
      </c>
      <c r="I2246" s="177">
        <f>_xll.qlInterestRateIndexValueDate(Index1M,$H2246)</f>
        <v>55123</v>
      </c>
      <c r="J2246" s="182">
        <f>IFERROR(_xll.qlIndexFixing(Index1M,$H2246,TRUE,_xll.ohTrigger(RecalcTrigger,Trigger1M)),NA())</f>
        <v>1.5525764841004819E-2</v>
      </c>
      <c r="K2246" s="44">
        <f>IFERROR(_xll.qlIndexFixing(Index3M,H2246,TRUE,_xll.ohTrigger(RecalcTrigger,Trigger3M)),NA())</f>
        <v>1.5849221383446022E-2</v>
      </c>
      <c r="L2246" s="44">
        <f>IFERROR(_xll.qlIndexFixing(Index6M,$H2246,TRUE,_xll.ohTrigger(RecalcTrigger,Trigger6M)),NA())</f>
        <v>1.5669220178071926E-2</v>
      </c>
      <c r="M2246" s="183">
        <f>IFERROR(_xll.qlIndexFixing(Index1Y,$H2246,TRUE,_xll.ohTrigger(RecalcTrigger,Trigger1Y)),NA())</f>
        <v>1.6167260923810347E-2</v>
      </c>
      <c r="N2246" s="182">
        <f>IFERROR(_xll.qlIndexFixing(ONIndex1M,I2246,TRUE,_xll.ohTrigger(RecalcTrigger,Trigger1M)),NA())</f>
        <v>1.551972243726496E-2</v>
      </c>
      <c r="O2246" s="44">
        <f>IFERROR(_xll.qlIndexFixing(ONIndex3M,I2246,TRUE,_xll.ohTrigger(RecalcTrigger,Trigger3M)),NA())</f>
        <v>1.5832744356529815E-2</v>
      </c>
      <c r="P2246" s="44">
        <f>IFERROR(_xll.qlIndexFixing(ONIndex6M,I2246,TRUE,_xll.ohTrigger(RecalcTrigger,Trigger6M)),NA())</f>
        <v>1.5657995770128608E-2</v>
      </c>
      <c r="Q2246" s="183">
        <f>IFERROR(_xll.qlIndexFixing(ONIndex1Y,I2246,TRUE,_xll.ohTrigger(RecalcTrigger,Trigger1Y)),NA())</f>
        <v>1.6074604338092158E-2</v>
      </c>
    </row>
    <row r="2247" spans="2:17" x14ac:dyDescent="0.2">
      <c r="B2247" s="39" t="s">
        <v>42</v>
      </c>
      <c r="D2247" s="42">
        <f>_xll.qlCalendarAdvance(Calendar,$D2246,B2247,"f",FALSE)</f>
        <v>55128</v>
      </c>
      <c r="E2247" s="177">
        <f>_xll.qlInterestRateIndexValueDate(IndexON,D2247)</f>
        <v>55128</v>
      </c>
      <c r="F2247" s="193">
        <f>IFERROR(_xll.qlIndexFixing(IndexON,D2247,TRUE,_xll.ohTrigger(RecalcTrigger,TriggerON)),NA())</f>
        <v>1.5649492742246807E-2</v>
      </c>
      <c r="H2247" s="42">
        <f>_xll.qlCalendarAdvance(Calendar,$H2246,B2247,"f",FALSE)</f>
        <v>55128</v>
      </c>
      <c r="I2247" s="177">
        <f>_xll.qlInterestRateIndexValueDate(Index1M,$H2247)</f>
        <v>55130</v>
      </c>
      <c r="J2247" s="182">
        <f>IFERROR(_xll.qlIndexFixing(Index1M,$H2247,TRUE,_xll.ohTrigger(RecalcTrigger,Trigger1M)),NA())</f>
        <v>1.5523104103869201E-2</v>
      </c>
      <c r="K2247" s="44">
        <f>IFERROR(_xll.qlIndexFixing(Index3M,H2247,TRUE,_xll.ohTrigger(RecalcTrigger,Trigger3M)),NA())</f>
        <v>1.5846637717215728E-2</v>
      </c>
      <c r="L2247" s="44">
        <f>IFERROR(_xll.qlIndexFixing(Index6M,$H2247,TRUE,_xll.ohTrigger(RecalcTrigger,Trigger6M)),NA())</f>
        <v>1.5665192059517174E-2</v>
      </c>
      <c r="M2247" s="183">
        <f>IFERROR(_xll.qlIndexFixing(Index1Y,$H2247,TRUE,_xll.ohTrigger(RecalcTrigger,Trigger1Y)),NA())</f>
        <v>1.6165609756975528E-2</v>
      </c>
      <c r="N2247" s="182">
        <f>IFERROR(_xll.qlIndexFixing(ONIndex1M,I2247,TRUE,_xll.ohTrigger(RecalcTrigger,Trigger1M)),NA())</f>
        <v>1.5517114017464806E-2</v>
      </c>
      <c r="O2247" s="44">
        <f>IFERROR(_xll.qlIndexFixing(ONIndex3M,I2247,TRUE,_xll.ohTrigger(RecalcTrigger,Trigger3M)),NA())</f>
        <v>1.58303506506563E-2</v>
      </c>
      <c r="P2247" s="44">
        <f>IFERROR(_xll.qlIndexFixing(ONIndex6M,I2247,TRUE,_xll.ohTrigger(RecalcTrigger,Trigger6M)),NA())</f>
        <v>1.565382239024693E-2</v>
      </c>
      <c r="Q2247" s="183">
        <f>IFERROR(_xll.qlIndexFixing(ONIndex1Y,I2247,TRUE,_xll.ohTrigger(RecalcTrigger,Trigger1Y)),NA())</f>
        <v>1.6073345175957598E-2</v>
      </c>
    </row>
    <row r="2248" spans="2:17" x14ac:dyDescent="0.2">
      <c r="B2248" s="39" t="s">
        <v>42</v>
      </c>
      <c r="D2248" s="42">
        <f>_xll.qlCalendarAdvance(Calendar,$D2247,B2248,"f",FALSE)</f>
        <v>55135</v>
      </c>
      <c r="E2248" s="177">
        <f>_xll.qlInterestRateIndexValueDate(IndexON,D2248)</f>
        <v>55135</v>
      </c>
      <c r="F2248" s="193">
        <f>IFERROR(_xll.qlIndexFixing(IndexON,D2248,TRUE,_xll.ohTrigger(RecalcTrigger,TriggerON)),NA())</f>
        <v>1.5647361766610857E-2</v>
      </c>
      <c r="H2248" s="42">
        <f>_xll.qlCalendarAdvance(Calendar,$H2247,B2248,"f",FALSE)</f>
        <v>55135</v>
      </c>
      <c r="I2248" s="177">
        <f>_xll.qlInterestRateIndexValueDate(Index1M,$H2248)</f>
        <v>55137</v>
      </c>
      <c r="J2248" s="182">
        <f>IFERROR(_xll.qlIndexFixing(Index1M,$H2248,TRUE,_xll.ohTrigger(RecalcTrigger,Trigger1M)),NA())</f>
        <v>1.5520413603474226E-2</v>
      </c>
      <c r="K2248" s="44">
        <f>IFERROR(_xll.qlIndexFixing(Index3M,H2248,TRUE,_xll.ohTrigger(RecalcTrigger,Trigger3M)),NA())</f>
        <v>1.5844022716393624E-2</v>
      </c>
      <c r="L2248" s="44">
        <f>IFERROR(_xll.qlIndexFixing(Index6M,$H2248,TRUE,_xll.ohTrigger(RecalcTrigger,Trigger6M)),NA())</f>
        <v>1.5661178565883473E-2</v>
      </c>
      <c r="M2248" s="183">
        <f>IFERROR(_xll.qlIndexFixing(Index1Y,$H2248,TRUE,_xll.ohTrigger(RecalcTrigger,Trigger1Y)),NA())</f>
        <v>1.6163943751660234E-2</v>
      </c>
      <c r="N2248" s="182">
        <f>IFERROR(_xll.qlIndexFixing(ONIndex1M,I2248,TRUE,_xll.ohTrigger(RecalcTrigger,Trigger1M)),NA())</f>
        <v>1.5514475958493534E-2</v>
      </c>
      <c r="O2248" s="44">
        <f>IFERROR(_xll.qlIndexFixing(ONIndex3M,I2248,TRUE,_xll.ohTrigger(RecalcTrigger,Trigger3M)),NA())</f>
        <v>1.5827926056770636E-2</v>
      </c>
      <c r="P2248" s="44">
        <f>IFERROR(_xll.qlIndexFixing(ONIndex6M,I2248,TRUE,_xll.ohTrigger(RecalcTrigger,Trigger6M)),NA())</f>
        <v>1.5649662952013088E-2</v>
      </c>
      <c r="Q2248" s="183">
        <f>IFERROR(_xll.qlIndexFixing(ONIndex1Y,I2248,TRUE,_xll.ohTrigger(RecalcTrigger,Trigger1Y)),NA())</f>
        <v>1.6072072081687594E-2</v>
      </c>
    </row>
    <row r="2249" spans="2:17" x14ac:dyDescent="0.2">
      <c r="B2249" s="39" t="s">
        <v>42</v>
      </c>
      <c r="D2249" s="42">
        <f>_xll.qlCalendarAdvance(Calendar,$D2248,B2249,"f",FALSE)</f>
        <v>55142</v>
      </c>
      <c r="E2249" s="177">
        <f>_xll.qlInterestRateIndexValueDate(IndexON,D2249)</f>
        <v>55142</v>
      </c>
      <c r="F2249" s="193">
        <f>IFERROR(_xll.qlIndexFixing(IndexON,D2249,TRUE,_xll.ohTrigger(RecalcTrigger,TriggerON)),NA())</f>
        <v>1.5645198835256835E-2</v>
      </c>
      <c r="H2249" s="42">
        <f>_xll.qlCalendarAdvance(Calendar,$H2248,B2249,"f",FALSE)</f>
        <v>55142</v>
      </c>
      <c r="I2249" s="177">
        <f>_xll.qlInterestRateIndexValueDate(Index1M,$H2249)</f>
        <v>55144</v>
      </c>
      <c r="J2249" s="182">
        <f>IFERROR(_xll.qlIndexFixing(Index1M,$H2249,TRUE,_xll.ohTrigger(RecalcTrigger,Trigger1M)),NA())</f>
        <v>1.551769328806879E-2</v>
      </c>
      <c r="K2249" s="44">
        <f>IFERROR(_xll.qlIndexFixing(Index3M,H2249,TRUE,_xll.ohTrigger(RecalcTrigger,Trigger3M)),NA())</f>
        <v>1.584137632450755E-2</v>
      </c>
      <c r="L2249" s="44">
        <f>IFERROR(_xll.qlIndexFixing(Index6M,$H2249,TRUE,_xll.ohTrigger(RecalcTrigger,Trigger6M)),NA())</f>
        <v>1.565717974285033E-2</v>
      </c>
      <c r="M2249" s="183">
        <f>IFERROR(_xll.qlIndexFixing(Index1Y,$H2249,TRUE,_xll.ohTrigger(RecalcTrigger,Trigger1Y)),NA())</f>
        <v>1.6162262881142173E-2</v>
      </c>
      <c r="N2249" s="182">
        <f>IFERROR(_xll.qlIndexFixing(ONIndex1M,I2249,TRUE,_xll.ohTrigger(RecalcTrigger,Trigger1M)),NA())</f>
        <v>1.5511424674867769E-2</v>
      </c>
      <c r="O2249" s="44">
        <f>IFERROR(_xll.qlIndexFixing(ONIndex3M,I2249,TRUE,_xll.ohTrigger(RecalcTrigger,Trigger3M)),NA())</f>
        <v>1.5825117197865168E-2</v>
      </c>
      <c r="P2249" s="44">
        <f>IFERROR(_xll.qlIndexFixing(ONIndex6M,I2249,TRUE,_xll.ohTrigger(RecalcTrigger,Trigger6M)),NA())</f>
        <v>1.5644926437632378E-2</v>
      </c>
      <c r="Q2249" s="183">
        <f>IFERROR(_xll.qlIndexFixing(ONIndex1Y,I2249,TRUE,_xll.ohTrigger(RecalcTrigger,Trigger1Y)),NA())</f>
        <v>1.6070600023292414E-2</v>
      </c>
    </row>
    <row r="2250" spans="2:17" x14ac:dyDescent="0.2">
      <c r="B2250" s="39" t="s">
        <v>42</v>
      </c>
      <c r="D2250" s="42">
        <f>_xll.qlCalendarAdvance(Calendar,$D2249,B2250,"f",FALSE)</f>
        <v>55149</v>
      </c>
      <c r="E2250" s="177">
        <f>_xll.qlInterestRateIndexValueDate(IndexON,D2250)</f>
        <v>55149</v>
      </c>
      <c r="F2250" s="193">
        <f>IFERROR(_xll.qlIndexFixing(IndexON,D2250,TRUE,_xll.ohTrigger(RecalcTrigger,TriggerON)),NA())</f>
        <v>1.5643003890950524E-2</v>
      </c>
      <c r="H2250" s="42">
        <f>_xll.qlCalendarAdvance(Calendar,$H2249,B2250,"f",FALSE)</f>
        <v>55149</v>
      </c>
      <c r="I2250" s="177">
        <f>_xll.qlInterestRateIndexValueDate(Index1M,$H2250)</f>
        <v>55151</v>
      </c>
      <c r="J2250" s="182">
        <f>IFERROR(_xll.qlIndexFixing(Index1M,$H2250,TRUE,_xll.ohTrigger(RecalcTrigger,Trigger1M)),NA())</f>
        <v>1.5514943105884305E-2</v>
      </c>
      <c r="K2250" s="44">
        <f>IFERROR(_xll.qlIndexFixing(Index3M,H2250,TRUE,_xll.ohTrigger(RecalcTrigger,Trigger3M)),NA())</f>
        <v>1.5838698485083569E-2</v>
      </c>
      <c r="L2250" s="44">
        <f>IFERROR(_xll.qlIndexFixing(Index6M,$H2250,TRUE,_xll.ohTrigger(RecalcTrigger,Trigger6M)),NA())</f>
        <v>1.5653195636096375E-2</v>
      </c>
      <c r="M2250" s="183">
        <f>IFERROR(_xll.qlIndexFixing(Index1Y,$H2250,TRUE,_xll.ohTrigger(RecalcTrigger,Trigger1Y)),NA())</f>
        <v>1.6160567118699488E-2</v>
      </c>
      <c r="N2250" s="182">
        <f>IFERROR(_xll.qlIndexFixing(ONIndex1M,I2250,TRUE,_xll.ohTrigger(RecalcTrigger,Trigger1M)),NA())</f>
        <v>1.5509110716243057E-2</v>
      </c>
      <c r="O2250" s="44">
        <f>IFERROR(_xll.qlIndexFixing(ONIndex3M,I2250,TRUE,_xll.ohTrigger(RecalcTrigger,Trigger3M)),NA())</f>
        <v>1.5822983979223437E-2</v>
      </c>
      <c r="P2250" s="44">
        <f>IFERROR(_xll.qlIndexFixing(ONIndex6M,I2250,TRUE,_xll.ohTrigger(RecalcTrigger,Trigger6M)),NA())</f>
        <v>1.5641386081544084E-2</v>
      </c>
      <c r="Q2250" s="183">
        <f>IFERROR(_xll.qlIndexFixing(ONIndex1Y,I2250,TRUE,_xll.ohTrigger(RecalcTrigger,Trigger1Y)),NA())</f>
        <v>1.6069483991385525E-2</v>
      </c>
    </row>
    <row r="2251" spans="2:17" x14ac:dyDescent="0.2">
      <c r="B2251" s="39" t="s">
        <v>42</v>
      </c>
      <c r="D2251" s="42">
        <f>_xll.qlCalendarAdvance(Calendar,$D2250,B2251,"f",FALSE)</f>
        <v>55156</v>
      </c>
      <c r="E2251" s="177">
        <f>_xll.qlInterestRateIndexValueDate(IndexON,D2251)</f>
        <v>55156</v>
      </c>
      <c r="F2251" s="193">
        <f>IFERROR(_xll.qlIndexFixing(IndexON,D2251,TRUE,_xll.ohTrigger(RecalcTrigger,TriggerON)),NA())</f>
        <v>1.5640776876777451E-2</v>
      </c>
      <c r="H2251" s="42">
        <f>_xll.qlCalendarAdvance(Calendar,$H2250,B2251,"f",FALSE)</f>
        <v>55156</v>
      </c>
      <c r="I2251" s="177">
        <f>_xll.qlInterestRateIndexValueDate(Index1M,$H2251)</f>
        <v>55158</v>
      </c>
      <c r="J2251" s="182">
        <f>IFERROR(_xll.qlIndexFixing(Index1M,$H2251,TRUE,_xll.ohTrigger(RecalcTrigger,Trigger1M)),NA())</f>
        <v>1.5512163005147184E-2</v>
      </c>
      <c r="K2251" s="44">
        <f>IFERROR(_xll.qlIndexFixing(Index3M,H2251,TRUE,_xll.ohTrigger(RecalcTrigger,Trigger3M)),NA())</f>
        <v>1.5835989141645079E-2</v>
      </c>
      <c r="L2251" s="44">
        <f>IFERROR(_xll.qlIndexFixing(Index6M,$H2251,TRUE,_xll.ohTrigger(RecalcTrigger,Trigger6M)),NA())</f>
        <v>1.5649165507924515E-2</v>
      </c>
      <c r="M2251" s="183">
        <f>IFERROR(_xll.qlIndexFixing(Index1Y,$H2251,TRUE,_xll.ohTrigger(RecalcTrigger,Trigger1Y)),NA())</f>
        <v>1.6158856437611634E-2</v>
      </c>
      <c r="N2251" s="182">
        <f>IFERROR(_xll.qlIndexFixing(ONIndex1M,I2251,TRUE,_xll.ohTrigger(RecalcTrigger,Trigger1M)),NA())</f>
        <v>1.5506383429366721E-2</v>
      </c>
      <c r="O2251" s="44">
        <f>IFERROR(_xll.qlIndexFixing(ONIndex3M,I2251,TRUE,_xll.ohTrigger(RecalcTrigger,Trigger3M)),NA())</f>
        <v>1.5820466383011933E-2</v>
      </c>
      <c r="P2251" s="44">
        <f>IFERROR(_xll.qlIndexFixing(ONIndex6M,I2251,TRUE,_xll.ohTrigger(RecalcTrigger,Trigger6M)),NA())</f>
        <v>1.5637268740116284E-2</v>
      </c>
      <c r="Q2251" s="183">
        <f>IFERROR(_xll.qlIndexFixing(ONIndex1Y,I2251,TRUE,_xll.ohTrigger(RecalcTrigger,Trigger1Y)),NA())</f>
        <v>1.6068168942595662E-2</v>
      </c>
    </row>
    <row r="2252" spans="2:17" x14ac:dyDescent="0.2">
      <c r="B2252" s="39" t="s">
        <v>42</v>
      </c>
      <c r="D2252" s="42">
        <f>_xll.qlCalendarAdvance(Calendar,$D2251,B2252,"f",FALSE)</f>
        <v>55163</v>
      </c>
      <c r="E2252" s="177">
        <f>_xll.qlInterestRateIndexValueDate(IndexON,D2252)</f>
        <v>55163</v>
      </c>
      <c r="F2252" s="193">
        <f>IFERROR(_xll.qlIndexFixing(IndexON,D2252,TRUE,_xll.ohTrigger(RecalcTrigger,TriggerON)),NA())</f>
        <v>1.5638517735023783E-2</v>
      </c>
      <c r="H2252" s="42">
        <f>_xll.qlCalendarAdvance(Calendar,$H2251,B2252,"f",FALSE)</f>
        <v>55163</v>
      </c>
      <c r="I2252" s="177">
        <f>_xll.qlInterestRateIndexValueDate(Index1M,$H2252)</f>
        <v>55165</v>
      </c>
      <c r="J2252" s="182">
        <f>IFERROR(_xll.qlIndexFixing(Index1M,$H2252,TRUE,_xll.ohTrigger(RecalcTrigger,Trigger1M)),NA())</f>
        <v>1.550935293408634E-2</v>
      </c>
      <c r="K2252" s="44">
        <f>IFERROR(_xll.qlIndexFixing(Index3M,H2252,TRUE,_xll.ohTrigger(RecalcTrigger,Trigger3M)),NA())</f>
        <v>1.5833248237721698E-2</v>
      </c>
      <c r="L2252" s="44">
        <f>IFERROR(_xll.qlIndexFixing(Index6M,$H2252,TRUE,_xll.ohTrigger(RecalcTrigger,Trigger6M)),NA())</f>
        <v>1.564521006869974E-2</v>
      </c>
      <c r="M2252" s="183">
        <f>IFERROR(_xll.qlIndexFixing(Index1Y,$H2252,TRUE,_xll.ohTrigger(RecalcTrigger,Trigger1Y)),NA())</f>
        <v>1.6157130811158726E-2</v>
      </c>
      <c r="N2252" s="182">
        <f>IFERROR(_xll.qlIndexFixing(ONIndex1M,I2252,TRUE,_xll.ohTrigger(RecalcTrigger,Trigger1M)),NA())</f>
        <v>1.5503626296604622E-2</v>
      </c>
      <c r="O2252" s="44">
        <f>IFERROR(_xll.qlIndexFixing(ONIndex3M,I2252,TRUE,_xll.ohTrigger(RecalcTrigger,Trigger3M)),NA())</f>
        <v>1.5817917673368598E-2</v>
      </c>
      <c r="P2252" s="44">
        <f>IFERROR(_xll.qlIndexFixing(ONIndex6M,I2252,TRUE,_xll.ohTrigger(RecalcTrigger,Trigger6M)),NA())</f>
        <v>1.5633165522030978E-2</v>
      </c>
      <c r="Q2252" s="183">
        <f>IFERROR(_xll.qlIndexFixing(ONIndex1Y,I2252,TRUE,_xll.ohTrigger(RecalcTrigger,Trigger1Y)),NA())</f>
        <v>1.606683985631463E-2</v>
      </c>
    </row>
    <row r="2253" spans="2:17" x14ac:dyDescent="0.2">
      <c r="B2253" s="39" t="s">
        <v>42</v>
      </c>
      <c r="D2253" s="42">
        <f>_xll.qlCalendarAdvance(Calendar,$D2252,B2253,"f",FALSE)</f>
        <v>55170</v>
      </c>
      <c r="E2253" s="177">
        <f>_xll.qlInterestRateIndexValueDate(IndexON,D2253)</f>
        <v>55170</v>
      </c>
      <c r="F2253" s="193">
        <f>IFERROR(_xll.qlIndexFixing(IndexON,D2253,TRUE,_xll.ohTrigger(RecalcTrigger,TriggerON)),NA())</f>
        <v>1.5636226409414533E-2</v>
      </c>
      <c r="H2253" s="42">
        <f>_xll.qlCalendarAdvance(Calendar,$H2252,B2253,"f",FALSE)</f>
        <v>55170</v>
      </c>
      <c r="I2253" s="177">
        <f>_xll.qlInterestRateIndexValueDate(Index1M,$H2253)</f>
        <v>55172</v>
      </c>
      <c r="J2253" s="182">
        <f>IFERROR(_xll.qlIndexFixing(Index1M,$H2253,TRUE,_xll.ohTrigger(RecalcTrigger,Trigger1M)),NA())</f>
        <v>1.5506512840948172E-2</v>
      </c>
      <c r="K2253" s="44">
        <f>IFERROR(_xll.qlIndexFixing(Index3M,H2253,TRUE,_xll.ohTrigger(RecalcTrigger,Trigger3M)),NA())</f>
        <v>1.5830475716843928E-2</v>
      </c>
      <c r="L2253" s="44">
        <f>IFERROR(_xll.qlIndexFixing(Index6M,$H2253,TRUE,_xll.ohTrigger(RecalcTrigger,Trigger6M)),NA())</f>
        <v>1.5641269478843551E-2</v>
      </c>
      <c r="M2253" s="183">
        <f>IFERROR(_xll.qlIndexFixing(Index1Y,$H2253,TRUE,_xll.ohTrigger(RecalcTrigger,Trigger1Y)),NA())</f>
        <v>1.6155390212621315E-2</v>
      </c>
      <c r="N2253" s="182">
        <f>IFERROR(_xll.qlIndexFixing(ONIndex1M,I2253,TRUE,_xll.ohTrigger(RecalcTrigger,Trigger1M)),NA())</f>
        <v>1.5500839266158195E-2</v>
      </c>
      <c r="O2253" s="44">
        <f>IFERROR(_xll.qlIndexFixing(ONIndex3M,I2253,TRUE,_xll.ohTrigger(RecalcTrigger,Trigger3M)),NA())</f>
        <v>1.5815337793858575E-2</v>
      </c>
      <c r="P2253" s="44">
        <f>IFERROR(_xll.qlIndexFixing(ONIndex6M,I2253,TRUE,_xll.ohTrigger(RecalcTrigger,Trigger6M)),NA())</f>
        <v>1.5629076472292169E-2</v>
      </c>
      <c r="Q2253" s="183">
        <f>IFERROR(_xll.qlIndexFixing(ONIndex1Y,I2253,TRUE,_xll.ohTrigger(RecalcTrigger,Trigger1Y)),NA())</f>
        <v>1.6065496706003657E-2</v>
      </c>
    </row>
    <row r="2254" spans="2:17" x14ac:dyDescent="0.2">
      <c r="B2254" s="39" t="s">
        <v>42</v>
      </c>
      <c r="D2254" s="42">
        <f>_xll.qlCalendarAdvance(Calendar,$D2253,B2254,"f",FALSE)</f>
        <v>55177</v>
      </c>
      <c r="E2254" s="177">
        <f>_xll.qlInterestRateIndexValueDate(IndexON,D2254)</f>
        <v>55177</v>
      </c>
      <c r="F2254" s="193">
        <f>IFERROR(_xll.qlIndexFixing(IndexON,D2254,TRUE,_xll.ohTrigger(RecalcTrigger,TriggerON)),NA())</f>
        <v>1.5633902842315806E-2</v>
      </c>
      <c r="H2254" s="42">
        <f>_xll.qlCalendarAdvance(Calendar,$H2253,B2254,"f",FALSE)</f>
        <v>55177</v>
      </c>
      <c r="I2254" s="177">
        <f>_xll.qlInterestRateIndexValueDate(Index1M,$H2254)</f>
        <v>55179</v>
      </c>
      <c r="J2254" s="182">
        <f>IFERROR(_xll.qlIndexFixing(Index1M,$H2254,TRUE,_xll.ohTrigger(RecalcTrigger,Trigger1M)),NA())</f>
        <v>1.5503642673951601E-2</v>
      </c>
      <c r="K2254" s="44">
        <f>IFERROR(_xll.qlIndexFixing(Index3M,H2254,TRUE,_xll.ohTrigger(RecalcTrigger,Trigger3M)),NA())</f>
        <v>1.5827671522536946E-2</v>
      </c>
      <c r="L2254" s="44">
        <f>IFERROR(_xll.qlIndexFixing(Index6M,$H2254,TRUE,_xll.ohTrigger(RecalcTrigger,Trigger6M)),NA())</f>
        <v>1.563734378403521E-2</v>
      </c>
      <c r="M2254" s="183">
        <f>IFERROR(_xll.qlIndexFixing(Index1Y,$H2254,TRUE,_xll.ohTrigger(RecalcTrigger,Trigger1Y)),NA())</f>
        <v>1.6153634615281701E-2</v>
      </c>
      <c r="N2254" s="182">
        <f>IFERROR(_xll.qlIndexFixing(ONIndex1M,I2254,TRUE,_xll.ohTrigger(RecalcTrigger,Trigger1M)),NA())</f>
        <v>1.549802228590913E-2</v>
      </c>
      <c r="O2254" s="44">
        <f>IFERROR(_xll.qlIndexFixing(ONIndex3M,I2254,TRUE,_xll.ohTrigger(RecalcTrigger,Trigger3M)),NA())</f>
        <v>1.5812726688526624E-2</v>
      </c>
      <c r="P2254" s="44">
        <f>IFERROR(_xll.qlIndexFixing(ONIndex6M,I2254,TRUE,_xll.ohTrigger(RecalcTrigger,Trigger6M)),NA())</f>
        <v>1.5625001636623281E-2</v>
      </c>
      <c r="Q2254" s="183">
        <f>IFERROR(_xll.qlIndexFixing(ONIndex1Y,I2254,TRUE,_xll.ohTrigger(RecalcTrigger,Trigger1Y)),NA())</f>
        <v>1.606413946536378E-2</v>
      </c>
    </row>
    <row r="2255" spans="2:17" x14ac:dyDescent="0.2">
      <c r="B2255" s="39" t="s">
        <v>42</v>
      </c>
      <c r="D2255" s="42">
        <f>_xll.qlCalendarAdvance(Calendar,$D2254,B2255,"f",FALSE)</f>
        <v>55184</v>
      </c>
      <c r="E2255" s="177">
        <f>_xll.qlInterestRateIndexValueDate(IndexON,D2255)</f>
        <v>55184</v>
      </c>
      <c r="F2255" s="193">
        <f>IFERROR(_xll.qlIndexFixing(IndexON,D2255,TRUE,_xll.ohTrigger(RecalcTrigger,TriggerON)),NA())</f>
        <v>1.5631546976653254E-2</v>
      </c>
      <c r="H2255" s="42">
        <f>_xll.qlCalendarAdvance(Calendar,$H2254,B2255,"f",FALSE)</f>
        <v>55184</v>
      </c>
      <c r="I2255" s="177">
        <f>_xll.qlInterestRateIndexValueDate(Index1M,$H2255)</f>
        <v>55186</v>
      </c>
      <c r="J2255" s="182">
        <f>IFERROR(_xll.qlIndexFixing(Index1M,$H2255,TRUE,_xll.ohTrigger(RecalcTrigger,Trigger1M)),NA())</f>
        <v>1.5500245964133543E-2</v>
      </c>
      <c r="K2255" s="44">
        <f>IFERROR(_xll.qlIndexFixing(Index3M,H2255,TRUE,_xll.ohTrigger(RecalcTrigger,Trigger3M)),NA())</f>
        <v>1.5824696696364583E-2</v>
      </c>
      <c r="L2255" s="44">
        <f>IFERROR(_xll.qlIndexFixing(Index6M,$H2255,TRUE,_xll.ohTrigger(RecalcTrigger,Trigger6M)),NA())</f>
        <v>1.5633433029951325E-2</v>
      </c>
      <c r="M2255" s="183">
        <f>IFERROR(_xll.qlIndexFixing(Index1Y,$H2255,TRUE,_xll.ohTrigger(RecalcTrigger,Trigger1Y)),NA())</f>
        <v>1.6151863992421314E-2</v>
      </c>
      <c r="N2255" s="182">
        <f>IFERROR(_xll.qlIndexFixing(ONIndex1M,I2255,TRUE,_xll.ohTrigger(RecalcTrigger,Trigger1M)),NA())</f>
        <v>1.549517530469835E-2</v>
      </c>
      <c r="O2255" s="44">
        <f>IFERROR(_xll.qlIndexFixing(ONIndex3M,I2255,TRUE,_xll.ohTrigger(RecalcTrigger,Trigger3M)),NA())</f>
        <v>1.5810084300778016E-2</v>
      </c>
      <c r="P2255" s="44">
        <f>IFERROR(_xll.qlIndexFixing(ONIndex6M,I2255,TRUE,_xll.ohTrigger(RecalcTrigger,Trigger6M)),NA())</f>
        <v>1.5620941060188187E-2</v>
      </c>
      <c r="Q2255" s="183">
        <f>IFERROR(_xll.qlIndexFixing(ONIndex1Y,I2255,TRUE,_xll.ohTrigger(RecalcTrigger,Trigger1Y)),NA())</f>
        <v>1.6062768108255909E-2</v>
      </c>
    </row>
    <row r="2256" spans="2:17" x14ac:dyDescent="0.2">
      <c r="B2256" s="39" t="s">
        <v>42</v>
      </c>
      <c r="D2256" s="42">
        <f>_xll.qlCalendarAdvance(Calendar,$D2255,B2256,"f",FALSE)</f>
        <v>55191</v>
      </c>
      <c r="E2256" s="177">
        <f>_xll.qlInterestRateIndexValueDate(IndexON,D2256)</f>
        <v>55191</v>
      </c>
      <c r="F2256" s="193">
        <f>IFERROR(_xll.qlIndexFixing(IndexON,D2256,TRUE,_xll.ohTrigger(RecalcTrigger,TriggerON)),NA())</f>
        <v>1.5629158755512407E-2</v>
      </c>
      <c r="H2256" s="42">
        <f>_xll.qlCalendarAdvance(Calendar,$H2255,B2256,"f",FALSE)</f>
        <v>55191</v>
      </c>
      <c r="I2256" s="177">
        <f>_xll.qlInterestRateIndexValueDate(Index1M,$H2256)</f>
        <v>55193</v>
      </c>
      <c r="J2256" s="182">
        <f>IFERROR(_xll.qlIndexFixing(Index1M,$H2256,TRUE,_xll.ohTrigger(RecalcTrigger,Trigger1M)),NA())</f>
        <v>1.5497324634920722E-2</v>
      </c>
      <c r="K2256" s="44">
        <f>IFERROR(_xll.qlIndexFixing(Index3M,H2256,TRUE,_xll.ohTrigger(RecalcTrigger,Trigger3M)),NA())</f>
        <v>1.5821831392423501E-2</v>
      </c>
      <c r="L2256" s="44">
        <f>IFERROR(_xll.qlIndexFixing(Index6M,$H2256,TRUE,_xll.ohTrigger(RecalcTrigger,Trigger6M)),NA())</f>
        <v>1.5629537262270277E-2</v>
      </c>
      <c r="M2256" s="183">
        <f>IFERROR(_xll.qlIndexFixing(Index1Y,$H2256,TRUE,_xll.ohTrigger(RecalcTrigger,Trigger1Y)),NA())</f>
        <v>1.6150078317325088E-2</v>
      </c>
      <c r="N2256" s="182">
        <f>IFERROR(_xll.qlIndexFixing(ONIndex1M,I2256,TRUE,_xll.ohTrigger(RecalcTrigger,Trigger1M)),NA())</f>
        <v>1.5492298270567417E-2</v>
      </c>
      <c r="O2256" s="44">
        <f>IFERROR(_xll.qlIndexFixing(ONIndex3M,I2256,TRUE,_xll.ohTrigger(RecalcTrigger,Trigger3M)),NA())</f>
        <v>1.5807410574417702E-2</v>
      </c>
      <c r="P2256" s="44">
        <f>IFERROR(_xll.qlIndexFixing(ONIndex6M,I2256,TRUE,_xll.ohTrigger(RecalcTrigger,Trigger6M)),NA())</f>
        <v>1.5616894788790248E-2</v>
      </c>
      <c r="Q2256" s="183">
        <f>IFERROR(_xll.qlIndexFixing(ONIndex1Y,I2256,TRUE,_xll.ohTrigger(RecalcTrigger,Trigger1Y)),NA())</f>
        <v>1.6061382607901464E-2</v>
      </c>
    </row>
    <row r="2257" spans="2:17" x14ac:dyDescent="0.2">
      <c r="B2257" s="39" t="s">
        <v>42</v>
      </c>
      <c r="D2257" s="42">
        <f>_xll.qlCalendarAdvance(Calendar,$D2256,B2257,"f",FALSE)</f>
        <v>55198</v>
      </c>
      <c r="E2257" s="177">
        <f>_xll.qlInterestRateIndexValueDate(IndexON,D2257)</f>
        <v>55198</v>
      </c>
      <c r="F2257" s="193">
        <f>IFERROR(_xll.qlIndexFixing(IndexON,D2257,TRUE,_xll.ohTrigger(RecalcTrigger,TriggerON)),NA())</f>
        <v>1.5626738121419237E-2</v>
      </c>
      <c r="H2257" s="42">
        <f>_xll.qlCalendarAdvance(Calendar,$H2256,B2257,"f",FALSE)</f>
        <v>55198</v>
      </c>
      <c r="I2257" s="177">
        <f>_xll.qlInterestRateIndexValueDate(Index1M,$H2257)</f>
        <v>55200</v>
      </c>
      <c r="J2257" s="182">
        <f>IFERROR(_xll.qlIndexFixing(Index1M,$H2257,TRUE,_xll.ohTrigger(RecalcTrigger,Trigger1M)),NA())</f>
        <v>1.5494373096444239E-2</v>
      </c>
      <c r="K2257" s="44">
        <f>IFERROR(_xll.qlIndexFixing(Index3M,H2257,TRUE,_xll.ohTrigger(RecalcTrigger,Trigger3M)),NA())</f>
        <v>1.5818934251056245E-2</v>
      </c>
      <c r="L2257" s="44">
        <f>IFERROR(_xll.qlIndexFixing(Index6M,$H2257,TRUE,_xll.ohTrigger(RecalcTrigger,Trigger6M)),NA())</f>
        <v>1.5625656526670004E-2</v>
      </c>
      <c r="M2257" s="183">
        <f>IFERROR(_xll.qlIndexFixing(Index1Y,$H2257,TRUE,_xll.ohTrigger(RecalcTrigger,Trigger1Y)),NA())</f>
        <v>1.6148277563277073E-2</v>
      </c>
      <c r="N2257" s="182">
        <f>IFERROR(_xll.qlIndexFixing(ONIndex1M,I2257,TRUE,_xll.ohTrigger(RecalcTrigger,Trigger1M)),NA())</f>
        <v>1.5489391131717767E-2</v>
      </c>
      <c r="O2257" s="44">
        <f>IFERROR(_xll.qlIndexFixing(ONIndex3M,I2257,TRUE,_xll.ohTrigger(RecalcTrigger,Trigger3M)),NA())</f>
        <v>1.5804705452771017E-2</v>
      </c>
      <c r="P2257" s="44">
        <f>IFERROR(_xll.qlIndexFixing(ONIndex6M,I2257,TRUE,_xll.ohTrigger(RecalcTrigger,Trigger6M)),NA())</f>
        <v>1.5612862867433464E-2</v>
      </c>
      <c r="Q2257" s="183">
        <f>IFERROR(_xll.qlIndexFixing(ONIndex1Y,I2257,TRUE,_xll.ohTrigger(RecalcTrigger,Trigger1Y)),NA())</f>
        <v>1.6059982938161355E-2</v>
      </c>
    </row>
    <row r="2258" spans="2:17" x14ac:dyDescent="0.2">
      <c r="B2258" s="39" t="s">
        <v>42</v>
      </c>
      <c r="D2258" s="42">
        <f>_xll.qlCalendarAdvance(Calendar,$D2257,B2258,"f",FALSE)</f>
        <v>55205</v>
      </c>
      <c r="E2258" s="177">
        <f>_xll.qlInterestRateIndexValueDate(IndexON,D2258)</f>
        <v>55205</v>
      </c>
      <c r="F2258" s="193">
        <f>IFERROR(_xll.qlIndexFixing(IndexON,D2258,TRUE,_xll.ohTrigger(RecalcTrigger,TriggerON)),NA())</f>
        <v>1.5624285017779016E-2</v>
      </c>
      <c r="H2258" s="42">
        <f>_xll.qlCalendarAdvance(Calendar,$H2257,B2258,"f",FALSE)</f>
        <v>55205</v>
      </c>
      <c r="I2258" s="177">
        <f>_xll.qlInterestRateIndexValueDate(Index1M,$H2258)</f>
        <v>55207</v>
      </c>
      <c r="J2258" s="182">
        <f>IFERROR(_xll.qlIndexFixing(Index1M,$H2258,TRUE,_xll.ohTrigger(RecalcTrigger,Trigger1M)),NA())</f>
        <v>1.5491391296954062E-2</v>
      </c>
      <c r="K2258" s="44">
        <f>IFERROR(_xll.qlIndexFixing(Index3M,H2258,TRUE,_xll.ohTrigger(RecalcTrigger,Trigger3M)),NA())</f>
        <v>1.5816005215797412E-2</v>
      </c>
      <c r="L2258" s="44">
        <f>IFERROR(_xll.qlIndexFixing(Index6M,$H2258,TRUE,_xll.ohTrigger(RecalcTrigger,Trigger6M)),NA())</f>
        <v>1.5621790868827557E-2</v>
      </c>
      <c r="M2258" s="183">
        <f>IFERROR(_xll.qlIndexFixing(Index1Y,$H2258,TRUE,_xll.ohTrigger(RecalcTrigger,Trigger1Y)),NA())</f>
        <v>1.6146461703561987E-2</v>
      </c>
      <c r="N2258" s="182">
        <f>IFERROR(_xll.qlIndexFixing(ONIndex1M,I2258,TRUE,_xll.ohTrigger(RecalcTrigger,Trigger1M)),NA())</f>
        <v>1.5486453836510705E-2</v>
      </c>
      <c r="O2258" s="44">
        <f>IFERROR(_xll.qlIndexFixing(ONIndex3M,I2258,TRUE,_xll.ohTrigger(RecalcTrigger,Trigger3M)),NA())</f>
        <v>1.580196888012253E-2</v>
      </c>
      <c r="P2258" s="44">
        <f>IFERROR(_xll.qlIndexFixing(ONIndex6M,I2258,TRUE,_xll.ohTrigger(RecalcTrigger,Trigger6M)),NA())</f>
        <v>1.5608845341681388E-2</v>
      </c>
      <c r="Q2258" s="183">
        <f>IFERROR(_xll.qlIndexFixing(ONIndex1Y,I2258,TRUE,_xll.ohTrigger(RecalcTrigger,Trigger1Y)),NA())</f>
        <v>1.6058569072736617E-2</v>
      </c>
    </row>
    <row r="2259" spans="2:17" x14ac:dyDescent="0.2">
      <c r="B2259" s="39" t="s">
        <v>42</v>
      </c>
      <c r="D2259" s="42">
        <f>_xll.qlCalendarAdvance(Calendar,$D2258,B2259,"f",FALSE)</f>
        <v>55212</v>
      </c>
      <c r="E2259" s="177">
        <f>_xll.qlInterestRateIndexValueDate(IndexON,D2259)</f>
        <v>55212</v>
      </c>
      <c r="F2259" s="193">
        <f>IFERROR(_xll.qlIndexFixing(IndexON,D2259,TRUE,_xll.ohTrigger(RecalcTrigger,TriggerON)),NA())</f>
        <v>1.5621799386957846E-2</v>
      </c>
      <c r="H2259" s="42">
        <f>_xll.qlCalendarAdvance(Calendar,$H2258,B2259,"f",FALSE)</f>
        <v>55212</v>
      </c>
      <c r="I2259" s="177">
        <f>_xll.qlInterestRateIndexValueDate(Index1M,$H2259)</f>
        <v>55214</v>
      </c>
      <c r="J2259" s="182">
        <f>IFERROR(_xll.qlIndexFixing(Index1M,$H2259,TRUE,_xll.ohTrigger(RecalcTrigger,Trigger1M)),NA())</f>
        <v>1.5488953312368508E-2</v>
      </c>
      <c r="K2259" s="44">
        <f>IFERROR(_xll.qlIndexFixing(Index3M,H2259,TRUE,_xll.ohTrigger(RecalcTrigger,Trigger3M)),NA())</f>
        <v>1.5813431275287733E-2</v>
      </c>
      <c r="L2259" s="44">
        <f>IFERROR(_xll.qlIndexFixing(Index6M,$H2259,TRUE,_xll.ohTrigger(RecalcTrigger,Trigger6M)),NA())</f>
        <v>1.5618281804345558E-2</v>
      </c>
      <c r="M2259" s="183">
        <f>IFERROR(_xll.qlIndexFixing(Index1Y,$H2259,TRUE,_xll.ohTrigger(RecalcTrigger,Trigger1Y)),NA())</f>
        <v>1.61452881736266E-2</v>
      </c>
      <c r="N2259" s="182">
        <f>IFERROR(_xll.qlIndexFixing(ONIndex1M,I2259,TRUE,_xll.ohTrigger(RecalcTrigger,Trigger1M)),NA())</f>
        <v>1.5483486333307539E-2</v>
      </c>
      <c r="O2259" s="44">
        <f>IFERROR(_xll.qlIndexFixing(ONIndex3M,I2259,TRUE,_xll.ohTrigger(RecalcTrigger,Trigger3M)),NA())</f>
        <v>1.5799200799717639E-2</v>
      </c>
      <c r="P2259" s="44">
        <f>IFERROR(_xll.qlIndexFixing(ONIndex6M,I2259,TRUE,_xll.ohTrigger(RecalcTrigger,Trigger6M)),NA())</f>
        <v>1.5604842256937701E-2</v>
      </c>
      <c r="Q2259" s="183">
        <f>IFERROR(_xll.qlIndexFixing(ONIndex1Y,I2259,TRUE,_xll.ohTrigger(RecalcTrigger,Trigger1Y)),NA())</f>
        <v>1.6057140985328289E-2</v>
      </c>
    </row>
    <row r="2260" spans="2:17" x14ac:dyDescent="0.2">
      <c r="B2260" s="39" t="s">
        <v>42</v>
      </c>
      <c r="D2260" s="42">
        <f>_xll.qlCalendarAdvance(Calendar,$D2259,B2260,"f",FALSE)</f>
        <v>55219</v>
      </c>
      <c r="E2260" s="177">
        <f>_xll.qlInterestRateIndexValueDate(IndexON,D2260)</f>
        <v>55219</v>
      </c>
      <c r="F2260" s="193">
        <f>IFERROR(_xll.qlIndexFixing(IndexON,D2260,TRUE,_xll.ohTrigger(RecalcTrigger,TriggerON)),NA())</f>
        <v>1.5619281172201127E-2</v>
      </c>
      <c r="H2260" s="42">
        <f>_xll.qlCalendarAdvance(Calendar,$H2259,B2260,"f",FALSE)</f>
        <v>55219</v>
      </c>
      <c r="I2260" s="177">
        <f>_xll.qlInterestRateIndexValueDate(Index1M,$H2260)</f>
        <v>55221</v>
      </c>
      <c r="J2260" s="182">
        <f>IFERROR(_xll.qlIndexFixing(Index1M,$H2260,TRUE,_xll.ohTrigger(RecalcTrigger,Trigger1M)),NA())</f>
        <v>1.548578722220445E-2</v>
      </c>
      <c r="K2260" s="44">
        <f>IFERROR(_xll.qlIndexFixing(Index3M,H2260,TRUE,_xll.ohTrigger(RecalcTrigger,Trigger3M)),NA())</f>
        <v>1.5810430996297267E-2</v>
      </c>
      <c r="L2260" s="44">
        <f>IFERROR(_xll.qlIndexFixing(Index6M,$H2260,TRUE,_xll.ohTrigger(RecalcTrigger,Trigger6M)),NA())</f>
        <v>1.5614451111596315E-2</v>
      </c>
      <c r="M2260" s="183">
        <f>IFERROR(_xll.qlIndexFixing(Index1Y,$H2260,TRUE,_xll.ohTrigger(RecalcTrigger,Trigger1Y)),NA())</f>
        <v>1.6143438473726828E-2</v>
      </c>
      <c r="N2260" s="182">
        <f>IFERROR(_xll.qlIndexFixing(ONIndex1M,I2260,TRUE,_xll.ohTrigger(RecalcTrigger,Trigger1M)),NA())</f>
        <v>1.5480488570149831E-2</v>
      </c>
      <c r="O2260" s="44">
        <f>IFERROR(_xll.qlIndexFixing(ONIndex3M,I2260,TRUE,_xll.ohTrigger(RecalcTrigger,Trigger3M)),NA())</f>
        <v>1.5796401155601103E-2</v>
      </c>
      <c r="P2260" s="44">
        <f>IFERROR(_xll.qlIndexFixing(ONIndex6M,I2260,TRUE,_xll.ohTrigger(RecalcTrigger,Trigger6M)),NA())</f>
        <v>1.5600853658446212E-2</v>
      </c>
      <c r="Q2260" s="183">
        <f>IFERROR(_xll.qlIndexFixing(ONIndex1Y,I2260,TRUE,_xll.ohTrigger(RecalcTrigger,Trigger1Y)),NA())</f>
        <v>1.6055698649237726E-2</v>
      </c>
    </row>
    <row r="2261" spans="2:17" x14ac:dyDescent="0.2">
      <c r="B2261" s="39" t="s">
        <v>42</v>
      </c>
      <c r="D2261" s="42">
        <f>_xll.qlCalendarAdvance(Calendar,$D2260,B2261,"f",FALSE)</f>
        <v>55226</v>
      </c>
      <c r="E2261" s="177">
        <f>_xll.qlInterestRateIndexValueDate(IndexON,D2261)</f>
        <v>55226</v>
      </c>
      <c r="F2261" s="193">
        <f>IFERROR(_xll.qlIndexFixing(IndexON,D2261,TRUE,_xll.ohTrigger(RecalcTrigger,TriggerON)),NA())</f>
        <v>1.5616730316194705E-2</v>
      </c>
      <c r="H2261" s="42">
        <f>_xll.qlCalendarAdvance(Calendar,$H2260,B2261,"f",FALSE)</f>
        <v>55226</v>
      </c>
      <c r="I2261" s="177">
        <f>_xll.qlInterestRateIndexValueDate(Index1M,$H2261)</f>
        <v>55228</v>
      </c>
      <c r="J2261" s="182">
        <f>IFERROR(_xll.qlIndexFixing(Index1M,$H2261,TRUE,_xll.ohTrigger(RecalcTrigger,Trigger1M)),NA())</f>
        <v>1.5482705088810944E-2</v>
      </c>
      <c r="K2261" s="44">
        <f>IFERROR(_xll.qlIndexFixing(Index3M,H2261,TRUE,_xll.ohTrigger(RecalcTrigger,Trigger3M)),NA())</f>
        <v>1.5807398637785151E-2</v>
      </c>
      <c r="L2261" s="44">
        <f>IFERROR(_xll.qlIndexFixing(Index6M,$H2261,TRUE,_xll.ohTrigger(RecalcTrigger,Trigger6M)),NA())</f>
        <v>1.5610635653443452E-2</v>
      </c>
      <c r="M2261" s="183">
        <f>IFERROR(_xll.qlIndexFixing(Index1Y,$H2261,TRUE,_xll.ohTrigger(RecalcTrigger,Trigger1Y)),NA())</f>
        <v>1.6141573580299322E-2</v>
      </c>
      <c r="N2261" s="182">
        <f>IFERROR(_xll.qlIndexFixing(ONIndex1M,I2261,TRUE,_xll.ohTrigger(RecalcTrigger,Trigger1M)),NA())</f>
        <v>1.5477460495558759E-2</v>
      </c>
      <c r="O2261" s="44">
        <f>IFERROR(_xll.qlIndexFixing(ONIndex3M,I2261,TRUE,_xll.ohTrigger(RecalcTrigger,Trigger3M)),NA())</f>
        <v>1.5793569890938386E-2</v>
      </c>
      <c r="P2261" s="44">
        <f>IFERROR(_xll.qlIndexFixing(ONIndex6M,I2261,TRUE,_xll.ohTrigger(RecalcTrigger,Trigger6M)),NA())</f>
        <v>1.5596879591930346E-2</v>
      </c>
      <c r="Q2261" s="183">
        <f>IFERROR(_xll.qlIndexFixing(ONIndex1Y,I2261,TRUE,_xll.ohTrigger(RecalcTrigger,Trigger1Y)),NA())</f>
        <v>1.6054242038245903E-2</v>
      </c>
    </row>
    <row r="2262" spans="2:17" x14ac:dyDescent="0.2">
      <c r="B2262" s="39" t="s">
        <v>42</v>
      </c>
      <c r="D2262" s="42">
        <f>_xll.qlCalendarAdvance(Calendar,$D2261,B2262,"f",FALSE)</f>
        <v>55233</v>
      </c>
      <c r="E2262" s="177">
        <f>_xll.qlInterestRateIndexValueDate(IndexON,D2262)</f>
        <v>55233</v>
      </c>
      <c r="F2262" s="193">
        <f>IFERROR(_xll.qlIndexFixing(IndexON,D2262,TRUE,_xll.ohTrigger(RecalcTrigger,TriggerON)),NA())</f>
        <v>1.5614146762024106E-2</v>
      </c>
      <c r="H2262" s="42">
        <f>_xll.qlCalendarAdvance(Calendar,$H2261,B2262,"f",FALSE)</f>
        <v>55233</v>
      </c>
      <c r="I2262" s="177">
        <f>_xll.qlInterestRateIndexValueDate(Index1M,$H2262)</f>
        <v>55235</v>
      </c>
      <c r="J2262" s="182">
        <f>IFERROR(_xll.qlIndexFixing(Index1M,$H2262,TRUE,_xll.ohTrigger(RecalcTrigger,Trigger1M)),NA())</f>
        <v>1.5479592467440295E-2</v>
      </c>
      <c r="K2262" s="44">
        <f>IFERROR(_xll.qlIndexFixing(Index3M,H2262,TRUE,_xll.ohTrigger(RecalcTrigger,Trigger3M)),NA())</f>
        <v>1.5804334143283513E-2</v>
      </c>
      <c r="L2262" s="44">
        <f>IFERROR(_xll.qlIndexFixing(Index6M,$H2262,TRUE,_xll.ohTrigger(RecalcTrigger,Trigger6M)),NA())</f>
        <v>1.5606835475572145E-2</v>
      </c>
      <c r="M2262" s="183">
        <f>IFERROR(_xll.qlIndexFixing(Index1Y,$H2262,TRUE,_xll.ohTrigger(RecalcTrigger,Trigger1Y)),NA())</f>
        <v>1.6139693466630006E-2</v>
      </c>
      <c r="N2262" s="182">
        <f>IFERROR(_xll.qlIndexFixing(ONIndex1M,I2262,TRUE,_xll.ohTrigger(RecalcTrigger,Trigger1M)),NA())</f>
        <v>1.5474402057735759E-2</v>
      </c>
      <c r="O2262" s="44">
        <f>IFERROR(_xll.qlIndexFixing(ONIndex3M,I2262,TRUE,_xll.ohTrigger(RecalcTrigger,Trigger3M)),NA())</f>
        <v>1.5790706949934119E-2</v>
      </c>
      <c r="P2262" s="44">
        <f>IFERROR(_xll.qlIndexFixing(ONIndex6M,I2262,TRUE,_xll.ohTrigger(RecalcTrigger,Trigger6M)),NA())</f>
        <v>1.5592920102713848E-2</v>
      </c>
      <c r="Q2262" s="183">
        <f>IFERROR(_xll.qlIndexFixing(ONIndex1Y,I2262,TRUE,_xll.ohTrigger(RecalcTrigger,Trigger1Y)),NA())</f>
        <v>1.6052771126213727E-2</v>
      </c>
    </row>
    <row r="2263" spans="2:17" x14ac:dyDescent="0.2">
      <c r="B2263" s="39" t="s">
        <v>42</v>
      </c>
      <c r="D2263" s="42">
        <f>_xll.qlCalendarAdvance(Calendar,$D2262,B2263,"f",FALSE)</f>
        <v>55240</v>
      </c>
      <c r="E2263" s="177">
        <f>_xll.qlInterestRateIndexValueDate(IndexON,D2263)</f>
        <v>55240</v>
      </c>
      <c r="F2263" s="193">
        <f>IFERROR(_xll.qlIndexFixing(IndexON,D2263,TRUE,_xll.ohTrigger(RecalcTrigger,TriggerON)),NA())</f>
        <v>1.5611530452295241E-2</v>
      </c>
      <c r="H2263" s="42">
        <f>_xll.qlCalendarAdvance(Calendar,$H2262,B2263,"f",FALSE)</f>
        <v>55240</v>
      </c>
      <c r="I2263" s="177">
        <f>_xll.qlInterestRateIndexValueDate(Index1M,$H2263)</f>
        <v>55242</v>
      </c>
      <c r="J2263" s="182">
        <f>IFERROR(_xll.qlIndexFixing(Index1M,$H2263,TRUE,_xll.ohTrigger(RecalcTrigger,Trigger1M)),NA())</f>
        <v>1.5476132583645915E-2</v>
      </c>
      <c r="K2263" s="44">
        <f>IFERROR(_xll.qlIndexFixing(Index3M,H2263,TRUE,_xll.ohTrigger(RecalcTrigger,Trigger3M)),NA())</f>
        <v>1.5801237456326219E-2</v>
      </c>
      <c r="L2263" s="44">
        <f>IFERROR(_xll.qlIndexFixing(Index6M,$H2263,TRUE,_xll.ohTrigger(RecalcTrigger,Trigger6M)),NA())</f>
        <v>1.5602834176276385E-2</v>
      </c>
      <c r="M2263" s="183">
        <f>IFERROR(_xll.qlIndexFixing(Index1Y,$H2263,TRUE,_xll.ohTrigger(RecalcTrigger,Trigger1Y)),NA())</f>
        <v>1.613715488502971E-2</v>
      </c>
      <c r="N2263" s="182">
        <f>IFERROR(_xll.qlIndexFixing(ONIndex1M,I2263,TRUE,_xll.ohTrigger(RecalcTrigger,Trigger1M)),NA())</f>
        <v>1.5470425082027006E-2</v>
      </c>
      <c r="O2263" s="44">
        <f>IFERROR(_xll.qlIndexFixing(ONIndex3M,I2263,TRUE,_xll.ohTrigger(RecalcTrigger,Trigger3M)),NA())</f>
        <v>1.5786979389993405E-2</v>
      </c>
      <c r="P2263" s="44">
        <f>IFERROR(_xll.qlIndexFixing(ONIndex6M,I2263,TRUE,_xll.ohTrigger(RecalcTrigger,Trigger6M)),NA())</f>
        <v>1.5587850823557403E-2</v>
      </c>
      <c r="Q2263" s="183">
        <f>IFERROR(_xll.qlIndexFixing(ONIndex1Y,I2263,TRUE,_xll.ohTrigger(RecalcTrigger,Trigger1Y)),NA())</f>
        <v>1.6050858897118658E-2</v>
      </c>
    </row>
    <row r="2264" spans="2:17" x14ac:dyDescent="0.2">
      <c r="B2264" s="39" t="s">
        <v>42</v>
      </c>
      <c r="D2264" s="42">
        <f>_xll.qlCalendarAdvance(Calendar,$D2263,B2264,"f",FALSE)</f>
        <v>55247</v>
      </c>
      <c r="E2264" s="177">
        <f>_xll.qlInterestRateIndexValueDate(IndexON,D2264)</f>
        <v>55247</v>
      </c>
      <c r="F2264" s="193">
        <f>IFERROR(_xll.qlIndexFixing(IndexON,D2264,TRUE,_xll.ohTrigger(RecalcTrigger,TriggerON)),NA())</f>
        <v>1.5608881330173574E-2</v>
      </c>
      <c r="H2264" s="42">
        <f>_xll.qlCalendarAdvance(Calendar,$H2263,B2264,"f",FALSE)</f>
        <v>55247</v>
      </c>
      <c r="I2264" s="177">
        <f>_xll.qlInterestRateIndexValueDate(Index1M,$H2264)</f>
        <v>55249</v>
      </c>
      <c r="J2264" s="182">
        <f>IFERROR(_xll.qlIndexFixing(Index1M,$H2264,TRUE,_xll.ohTrigger(RecalcTrigger,Trigger1M)),NA())</f>
        <v>1.5473275553718191E-2</v>
      </c>
      <c r="K2264" s="44">
        <f>IFERROR(_xll.qlIndexFixing(Index3M,H2264,TRUE,_xll.ohTrigger(RecalcTrigger,Trigger3M)),NA())</f>
        <v>1.5797991934773669E-2</v>
      </c>
      <c r="L2264" s="44">
        <f>IFERROR(_xll.qlIndexFixing(Index6M,$H2264,TRUE,_xll.ohTrigger(RecalcTrigger,Trigger6M)),NA())</f>
        <v>1.5599061843720768E-2</v>
      </c>
      <c r="M2264" s="183">
        <f>IFERROR(_xll.qlIndexFixing(Index1Y,$H2264,TRUE,_xll.ohTrigger(RecalcTrigger,Trigger1Y)),NA())</f>
        <v>1.6135887471714256E-2</v>
      </c>
      <c r="N2264" s="182">
        <f>IFERROR(_xll.qlIndexFixing(ONIndex1M,I2264,TRUE,_xll.ohTrigger(RecalcTrigger,Trigger1M)),NA())</f>
        <v>1.5468193885519455E-2</v>
      </c>
      <c r="O2264" s="44">
        <f>IFERROR(_xll.qlIndexFixing(ONIndex3M,I2264,TRUE,_xll.ohTrigger(RecalcTrigger,Trigger3M)),NA())</f>
        <v>1.5784885812841765E-2</v>
      </c>
      <c r="P2264" s="44">
        <f>IFERROR(_xll.qlIndexFixing(ONIndex6M,I2264,TRUE,_xll.ohTrigger(RecalcTrigger,Trigger6M)),NA())</f>
        <v>1.5585045037553868E-2</v>
      </c>
      <c r="Q2264" s="183">
        <f>IFERROR(_xll.qlIndexFixing(ONIndex1Y,I2264,TRUE,_xll.ohTrigger(RecalcTrigger,Trigger1Y)),NA())</f>
        <v>1.6049786292873236E-2</v>
      </c>
    </row>
    <row r="2265" spans="2:17" x14ac:dyDescent="0.2">
      <c r="B2265" s="39" t="s">
        <v>42</v>
      </c>
      <c r="D2265" s="42">
        <f>_xll.qlCalendarAdvance(Calendar,$D2264,B2265,"f",FALSE)</f>
        <v>55254</v>
      </c>
      <c r="E2265" s="177">
        <f>_xll.qlInterestRateIndexValueDate(IndexON,D2265)</f>
        <v>55254</v>
      </c>
      <c r="F2265" s="193">
        <f>IFERROR(_xll.qlIndexFixing(IndexON,D2265,TRUE,_xll.ohTrigger(RecalcTrigger,TriggerON)),NA())</f>
        <v>1.5606199338424886E-2</v>
      </c>
      <c r="H2265" s="42">
        <f>_xll.qlCalendarAdvance(Calendar,$H2264,B2265,"f",FALSE)</f>
        <v>55254</v>
      </c>
      <c r="I2265" s="177">
        <f>_xll.qlInterestRateIndexValueDate(Index1M,$H2265)</f>
        <v>55256</v>
      </c>
      <c r="J2265" s="182">
        <f>IFERROR(_xll.qlIndexFixing(Index1M,$H2265,TRUE,_xll.ohTrigger(RecalcTrigger,Trigger1M)),NA())</f>
        <v>1.5470071157844545E-2</v>
      </c>
      <c r="K2265" s="44">
        <f>IFERROR(_xll.qlIndexFixing(Index3M,H2265,TRUE,_xll.ohTrigger(RecalcTrigger,Trigger3M)),NA())</f>
        <v>1.5794833150039229E-2</v>
      </c>
      <c r="L2265" s="44">
        <f>IFERROR(_xll.qlIndexFixing(Index6M,$H2265,TRUE,_xll.ohTrigger(RecalcTrigger,Trigger6M)),NA())</f>
        <v>1.5595304916600326E-2</v>
      </c>
      <c r="M2265" s="183">
        <f>IFERROR(_xll.qlIndexFixing(Index1Y,$H2265,TRUE,_xll.ohTrigger(RecalcTrigger,Trigger1Y)),NA())</f>
        <v>1.6133961537044685E-2</v>
      </c>
      <c r="N2265" s="182">
        <f>IFERROR(_xll.qlIndexFixing(ONIndex1M,I2265,TRUE,_xll.ohTrigger(RecalcTrigger,Trigger1M)),NA())</f>
        <v>1.5465044047688892E-2</v>
      </c>
      <c r="O2265" s="44">
        <f>IFERROR(_xll.qlIndexFixing(ONIndex3M,I2265,TRUE,_xll.ohTrigger(RecalcTrigger,Trigger3M)),NA())</f>
        <v>1.5781927504203708E-2</v>
      </c>
      <c r="P2265" s="44">
        <f>IFERROR(_xll.qlIndexFixing(ONIndex6M,I2265,TRUE,_xll.ohTrigger(RecalcTrigger,Trigger6M)),NA())</f>
        <v>1.558112955241775E-2</v>
      </c>
      <c r="Q2265" s="183">
        <f>IFERROR(_xll.qlIndexFixing(ONIndex1Y,I2265,TRUE,_xll.ohTrigger(RecalcTrigger,Trigger1Y)),NA())</f>
        <v>1.6048272318887058E-2</v>
      </c>
    </row>
    <row r="2266" spans="2:17" x14ac:dyDescent="0.2">
      <c r="B2266" s="39" t="s">
        <v>42</v>
      </c>
      <c r="D2266" s="42">
        <f>_xll.qlCalendarAdvance(Calendar,$D2265,B2266,"f",FALSE)</f>
        <v>55261</v>
      </c>
      <c r="E2266" s="177">
        <f>_xll.qlInterestRateIndexValueDate(IndexON,D2266)</f>
        <v>55261</v>
      </c>
      <c r="F2266" s="193">
        <f>IFERROR(_xll.qlIndexFixing(IndexON,D2266,TRUE,_xll.ohTrigger(RecalcTrigger,TriggerON)),NA())</f>
        <v>1.5603484419814961E-2</v>
      </c>
      <c r="H2266" s="42">
        <f>_xll.qlCalendarAdvance(Calendar,$H2265,B2266,"f",FALSE)</f>
        <v>55261</v>
      </c>
      <c r="I2266" s="177">
        <f>_xll.qlInterestRateIndexValueDate(Index1M,$H2266)</f>
        <v>55263</v>
      </c>
      <c r="J2266" s="182">
        <f>IFERROR(_xll.qlIndexFixing(Index1M,$H2266,TRUE,_xll.ohTrigger(RecalcTrigger,Trigger1M)),NA())</f>
        <v>1.546683606694188E-2</v>
      </c>
      <c r="K2266" s="44">
        <f>IFERROR(_xll.qlIndexFixing(Index3M,H2266,TRUE,_xll.ohTrigger(RecalcTrigger,Trigger3M)),NA())</f>
        <v>1.5791642008879558E-2</v>
      </c>
      <c r="L2266" s="44">
        <f>IFERROR(_xll.qlIndexFixing(Index6M,$H2266,TRUE,_xll.ohTrigger(RecalcTrigger,Trigger6M)),NA())</f>
        <v>1.5591563440594373E-2</v>
      </c>
      <c r="M2266" s="183">
        <f>IFERROR(_xll.qlIndexFixing(Index1Y,$H2266,TRUE,_xll.ohTrigger(RecalcTrigger,Trigger1Y)),NA())</f>
        <v>1.6132230876154757E-2</v>
      </c>
      <c r="N2266" s="182">
        <f>IFERROR(_xll.qlIndexFixing(ONIndex1M,I2266,TRUE,_xll.ohTrigger(RecalcTrigger,Trigger1M)),NA())</f>
        <v>1.5461863639671947E-2</v>
      </c>
      <c r="O2266" s="44">
        <f>IFERROR(_xll.qlIndexFixing(ONIndex3M,I2266,TRUE,_xll.ohTrigger(RecalcTrigger,Trigger3M)),NA())</f>
        <v>1.5778937293804418E-2</v>
      </c>
      <c r="P2266" s="44">
        <f>IFERROR(_xll.qlIndexFixing(ONIndex6M,I2266,TRUE,_xll.ohTrigger(RecalcTrigger,Trigger6M)),NA())</f>
        <v>1.5577228826195721E-2</v>
      </c>
      <c r="Q2266" s="183">
        <f>IFERROR(_xll.qlIndexFixing(ONIndex1Y,I2266,TRUE,_xll.ohTrigger(RecalcTrigger,Trigger1Y)),NA())</f>
        <v>1.604674393818506E-2</v>
      </c>
    </row>
    <row r="2267" spans="2:17" x14ac:dyDescent="0.2">
      <c r="B2267" s="39" t="s">
        <v>42</v>
      </c>
      <c r="D2267" s="42">
        <f>_xll.qlCalendarAdvance(Calendar,$D2266,B2267,"f",FALSE)</f>
        <v>55268</v>
      </c>
      <c r="E2267" s="177">
        <f>_xll.qlInterestRateIndexValueDate(IndexON,D2267)</f>
        <v>55268</v>
      </c>
      <c r="F2267" s="193">
        <f>IFERROR(_xll.qlIndexFixing(IndexON,D2267,TRUE,_xll.ohTrigger(RecalcTrigger,TriggerON)),NA())</f>
        <v>1.5600736517349389E-2</v>
      </c>
      <c r="H2267" s="42">
        <f>_xll.qlCalendarAdvance(Calendar,$H2266,B2267,"f",FALSE)</f>
        <v>55268</v>
      </c>
      <c r="I2267" s="177">
        <f>_xll.qlInterestRateIndexValueDate(Index1M,$H2267)</f>
        <v>55270</v>
      </c>
      <c r="J2267" s="182">
        <f>IFERROR(_xll.qlIndexFixing(Index1M,$H2267,TRUE,_xll.ohTrigger(RecalcTrigger,Trigger1M)),NA())</f>
        <v>1.5463570229246604E-2</v>
      </c>
      <c r="K2267" s="44">
        <f>IFERROR(_xll.qlIndexFixing(Index3M,H2267,TRUE,_xll.ohTrigger(RecalcTrigger,Trigger3M)),NA())</f>
        <v>1.5788418454839595E-2</v>
      </c>
      <c r="L2267" s="44">
        <f>IFERROR(_xll.qlIndexFixing(Index6M,$H2267,TRUE,_xll.ohTrigger(RecalcTrigger,Trigger6M)),NA())</f>
        <v>1.5587837461386143E-2</v>
      </c>
      <c r="M2267" s="183">
        <f>IFERROR(_xll.qlIndexFixing(Index1Y,$H2267,TRUE,_xll.ohTrigger(RecalcTrigger,Trigger1Y)),NA())</f>
        <v>1.613006365973094E-2</v>
      </c>
      <c r="N2267" s="182">
        <f>IFERROR(_xll.qlIndexFixing(ONIndex1M,I2267,TRUE,_xll.ohTrigger(RecalcTrigger,Trigger1M)),NA())</f>
        <v>1.5458191388608711E-2</v>
      </c>
      <c r="O2267" s="44">
        <f>IFERROR(_xll.qlIndexFixing(ONIndex3M,I2267,TRUE,_xll.ohTrigger(RecalcTrigger,Trigger3M)),NA())</f>
        <v>1.5775480774733452E-2</v>
      </c>
      <c r="P2267" s="44">
        <f>IFERROR(_xll.qlIndexFixing(ONIndex6M,I2267,TRUE,_xll.ohTrigger(RecalcTrigger,Trigger6M)),NA())</f>
        <v>1.5572788983782004E-2</v>
      </c>
      <c r="Q2267" s="183">
        <f>IFERROR(_xll.qlIndexFixing(ONIndex1Y,I2267,TRUE,_xll.ohTrigger(RecalcTrigger,Trigger1Y)),NA())</f>
        <v>1.6044979542915172E-2</v>
      </c>
    </row>
    <row r="2268" spans="2:17" x14ac:dyDescent="0.2">
      <c r="B2268" s="39" t="s">
        <v>42</v>
      </c>
      <c r="D2268" s="42">
        <f>_xll.qlCalendarAdvance(Calendar,$D2267,B2268,"f",FALSE)</f>
        <v>55275</v>
      </c>
      <c r="E2268" s="177">
        <f>_xll.qlInterestRateIndexValueDate(IndexON,D2268)</f>
        <v>55275</v>
      </c>
      <c r="F2268" s="193">
        <f>IFERROR(_xll.qlIndexFixing(IndexON,D2268,TRUE,_xll.ohTrigger(RecalcTrigger,TriggerON)),NA())</f>
        <v>1.5597955574193634E-2</v>
      </c>
      <c r="H2268" s="42">
        <f>_xll.qlCalendarAdvance(Calendar,$H2267,B2268,"f",FALSE)</f>
        <v>55275</v>
      </c>
      <c r="I2268" s="177">
        <f>_xll.qlInterestRateIndexValueDate(Index1M,$H2268)</f>
        <v>55277</v>
      </c>
      <c r="J2268" s="182">
        <f>IFERROR(_xll.qlIndexFixing(Index1M,$H2268,TRUE,_xll.ohTrigger(RecalcTrigger,Trigger1M)),NA())</f>
        <v>1.5460273593002616E-2</v>
      </c>
      <c r="K2268" s="44">
        <f>IFERROR(_xll.qlIndexFixing(Index3M,H2268,TRUE,_xll.ohTrigger(RecalcTrigger,Trigger3M)),NA())</f>
        <v>1.5785269158494378E-2</v>
      </c>
      <c r="L2268" s="44">
        <f>IFERROR(_xll.qlIndexFixing(Index6M,$H2268,TRUE,_xll.ohTrigger(RecalcTrigger,Trigger6M)),NA())</f>
        <v>1.5584357852613518E-2</v>
      </c>
      <c r="M2268" s="183">
        <f>IFERROR(_xll.qlIndexFixing(Index1Y,$H2268,TRUE,_xll.ohTrigger(RecalcTrigger,Trigger1Y)),NA())</f>
        <v>1.6128091663668843E-2</v>
      </c>
      <c r="N2268" s="182">
        <f>IFERROR(_xll.qlIndexFixing(ONIndex1M,I2268,TRUE,_xll.ohTrigger(RecalcTrigger,Trigger1M)),NA())</f>
        <v>1.5455410906604072E-2</v>
      </c>
      <c r="O2268" s="44">
        <f>IFERROR(_xll.qlIndexFixing(ONIndex3M,I2268,TRUE,_xll.ohTrigger(RecalcTrigger,Trigger3M)),NA())</f>
        <v>1.5772860942142586E-2</v>
      </c>
      <c r="P2268" s="44">
        <f>IFERROR(_xll.qlIndexFixing(ONIndex6M,I2268,TRUE,_xll.ohTrigger(RecalcTrigger,Trigger6M)),NA())</f>
        <v>1.5569471832028725E-2</v>
      </c>
      <c r="Q2268" s="183">
        <f>IFERROR(_xll.qlIndexFixing(ONIndex1Y,I2268,TRUE,_xll.ohTrigger(RecalcTrigger,Trigger1Y)),NA())</f>
        <v>1.6043643851357814E-2</v>
      </c>
    </row>
    <row r="2269" spans="2:17" x14ac:dyDescent="0.2">
      <c r="B2269" s="39" t="s">
        <v>42</v>
      </c>
      <c r="D2269" s="42">
        <f>_xll.qlCalendarAdvance(Calendar,$D2268,B2269,"f",FALSE)</f>
        <v>55282</v>
      </c>
      <c r="E2269" s="177">
        <f>_xll.qlInterestRateIndexValueDate(IndexON,D2269)</f>
        <v>55282</v>
      </c>
      <c r="F2269" s="193">
        <f>IFERROR(_xll.qlIndexFixing(IndexON,D2269,TRUE,_xll.ohTrigger(RecalcTrigger,TriggerON)),NA())</f>
        <v>1.5595141532793733E-2</v>
      </c>
      <c r="H2269" s="42">
        <f>_xll.qlCalendarAdvance(Calendar,$H2268,B2269,"f",FALSE)</f>
        <v>55282</v>
      </c>
      <c r="I2269" s="177">
        <f>_xll.qlInterestRateIndexValueDate(Index1M,$H2269)</f>
        <v>55284</v>
      </c>
      <c r="J2269" s="182">
        <f>IFERROR(_xll.qlIndexFixing(Index1M,$H2269,TRUE,_xll.ohTrigger(RecalcTrigger,Trigger1M)),NA())</f>
        <v>1.5456946106441327E-2</v>
      </c>
      <c r="K2269" s="44">
        <f>IFERROR(_xll.qlIndexFixing(Index3M,H2269,TRUE,_xll.ohTrigger(RecalcTrigger,Trigger3M)),NA())</f>
        <v>1.5781978131088132E-2</v>
      </c>
      <c r="L2269" s="44">
        <f>IFERROR(_xll.qlIndexFixing(Index6M,$H2269,TRUE,_xll.ohTrigger(RecalcTrigger,Trigger6M)),NA())</f>
        <v>1.5580665915892878E-2</v>
      </c>
      <c r="M2269" s="183">
        <f>IFERROR(_xll.qlIndexFixing(Index1Y,$H2269,TRUE,_xll.ohTrigger(RecalcTrigger,Trigger1Y)),NA())</f>
        <v>1.6126104260392762E-2</v>
      </c>
      <c r="N2269" s="182">
        <f>IFERROR(_xll.qlIndexFixing(ONIndex1M,I2269,TRUE,_xll.ohTrigger(RecalcTrigger,Trigger1M)),NA())</f>
        <v>1.5452138477876076E-2</v>
      </c>
      <c r="O2269" s="44">
        <f>IFERROR(_xll.qlIndexFixing(ONIndex3M,I2269,TRUE,_xll.ohTrigger(RecalcTrigger,Trigger3M)),NA())</f>
        <v>1.5769774688330074E-2</v>
      </c>
      <c r="P2269" s="44">
        <f>IFERROR(_xll.qlIndexFixing(ONIndex6M,I2269,TRUE,_xll.ohTrigger(RecalcTrigger,Trigger6M)),NA())</f>
        <v>1.5565615654811182E-2</v>
      </c>
      <c r="Q2269" s="183">
        <f>IFERROR(_xll.qlIndexFixing(ONIndex1Y,I2269,TRUE,_xll.ohTrigger(RecalcTrigger,Trigger1Y)),NA())</f>
        <v>1.6042072092474768E-2</v>
      </c>
    </row>
    <row r="2270" spans="2:17" x14ac:dyDescent="0.2">
      <c r="B2270" s="39" t="s">
        <v>42</v>
      </c>
      <c r="D2270" s="42">
        <f>_xll.qlCalendarAdvance(Calendar,$D2269,B2270,"f",FALSE)</f>
        <v>55289</v>
      </c>
      <c r="E2270" s="177">
        <f>_xll.qlInterestRateIndexValueDate(IndexON,D2270)</f>
        <v>55289</v>
      </c>
      <c r="F2270" s="193">
        <f>IFERROR(_xll.qlIndexFixing(IndexON,D2270,TRUE,_xll.ohTrigger(RecalcTrigger,TriggerON)),NA())</f>
        <v>1.5592294335995405E-2</v>
      </c>
      <c r="H2270" s="42">
        <f>_xll.qlCalendarAdvance(Calendar,$H2269,B2270,"f",FALSE)</f>
        <v>55289</v>
      </c>
      <c r="I2270" s="177">
        <f>_xll.qlInterestRateIndexValueDate(Index1M,$H2270)</f>
        <v>55291</v>
      </c>
      <c r="J2270" s="182">
        <f>IFERROR(_xll.qlIndexFixing(Index1M,$H2270,TRUE,_xll.ohTrigger(RecalcTrigger,Trigger1M)),NA())</f>
        <v>1.5453587717799144E-2</v>
      </c>
      <c r="K2270" s="44">
        <f>IFERROR(_xll.qlIndexFixing(Index3M,H2270,TRUE,_xll.ohTrigger(RecalcTrigger,Trigger3M)),NA())</f>
        <v>1.5778654515998032E-2</v>
      </c>
      <c r="L2270" s="44">
        <f>IFERROR(_xll.qlIndexFixing(Index6M,$H2270,TRUE,_xll.ohTrigger(RecalcTrigger,Trigger6M)),NA())</f>
        <v>1.5576989624936489E-2</v>
      </c>
      <c r="M2270" s="183">
        <f>IFERROR(_xll.qlIndexFixing(Index1Y,$H2270,TRUE,_xll.ohTrigger(RecalcTrigger,Trigger1Y)),NA())</f>
        <v>1.6124101423196455E-2</v>
      </c>
      <c r="N2270" s="182">
        <f>IFERROR(_xll.qlIndexFixing(ONIndex1M,I2270,TRUE,_xll.ohTrigger(RecalcTrigger,Trigger1M)),NA())</f>
        <v>1.5448835272247052E-2</v>
      </c>
      <c r="O2270" s="44">
        <f>IFERROR(_xll.qlIndexFixing(ONIndex3M,I2270,TRUE,_xll.ohTrigger(RecalcTrigger,Trigger3M)),NA())</f>
        <v>1.5766656307416582E-2</v>
      </c>
      <c r="P2270" s="44">
        <f>IFERROR(_xll.qlIndexFixing(ONIndex6M,I2270,TRUE,_xll.ohTrigger(RecalcTrigger,Trigger6M)),NA())</f>
        <v>1.556177441820239E-2</v>
      </c>
      <c r="Q2270" s="183">
        <f>IFERROR(_xll.qlIndexFixing(ONIndex1Y,I2270,TRUE,_xll.ohTrigger(RecalcTrigger,Trigger1Y)),NA())</f>
        <v>1.6040485821440242E-2</v>
      </c>
    </row>
    <row r="2271" spans="2:17" x14ac:dyDescent="0.2">
      <c r="B2271" s="39" t="s">
        <v>42</v>
      </c>
      <c r="D2271" s="42">
        <f>_xll.qlCalendarAdvance(Calendar,$D2270,B2271,"f",FALSE)</f>
        <v>55296</v>
      </c>
      <c r="E2271" s="177">
        <f>_xll.qlInterestRateIndexValueDate(IndexON,D2271)</f>
        <v>55296</v>
      </c>
      <c r="F2271" s="193">
        <f>IFERROR(_xll.qlIndexFixing(IndexON,D2271,TRUE,_xll.ohTrigger(RecalcTrigger,TriggerON)),NA())</f>
        <v>1.5589413927123985E-2</v>
      </c>
      <c r="H2271" s="42">
        <f>_xll.qlCalendarAdvance(Calendar,$H2270,B2271,"f",FALSE)</f>
        <v>55296</v>
      </c>
      <c r="I2271" s="177">
        <f>_xll.qlInterestRateIndexValueDate(Index1M,$H2271)</f>
        <v>55298</v>
      </c>
      <c r="J2271" s="182">
        <f>IFERROR(_xll.qlIndexFixing(Index1M,$H2271,TRUE,_xll.ohTrigger(RecalcTrigger,Trigger1M)),NA())</f>
        <v>1.5450198375324964E-2</v>
      </c>
      <c r="K2271" s="44">
        <f>IFERROR(_xll.qlIndexFixing(Index3M,H2271,TRUE,_xll.ohTrigger(RecalcTrigger,Trigger3M)),NA())</f>
        <v>1.5775298256761414E-2</v>
      </c>
      <c r="L2271" s="44">
        <f>IFERROR(_xll.qlIndexFixing(Index6M,$H2271,TRUE,_xll.ohTrigger(RecalcTrigger,Trigger6M)),NA())</f>
        <v>1.5573329025427384E-2</v>
      </c>
      <c r="M2271" s="183">
        <f>IFERROR(_xll.qlIndexFixing(Index1Y,$H2271,TRUE,_xll.ohTrigger(RecalcTrigger,Trigger1Y)),NA())</f>
        <v>1.6122083125373887E-2</v>
      </c>
      <c r="N2271" s="182">
        <f>IFERROR(_xll.qlIndexFixing(ONIndex1M,I2271,TRUE,_xll.ohTrigger(RecalcTrigger,Trigger1M)),NA())</f>
        <v>1.5445501237998371E-2</v>
      </c>
      <c r="O2271" s="44">
        <f>IFERROR(_xll.qlIndexFixing(ONIndex3M,I2271,TRUE,_xll.ohTrigger(RecalcTrigger,Trigger3M)),NA())</f>
        <v>1.5763505743207062E-2</v>
      </c>
      <c r="P2271" s="44">
        <f>IFERROR(_xll.qlIndexFixing(ONIndex6M,I2271,TRUE,_xll.ohTrigger(RecalcTrigger,Trigger6M)),NA())</f>
        <v>1.5557948167446156E-2</v>
      </c>
      <c r="Q2271" s="183">
        <f>IFERROR(_xll.qlIndexFixing(ONIndex1Y,I2271,TRUE,_xll.ohTrigger(RecalcTrigger,Trigger1Y)),NA())</f>
        <v>1.6038885011875337E-2</v>
      </c>
    </row>
    <row r="2272" spans="2:17" x14ac:dyDescent="0.2">
      <c r="B2272" s="39" t="s">
        <v>42</v>
      </c>
      <c r="D2272" s="42">
        <f>_xll.qlCalendarAdvance(Calendar,$D2271,B2272,"f",FALSE)</f>
        <v>55303</v>
      </c>
      <c r="E2272" s="177">
        <f>_xll.qlInterestRateIndexValueDate(IndexON,D2272)</f>
        <v>55303</v>
      </c>
      <c r="F2272" s="193">
        <f>IFERROR(_xll.qlIndexFixing(IndexON,D2272,TRUE,_xll.ohTrigger(RecalcTrigger,TriggerON)),NA())</f>
        <v>1.558650024886532E-2</v>
      </c>
      <c r="H2272" s="42">
        <f>_xll.qlCalendarAdvance(Calendar,$H2271,B2272,"f",FALSE)</f>
        <v>55303</v>
      </c>
      <c r="I2272" s="177">
        <f>_xll.qlInterestRateIndexValueDate(Index1M,$H2272)</f>
        <v>55305</v>
      </c>
      <c r="J2272" s="182">
        <f>IFERROR(_xll.qlIndexFixing(Index1M,$H2272,TRUE,_xll.ohTrigger(RecalcTrigger,Trigger1M)),NA())</f>
        <v>1.5446778027247698E-2</v>
      </c>
      <c r="K2272" s="44">
        <f>IFERROR(_xll.qlIndexFixing(Index3M,H2272,TRUE,_xll.ohTrigger(RecalcTrigger,Trigger3M)),NA())</f>
        <v>1.5771909296926914E-2</v>
      </c>
      <c r="L2272" s="44">
        <f>IFERROR(_xll.qlIndexFixing(Index6M,$H2272,TRUE,_xll.ohTrigger(RecalcTrigger,Trigger6M)),NA())</f>
        <v>1.5569441616110652E-2</v>
      </c>
      <c r="M2272" s="183">
        <f>IFERROR(_xll.qlIndexFixing(Index1Y,$H2272,TRUE,_xll.ohTrigger(RecalcTrigger,Trigger1Y)),NA())</f>
        <v>1.6120049340220991E-2</v>
      </c>
      <c r="N2272" s="182">
        <f>IFERROR(_xll.qlIndexFixing(ONIndex1M,I2272,TRUE,_xll.ohTrigger(RecalcTrigger,Trigger1M)),NA())</f>
        <v>1.5442136323171596E-2</v>
      </c>
      <c r="O2272" s="44">
        <f>IFERROR(_xll.qlIndexFixing(ONIndex3M,I2272,TRUE,_xll.ohTrigger(RecalcTrigger,Trigger3M)),NA())</f>
        <v>1.5760322939186722E-2</v>
      </c>
      <c r="P2272" s="44">
        <f>IFERROR(_xll.qlIndexFixing(ONIndex6M,I2272,TRUE,_xll.ohTrigger(RecalcTrigger,Trigger6M)),NA())</f>
        <v>1.5554136948106034E-2</v>
      </c>
      <c r="Q2272" s="183">
        <f>IFERROR(_xll.qlIndexFixing(ONIndex1Y,I2272,TRUE,_xll.ohTrigger(RecalcTrigger,Trigger1Y)),NA())</f>
        <v>1.6037269637481089E-2</v>
      </c>
    </row>
    <row r="2273" spans="2:17" x14ac:dyDescent="0.2">
      <c r="B2273" s="39" t="s">
        <v>42</v>
      </c>
      <c r="D2273" s="42">
        <f>_xll.qlCalendarAdvance(Calendar,$D2272,B2273,"f",FALSE)</f>
        <v>55310</v>
      </c>
      <c r="E2273" s="177">
        <f>_xll.qlInterestRateIndexValueDate(IndexON,D2273)</f>
        <v>55310</v>
      </c>
      <c r="F2273" s="193">
        <f>IFERROR(_xll.qlIndexFixing(IndexON,D2273,TRUE,_xll.ohTrigger(RecalcTrigger,TriggerON)),NA())</f>
        <v>1.5583553243985193E-2</v>
      </c>
      <c r="H2273" s="42">
        <f>_xll.qlCalendarAdvance(Calendar,$H2272,B2273,"f",FALSE)</f>
        <v>55310</v>
      </c>
      <c r="I2273" s="177">
        <f>_xll.qlInterestRateIndexValueDate(Index1M,$H2273)</f>
        <v>55312</v>
      </c>
      <c r="J2273" s="182">
        <f>IFERROR(_xll.qlIndexFixing(Index1M,$H2273,TRUE,_xll.ohTrigger(RecalcTrigger,Trigger1M)),NA())</f>
        <v>1.5443326621811249E-2</v>
      </c>
      <c r="K2273" s="44">
        <f>IFERROR(_xll.qlIndexFixing(Index3M,H2273,TRUE,_xll.ohTrigger(RecalcTrigger,Trigger3M)),NA())</f>
        <v>1.5768487580036215E-2</v>
      </c>
      <c r="L2273" s="44">
        <f>IFERROR(_xll.qlIndexFixing(Index6M,$H2273,TRUE,_xll.ohTrigger(RecalcTrigger,Trigger6M)),NA())</f>
        <v>1.5565809576975193E-2</v>
      </c>
      <c r="M2273" s="183">
        <f>IFERROR(_xll.qlIndexFixing(Index1Y,$H2273,TRUE,_xll.ohTrigger(RecalcTrigger,Trigger1Y)),NA())</f>
        <v>1.6118000041033254E-2</v>
      </c>
      <c r="N2273" s="182">
        <f>IFERROR(_xll.qlIndexFixing(ONIndex1M,I2273,TRUE,_xll.ohTrigger(RecalcTrigger,Trigger1M)),NA())</f>
        <v>1.5438740476287904E-2</v>
      </c>
      <c r="O2273" s="44">
        <f>IFERROR(_xll.qlIndexFixing(ONIndex3M,I2273,TRUE,_xll.ohTrigger(RecalcTrigger,Trigger3M)),NA())</f>
        <v>1.5757107839160511E-2</v>
      </c>
      <c r="P2273" s="44">
        <f>IFERROR(_xll.qlIndexFixing(ONIndex6M,I2273,TRUE,_xll.ohTrigger(RecalcTrigger,Trigger6M)),NA())</f>
        <v>1.5550340805585705E-2</v>
      </c>
      <c r="Q2273" s="183">
        <f>IFERROR(_xll.qlIndexFixing(ONIndex1Y,I2273,TRUE,_xll.ohTrigger(RecalcTrigger,Trigger1Y)),NA())</f>
        <v>1.6035639671878599E-2</v>
      </c>
    </row>
    <row r="2274" spans="2:17" x14ac:dyDescent="0.2">
      <c r="B2274" s="39" t="s">
        <v>42</v>
      </c>
      <c r="D2274" s="42">
        <f>_xll.qlCalendarAdvance(Calendar,$D2273,B2274,"f",FALSE)</f>
        <v>55317</v>
      </c>
      <c r="E2274" s="177">
        <f>_xll.qlInterestRateIndexValueDate(IndexON,D2274)</f>
        <v>55317</v>
      </c>
      <c r="F2274" s="193">
        <f>IFERROR(_xll.qlIndexFixing(IndexON,D2274,TRUE,_xll.ohTrigger(RecalcTrigger,TriggerON)),NA())</f>
        <v>1.5580572855409258E-2</v>
      </c>
      <c r="H2274" s="42">
        <f>_xll.qlCalendarAdvance(Calendar,$H2273,B2274,"f",FALSE)</f>
        <v>55317</v>
      </c>
      <c r="I2274" s="177">
        <f>_xll.qlInterestRateIndexValueDate(Index1M,$H2274)</f>
        <v>55319</v>
      </c>
      <c r="J2274" s="182">
        <f>IFERROR(_xll.qlIndexFixing(Index1M,$H2274,TRUE,_xll.ohTrigger(RecalcTrigger,Trigger1M)),NA())</f>
        <v>1.5439844107254519E-2</v>
      </c>
      <c r="K2274" s="44">
        <f>IFERROR(_xll.qlIndexFixing(Index3M,H2274,TRUE,_xll.ohTrigger(RecalcTrigger,Trigger3M)),NA())</f>
        <v>1.5765033049637955E-2</v>
      </c>
      <c r="L2274" s="44">
        <f>IFERROR(_xll.qlIndexFixing(Index6M,$H2274,TRUE,_xll.ohTrigger(RecalcTrigger,Trigger6M)),NA())</f>
        <v>1.5562193354401347E-2</v>
      </c>
      <c r="M2274" s="183">
        <f>IFERROR(_xll.qlIndexFixing(Index1Y,$H2274,TRUE,_xll.ohTrigger(RecalcTrigger,Trigger1Y)),NA())</f>
        <v>1.6115935201108562E-2</v>
      </c>
      <c r="N2274" s="182">
        <f>IFERROR(_xll.qlIndexFixing(ONIndex1M,I2274,TRUE,_xll.ohTrigger(RecalcTrigger,Trigger1M)),NA())</f>
        <v>1.5435313645548732E-2</v>
      </c>
      <c r="O2274" s="44">
        <f>IFERROR(_xll.qlIndexFixing(ONIndex3M,I2274,TRUE,_xll.ohTrigger(RecalcTrigger,Trigger3M)),NA())</f>
        <v>1.5753860386773511E-2</v>
      </c>
      <c r="P2274" s="44">
        <f>IFERROR(_xll.qlIndexFixing(ONIndex6M,I2274,TRUE,_xll.ohTrigger(RecalcTrigger,Trigger6M)),NA())</f>
        <v>1.5546559785049041E-2</v>
      </c>
      <c r="Q2274" s="183">
        <f>IFERROR(_xll.qlIndexFixing(ONIndex1Y,I2274,TRUE,_xll.ohTrigger(RecalcTrigger,Trigger1Y)),NA())</f>
        <v>1.6033995088529096E-2</v>
      </c>
    </row>
    <row r="2275" spans="2:17" x14ac:dyDescent="0.2">
      <c r="B2275" s="39" t="s">
        <v>42</v>
      </c>
      <c r="D2275" s="42">
        <f>_xll.qlCalendarAdvance(Calendar,$D2274,B2275,"f",FALSE)</f>
        <v>55324</v>
      </c>
      <c r="E2275" s="177">
        <f>_xll.qlInterestRateIndexValueDate(IndexON,D2275)</f>
        <v>55324</v>
      </c>
      <c r="F2275" s="193">
        <f>IFERROR(_xll.qlIndexFixing(IndexON,D2275,TRUE,_xll.ohTrigger(RecalcTrigger,TriggerON)),NA())</f>
        <v>1.5577559026143106E-2</v>
      </c>
      <c r="H2275" s="42">
        <f>_xll.qlCalendarAdvance(Calendar,$H2274,B2275,"f",FALSE)</f>
        <v>55324</v>
      </c>
      <c r="I2275" s="177">
        <f>_xll.qlInterestRateIndexValueDate(Index1M,$H2275)</f>
        <v>55326</v>
      </c>
      <c r="J2275" s="182">
        <f>IFERROR(_xll.qlIndexFixing(Index1M,$H2275,TRUE,_xll.ohTrigger(RecalcTrigger,Trigger1M)),NA())</f>
        <v>1.5436330431818912E-2</v>
      </c>
      <c r="K2275" s="44">
        <f>IFERROR(_xll.qlIndexFixing(Index3M,H2275,TRUE,_xll.ohTrigger(RecalcTrigger,Trigger3M)),NA())</f>
        <v>1.5761545649274684E-2</v>
      </c>
      <c r="L2275" s="44">
        <f>IFERROR(_xll.qlIndexFixing(Index6M,$H2275,TRUE,_xll.ohTrigger(RecalcTrigger,Trigger6M)),NA())</f>
        <v>1.555859299407104E-2</v>
      </c>
      <c r="M2275" s="183">
        <f>IFERROR(_xll.qlIndexFixing(Index1Y,$H2275,TRUE,_xll.ohTrigger(RecalcTrigger,Trigger1Y)),NA())</f>
        <v>1.611385479374457E-2</v>
      </c>
      <c r="N2275" s="182">
        <f>IFERROR(_xll.qlIndexFixing(ONIndex1M,I2275,TRUE,_xll.ohTrigger(RecalcTrigger,Trigger1M)),NA())</f>
        <v>1.5431855779075576E-2</v>
      </c>
      <c r="O2275" s="44">
        <f>IFERROR(_xll.qlIndexFixing(ONIndex3M,I2275,TRUE,_xll.ohTrigger(RecalcTrigger,Trigger3M)),NA())</f>
        <v>1.5750580525750735E-2</v>
      </c>
      <c r="P2275" s="44">
        <f>IFERROR(_xll.qlIndexFixing(ONIndex6M,I2275,TRUE,_xll.ohTrigger(RecalcTrigger,Trigger6M)),NA())</f>
        <v>1.5542793932059595E-2</v>
      </c>
      <c r="Q2275" s="183">
        <f>IFERROR(_xll.qlIndexFixing(ONIndex1Y,I2275,TRUE,_xll.ohTrigger(RecalcTrigger,Trigger1Y)),NA())</f>
        <v>1.6032335861213554E-2</v>
      </c>
    </row>
    <row r="2276" spans="2:17" x14ac:dyDescent="0.2">
      <c r="B2276" s="39" t="s">
        <v>42</v>
      </c>
      <c r="D2276" s="42">
        <f>_xll.qlCalendarAdvance(Calendar,$D2275,B2276,"f",FALSE)</f>
        <v>55331</v>
      </c>
      <c r="E2276" s="177">
        <f>_xll.qlInterestRateIndexValueDate(IndexON,D2276)</f>
        <v>55331</v>
      </c>
      <c r="F2276" s="193">
        <f>IFERROR(_xll.qlIndexFixing(IndexON,D2276,TRUE,_xll.ohTrigger(RecalcTrigger,TriggerON)),NA())</f>
        <v>1.557451169895252E-2</v>
      </c>
      <c r="H2276" s="42">
        <f>_xll.qlCalendarAdvance(Calendar,$H2275,B2276,"f",FALSE)</f>
        <v>55331</v>
      </c>
      <c r="I2276" s="177">
        <f>_xll.qlInterestRateIndexValueDate(Index1M,$H2276)</f>
        <v>55333</v>
      </c>
      <c r="J2276" s="182">
        <f>IFERROR(_xll.qlIndexFixing(Index1M,$H2276,TRUE,_xll.ohTrigger(RecalcTrigger,Trigger1M)),NA())</f>
        <v>1.5432785543740835E-2</v>
      </c>
      <c r="K2276" s="44">
        <f>IFERROR(_xll.qlIndexFixing(Index3M,H2276,TRUE,_xll.ohTrigger(RecalcTrigger,Trigger3M)),NA())</f>
        <v>1.5758025322496774E-2</v>
      </c>
      <c r="L2276" s="44">
        <f>IFERROR(_xll.qlIndexFixing(Index6M,$H2276,TRUE,_xll.ohTrigger(RecalcTrigger,Trigger6M)),NA())</f>
        <v>1.5555008541664018E-2</v>
      </c>
      <c r="M2276" s="183">
        <f>IFERROR(_xll.qlIndexFixing(Index1Y,$H2276,TRUE,_xll.ohTrigger(RecalcTrigger,Trigger1Y)),NA())</f>
        <v>1.6111162710165116E-2</v>
      </c>
      <c r="N2276" s="182">
        <f>IFERROR(_xll.qlIndexFixing(ONIndex1M,I2276,TRUE,_xll.ohTrigger(RecalcTrigger,Trigger1M)),NA())</f>
        <v>1.5428366825389617E-2</v>
      </c>
      <c r="O2276" s="44">
        <f>IFERROR(_xll.qlIndexFixing(ONIndex3M,I2276,TRUE,_xll.ohTrigger(RecalcTrigger,Trigger3M)),NA())</f>
        <v>1.5747268199817199E-2</v>
      </c>
      <c r="P2276" s="44">
        <f>IFERROR(_xll.qlIndexFixing(ONIndex6M,I2276,TRUE,_xll.ohTrigger(RecalcTrigger,Trigger6M)),NA())</f>
        <v>1.5539043292180921E-2</v>
      </c>
      <c r="Q2276" s="183">
        <f>IFERROR(_xll.qlIndexFixing(ONIndex1Y,I2276,TRUE,_xll.ohTrigger(RecalcTrigger,Trigger1Y)),NA())</f>
        <v>1.6030661963712944E-2</v>
      </c>
    </row>
    <row r="2277" spans="2:17" x14ac:dyDescent="0.2">
      <c r="B2277" s="39" t="s">
        <v>42</v>
      </c>
      <c r="D2277" s="42">
        <f>_xll.qlCalendarAdvance(Calendar,$D2276,B2277,"f",FALSE)</f>
        <v>55338</v>
      </c>
      <c r="E2277" s="177">
        <f>_xll.qlInterestRateIndexValueDate(IndexON,D2277)</f>
        <v>55338</v>
      </c>
      <c r="F2277" s="193">
        <f>IFERROR(_xll.qlIndexFixing(IndexON,D2277,TRUE,_xll.ohTrigger(RecalcTrigger,TriggerON)),NA())</f>
        <v>1.557143081684309E-2</v>
      </c>
      <c r="H2277" s="42">
        <f>_xll.qlCalendarAdvance(Calendar,$H2276,B2277,"f",FALSE)</f>
        <v>55338</v>
      </c>
      <c r="I2277" s="177">
        <f>_xll.qlInterestRateIndexValueDate(Index1M,$H2277)</f>
        <v>55340</v>
      </c>
      <c r="J2277" s="182">
        <f>IFERROR(_xll.qlIndexFixing(Index1M,$H2277,TRUE,_xll.ohTrigger(RecalcTrigger,Trigger1M)),NA())</f>
        <v>1.5429209391261689E-2</v>
      </c>
      <c r="K2277" s="44">
        <f>IFERROR(_xll.qlIndexFixing(Index3M,H2277,TRUE,_xll.ohTrigger(RecalcTrigger,Trigger3M)),NA())</f>
        <v>1.5754472012850254E-2</v>
      </c>
      <c r="L2277" s="44">
        <f>IFERROR(_xll.qlIndexFixing(Index6M,$H2277,TRUE,_xll.ohTrigger(RecalcTrigger,Trigger6M)),NA())</f>
        <v>1.5551697507154856E-2</v>
      </c>
      <c r="M2277" s="183">
        <f>IFERROR(_xll.qlIndexFixing(Index1Y,$H2277,TRUE,_xll.ohTrigger(RecalcTrigger,Trigger1Y)),NA())</f>
        <v>1.6109647169895665E-2</v>
      </c>
      <c r="N2277" s="182">
        <f>IFERROR(_xll.qlIndexFixing(ONIndex1M,I2277,TRUE,_xll.ohTrigger(RecalcTrigger,Trigger1M)),NA())</f>
        <v>1.5424846732772224E-2</v>
      </c>
      <c r="O2277" s="44">
        <f>IFERROR(_xll.qlIndexFixing(ONIndex3M,I2277,TRUE,_xll.ohTrigger(RecalcTrigger,Trigger3M)),NA())</f>
        <v>1.5743923352697919E-2</v>
      </c>
      <c r="P2277" s="44">
        <f>IFERROR(_xll.qlIndexFixing(ONIndex6M,I2277,TRUE,_xll.ohTrigger(RecalcTrigger,Trigger6M)),NA())</f>
        <v>1.5535307910656826E-2</v>
      </c>
      <c r="Q2277" s="183">
        <f>IFERROR(_xll.qlIndexFixing(ONIndex1Y,I2277,TRUE,_xll.ohTrigger(RecalcTrigger,Trigger1Y)),NA())</f>
        <v>1.6028973369488497E-2</v>
      </c>
    </row>
    <row r="2278" spans="2:17" x14ac:dyDescent="0.2">
      <c r="B2278" s="39" t="s">
        <v>42</v>
      </c>
      <c r="D2278" s="42">
        <f>_xll.qlCalendarAdvance(Calendar,$D2277,B2278,"f",FALSE)</f>
        <v>55345</v>
      </c>
      <c r="E2278" s="177">
        <f>_xll.qlInterestRateIndexValueDate(IndexON,D2278)</f>
        <v>55345</v>
      </c>
      <c r="F2278" s="193">
        <f>IFERROR(_xll.qlIndexFixing(IndexON,D2278,TRUE,_xll.ohTrigger(RecalcTrigger,TriggerON)),NA())</f>
        <v>1.5568316322660536E-2</v>
      </c>
      <c r="H2278" s="42">
        <f>_xll.qlCalendarAdvance(Calendar,$H2277,B2278,"f",FALSE)</f>
        <v>55345</v>
      </c>
      <c r="I2278" s="177">
        <f>_xll.qlInterestRateIndexValueDate(Index1M,$H2278)</f>
        <v>55347</v>
      </c>
      <c r="J2278" s="182">
        <f>IFERROR(_xll.qlIndexFixing(Index1M,$H2278,TRUE,_xll.ohTrigger(RecalcTrigger,Trigger1M)),NA())</f>
        <v>1.5425601922622878E-2</v>
      </c>
      <c r="K2278" s="44">
        <f>IFERROR(_xll.qlIndexFixing(Index3M,H2278,TRUE,_xll.ohTrigger(RecalcTrigger,Trigger3M)),NA())</f>
        <v>1.5750885663887233E-2</v>
      </c>
      <c r="L2278" s="44">
        <f>IFERROR(_xll.qlIndexFixing(Index6M,$H2278,TRUE,_xll.ohTrigger(RecalcTrigger,Trigger6M)),NA())</f>
        <v>1.5548148026971105E-2</v>
      </c>
      <c r="M2278" s="183">
        <f>IFERROR(_xll.qlIndexFixing(Index1Y,$H2278,TRUE,_xll.ohTrigger(RecalcTrigger,Trigger1Y)),NA())</f>
        <v>1.6107519900012378E-2</v>
      </c>
      <c r="N2278" s="182">
        <f>IFERROR(_xll.qlIndexFixing(ONIndex1M,I2278,TRUE,_xll.ohTrigger(RecalcTrigger,Trigger1M)),NA())</f>
        <v>1.542129544926496E-2</v>
      </c>
      <c r="O2278" s="44">
        <f>IFERROR(_xll.qlIndexFixing(ONIndex3M,I2278,TRUE,_xll.ohTrigger(RecalcTrigger,Trigger3M)),NA())</f>
        <v>1.5740545927798166E-2</v>
      </c>
      <c r="P2278" s="44">
        <f>IFERROR(_xll.qlIndexFixing(ONIndex6M,I2278,TRUE,_xll.ohTrigger(RecalcTrigger,Trigger6M)),NA())</f>
        <v>1.5531587832970928E-2</v>
      </c>
      <c r="Q2278" s="183">
        <f>IFERROR(_xll.qlIndexFixing(ONIndex1Y,I2278,TRUE,_xll.ohTrigger(RecalcTrigger,Trigger1Y)),NA())</f>
        <v>1.6027270052161313E-2</v>
      </c>
    </row>
    <row r="2279" spans="2:17" x14ac:dyDescent="0.2">
      <c r="B2279" s="39" t="s">
        <v>42</v>
      </c>
      <c r="D2279" s="42">
        <f>_xll.qlCalendarAdvance(Calendar,$D2278,B2279,"f",FALSE)</f>
        <v>55352</v>
      </c>
      <c r="E2279" s="177">
        <f>_xll.qlInterestRateIndexValueDate(IndexON,D2279)</f>
        <v>55352</v>
      </c>
      <c r="F2279" s="193">
        <f>IFERROR(_xll.qlIndexFixing(IndexON,D2279,TRUE,_xll.ohTrigger(RecalcTrigger,TriggerON)),NA())</f>
        <v>1.5565168159170639E-2</v>
      </c>
      <c r="H2279" s="42">
        <f>_xll.qlCalendarAdvance(Calendar,$H2278,B2279,"f",FALSE)</f>
        <v>55352</v>
      </c>
      <c r="I2279" s="177">
        <f>_xll.qlInterestRateIndexValueDate(Index1M,$H2279)</f>
        <v>55354</v>
      </c>
      <c r="J2279" s="182">
        <f>IFERROR(_xll.qlIndexFixing(Index1M,$H2279,TRUE,_xll.ohTrigger(RecalcTrigger,Trigger1M)),NA())</f>
        <v>1.54219630860708E-2</v>
      </c>
      <c r="K2279" s="44">
        <f>IFERROR(_xll.qlIndexFixing(Index3M,H2279,TRUE,_xll.ohTrigger(RecalcTrigger,Trigger3M)),NA())</f>
        <v>1.5747266219156349E-2</v>
      </c>
      <c r="L2279" s="44">
        <f>IFERROR(_xll.qlIndexFixing(Index6M,$H2279,TRUE,_xll.ohTrigger(RecalcTrigger,Trigger6M)),NA())</f>
        <v>1.5544614603718622E-2</v>
      </c>
      <c r="M2279" s="183">
        <f>IFERROR(_xll.qlIndexFixing(Index1Y,$H2279,TRUE,_xll.ohTrigger(RecalcTrigger,Trigger1Y)),NA())</f>
        <v>1.6105376955891745E-2</v>
      </c>
      <c r="N2279" s="182">
        <f>IFERROR(_xll.qlIndexFixing(ONIndex1M,I2279,TRUE,_xll.ohTrigger(RecalcTrigger,Trigger1M)),NA())</f>
        <v>1.5417712923309068E-2</v>
      </c>
      <c r="O2279" s="44">
        <f>IFERROR(_xll.qlIndexFixing(ONIndex3M,I2279,TRUE,_xll.ohTrigger(RecalcTrigger,Trigger3M)),NA())</f>
        <v>1.5737135869002827E-2</v>
      </c>
      <c r="P2279" s="44">
        <f>IFERROR(_xll.qlIndexFixing(ONIndex6M,I2279,TRUE,_xll.ohTrigger(RecalcTrigger,Trigger6M)),NA())</f>
        <v>1.5527883104367035E-2</v>
      </c>
      <c r="Q2279" s="183">
        <f>IFERROR(_xll.qlIndexFixing(ONIndex1Y,I2279,TRUE,_xll.ohTrigger(RecalcTrigger,Trigger1Y)),NA())</f>
        <v>1.6025551985272557E-2</v>
      </c>
    </row>
    <row r="2280" spans="2:17" x14ac:dyDescent="0.2">
      <c r="B2280" s="39" t="s">
        <v>42</v>
      </c>
      <c r="D2280" s="42">
        <f>_xll.qlCalendarAdvance(Calendar,$D2279,B2280,"f",FALSE)</f>
        <v>55359</v>
      </c>
      <c r="E2280" s="177">
        <f>_xll.qlInterestRateIndexValueDate(IndexON,D2280)</f>
        <v>55359</v>
      </c>
      <c r="F2280" s="193">
        <f>IFERROR(_xll.qlIndexFixing(IndexON,D2280,TRUE,_xll.ohTrigger(RecalcTrigger,TriggerON)),NA())</f>
        <v>1.5561986269458927E-2</v>
      </c>
      <c r="H2280" s="42">
        <f>_xll.qlCalendarAdvance(Calendar,$H2279,B2280,"f",FALSE)</f>
        <v>55359</v>
      </c>
      <c r="I2280" s="177">
        <f>_xll.qlInterestRateIndexValueDate(Index1M,$H2280)</f>
        <v>55361</v>
      </c>
      <c r="J2280" s="182">
        <f>IFERROR(_xll.qlIndexFixing(Index1M,$H2280,TRUE,_xll.ohTrigger(RecalcTrigger,Trigger1M)),NA())</f>
        <v>1.5418292829839364E-2</v>
      </c>
      <c r="K2280" s="44">
        <f>IFERROR(_xll.qlIndexFixing(Index3M,H2280,TRUE,_xll.ohTrigger(RecalcTrigger,Trigger3M)),NA())</f>
        <v>1.5743613622210575E-2</v>
      </c>
      <c r="L2280" s="44">
        <f>IFERROR(_xll.qlIndexFixing(Index6M,$H2280,TRUE,_xll.ohTrigger(RecalcTrigger,Trigger6M)),NA())</f>
        <v>1.5541097283083012E-2</v>
      </c>
      <c r="M2280" s="183">
        <f>IFERROR(_xll.qlIndexFixing(Index1Y,$H2280,TRUE,_xll.ohTrigger(RecalcTrigger,Trigger1Y)),NA())</f>
        <v>1.6103218310836866E-2</v>
      </c>
      <c r="N2280" s="182">
        <f>IFERROR(_xll.qlIndexFixing(ONIndex1M,I2280,TRUE,_xll.ohTrigger(RecalcTrigger,Trigger1M)),NA())</f>
        <v>1.5414099103185919E-2</v>
      </c>
      <c r="O2280" s="44">
        <f>IFERROR(_xll.qlIndexFixing(ONIndex3M,I2280,TRUE,_xll.ohTrigger(RecalcTrigger,Trigger3M)),NA())</f>
        <v>1.5733693120036918E-2</v>
      </c>
      <c r="P2280" s="44">
        <f>IFERROR(_xll.qlIndexFixing(ONIndex6M,I2280,TRUE,_xll.ohTrigger(RecalcTrigger,Trigger6M)),NA())</f>
        <v>1.5524193770408701E-2</v>
      </c>
      <c r="Q2280" s="183">
        <f>IFERROR(_xll.qlIndexFixing(ONIndex1Y,I2280,TRUE,_xll.ohTrigger(RecalcTrigger,Trigger1Y)),NA())</f>
        <v>1.6023819142683138E-2</v>
      </c>
    </row>
    <row r="2281" spans="2:17" x14ac:dyDescent="0.2">
      <c r="B2281" s="39" t="s">
        <v>42</v>
      </c>
      <c r="D2281" s="42">
        <f>_xll.qlCalendarAdvance(Calendar,$D2280,B2281,"f",FALSE)</f>
        <v>55366</v>
      </c>
      <c r="E2281" s="177">
        <f>_xll.qlInterestRateIndexValueDate(IndexON,D2281)</f>
        <v>55366</v>
      </c>
      <c r="F2281" s="193">
        <f>IFERROR(_xll.qlIndexFixing(IndexON,D2281,TRUE,_xll.ohTrigger(RecalcTrigger,TriggerON)),NA())</f>
        <v>1.5558770596211247E-2</v>
      </c>
      <c r="H2281" s="42">
        <f>_xll.qlCalendarAdvance(Calendar,$H2280,B2281,"f",FALSE)</f>
        <v>55366</v>
      </c>
      <c r="I2281" s="177">
        <f>_xll.qlInterestRateIndexValueDate(Index1M,$H2281)</f>
        <v>55368</v>
      </c>
      <c r="J2281" s="182">
        <f>IFERROR(_xll.qlIndexFixing(Index1M,$H2281,TRUE,_xll.ohTrigger(RecalcTrigger,Trigger1M)),NA())</f>
        <v>1.5414591102169972E-2</v>
      </c>
      <c r="K2281" s="44">
        <f>IFERROR(_xll.qlIndexFixing(Index3M,H2281,TRUE,_xll.ohTrigger(RecalcTrigger,Trigger3M)),NA())</f>
        <v>1.5739927816602897E-2</v>
      </c>
      <c r="L2281" s="44">
        <f>IFERROR(_xll.qlIndexFixing(Index6M,$H2281,TRUE,_xll.ohTrigger(RecalcTrigger,Trigger6M)),NA())</f>
        <v>1.5537596110751173E-2</v>
      </c>
      <c r="M2281" s="183">
        <f>IFERROR(_xll.qlIndexFixing(Index1Y,$H2281,TRUE,_xll.ohTrigger(RecalcTrigger,Trigger1Y)),NA())</f>
        <v>1.6101043938151701E-2</v>
      </c>
      <c r="N2281" s="182">
        <f>IFERROR(_xll.qlIndexFixing(ONIndex1M,I2281,TRUE,_xll.ohTrigger(RecalcTrigger,Trigger1M)),NA())</f>
        <v>1.5410453937176882E-2</v>
      </c>
      <c r="O2281" s="44">
        <f>IFERROR(_xll.qlIndexFixing(ONIndex3M,I2281,TRUE,_xll.ohTrigger(RecalcTrigger,Trigger3M)),NA())</f>
        <v>1.5730217624465581E-2</v>
      </c>
      <c r="P2281" s="44">
        <f>IFERROR(_xll.qlIndexFixing(ONIndex6M,I2281,TRUE,_xll.ohTrigger(RecalcTrigger,Trigger6M)),NA())</f>
        <v>1.5520519876499606E-2</v>
      </c>
      <c r="Q2281" s="183">
        <f>IFERROR(_xll.qlIndexFixing(ONIndex1Y,I2281,TRUE,_xll.ohTrigger(RecalcTrigger,Trigger1Y)),NA())</f>
        <v>1.602207149793422E-2</v>
      </c>
    </row>
    <row r="2282" spans="2:17" x14ac:dyDescent="0.2">
      <c r="B2282" s="39" t="s">
        <v>42</v>
      </c>
      <c r="D2282" s="42">
        <f>_xll.qlCalendarAdvance(Calendar,$D2281,B2282,"f",FALSE)</f>
        <v>55373</v>
      </c>
      <c r="E2282" s="177">
        <f>_xll.qlInterestRateIndexValueDate(IndexON,D2282)</f>
        <v>55373</v>
      </c>
      <c r="F2282" s="193">
        <f>IFERROR(_xll.qlIndexFixing(IndexON,D2282,TRUE,_xll.ohTrigger(RecalcTrigger,TriggerON)),NA())</f>
        <v>1.5555521082433188E-2</v>
      </c>
      <c r="H2282" s="42">
        <f>_xll.qlCalendarAdvance(Calendar,$H2281,B2282,"f",FALSE)</f>
        <v>55373</v>
      </c>
      <c r="I2282" s="177">
        <f>_xll.qlInterestRateIndexValueDate(Index1M,$H2282)</f>
        <v>55375</v>
      </c>
      <c r="J2282" s="182">
        <f>IFERROR(_xll.qlIndexFixing(Index1M,$H2282,TRUE,_xll.ohTrigger(RecalcTrigger,Trigger1M)),NA())</f>
        <v>1.5410857851311521E-2</v>
      </c>
      <c r="K2282" s="44">
        <f>IFERROR(_xll.qlIndexFixing(Index3M,H2282,TRUE,_xll.ohTrigger(RecalcTrigger,Trigger3M)),NA())</f>
        <v>1.5736208745883683E-2</v>
      </c>
      <c r="L2282" s="44">
        <f>IFERROR(_xll.qlIndexFixing(Index6M,$H2282,TRUE,_xll.ohTrigger(RecalcTrigger,Trigger6M)),NA())</f>
        <v>1.553411113240785E-2</v>
      </c>
      <c r="M2282" s="183">
        <f>IFERROR(_xll.qlIndexFixing(Index1Y,$H2282,TRUE,_xll.ohTrigger(RecalcTrigger,Trigger1Y)),NA())</f>
        <v>1.60988538111413E-2</v>
      </c>
      <c r="N2282" s="182">
        <f>IFERROR(_xll.qlIndexFixing(ONIndex1M,I2282,TRUE,_xll.ohTrigger(RecalcTrigger,Trigger1M)),NA())</f>
        <v>1.540677737356333E-2</v>
      </c>
      <c r="O2282" s="44">
        <f>IFERROR(_xll.qlIndexFixing(ONIndex3M,I2282,TRUE,_xll.ohTrigger(RecalcTrigger,Trigger3M)),NA())</f>
        <v>1.5726709326093768E-2</v>
      </c>
      <c r="P2282" s="44">
        <f>IFERROR(_xll.qlIndexFixing(ONIndex6M,I2282,TRUE,_xll.ohTrigger(RecalcTrigger,Trigger6M)),NA())</f>
        <v>1.5516861467963494E-2</v>
      </c>
      <c r="Q2282" s="183">
        <f>IFERROR(_xll.qlIndexFixing(ONIndex1Y,I2282,TRUE,_xll.ohTrigger(RecalcTrigger,Trigger1Y)),NA())</f>
        <v>1.6020309024646906E-2</v>
      </c>
    </row>
    <row r="2283" spans="2:17" x14ac:dyDescent="0.2">
      <c r="B2283" s="39" t="s">
        <v>42</v>
      </c>
      <c r="D2283" s="42">
        <f>_xll.qlCalendarAdvance(Calendar,$D2282,B2283,"f",FALSE)</f>
        <v>55380</v>
      </c>
      <c r="E2283" s="177">
        <f>_xll.qlInterestRateIndexValueDate(IndexON,D2283)</f>
        <v>55380</v>
      </c>
      <c r="F2283" s="193">
        <f>IFERROR(_xll.qlIndexFixing(IndexON,D2283,TRUE,_xll.ohTrigger(RecalcTrigger,TriggerON)),NA())</f>
        <v>1.5552237671130342E-2</v>
      </c>
      <c r="H2283" s="42">
        <f>_xll.qlCalendarAdvance(Calendar,$H2282,B2283,"f",FALSE)</f>
        <v>55380</v>
      </c>
      <c r="I2283" s="177">
        <f>_xll.qlInterestRateIndexValueDate(Index1M,$H2283)</f>
        <v>55382</v>
      </c>
      <c r="J2283" s="182">
        <f>IFERROR(_xll.qlIndexFixing(Index1M,$H2283,TRUE,_xll.ohTrigger(RecalcTrigger,Trigger1M)),NA())</f>
        <v>1.5407093025500418E-2</v>
      </c>
      <c r="K2283" s="44">
        <f>IFERROR(_xll.qlIndexFixing(Index3M,H2283,TRUE,_xll.ohTrigger(RecalcTrigger,Trigger3M)),NA())</f>
        <v>1.5732456353612864E-2</v>
      </c>
      <c r="L2283" s="44">
        <f>IFERROR(_xll.qlIndexFixing(Index6M,$H2283,TRUE,_xll.ohTrigger(RecalcTrigger,Trigger6M)),NA())</f>
        <v>1.5530642393739077E-2</v>
      </c>
      <c r="M2283" s="183">
        <f>IFERROR(_xll.qlIndexFixing(Index1Y,$H2283,TRUE,_xll.ohTrigger(RecalcTrigger,Trigger1Y)),NA())</f>
        <v>1.6096647903111147E-2</v>
      </c>
      <c r="N2283" s="182">
        <f>IFERROR(_xll.qlIndexFixing(ONIndex1M,I2283,TRUE,_xll.ohTrigger(RecalcTrigger,Trigger1M)),NA())</f>
        <v>1.5403069360466759E-2</v>
      </c>
      <c r="O2283" s="44">
        <f>IFERROR(_xll.qlIndexFixing(ONIndex3M,I2283,TRUE,_xll.ohTrigger(RecalcTrigger,Trigger3M)),NA())</f>
        <v>1.5723168168566559E-2</v>
      </c>
      <c r="P2283" s="44">
        <f>IFERROR(_xll.qlIndexFixing(ONIndex6M,I2283,TRUE,_xll.ohTrigger(RecalcTrigger,Trigger6M)),NA())</f>
        <v>1.5513218590443856E-2</v>
      </c>
      <c r="Q2283" s="183">
        <f>IFERROR(_xll.qlIndexFixing(ONIndex1Y,I2283,TRUE,_xll.ohTrigger(RecalcTrigger,Trigger1Y)),NA())</f>
        <v>1.6018531696442295E-2</v>
      </c>
    </row>
    <row r="2284" spans="2:17" x14ac:dyDescent="0.2">
      <c r="B2284" s="39" t="s">
        <v>42</v>
      </c>
      <c r="D2284" s="42">
        <f>_xll.qlCalendarAdvance(Calendar,$D2283,B2284,"f",FALSE)</f>
        <v>55387</v>
      </c>
      <c r="E2284" s="177">
        <f>_xll.qlInterestRateIndexValueDate(IndexON,D2284)</f>
        <v>55387</v>
      </c>
      <c r="F2284" s="193">
        <f>IFERROR(_xll.qlIndexFixing(IndexON,D2284,TRUE,_xll.ohTrigger(RecalcTrigger,TriggerON)),NA())</f>
        <v>1.5548920304828684E-2</v>
      </c>
      <c r="H2284" s="42">
        <f>_xll.qlCalendarAdvance(Calendar,$H2283,B2284,"f",FALSE)</f>
        <v>55387</v>
      </c>
      <c r="I2284" s="177">
        <f>_xll.qlInterestRateIndexValueDate(Index1M,$H2284)</f>
        <v>55389</v>
      </c>
      <c r="J2284" s="182">
        <f>IFERROR(_xll.qlIndexFixing(Index1M,$H2284,TRUE,_xll.ohTrigger(RecalcTrigger,Trigger1M)),NA())</f>
        <v>1.5403296572983061E-2</v>
      </c>
      <c r="K2284" s="44">
        <f>IFERROR(_xll.qlIndexFixing(Index3M,H2284,TRUE,_xll.ohTrigger(RecalcTrigger,Trigger3M)),NA())</f>
        <v>1.5728670583342548E-2</v>
      </c>
      <c r="L2284" s="44">
        <f>IFERROR(_xll.qlIndexFixing(Index6M,$H2284,TRUE,_xll.ohTrigger(RecalcTrigger,Trigger6M)),NA())</f>
        <v>1.5527189940431322E-2</v>
      </c>
      <c r="M2284" s="183">
        <f>IFERROR(_xll.qlIndexFixing(Index1Y,$H2284,TRUE,_xll.ohTrigger(RecalcTrigger,Trigger1Y)),NA())</f>
        <v>1.6094426187368466E-2</v>
      </c>
      <c r="N2284" s="182">
        <f>IFERROR(_xll.qlIndexFixing(ONIndex1M,I2284,TRUE,_xll.ohTrigger(RecalcTrigger,Trigger1M)),NA())</f>
        <v>1.5399329846488286E-2</v>
      </c>
      <c r="O2284" s="44">
        <f>IFERROR(_xll.qlIndexFixing(ONIndex3M,I2284,TRUE,_xll.ohTrigger(RecalcTrigger,Trigger3M)),NA())</f>
        <v>1.5719594095529033E-2</v>
      </c>
      <c r="P2284" s="44">
        <f>IFERROR(_xll.qlIndexFixing(ONIndex6M,I2284,TRUE,_xll.ohTrigger(RecalcTrigger,Trigger6M)),NA())</f>
        <v>1.5509591289024627E-2</v>
      </c>
      <c r="Q2284" s="183">
        <f>IFERROR(_xll.qlIndexFixing(ONIndex1Y,I2284,TRUE,_xll.ohTrigger(RecalcTrigger,Trigger1Y)),NA())</f>
        <v>1.6016739487021425E-2</v>
      </c>
    </row>
    <row r="2285" spans="2:17" x14ac:dyDescent="0.2">
      <c r="B2285" s="39" t="s">
        <v>42</v>
      </c>
      <c r="D2285" s="42">
        <f>_xll.qlCalendarAdvance(Calendar,$D2284,B2285,"f",FALSE)</f>
        <v>55394</v>
      </c>
      <c r="E2285" s="177">
        <f>_xll.qlInterestRateIndexValueDate(IndexON,D2285)</f>
        <v>55394</v>
      </c>
      <c r="F2285" s="193">
        <f>IFERROR(_xll.qlIndexFixing(IndexON,D2285,TRUE,_xll.ohTrigger(RecalcTrigger,TriggerON)),NA())</f>
        <v>1.5545568926773612E-2</v>
      </c>
      <c r="H2285" s="42">
        <f>_xll.qlCalendarAdvance(Calendar,$H2284,B2285,"f",FALSE)</f>
        <v>55394</v>
      </c>
      <c r="I2285" s="177">
        <f>_xll.qlInterestRateIndexValueDate(Index1M,$H2285)</f>
        <v>55396</v>
      </c>
      <c r="J2285" s="182">
        <f>IFERROR(_xll.qlIndexFixing(Index1M,$H2285,TRUE,_xll.ohTrigger(RecalcTrigger,Trigger1M)),NA())</f>
        <v>1.5399308649419357E-2</v>
      </c>
      <c r="K2285" s="44">
        <f>IFERROR(_xll.qlIndexFixing(Index3M,H2285,TRUE,_xll.ohTrigger(RecalcTrigger,Trigger3M)),NA())</f>
        <v>1.572478752056938E-2</v>
      </c>
      <c r="L2285" s="44">
        <f>IFERROR(_xll.qlIndexFixing(Index6M,$H2285,TRUE,_xll.ohTrigger(RecalcTrigger,Trigger6M)),NA())</f>
        <v>1.5523378083878074E-2</v>
      </c>
      <c r="M2285" s="183">
        <f>IFERROR(_xll.qlIndexFixing(Index1Y,$H2285,TRUE,_xll.ohTrigger(RecalcTrigger,Trigger1Y)),NA())</f>
        <v>1.6091625958052268E-2</v>
      </c>
      <c r="N2285" s="182">
        <f>IFERROR(_xll.qlIndexFixing(ONIndex1M,I2285,TRUE,_xll.ohTrigger(RecalcTrigger,Trigger1M)),NA())</f>
        <v>1.5395558779669472E-2</v>
      </c>
      <c r="O2285" s="44">
        <f>IFERROR(_xll.qlIndexFixing(ONIndex3M,I2285,TRUE,_xll.ohTrigger(RecalcTrigger,Trigger3M)),NA())</f>
        <v>1.5715987050706204E-2</v>
      </c>
      <c r="P2285" s="44">
        <f>IFERROR(_xll.qlIndexFixing(ONIndex6M,I2285,TRUE,_xll.ohTrigger(RecalcTrigger,Trigger6M)),NA())</f>
        <v>1.5505979609189424E-2</v>
      </c>
      <c r="Q2285" s="183">
        <f>IFERROR(_xll.qlIndexFixing(ONIndex1Y,I2285,TRUE,_xll.ohTrigger(RecalcTrigger,Trigger1Y)),NA())</f>
        <v>1.6014932370005397E-2</v>
      </c>
    </row>
    <row r="2286" spans="2:17" x14ac:dyDescent="0.2">
      <c r="B2286" s="39" t="s">
        <v>42</v>
      </c>
      <c r="D2286" s="42">
        <f>_xll.qlCalendarAdvance(Calendar,$D2285,B2286,"f",FALSE)</f>
        <v>55401</v>
      </c>
      <c r="E2286" s="177">
        <f>_xll.qlInterestRateIndexValueDate(IndexON,D2286)</f>
        <v>55401</v>
      </c>
      <c r="F2286" s="193">
        <f>IFERROR(_xll.qlIndexFixing(IndexON,D2286,TRUE,_xll.ohTrigger(RecalcTrigger,TriggerON)),NA())</f>
        <v>1.5542183479730909E-2</v>
      </c>
      <c r="H2286" s="42">
        <f>_xll.qlCalendarAdvance(Calendar,$H2285,B2286,"f",FALSE)</f>
        <v>55401</v>
      </c>
      <c r="I2286" s="177">
        <f>_xll.qlInterestRateIndexValueDate(Index1M,$H2286)</f>
        <v>55403</v>
      </c>
      <c r="J2286" s="182">
        <f>IFERROR(_xll.qlIndexFixing(Index1M,$H2286,TRUE,_xll.ohTrigger(RecalcTrigger,Trigger1M)),NA())</f>
        <v>1.5395608580800191E-2</v>
      </c>
      <c r="K2286" s="44">
        <f>IFERROR(_xll.qlIndexFixing(Index3M,H2286,TRUE,_xll.ohTrigger(RecalcTrigger,Trigger3M)),NA())</f>
        <v>1.5720937395670046E-2</v>
      </c>
      <c r="L2286" s="44">
        <f>IFERROR(_xll.qlIndexFixing(Index6M,$H2286,TRUE,_xll.ohTrigger(RecalcTrigger,Trigger6M)),NA())</f>
        <v>1.5519954185605478E-2</v>
      </c>
      <c r="M2286" s="183">
        <f>IFERROR(_xll.qlIndexFixing(Index1Y,$H2286,TRUE,_xll.ohTrigger(RecalcTrigger,Trigger1Y)),NA())</f>
        <v>1.6089935225978087E-2</v>
      </c>
      <c r="N2286" s="182">
        <f>IFERROR(_xll.qlIndexFixing(ONIndex1M,I2286,TRUE,_xll.ohTrigger(RecalcTrigger,Trigger1M)),NA())</f>
        <v>1.5391756108211752E-2</v>
      </c>
      <c r="O2286" s="44">
        <f>IFERROR(_xll.qlIndexFixing(ONIndex3M,I2286,TRUE,_xll.ohTrigger(RecalcTrigger,Trigger3M)),NA())</f>
        <v>1.5712346977743152E-2</v>
      </c>
      <c r="P2286" s="44">
        <f>IFERROR(_xll.qlIndexFixing(ONIndex6M,I2286,TRUE,_xll.ohTrigger(RecalcTrigger,Trigger6M)),NA())</f>
        <v>1.5502383596581737E-2</v>
      </c>
      <c r="Q2286" s="183">
        <f>IFERROR(_xll.qlIndexFixing(ONIndex1Y,I2286,TRUE,_xll.ohTrigger(RecalcTrigger,Trigger1Y)),NA())</f>
        <v>1.6013110318935375E-2</v>
      </c>
    </row>
    <row r="2287" spans="2:17" x14ac:dyDescent="0.2">
      <c r="B2287" s="39" t="s">
        <v>42</v>
      </c>
      <c r="D2287" s="42">
        <f>_xll.qlCalendarAdvance(Calendar,$D2286,B2287,"f",FALSE)</f>
        <v>55408</v>
      </c>
      <c r="E2287" s="177">
        <f>_xll.qlInterestRateIndexValueDate(IndexON,D2287)</f>
        <v>55408</v>
      </c>
      <c r="F2287" s="193">
        <f>IFERROR(_xll.qlIndexFixing(IndexON,D2287,TRUE,_xll.ohTrigger(RecalcTrigger,TriggerON)),NA())</f>
        <v>1.5538763906466357E-2</v>
      </c>
      <c r="H2287" s="42">
        <f>_xll.qlCalendarAdvance(Calendar,$H2286,B2287,"f",FALSE)</f>
        <v>55408</v>
      </c>
      <c r="I2287" s="177">
        <f>_xll.qlInterestRateIndexValueDate(Index1M,$H2287)</f>
        <v>55410</v>
      </c>
      <c r="J2287" s="182">
        <f>IFERROR(_xll.qlIndexFixing(Index1M,$H2287,TRUE,_xll.ohTrigger(RecalcTrigger,Trigger1M)),NA())</f>
        <v>1.5391716937619981E-2</v>
      </c>
      <c r="K2287" s="44">
        <f>IFERROR(_xll.qlIndexFixing(Index3M,H2287,TRUE,_xll.ohTrigger(RecalcTrigger,Trigger3M)),NA())</f>
        <v>1.5717053728897253E-2</v>
      </c>
      <c r="L2287" s="44">
        <f>IFERROR(_xll.qlIndexFixing(Index6M,$H2287,TRUE,_xll.ohTrigger(RecalcTrigger,Trigger6M)),NA())</f>
        <v>1.5516546693752402E-2</v>
      </c>
      <c r="M2287" s="183">
        <f>IFERROR(_xll.qlIndexFixing(Index1Y,$H2287,TRUE,_xll.ohTrigger(RecalcTrigger,Trigger1Y)),NA())</f>
        <v>1.6087665926948529E-2</v>
      </c>
      <c r="N2287" s="182">
        <f>IFERROR(_xll.qlIndexFixing(ONIndex1M,I2287,TRUE,_xll.ohTrigger(RecalcTrigger,Trigger1M)),NA())</f>
        <v>1.5387921780636304E-2</v>
      </c>
      <c r="O2287" s="44">
        <f>IFERROR(_xll.qlIndexFixing(ONIndex3M,I2287,TRUE,_xll.ohTrigger(RecalcTrigger,Trigger3M)),NA())</f>
        <v>1.5708673820364893E-2</v>
      </c>
      <c r="P2287" s="44">
        <f>IFERROR(_xll.qlIndexFixing(ONIndex6M,I2287,TRUE,_xll.ohTrigger(RecalcTrigger,Trigger6M)),NA())</f>
        <v>1.5498803296365438E-2</v>
      </c>
      <c r="Q2287" s="183">
        <f>IFERROR(_xll.qlIndexFixing(ONIndex1Y,I2287,TRUE,_xll.ohTrigger(RecalcTrigger,Trigger1Y)),NA())</f>
        <v>1.6011273307432461E-2</v>
      </c>
    </row>
    <row r="2288" spans="2:17" x14ac:dyDescent="0.2">
      <c r="B2288" s="39" t="s">
        <v>42</v>
      </c>
      <c r="D2288" s="42">
        <f>_xll.qlCalendarAdvance(Calendar,$D2287,B2288,"f",FALSE)</f>
        <v>55415</v>
      </c>
      <c r="E2288" s="177">
        <f>_xll.qlInterestRateIndexValueDate(IndexON,D2288)</f>
        <v>55415</v>
      </c>
      <c r="F2288" s="193">
        <f>IFERROR(_xll.qlIndexFixing(IndexON,D2288,TRUE,_xll.ohTrigger(RecalcTrigger,TriggerON)),NA())</f>
        <v>1.5535310149985548E-2</v>
      </c>
      <c r="H2288" s="42">
        <f>_xll.qlCalendarAdvance(Calendar,$H2287,B2288,"f",FALSE)</f>
        <v>55415</v>
      </c>
      <c r="I2288" s="177">
        <f>_xll.qlInterestRateIndexValueDate(Index1M,$H2288)</f>
        <v>55417</v>
      </c>
      <c r="J2288" s="182">
        <f>IFERROR(_xll.qlIndexFixing(Index1M,$H2288,TRUE,_xll.ohTrigger(RecalcTrigger,Trigger1M)),NA())</f>
        <v>1.5387793460706622E-2</v>
      </c>
      <c r="K2288" s="44">
        <f>IFERROR(_xll.qlIndexFixing(Index3M,H2288,TRUE,_xll.ohTrigger(RecalcTrigger,Trigger3M)),NA())</f>
        <v>1.5713136463813518E-2</v>
      </c>
      <c r="L2288" s="44">
        <f>IFERROR(_xll.qlIndexFixing(Index6M,$H2288,TRUE,_xll.ohTrigger(RecalcTrigger,Trigger6M)),NA())</f>
        <v>1.5513155653997912E-2</v>
      </c>
      <c r="M2288" s="183">
        <f>IFERROR(_xll.qlIndexFixing(Index1Y,$H2288,TRUE,_xll.ohTrigger(RecalcTrigger,Trigger1Y)),NA())</f>
        <v>1.6085380713444015E-2</v>
      </c>
      <c r="N2288" s="182">
        <f>IFERROR(_xll.qlIndexFixing(ONIndex1M,I2288,TRUE,_xll.ohTrigger(RecalcTrigger,Trigger1M)),NA())</f>
        <v>1.5384055745224501E-2</v>
      </c>
      <c r="O2288" s="44">
        <f>IFERROR(_xll.qlIndexFixing(ONIndex3M,I2288,TRUE,_xll.ohTrigger(RecalcTrigger,Trigger3M)),NA())</f>
        <v>1.5704967522376378E-2</v>
      </c>
      <c r="P2288" s="44">
        <f>IFERROR(_xll.qlIndexFixing(ONIndex6M,I2288,TRUE,_xll.ohTrigger(RecalcTrigger,Trigger6M)),NA())</f>
        <v>1.5495238754104079E-2</v>
      </c>
      <c r="Q2288" s="183">
        <f>IFERROR(_xll.qlIndexFixing(ONIndex1Y,I2288,TRUE,_xll.ohTrigger(RecalcTrigger,Trigger1Y)),NA())</f>
        <v>1.6009421309437499E-2</v>
      </c>
    </row>
    <row r="2289" spans="2:17" x14ac:dyDescent="0.2">
      <c r="B2289" s="39" t="s">
        <v>42</v>
      </c>
      <c r="D2289" s="42">
        <f>_xll.qlCalendarAdvance(Calendar,$D2288,B2289,"f",FALSE)</f>
        <v>55422</v>
      </c>
      <c r="E2289" s="177">
        <f>_xll.qlInterestRateIndexValueDate(IndexON,D2289)</f>
        <v>55422</v>
      </c>
      <c r="F2289" s="193">
        <f>IFERROR(_xll.qlIndexFixing(IndexON,D2289,TRUE,_xll.ohTrigger(RecalcTrigger,TriggerON)),NA())</f>
        <v>1.5531822153294073E-2</v>
      </c>
      <c r="H2289" s="42">
        <f>_xll.qlCalendarAdvance(Calendar,$H2288,B2289,"f",FALSE)</f>
        <v>55422</v>
      </c>
      <c r="I2289" s="177">
        <f>_xll.qlInterestRateIndexValueDate(Index1M,$H2289)</f>
        <v>55424</v>
      </c>
      <c r="J2289" s="182">
        <f>IFERROR(_xll.qlIndexFixing(Index1M,$H2289,TRUE,_xll.ohTrigger(RecalcTrigger,Trigger1M)),NA())</f>
        <v>1.5383838098306513E-2</v>
      </c>
      <c r="K2289" s="44">
        <f>IFERROR(_xll.qlIndexFixing(Index3M,H2289,TRUE,_xll.ohTrigger(RecalcTrigger,Trigger3M)),NA())</f>
        <v>1.5709185543983099E-2</v>
      </c>
      <c r="L2289" s="44">
        <f>IFERROR(_xll.qlIndexFixing(Index6M,$H2289,TRUE,_xll.ohTrigger(RecalcTrigger,Trigger6M)),NA())</f>
        <v>1.5509781112023705E-2</v>
      </c>
      <c r="M2289" s="183">
        <f>IFERROR(_xll.qlIndexFixing(Index1Y,$H2289,TRUE,_xll.ohTrigger(RecalcTrigger,Trigger1Y)),NA())</f>
        <v>1.6083079558776112E-2</v>
      </c>
      <c r="N2289" s="182">
        <f>IFERROR(_xll.qlIndexFixing(ONIndex1M,I2289,TRUE,_xll.ohTrigger(RecalcTrigger,Trigger1M)),NA())</f>
        <v>1.5380157950017903E-2</v>
      </c>
      <c r="O2289" s="44">
        <f>IFERROR(_xll.qlIndexFixing(ONIndex3M,I2289,TRUE,_xll.ohTrigger(RecalcTrigger,Trigger3M)),NA())</f>
        <v>1.5701228027023006E-2</v>
      </c>
      <c r="P2289" s="44">
        <f>IFERROR(_xll.qlIndexFixing(ONIndex6M,I2289,TRUE,_xll.ohTrigger(RecalcTrigger,Trigger6M)),NA())</f>
        <v>1.5491690015201343E-2</v>
      </c>
      <c r="Q2289" s="183">
        <f>IFERROR(_xll.qlIndexFixing(ONIndex1Y,I2289,TRUE,_xll.ohTrigger(RecalcTrigger,Trigger1Y)),NA())</f>
        <v>1.6007554298091975E-2</v>
      </c>
    </row>
    <row r="2290" spans="2:17" x14ac:dyDescent="0.2">
      <c r="B2290" s="39" t="s">
        <v>42</v>
      </c>
      <c r="D2290" s="42">
        <f>_xll.qlCalendarAdvance(Calendar,$D2289,B2290,"f",FALSE)</f>
        <v>55429</v>
      </c>
      <c r="E2290" s="177">
        <f>_xll.qlInterestRateIndexValueDate(IndexON,D2290)</f>
        <v>55429</v>
      </c>
      <c r="F2290" s="193">
        <f>IFERROR(_xll.qlIndexFixing(IndexON,D2290,TRUE,_xll.ohTrigger(RecalcTrigger,TriggerON)),NA())</f>
        <v>1.5528299859157713E-2</v>
      </c>
      <c r="H2290" s="42">
        <f>_xll.qlCalendarAdvance(Calendar,$H2289,B2290,"f",FALSE)</f>
        <v>55429</v>
      </c>
      <c r="I2290" s="177">
        <f>_xll.qlInterestRateIndexValueDate(Index1M,$H2290)</f>
        <v>55431</v>
      </c>
      <c r="J2290" s="182">
        <f>IFERROR(_xll.qlIndexFixing(Index1M,$H2290,TRUE,_xll.ohTrigger(RecalcTrigger,Trigger1M)),NA())</f>
        <v>1.5379850798663552E-2</v>
      </c>
      <c r="K2290" s="44">
        <f>IFERROR(_xll.qlIndexFixing(Index3M,H2290,TRUE,_xll.ohTrigger(RecalcTrigger,Trigger3M)),NA())</f>
        <v>1.5705251863030012E-2</v>
      </c>
      <c r="L2290" s="44">
        <f>IFERROR(_xll.qlIndexFixing(Index6M,$H2290,TRUE,_xll.ohTrigger(RecalcTrigger,Trigger6M)),NA())</f>
        <v>1.5506522121450551E-2</v>
      </c>
      <c r="M2290" s="183">
        <f>IFERROR(_xll.qlIndexFixing(Index1Y,$H2290,TRUE,_xll.ohTrigger(RecalcTrigger,Trigger1Y)),NA())</f>
        <v>1.6080762436257688E-2</v>
      </c>
      <c r="N2290" s="182">
        <f>IFERROR(_xll.qlIndexFixing(ONIndex1M,I2290,TRUE,_xll.ohTrigger(RecalcTrigger,Trigger1M)),NA())</f>
        <v>1.5376228343457754E-2</v>
      </c>
      <c r="O2290" s="44">
        <f>IFERROR(_xll.qlIndexFixing(ONIndex3M,I2290,TRUE,_xll.ohTrigger(RecalcTrigger,Trigger3M)),NA())</f>
        <v>1.5697455278509409E-2</v>
      </c>
      <c r="P2290" s="44">
        <f>IFERROR(_xll.qlIndexFixing(ONIndex6M,I2290,TRUE,_xll.ohTrigger(RecalcTrigger,Trigger6M)),NA())</f>
        <v>1.54881571248211E-2</v>
      </c>
      <c r="Q2290" s="183">
        <f>IFERROR(_xll.qlIndexFixing(ONIndex1Y,I2290,TRUE,_xll.ohTrigger(RecalcTrigger,Trigger1Y)),NA())</f>
        <v>1.6005672247496605E-2</v>
      </c>
    </row>
    <row r="2291" spans="2:17" x14ac:dyDescent="0.2">
      <c r="B2291" s="39" t="s">
        <v>42</v>
      </c>
      <c r="D2291" s="42">
        <f>_xll.qlCalendarAdvance(Calendar,$D2290,B2291,"f",FALSE)</f>
        <v>55436</v>
      </c>
      <c r="E2291" s="177">
        <f>_xll.qlInterestRateIndexValueDate(IndexON,D2291)</f>
        <v>55436</v>
      </c>
      <c r="F2291" s="193">
        <f>IFERROR(_xll.qlIndexFixing(IndexON,D2291,TRUE,_xll.ohTrigger(RecalcTrigger,TriggerON)),NA())</f>
        <v>1.5524743210262315E-2</v>
      </c>
      <c r="H2291" s="42">
        <f>_xll.qlCalendarAdvance(Calendar,$H2290,B2291,"f",FALSE)</f>
        <v>55436</v>
      </c>
      <c r="I2291" s="177">
        <f>_xll.qlInterestRateIndexValueDate(Index1M,$H2291)</f>
        <v>55438</v>
      </c>
      <c r="J2291" s="182">
        <f>IFERROR(_xll.qlIndexFixing(Index1M,$H2291,TRUE,_xll.ohTrigger(RecalcTrigger,Trigger1M)),NA())</f>
        <v>1.5375831510021643E-2</v>
      </c>
      <c r="K2291" s="44">
        <f>IFERROR(_xll.qlIndexFixing(Index3M,H2291,TRUE,_xll.ohTrigger(RecalcTrigger,Trigger3M)),NA())</f>
        <v>1.5701230866429109E-2</v>
      </c>
      <c r="L2291" s="44">
        <f>IFERROR(_xll.qlIndexFixing(Index6M,$H2291,TRUE,_xll.ohTrigger(RecalcTrigger,Trigger6M)),NA())</f>
        <v>1.5503181769660843E-2</v>
      </c>
      <c r="M2291" s="183">
        <f>IFERROR(_xll.qlIndexFixing(Index1Y,$H2291,TRUE,_xll.ohTrigger(RecalcTrigger,Trigger1Y)),NA())</f>
        <v>1.6078429319202916E-2</v>
      </c>
      <c r="N2291" s="182">
        <f>IFERROR(_xll.qlIndexFixing(ONIndex1M,I2291,TRUE,_xll.ohTrigger(RecalcTrigger,Trigger1M)),NA())</f>
        <v>1.5372266873825424E-2</v>
      </c>
      <c r="O2291" s="44">
        <f>IFERROR(_xll.qlIndexFixing(ONIndex3M,I2291,TRUE,_xll.ohTrigger(RecalcTrigger,Trigger3M)),NA())</f>
        <v>1.5693649220320793E-2</v>
      </c>
      <c r="P2291" s="44">
        <f>IFERROR(_xll.qlIndexFixing(ONIndex6M,I2291,TRUE,_xll.ohTrigger(RecalcTrigger,Trigger6M)),NA())</f>
        <v>1.5484640128686777E-2</v>
      </c>
      <c r="Q2291" s="183">
        <f>IFERROR(_xll.qlIndexFixing(ONIndex1Y,I2291,TRUE,_xll.ohTrigger(RecalcTrigger,Trigger1Y)),NA())</f>
        <v>1.6003775131032683E-2</v>
      </c>
    </row>
    <row r="2292" spans="2:17" x14ac:dyDescent="0.2">
      <c r="B2292" s="39" t="s">
        <v>42</v>
      </c>
      <c r="D2292" s="42">
        <f>_xll.qlCalendarAdvance(Calendar,$D2291,B2292,"f",FALSE)</f>
        <v>55443</v>
      </c>
      <c r="E2292" s="177">
        <f>_xll.qlInterestRateIndexValueDate(IndexON,D2292)</f>
        <v>55443</v>
      </c>
      <c r="F2292" s="193">
        <f>IFERROR(_xll.qlIndexFixing(IndexON,D2292,TRUE,_xll.ohTrigger(RecalcTrigger,TriggerON)),NA())</f>
        <v>1.5521152149773343E-2</v>
      </c>
      <c r="H2292" s="42">
        <f>_xll.qlCalendarAdvance(Calendar,$H2291,B2292,"f",FALSE)</f>
        <v>55443</v>
      </c>
      <c r="I2292" s="177">
        <f>_xll.qlInterestRateIndexValueDate(Index1M,$H2292)</f>
        <v>55445</v>
      </c>
      <c r="J2292" s="182">
        <f>IFERROR(_xll.qlIndexFixing(Index1M,$H2292,TRUE,_xll.ohTrigger(RecalcTrigger,Trigger1M)),NA())</f>
        <v>1.5371780180622185E-2</v>
      </c>
      <c r="K2292" s="44">
        <f>IFERROR(_xll.qlIndexFixing(Index3M,H2292,TRUE,_xll.ohTrigger(RecalcTrigger,Trigger3M)),NA())</f>
        <v>1.5697176040315102E-2</v>
      </c>
      <c r="L2292" s="44">
        <f>IFERROR(_xll.qlIndexFixing(Index6M,$H2292,TRUE,_xll.ohTrigger(RecalcTrigger,Trigger6M)),NA())</f>
        <v>1.5500263617420105E-2</v>
      </c>
      <c r="M2292" s="183">
        <f>IFERROR(_xll.qlIndexFixing(Index1Y,$H2292,TRUE,_xll.ohTrigger(RecalcTrigger,Trigger1Y)),NA())</f>
        <v>1.6076080180926405E-2</v>
      </c>
      <c r="N2292" s="182">
        <f>IFERROR(_xll.qlIndexFixing(ONIndex1M,I2292,TRUE,_xll.ohTrigger(RecalcTrigger,Trigger1M)),NA())</f>
        <v>1.5368273489322348E-2</v>
      </c>
      <c r="O2292" s="44">
        <f>IFERROR(_xll.qlIndexFixing(ONIndex3M,I2292,TRUE,_xll.ohTrigger(RecalcTrigger,Trigger3M)),NA())</f>
        <v>1.5689809796022303E-2</v>
      </c>
      <c r="P2292" s="44">
        <f>IFERROR(_xll.qlIndexFixing(ONIndex6M,I2292,TRUE,_xll.ohTrigger(RecalcTrigger,Trigger6M)),NA())</f>
        <v>1.5481139072122119E-2</v>
      </c>
      <c r="Q2292" s="183">
        <f>IFERROR(_xll.qlIndexFixing(ONIndex1Y,I2292,TRUE,_xll.ohTrigger(RecalcTrigger,Trigger1Y)),NA())</f>
        <v>1.6001862922241372E-2</v>
      </c>
    </row>
    <row r="2293" spans="2:17" x14ac:dyDescent="0.2">
      <c r="B2293" s="39" t="s">
        <v>42</v>
      </c>
      <c r="D2293" s="42">
        <f>_xll.qlCalendarAdvance(Calendar,$D2292,B2293,"f",FALSE)</f>
        <v>55450</v>
      </c>
      <c r="E2293" s="177">
        <f>_xll.qlInterestRateIndexValueDate(IndexON,D2293)</f>
        <v>55450</v>
      </c>
      <c r="F2293" s="193">
        <f>IFERROR(_xll.qlIndexFixing(IndexON,D2293,TRUE,_xll.ohTrigger(RecalcTrigger,TriggerON)),NA())</f>
        <v>1.5517526620616451E-2</v>
      </c>
      <c r="H2293" s="42">
        <f>_xll.qlCalendarAdvance(Calendar,$H2292,B2293,"f",FALSE)</f>
        <v>55450</v>
      </c>
      <c r="I2293" s="177">
        <f>_xll.qlInterestRateIndexValueDate(Index1M,$H2293)</f>
        <v>55452</v>
      </c>
      <c r="J2293" s="182">
        <f>IFERROR(_xll.qlIndexFixing(Index1M,$H2293,TRUE,_xll.ohTrigger(RecalcTrigger,Trigger1M)),NA())</f>
        <v>1.5367696758721572E-2</v>
      </c>
      <c r="K2293" s="44">
        <f>IFERROR(_xll.qlIndexFixing(Index3M,H2293,TRUE,_xll.ohTrigger(RecalcTrigger,Trigger3M)),NA())</f>
        <v>1.5693087328254876E-2</v>
      </c>
      <c r="L2293" s="44">
        <f>IFERROR(_xll.qlIndexFixing(Index6M,$H2293,TRUE,_xll.ohTrigger(RecalcTrigger,Trigger6M)),NA())</f>
        <v>1.5496551028250915E-2</v>
      </c>
      <c r="M2293" s="183">
        <f>IFERROR(_xll.qlIndexFixing(Index1Y,$H2293,TRUE,_xll.ohTrigger(RecalcTrigger,Trigger1Y)),NA())</f>
        <v>1.6073714994744064E-2</v>
      </c>
      <c r="N2293" s="182">
        <f>IFERROR(_xll.qlIndexFixing(ONIndex1M,I2293,TRUE,_xll.ohTrigger(RecalcTrigger,Trigger1M)),NA())</f>
        <v>1.5364248138309833E-2</v>
      </c>
      <c r="O2293" s="44">
        <f>IFERROR(_xll.qlIndexFixing(ONIndex3M,I2293,TRUE,_xll.ohTrigger(RecalcTrigger,Trigger3M)),NA())</f>
        <v>1.568593694957876E-2</v>
      </c>
      <c r="P2293" s="44">
        <f>IFERROR(_xll.qlIndexFixing(ONIndex6M,I2293,TRUE,_xll.ohTrigger(RecalcTrigger,Trigger6M)),NA())</f>
        <v>1.5477654000450869E-2</v>
      </c>
      <c r="Q2293" s="183">
        <f>IFERROR(_xll.qlIndexFixing(ONIndex1Y,I2293,TRUE,_xll.ohTrigger(RecalcTrigger,Trigger1Y)),NA())</f>
        <v>1.5999935595143455E-2</v>
      </c>
    </row>
    <row r="2294" spans="2:17" x14ac:dyDescent="0.2">
      <c r="B2294" s="39" t="s">
        <v>42</v>
      </c>
      <c r="D2294" s="42">
        <f>_xll.qlCalendarAdvance(Calendar,$D2293,B2294,"f",FALSE)</f>
        <v>55457</v>
      </c>
      <c r="E2294" s="177">
        <f>_xll.qlInterestRateIndexValueDate(IndexON,D2294)</f>
        <v>55457</v>
      </c>
      <c r="F2294" s="193">
        <f>IFERROR(_xll.qlIndexFixing(IndexON,D2294,TRUE,_xll.ohTrigger(RecalcTrigger,TriggerON)),NA())</f>
        <v>1.5513866565317613E-2</v>
      </c>
      <c r="H2294" s="42">
        <f>_xll.qlCalendarAdvance(Calendar,$H2293,B2294,"f",FALSE)</f>
        <v>55457</v>
      </c>
      <c r="I2294" s="177">
        <f>_xll.qlInterestRateIndexValueDate(Index1M,$H2294)</f>
        <v>55459</v>
      </c>
      <c r="J2294" s="182">
        <f>IFERROR(_xll.qlIndexFixing(Index1M,$H2294,TRUE,_xll.ohTrigger(RecalcTrigger,Trigger1M)),NA())</f>
        <v>1.5363581192558706E-2</v>
      </c>
      <c r="K2294" s="44">
        <f>IFERROR(_xll.qlIndexFixing(Index3M,H2294,TRUE,_xll.ohTrigger(RecalcTrigger,Trigger3M)),NA())</f>
        <v>1.5688964673815305E-2</v>
      </c>
      <c r="L2294" s="44">
        <f>IFERROR(_xll.qlIndexFixing(Index6M,$H2294,TRUE,_xll.ohTrigger(RecalcTrigger,Trigger6M)),NA())</f>
        <v>1.5493157467672091E-2</v>
      </c>
      <c r="M2294" s="183">
        <f>IFERROR(_xll.qlIndexFixing(Index1Y,$H2294,TRUE,_xll.ohTrigger(RecalcTrigger,Trigger1Y)),NA())</f>
        <v>1.6071333733973323E-2</v>
      </c>
      <c r="N2294" s="182">
        <f>IFERROR(_xll.qlIndexFixing(ONIndex1M,I2294,TRUE,_xll.ohTrigger(RecalcTrigger,Trigger1M)),NA())</f>
        <v>1.5360190769069249E-2</v>
      </c>
      <c r="O2294" s="44">
        <f>IFERROR(_xll.qlIndexFixing(ONIndex3M,I2294,TRUE,_xll.ohTrigger(RecalcTrigger,Trigger3M)),NA())</f>
        <v>1.5682030624235566E-2</v>
      </c>
      <c r="P2294" s="44">
        <f>IFERROR(_xll.qlIndexFixing(ONIndex6M,I2294,TRUE,_xll.ohTrigger(RecalcTrigger,Trigger6M)),NA())</f>
        <v>1.5474184958916837E-2</v>
      </c>
      <c r="Q2294" s="183">
        <f>IFERROR(_xll.qlIndexFixing(ONIndex1Y,I2294,TRUE,_xll.ohTrigger(RecalcTrigger,Trigger1Y)),NA())</f>
        <v>1.5997993122880416E-2</v>
      </c>
    </row>
    <row r="2295" spans="2:17" x14ac:dyDescent="0.2">
      <c r="B2295" s="39" t="s">
        <v>42</v>
      </c>
      <c r="D2295" s="42">
        <f>_xll.qlCalendarAdvance(Calendar,$D2294,B2295,"f",FALSE)</f>
        <v>55464</v>
      </c>
      <c r="E2295" s="177">
        <f>_xll.qlInterestRateIndexValueDate(IndexON,D2295)</f>
        <v>55464</v>
      </c>
      <c r="F2295" s="193">
        <f>IFERROR(_xll.qlIndexFixing(IndexON,D2295,TRUE,_xll.ohTrigger(RecalcTrigger,TriggerON)),NA())</f>
        <v>1.5510171927202165E-2</v>
      </c>
      <c r="H2295" s="42">
        <f>_xll.qlCalendarAdvance(Calendar,$H2294,B2295,"f",FALSE)</f>
        <v>55464</v>
      </c>
      <c r="I2295" s="177">
        <f>_xll.qlInterestRateIndexValueDate(Index1M,$H2295)</f>
        <v>55466</v>
      </c>
      <c r="J2295" s="182">
        <f>IFERROR(_xll.qlIndexFixing(Index1M,$H2295,TRUE,_xll.ohTrigger(RecalcTrigger,Trigger1M)),NA())</f>
        <v>1.5359433430379987E-2</v>
      </c>
      <c r="K2295" s="44">
        <f>IFERROR(_xll.qlIndexFixing(Index3M,H2295,TRUE,_xll.ohTrigger(RecalcTrigger,Trigger3M)),NA())</f>
        <v>1.5684808020562404E-2</v>
      </c>
      <c r="L2295" s="44">
        <f>IFERROR(_xll.qlIndexFixing(Index6M,$H2295,TRUE,_xll.ohTrigger(RecalcTrigger,Trigger6M)),NA())</f>
        <v>1.5489882871671579E-2</v>
      </c>
      <c r="M2295" s="183">
        <f>IFERROR(_xll.qlIndexFixing(Index1Y,$H2295,TRUE,_xll.ohTrigger(RecalcTrigger,Trigger1Y)),NA())</f>
        <v>1.6068936371931613E-2</v>
      </c>
      <c r="N2295" s="182">
        <f>IFERROR(_xll.qlIndexFixing(ONIndex1M,I2295,TRUE,_xll.ohTrigger(RecalcTrigger,Trigger1M)),NA())</f>
        <v>1.535610132980203E-2</v>
      </c>
      <c r="O2295" s="44">
        <f>IFERROR(_xll.qlIndexFixing(ONIndex3M,I2295,TRUE,_xll.ohTrigger(RecalcTrigger,Trigger3M)),NA())</f>
        <v>1.5678090764117414E-2</v>
      </c>
      <c r="P2295" s="44">
        <f>IFERROR(_xll.qlIndexFixing(ONIndex6M,I2295,TRUE,_xll.ohTrigger(RecalcTrigger,Trigger6M)),NA())</f>
        <v>1.5470731993483255E-2</v>
      </c>
      <c r="Q2295" s="183">
        <f>IFERROR(_xll.qlIndexFixing(ONIndex1Y,I2295,TRUE,_xll.ohTrigger(RecalcTrigger,Trigger1Y)),NA())</f>
        <v>1.5996035479552972E-2</v>
      </c>
    </row>
    <row r="2296" spans="2:17" x14ac:dyDescent="0.2">
      <c r="B2296" s="39" t="s">
        <v>42</v>
      </c>
      <c r="D2296" s="42">
        <f>_xll.qlCalendarAdvance(Calendar,$D2295,B2296,"f",FALSE)</f>
        <v>55471</v>
      </c>
      <c r="E2296" s="177">
        <f>_xll.qlInterestRateIndexValueDate(IndexON,D2296)</f>
        <v>55471</v>
      </c>
      <c r="F2296" s="193">
        <f>IFERROR(_xll.qlIndexFixing(IndexON,D2296,TRUE,_xll.ohTrigger(RecalcTrigger,TriggerON)),NA())</f>
        <v>1.5506442648876018E-2</v>
      </c>
      <c r="H2296" s="42">
        <f>_xll.qlCalendarAdvance(Calendar,$H2295,B2296,"f",FALSE)</f>
        <v>55471</v>
      </c>
      <c r="I2296" s="177">
        <f>_xll.qlInterestRateIndexValueDate(Index1M,$H2296)</f>
        <v>55473</v>
      </c>
      <c r="J2296" s="182">
        <f>IFERROR(_xll.qlIndexFixing(Index1M,$H2296,TRUE,_xll.ohTrigger(RecalcTrigger,Trigger1M)),NA())</f>
        <v>1.535525342043681E-2</v>
      </c>
      <c r="K2296" s="44">
        <f>IFERROR(_xll.qlIndexFixing(Index3M,H2296,TRUE,_xll.ohTrigger(RecalcTrigger,Trigger3M)),NA())</f>
        <v>1.5680617312068268E-2</v>
      </c>
      <c r="L2296" s="44">
        <f>IFERROR(_xll.qlIndexFixing(Index6M,$H2296,TRUE,_xll.ohTrigger(RecalcTrigger,Trigger6M)),NA())</f>
        <v>1.5486625093217105E-2</v>
      </c>
      <c r="M2296" s="183">
        <f>IFERROR(_xll.qlIndexFixing(Index1Y,$H2296,TRUE,_xll.ohTrigger(RecalcTrigger,Trigger1Y)),NA())</f>
        <v>1.6066522881938536E-2</v>
      </c>
      <c r="N2296" s="182">
        <f>IFERROR(_xll.qlIndexFixing(ONIndex1M,I2296,TRUE,_xll.ohTrigger(RecalcTrigger,Trigger1M)),NA())</f>
        <v>1.5351979768869484E-2</v>
      </c>
      <c r="O2296" s="44">
        <f>IFERROR(_xll.qlIndexFixing(ONIndex3M,I2296,TRUE,_xll.ohTrigger(RecalcTrigger,Trigger3M)),NA())</f>
        <v>1.5674117312629576E-2</v>
      </c>
      <c r="P2296" s="44">
        <f>IFERROR(_xll.qlIndexFixing(ONIndex6M,I2296,TRUE,_xll.ohTrigger(RecalcTrigger,Trigger6M)),NA())</f>
        <v>1.5467295149154126E-2</v>
      </c>
      <c r="Q2296" s="183">
        <f>IFERROR(_xll.qlIndexFixing(ONIndex1Y,I2296,TRUE,_xll.ohTrigger(RecalcTrigger,Trigger1Y)),NA())</f>
        <v>1.5994062638462481E-2</v>
      </c>
    </row>
    <row r="2297" spans="2:17" x14ac:dyDescent="0.2">
      <c r="B2297" s="39" t="s">
        <v>42</v>
      </c>
      <c r="D2297" s="42">
        <f>_xll.qlCalendarAdvance(Calendar,$D2296,B2297,"f",FALSE)</f>
        <v>55478</v>
      </c>
      <c r="E2297" s="177">
        <f>_xll.qlInterestRateIndexValueDate(IndexON,D2297)</f>
        <v>55478</v>
      </c>
      <c r="F2297" s="193">
        <f>IFERROR(_xll.qlIndexFixing(IndexON,D2297,TRUE,_xll.ohTrigger(RecalcTrigger,TriggerON)),NA())</f>
        <v>1.5502678673264825E-2</v>
      </c>
      <c r="H2297" s="42">
        <f>_xll.qlCalendarAdvance(Calendar,$H2296,B2297,"f",FALSE)</f>
        <v>55478</v>
      </c>
      <c r="I2297" s="177">
        <f>_xll.qlInterestRateIndexValueDate(Index1M,$H2297)</f>
        <v>55480</v>
      </c>
      <c r="J2297" s="182">
        <f>IFERROR(_xll.qlIndexFixing(Index1M,$H2297,TRUE,_xll.ohTrigger(RecalcTrigger,Trigger1M)),NA())</f>
        <v>1.5351087345454317E-2</v>
      </c>
      <c r="K2297" s="44">
        <f>IFERROR(_xll.qlIndexFixing(Index3M,H2297,TRUE,_xll.ohTrigger(RecalcTrigger,Trigger3M)),NA())</f>
        <v>1.5676392491900646E-2</v>
      </c>
      <c r="L2297" s="44">
        <f>IFERROR(_xll.qlIndexFixing(Index6M,$H2297,TRUE,_xll.ohTrigger(RecalcTrigger,Trigger6M)),NA())</f>
        <v>1.5483384177989928E-2</v>
      </c>
      <c r="M2297" s="183">
        <f>IFERROR(_xll.qlIndexFixing(Index1Y,$H2297,TRUE,_xll.ohTrigger(RecalcTrigger,Trigger1Y)),NA())</f>
        <v>1.6064093237313698E-2</v>
      </c>
      <c r="N2297" s="182">
        <f>IFERROR(_xll.qlIndexFixing(ONIndex1M,I2297,TRUE,_xll.ohTrigger(RecalcTrigger,Trigger1M)),NA())</f>
        <v>1.534782603455298E-2</v>
      </c>
      <c r="O2297" s="44">
        <f>IFERROR(_xll.qlIndexFixing(ONIndex3M,I2297,TRUE,_xll.ohTrigger(RecalcTrigger,Trigger3M)),NA())</f>
        <v>1.5670110213736876E-2</v>
      </c>
      <c r="P2297" s="44">
        <f>IFERROR(_xll.qlIndexFixing(ONIndex6M,I2297,TRUE,_xll.ohTrigger(RecalcTrigger,Trigger6M)),NA())</f>
        <v>1.5463874471173256E-2</v>
      </c>
      <c r="Q2297" s="183">
        <f>IFERROR(_xll.qlIndexFixing(ONIndex1Y,I2297,TRUE,_xll.ohTrigger(RecalcTrigger,Trigger1Y)),NA())</f>
        <v>1.5992074573389914E-2</v>
      </c>
    </row>
    <row r="2298" spans="2:17" x14ac:dyDescent="0.2">
      <c r="B2298" s="39" t="s">
        <v>42</v>
      </c>
      <c r="D2298" s="42">
        <f>_xll.qlCalendarAdvance(Calendar,$D2297,B2298,"f",FALSE)</f>
        <v>55485</v>
      </c>
      <c r="E2298" s="177">
        <f>_xll.qlInterestRateIndexValueDate(IndexON,D2298)</f>
        <v>55485</v>
      </c>
      <c r="F2298" s="193">
        <f>IFERROR(_xll.qlIndexFixing(IndexON,D2298,TRUE,_xll.ohTrigger(RecalcTrigger,TriggerON)),NA())</f>
        <v>1.5498879943294241E-2</v>
      </c>
      <c r="H2298" s="42">
        <f>_xll.qlCalendarAdvance(Calendar,$H2297,B2298,"f",FALSE)</f>
        <v>55485</v>
      </c>
      <c r="I2298" s="177">
        <f>_xll.qlInterestRateIndexValueDate(Index1M,$H2298)</f>
        <v>55487</v>
      </c>
      <c r="J2298" s="182">
        <f>IFERROR(_xll.qlIndexFixing(Index1M,$H2298,TRUE,_xll.ohTrigger(RecalcTrigger,Trigger1M)),NA())</f>
        <v>1.5346732807085806E-2</v>
      </c>
      <c r="K2298" s="44">
        <f>IFERROR(_xll.qlIndexFixing(Index3M,H2298,TRUE,_xll.ohTrigger(RecalcTrigger,Trigger3M)),NA())</f>
        <v>1.5672103490201202E-2</v>
      </c>
      <c r="L2298" s="44">
        <f>IFERROR(_xll.qlIndexFixing(Index6M,$H2298,TRUE,_xll.ohTrigger(RecalcTrigger,Trigger6M)),NA())</f>
        <v>1.548026775256485E-2</v>
      </c>
      <c r="M2298" s="183">
        <f>IFERROR(_xll.qlIndexFixing(Index1Y,$H2298,TRUE,_xll.ohTrigger(RecalcTrigger,Trigger1Y)),NA())</f>
        <v>1.6061134094761096E-2</v>
      </c>
      <c r="N2298" s="182">
        <f>IFERROR(_xll.qlIndexFixing(ONIndex1M,I2298,TRUE,_xll.ohTrigger(RecalcTrigger,Trigger1M)),NA())</f>
        <v>1.5343640075053955E-2</v>
      </c>
      <c r="O2298" s="44">
        <f>IFERROR(_xll.qlIndexFixing(ONIndex3M,I2298,TRUE,_xll.ohTrigger(RecalcTrigger,Trigger3M)),NA())</f>
        <v>1.5666069410844585E-2</v>
      </c>
      <c r="P2298" s="44">
        <f>IFERROR(_xll.qlIndexFixing(ONIndex6M,I2298,TRUE,_xll.ohTrigger(RecalcTrigger,Trigger6M)),NA())</f>
        <v>1.5460470005423943E-2</v>
      </c>
      <c r="Q2298" s="183">
        <f>IFERROR(_xll.qlIndexFixing(ONIndex1Y,I2298,TRUE,_xll.ohTrigger(RecalcTrigger,Trigger1Y)),NA())</f>
        <v>1.5990071257796501E-2</v>
      </c>
    </row>
    <row r="2299" spans="2:17" x14ac:dyDescent="0.2">
      <c r="B2299" s="39" t="s">
        <v>42</v>
      </c>
      <c r="D2299" s="42">
        <f>_xll.qlCalendarAdvance(Calendar,$D2298,B2299,"f",FALSE)</f>
        <v>55492</v>
      </c>
      <c r="E2299" s="177">
        <f>_xll.qlInterestRateIndexValueDate(IndexON,D2299)</f>
        <v>55492</v>
      </c>
      <c r="F2299" s="193">
        <f>IFERROR(_xll.qlIndexFixing(IndexON,D2299,TRUE,_xll.ohTrigger(RecalcTrigger,TriggerON)),NA())</f>
        <v>1.5495046401809986E-2</v>
      </c>
      <c r="H2299" s="42">
        <f>_xll.qlCalendarAdvance(Calendar,$H2298,B2299,"f",FALSE)</f>
        <v>55492</v>
      </c>
      <c r="I2299" s="177">
        <f>_xll.qlInterestRateIndexValueDate(Index1M,$H2299)</f>
        <v>55494</v>
      </c>
      <c r="J2299" s="182">
        <f>IFERROR(_xll.qlIndexFixing(Index1M,$H2299,TRUE,_xll.ohTrigger(RecalcTrigger,Trigger1M)),NA())</f>
        <v>1.534251938647202E-2</v>
      </c>
      <c r="K2299" s="44">
        <f>IFERROR(_xll.qlIndexFixing(Index3M,H2299,TRUE,_xll.ohTrigger(RecalcTrigger,Trigger3M)),NA())</f>
        <v>1.5667812919069414E-2</v>
      </c>
      <c r="L2299" s="44">
        <f>IFERROR(_xll.qlIndexFixing(Index6M,$H2299,TRUE,_xll.ohTrigger(RecalcTrigger,Trigger6M)),NA())</f>
        <v>1.5477061790519503E-2</v>
      </c>
      <c r="M2299" s="183">
        <f>IFERROR(_xll.qlIndexFixing(Index1Y,$H2299,TRUE,_xll.ohTrigger(RecalcTrigger,Trigger1Y)),NA())</f>
        <v>1.6059185377455834E-2</v>
      </c>
      <c r="N2299" s="182">
        <f>IFERROR(_xll.qlIndexFixing(ONIndex1M,I2299,TRUE,_xll.ohTrigger(RecalcTrigger,Trigger1M)),NA())</f>
        <v>1.5339421838813649E-2</v>
      </c>
      <c r="O2299" s="44">
        <f>IFERROR(_xll.qlIndexFixing(ONIndex3M,I2299,TRUE,_xll.ohTrigger(RecalcTrigger,Trigger3M)),NA())</f>
        <v>1.566199484783759E-2</v>
      </c>
      <c r="P2299" s="44">
        <f>IFERROR(_xll.qlIndexFixing(ONIndex6M,I2299,TRUE,_xll.ohTrigger(RecalcTrigger,Trigger6M)),NA())</f>
        <v>1.5457081796990124E-2</v>
      </c>
      <c r="Q2299" s="183">
        <f>IFERROR(_xll.qlIndexFixing(ONIndex1Y,I2299,TRUE,_xll.ohTrigger(RecalcTrigger,Trigger1Y)),NA())</f>
        <v>1.5988052665703023E-2</v>
      </c>
    </row>
    <row r="2300" spans="2:17" x14ac:dyDescent="0.2">
      <c r="B2300" s="39" t="s">
        <v>42</v>
      </c>
      <c r="D2300" s="42">
        <f>_xll.qlCalendarAdvance(Calendar,$D2299,B2300,"f",FALSE)</f>
        <v>55499</v>
      </c>
      <c r="E2300" s="177">
        <f>_xll.qlInterestRateIndexValueDate(IndexON,D2300)</f>
        <v>55499</v>
      </c>
      <c r="F2300" s="193">
        <f>IFERROR(_xll.qlIndexFixing(IndexON,D2300,TRUE,_xll.ohTrigger(RecalcTrigger,TriggerON)),NA())</f>
        <v>1.5491177991897587E-2</v>
      </c>
      <c r="H2300" s="42">
        <f>_xll.qlCalendarAdvance(Calendar,$H2299,B2300,"f",FALSE)</f>
        <v>55499</v>
      </c>
      <c r="I2300" s="177">
        <f>_xll.qlInterestRateIndexValueDate(Index1M,$H2300)</f>
        <v>55501</v>
      </c>
      <c r="J2300" s="182">
        <f>IFERROR(_xll.qlIndexFixing(Index1M,$H2300,TRUE,_xll.ohTrigger(RecalcTrigger,Trigger1M)),NA())</f>
        <v>1.5338209867937491E-2</v>
      </c>
      <c r="K2300" s="44">
        <f>IFERROR(_xll.qlIndexFixing(Index3M,H2300,TRUE,_xll.ohTrigger(RecalcTrigger,Trigger3M)),NA())</f>
        <v>1.5663488072450559E-2</v>
      </c>
      <c r="L2300" s="44">
        <f>IFERROR(_xll.qlIndexFixing(Index6M,$H2300,TRUE,_xll.ohTrigger(RecalcTrigger,Trigger6M)),NA())</f>
        <v>1.5473872832765901E-2</v>
      </c>
      <c r="M2300" s="183">
        <f>IFERROR(_xll.qlIndexFixing(Index1Y,$H2300,TRUE,_xll.ohTrigger(RecalcTrigger,Trigger1Y)),NA())</f>
        <v>1.6056707108868095E-2</v>
      </c>
      <c r="N2300" s="182">
        <f>IFERROR(_xll.qlIndexFixing(ONIndex1M,I2300,TRUE,_xll.ohTrigger(RecalcTrigger,Trigger1M)),NA())</f>
        <v>1.5335171273793691E-2</v>
      </c>
      <c r="O2300" s="44">
        <f>IFERROR(_xll.qlIndexFixing(ONIndex3M,I2300,TRUE,_xll.ohTrigger(RecalcTrigger,Trigger3M)),NA())</f>
        <v>1.5657886468281035E-2</v>
      </c>
      <c r="P2300" s="44">
        <f>IFERROR(_xll.qlIndexFixing(ONIndex6M,I2300,TRUE,_xll.ohTrigger(RecalcTrigger,Trigger6M)),NA())</f>
        <v>1.5453709891515288E-2</v>
      </c>
      <c r="Q2300" s="183">
        <f>IFERROR(_xll.qlIndexFixing(ONIndex1Y,I2300,TRUE,_xll.ohTrigger(RecalcTrigger,Trigger1Y)),NA())</f>
        <v>1.5986018770410837E-2</v>
      </c>
    </row>
    <row r="2301" spans="2:17" x14ac:dyDescent="0.2">
      <c r="B2301" s="39" t="s">
        <v>42</v>
      </c>
      <c r="D2301" s="42">
        <f>_xll.qlCalendarAdvance(Calendar,$D2300,B2301,"f",FALSE)</f>
        <v>55506</v>
      </c>
      <c r="E2301" s="177">
        <f>_xll.qlInterestRateIndexValueDate(IndexON,D2301)</f>
        <v>55506</v>
      </c>
      <c r="F2301" s="193">
        <f>IFERROR(_xll.qlIndexFixing(IndexON,D2301,TRUE,_xll.ohTrigger(RecalcTrigger,TriggerON)),NA())</f>
        <v>1.5487274656322825E-2</v>
      </c>
      <c r="H2301" s="42">
        <f>_xll.qlCalendarAdvance(Calendar,$H2300,B2301,"f",FALSE)</f>
        <v>55506</v>
      </c>
      <c r="I2301" s="177">
        <f>_xll.qlInterestRateIndexValueDate(Index1M,$H2301)</f>
        <v>55508</v>
      </c>
      <c r="J2301" s="182">
        <f>IFERROR(_xll.qlIndexFixing(Index1M,$H2301,TRUE,_xll.ohTrigger(RecalcTrigger,Trigger1M)),NA())</f>
        <v>1.5333867842872995E-2</v>
      </c>
      <c r="K2301" s="44">
        <f>IFERROR(_xll.qlIndexFixing(Index3M,H2301,TRUE,_xll.ohTrigger(RecalcTrigger,Trigger3M)),NA())</f>
        <v>1.565912889391945E-2</v>
      </c>
      <c r="L2301" s="44">
        <f>IFERROR(_xll.qlIndexFixing(Index6M,$H2301,TRUE,_xll.ohTrigger(RecalcTrigger,Trigger6M)),NA())</f>
        <v>1.5470700924986846E-2</v>
      </c>
      <c r="M2301" s="183">
        <f>IFERROR(_xll.qlIndexFixing(Index1Y,$H2301,TRUE,_xll.ohTrigger(RecalcTrigger,Trigger1Y)),NA())</f>
        <v>1.6054212578939606E-2</v>
      </c>
      <c r="N2301" s="182">
        <f>IFERROR(_xll.qlIndexFixing(ONIndex1M,I2301,TRUE,_xll.ohTrigger(RecalcTrigger,Trigger1M)),NA())</f>
        <v>1.5329658675415914E-2</v>
      </c>
      <c r="O2301" s="44">
        <f>IFERROR(_xll.qlIndexFixing(ONIndex3M,I2301,TRUE,_xll.ohTrigger(RecalcTrigger,Trigger3M)),NA())</f>
        <v>1.5652554485665604E-2</v>
      </c>
      <c r="P2301" s="44">
        <f>IFERROR(_xll.qlIndexFixing(ONIndex6M,I2301,TRUE,_xll.ohTrigger(RecalcTrigger,Trigger6M)),NA())</f>
        <v>1.5449398612421561E-2</v>
      </c>
      <c r="Q2301" s="183">
        <f>IFERROR(_xll.qlIndexFixing(ONIndex1Y,I2301,TRUE,_xll.ohTrigger(RecalcTrigger,Trigger1Y)),NA())</f>
        <v>1.5983381233581895E-2</v>
      </c>
    </row>
    <row r="2302" spans="2:17" x14ac:dyDescent="0.2">
      <c r="B2302" s="39" t="s">
        <v>42</v>
      </c>
      <c r="D2302" s="42">
        <f>_xll.qlCalendarAdvance(Calendar,$D2301,B2302,"f",FALSE)</f>
        <v>55514</v>
      </c>
      <c r="E2302" s="177">
        <f>_xll.qlInterestRateIndexValueDate(IndexON,D2302)</f>
        <v>55514</v>
      </c>
      <c r="F2302" s="193">
        <f>IFERROR(_xll.qlIndexFixing(IndexON,D2302,TRUE,_xll.ohTrigger(RecalcTrigger,TriggerON)),NA())</f>
        <v>1.5482770861785511E-2</v>
      </c>
      <c r="H2302" s="42">
        <f>_xll.qlCalendarAdvance(Calendar,$H2301,B2302,"f",FALSE)</f>
        <v>55514</v>
      </c>
      <c r="I2302" s="177">
        <f>_xll.qlInterestRateIndexValueDate(Index1M,$H2302)</f>
        <v>55516</v>
      </c>
      <c r="J2302" s="182">
        <f>IFERROR(_xll.qlIndexFixing(Index1M,$H2302,TRUE,_xll.ohTrigger(RecalcTrigger,Trigger1M)),NA())</f>
        <v>1.5328876000821688E-2</v>
      </c>
      <c r="K2302" s="44">
        <f>IFERROR(_xll.qlIndexFixing(Index3M,H2302,TRUE,_xll.ohTrigger(RecalcTrigger,Trigger3M)),NA())</f>
        <v>1.5654104864145268E-2</v>
      </c>
      <c r="L2302" s="44">
        <f>IFERROR(_xll.qlIndexFixing(Index6M,$H2302,TRUE,_xll.ohTrigger(RecalcTrigger,Trigger6M)),NA())</f>
        <v>1.5466984702176551E-2</v>
      </c>
      <c r="M2302" s="183">
        <f>IFERROR(_xll.qlIndexFixing(Index1Y,$H2302,TRUE,_xll.ohTrigger(RecalcTrigger,Trigger1Y)),NA())</f>
        <v>1.6051341741528766E-2</v>
      </c>
      <c r="N2302" s="182">
        <f>IFERROR(_xll.qlIndexFixing(ONIndex1M,I2302,TRUE,_xll.ohTrigger(RecalcTrigger,Trigger1M)),NA())</f>
        <v>1.5325334022380233E-2</v>
      </c>
      <c r="O2302" s="44">
        <f>IFERROR(_xll.qlIndexFixing(ONIndex3M,I2302,TRUE,_xll.ohTrigger(RecalcTrigger,Trigger3M)),NA())</f>
        <v>1.5648368599627815E-2</v>
      </c>
      <c r="P2302" s="44">
        <f>IFERROR(_xll.qlIndexFixing(ONIndex6M,I2302,TRUE,_xll.ohTrigger(RecalcTrigger,Trigger6M)),NA())</f>
        <v>1.5446064140922644E-2</v>
      </c>
      <c r="Q2302" s="183">
        <f>IFERROR(_xll.qlIndexFixing(ONIndex1Y,I2302,TRUE,_xll.ohTrigger(RecalcTrigger,Trigger1Y)),NA())</f>
        <v>1.5981312260748837E-2</v>
      </c>
    </row>
    <row r="2303" spans="2:17" x14ac:dyDescent="0.2">
      <c r="B2303" s="39" t="s">
        <v>42</v>
      </c>
      <c r="D2303" s="42">
        <f>_xll.qlCalendarAdvance(Calendar,$D2302,B2303,"f",FALSE)</f>
        <v>55521</v>
      </c>
      <c r="E2303" s="177">
        <f>_xll.qlInterestRateIndexValueDate(IndexON,D2303)</f>
        <v>55521</v>
      </c>
      <c r="F2303" s="193">
        <f>IFERROR(_xll.qlIndexFixing(IndexON,D2303,TRUE,_xll.ohTrigger(RecalcTrigger,TriggerON)),NA())</f>
        <v>1.5478792492951143E-2</v>
      </c>
      <c r="H2303" s="42">
        <f>_xll.qlCalendarAdvance(Calendar,$H2302,B2303,"f",FALSE)</f>
        <v>55521</v>
      </c>
      <c r="I2303" s="177">
        <f>_xll.qlInterestRateIndexValueDate(Index1M,$H2303)</f>
        <v>55523</v>
      </c>
      <c r="J2303" s="182">
        <f>IFERROR(_xll.qlIndexFixing(Index1M,$H2303,TRUE,_xll.ohTrigger(RecalcTrigger,Trigger1M)),NA())</f>
        <v>1.5324445741437239E-2</v>
      </c>
      <c r="K2303" s="44">
        <f>IFERROR(_xll.qlIndexFixing(Index3M,H2303,TRUE,_xll.ohTrigger(RecalcTrigger,Trigger3M)),NA())</f>
        <v>1.5649671927238047E-2</v>
      </c>
      <c r="L2303" s="44">
        <f>IFERROR(_xll.qlIndexFixing(Index6M,$H2303,TRUE,_xll.ohTrigger(RecalcTrigger,Trigger6M)),NA())</f>
        <v>1.5463848377544899E-2</v>
      </c>
      <c r="M2303" s="183">
        <f>IFERROR(_xll.qlIndexFixing(Index1Y,$H2303,TRUE,_xll.ohTrigger(RecalcTrigger,Trigger1Y)),NA())</f>
        <v>1.6048647921312297E-2</v>
      </c>
      <c r="N2303" s="182">
        <f>IFERROR(_xll.qlIndexFixing(ONIndex1M,I2303,TRUE,_xll.ohTrigger(RecalcTrigger,Trigger1M)),NA())</f>
        <v>1.5321601312798805E-2</v>
      </c>
      <c r="O2303" s="44">
        <f>IFERROR(_xll.qlIndexFixing(ONIndex3M,I2303,TRUE,_xll.ohTrigger(RecalcTrigger,Trigger3M)),NA())</f>
        <v>1.5644753637138464E-2</v>
      </c>
      <c r="P2303" s="44">
        <f>IFERROR(_xll.qlIndexFixing(ONIndex6M,I2303,TRUE,_xll.ohTrigger(RecalcTrigger,Trigger6M)),NA())</f>
        <v>1.5443219115027773E-2</v>
      </c>
      <c r="Q2303" s="183">
        <f>IFERROR(_xll.qlIndexFixing(ONIndex1Y,I2303,TRUE,_xll.ohTrigger(RecalcTrigger,Trigger1Y)),NA())</f>
        <v>1.5979526607443617E-2</v>
      </c>
    </row>
    <row r="2304" spans="2:17" x14ac:dyDescent="0.2">
      <c r="B2304" s="39" t="s">
        <v>42</v>
      </c>
      <c r="D2304" s="42">
        <f>_xll.qlCalendarAdvance(Calendar,$D2303,B2304,"f",FALSE)</f>
        <v>55528</v>
      </c>
      <c r="E2304" s="177">
        <f>_xll.qlInterestRateIndexValueDate(IndexON,D2304)</f>
        <v>55528</v>
      </c>
      <c r="F2304" s="193">
        <f>IFERROR(_xll.qlIndexFixing(IndexON,D2304,TRUE,_xll.ohTrigger(RecalcTrigger,TriggerON)),NA())</f>
        <v>1.5474779018918028E-2</v>
      </c>
      <c r="H2304" s="42">
        <f>_xll.qlCalendarAdvance(Calendar,$H2303,B2304,"f",FALSE)</f>
        <v>55528</v>
      </c>
      <c r="I2304" s="177">
        <f>_xll.qlInterestRateIndexValueDate(Index1M,$H2304)</f>
        <v>55530</v>
      </c>
      <c r="J2304" s="182">
        <f>IFERROR(_xll.qlIndexFixing(Index1M,$H2304,TRUE,_xll.ohTrigger(RecalcTrigger,Trigger1M)),NA())</f>
        <v>1.5320003743034586E-2</v>
      </c>
      <c r="K2304" s="44">
        <f>IFERROR(_xll.qlIndexFixing(Index3M,H2304,TRUE,_xll.ohTrigger(RecalcTrigger,Trigger3M)),NA())</f>
        <v>1.5645204481091406E-2</v>
      </c>
      <c r="L2304" s="44">
        <f>IFERROR(_xll.qlIndexFixing(Index6M,$H2304,TRUE,_xll.ohTrigger(RecalcTrigger,Trigger6M)),NA())</f>
        <v>1.5460729242439974E-2</v>
      </c>
      <c r="M2304" s="183">
        <f>IFERROR(_xll.qlIndexFixing(Index1Y,$H2304,TRUE,_xll.ohTrigger(RecalcTrigger,Trigger1Y)),NA())</f>
        <v>1.6046103408288909E-2</v>
      </c>
      <c r="N2304" s="182">
        <f>IFERROR(_xll.qlIndexFixing(ONIndex1M,I2304,TRUE,_xll.ohTrigger(RecalcTrigger,Trigger1M)),NA())</f>
        <v>1.5317216264234546E-2</v>
      </c>
      <c r="O2304" s="44">
        <f>IFERROR(_xll.qlIndexFixing(ONIndex3M,I2304,TRUE,_xll.ohTrigger(RecalcTrigger,Trigger3M)),NA())</f>
        <v>1.5640504560527901E-2</v>
      </c>
      <c r="P2304" s="44">
        <f>IFERROR(_xll.qlIndexFixing(ONIndex6M,I2304,TRUE,_xll.ohTrigger(RecalcTrigger,Trigger6M)),NA())</f>
        <v>1.5439915233539381E-2</v>
      </c>
      <c r="Q2304" s="183">
        <f>IFERROR(_xll.qlIndexFixing(ONIndex1Y,I2304,TRUE,_xll.ohTrigger(RecalcTrigger,Trigger1Y)),NA())</f>
        <v>1.5977429032689727E-2</v>
      </c>
    </row>
    <row r="2305" spans="2:17" x14ac:dyDescent="0.2">
      <c r="B2305" s="39" t="s">
        <v>42</v>
      </c>
      <c r="D2305" s="42">
        <f>_xll.qlCalendarAdvance(Calendar,$D2304,B2305,"f",FALSE)</f>
        <v>55535</v>
      </c>
      <c r="E2305" s="177">
        <f>_xll.qlInterestRateIndexValueDate(IndexON,D2305)</f>
        <v>55535</v>
      </c>
      <c r="F2305" s="193">
        <f>IFERROR(_xll.qlIndexFixing(IndexON,D2305,TRUE,_xll.ohTrigger(RecalcTrigger,TriggerON)),NA())</f>
        <v>1.5470730382691755E-2</v>
      </c>
      <c r="H2305" s="42">
        <f>_xll.qlCalendarAdvance(Calendar,$H2304,B2305,"f",FALSE)</f>
        <v>55535</v>
      </c>
      <c r="I2305" s="177">
        <f>_xll.qlInterestRateIndexValueDate(Index1M,$H2305)</f>
        <v>55537</v>
      </c>
      <c r="J2305" s="182">
        <f>IFERROR(_xll.qlIndexFixing(Index1M,$H2305,TRUE,_xll.ohTrigger(RecalcTrigger,Trigger1M)),NA())</f>
        <v>1.5315529028740001E-2</v>
      </c>
      <c r="K2305" s="44">
        <f>IFERROR(_xll.qlIndexFixing(Index3M,H2305,TRUE,_xll.ohTrigger(RecalcTrigger,Trigger3M)),NA())</f>
        <v>1.5640745033529413E-2</v>
      </c>
      <c r="L2305" s="44">
        <f>IFERROR(_xll.qlIndexFixing(Index6M,$H2305,TRUE,_xll.ohTrigger(RecalcTrigger,Trigger6M)),NA())</f>
        <v>1.5457627342543473E-2</v>
      </c>
      <c r="M2305" s="183">
        <f>IFERROR(_xll.qlIndexFixing(Index1Y,$H2305,TRUE,_xll.ohTrigger(RecalcTrigger,Trigger1Y)),NA())</f>
        <v>1.6043542526033662E-2</v>
      </c>
      <c r="N2305" s="182">
        <f>IFERROR(_xll.qlIndexFixing(ONIndex1M,I2305,TRUE,_xll.ohTrigger(RecalcTrigger,Trigger1M)),NA())</f>
        <v>1.5312798621183177E-2</v>
      </c>
      <c r="O2305" s="44">
        <f>IFERROR(_xll.qlIndexFixing(ONIndex3M,I2305,TRUE,_xll.ohTrigger(RecalcTrigger,Trigger3M)),NA())</f>
        <v>1.5636221377839377E-2</v>
      </c>
      <c r="P2305" s="44">
        <f>IFERROR(_xll.qlIndexFixing(ONIndex6M,I2305,TRUE,_xll.ohTrigger(RecalcTrigger,Trigger6M)),NA())</f>
        <v>1.5436627888103516E-2</v>
      </c>
      <c r="Q2305" s="183">
        <f>IFERROR(_xll.qlIndexFixing(ONIndex1Y,I2305,TRUE,_xll.ohTrigger(RecalcTrigger,Trigger1Y)),NA())</f>
        <v>1.5975316019245511E-2</v>
      </c>
    </row>
    <row r="2306" spans="2:17" x14ac:dyDescent="0.2">
      <c r="B2306" s="39" t="s">
        <v>42</v>
      </c>
      <c r="D2306" s="42">
        <f>_xll.qlCalendarAdvance(Calendar,$D2305,B2306,"f",FALSE)</f>
        <v>55542</v>
      </c>
      <c r="E2306" s="177">
        <f>_xll.qlInterestRateIndexValueDate(IndexON,D2306)</f>
        <v>55542</v>
      </c>
      <c r="F2306" s="193">
        <f>IFERROR(_xll.qlIndexFixing(IndexON,D2306,TRUE,_xll.ohTrigger(RecalcTrigger,TriggerON)),NA())</f>
        <v>1.5466646527038108E-2</v>
      </c>
      <c r="H2306" s="42">
        <f>_xll.qlCalendarAdvance(Calendar,$H2305,B2306,"f",FALSE)</f>
        <v>55542</v>
      </c>
      <c r="I2306" s="177">
        <f>_xll.qlInterestRateIndexValueDate(Index1M,$H2306)</f>
        <v>55544</v>
      </c>
      <c r="J2306" s="182">
        <f>IFERROR(_xll.qlIndexFixing(Index1M,$H2306,TRUE,_xll.ohTrigger(RecalcTrigger,Trigger1M)),NA())</f>
        <v>1.5311021546814229E-2</v>
      </c>
      <c r="K2306" s="44">
        <f>IFERROR(_xll.qlIndexFixing(Index3M,H2306,TRUE,_xll.ohTrigger(RecalcTrigger,Trigger3M)),NA())</f>
        <v>1.5636165835413333E-2</v>
      </c>
      <c r="L2306" s="44">
        <f>IFERROR(_xll.qlIndexFixing(Index6M,$H2306,TRUE,_xll.ohTrigger(RecalcTrigger,Trigger6M)),NA())</f>
        <v>1.5454542723538854E-2</v>
      </c>
      <c r="M2306" s="183">
        <f>IFERROR(_xll.qlIndexFixing(Index1Y,$H2306,TRUE,_xll.ohTrigger(RecalcTrigger,Trigger1Y)),NA())</f>
        <v>1.6040965247877105E-2</v>
      </c>
      <c r="N2306" s="182">
        <f>IFERROR(_xll.qlIndexFixing(ONIndex1M,I2306,TRUE,_xll.ohTrigger(RecalcTrigger,Trigger1M)),NA())</f>
        <v>1.5308348331846133E-2</v>
      </c>
      <c r="O2306" s="44">
        <f>IFERROR(_xll.qlIndexFixing(ONIndex3M,I2306,TRUE,_xll.ohTrigger(RecalcTrigger,Trigger3M)),NA())</f>
        <v>1.5631904032717969E-2</v>
      </c>
      <c r="P2306" s="44">
        <f>IFERROR(_xll.qlIndexFixing(ONIndex6M,I2306,TRUE,_xll.ohTrigger(RecalcTrigger,Trigger6M)),NA())</f>
        <v>1.5433357124443603E-2</v>
      </c>
      <c r="Q2306" s="183">
        <f>IFERROR(_xll.qlIndexFixing(ONIndex1Y,I2306,TRUE,_xll.ohTrigger(RecalcTrigger,Trigger1Y)),NA())</f>
        <v>1.5973187540652134E-2</v>
      </c>
    </row>
    <row r="2307" spans="2:17" x14ac:dyDescent="0.2">
      <c r="B2307" s="39" t="s">
        <v>42</v>
      </c>
      <c r="D2307" s="42">
        <f>_xll.qlCalendarAdvance(Calendar,$D2306,B2307,"f",FALSE)</f>
        <v>55549</v>
      </c>
      <c r="E2307" s="177">
        <f>_xll.qlInterestRateIndexValueDate(IndexON,D2307)</f>
        <v>55549</v>
      </c>
      <c r="F2307" s="193">
        <f>IFERROR(_xll.qlIndexFixing(IndexON,D2307,TRUE,_xll.ohTrigger(RecalcTrigger,TriggerON)),NA())</f>
        <v>1.5462527394802805E-2</v>
      </c>
      <c r="H2307" s="42">
        <f>_xll.qlCalendarAdvance(Calendar,$H2306,B2307,"f",FALSE)</f>
        <v>55549</v>
      </c>
      <c r="I2307" s="177">
        <f>_xll.qlInterestRateIndexValueDate(Index1M,$H2307)</f>
        <v>55551</v>
      </c>
      <c r="J2307" s="182">
        <f>IFERROR(_xll.qlIndexFixing(Index1M,$H2307,TRUE,_xll.ohTrigger(RecalcTrigger,Trigger1M)),NA())</f>
        <v>1.5306481245494802E-2</v>
      </c>
      <c r="K2307" s="44">
        <f>IFERROR(_xll.qlIndexFixing(Index3M,H2307,TRUE,_xll.ohTrigger(RecalcTrigger,Trigger3M)),NA())</f>
        <v>1.5631588608999714E-2</v>
      </c>
      <c r="L2307" s="44">
        <f>IFERROR(_xll.qlIndexFixing(Index6M,$H2307,TRUE,_xll.ohTrigger(RecalcTrigger,Trigger6M)),NA())</f>
        <v>1.5451475431108256E-2</v>
      </c>
      <c r="M2307" s="183">
        <f>IFERROR(_xll.qlIndexFixing(Index1Y,$H2307,TRUE,_xll.ohTrigger(RecalcTrigger,Trigger1Y)),NA())</f>
        <v>1.6038371547151084E-2</v>
      </c>
      <c r="N2307" s="182">
        <f>IFERROR(_xll.qlIndexFixing(ONIndex1M,I2307,TRUE,_xll.ohTrigger(RecalcTrigger,Trigger1M)),NA())</f>
        <v>1.5303865344504786E-2</v>
      </c>
      <c r="O2307" s="44">
        <f>IFERROR(_xll.qlIndexFixing(ONIndex3M,I2307,TRUE,_xll.ohTrigger(RecalcTrigger,Trigger3M)),NA())</f>
        <v>1.5627552468968631E-2</v>
      </c>
      <c r="P2307" s="44">
        <f>IFERROR(_xll.qlIndexFixing(ONIndex6M,I2307,TRUE,_xll.ohTrigger(RecalcTrigger,Trigger6M)),NA())</f>
        <v>1.5430102988123195E-2</v>
      </c>
      <c r="Q2307" s="183">
        <f>IFERROR(_xll.qlIndexFixing(ONIndex1Y,I2307,TRUE,_xll.ohTrigger(RecalcTrigger,Trigger1Y)),NA())</f>
        <v>1.5971043570850441E-2</v>
      </c>
    </row>
    <row r="2308" spans="2:17" x14ac:dyDescent="0.2">
      <c r="B2308" s="39" t="s">
        <v>42</v>
      </c>
      <c r="D2308" s="42">
        <f>_xll.qlCalendarAdvance(Calendar,$D2307,B2308,"f",FALSE)</f>
        <v>55556</v>
      </c>
      <c r="E2308" s="177">
        <f>_xll.qlInterestRateIndexValueDate(IndexON,D2308)</f>
        <v>55556</v>
      </c>
      <c r="F2308" s="193">
        <f>IFERROR(_xll.qlIndexFixing(IndexON,D2308,TRUE,_xll.ohTrigger(RecalcTrigger,TriggerON)),NA())</f>
        <v>1.5458372928911501E-2</v>
      </c>
      <c r="H2308" s="42">
        <f>_xll.qlCalendarAdvance(Calendar,$H2307,B2308,"f",FALSE)</f>
        <v>55556</v>
      </c>
      <c r="I2308" s="177">
        <f>_xll.qlInterestRateIndexValueDate(Index1M,$H2308)</f>
        <v>55558</v>
      </c>
      <c r="J2308" s="182">
        <f>IFERROR(_xll.qlIndexFixing(Index1M,$H2308,TRUE,_xll.ohTrigger(RecalcTrigger,Trigger1M)),NA())</f>
        <v>1.5301908073047618E-2</v>
      </c>
      <c r="K2308" s="44">
        <f>IFERROR(_xll.qlIndexFixing(Index3M,H2308,TRUE,_xll.ohTrigger(RecalcTrigger,Trigger3M)),NA())</f>
        <v>1.5626985252822578E-2</v>
      </c>
      <c r="L2308" s="44">
        <f>IFERROR(_xll.qlIndexFixing(Index6M,$H2308,TRUE,_xll.ohTrigger(RecalcTrigger,Trigger6M)),NA())</f>
        <v>1.5448425510935579E-2</v>
      </c>
      <c r="M2308" s="183">
        <f>IFERROR(_xll.qlIndexFixing(Index1Y,$H2308,TRUE,_xll.ohTrigger(RecalcTrigger,Trigger1Y)),NA())</f>
        <v>1.6035761397187886E-2</v>
      </c>
      <c r="N2308" s="182">
        <f>IFERROR(_xll.qlIndexFixing(ONIndex1M,I2308,TRUE,_xll.ohTrigger(RecalcTrigger,Trigger1M)),NA())</f>
        <v>1.5299349607360568E-2</v>
      </c>
      <c r="O2308" s="44">
        <f>IFERROR(_xll.qlIndexFixing(ONIndex3M,I2308,TRUE,_xll.ohTrigger(RecalcTrigger,Trigger3M)),NA())</f>
        <v>1.5623166629916696E-2</v>
      </c>
      <c r="P2308" s="44">
        <f>IFERROR(_xll.qlIndexFixing(ONIndex6M,I2308,TRUE,_xll.ohTrigger(RecalcTrigger,Trigger6M)),NA())</f>
        <v>1.5426865524386102E-2</v>
      </c>
      <c r="Q2308" s="183">
        <f>IFERROR(_xll.qlIndexFixing(ONIndex1Y,I2308,TRUE,_xll.ohTrigger(RecalcTrigger,Trigger1Y)),NA())</f>
        <v>1.5968884082981916E-2</v>
      </c>
    </row>
    <row r="2309" spans="2:17" x14ac:dyDescent="0.2">
      <c r="B2309" s="39" t="s">
        <v>42</v>
      </c>
      <c r="D2309" s="42">
        <f>_xll.qlCalendarAdvance(Calendar,$D2308,B2309,"f",FALSE)</f>
        <v>55563</v>
      </c>
      <c r="E2309" s="177">
        <f>_xll.qlInterestRateIndexValueDate(IndexON,D2309)</f>
        <v>55563</v>
      </c>
      <c r="F2309" s="193">
        <f>IFERROR(_xll.qlIndexFixing(IndexON,D2309,TRUE,_xll.ohTrigger(RecalcTrigger,TriggerON)),NA())</f>
        <v>1.5454183072209915E-2</v>
      </c>
      <c r="H2309" s="42">
        <f>_xll.qlCalendarAdvance(Calendar,$H2308,B2309,"f",FALSE)</f>
        <v>55563</v>
      </c>
      <c r="I2309" s="177">
        <f>_xll.qlInterestRateIndexValueDate(Index1M,$H2309)</f>
        <v>55565</v>
      </c>
      <c r="J2309" s="182">
        <f>IFERROR(_xll.qlIndexFixing(Index1M,$H2309,TRUE,_xll.ohTrigger(RecalcTrigger,Trigger1M)),NA())</f>
        <v>1.5297301977720531E-2</v>
      </c>
      <c r="K2309" s="44">
        <f>IFERROR(_xll.qlIndexFixing(Index3M,H2309,TRUE,_xll.ohTrigger(RecalcTrigger,Trigger3M)),NA())</f>
        <v>1.5622347110798351E-2</v>
      </c>
      <c r="L2309" s="44">
        <f>IFERROR(_xll.qlIndexFixing(Index6M,$H2309,TRUE,_xll.ohTrigger(RecalcTrigger,Trigger6M)),NA())</f>
        <v>1.5445393008702516E-2</v>
      </c>
      <c r="M2309" s="183">
        <f>IFERROR(_xll.qlIndexFixing(Index1Y,$H2309,TRUE,_xll.ohTrigger(RecalcTrigger,Trigger1Y)),NA())</f>
        <v>1.6033134771321976E-2</v>
      </c>
      <c r="N2309" s="182">
        <f>IFERROR(_xll.qlIndexFixing(ONIndex1M,I2309,TRUE,_xll.ohTrigger(RecalcTrigger,Trigger1M)),NA())</f>
        <v>1.5294801068854724E-2</v>
      </c>
      <c r="O2309" s="44">
        <f>IFERROR(_xll.qlIndexFixing(ONIndex3M,I2309,TRUE,_xll.ohTrigger(RecalcTrigger,Trigger3M)),NA())</f>
        <v>1.5618746459526989E-2</v>
      </c>
      <c r="P2309" s="44">
        <f>IFERROR(_xll.qlIndexFixing(ONIndex6M,I2309,TRUE,_xll.ohTrigger(RecalcTrigger,Trigger6M)),NA())</f>
        <v>1.5423644778636003E-2</v>
      </c>
      <c r="Q2309" s="183">
        <f>IFERROR(_xll.qlIndexFixing(ONIndex1Y,I2309,TRUE,_xll.ohTrigger(RecalcTrigger,Trigger1Y)),NA())</f>
        <v>1.5966709051147276E-2</v>
      </c>
    </row>
    <row r="2310" spans="2:17" x14ac:dyDescent="0.2">
      <c r="B2310" s="39" t="s">
        <v>42</v>
      </c>
      <c r="D2310" s="42">
        <f>_xll.qlCalendarAdvance(Calendar,$D2309,B2310,"f",FALSE)</f>
        <v>55570</v>
      </c>
      <c r="E2310" s="177">
        <f>_xll.qlInterestRateIndexValueDate(IndexON,D2310)</f>
        <v>55570</v>
      </c>
      <c r="F2310" s="193">
        <f>IFERROR(_xll.qlIndexFixing(IndexON,D2310,TRUE,_xll.ohTrigger(RecalcTrigger,TriggerON)),NA())</f>
        <v>1.5449957767783573E-2</v>
      </c>
      <c r="H2310" s="42">
        <f>_xll.qlCalendarAdvance(Calendar,$H2309,B2310,"f",FALSE)</f>
        <v>55570</v>
      </c>
      <c r="I2310" s="177">
        <f>_xll.qlInterestRateIndexValueDate(Index1M,$H2310)</f>
        <v>55572</v>
      </c>
      <c r="J2310" s="182">
        <f>IFERROR(_xll.qlIndexFixing(Index1M,$H2310,TRUE,_xll.ohTrigger(RecalcTrigger,Trigger1M)),NA())</f>
        <v>1.5292662907761384E-2</v>
      </c>
      <c r="K2310" s="44">
        <f>IFERROR(_xll.qlIndexFixing(Index3M,H2310,TRUE,_xll.ohTrigger(RecalcTrigger,Trigger3M)),NA())</f>
        <v>1.5617674126517045E-2</v>
      </c>
      <c r="L2310" s="44">
        <f>IFERROR(_xll.qlIndexFixing(Index6M,$H2310,TRUE,_xll.ohTrigger(RecalcTrigger,Trigger6M)),NA())</f>
        <v>1.5442377970093849E-2</v>
      </c>
      <c r="M2310" s="183">
        <f>IFERROR(_xll.qlIndexFixing(Index1Y,$H2310,TRUE,_xll.ohTrigger(RecalcTrigger,Trigger1Y)),NA())</f>
        <v>1.6030491642888035E-2</v>
      </c>
      <c r="N2310" s="182">
        <f>IFERROR(_xll.qlIndexFixing(ONIndex1M,I2310,TRUE,_xll.ohTrigger(RecalcTrigger,Trigger1M)),NA())</f>
        <v>1.5290219677188688E-2</v>
      </c>
      <c r="O2310" s="44">
        <f>IFERROR(_xll.qlIndexFixing(ONIndex3M,I2310,TRUE,_xll.ohTrigger(RecalcTrigger,Trigger3M)),NA())</f>
        <v>1.5614291901524524E-2</v>
      </c>
      <c r="P2310" s="44">
        <f>IFERROR(_xll.qlIndexFixing(ONIndex6M,I2310,TRUE,_xll.ohTrigger(RecalcTrigger,Trigger6M)),NA())</f>
        <v>1.5420440795956836E-2</v>
      </c>
      <c r="Q2310" s="183">
        <f>IFERROR(_xll.qlIndexFixing(ONIndex1Y,I2310,TRUE,_xll.ohTrigger(RecalcTrigger,Trigger1Y)),NA())</f>
        <v>1.596451844864788E-2</v>
      </c>
    </row>
    <row r="2311" spans="2:17" x14ac:dyDescent="0.2">
      <c r="B2311" s="39" t="s">
        <v>42</v>
      </c>
      <c r="D2311" s="42">
        <f>_xll.qlCalendarAdvance(Calendar,$D2310,B2311,"f",FALSE)</f>
        <v>55577</v>
      </c>
      <c r="E2311" s="177">
        <f>_xll.qlInterestRateIndexValueDate(IndexON,D2311)</f>
        <v>55577</v>
      </c>
      <c r="F2311" s="193">
        <f>IFERROR(_xll.qlIndexFixing(IndexON,D2311,TRUE,_xll.ohTrigger(RecalcTrigger,TriggerON)),NA())</f>
        <v>1.544569695815845E-2</v>
      </c>
      <c r="H2311" s="42">
        <f>_xll.qlCalendarAdvance(Calendar,$H2310,B2311,"f",FALSE)</f>
        <v>55577</v>
      </c>
      <c r="I2311" s="177">
        <f>_xll.qlInterestRateIndexValueDate(Index1M,$H2311)</f>
        <v>55579</v>
      </c>
      <c r="J2311" s="182">
        <f>IFERROR(_xll.qlIndexFixing(Index1M,$H2311,TRUE,_xll.ohTrigger(RecalcTrigger,Trigger1M)),NA())</f>
        <v>1.5287990811430924E-2</v>
      </c>
      <c r="K2311" s="44">
        <f>IFERROR(_xll.qlIndexFixing(Index3M,H2311,TRUE,_xll.ohTrigger(RecalcTrigger,Trigger3M)),NA())</f>
        <v>1.5612945156210957E-2</v>
      </c>
      <c r="L2311" s="44">
        <f>IFERROR(_xll.qlIndexFixing(Index6M,$H2311,TRUE,_xll.ohTrigger(RecalcTrigger,Trigger6M)),NA())</f>
        <v>1.5439747451077296E-2</v>
      </c>
      <c r="M2311" s="183">
        <f>IFERROR(_xll.qlIndexFixing(Index1Y,$H2311,TRUE,_xll.ohTrigger(RecalcTrigger,Trigger1Y)),NA())</f>
        <v>1.6027831985221834E-2</v>
      </c>
      <c r="N2311" s="182">
        <f>IFERROR(_xll.qlIndexFixing(ONIndex1M,I2311,TRUE,_xll.ohTrigger(RecalcTrigger,Trigger1M)),NA())</f>
        <v>1.5285605380723766E-2</v>
      </c>
      <c r="O2311" s="44">
        <f>IFERROR(_xll.qlIndexFixing(ONIndex3M,I2311,TRUE,_xll.ohTrigger(RecalcTrigger,Trigger3M)),NA())</f>
        <v>1.5609802899394509E-2</v>
      </c>
      <c r="P2311" s="44">
        <f>IFERROR(_xll.qlIndexFixing(ONIndex6M,I2311,TRUE,_xll.ohTrigger(RecalcTrigger,Trigger6M)),NA())</f>
        <v>1.5417253622471705E-2</v>
      </c>
      <c r="Q2311" s="183">
        <f>IFERROR(_xll.qlIndexFixing(ONIndex1Y,I2311,TRUE,_xll.ohTrigger(RecalcTrigger,Trigger1Y)),NA())</f>
        <v>1.5962312249424571E-2</v>
      </c>
    </row>
    <row r="2312" spans="2:17" x14ac:dyDescent="0.2">
      <c r="B2312" s="39" t="s">
        <v>42</v>
      </c>
      <c r="D2312" s="42">
        <f>_xll.qlCalendarAdvance(Calendar,$D2311,B2312,"f",FALSE)</f>
        <v>55584</v>
      </c>
      <c r="E2312" s="177">
        <f>_xll.qlInterestRateIndexValueDate(IndexON,D2312)</f>
        <v>55584</v>
      </c>
      <c r="F2312" s="193">
        <f>IFERROR(_xll.qlIndexFixing(IndexON,D2312,TRUE,_xll.ohTrigger(RecalcTrigger,TriggerON)),NA())</f>
        <v>1.5441400586659881E-2</v>
      </c>
      <c r="H2312" s="42">
        <f>_xll.qlCalendarAdvance(Calendar,$H2311,B2312,"f",FALSE)</f>
        <v>55584</v>
      </c>
      <c r="I2312" s="177">
        <f>_xll.qlInterestRateIndexValueDate(Index1M,$H2312)</f>
        <v>55586</v>
      </c>
      <c r="J2312" s="182">
        <f>IFERROR(_xll.qlIndexFixing(Index1M,$H2312,TRUE,_xll.ohTrigger(RecalcTrigger,Trigger1M)),NA())</f>
        <v>1.5283285636979574E-2</v>
      </c>
      <c r="K2312" s="44">
        <f>IFERROR(_xll.qlIndexFixing(Index3M,H2312,TRUE,_xll.ohTrigger(RecalcTrigger,Trigger3M)),NA())</f>
        <v>1.5608191462512704E-2</v>
      </c>
      <c r="L2312" s="44">
        <f>IFERROR(_xll.qlIndexFixing(Index6M,$H2312,TRUE,_xll.ohTrigger(RecalcTrigger,Trigger6M)),NA())</f>
        <v>1.543677090590998E-2</v>
      </c>
      <c r="M2312" s="183">
        <f>IFERROR(_xll.qlIndexFixing(Index1Y,$H2312,TRUE,_xll.ohTrigger(RecalcTrigger,Trigger1Y)),NA())</f>
        <v>1.6025155771661317E-2</v>
      </c>
      <c r="N2312" s="182">
        <f>IFERROR(_xll.qlIndexFixing(ONIndex1M,I2312,TRUE,_xll.ohTrigger(RecalcTrigger,Trigger1M)),NA())</f>
        <v>1.5280958127661393E-2</v>
      </c>
      <c r="O2312" s="44">
        <f>IFERROR(_xll.qlIndexFixing(ONIndex3M,I2312,TRUE,_xll.ohTrigger(RecalcTrigger,Trigger3M)),NA())</f>
        <v>1.5605279396941896E-2</v>
      </c>
      <c r="P2312" s="44">
        <f>IFERROR(_xll.qlIndexFixing(ONIndex6M,I2312,TRUE,_xll.ohTrigger(RecalcTrigger,Trigger6M)),NA())</f>
        <v>1.5414083303024739E-2</v>
      </c>
      <c r="Q2312" s="183">
        <f>IFERROR(_xll.qlIndexFixing(ONIndex1Y,I2312,TRUE,_xll.ohTrigger(RecalcTrigger,Trigger1Y)),NA())</f>
        <v>1.5960090426858642E-2</v>
      </c>
    </row>
    <row r="2313" spans="2:17" x14ac:dyDescent="0.2">
      <c r="B2313" s="39" t="s">
        <v>42</v>
      </c>
      <c r="D2313" s="42">
        <f>_xll.qlCalendarAdvance(Calendar,$D2312,B2313,"f",FALSE)</f>
        <v>55591</v>
      </c>
      <c r="E2313" s="177">
        <f>_xll.qlInterestRateIndexValueDate(IndexON,D2313)</f>
        <v>55591</v>
      </c>
      <c r="F2313" s="193">
        <f>IFERROR(_xll.qlIndexFixing(IndexON,D2313,TRUE,_xll.ohTrigger(RecalcTrigger,TriggerON)),NA())</f>
        <v>1.5437068595813841E-2</v>
      </c>
      <c r="H2313" s="42">
        <f>_xll.qlCalendarAdvance(Calendar,$H2312,B2313,"f",FALSE)</f>
        <v>55591</v>
      </c>
      <c r="I2313" s="177">
        <f>_xll.qlInterestRateIndexValueDate(Index1M,$H2313)</f>
        <v>55593</v>
      </c>
      <c r="J2313" s="182">
        <f>IFERROR(_xll.qlIndexFixing(Index1M,$H2313,TRUE,_xll.ohTrigger(RecalcTrigger,Trigger1M)),NA())</f>
        <v>1.5278547332660345E-2</v>
      </c>
      <c r="K2313" s="44">
        <f>IFERROR(_xll.qlIndexFixing(Index3M,H2313,TRUE,_xll.ohTrigger(RecalcTrigger,Trigger3M)),NA())</f>
        <v>1.5603402735400835E-2</v>
      </c>
      <c r="L2313" s="44">
        <f>IFERROR(_xll.qlIndexFixing(Index6M,$H2313,TRUE,_xll.ohTrigger(RecalcTrigger,Trigger6M)),NA())</f>
        <v>1.5433811973536913E-2</v>
      </c>
      <c r="M2313" s="183">
        <f>IFERROR(_xll.qlIndexFixing(Index1Y,$H2313,TRUE,_xll.ohTrigger(RecalcTrigger,Trigger1Y)),NA())</f>
        <v>1.6022462975544004E-2</v>
      </c>
      <c r="N2313" s="182">
        <f>IFERROR(_xll.qlIndexFixing(ONIndex1M,I2313,TRUE,_xll.ohTrigger(RecalcTrigger,Trigger1M)),NA())</f>
        <v>1.5276277866203003E-2</v>
      </c>
      <c r="O2313" s="44">
        <f>IFERROR(_xll.qlIndexFixing(ONIndex3M,I2313,TRUE,_xll.ohTrigger(RecalcTrigger,Trigger3M)),NA())</f>
        <v>1.5600721337811763E-2</v>
      </c>
      <c r="P2313" s="44">
        <f>IFERROR(_xll.qlIndexFixing(ONIndex6M,I2313,TRUE,_xll.ohTrigger(RecalcTrigger,Trigger6M)),NA())</f>
        <v>1.5410929883099556E-2</v>
      </c>
      <c r="Q2313" s="183">
        <f>IFERROR(_xll.qlIndexFixing(ONIndex1Y,I2313,TRUE,_xll.ohTrigger(RecalcTrigger,Trigger1Y)),NA())</f>
        <v>1.5957852954571194E-2</v>
      </c>
    </row>
    <row r="2314" spans="2:17" x14ac:dyDescent="0.2">
      <c r="B2314" s="39" t="s">
        <v>42</v>
      </c>
      <c r="D2314" s="42">
        <f>_xll.qlCalendarAdvance(Calendar,$D2313,B2314,"f",FALSE)</f>
        <v>55598</v>
      </c>
      <c r="E2314" s="177">
        <f>_xll.qlInterestRateIndexValueDate(IndexON,D2314)</f>
        <v>55598</v>
      </c>
      <c r="F2314" s="193">
        <f>IFERROR(_xll.qlIndexFixing(IndexON,D2314,TRUE,_xll.ohTrigger(RecalcTrigger,TriggerON)),NA())</f>
        <v>1.5432700928705856E-2</v>
      </c>
      <c r="H2314" s="42">
        <f>_xll.qlCalendarAdvance(Calendar,$H2313,B2314,"f",FALSE)</f>
        <v>55598</v>
      </c>
      <c r="I2314" s="177">
        <f>_xll.qlInterestRateIndexValueDate(Index1M,$H2314)</f>
        <v>55600</v>
      </c>
      <c r="J2314" s="182">
        <f>IFERROR(_xll.qlIndexFixing(Index1M,$H2314,TRUE,_xll.ohTrigger(RecalcTrigger,Trigger1M)),NA())</f>
        <v>1.5273755834044889E-2</v>
      </c>
      <c r="K2314" s="44">
        <f>IFERROR(_xll.qlIndexFixing(Index3M,H2314,TRUE,_xll.ohTrigger(RecalcTrigger,Trigger3M)),NA())</f>
        <v>1.5598578918460049E-2</v>
      </c>
      <c r="L2314" s="44">
        <f>IFERROR(_xll.qlIndexFixing(Index6M,$H2314,TRUE,_xll.ohTrigger(RecalcTrigger,Trigger6M)),NA())</f>
        <v>1.5430870699647386E-2</v>
      </c>
      <c r="M2314" s="183">
        <f>IFERROR(_xll.qlIndexFixing(Index1Y,$H2314,TRUE,_xll.ohTrigger(RecalcTrigger,Trigger1Y)),NA())</f>
        <v>1.6019753570210019E-2</v>
      </c>
      <c r="N2314" s="182">
        <f>IFERROR(_xll.qlIndexFixing(ONIndex1M,I2314,TRUE,_xll.ohTrigger(RecalcTrigger,Trigger1M)),NA())</f>
        <v>1.527156454478984E-2</v>
      </c>
      <c r="O2314" s="44">
        <f>IFERROR(_xll.qlIndexFixing(ONIndex3M,I2314,TRUE,_xll.ohTrigger(RecalcTrigger,Trigger3M)),NA())</f>
        <v>1.5596128665809061E-2</v>
      </c>
      <c r="P2314" s="44">
        <f>IFERROR(_xll.qlIndexFixing(ONIndex6M,I2314,TRUE,_xll.ohTrigger(RecalcTrigger,Trigger6M)),NA())</f>
        <v>1.5407793408499515E-2</v>
      </c>
      <c r="Q2314" s="183">
        <f>IFERROR(_xll.qlIndexFixing(ONIndex1Y,I2314,TRUE,_xll.ohTrigger(RecalcTrigger,Trigger1Y)),NA())</f>
        <v>1.5955599806423137E-2</v>
      </c>
    </row>
    <row r="2315" spans="2:17" x14ac:dyDescent="0.2">
      <c r="B2315" s="39" t="s">
        <v>42</v>
      </c>
      <c r="D2315" s="42">
        <f>_xll.qlCalendarAdvance(Calendar,$D2314,B2315,"f",FALSE)</f>
        <v>55605</v>
      </c>
      <c r="E2315" s="177">
        <f>_xll.qlInterestRateIndexValueDate(IndexON,D2315)</f>
        <v>55605</v>
      </c>
      <c r="F2315" s="193">
        <f>IFERROR(_xll.qlIndexFixing(IndexON,D2315,TRUE,_xll.ohTrigger(RecalcTrigger,TriggerON)),NA())</f>
        <v>1.5428297528181645E-2</v>
      </c>
      <c r="H2315" s="42">
        <f>_xll.qlCalendarAdvance(Calendar,$H2314,B2315,"f",FALSE)</f>
        <v>55605</v>
      </c>
      <c r="I2315" s="177">
        <f>_xll.qlInterestRateIndexValueDate(Index1M,$H2315)</f>
        <v>55607</v>
      </c>
      <c r="J2315" s="182">
        <f>IFERROR(_xll.qlIndexFixing(Index1M,$H2315,TRUE,_xll.ohTrigger(RecalcTrigger,Trigger1M)),NA())</f>
        <v>1.5268948532400628E-2</v>
      </c>
      <c r="K2315" s="44">
        <f>IFERROR(_xll.qlIndexFixing(Index3M,H2315,TRUE,_xll.ohTrigger(RecalcTrigger,Trigger3M)),NA())</f>
        <v>1.5593768828707069E-2</v>
      </c>
      <c r="L2315" s="44">
        <f>IFERROR(_xll.qlIndexFixing(Index6M,$H2315,TRUE,_xll.ohTrigger(RecalcTrigger,Trigger6M)),NA())</f>
        <v>1.5427947129928099E-2</v>
      </c>
      <c r="M2315" s="183">
        <f>IFERROR(_xll.qlIndexFixing(Index1Y,$H2315,TRUE,_xll.ohTrigger(RecalcTrigger,Trigger1Y)),NA())</f>
        <v>1.6017027528999271E-2</v>
      </c>
      <c r="N2315" s="182">
        <f>IFERROR(_xll.qlIndexFixing(ONIndex1M,I2315,TRUE,_xll.ohTrigger(RecalcTrigger,Trigger1M)),NA())</f>
        <v>1.5266818111703273E-2</v>
      </c>
      <c r="O2315" s="44">
        <f>IFERROR(_xll.qlIndexFixing(ONIndex3M,I2315,TRUE,_xll.ohTrigger(RecalcTrigger,Trigger3M)),NA())</f>
        <v>1.5591501324498935E-2</v>
      </c>
      <c r="P2315" s="44">
        <f>IFERROR(_xll.qlIndexFixing(ONIndex6M,I2315,TRUE,_xll.ohTrigger(RecalcTrigger,Trigger6M)),NA())</f>
        <v>1.5404673924068746E-2</v>
      </c>
      <c r="Q2315" s="183">
        <f>IFERROR(_xll.qlIndexFixing(ONIndex1Y,I2315,TRUE,_xll.ohTrigger(RecalcTrigger,Trigger1Y)),NA())</f>
        <v>1.59533309558757E-2</v>
      </c>
    </row>
    <row r="2316" spans="2:17" x14ac:dyDescent="0.2">
      <c r="B2316" s="39" t="s">
        <v>42</v>
      </c>
      <c r="D2316" s="42">
        <f>_xll.qlCalendarAdvance(Calendar,$D2315,B2316,"f",FALSE)</f>
        <v>55612</v>
      </c>
      <c r="E2316" s="177">
        <f>_xll.qlInterestRateIndexValueDate(IndexON,D2316)</f>
        <v>55612</v>
      </c>
      <c r="F2316" s="193">
        <f>IFERROR(_xll.qlIndexFixing(IndexON,D2316,TRUE,_xll.ohTrigger(RecalcTrigger,TriggerON)),NA())</f>
        <v>1.5423858337086926E-2</v>
      </c>
      <c r="H2316" s="42">
        <f>_xll.qlCalendarAdvance(Calendar,$H2315,B2316,"f",FALSE)</f>
        <v>55612</v>
      </c>
      <c r="I2316" s="177">
        <f>_xll.qlInterestRateIndexValueDate(Index1M,$H2316)</f>
        <v>55614</v>
      </c>
      <c r="J2316" s="182">
        <f>IFERROR(_xll.qlIndexFixing(Index1M,$H2316,TRUE,_xll.ohTrigger(RecalcTrigger,Trigger1M)),NA())</f>
        <v>1.5264133123051214E-2</v>
      </c>
      <c r="K2316" s="44">
        <f>IFERROR(_xll.qlIndexFixing(Index3M,H2316,TRUE,_xll.ohTrigger(RecalcTrigger,Trigger3M)),NA())</f>
        <v>1.5588882871332118E-2</v>
      </c>
      <c r="L2316" s="44">
        <f>IFERROR(_xll.qlIndexFixing(Index6M,$H2316,TRUE,_xll.ohTrigger(RecalcTrigger,Trigger6M)),NA())</f>
        <v>1.5425041310069635E-2</v>
      </c>
      <c r="M2316" s="183">
        <f>IFERROR(_xll.qlIndexFixing(Index1Y,$H2316,TRUE,_xll.ohTrigger(RecalcTrigger,Trigger1Y)),NA())</f>
        <v>1.6014432106980697E-2</v>
      </c>
      <c r="N2316" s="182">
        <f>IFERROR(_xll.qlIndexFixing(ONIndex1M,I2316,TRUE,_xll.ohTrigger(RecalcTrigger,Trigger1M)),NA())</f>
        <v>1.5262038514984866E-2</v>
      </c>
      <c r="O2316" s="44">
        <f>IFERROR(_xll.qlIndexFixing(ONIndex3M,I2316,TRUE,_xll.ohTrigger(RecalcTrigger,Trigger3M)),NA())</f>
        <v>1.55868392576064E-2</v>
      </c>
      <c r="P2316" s="44">
        <f>IFERROR(_xll.qlIndexFixing(ONIndex6M,I2316,TRUE,_xll.ohTrigger(RecalcTrigger,Trigger6M)),NA())</f>
        <v>1.5401571475690545E-2</v>
      </c>
      <c r="Q2316" s="183">
        <f>IFERROR(_xll.qlIndexFixing(ONIndex1Y,I2316,TRUE,_xll.ohTrigger(RecalcTrigger,Trigger1Y)),NA())</f>
        <v>1.5951046376709854E-2</v>
      </c>
    </row>
    <row r="2317" spans="2:17" x14ac:dyDescent="0.2">
      <c r="B2317" s="39" t="s">
        <v>42</v>
      </c>
      <c r="D2317" s="42">
        <f>_xll.qlCalendarAdvance(Calendar,$D2316,B2317,"f",FALSE)</f>
        <v>55619</v>
      </c>
      <c r="E2317" s="177">
        <f>_xll.qlInterestRateIndexValueDate(IndexON,D2317)</f>
        <v>55619</v>
      </c>
      <c r="F2317" s="193">
        <f>IFERROR(_xll.qlIndexFixing(IndexON,D2317,TRUE,_xll.ohTrigger(RecalcTrigger,TriggerON)),NA())</f>
        <v>1.5419383298267419E-2</v>
      </c>
      <c r="H2317" s="42">
        <f>_xll.qlCalendarAdvance(Calendar,$H2316,B2317,"f",FALSE)</f>
        <v>55619</v>
      </c>
      <c r="I2317" s="177">
        <f>_xll.qlInterestRateIndexValueDate(Index1M,$H2317)</f>
        <v>55621</v>
      </c>
      <c r="J2317" s="182">
        <f>IFERROR(_xll.qlIndexFixing(Index1M,$H2317,TRUE,_xll.ohTrigger(RecalcTrigger,Trigger1M)),NA())</f>
        <v>1.525926178181115E-2</v>
      </c>
      <c r="K2317" s="44">
        <f>IFERROR(_xll.qlIndexFixing(Index3M,H2317,TRUE,_xll.ohTrigger(RecalcTrigger,Trigger3M)),NA())</f>
        <v>1.5583961671359751E-2</v>
      </c>
      <c r="L2317" s="44">
        <f>IFERROR(_xll.qlIndexFixing(Index6M,$H2317,TRUE,_xll.ohTrigger(RecalcTrigger,Trigger6M)),NA())</f>
        <v>1.5422153285761717E-2</v>
      </c>
      <c r="M2317" s="183">
        <f>IFERROR(_xll.qlIndexFixing(Index1Y,$H2317,TRUE,_xll.ohTrigger(RecalcTrigger,Trigger1Y)),NA())</f>
        <v>1.6011525432315831E-2</v>
      </c>
      <c r="N2317" s="182">
        <f>IFERROR(_xll.qlIndexFixing(ONIndex1M,I2317,TRUE,_xll.ohTrigger(RecalcTrigger,Trigger1M)),NA())</f>
        <v>1.5257225703155797E-2</v>
      </c>
      <c r="O2317" s="44">
        <f>IFERROR(_xll.qlIndexFixing(ONIndex3M,I2317,TRUE,_xll.ohTrigger(RecalcTrigger,Trigger3M)),NA())</f>
        <v>1.5582142408696598E-2</v>
      </c>
      <c r="P2317" s="44">
        <f>IFERROR(_xll.qlIndexFixing(ONIndex6M,I2317,TRUE,_xll.ohTrigger(RecalcTrigger,Trigger6M)),NA())</f>
        <v>1.5398486108368914E-2</v>
      </c>
      <c r="Q2317" s="183">
        <f>IFERROR(_xll.qlIndexFixing(ONIndex1Y,I2317,TRUE,_xll.ohTrigger(RecalcTrigger,Trigger1Y)),NA())</f>
        <v>1.5948746042226958E-2</v>
      </c>
    </row>
    <row r="2318" spans="2:17" x14ac:dyDescent="0.2">
      <c r="B2318" s="39" t="s">
        <v>42</v>
      </c>
      <c r="D2318" s="42">
        <f>_xll.qlCalendarAdvance(Calendar,$D2317,B2318,"f",FALSE)</f>
        <v>55626</v>
      </c>
      <c r="E2318" s="177">
        <f>_xll.qlInterestRateIndexValueDate(IndexON,D2318)</f>
        <v>55626</v>
      </c>
      <c r="F2318" s="193">
        <f>IFERROR(_xll.qlIndexFixing(IndexON,D2318,TRUE,_xll.ohTrigger(RecalcTrigger,TriggerON)),NA())</f>
        <v>1.5414872354728715E-2</v>
      </c>
      <c r="H2318" s="42">
        <f>_xll.qlCalendarAdvance(Calendar,$H2317,B2318,"f",FALSE)</f>
        <v>55626</v>
      </c>
      <c r="I2318" s="177">
        <f>_xll.qlInterestRateIndexValueDate(Index1M,$H2318)</f>
        <v>55632</v>
      </c>
      <c r="J2318" s="182">
        <f>IFERROR(_xll.qlIndexFixing(Index1M,$H2318,TRUE,_xll.ohTrigger(RecalcTrigger,Trigger1M)),NA())</f>
        <v>1.5251570948406012E-2</v>
      </c>
      <c r="K2318" s="44">
        <f>IFERROR(_xll.qlIndexFixing(Index3M,H2318,TRUE,_xll.ohTrigger(RecalcTrigger,Trigger3M)),NA())</f>
        <v>1.5576157017018926E-2</v>
      </c>
      <c r="L2318" s="44">
        <f>IFERROR(_xll.qlIndexFixing(Index6M,$H2318,TRUE,_xll.ohTrigger(RecalcTrigger,Trigger6M)),NA())</f>
        <v>1.5417388726049867E-2</v>
      </c>
      <c r="M2318" s="183">
        <f>IFERROR(_xll.qlIndexFixing(Index1Y,$H2318,TRUE,_xll.ohTrigger(RecalcTrigger,Trigger1Y)),NA())</f>
        <v>1.6006867382340081E-2</v>
      </c>
      <c r="N2318" s="182">
        <f>IFERROR(_xll.qlIndexFixing(ONIndex1M,I2318,TRUE,_xll.ohTrigger(RecalcTrigger,Trigger1M)),NA())</f>
        <v>1.5250988913031449E-2</v>
      </c>
      <c r="O2318" s="44">
        <f>IFERROR(_xll.qlIndexFixing(ONIndex3M,I2318,TRUE,_xll.ohTrigger(RecalcTrigger,Trigger3M)),NA())</f>
        <v>1.5576052404355778E-2</v>
      </c>
      <c r="P2318" s="44">
        <f>IFERROR(_xll.qlIndexFixing(ONIndex6M,I2318,TRUE,_xll.ohTrigger(RecalcTrigger,Trigger6M)),NA())</f>
        <v>1.5394544379825348E-2</v>
      </c>
      <c r="Q2318" s="183">
        <f>IFERROR(_xll.qlIndexFixing(ONIndex1Y,I2318,TRUE,_xll.ohTrigger(RecalcTrigger,Trigger1Y)),NA())</f>
        <v>1.5945765276832446E-2</v>
      </c>
    </row>
    <row r="2319" spans="2:17" x14ac:dyDescent="0.2">
      <c r="B2319" s="39" t="s">
        <v>42</v>
      </c>
      <c r="D2319" s="42">
        <f>_xll.qlCalendarAdvance(Calendar,$D2318,B2319,"f",FALSE)</f>
        <v>55633</v>
      </c>
      <c r="E2319" s="177">
        <f>_xll.qlInterestRateIndexValueDate(IndexON,D2319)</f>
        <v>55633</v>
      </c>
      <c r="F2319" s="193">
        <f>IFERROR(_xll.qlIndexFixing(IndexON,D2319,TRUE,_xll.ohTrigger(RecalcTrigger,TriggerON)),NA())</f>
        <v>1.5410325449316531E-2</v>
      </c>
      <c r="H2319" s="42">
        <f>_xll.qlCalendarAdvance(Calendar,$H2318,B2319,"f",FALSE)</f>
        <v>55633</v>
      </c>
      <c r="I2319" s="177">
        <f>_xll.qlInterestRateIndexValueDate(Index1M,$H2319)</f>
        <v>55635</v>
      </c>
      <c r="J2319" s="182">
        <f>IFERROR(_xll.qlIndexFixing(Index1M,$H2319,TRUE,_xll.ohTrigger(RecalcTrigger,Trigger1M)),NA())</f>
        <v>1.524941888182447E-2</v>
      </c>
      <c r="K2319" s="44">
        <f>IFERROR(_xll.qlIndexFixing(Index3M,H2319,TRUE,_xll.ohTrigger(RecalcTrigger,Trigger3M)),NA())</f>
        <v>1.557401331800458E-2</v>
      </c>
      <c r="L2319" s="44">
        <f>IFERROR(_xll.qlIndexFixing(Index6M,$H2319,TRUE,_xll.ohTrigger(RecalcTrigger,Trigger6M)),NA())</f>
        <v>1.5416430806554252E-2</v>
      </c>
      <c r="M2319" s="183">
        <f>IFERROR(_xll.qlIndexFixing(Index1Y,$H2319,TRUE,_xll.ohTrigger(RecalcTrigger,Trigger1Y)),NA())</f>
        <v>1.6005956472241491E-2</v>
      </c>
      <c r="N2319" s="182">
        <f>IFERROR(_xll.qlIndexFixing(ONIndex1M,I2319,TRUE,_xll.ohTrigger(RecalcTrigger,Trigger1M)),NA())</f>
        <v>1.5247473220054708E-2</v>
      </c>
      <c r="O2319" s="44">
        <f>IFERROR(_xll.qlIndexFixing(ONIndex3M,I2319,TRUE,_xll.ohTrigger(RecalcTrigger,Trigger3M)),NA())</f>
        <v>1.5572639044840741E-2</v>
      </c>
      <c r="P2319" s="44">
        <f>IFERROR(_xll.qlIndexFixing(ONIndex6M,I2319,TRUE,_xll.ohTrigger(RecalcTrigger,Trigger6M)),NA())</f>
        <v>1.5392478621381045E-2</v>
      </c>
      <c r="Q2319" s="183">
        <f>IFERROR(_xll.qlIndexFixing(ONIndex1Y,I2319,TRUE,_xll.ohTrigger(RecalcTrigger,Trigger1Y)),NA())</f>
        <v>1.5944283858924102E-2</v>
      </c>
    </row>
    <row r="2320" spans="2:17" x14ac:dyDescent="0.2">
      <c r="B2320" s="39" t="s">
        <v>42</v>
      </c>
      <c r="D2320" s="42">
        <f>_xll.qlCalendarAdvance(Calendar,$D2319,B2320,"f",FALSE)</f>
        <v>55641</v>
      </c>
      <c r="E2320" s="177">
        <f>_xll.qlInterestRateIndexValueDate(IndexON,D2320)</f>
        <v>55641</v>
      </c>
      <c r="F2320" s="193">
        <f>IFERROR(_xll.qlIndexFixing(IndexON,D2320,TRUE,_xll.ohTrigger(RecalcTrigger,TriggerON)),NA())</f>
        <v>1.5405084877659903E-2</v>
      </c>
      <c r="H2320" s="42">
        <f>_xll.qlCalendarAdvance(Calendar,$H2319,B2320,"f",FALSE)</f>
        <v>55641</v>
      </c>
      <c r="I2320" s="177">
        <f>_xll.qlInterestRateIndexValueDate(Index1M,$H2320)</f>
        <v>55645</v>
      </c>
      <c r="J2320" s="182">
        <f>IFERROR(_xll.qlIndexFixing(Index1M,$H2320,TRUE,_xll.ohTrigger(RecalcTrigger,Trigger1M)),NA())</f>
        <v>1.5242306241693409E-2</v>
      </c>
      <c r="K2320" s="44">
        <f>IFERROR(_xll.qlIndexFixing(Index3M,H2320,TRUE,_xll.ohTrigger(RecalcTrigger,Trigger3M)),NA())</f>
        <v>1.5566789709157969E-2</v>
      </c>
      <c r="L2320" s="44">
        <f>IFERROR(_xll.qlIndexFixing(Index6M,$H2320,TRUE,_xll.ohTrigger(RecalcTrigger,Trigger6M)),NA())</f>
        <v>1.5412253824878808E-2</v>
      </c>
      <c r="M2320" s="183">
        <f>IFERROR(_xll.qlIndexFixing(Index1Y,$H2320,TRUE,_xll.ohTrigger(RecalcTrigger,Trigger1Y)),NA())</f>
        <v>1.6001654484368601E-2</v>
      </c>
      <c r="N2320" s="182">
        <f>IFERROR(_xll.qlIndexFixing(ONIndex1M,I2320,TRUE,_xll.ohTrigger(RecalcTrigger,Trigger1M)),NA())</f>
        <v>1.5241882908361148E-2</v>
      </c>
      <c r="O2320" s="44">
        <f>IFERROR(_xll.qlIndexFixing(ONIndex3M,I2320,TRUE,_xll.ohTrigger(RecalcTrigger,Trigger3M)),NA())</f>
        <v>1.5567153818007995E-2</v>
      </c>
      <c r="P2320" s="44">
        <f>IFERROR(_xll.qlIndexFixing(ONIndex6M,I2320,TRUE,_xll.ohTrigger(RecalcTrigger,Trigger6M)),NA())</f>
        <v>1.5388900949462325E-2</v>
      </c>
      <c r="Q2320" s="183">
        <f>IFERROR(_xll.qlIndexFixing(ONIndex1Y,I2320,TRUE,_xll.ohTrigger(RecalcTrigger,Trigger1Y)),NA())</f>
        <v>1.5941413557047923E-2</v>
      </c>
    </row>
    <row r="2321" spans="2:17" x14ac:dyDescent="0.2">
      <c r="B2321" s="39" t="s">
        <v>42</v>
      </c>
      <c r="D2321" s="42">
        <f>_xll.qlCalendarAdvance(Calendar,$D2320,B2321,"f",FALSE)</f>
        <v>55648</v>
      </c>
      <c r="E2321" s="177">
        <f>_xll.qlInterestRateIndexValueDate(IndexON,D2321)</f>
        <v>55648</v>
      </c>
      <c r="F2321" s="193">
        <f>IFERROR(_xll.qlIndexFixing(IndexON,D2321,TRUE,_xll.ohTrigger(RecalcTrigger,TriggerON)),NA())</f>
        <v>1.5400460718844045E-2</v>
      </c>
      <c r="H2321" s="42">
        <f>_xll.qlCalendarAdvance(Calendar,$H2320,B2321,"f",FALSE)</f>
        <v>55648</v>
      </c>
      <c r="I2321" s="177">
        <f>_xll.qlInterestRateIndexValueDate(Index1M,$H2321)</f>
        <v>55652</v>
      </c>
      <c r="J2321" s="182">
        <f>IFERROR(_xll.qlIndexFixing(Index1M,$H2321,TRUE,_xll.ohTrigger(RecalcTrigger,Trigger1M)),NA())</f>
        <v>1.5237286643872139E-2</v>
      </c>
      <c r="K2321" s="44">
        <f>IFERROR(_xll.qlIndexFixing(Index3M,H2321,TRUE,_xll.ohTrigger(RecalcTrigger,Trigger3M)),NA())</f>
        <v>1.5561708991502681E-2</v>
      </c>
      <c r="L2321" s="44">
        <f>IFERROR(_xll.qlIndexFixing(Index6M,$H2321,TRUE,_xll.ohTrigger(RecalcTrigger,Trigger6M)),NA())</f>
        <v>1.5409443977027459E-2</v>
      </c>
      <c r="M2321" s="183">
        <f>IFERROR(_xll.qlIndexFixing(Index1Y,$H2321,TRUE,_xll.ohTrigger(RecalcTrigger,Trigger1Y)),NA())</f>
        <v>1.5998823547346486E-2</v>
      </c>
      <c r="N2321" s="182">
        <f>IFERROR(_xll.qlIndexFixing(ONIndex1M,I2321,TRUE,_xll.ohTrigger(RecalcTrigger,Trigger1M)),NA())</f>
        <v>1.5236931939766052E-2</v>
      </c>
      <c r="O2321" s="44">
        <f>IFERROR(_xll.qlIndexFixing(ONIndex3M,I2321,TRUE,_xll.ohTrigger(RecalcTrigger,Trigger3M)),NA())</f>
        <v>1.5562312272763279E-2</v>
      </c>
      <c r="P2321" s="44">
        <f>IFERROR(_xll.qlIndexFixing(ONIndex6M,I2321,TRUE,_xll.ohTrigger(RecalcTrigger,Trigger6M)),NA())</f>
        <v>1.5385886831227324E-2</v>
      </c>
      <c r="Q2321" s="183">
        <f>IFERROR(_xll.qlIndexFixing(ONIndex1Y,I2321,TRUE,_xll.ohTrigger(RecalcTrigger,Trigger1Y)),NA())</f>
        <v>1.5939047670681106E-2</v>
      </c>
    </row>
    <row r="2322" spans="2:17" x14ac:dyDescent="0.2">
      <c r="B2322" s="39" t="s">
        <v>42</v>
      </c>
      <c r="D2322" s="42">
        <f>_xll.qlCalendarAdvance(Calendar,$D2321,B2322,"f",FALSE)</f>
        <v>55655</v>
      </c>
      <c r="E2322" s="177">
        <f>_xll.qlInterestRateIndexValueDate(IndexON,D2322)</f>
        <v>55655</v>
      </c>
      <c r="F2322" s="193">
        <f>IFERROR(_xll.qlIndexFixing(IndexON,D2322,TRUE,_xll.ohTrigger(RecalcTrigger,TriggerON)),NA())</f>
        <v>1.5395800418538386E-2</v>
      </c>
      <c r="H2322" s="42">
        <f>_xll.qlCalendarAdvance(Calendar,$H2321,B2322,"f",FALSE)</f>
        <v>55655</v>
      </c>
      <c r="I2322" s="177">
        <f>_xll.qlInterestRateIndexValueDate(Index1M,$H2322)</f>
        <v>55659</v>
      </c>
      <c r="J2322" s="182">
        <f>IFERROR(_xll.qlIndexFixing(Index1M,$H2322,TRUE,_xll.ohTrigger(RecalcTrigger,Trigger1M)),NA())</f>
        <v>1.5232233428304863E-2</v>
      </c>
      <c r="K2322" s="44">
        <f>IFERROR(_xll.qlIndexFixing(Index3M,H2322,TRUE,_xll.ohTrigger(RecalcTrigger,Trigger3M)),NA())</f>
        <v>1.5556592719579168E-2</v>
      </c>
      <c r="L2322" s="44">
        <f>IFERROR(_xll.qlIndexFixing(Index6M,$H2322,TRUE,_xll.ohTrigger(RecalcTrigger,Trigger6M)),NA())</f>
        <v>1.5406652168703372E-2</v>
      </c>
      <c r="M2322" s="183">
        <f>IFERROR(_xll.qlIndexFixing(Index1Y,$H2322,TRUE,_xll.ohTrigger(RecalcTrigger,Trigger1Y)),NA())</f>
        <v>1.5995975781688349E-2</v>
      </c>
      <c r="N2322" s="182">
        <f>IFERROR(_xll.qlIndexFixing(ONIndex1M,I2322,TRUE,_xll.ohTrigger(RecalcTrigger,Trigger1M)),NA())</f>
        <v>1.5231947490033093E-2</v>
      </c>
      <c r="O2322" s="44">
        <f>IFERROR(_xll.qlIndexFixing(ONIndex3M,I2322,TRUE,_xll.ohTrigger(RecalcTrigger,Trigger3M)),NA())</f>
        <v>1.5557435655892959E-2</v>
      </c>
      <c r="P2322" s="44">
        <f>IFERROR(_xll.qlIndexFixing(ONIndex6M,I2322,TRUE,_xll.ohTrigger(RecalcTrigger,Trigger6M)),NA())</f>
        <v>1.5382890027781926E-2</v>
      </c>
      <c r="Q2322" s="183">
        <f>IFERROR(_xll.qlIndexFixing(ONIndex1Y,I2322,TRUE,_xll.ohTrigger(RecalcTrigger,Trigger1Y)),NA())</f>
        <v>1.5936665893745428E-2</v>
      </c>
    </row>
    <row r="2323" spans="2:17" x14ac:dyDescent="0.2">
      <c r="B2323" s="39" t="s">
        <v>42</v>
      </c>
      <c r="D2323" s="42">
        <f>_xll.qlCalendarAdvance(Calendar,$D2322,B2323,"f",FALSE)</f>
        <v>55662</v>
      </c>
      <c r="E2323" s="177">
        <f>_xll.qlInterestRateIndexValueDate(IndexON,D2323)</f>
        <v>55662</v>
      </c>
      <c r="F2323" s="193">
        <f>IFERROR(_xll.qlIndexFixing(IndexON,D2323,TRUE,_xll.ohTrigger(RecalcTrigger,TriggerON)),NA())</f>
        <v>1.5391103919748517E-2</v>
      </c>
      <c r="H2323" s="42">
        <f>_xll.qlCalendarAdvance(Calendar,$H2322,B2323,"f",FALSE)</f>
        <v>55662</v>
      </c>
      <c r="I2323" s="177">
        <f>_xll.qlInterestRateIndexValueDate(Index1M,$H2323)</f>
        <v>55666</v>
      </c>
      <c r="J2323" s="182">
        <f>IFERROR(_xll.qlIndexFixing(Index1M,$H2323,TRUE,_xll.ohTrigger(RecalcTrigger,Trigger1M)),NA())</f>
        <v>1.5227146543265216E-2</v>
      </c>
      <c r="K2323" s="44">
        <f>IFERROR(_xll.qlIndexFixing(Index3M,H2323,TRUE,_xll.ohTrigger(RecalcTrigger,Trigger3M)),NA())</f>
        <v>1.5551440836992541E-2</v>
      </c>
      <c r="L2323" s="44">
        <f>IFERROR(_xll.qlIndexFixing(Index6M,$H2323,TRUE,_xll.ohTrigger(RecalcTrigger,Trigger6M)),NA())</f>
        <v>1.5403878445595655E-2</v>
      </c>
      <c r="M2323" s="183">
        <f>IFERROR(_xll.qlIndexFixing(Index1Y,$H2323,TRUE,_xll.ohTrigger(RecalcTrigger,Trigger1Y)),NA())</f>
        <v>1.5993111160745484E-2</v>
      </c>
      <c r="N2323" s="182">
        <f>IFERROR(_xll.qlIndexFixing(ONIndex1M,I2323,TRUE,_xll.ohTrigger(RecalcTrigger,Trigger1M)),NA())</f>
        <v>1.5226929507443643E-2</v>
      </c>
      <c r="O2323" s="44">
        <f>IFERROR(_xll.qlIndexFixing(ONIndex3M,I2323,TRUE,_xll.ohTrigger(RecalcTrigger,Trigger3M)),NA())</f>
        <v>1.555252391136186E-2</v>
      </c>
      <c r="P2323" s="44">
        <f>IFERROR(_xll.qlIndexFixing(ONIndex6M,I2323,TRUE,_xll.ohTrigger(RecalcTrigger,Trigger6M)),NA())</f>
        <v>1.5379910584609746E-2</v>
      </c>
      <c r="Q2323" s="183">
        <f>IFERROR(_xll.qlIndexFixing(ONIndex1Y,I2323,TRUE,_xll.ohTrigger(RecalcTrigger,Trigger1Y)),NA())</f>
        <v>1.593426819986199E-2</v>
      </c>
    </row>
    <row r="2324" spans="2:17" x14ac:dyDescent="0.2">
      <c r="B2324" s="39" t="s">
        <v>42</v>
      </c>
      <c r="D2324" s="42">
        <f>_xll.qlCalendarAdvance(Calendar,$D2323,B2324,"f",FALSE)</f>
        <v>55669</v>
      </c>
      <c r="E2324" s="177">
        <f>_xll.qlInterestRateIndexValueDate(IndexON,D2324)</f>
        <v>55669</v>
      </c>
      <c r="F2324" s="193">
        <f>IFERROR(_xll.qlIndexFixing(IndexON,D2324,TRUE,_xll.ohTrigger(RecalcTrigger,TriggerON)),NA())</f>
        <v>1.5386371165400092E-2</v>
      </c>
      <c r="H2324" s="42">
        <f>_xll.qlCalendarAdvance(Calendar,$H2323,B2324,"f",FALSE)</f>
        <v>55669</v>
      </c>
      <c r="I2324" s="177">
        <f>_xll.qlInterestRateIndexValueDate(Index1M,$H2324)</f>
        <v>55673</v>
      </c>
      <c r="J2324" s="182">
        <f>IFERROR(_xll.qlIndexFixing(Index1M,$H2324,TRUE,_xll.ohTrigger(RecalcTrigger,Trigger1M)),NA())</f>
        <v>1.5222072875680226E-2</v>
      </c>
      <c r="K2324" s="44">
        <f>IFERROR(_xll.qlIndexFixing(Index3M,H2324,TRUE,_xll.ohTrigger(RecalcTrigger,Trigger3M)),NA())</f>
        <v>1.5546253287342698E-2</v>
      </c>
      <c r="L2324" s="44">
        <f>IFERROR(_xll.qlIndexFixing(Index6M,$H2324,TRUE,_xll.ohTrigger(RecalcTrigger,Trigger6M)),NA())</f>
        <v>1.5400984829558219E-2</v>
      </c>
      <c r="M2324" s="183">
        <f>IFERROR(_xll.qlIndexFixing(Index1Y,$H2324,TRUE,_xll.ohTrigger(RecalcTrigger,Trigger1Y)),NA())</f>
        <v>1.599022965787027E-2</v>
      </c>
      <c r="N2324" s="182">
        <f>IFERROR(_xll.qlIndexFixing(ONIndex1M,I2324,TRUE,_xll.ohTrigger(RecalcTrigger,Trigger1M)),NA())</f>
        <v>1.5221877940199136E-2</v>
      </c>
      <c r="O2324" s="44">
        <f>IFERROR(_xll.qlIndexFixing(ONIndex3M,I2324,TRUE,_xll.ohTrigger(RecalcTrigger,Trigger3M)),NA())</f>
        <v>1.5547576982655187E-2</v>
      </c>
      <c r="P2324" s="44">
        <f>IFERROR(_xll.qlIndexFixing(ONIndex6M,I2324,TRUE,_xll.ohTrigger(RecalcTrigger,Trigger6M)),NA())</f>
        <v>1.5376948546954594E-2</v>
      </c>
      <c r="Q2324" s="183">
        <f>IFERROR(_xll.qlIndexFixing(ONIndex1Y,I2324,TRUE,_xll.ohTrigger(RecalcTrigger,Trigger1Y)),NA())</f>
        <v>1.5931854562412084E-2</v>
      </c>
    </row>
    <row r="2325" spans="2:17" x14ac:dyDescent="0.2">
      <c r="B2325" s="39" t="s">
        <v>42</v>
      </c>
      <c r="D2325" s="42">
        <f>_xll.qlCalendarAdvance(Calendar,$D2324,B2325,"f",FALSE)</f>
        <v>55676</v>
      </c>
      <c r="E2325" s="177">
        <f>_xll.qlInterestRateIndexValueDate(IndexON,D2325)</f>
        <v>55676</v>
      </c>
      <c r="F2325" s="193">
        <f>IFERROR(_xll.qlIndexFixing(IndexON,D2325,TRUE,_xll.ohTrigger(RecalcTrigger,TriggerON)),NA())</f>
        <v>1.5381602098099023E-2</v>
      </c>
      <c r="H2325" s="42">
        <f>_xll.qlCalendarAdvance(Calendar,$H2324,B2325,"f",FALSE)</f>
        <v>55676</v>
      </c>
      <c r="I2325" s="177">
        <f>_xll.qlInterestRateIndexValueDate(Index1M,$H2325)</f>
        <v>55680</v>
      </c>
      <c r="J2325" s="182">
        <f>IFERROR(_xll.qlIndexFixing(Index1M,$H2325,TRUE,_xll.ohTrigger(RecalcTrigger,Trigger1M)),NA())</f>
        <v>1.5216921130870809E-2</v>
      </c>
      <c r="K2325" s="44">
        <f>IFERROR(_xll.qlIndexFixing(Index3M,H2325,TRUE,_xll.ohTrigger(RecalcTrigger,Trigger3M)),NA())</f>
        <v>1.5541030014236486E-2</v>
      </c>
      <c r="L2325" s="44">
        <f>IFERROR(_xll.qlIndexFixing(Index6M,$H2325,TRUE,_xll.ohTrigger(RecalcTrigger,Trigger6M)),NA())</f>
        <v>1.5398246216528315E-2</v>
      </c>
      <c r="M2325" s="183">
        <f>IFERROR(_xll.qlIndexFixing(Index1Y,$H2325,TRUE,_xll.ohTrigger(RecalcTrigger,Trigger1Y)),NA())</f>
        <v>1.5987331246417071E-2</v>
      </c>
      <c r="N2325" s="182">
        <f>IFERROR(_xll.qlIndexFixing(ONIndex1M,I2325,TRUE,_xll.ohTrigger(RecalcTrigger,Trigger1M)),NA())</f>
        <v>1.5216792736660878E-2</v>
      </c>
      <c r="O2325" s="44">
        <f>IFERROR(_xll.qlIndexFixing(ONIndex3M,I2325,TRUE,_xll.ohTrigger(RecalcTrigger,Trigger3M)),NA())</f>
        <v>1.5542594813338084E-2</v>
      </c>
      <c r="P2325" s="44">
        <f>IFERROR(_xll.qlIndexFixing(ONIndex6M,I2325,TRUE,_xll.ohTrigger(RecalcTrigger,Trigger6M)),NA())</f>
        <v>1.5374003960380023E-2</v>
      </c>
      <c r="Q2325" s="183">
        <f>IFERROR(_xll.qlIndexFixing(ONIndex1Y,I2325,TRUE,_xll.ohTrigger(RecalcTrigger,Trigger1Y)),NA())</f>
        <v>1.5929424955256621E-2</v>
      </c>
    </row>
    <row r="2326" spans="2:17" x14ac:dyDescent="0.2">
      <c r="B2326" s="39" t="s">
        <v>42</v>
      </c>
      <c r="D2326" s="42">
        <f>_xll.qlCalendarAdvance(Calendar,$D2325,B2326,"f",FALSE)</f>
        <v>55683</v>
      </c>
      <c r="E2326" s="177">
        <f>_xll.qlInterestRateIndexValueDate(IndexON,D2326)</f>
        <v>55683</v>
      </c>
      <c r="F2326" s="193">
        <f>IFERROR(_xll.qlIndexFixing(IndexON,D2326,TRUE,_xll.ohTrigger(RecalcTrigger,TriggerON)),NA())</f>
        <v>1.537679666125058E-2</v>
      </c>
      <c r="H2326" s="42">
        <f>_xll.qlCalendarAdvance(Calendar,$H2325,B2326,"f",FALSE)</f>
        <v>55683</v>
      </c>
      <c r="I2326" s="177">
        <f>_xll.qlInterestRateIndexValueDate(Index1M,$H2326)</f>
        <v>55687</v>
      </c>
      <c r="J2326" s="182">
        <f>IFERROR(_xll.qlIndexFixing(Index1M,$H2326,TRUE,_xll.ohTrigger(RecalcTrigger,Trigger1M)),NA())</f>
        <v>1.5211735566404982E-2</v>
      </c>
      <c r="K2326" s="44">
        <f>IFERROR(_xll.qlIndexFixing(Index3M,H2326,TRUE,_xll.ohTrigger(RecalcTrigger,Trigger3M)),NA())</f>
        <v>1.5535770961277283E-2</v>
      </c>
      <c r="L2326" s="44">
        <f>IFERROR(_xll.qlIndexFixing(Index6M,$H2326,TRUE,_xll.ohTrigger(RecalcTrigger,Trigger6M)),NA())</f>
        <v>1.5395525821723155E-2</v>
      </c>
      <c r="M2326" s="183">
        <f>IFERROR(_xll.qlIndexFixing(Index1Y,$H2326,TRUE,_xll.ohTrigger(RecalcTrigger,Trigger1Y)),NA())</f>
        <v>1.5984415899740673E-2</v>
      </c>
      <c r="N2326" s="182">
        <f>IFERROR(_xll.qlIndexFixing(ONIndex1M,I2326,TRUE,_xll.ohTrigger(RecalcTrigger,Trigger1M)),NA())</f>
        <v>1.5211673845190177E-2</v>
      </c>
      <c r="O2326" s="44">
        <f>IFERROR(_xll.qlIndexFixing(ONIndex3M,I2326,TRUE,_xll.ohTrigger(RecalcTrigger,Trigger3M)),NA())</f>
        <v>1.5537577347375375E-2</v>
      </c>
      <c r="P2326" s="44">
        <f>IFERROR(_xll.qlIndexFixing(ONIndex6M,I2326,TRUE,_xll.ohTrigger(RecalcTrigger,Trigger6M)),NA())</f>
        <v>1.5371076870209777E-2</v>
      </c>
      <c r="Q2326" s="183">
        <f>IFERROR(_xll.qlIndexFixing(ONIndex1Y,I2326,TRUE,_xll.ohTrigger(RecalcTrigger,Trigger1Y)),NA())</f>
        <v>1.5926979351936765E-2</v>
      </c>
    </row>
    <row r="2327" spans="2:17" x14ac:dyDescent="0.2">
      <c r="B2327" s="39" t="s">
        <v>42</v>
      </c>
      <c r="D2327" s="42">
        <f>_xll.qlCalendarAdvance(Calendar,$D2326,B2327,"f",FALSE)</f>
        <v>55690</v>
      </c>
      <c r="E2327" s="177">
        <f>_xll.qlInterestRateIndexValueDate(IndexON,D2327)</f>
        <v>55690</v>
      </c>
      <c r="F2327" s="193">
        <f>IFERROR(_xll.qlIndexFixing(IndexON,D2327,TRUE,_xll.ohTrigger(RecalcTrigger,TriggerON)),NA())</f>
        <v>1.5371954797300802E-2</v>
      </c>
      <c r="H2327" s="42">
        <f>_xll.qlCalendarAdvance(Calendar,$H2326,B2327,"f",FALSE)</f>
        <v>55690</v>
      </c>
      <c r="I2327" s="177">
        <f>_xll.qlInterestRateIndexValueDate(Index1M,$H2327)</f>
        <v>55694</v>
      </c>
      <c r="J2327" s="182">
        <f>IFERROR(_xll.qlIndexFixing(Index1M,$H2327,TRUE,_xll.ohTrigger(RecalcTrigger,Trigger1M)),NA())</f>
        <v>1.5206516130548131E-2</v>
      </c>
      <c r="K2327" s="44">
        <f>IFERROR(_xll.qlIndexFixing(Index3M,H2327,TRUE,_xll.ohTrigger(RecalcTrigger,Trigger3M)),NA())</f>
        <v>1.5530476072074542E-2</v>
      </c>
      <c r="L2327" s="44">
        <f>IFERROR(_xll.qlIndexFixing(Index6M,$H2327,TRUE,_xll.ohTrigger(RecalcTrigger,Trigger6M)),NA())</f>
        <v>1.5392823690833403E-2</v>
      </c>
      <c r="M2327" s="183">
        <f>IFERROR(_xll.qlIndexFixing(Index1Y,$H2327,TRUE,_xll.ohTrigger(RecalcTrigger,Trigger1Y)),NA())</f>
        <v>1.5981483591197405E-2</v>
      </c>
      <c r="N2327" s="182">
        <f>IFERROR(_xll.qlIndexFixing(ONIndex1M,I2327,TRUE,_xll.ohTrigger(RecalcTrigger,Trigger1M)),NA())</f>
        <v>1.5206521213828594E-2</v>
      </c>
      <c r="O2327" s="44">
        <f>IFERROR(_xll.qlIndexFixing(ONIndex3M,I2327,TRUE,_xll.ohTrigger(RecalcTrigger,Trigger3M)),NA())</f>
        <v>1.5532524528332203E-2</v>
      </c>
      <c r="P2327" s="44">
        <f>IFERROR(_xll.qlIndexFixing(ONIndex6M,I2327,TRUE,_xll.ohTrigger(RecalcTrigger,Trigger6M)),NA())</f>
        <v>1.5368167322007409E-2</v>
      </c>
      <c r="Q2327" s="183">
        <f>IFERROR(_xll.qlIndexFixing(ONIndex1Y,I2327,TRUE,_xll.ohTrigger(RecalcTrigger,Trigger1Y)),NA())</f>
        <v>1.5924517726233489E-2</v>
      </c>
    </row>
    <row r="2328" spans="2:17" x14ac:dyDescent="0.2">
      <c r="B2328" s="39" t="s">
        <v>42</v>
      </c>
      <c r="D2328" s="42">
        <f>_xll.qlCalendarAdvance(Calendar,$D2327,B2328,"f",FALSE)</f>
        <v>55697</v>
      </c>
      <c r="E2328" s="177">
        <f>_xll.qlInterestRateIndexValueDate(IndexON,D2328)</f>
        <v>55697</v>
      </c>
      <c r="F2328" s="193">
        <f>IFERROR(_xll.qlIndexFixing(IndexON,D2328,TRUE,_xll.ohTrigger(RecalcTrigger,TriggerON)),NA())</f>
        <v>1.5367076449415151E-2</v>
      </c>
      <c r="H2328" s="42">
        <f>_xll.qlCalendarAdvance(Calendar,$H2327,B2328,"f",FALSE)</f>
        <v>55697</v>
      </c>
      <c r="I2328" s="177">
        <f>_xll.qlInterestRateIndexValueDate(Index1M,$H2328)</f>
        <v>55701</v>
      </c>
      <c r="J2328" s="182">
        <f>IFERROR(_xll.qlIndexFixing(Index1M,$H2328,TRUE,_xll.ohTrigger(RecalcTrigger,Trigger1M)),NA())</f>
        <v>1.5201205264890775E-2</v>
      </c>
      <c r="K2328" s="44">
        <f>IFERROR(_xll.qlIndexFixing(Index3M,H2328,TRUE,_xll.ohTrigger(RecalcTrigger,Trigger3M)),NA())</f>
        <v>1.5525145290236849E-2</v>
      </c>
      <c r="L2328" s="44">
        <f>IFERROR(_xll.qlIndexFixing(Index6M,$H2328,TRUE,_xll.ohTrigger(RecalcTrigger,Trigger6M)),NA())</f>
        <v>1.5390425665814205E-2</v>
      </c>
      <c r="M2328" s="183">
        <f>IFERROR(_xll.qlIndexFixing(Index1Y,$H2328,TRUE,_xll.ohTrigger(RecalcTrigger,Trigger1Y)),NA())</f>
        <v>1.5978534294144472E-2</v>
      </c>
      <c r="N2328" s="182">
        <f>IFERROR(_xll.qlIndexFixing(ONIndex1M,I2328,TRUE,_xll.ohTrigger(RecalcTrigger,Trigger1M)),NA())</f>
        <v>1.5201334791017374E-2</v>
      </c>
      <c r="O2328" s="44">
        <f>IFERROR(_xll.qlIndexFixing(ONIndex3M,I2328,TRUE,_xll.ohTrigger(RecalcTrigger,Trigger3M)),NA())</f>
        <v>1.5527436299693775E-2</v>
      </c>
      <c r="P2328" s="44">
        <f>IFERROR(_xll.qlIndexFixing(ONIndex6M,I2328,TRUE,_xll.ohTrigger(RecalcTrigger,Trigger6M)),NA())</f>
        <v>1.5365275361016728E-2</v>
      </c>
      <c r="Q2328" s="183">
        <f>IFERROR(_xll.qlIndexFixing(ONIndex1Y,I2328,TRUE,_xll.ohTrigger(RecalcTrigger,Trigger1Y)),NA())</f>
        <v>1.5922040051528086E-2</v>
      </c>
    </row>
    <row r="2329" spans="2:17" x14ac:dyDescent="0.2">
      <c r="B2329" s="39" t="s">
        <v>42</v>
      </c>
      <c r="D2329" s="42">
        <f>_xll.qlCalendarAdvance(Calendar,$D2328,B2329,"f",FALSE)</f>
        <v>55704</v>
      </c>
      <c r="E2329" s="177">
        <f>_xll.qlInterestRateIndexValueDate(IndexON,D2329)</f>
        <v>55704</v>
      </c>
      <c r="F2329" s="193">
        <f>IFERROR(_xll.qlIndexFixing(IndexON,D2329,TRUE,_xll.ohTrigger(RecalcTrigger,TriggerON)),NA())</f>
        <v>1.5362161560199539E-2</v>
      </c>
      <c r="H2329" s="42">
        <f>_xll.qlCalendarAdvance(Calendar,$H2328,B2329,"f",FALSE)</f>
        <v>55704</v>
      </c>
      <c r="I2329" s="177">
        <f>_xll.qlInterestRateIndexValueDate(Index1M,$H2329)</f>
        <v>55708</v>
      </c>
      <c r="J2329" s="182">
        <f>IFERROR(_xll.qlIndexFixing(Index1M,$H2329,TRUE,_xll.ohTrigger(RecalcTrigger,Trigger1M)),NA())</f>
        <v>1.5195915276404808E-2</v>
      </c>
      <c r="K2329" s="44">
        <f>IFERROR(_xll.qlIndexFixing(Index3M,H2329,TRUE,_xll.ohTrigger(RecalcTrigger,Trigger3M)),NA())</f>
        <v>1.5519778559370185E-2</v>
      </c>
      <c r="L2329" s="44">
        <f>IFERROR(_xll.qlIndexFixing(Index6M,$H2329,TRUE,_xll.ohTrigger(RecalcTrigger,Trigger6M)),NA())</f>
        <v>1.5387618455117691E-2</v>
      </c>
      <c r="M2329" s="183">
        <f>IFERROR(_xll.qlIndexFixing(Index1Y,$H2329,TRUE,_xll.ohTrigger(RecalcTrigger,Trigger1Y)),NA())</f>
        <v>1.5975567981940605E-2</v>
      </c>
      <c r="N2329" s="182">
        <f>IFERROR(_xll.qlIndexFixing(ONIndex1M,I2329,TRUE,_xll.ohTrigger(RecalcTrigger,Trigger1M)),NA())</f>
        <v>1.5196114525037885E-2</v>
      </c>
      <c r="O2329" s="44">
        <f>IFERROR(_xll.qlIndexFixing(ONIndex3M,I2329,TRUE,_xll.ohTrigger(RecalcTrigger,Trigger3M)),NA())</f>
        <v>1.5522312605504851E-2</v>
      </c>
      <c r="P2329" s="44">
        <f>IFERROR(_xll.qlIndexFixing(ONIndex6M,I2329,TRUE,_xll.ohTrigger(RecalcTrigger,Trigger6M)),NA())</f>
        <v>1.5362401032641415E-2</v>
      </c>
      <c r="Q2329" s="183">
        <f>IFERROR(_xll.qlIndexFixing(ONIndex1Y,I2329,TRUE,_xll.ohTrigger(RecalcTrigger,Trigger1Y)),NA())</f>
        <v>1.5919546301441656E-2</v>
      </c>
    </row>
    <row r="2330" spans="2:17" x14ac:dyDescent="0.2">
      <c r="B2330" s="39" t="s">
        <v>42</v>
      </c>
      <c r="D2330" s="42">
        <f>_xll.qlCalendarAdvance(Calendar,$D2329,B2330,"f",FALSE)</f>
        <v>55711</v>
      </c>
      <c r="E2330" s="177">
        <f>_xll.qlInterestRateIndexValueDate(IndexON,D2330)</f>
        <v>55711</v>
      </c>
      <c r="F2330" s="193">
        <f>IFERROR(_xll.qlIndexFixing(IndexON,D2330,TRUE,_xll.ohTrigger(RecalcTrigger,TriggerON)),NA())</f>
        <v>1.5357210072739491E-2</v>
      </c>
      <c r="H2330" s="42">
        <f>_xll.qlCalendarAdvance(Calendar,$H2329,B2330,"f",FALSE)</f>
        <v>55711</v>
      </c>
      <c r="I2330" s="177">
        <f>_xll.qlInterestRateIndexValueDate(Index1M,$H2330)</f>
        <v>55715</v>
      </c>
      <c r="J2330" s="182">
        <f>IFERROR(_xll.qlIndexFixing(Index1M,$H2330,TRUE,_xll.ohTrigger(RecalcTrigger,Trigger1M)),NA())</f>
        <v>1.5190591256251036E-2</v>
      </c>
      <c r="K2330" s="44">
        <f>IFERROR(_xll.qlIndexFixing(Index3M,H2330,TRUE,_xll.ohTrigger(RecalcTrigger,Trigger3M)),NA())</f>
        <v>1.5514375823087482E-2</v>
      </c>
      <c r="L2330" s="44">
        <f>IFERROR(_xll.qlIndexFixing(Index6M,$H2330,TRUE,_xll.ohTrigger(RecalcTrigger,Trigger6M)),NA())</f>
        <v>1.5384972607842069E-2</v>
      </c>
      <c r="M2330" s="183">
        <f>IFERROR(_xll.qlIndexFixing(Index1Y,$H2330,TRUE,_xll.ohTrigger(RecalcTrigger,Trigger1Y)),NA())</f>
        <v>1.5972584627945416E-2</v>
      </c>
      <c r="N2330" s="182">
        <f>IFERROR(_xll.qlIndexFixing(ONIndex1M,I2330,TRUE,_xll.ohTrigger(RecalcTrigger,Trigger1M)),NA())</f>
        <v>1.5190860364171499E-2</v>
      </c>
      <c r="O2330" s="44">
        <f>IFERROR(_xll.qlIndexFixing(ONIndex3M,I2330,TRUE,_xll.ohTrigger(RecalcTrigger,Trigger3M)),NA())</f>
        <v>1.5517153389250637E-2</v>
      </c>
      <c r="P2330" s="44">
        <f>IFERROR(_xll.qlIndexFixing(ONIndex6M,I2330,TRUE,_xll.ohTrigger(RecalcTrigger,Trigger6M)),NA())</f>
        <v>1.5359544382365087E-2</v>
      </c>
      <c r="Q2330" s="183">
        <f>IFERROR(_xll.qlIndexFixing(ONIndex1Y,I2330,TRUE,_xll.ohTrigger(RecalcTrigger,Trigger1Y)),NA())</f>
        <v>1.5917036450074917E-2</v>
      </c>
    </row>
    <row r="2331" spans="2:17" x14ac:dyDescent="0.2">
      <c r="B2331" s="39" t="s">
        <v>42</v>
      </c>
      <c r="D2331" s="42">
        <f>_xll.qlCalendarAdvance(Calendar,$D2330,B2331,"f",FALSE)</f>
        <v>55718</v>
      </c>
      <c r="E2331" s="177">
        <f>_xll.qlInterestRateIndexValueDate(IndexON,D2331)</f>
        <v>55718</v>
      </c>
      <c r="F2331" s="193">
        <f>IFERROR(_xll.qlIndexFixing(IndexON,D2331,TRUE,_xll.ohTrigger(RecalcTrigger,TriggerON)),NA())</f>
        <v>1.5352221929880727E-2</v>
      </c>
      <c r="H2331" s="42">
        <f>_xll.qlCalendarAdvance(Calendar,$H2330,B2331,"f",FALSE)</f>
        <v>55718</v>
      </c>
      <c r="I2331" s="177">
        <f>_xll.qlInterestRateIndexValueDate(Index1M,$H2331)</f>
        <v>55722</v>
      </c>
      <c r="J2331" s="182">
        <f>IFERROR(_xll.qlIndexFixing(Index1M,$H2331,TRUE,_xll.ohTrigger(RecalcTrigger,Trigger1M)),NA())</f>
        <v>1.5185233152697934E-2</v>
      </c>
      <c r="K2331" s="44">
        <f>IFERROR(_xll.qlIndexFixing(Index3M,H2331,TRUE,_xll.ohTrigger(RecalcTrigger,Trigger3M)),NA())</f>
        <v>1.5508937024999931E-2</v>
      </c>
      <c r="L2331" s="44">
        <f>IFERROR(_xll.qlIndexFixing(Index6M,$H2331,TRUE,_xll.ohTrigger(RecalcTrigger,Trigger6M)),NA())</f>
        <v>1.5382345211305212E-2</v>
      </c>
      <c r="M2331" s="183">
        <f>IFERROR(_xll.qlIndexFixing(Index1Y,$H2331,TRUE,_xll.ohTrigger(RecalcTrigger,Trigger1Y)),NA())</f>
        <v>1.5969584205519832E-2</v>
      </c>
      <c r="N2331" s="182">
        <f>IFERROR(_xll.qlIndexFixing(ONIndex1M,I2331,TRUE,_xll.ohTrigger(RecalcTrigger,Trigger1M)),NA())</f>
        <v>1.5185572256539714E-2</v>
      </c>
      <c r="O2331" s="44">
        <f>IFERROR(_xll.qlIndexFixing(ONIndex3M,I2331,TRUE,_xll.ohTrigger(RecalcTrigger,Trigger3M)),NA())</f>
        <v>1.551195859465615E-2</v>
      </c>
      <c r="P2331" s="44">
        <f>IFERROR(_xll.qlIndexFixing(ONIndex6M,I2331,TRUE,_xll.ohTrigger(RecalcTrigger,Trigger6M)),NA())</f>
        <v>1.5356705455591424E-2</v>
      </c>
      <c r="Q2331" s="183">
        <f>IFERROR(_xll.qlIndexFixing(ONIndex1Y,I2331,TRUE,_xll.ohTrigger(RecalcTrigger,Trigger1Y)),NA())</f>
        <v>1.5914510470569354E-2</v>
      </c>
    </row>
    <row r="2332" spans="2:17" x14ac:dyDescent="0.2">
      <c r="B2332" s="39" t="s">
        <v>42</v>
      </c>
      <c r="D2332" s="42">
        <f>_xll.qlCalendarAdvance(Calendar,$D2331,B2332,"f",FALSE)</f>
        <v>55725</v>
      </c>
      <c r="E2332" s="177">
        <f>_xll.qlInterestRateIndexValueDate(IndexON,D2332)</f>
        <v>55725</v>
      </c>
      <c r="F2332" s="193">
        <f>IFERROR(_xll.qlIndexFixing(IndexON,D2332,TRUE,_xll.ohTrigger(RecalcTrigger,TriggerON)),NA())</f>
        <v>1.5347197074708774E-2</v>
      </c>
      <c r="H2332" s="42">
        <f>_xll.qlCalendarAdvance(Calendar,$H2331,B2332,"f",FALSE)</f>
        <v>55725</v>
      </c>
      <c r="I2332" s="177">
        <f>_xll.qlInterestRateIndexValueDate(Index1M,$H2332)</f>
        <v>55729</v>
      </c>
      <c r="J2332" s="182">
        <f>IFERROR(_xll.qlIndexFixing(Index1M,$H2332,TRUE,_xll.ohTrigger(RecalcTrigger,Trigger1M)),NA())</f>
        <v>1.5179840913998509E-2</v>
      </c>
      <c r="K2332" s="44">
        <f>IFERROR(_xll.qlIndexFixing(Index3M,H2332,TRUE,_xll.ohTrigger(RecalcTrigger,Trigger3M)),NA())</f>
        <v>1.550346210872394E-2</v>
      </c>
      <c r="L2332" s="44">
        <f>IFERROR(_xll.qlIndexFixing(Index6M,$H2332,TRUE,_xll.ohTrigger(RecalcTrigger,Trigger6M)),NA())</f>
        <v>1.5379736311199696E-2</v>
      </c>
      <c r="M2332" s="183">
        <f>IFERROR(_xll.qlIndexFixing(Index1Y,$H2332,TRUE,_xll.ohTrigger(RecalcTrigger,Trigger1Y)),NA())</f>
        <v>1.5966566688026096E-2</v>
      </c>
      <c r="N2332" s="182">
        <f>IFERROR(_xll.qlIndexFixing(ONIndex1M,I2332,TRUE,_xll.ohTrigger(RecalcTrigger,Trigger1M)),NA())</f>
        <v>1.5180250150583774E-2</v>
      </c>
      <c r="O2332" s="44">
        <f>IFERROR(_xll.qlIndexFixing(ONIndex3M,I2332,TRUE,_xll.ohTrigger(RecalcTrigger,Trigger3M)),NA())</f>
        <v>1.550672816512666E-2</v>
      </c>
      <c r="P2332" s="44">
        <f>IFERROR(_xll.qlIndexFixing(ONIndex6M,I2332,TRUE,_xll.ohTrigger(RecalcTrigger,Trigger6M)),NA())</f>
        <v>1.5353884297564235E-2</v>
      </c>
      <c r="Q2332" s="183">
        <f>IFERROR(_xll.qlIndexFixing(ONIndex1Y,I2332,TRUE,_xll.ohTrigger(RecalcTrigger,Trigger1Y)),NA())</f>
        <v>1.5911968336785876E-2</v>
      </c>
    </row>
    <row r="2333" spans="2:17" x14ac:dyDescent="0.2">
      <c r="B2333" s="39" t="s">
        <v>42</v>
      </c>
      <c r="D2333" s="42">
        <f>_xll.qlCalendarAdvance(Calendar,$D2332,B2333,"f",FALSE)</f>
        <v>55732</v>
      </c>
      <c r="E2333" s="177">
        <f>_xll.qlInterestRateIndexValueDate(IndexON,D2333)</f>
        <v>55732</v>
      </c>
      <c r="F2333" s="193">
        <f>IFERROR(_xll.qlIndexFixing(IndexON,D2333,TRUE,_xll.ohTrigger(RecalcTrigger,TriggerON)),NA())</f>
        <v>1.5342135449749605E-2</v>
      </c>
      <c r="H2333" s="42">
        <f>_xll.qlCalendarAdvance(Calendar,$H2332,B2333,"f",FALSE)</f>
        <v>55732</v>
      </c>
      <c r="I2333" s="177">
        <f>_xll.qlInterestRateIndexValueDate(Index1M,$H2333)</f>
        <v>55736</v>
      </c>
      <c r="J2333" s="182">
        <f>IFERROR(_xll.qlIndexFixing(Index1M,$H2333,TRUE,_xll.ohTrigger(RecalcTrigger,Trigger1M)),NA())</f>
        <v>1.5174414488423819E-2</v>
      </c>
      <c r="K2333" s="44">
        <f>IFERROR(_xll.qlIndexFixing(Index3M,H2333,TRUE,_xll.ohTrigger(RecalcTrigger,Trigger3M)),NA())</f>
        <v>1.5497951017871573E-2</v>
      </c>
      <c r="L2333" s="44">
        <f>IFERROR(_xll.qlIndexFixing(Index6M,$H2333,TRUE,_xll.ohTrigger(RecalcTrigger,Trigger6M)),NA())</f>
        <v>1.5377145953215933E-2</v>
      </c>
      <c r="M2333" s="183">
        <f>IFERROR(_xll.qlIndexFixing(Index1Y,$H2333,TRUE,_xll.ohTrigger(RecalcTrigger,Trigger1Y)),NA())</f>
        <v>1.5963532048827316E-2</v>
      </c>
      <c r="N2333" s="182">
        <f>IFERROR(_xll.qlIndexFixing(ONIndex1M,I2333,TRUE,_xll.ohTrigger(RecalcTrigger,Trigger1M)),NA())</f>
        <v>1.5174893994585048E-2</v>
      </c>
      <c r="O2333" s="44">
        <f>IFERROR(_xll.qlIndexFixing(ONIndex3M,I2333,TRUE,_xll.ohTrigger(RecalcTrigger,Trigger3M)),NA())</f>
        <v>1.5501462044866798E-2</v>
      </c>
      <c r="P2333" s="44">
        <f>IFERROR(_xll.qlIndexFixing(ONIndex6M,I2333,TRUE,_xll.ohTrigger(RecalcTrigger,Trigger6M)),NA())</f>
        <v>1.5351080954086882E-2</v>
      </c>
      <c r="Q2333" s="183">
        <f>IFERROR(_xll.qlIndexFixing(ONIndex1Y,I2333,TRUE,_xll.ohTrigger(RecalcTrigger,Trigger1Y)),NA())</f>
        <v>1.5909410022265646E-2</v>
      </c>
    </row>
    <row r="2334" spans="2:17" x14ac:dyDescent="0.2">
      <c r="B2334" s="39" t="s">
        <v>42</v>
      </c>
      <c r="D2334" s="42">
        <f>_xll.qlCalendarAdvance(Calendar,$D2333,B2334,"f",FALSE)</f>
        <v>55739</v>
      </c>
      <c r="E2334" s="177">
        <f>_xll.qlInterestRateIndexValueDate(IndexON,D2334)</f>
        <v>55739</v>
      </c>
      <c r="F2334" s="193">
        <f>IFERROR(_xll.qlIndexFixing(IndexON,D2334,TRUE,_xll.ohTrigger(RecalcTrigger,TriggerON)),NA())</f>
        <v>1.5337036998008813E-2</v>
      </c>
      <c r="H2334" s="42">
        <f>_xll.qlCalendarAdvance(Calendar,$H2333,B2334,"f",FALSE)</f>
        <v>55739</v>
      </c>
      <c r="I2334" s="177">
        <f>_xll.qlInterestRateIndexValueDate(Index1M,$H2334)</f>
        <v>55743</v>
      </c>
      <c r="J2334" s="182">
        <f>IFERROR(_xll.qlIndexFixing(Index1M,$H2334,TRUE,_xll.ohTrigger(RecalcTrigger,Trigger1M)),NA())</f>
        <v>1.5168953824229447E-2</v>
      </c>
      <c r="K2334" s="44">
        <f>IFERROR(_xll.qlIndexFixing(Index3M,H2334,TRUE,_xll.ohTrigger(RecalcTrigger,Trigger3M)),NA())</f>
        <v>1.5492403696060102E-2</v>
      </c>
      <c r="L2334" s="44">
        <f>IFERROR(_xll.qlIndexFixing(Index6M,$H2334,TRUE,_xll.ohTrigger(RecalcTrigger,Trigger6M)),NA())</f>
        <v>1.5374574183046935E-2</v>
      </c>
      <c r="M2334" s="183">
        <f>IFERROR(_xll.qlIndexFixing(Index1Y,$H2334,TRUE,_xll.ohTrigger(RecalcTrigger,Trigger1Y)),NA())</f>
        <v>1.5960480261288146E-2</v>
      </c>
      <c r="N2334" s="182">
        <f>IFERROR(_xll.qlIndexFixing(ONIndex1M,I2334,TRUE,_xll.ohTrigger(RecalcTrigger,Trigger1M)),NA())</f>
        <v>1.5169503736904844E-2</v>
      </c>
      <c r="O2334" s="44">
        <f>IFERROR(_xll.qlIndexFixing(ONIndex3M,I2334,TRUE,_xll.ohTrigger(RecalcTrigger,Trigger3M)),NA())</f>
        <v>1.5496160177361773E-2</v>
      </c>
      <c r="P2334" s="44">
        <f>IFERROR(_xll.qlIndexFixing(ONIndex6M,I2334,TRUE,_xll.ohTrigger(RecalcTrigger,Trigger6M)),NA())</f>
        <v>1.5348295470243301E-2</v>
      </c>
      <c r="Q2334" s="183">
        <f>IFERROR(_xll.qlIndexFixing(ONIndex1Y,I2334,TRUE,_xll.ohTrigger(RecalcTrigger,Trigger1Y)),NA())</f>
        <v>1.590683550078964E-2</v>
      </c>
    </row>
    <row r="2335" spans="2:17" x14ac:dyDescent="0.2">
      <c r="B2335" s="39" t="s">
        <v>42</v>
      </c>
      <c r="D2335" s="42">
        <f>_xll.qlCalendarAdvance(Calendar,$D2334,B2335,"f",FALSE)</f>
        <v>55746</v>
      </c>
      <c r="E2335" s="177">
        <f>_xll.qlInterestRateIndexValueDate(IndexON,D2335)</f>
        <v>55746</v>
      </c>
      <c r="F2335" s="193">
        <f>IFERROR(_xll.qlIndexFixing(IndexON,D2335,TRUE,_xll.ohTrigger(RecalcTrigger,TriggerON)),NA())</f>
        <v>1.5331901662571923E-2</v>
      </c>
      <c r="H2335" s="42">
        <f>_xll.qlCalendarAdvance(Calendar,$H2334,B2335,"f",FALSE)</f>
        <v>55746</v>
      </c>
      <c r="I2335" s="177">
        <f>_xll.qlInterestRateIndexValueDate(Index1M,$H2335)</f>
        <v>55750</v>
      </c>
      <c r="J2335" s="182">
        <f>IFERROR(_xll.qlIndexFixing(Index1M,$H2335,TRUE,_xll.ohTrigger(RecalcTrigger,Trigger1M)),NA())</f>
        <v>1.5163458869678716E-2</v>
      </c>
      <c r="K2335" s="44">
        <f>IFERROR(_xll.qlIndexFixing(Index3M,H2335,TRUE,_xll.ohTrigger(RecalcTrigger,Trigger3M)),NA())</f>
        <v>1.5486820086905067E-2</v>
      </c>
      <c r="L2335" s="44">
        <f>IFERROR(_xll.qlIndexFixing(Index6M,$H2335,TRUE,_xll.ohTrigger(RecalcTrigger,Trigger6M)),NA())</f>
        <v>1.5372021046384849E-2</v>
      </c>
      <c r="M2335" s="183">
        <f>IFERROR(_xll.qlIndexFixing(Index1Y,$H2335,TRUE,_xll.ohTrigger(RecalcTrigger,Trigger1Y)),NA())</f>
        <v>1.5957411298774329E-2</v>
      </c>
      <c r="N2335" s="182">
        <f>IFERROR(_xll.qlIndexFixing(ONIndex1M,I2335,TRUE,_xll.ohTrigger(RecalcTrigger,Trigger1M)),NA())</f>
        <v>1.5164079325584723E-2</v>
      </c>
      <c r="O2335" s="44">
        <f>IFERROR(_xll.qlIndexFixing(ONIndex3M,I2335,TRUE,_xll.ohTrigger(RecalcTrigger,Trigger3M)),NA())</f>
        <v>1.5490822506176727E-2</v>
      </c>
      <c r="P2335" s="44">
        <f>IFERROR(_xll.qlIndexFixing(ONIndex6M,I2335,TRUE,_xll.ohTrigger(RecalcTrigger,Trigger6M)),NA())</f>
        <v>1.5345527891517108E-2</v>
      </c>
      <c r="Q2335" s="183">
        <f>IFERROR(_xll.qlIndexFixing(ONIndex1Y,I2335,TRUE,_xll.ohTrigger(RecalcTrigger,Trigger1Y)),NA())</f>
        <v>1.5904244745739149E-2</v>
      </c>
    </row>
    <row r="2336" spans="2:17" x14ac:dyDescent="0.2">
      <c r="B2336" s="39" t="s">
        <v>42</v>
      </c>
      <c r="D2336" s="42">
        <f>_xll.qlCalendarAdvance(Calendar,$D2335,B2336,"f",FALSE)</f>
        <v>55753</v>
      </c>
      <c r="E2336" s="177">
        <f>_xll.qlInterestRateIndexValueDate(IndexON,D2336)</f>
        <v>55753</v>
      </c>
      <c r="F2336" s="193">
        <f>IFERROR(_xll.qlIndexFixing(IndexON,D2336,TRUE,_xll.ohTrigger(RecalcTrigger,TriggerON)),NA())</f>
        <v>1.5326729386044846E-2</v>
      </c>
      <c r="H2336" s="42">
        <f>_xll.qlCalendarAdvance(Calendar,$H2335,B2336,"f",FALSE)</f>
        <v>55753</v>
      </c>
      <c r="I2336" s="177">
        <f>_xll.qlInterestRateIndexValueDate(Index1M,$H2336)</f>
        <v>55757</v>
      </c>
      <c r="J2336" s="182">
        <f>IFERROR(_xll.qlIndexFixing(Index1M,$H2336,TRUE,_xll.ohTrigger(RecalcTrigger,Trigger1M)),NA())</f>
        <v>1.5157929573037521E-2</v>
      </c>
      <c r="K2336" s="44">
        <f>IFERROR(_xll.qlIndexFixing(Index3M,H2336,TRUE,_xll.ohTrigger(RecalcTrigger,Trigger3M)),NA())</f>
        <v>1.5481200134028955E-2</v>
      </c>
      <c r="L2336" s="44">
        <f>IFERROR(_xll.qlIndexFixing(Index6M,$H2336,TRUE,_xll.ohTrigger(RecalcTrigger,Trigger6M)),NA())</f>
        <v>1.5369486588920515E-2</v>
      </c>
      <c r="M2336" s="183">
        <f>IFERROR(_xll.qlIndexFixing(Index1Y,$H2336,TRUE,_xll.ohTrigger(RecalcTrigger,Trigger1Y)),NA())</f>
        <v>1.5954325134652923E-2</v>
      </c>
      <c r="N2336" s="182">
        <f>IFERROR(_xll.qlIndexFixing(ONIndex1M,I2336,TRUE,_xll.ohTrigger(RecalcTrigger,Trigger1M)),NA())</f>
        <v>1.5158620709065929E-2</v>
      </c>
      <c r="O2336" s="44">
        <f>IFERROR(_xll.qlIndexFixing(ONIndex3M,I2336,TRUE,_xll.ohTrigger(RecalcTrigger,Trigger3M)),NA())</f>
        <v>1.5485448975036675E-2</v>
      </c>
      <c r="P2336" s="44">
        <f>IFERROR(_xll.qlIndexFixing(ONIndex6M,I2336,TRUE,_xll.ohTrigger(RecalcTrigger,Trigger6M)),NA())</f>
        <v>1.5342778263232049E-2</v>
      </c>
      <c r="Q2336" s="183">
        <f>IFERROR(_xll.qlIndexFixing(ONIndex1Y,I2336,TRUE,_xll.ohTrigger(RecalcTrigger,Trigger1Y)),NA())</f>
        <v>1.5901637730975082E-2</v>
      </c>
    </row>
    <row r="2337" spans="2:17" x14ac:dyDescent="0.2">
      <c r="B2337" s="39" t="s">
        <v>42</v>
      </c>
      <c r="D2337" s="42">
        <f>_xll.qlCalendarAdvance(Calendar,$D2336,B2337,"f",FALSE)</f>
        <v>55760</v>
      </c>
      <c r="E2337" s="177">
        <f>_xll.qlInterestRateIndexValueDate(IndexON,D2337)</f>
        <v>55760</v>
      </c>
      <c r="F2337" s="193">
        <f>IFERROR(_xll.qlIndexFixing(IndexON,D2337,TRUE,_xll.ohTrigger(RecalcTrigger,TriggerON)),NA())</f>
        <v>1.5321520111513109E-2</v>
      </c>
      <c r="H2337" s="42">
        <f>_xll.qlCalendarAdvance(Calendar,$H2336,B2337,"f",FALSE)</f>
        <v>55760</v>
      </c>
      <c r="I2337" s="177">
        <f>_xll.qlInterestRateIndexValueDate(Index1M,$H2337)</f>
        <v>55764</v>
      </c>
      <c r="J2337" s="182">
        <f>IFERROR(_xll.qlIndexFixing(Index1M,$H2337,TRUE,_xll.ohTrigger(RecalcTrigger,Trigger1M)),NA())</f>
        <v>1.5152447462818408E-2</v>
      </c>
      <c r="K2337" s="44">
        <f>IFERROR(_xll.qlIndexFixing(Index3M,H2337,TRUE,_xll.ohTrigger(RecalcTrigger,Trigger3M)),NA())</f>
        <v>1.5475622484678561E-2</v>
      </c>
      <c r="L2337" s="44">
        <f>IFERROR(_xll.qlIndexFixing(Index6M,$H2337,TRUE,_xll.ohTrigger(RecalcTrigger,Trigger6M)),NA())</f>
        <v>1.5366663165615002E-2</v>
      </c>
      <c r="M2337" s="183">
        <f>IFERROR(_xll.qlIndexFixing(Index1Y,$H2337,TRUE,_xll.ohTrigger(RecalcTrigger,Trigger1Y)),NA())</f>
        <v>1.5951221742291636E-2</v>
      </c>
      <c r="N2337" s="182">
        <f>IFERROR(_xll.qlIndexFixing(ONIndex1M,I2337,TRUE,_xll.ohTrigger(RecalcTrigger,Trigger1M)),NA())</f>
        <v>1.5153127835629832E-2</v>
      </c>
      <c r="O2337" s="44">
        <f>IFERROR(_xll.qlIndexFixing(ONIndex3M,I2337,TRUE,_xll.ohTrigger(RecalcTrigger,Trigger3M)),NA())</f>
        <v>1.5480039527666634E-2</v>
      </c>
      <c r="P2337" s="44">
        <f>IFERROR(_xll.qlIndexFixing(ONIndex6M,I2337,TRUE,_xll.ohTrigger(RecalcTrigger,Trigger6M)),NA())</f>
        <v>1.5340046631031612E-2</v>
      </c>
      <c r="Q2337" s="183">
        <f>IFERROR(_xll.qlIndexFixing(ONIndex1Y,I2337,TRUE,_xll.ohTrigger(RecalcTrigger,Trigger1Y)),NA())</f>
        <v>1.5899014430038605E-2</v>
      </c>
    </row>
    <row r="2338" spans="2:17" x14ac:dyDescent="0.2">
      <c r="B2338" s="39" t="s">
        <v>42</v>
      </c>
      <c r="D2338" s="42">
        <f>_xll.qlCalendarAdvance(Calendar,$D2337,B2338,"f",FALSE)</f>
        <v>55767</v>
      </c>
      <c r="E2338" s="177">
        <f>_xll.qlInterestRateIndexValueDate(IndexON,D2338)</f>
        <v>55767</v>
      </c>
      <c r="F2338" s="193">
        <f>IFERROR(_xll.qlIndexFixing(IndexON,D2338,TRUE,_xll.ohTrigger(RecalcTrigger,TriggerON)),NA())</f>
        <v>1.5316273781822431E-2</v>
      </c>
      <c r="H2338" s="42">
        <f>_xll.qlCalendarAdvance(Calendar,$H2337,B2338,"f",FALSE)</f>
        <v>55767</v>
      </c>
      <c r="I2338" s="177">
        <f>_xll.qlInterestRateIndexValueDate(Index1M,$H2338)</f>
        <v>55771</v>
      </c>
      <c r="J2338" s="182">
        <f>IFERROR(_xll.qlIndexFixing(Index1M,$H2338,TRUE,_xll.ohTrigger(RecalcTrigger,Trigger1M)),NA())</f>
        <v>1.514685202690913E-2</v>
      </c>
      <c r="K2338" s="44">
        <f>IFERROR(_xll.qlIndexFixing(Index3M,H2338,TRUE,_xll.ohTrigger(RecalcTrigger,Trigger3M)),NA())</f>
        <v>1.5469932533991242E-2</v>
      </c>
      <c r="L2338" s="44">
        <f>IFERROR(_xll.qlIndexFixing(Index6M,$H2338,TRUE,_xll.ohTrigger(RecalcTrigger,Trigger6M)),NA())</f>
        <v>1.5364163703395828E-2</v>
      </c>
      <c r="M2338" s="183">
        <f>IFERROR(_xll.qlIndexFixing(Index1Y,$H2338,TRUE,_xll.ohTrigger(RecalcTrigger,Trigger1Y)),NA())</f>
        <v>1.5948101095059723E-2</v>
      </c>
      <c r="N2338" s="182">
        <f>IFERROR(_xll.qlIndexFixing(ONIndex1M,I2338,TRUE,_xll.ohTrigger(RecalcTrigger,Trigger1M)),NA())</f>
        <v>1.5147600653637738E-2</v>
      </c>
      <c r="O2338" s="44">
        <f>IFERROR(_xll.qlIndexFixing(ONIndex3M,I2338,TRUE,_xll.ohTrigger(RecalcTrigger,Trigger3M)),NA())</f>
        <v>1.5474594107791617E-2</v>
      </c>
      <c r="P2338" s="44">
        <f>IFERROR(_xll.qlIndexFixing(ONIndex6M,I2338,TRUE,_xll.ohTrigger(RecalcTrigger,Trigger6M)),NA())</f>
        <v>1.5337333040159606E-2</v>
      </c>
      <c r="Q2338" s="183">
        <f>IFERROR(_xll.qlIndexFixing(ONIndex1Y,I2338,TRUE,_xll.ohTrigger(RecalcTrigger,Trigger1Y)),NA())</f>
        <v>1.5896374816630754E-2</v>
      </c>
    </row>
    <row r="2339" spans="2:17" x14ac:dyDescent="0.2">
      <c r="B2339" s="39" t="s">
        <v>42</v>
      </c>
      <c r="D2339" s="42">
        <f>_xll.qlCalendarAdvance(Calendar,$D2338,B2339,"f",FALSE)</f>
        <v>55774</v>
      </c>
      <c r="E2339" s="177">
        <f>_xll.qlInterestRateIndexValueDate(IndexON,D2339)</f>
        <v>55774</v>
      </c>
      <c r="F2339" s="193">
        <f>IFERROR(_xll.qlIndexFixing(IndexON,D2339,TRUE,_xll.ohTrigger(RecalcTrigger,TriggerON)),NA())</f>
        <v>1.5310990339658659E-2</v>
      </c>
      <c r="H2339" s="42">
        <f>_xll.qlCalendarAdvance(Calendar,$H2338,B2339,"f",FALSE)</f>
        <v>55774</v>
      </c>
      <c r="I2339" s="177">
        <f>_xll.qlInterestRateIndexValueDate(Index1M,$H2339)</f>
        <v>55778</v>
      </c>
      <c r="J2339" s="182">
        <f>IFERROR(_xll.qlIndexFixing(Index1M,$H2339,TRUE,_xll.ohTrigger(RecalcTrigger,Trigger1M)),NA())</f>
        <v>1.5141222098758789E-2</v>
      </c>
      <c r="K2339" s="44">
        <f>IFERROR(_xll.qlIndexFixing(Index3M,H2339,TRUE,_xll.ohTrigger(RecalcTrigger,Trigger3M)),NA())</f>
        <v>1.5464206075946786E-2</v>
      </c>
      <c r="L2339" s="44">
        <f>IFERROR(_xll.qlIndexFixing(Index6M,$H2339,TRUE,_xll.ohTrigger(RecalcTrigger,Trigger6M)),NA())</f>
        <v>1.5361683049294354E-2</v>
      </c>
      <c r="M2339" s="183">
        <f>IFERROR(_xll.qlIndexFixing(Index1Y,$H2339,TRUE,_xll.ohTrigger(RecalcTrigger,Trigger1Y)),NA())</f>
        <v>1.5944963166328621E-2</v>
      </c>
      <c r="N2339" s="182">
        <f>IFERROR(_xll.qlIndexFixing(ONIndex1M,I2339,TRUE,_xll.ohTrigger(RecalcTrigger,Trigger1M)),NA())</f>
        <v>1.5142039111051275E-2</v>
      </c>
      <c r="O2339" s="44">
        <f>IFERROR(_xll.qlIndexFixing(ONIndex3M,I2339,TRUE,_xll.ohTrigger(RecalcTrigger,Trigger3M)),NA())</f>
        <v>1.5469112658896833E-2</v>
      </c>
      <c r="P2339" s="44">
        <f>IFERROR(_xll.qlIndexFixing(ONIndex6M,I2339,TRUE,_xll.ohTrigger(RecalcTrigger,Trigger6M)),NA())</f>
        <v>1.5334637535939777E-2</v>
      </c>
      <c r="Q2339" s="183">
        <f>IFERROR(_xll.qlIndexFixing(ONIndex1Y,I2339,TRUE,_xll.ohTrigger(RecalcTrigger,Trigger1Y)),NA())</f>
        <v>1.5893718864212758E-2</v>
      </c>
    </row>
    <row r="2340" spans="2:17" x14ac:dyDescent="0.2">
      <c r="B2340" s="39" t="s">
        <v>42</v>
      </c>
      <c r="D2340" s="42">
        <f>_xll.qlCalendarAdvance(Calendar,$D2339,B2340,"f",FALSE)</f>
        <v>55781</v>
      </c>
      <c r="E2340" s="177">
        <f>_xll.qlInterestRateIndexValueDate(IndexON,D2340)</f>
        <v>55781</v>
      </c>
      <c r="F2340" s="193">
        <f>IFERROR(_xll.qlIndexFixing(IndexON,D2340,TRUE,_xll.ohTrigger(RecalcTrigger,TriggerON)),NA())</f>
        <v>1.5305669728347127E-2</v>
      </c>
      <c r="H2340" s="42">
        <f>_xll.qlCalendarAdvance(Calendar,$H2339,B2340,"f",FALSE)</f>
        <v>55781</v>
      </c>
      <c r="I2340" s="177">
        <f>_xll.qlInterestRateIndexValueDate(Index1M,$H2340)</f>
        <v>55785</v>
      </c>
      <c r="J2340" s="182">
        <f>IFERROR(_xll.qlIndexFixing(Index1M,$H2340,TRUE,_xll.ohTrigger(RecalcTrigger,Trigger1M)),NA())</f>
        <v>1.5135557626630103E-2</v>
      </c>
      <c r="K2340" s="44">
        <f>IFERROR(_xll.qlIndexFixing(Index3M,H2340,TRUE,_xll.ohTrigger(RecalcTrigger,Trigger3M)),NA())</f>
        <v>1.5458443054170068E-2</v>
      </c>
      <c r="L2340" s="44">
        <f>IFERROR(_xll.qlIndexFixing(Index6M,$H2340,TRUE,_xll.ohTrigger(RecalcTrigger,Trigger6M)),NA())</f>
        <v>1.5359221249001504E-2</v>
      </c>
      <c r="M2340" s="183">
        <f>IFERROR(_xll.qlIndexFixing(Index1Y,$H2340,TRUE,_xll.ohTrigger(RecalcTrigger,Trigger1Y)),NA())</f>
        <v>1.5941807929469549E-2</v>
      </c>
      <c r="N2340" s="182">
        <f>IFERROR(_xll.qlIndexFixing(ONIndex1M,I2340,TRUE,_xll.ohTrigger(RecalcTrigger,Trigger1M)),NA())</f>
        <v>1.5136443156391621E-2</v>
      </c>
      <c r="O2340" s="44">
        <f>IFERROR(_xll.qlIndexFixing(ONIndex3M,I2340,TRUE,_xll.ohTrigger(RecalcTrigger,Trigger3M)),NA())</f>
        <v>1.5463595125027041E-2</v>
      </c>
      <c r="P2340" s="44">
        <f>IFERROR(_xll.qlIndexFixing(ONIndex6M,I2340,TRUE,_xll.ohTrigger(RecalcTrigger,Trigger6M)),NA())</f>
        <v>1.5331960164095548E-2</v>
      </c>
      <c r="Q2340" s="183">
        <f>IFERROR(_xll.qlIndexFixing(ONIndex1Y,I2340,TRUE,_xll.ohTrigger(RecalcTrigger,Trigger1Y)),NA())</f>
        <v>1.5891046546645526E-2</v>
      </c>
    </row>
    <row r="2341" spans="2:17" x14ac:dyDescent="0.2">
      <c r="B2341" s="39" t="s">
        <v>42</v>
      </c>
      <c r="D2341" s="42">
        <f>_xll.qlCalendarAdvance(Calendar,$D2340,B2341,"f",FALSE)</f>
        <v>55788</v>
      </c>
      <c r="E2341" s="177">
        <f>_xll.qlInterestRateIndexValueDate(IndexON,D2341)</f>
        <v>55788</v>
      </c>
      <c r="F2341" s="193">
        <f>IFERROR(_xll.qlIndexFixing(IndexON,D2341,TRUE,_xll.ohTrigger(RecalcTrigger,TriggerON)),NA())</f>
        <v>1.5300311890413809E-2</v>
      </c>
      <c r="H2341" s="42">
        <f>_xll.qlCalendarAdvance(Calendar,$H2340,B2341,"f",FALSE)</f>
        <v>55788</v>
      </c>
      <c r="I2341" s="177">
        <f>_xll.qlInterestRateIndexValueDate(Index1M,$H2341)</f>
        <v>55792</v>
      </c>
      <c r="J2341" s="182">
        <f>IFERROR(_xll.qlIndexFixing(Index1M,$H2341,TRUE,_xll.ohTrigger(RecalcTrigger,Trigger1M)),NA())</f>
        <v>1.5129766147696001E-2</v>
      </c>
      <c r="K2341" s="44">
        <f>IFERROR(_xll.qlIndexFixing(Index3M,H2341,TRUE,_xll.ohTrigger(RecalcTrigger,Trigger3M)),NA())</f>
        <v>1.5452553240535077E-2</v>
      </c>
      <c r="L2341" s="44">
        <f>IFERROR(_xll.qlIndexFixing(Index6M,$H2341,TRUE,_xll.ohTrigger(RecalcTrigger,Trigger6M)),NA())</f>
        <v>1.5356778348208642E-2</v>
      </c>
      <c r="M2341" s="183">
        <f>IFERROR(_xll.qlIndexFixing(Index1Y,$H2341,TRUE,_xll.ohTrigger(RecalcTrigger,Trigger1Y)),NA())</f>
        <v>1.5938635357855471E-2</v>
      </c>
      <c r="N2341" s="182">
        <f>IFERROR(_xll.qlIndexFixing(ONIndex1M,I2341,TRUE,_xll.ohTrigger(RecalcTrigger,Trigger1M)),NA())</f>
        <v>1.5130812738020083E-2</v>
      </c>
      <c r="O2341" s="44">
        <f>IFERROR(_xll.qlIndexFixing(ONIndex3M,I2341,TRUE,_xll.ohTrigger(RecalcTrigger,Trigger3M)),NA())</f>
        <v>1.5458041449507576E-2</v>
      </c>
      <c r="P2341" s="44">
        <f>IFERROR(_xll.qlIndexFixing(ONIndex6M,I2341,TRUE,_xll.ohTrigger(RecalcTrigger,Trigger6M)),NA())</f>
        <v>1.5329300969710857E-2</v>
      </c>
      <c r="Q2341" s="183">
        <f>IFERROR(_xll.qlIndexFixing(ONIndex1Y,I2341,TRUE,_xll.ohTrigger(RecalcTrigger,Trigger1Y)),NA())</f>
        <v>1.588835783755016E-2</v>
      </c>
    </row>
    <row r="2342" spans="2:17" x14ac:dyDescent="0.2">
      <c r="B2342" s="39" t="s">
        <v>42</v>
      </c>
      <c r="D2342" s="42">
        <f>_xll.qlCalendarAdvance(Calendar,$D2341,B2342,"f",FALSE)</f>
        <v>55795</v>
      </c>
      <c r="E2342" s="177">
        <f>_xll.qlInterestRateIndexValueDate(IndexON,D2342)</f>
        <v>55795</v>
      </c>
      <c r="F2342" s="193">
        <f>IFERROR(_xll.qlIndexFixing(IndexON,D2342,TRUE,_xll.ohTrigger(RecalcTrigger,TriggerON)),NA())</f>
        <v>1.5294916768784361E-2</v>
      </c>
      <c r="H2342" s="42">
        <f>_xll.qlCalendarAdvance(Calendar,$H2341,B2342,"f",FALSE)</f>
        <v>55795</v>
      </c>
      <c r="I2342" s="177">
        <f>_xll.qlInterestRateIndexValueDate(Index1M,$H2342)</f>
        <v>55799</v>
      </c>
      <c r="J2342" s="182">
        <f>IFERROR(_xll.qlIndexFixing(Index1M,$H2342,TRUE,_xll.ohTrigger(RecalcTrigger,Trigger1M)),NA())</f>
        <v>1.5124029712052081E-2</v>
      </c>
      <c r="K2342" s="44">
        <f>IFERROR(_xll.qlIndexFixing(Index3M,H2342,TRUE,_xll.ohTrigger(RecalcTrigger,Trigger3M)),NA())</f>
        <v>1.5446714041385656E-2</v>
      </c>
      <c r="L2342" s="44">
        <f>IFERROR(_xll.qlIndexFixing(Index6M,$H2342,TRUE,_xll.ohTrigger(RecalcTrigger,Trigger6M)),NA())</f>
        <v>1.5354514466201945E-2</v>
      </c>
      <c r="M2342" s="183">
        <f>IFERROR(_xll.qlIndexFixing(Index1Y,$H2342,TRUE,_xll.ohTrigger(RecalcTrigger,Trigger1Y)),NA())</f>
        <v>1.5935445424860899E-2</v>
      </c>
      <c r="N2342" s="182">
        <f>IFERROR(_xll.qlIndexFixing(ONIndex1M,I2342,TRUE,_xll.ohTrigger(RecalcTrigger,Trigger1M)),NA())</f>
        <v>1.5125147804058159E-2</v>
      </c>
      <c r="O2342" s="44">
        <f>IFERROR(_xll.qlIndexFixing(ONIndex3M,I2342,TRUE,_xll.ohTrigger(RecalcTrigger,Trigger3M)),NA())</f>
        <v>1.5452451576223325E-2</v>
      </c>
      <c r="P2342" s="44">
        <f>IFERROR(_xll.qlIndexFixing(ONIndex6M,I2342,TRUE,_xll.ohTrigger(RecalcTrigger,Trigger6M)),NA())</f>
        <v>1.5326659998349257E-2</v>
      </c>
      <c r="Q2342" s="183">
        <f>IFERROR(_xll.qlIndexFixing(ONIndex1Y,I2342,TRUE,_xll.ohTrigger(RecalcTrigger,Trigger1Y)),NA())</f>
        <v>1.5885652710307951E-2</v>
      </c>
    </row>
    <row r="2343" spans="2:17" x14ac:dyDescent="0.2">
      <c r="B2343" s="39" t="s">
        <v>42</v>
      </c>
      <c r="D2343" s="42">
        <f>_xll.qlCalendarAdvance(Calendar,$D2342,B2343,"f",FALSE)</f>
        <v>55802</v>
      </c>
      <c r="E2343" s="177">
        <f>_xll.qlInterestRateIndexValueDate(IndexON,D2343)</f>
        <v>55802</v>
      </c>
      <c r="F2343" s="193">
        <f>IFERROR(_xll.qlIndexFixing(IndexON,D2343,TRUE,_xll.ohTrigger(RecalcTrigger,TriggerON)),NA())</f>
        <v>1.5289484306624246E-2</v>
      </c>
      <c r="H2343" s="42">
        <f>_xll.qlCalendarAdvance(Calendar,$H2342,B2343,"f",FALSE)</f>
        <v>55802</v>
      </c>
      <c r="I2343" s="177">
        <f>_xll.qlInterestRateIndexValueDate(Index1M,$H2343)</f>
        <v>55806</v>
      </c>
      <c r="J2343" s="182">
        <f>IFERROR(_xll.qlIndexFixing(Index1M,$H2343,TRUE,_xll.ohTrigger(RecalcTrigger,Trigger1M)),NA())</f>
        <v>1.5118258572168681E-2</v>
      </c>
      <c r="K2343" s="44">
        <f>IFERROR(_xll.qlIndexFixing(Index3M,H2343,TRUE,_xll.ohTrigger(RecalcTrigger,Trigger3M)),NA())</f>
        <v>1.5440838103878661E-2</v>
      </c>
      <c r="L2343" s="44">
        <f>IFERROR(_xll.qlIndexFixing(Index6M,$H2343,TRUE,_xll.ohTrigger(RecalcTrigger,Trigger6M)),NA())</f>
        <v>1.535194942788745E-2</v>
      </c>
      <c r="M2343" s="183">
        <f>IFERROR(_xll.qlIndexFixing(Index1Y,$H2343,TRUE,_xll.ohTrigger(RecalcTrigger,Trigger1Y)),NA())</f>
        <v>1.5932238103861206E-2</v>
      </c>
      <c r="N2343" s="182">
        <f>IFERROR(_xll.qlIndexFixing(ONIndex1M,I2343,TRUE,_xll.ohTrigger(RecalcTrigger,Trigger1M)),NA())</f>
        <v>1.511944830278722E-2</v>
      </c>
      <c r="O2343" s="44">
        <f>IFERROR(_xll.qlIndexFixing(ONIndex3M,I2343,TRUE,_xll.ohTrigger(RecalcTrigger,Trigger3M)),NA())</f>
        <v>1.5446825448899304E-2</v>
      </c>
      <c r="P2343" s="44">
        <f>IFERROR(_xll.qlIndexFixing(ONIndex6M,I2343,TRUE,_xll.ohTrigger(RecalcTrigger,Trigger6M)),NA())</f>
        <v>1.5324037295334492E-2</v>
      </c>
      <c r="Q2343" s="183">
        <f>IFERROR(_xll.qlIndexFixing(ONIndex1Y,I2343,TRUE,_xll.ohTrigger(RecalcTrigger,Trigger1Y)),NA())</f>
        <v>1.588293113877981E-2</v>
      </c>
    </row>
    <row r="2344" spans="2:17" x14ac:dyDescent="0.2">
      <c r="B2344" s="39" t="s">
        <v>42</v>
      </c>
      <c r="D2344" s="42">
        <f>_xll.qlCalendarAdvance(Calendar,$D2343,B2344,"f",FALSE)</f>
        <v>55809</v>
      </c>
      <c r="E2344" s="177">
        <f>_xll.qlInterestRateIndexValueDate(IndexON,D2344)</f>
        <v>55809</v>
      </c>
      <c r="F2344" s="193">
        <f>IFERROR(_xll.qlIndexFixing(IndexON,D2344,TRUE,_xll.ohTrigger(RecalcTrigger,TriggerON)),NA())</f>
        <v>1.5284014446299565E-2</v>
      </c>
      <c r="H2344" s="42">
        <f>_xll.qlCalendarAdvance(Calendar,$H2343,B2344,"f",FALSE)</f>
        <v>55809</v>
      </c>
      <c r="I2344" s="177">
        <f>_xll.qlInterestRateIndexValueDate(Index1M,$H2344)</f>
        <v>55813</v>
      </c>
      <c r="J2344" s="182">
        <f>IFERROR(_xll.qlIndexFixing(Index1M,$H2344,TRUE,_xll.ohTrigger(RecalcTrigger,Trigger1M)),NA())</f>
        <v>1.5112452676311698E-2</v>
      </c>
      <c r="K2344" s="44">
        <f>IFERROR(_xll.qlIndexFixing(Index3M,H2344,TRUE,_xll.ohTrigger(RecalcTrigger,Trigger3M)),NA())</f>
        <v>1.5434925371647876E-2</v>
      </c>
      <c r="L2344" s="44">
        <f>IFERROR(_xll.qlIndexFixing(Index6M,$H2344,TRUE,_xll.ohTrigger(RecalcTrigger,Trigger6M)),NA())</f>
        <v>1.5349563499742286E-2</v>
      </c>
      <c r="M2344" s="183">
        <f>IFERROR(_xll.qlIndexFixing(Index1Y,$H2344,TRUE,_xll.ohTrigger(RecalcTrigger,Trigger1Y)),NA())</f>
        <v>1.5929013368233529E-2</v>
      </c>
      <c r="N2344" s="182">
        <f>IFERROR(_xll.qlIndexFixing(ONIndex1M,I2344,TRUE,_xll.ohTrigger(RecalcTrigger,Trigger1M)),NA())</f>
        <v>1.5113714182568572E-2</v>
      </c>
      <c r="O2344" s="44">
        <f>IFERROR(_xll.qlIndexFixing(ONIndex3M,I2344,TRUE,_xll.ohTrigger(RecalcTrigger,Trigger3M)),NA())</f>
        <v>1.5441163011100656E-2</v>
      </c>
      <c r="P2344" s="44">
        <f>IFERROR(_xll.qlIndexFixing(ONIndex6M,I2344,TRUE,_xll.ohTrigger(RecalcTrigger,Trigger6M)),NA())</f>
        <v>1.5321432906230115E-2</v>
      </c>
      <c r="Q2344" s="183">
        <f>IFERROR(_xll.qlIndexFixing(ONIndex1Y,I2344,TRUE,_xll.ohTrigger(RecalcTrigger,Trigger1Y)),NA())</f>
        <v>1.5880193096586837E-2</v>
      </c>
    </row>
    <row r="2345" spans="2:17" x14ac:dyDescent="0.2">
      <c r="B2345" s="39" t="s">
        <v>42</v>
      </c>
      <c r="D2345" s="42">
        <f>_xll.qlCalendarAdvance(Calendar,$D2344,B2345,"f",FALSE)</f>
        <v>55816</v>
      </c>
      <c r="E2345" s="177">
        <f>_xll.qlInterestRateIndexValueDate(IndexON,D2345)</f>
        <v>55816</v>
      </c>
      <c r="F2345" s="193">
        <f>IFERROR(_xll.qlIndexFixing(IndexON,D2345,TRUE,_xll.ohTrigger(RecalcTrigger,TriggerON)),NA())</f>
        <v>1.5278507131055719E-2</v>
      </c>
      <c r="H2345" s="42">
        <f>_xll.qlCalendarAdvance(Calendar,$H2344,B2345,"f",FALSE)</f>
        <v>55816</v>
      </c>
      <c r="I2345" s="177">
        <f>_xll.qlInterestRateIndexValueDate(Index1M,$H2345)</f>
        <v>55820</v>
      </c>
      <c r="J2345" s="182">
        <f>IFERROR(_xll.qlIndexFixing(Index1M,$H2345,TRUE,_xll.ohTrigger(RecalcTrigger,Trigger1M)),NA())</f>
        <v>1.5106611972752187E-2</v>
      </c>
      <c r="K2345" s="44">
        <f>IFERROR(_xll.qlIndexFixing(Index3M,H2345,TRUE,_xll.ohTrigger(RecalcTrigger,Trigger3M)),NA())</f>
        <v>1.5428975788321003E-2</v>
      </c>
      <c r="L2345" s="44">
        <f>IFERROR(_xll.qlIndexFixing(Index6M,$H2345,TRUE,_xll.ohTrigger(RecalcTrigger,Trigger6M)),NA())</f>
        <v>1.5347196653863877E-2</v>
      </c>
      <c r="M2345" s="183">
        <f>IFERROR(_xll.qlIndexFixing(Index1Y,$H2345,TRUE,_xll.ohTrigger(RecalcTrigger,Trigger1Y)),NA())</f>
        <v>1.5925771191355433E-2</v>
      </c>
      <c r="N2345" s="182">
        <f>IFERROR(_xll.qlIndexFixing(ONIndex1M,I2345,TRUE,_xll.ohTrigger(RecalcTrigger,Trigger1M)),NA())</f>
        <v>1.5107945391763522E-2</v>
      </c>
      <c r="O2345" s="44">
        <f>IFERROR(_xll.qlIndexFixing(ONIndex3M,I2345,TRUE,_xll.ohTrigger(RecalcTrigger,Trigger3M)),NA())</f>
        <v>1.543546420647246E-2</v>
      </c>
      <c r="P2345" s="44">
        <f>IFERROR(_xll.qlIndexFixing(ONIndex6M,I2345,TRUE,_xll.ohTrigger(RecalcTrigger,Trigger6M)),NA())</f>
        <v>1.5318846876199999E-2</v>
      </c>
      <c r="Q2345" s="183">
        <f>IFERROR(_xll.qlIndexFixing(ONIndex1Y,I2345,TRUE,_xll.ohTrigger(RecalcTrigger,Trigger1Y)),NA())</f>
        <v>1.587743855719026E-2</v>
      </c>
    </row>
    <row r="2346" spans="2:17" x14ac:dyDescent="0.2">
      <c r="B2346" s="39" t="s">
        <v>42</v>
      </c>
      <c r="D2346" s="42">
        <f>_xll.qlCalendarAdvance(Calendar,$D2345,B2346,"f",FALSE)</f>
        <v>55823</v>
      </c>
      <c r="E2346" s="177">
        <f>_xll.qlInterestRateIndexValueDate(IndexON,D2346)</f>
        <v>55823</v>
      </c>
      <c r="F2346" s="193">
        <f>IFERROR(_xll.qlIndexFixing(IndexON,D2346,TRUE,_xll.ohTrigger(RecalcTrigger,TriggerON)),NA())</f>
        <v>1.5272962303978233E-2</v>
      </c>
      <c r="H2346" s="42">
        <f>_xll.qlCalendarAdvance(Calendar,$H2345,B2346,"f",FALSE)</f>
        <v>55823</v>
      </c>
      <c r="I2346" s="177">
        <f>_xll.qlInterestRateIndexValueDate(Index1M,$H2346)</f>
        <v>55827</v>
      </c>
      <c r="J2346" s="182">
        <f>IFERROR(_xll.qlIndexFixing(Index1M,$H2346,TRUE,_xll.ohTrigger(RecalcTrigger,Trigger1M)),NA())</f>
        <v>1.5100842473262155E-2</v>
      </c>
      <c r="K2346" s="44">
        <f>IFERROR(_xll.qlIndexFixing(Index3M,H2346,TRUE,_xll.ohTrigger(RecalcTrigger,Trigger3M)),NA())</f>
        <v>1.5422989297533565E-2</v>
      </c>
      <c r="L2346" s="44">
        <f>IFERROR(_xll.qlIndexFixing(Index6M,$H2346,TRUE,_xll.ohTrigger(RecalcTrigger,Trigger6M)),NA())</f>
        <v>1.5344848935945784E-2</v>
      </c>
      <c r="M2346" s="183">
        <f>IFERROR(_xll.qlIndexFixing(Index1Y,$H2346,TRUE,_xll.ohTrigger(RecalcTrigger,Trigger1Y)),NA())</f>
        <v>1.5922511546606465E-2</v>
      </c>
      <c r="N2346" s="182">
        <f>IFERROR(_xll.qlIndexFixing(ONIndex1M,I2346,TRUE,_xll.ohTrigger(RecalcTrigger,Trigger1M)),NA())</f>
        <v>1.5102141878413633E-2</v>
      </c>
      <c r="O2346" s="44">
        <f>IFERROR(_xll.qlIndexFixing(ONIndex3M,I2346,TRUE,_xll.ohTrigger(RecalcTrigger,Trigger3M)),NA())</f>
        <v>1.5429728978899604E-2</v>
      </c>
      <c r="P2346" s="44">
        <f>IFERROR(_xll.qlIndexFixing(ONIndex6M,I2346,TRUE,_xll.ohTrigger(RecalcTrigger,Trigger6M)),NA())</f>
        <v>1.5316279250967568E-2</v>
      </c>
      <c r="Q2346" s="183">
        <f>IFERROR(_xll.qlIndexFixing(ONIndex1Y,I2346,TRUE,_xll.ohTrigger(RecalcTrigger,Trigger1Y)),NA())</f>
        <v>1.5874667494450989E-2</v>
      </c>
    </row>
    <row r="2347" spans="2:17" x14ac:dyDescent="0.2">
      <c r="B2347" s="39" t="s">
        <v>42</v>
      </c>
      <c r="D2347" s="42">
        <f>_xll.qlCalendarAdvance(Calendar,$D2346,B2347,"f",FALSE)</f>
        <v>55830</v>
      </c>
      <c r="E2347" s="177">
        <f>_xll.qlInterestRateIndexValueDate(IndexON,D2347)</f>
        <v>55830</v>
      </c>
      <c r="F2347" s="193">
        <f>IFERROR(_xll.qlIndexFixing(IndexON,D2347,TRUE,_xll.ohTrigger(RecalcTrigger,TriggerON)),NA())</f>
        <v>1.5267379907593082E-2</v>
      </c>
      <c r="H2347" s="42">
        <f>_xll.qlCalendarAdvance(Calendar,$H2346,B2347,"f",FALSE)</f>
        <v>55830</v>
      </c>
      <c r="I2347" s="177">
        <f>_xll.qlInterestRateIndexValueDate(Index1M,$H2347)</f>
        <v>55834</v>
      </c>
      <c r="J2347" s="182">
        <f>IFERROR(_xll.qlIndexFixing(Index1M,$H2347,TRUE,_xll.ohTrigger(RecalcTrigger,Trigger1M)),NA())</f>
        <v>1.5094934744758426E-2</v>
      </c>
      <c r="K2347" s="44">
        <f>IFERROR(_xll.qlIndexFixing(Index3M,H2347,TRUE,_xll.ohTrigger(RecalcTrigger,Trigger3M)),NA())</f>
        <v>1.5416965842916738E-2</v>
      </c>
      <c r="L2347" s="44">
        <f>IFERROR(_xll.qlIndexFixing(Index6M,$H2347,TRUE,_xll.ohTrigger(RecalcTrigger,Trigger6M)),NA())</f>
        <v>1.5342520391679805E-2</v>
      </c>
      <c r="M2347" s="183">
        <f>IFERROR(_xll.qlIndexFixing(Index1Y,$H2347,TRUE,_xll.ohTrigger(RecalcTrigger,Trigger1Y)),NA())</f>
        <v>1.5919234407367255E-2</v>
      </c>
      <c r="N2347" s="182">
        <f>IFERROR(_xll.qlIndexFixing(ONIndex1M,I2347,TRUE,_xll.ohTrigger(RecalcTrigger,Trigger1M)),NA())</f>
        <v>1.5096303590880211E-2</v>
      </c>
      <c r="O2347" s="44">
        <f>IFERROR(_xll.qlIndexFixing(ONIndex3M,I2347,TRUE,_xll.ohTrigger(RecalcTrigger,Trigger3M)),NA())</f>
        <v>1.5423957271867295E-2</v>
      </c>
      <c r="P2347" s="44">
        <f>IFERROR(_xll.qlIndexFixing(ONIndex6M,I2347,TRUE,_xll.ohTrigger(RecalcTrigger,Trigger6M)),NA())</f>
        <v>1.5313730075776633E-2</v>
      </c>
      <c r="Q2347" s="183">
        <f>IFERROR(_xll.qlIndexFixing(ONIndex1Y,I2347,TRUE,_xll.ohTrigger(RecalcTrigger,Trigger1Y)),NA())</f>
        <v>1.5871879881830253E-2</v>
      </c>
    </row>
    <row r="2348" spans="2:17" x14ac:dyDescent="0.2">
      <c r="B2348" s="39" t="s">
        <v>42</v>
      </c>
      <c r="D2348" s="42">
        <f>_xll.qlCalendarAdvance(Calendar,$D2347,B2348,"f",FALSE)</f>
        <v>55837</v>
      </c>
      <c r="E2348" s="177">
        <f>_xll.qlInterestRateIndexValueDate(IndexON,D2348)</f>
        <v>55837</v>
      </c>
      <c r="F2348" s="193">
        <f>IFERROR(_xll.qlIndexFixing(IndexON,D2348,TRUE,_xll.ohTrigger(RecalcTrigger,TriggerON)),NA())</f>
        <v>1.5261759884825921E-2</v>
      </c>
      <c r="H2348" s="42">
        <f>_xll.qlCalendarAdvance(Calendar,$H2347,B2348,"f",FALSE)</f>
        <v>55837</v>
      </c>
      <c r="I2348" s="177">
        <f>_xll.qlInterestRateIndexValueDate(Index1M,$H2348)</f>
        <v>55841</v>
      </c>
      <c r="J2348" s="182">
        <f>IFERROR(_xll.qlIndexFixing(Index1M,$H2348,TRUE,_xll.ohTrigger(RecalcTrigger,Trigger1M)),NA())</f>
        <v>1.5088992058412742E-2</v>
      </c>
      <c r="K2348" s="44">
        <f>IFERROR(_xll.qlIndexFixing(Index3M,H2348,TRUE,_xll.ohTrigger(RecalcTrigger,Trigger3M)),NA())</f>
        <v>1.5410905368106043E-2</v>
      </c>
      <c r="L2348" s="44">
        <f>IFERROR(_xll.qlIndexFixing(Index6M,$H2348,TRUE,_xll.ohTrigger(RecalcTrigger,Trigger6M)),NA())</f>
        <v>1.5340211066759504E-2</v>
      </c>
      <c r="M2348" s="183">
        <f>IFERROR(_xll.qlIndexFixing(Index1Y,$H2348,TRUE,_xll.ohTrigger(RecalcTrigger,Trigger1Y)),NA())</f>
        <v>1.5915939747019315E-2</v>
      </c>
      <c r="N2348" s="182">
        <f>IFERROR(_xll.qlIndexFixing(ONIndex1M,I2348,TRUE,_xll.ohTrigger(RecalcTrigger,Trigger1M)),NA())</f>
        <v>1.50904304776045E-2</v>
      </c>
      <c r="O2348" s="44">
        <f>IFERROR(_xll.qlIndexFixing(ONIndex3M,I2348,TRUE,_xll.ohTrigger(RecalcTrigger,Trigger3M)),NA())</f>
        <v>1.5418149029100547E-2</v>
      </c>
      <c r="P2348" s="44">
        <f>IFERROR(_xll.qlIndexFixing(ONIndex6M,I2348,TRUE,_xll.ohTrigger(RecalcTrigger,Trigger6M)),NA())</f>
        <v>1.5311199396030872E-2</v>
      </c>
      <c r="Q2348" s="183">
        <f>IFERROR(_xll.qlIndexFixing(ONIndex1Y,I2348,TRUE,_xll.ohTrigger(RecalcTrigger,Trigger1Y)),NA())</f>
        <v>1.5869075693109025E-2</v>
      </c>
    </row>
    <row r="2349" spans="2:17" x14ac:dyDescent="0.2">
      <c r="B2349" s="39" t="s">
        <v>42</v>
      </c>
      <c r="D2349" s="42">
        <f>_xll.qlCalendarAdvance(Calendar,$D2348,B2349,"f",FALSE)</f>
        <v>55844</v>
      </c>
      <c r="E2349" s="177">
        <f>_xll.qlInterestRateIndexValueDate(IndexON,D2349)</f>
        <v>55844</v>
      </c>
      <c r="F2349" s="193">
        <f>IFERROR(_xll.qlIndexFixing(IndexON,D2349,TRUE,_xll.ohTrigger(RecalcTrigger,TriggerON)),NA())</f>
        <v>1.525610217868234E-2</v>
      </c>
      <c r="H2349" s="42">
        <f>_xll.qlCalendarAdvance(Calendar,$H2348,B2349,"f",FALSE)</f>
        <v>55844</v>
      </c>
      <c r="I2349" s="177">
        <f>_xll.qlInterestRateIndexValueDate(Index1M,$H2349)</f>
        <v>55848</v>
      </c>
      <c r="J2349" s="182">
        <f>IFERROR(_xll.qlIndexFixing(Index1M,$H2349,TRUE,_xll.ohTrigger(RecalcTrigger,Trigger1M)),NA())</f>
        <v>1.5082785464941573E-2</v>
      </c>
      <c r="K2349" s="44">
        <f>IFERROR(_xll.qlIndexFixing(Index3M,H2349,TRUE,_xll.ohTrigger(RecalcTrigger,Trigger3M)),NA())</f>
        <v>1.5404807816738742E-2</v>
      </c>
      <c r="L2349" s="44">
        <f>IFERROR(_xll.qlIndexFixing(Index6M,$H2349,TRUE,_xll.ohTrigger(RecalcTrigger,Trigger6M)),NA())</f>
        <v>1.5337921006877997E-2</v>
      </c>
      <c r="M2349" s="183">
        <f>IFERROR(_xll.qlIndexFixing(Index1Y,$H2349,TRUE,_xll.ohTrigger(RecalcTrigger,Trigger1Y)),NA())</f>
        <v>1.5912627538945692E-2</v>
      </c>
      <c r="N2349" s="182">
        <f>IFERROR(_xll.qlIndexFixing(ONIndex1M,I2349,TRUE,_xll.ohTrigger(RecalcTrigger,Trigger1M)),NA())</f>
        <v>1.5084522486707996E-2</v>
      </c>
      <c r="O2349" s="44">
        <f>IFERROR(_xll.qlIndexFixing(ONIndex3M,I2349,TRUE,_xll.ohTrigger(RecalcTrigger,Trigger3M)),NA())</f>
        <v>1.541230419448425E-2</v>
      </c>
      <c r="P2349" s="44">
        <f>IFERROR(_xll.qlIndexFixing(ONIndex6M,I2349,TRUE,_xll.ohTrigger(RecalcTrigger,Trigger6M)),NA())</f>
        <v>1.5308687257054032E-2</v>
      </c>
      <c r="Q2349" s="183">
        <f>IFERROR(_xll.qlIndexFixing(ONIndex1Y,I2349,TRUE,_xll.ohTrigger(RecalcTrigger,Trigger1Y)),NA())</f>
        <v>1.5866254901908405E-2</v>
      </c>
    </row>
    <row r="2350" spans="2:17" x14ac:dyDescent="0.2">
      <c r="B2350" s="39" t="s">
        <v>42</v>
      </c>
      <c r="D2350" s="42">
        <f>_xll.qlCalendarAdvance(Calendar,$D2349,B2350,"f",FALSE)</f>
        <v>55851</v>
      </c>
      <c r="E2350" s="177">
        <f>_xll.qlInterestRateIndexValueDate(IndexON,D2350)</f>
        <v>55851</v>
      </c>
      <c r="F2350" s="193">
        <f>IFERROR(_xll.qlIndexFixing(IndexON,D2350,TRUE,_xll.ohTrigger(RecalcTrigger,TriggerON)),NA())</f>
        <v>1.5250406732087995E-2</v>
      </c>
      <c r="H2350" s="42">
        <f>_xll.qlCalendarAdvance(Calendar,$H2349,B2350,"f",FALSE)</f>
        <v>55851</v>
      </c>
      <c r="I2350" s="177">
        <f>_xll.qlInterestRateIndexValueDate(Index1M,$H2350)</f>
        <v>55855</v>
      </c>
      <c r="J2350" s="182">
        <f>IFERROR(_xll.qlIndexFixing(Index1M,$H2350,TRUE,_xll.ohTrigger(RecalcTrigger,Trigger1M)),NA())</f>
        <v>1.5076884528723201E-2</v>
      </c>
      <c r="K2350" s="44">
        <f>IFERROR(_xll.qlIndexFixing(Index3M,H2350,TRUE,_xll.ohTrigger(RecalcTrigger,Trigger3M)),NA())</f>
        <v>1.5398789429511183E-2</v>
      </c>
      <c r="L2350" s="44">
        <f>IFERROR(_xll.qlIndexFixing(Index6M,$H2350,TRUE,_xll.ohTrigger(RecalcTrigger,Trigger6M)),NA())</f>
        <v>1.53356502577306E-2</v>
      </c>
      <c r="M2350" s="183">
        <f>IFERROR(_xll.qlIndexFixing(Index1Y,$H2350,TRUE,_xll.ohTrigger(RecalcTrigger,Trigger1Y)),NA())</f>
        <v>1.5909297756531403E-2</v>
      </c>
      <c r="N2350" s="182">
        <f>IFERROR(_xll.qlIndexFixing(ONIndex1M,I2350,TRUE,_xll.ohTrigger(RecalcTrigger,Trigger1M)),NA())</f>
        <v>1.5078579566552008E-2</v>
      </c>
      <c r="O2350" s="44">
        <f>IFERROR(_xll.qlIndexFixing(ONIndex3M,I2350,TRUE,_xll.ohTrigger(RecalcTrigger,Trigger3M)),NA())</f>
        <v>1.5406422711423673E-2</v>
      </c>
      <c r="P2350" s="44">
        <f>IFERROR(_xll.qlIndexFixing(ONIndex6M,I2350,TRUE,_xll.ohTrigger(RecalcTrigger,Trigger6M)),NA())</f>
        <v>1.5306193704489601E-2</v>
      </c>
      <c r="Q2350" s="183">
        <f>IFERROR(_xll.qlIndexFixing(ONIndex1Y,I2350,TRUE,_xll.ohTrigger(RecalcTrigger,Trigger1Y)),NA())</f>
        <v>1.5863417481769559E-2</v>
      </c>
    </row>
    <row r="2351" spans="2:17" x14ac:dyDescent="0.2">
      <c r="B2351" s="39" t="s">
        <v>42</v>
      </c>
      <c r="D2351" s="42">
        <f>_xll.qlCalendarAdvance(Calendar,$D2350,B2351,"f",FALSE)</f>
        <v>55858</v>
      </c>
      <c r="E2351" s="177">
        <f>_xll.qlInterestRateIndexValueDate(IndexON,D2351)</f>
        <v>55858</v>
      </c>
      <c r="F2351" s="193">
        <f>IFERROR(_xll.qlIndexFixing(IndexON,D2351,TRUE,_xll.ohTrigger(RecalcTrigger,TriggerON)),NA())</f>
        <v>1.5244673487728733E-2</v>
      </c>
      <c r="H2351" s="42">
        <f>_xll.qlCalendarAdvance(Calendar,$H2350,B2351,"f",FALSE)</f>
        <v>55858</v>
      </c>
      <c r="I2351" s="177">
        <f>_xll.qlInterestRateIndexValueDate(Index1M,$H2351)</f>
        <v>55862</v>
      </c>
      <c r="J2351" s="182">
        <f>IFERROR(_xll.qlIndexFixing(Index1M,$H2351,TRUE,_xll.ohTrigger(RecalcTrigger,Trigger1M)),NA())</f>
        <v>1.5070833892553041E-2</v>
      </c>
      <c r="K2351" s="44">
        <f>IFERROR(_xll.qlIndexFixing(Index3M,H2351,TRUE,_xll.ohTrigger(RecalcTrigger,Trigger3M)),NA())</f>
        <v>1.5392620486292074E-2</v>
      </c>
      <c r="L2351" s="44">
        <f>IFERROR(_xll.qlIndexFixing(Index6M,$H2351,TRUE,_xll.ohTrigger(RecalcTrigger,Trigger6M)),NA())</f>
        <v>1.5333398865010435E-2</v>
      </c>
      <c r="M2351" s="183">
        <f>IFERROR(_xll.qlIndexFixing(Index1Y,$H2351,TRUE,_xll.ohTrigger(RecalcTrigger,Trigger1Y)),NA())</f>
        <v>1.5905950373161244E-2</v>
      </c>
      <c r="N2351" s="182">
        <f>IFERROR(_xll.qlIndexFixing(ONIndex1M,I2351,TRUE,_xll.ohTrigger(RecalcTrigger,Trigger1M)),NA())</f>
        <v>1.5072601665417906E-2</v>
      </c>
      <c r="O2351" s="44">
        <f>IFERROR(_xll.qlIndexFixing(ONIndex3M,I2351,TRUE,_xll.ohTrigger(RecalcTrigger,Trigger3M)),NA())</f>
        <v>1.5400504523723768E-2</v>
      </c>
      <c r="P2351" s="44">
        <f>IFERROR(_xll.qlIndexFixing(ONIndex6M,I2351,TRUE,_xll.ohTrigger(RecalcTrigger,Trigger6M)),NA())</f>
        <v>1.530371878334158E-2</v>
      </c>
      <c r="Q2351" s="183">
        <f>IFERROR(_xll.qlIndexFixing(ONIndex1Y,I2351,TRUE,_xll.ohTrigger(RecalcTrigger,Trigger1Y)),NA())</f>
        <v>1.5860563406153716E-2</v>
      </c>
    </row>
    <row r="2352" spans="2:17" x14ac:dyDescent="0.2">
      <c r="B2352" s="39" t="s">
        <v>42</v>
      </c>
      <c r="D2352" s="42">
        <f>_xll.qlCalendarAdvance(Calendar,$D2351,B2352,"f",FALSE)</f>
        <v>55865</v>
      </c>
      <c r="E2352" s="177">
        <f>_xll.qlInterestRateIndexValueDate(IndexON,D2352)</f>
        <v>55865</v>
      </c>
      <c r="F2352" s="193">
        <f>IFERROR(_xll.qlIndexFixing(IndexON,D2352,TRUE,_xll.ohTrigger(RecalcTrigger,TriggerON)),NA())</f>
        <v>1.5238902388610143E-2</v>
      </c>
      <c r="H2352" s="42">
        <f>_xll.qlCalendarAdvance(Calendar,$H2351,B2352,"f",FALSE)</f>
        <v>55865</v>
      </c>
      <c r="I2352" s="177">
        <f>_xll.qlInterestRateIndexValueDate(Index1M,$H2352)</f>
        <v>55869</v>
      </c>
      <c r="J2352" s="182">
        <f>IFERROR(_xll.qlIndexFixing(Index1M,$H2352,TRUE,_xll.ohTrigger(RecalcTrigger,Trigger1M)),NA())</f>
        <v>1.5064748086554541E-2</v>
      </c>
      <c r="K2352" s="44">
        <f>IFERROR(_xll.qlIndexFixing(Index3M,H2352,TRUE,_xll.ohTrigger(RecalcTrigger,Trigger3M)),NA())</f>
        <v>1.5386414302942861E-2</v>
      </c>
      <c r="L2352" s="44">
        <f>IFERROR(_xll.qlIndexFixing(Index6M,$H2352,TRUE,_xll.ohTrigger(RecalcTrigger,Trigger6M)),NA())</f>
        <v>1.5331166874413254E-2</v>
      </c>
      <c r="M2352" s="183">
        <f>IFERROR(_xll.qlIndexFixing(Index1Y,$H2352,TRUE,_xll.ohTrigger(RecalcTrigger,Trigger1Y)),NA())</f>
        <v>1.5902585362222419E-2</v>
      </c>
      <c r="N2352" s="182">
        <f>IFERROR(_xll.qlIndexFixing(ONIndex1M,I2352,TRUE,_xll.ohTrigger(RecalcTrigger,Trigger1M)),NA())</f>
        <v>1.5066588731507125E-2</v>
      </c>
      <c r="O2352" s="44">
        <f>IFERROR(_xll.qlIndexFixing(ONIndex3M,I2352,TRUE,_xll.ohTrigger(RecalcTrigger,Trigger3M)),NA())</f>
        <v>1.5394549575029615E-2</v>
      </c>
      <c r="P2352" s="44">
        <f>IFERROR(_xll.qlIndexFixing(ONIndex6M,I2352,TRUE,_xll.ohTrigger(RecalcTrigger,Trigger6M)),NA())</f>
        <v>1.5301262539573202E-2</v>
      </c>
      <c r="Q2352" s="183">
        <f>IFERROR(_xll.qlIndexFixing(ONIndex1Y,I2352,TRUE,_xll.ohTrigger(RecalcTrigger,Trigger1Y)),NA())</f>
        <v>1.5857692649241528E-2</v>
      </c>
    </row>
    <row r="2353" spans="2:17" x14ac:dyDescent="0.2">
      <c r="B2353" s="39" t="s">
        <v>42</v>
      </c>
      <c r="D2353" s="42">
        <f>_xll.qlCalendarAdvance(Calendar,$D2352,B2353,"f",FALSE)</f>
        <v>55872</v>
      </c>
      <c r="E2353" s="177">
        <f>_xll.qlInterestRateIndexValueDate(IndexON,D2353)</f>
        <v>55872</v>
      </c>
      <c r="F2353" s="193">
        <f>IFERROR(_xll.qlIndexFixing(IndexON,D2353,TRUE,_xll.ohTrigger(RecalcTrigger,TriggerON)),NA())</f>
        <v>1.523309337765788E-2</v>
      </c>
      <c r="H2353" s="42">
        <f>_xll.qlCalendarAdvance(Calendar,$H2352,B2353,"f",FALSE)</f>
        <v>55872</v>
      </c>
      <c r="I2353" s="177">
        <f>_xll.qlInterestRateIndexValueDate(Index1M,$H2353)</f>
        <v>55876</v>
      </c>
      <c r="J2353" s="182">
        <f>IFERROR(_xll.qlIndexFixing(Index1M,$H2353,TRUE,_xll.ohTrigger(RecalcTrigger,Trigger1M)),NA())</f>
        <v>1.5058627058998755E-2</v>
      </c>
      <c r="K2353" s="44">
        <f>IFERROR(_xll.qlIndexFixing(Index3M,H2353,TRUE,_xll.ohTrigger(RecalcTrigger,Trigger3M)),NA())</f>
        <v>1.5380170823105993E-2</v>
      </c>
      <c r="L2353" s="44">
        <f>IFERROR(_xll.qlIndexFixing(Index6M,$H2353,TRUE,_xll.ohTrigger(RecalcTrigger,Trigger6M)),NA())</f>
        <v>1.5328954331633057E-2</v>
      </c>
      <c r="M2353" s="183">
        <f>IFERROR(_xll.qlIndexFixing(Index1Y,$H2353,TRUE,_xll.ohTrigger(RecalcTrigger,Trigger1Y)),NA())</f>
        <v>1.5899202697103227E-2</v>
      </c>
      <c r="N2353" s="182">
        <f>IFERROR(_xll.qlIndexFixing(ONIndex1M,I2353,TRUE,_xll.ohTrigger(RecalcTrigger,Trigger1M)),NA())</f>
        <v>1.5058567559433911E-2</v>
      </c>
      <c r="O2353" s="44">
        <f>IFERROR(_xll.qlIndexFixing(ONIndex3M,I2353,TRUE,_xll.ohTrigger(RecalcTrigger,Trigger3M)),NA())</f>
        <v>1.5386635962038042E-2</v>
      </c>
      <c r="P2353" s="44">
        <f>IFERROR(_xll.qlIndexFixing(ONIndex6M,I2353,TRUE,_xll.ohTrigger(RecalcTrigger,Trigger6M)),NA())</f>
        <v>1.5298436307631391E-2</v>
      </c>
      <c r="Q2353" s="183">
        <f>IFERROR(_xll.qlIndexFixing(ONIndex1Y,I2353,TRUE,_xll.ohTrigger(RecalcTrigger,Trigger1Y)),NA())</f>
        <v>1.5854260628174188E-2</v>
      </c>
    </row>
    <row r="2354" spans="2:17" x14ac:dyDescent="0.2">
      <c r="B2354" s="39" t="s">
        <v>42</v>
      </c>
      <c r="D2354" s="42">
        <f>_xll.qlCalendarAdvance(Calendar,$D2353,B2354,"f",FALSE)</f>
        <v>55880</v>
      </c>
      <c r="E2354" s="177">
        <f>_xll.qlInterestRateIndexValueDate(IndexON,D2354)</f>
        <v>55880</v>
      </c>
      <c r="F2354" s="193">
        <f>IFERROR(_xll.qlIndexFixing(IndexON,D2354,TRUE,_xll.ohTrigger(RecalcTrigger,TriggerON)),NA())</f>
        <v>1.522621253925216E-2</v>
      </c>
      <c r="H2354" s="42">
        <f>_xll.qlCalendarAdvance(Calendar,$H2353,B2354,"f",FALSE)</f>
        <v>55880</v>
      </c>
      <c r="I2354" s="177">
        <f>_xll.qlInterestRateIndexValueDate(Index1M,$H2354)</f>
        <v>55884</v>
      </c>
      <c r="J2354" s="182">
        <f>IFERROR(_xll.qlIndexFixing(Index1M,$H2354,TRUE,_xll.ohTrigger(RecalcTrigger,Trigger1M)),NA())</f>
        <v>1.5051588404142375E-2</v>
      </c>
      <c r="K2354" s="44">
        <f>IFERROR(_xll.qlIndexFixing(Index3M,H2354,TRUE,_xll.ohTrigger(RecalcTrigger,Trigger3M)),NA())</f>
        <v>1.5373117863683561E-2</v>
      </c>
      <c r="L2354" s="44">
        <f>IFERROR(_xll.qlIndexFixing(Index6M,$H2354,TRUE,_xll.ohTrigger(RecalcTrigger,Trigger6M)),NA())</f>
        <v>1.5326273939176118E-2</v>
      </c>
      <c r="M2354" s="183">
        <f>IFERROR(_xll.qlIndexFixing(Index1Y,$H2354,TRUE,_xll.ohTrigger(RecalcTrigger,Trigger1Y)),NA())</f>
        <v>1.5895315142610552E-2</v>
      </c>
      <c r="N2354" s="182">
        <f>IFERROR(_xll.qlIndexFixing(ONIndex1M,I2354,TRUE,_xll.ohTrigger(RecalcTrigger,Trigger1M)),NA())</f>
        <v>1.5052468820346832E-2</v>
      </c>
      <c r="O2354" s="44">
        <f>IFERROR(_xll.qlIndexFixing(ONIndex3M,I2354,TRUE,_xll.ohTrigger(RecalcTrigger,Trigger3M)),NA())</f>
        <v>1.5380590985438758E-2</v>
      </c>
      <c r="P2354" s="44">
        <f>IFERROR(_xll.qlIndexFixing(ONIndex6M,I2354,TRUE,_xll.ohTrigger(RecalcTrigger,Trigger6M)),NA())</f>
        <v>1.5296025406952296E-2</v>
      </c>
      <c r="Q2354" s="183">
        <f>IFERROR(_xll.qlIndexFixing(ONIndex1Y,I2354,TRUE,_xll.ohTrigger(RecalcTrigger,Trigger1Y)),NA())</f>
        <v>1.5851348992201864E-2</v>
      </c>
    </row>
    <row r="2355" spans="2:17" x14ac:dyDescent="0.2">
      <c r="B2355" s="39" t="s">
        <v>42</v>
      </c>
      <c r="D2355" s="42">
        <f>_xll.qlCalendarAdvance(Calendar,$D2354,B2355,"f",FALSE)</f>
        <v>55887</v>
      </c>
      <c r="E2355" s="177">
        <f>_xll.qlInterestRateIndexValueDate(IndexON,D2355)</f>
        <v>55887</v>
      </c>
      <c r="F2355" s="193">
        <f>IFERROR(_xll.qlIndexFixing(IndexON,D2355,TRUE,_xll.ohTrigger(RecalcTrigger,TriggerON)),NA())</f>
        <v>1.5220316159147984E-2</v>
      </c>
      <c r="H2355" s="42">
        <f>_xll.qlCalendarAdvance(Calendar,$H2354,B2355,"f",FALSE)</f>
        <v>55887</v>
      </c>
      <c r="I2355" s="177">
        <f>_xll.qlInterestRateIndexValueDate(Index1M,$H2355)</f>
        <v>55891</v>
      </c>
      <c r="J2355" s="182">
        <f>IFERROR(_xll.qlIndexFixing(Index1M,$H2355,TRUE,_xll.ohTrigger(RecalcTrigger,Trigger1M)),NA())</f>
        <v>1.5045391727631103E-2</v>
      </c>
      <c r="K2355" s="44">
        <f>IFERROR(_xll.qlIndexFixing(Index3M,H2355,TRUE,_xll.ohTrigger(RecalcTrigger,Trigger3M)),NA())</f>
        <v>1.5366666085460466E-2</v>
      </c>
      <c r="L2355" s="44">
        <f>IFERROR(_xll.qlIndexFixing(Index6M,$H2355,TRUE,_xll.ohTrigger(RecalcTrigger,Trigger6M)),NA())</f>
        <v>1.5324101904516585E-2</v>
      </c>
      <c r="M2355" s="183">
        <f>IFERROR(_xll.qlIndexFixing(Index1Y,$H2355,TRUE,_xll.ohTrigger(RecalcTrigger,Trigger1Y)),NA())</f>
        <v>1.5891894557499831E-2</v>
      </c>
      <c r="N2355" s="182">
        <f>IFERROR(_xll.qlIndexFixing(ONIndex1M,I2355,TRUE,_xll.ohTrigger(RecalcTrigger,Trigger1M)),NA())</f>
        <v>1.5047462291875036E-2</v>
      </c>
      <c r="O2355" s="44">
        <f>IFERROR(_xll.qlIndexFixing(ONIndex3M,I2355,TRUE,_xll.ohTrigger(RecalcTrigger,Trigger3M)),NA())</f>
        <v>1.5375594072501997E-2</v>
      </c>
      <c r="P2355" s="44">
        <f>IFERROR(_xll.qlIndexFixing(ONIndex6M,I2355,TRUE,_xll.ohTrigger(RecalcTrigger,Trigger6M)),NA())</f>
        <v>1.5293665014484148E-2</v>
      </c>
      <c r="Q2355" s="183">
        <f>IFERROR(_xll.qlIndexFixing(ONIndex1Y,I2355,TRUE,_xll.ohTrigger(RecalcTrigger,Trigger1Y)),NA())</f>
        <v>1.5848561374705028E-2</v>
      </c>
    </row>
    <row r="2356" spans="2:17" x14ac:dyDescent="0.2">
      <c r="B2356" s="39" t="s">
        <v>42</v>
      </c>
      <c r="D2356" s="42">
        <f>_xll.qlCalendarAdvance(Calendar,$D2355,B2356,"f",FALSE)</f>
        <v>55894</v>
      </c>
      <c r="E2356" s="177">
        <f>_xll.qlInterestRateIndexValueDate(IndexON,D2356)</f>
        <v>55894</v>
      </c>
      <c r="F2356" s="193">
        <f>IFERROR(_xll.qlIndexFixing(IndexON,D2356,TRUE,_xll.ohTrigger(RecalcTrigger,TriggerON)),NA())</f>
        <v>1.5214381676509348E-2</v>
      </c>
      <c r="H2356" s="42">
        <f>_xll.qlCalendarAdvance(Calendar,$H2355,B2356,"f",FALSE)</f>
        <v>55894</v>
      </c>
      <c r="I2356" s="177">
        <f>_xll.qlInterestRateIndexValueDate(Index1M,$H2356)</f>
        <v>55898</v>
      </c>
      <c r="J2356" s="182">
        <f>IFERROR(_xll.qlIndexFixing(Index1M,$H2356,TRUE,_xll.ohTrigger(RecalcTrigger,Trigger1M)),NA())</f>
        <v>1.5039159666988079E-2</v>
      </c>
      <c r="K2356" s="44">
        <f>IFERROR(_xll.qlIndexFixing(Index3M,H2356,TRUE,_xll.ohTrigger(RecalcTrigger,Trigger3M)),NA())</f>
        <v>1.5360439119416647E-2</v>
      </c>
      <c r="L2356" s="44">
        <f>IFERROR(_xll.qlIndexFixing(Index6M,$H2356,TRUE,_xll.ohTrigger(RecalcTrigger,Trigger6M)),NA())</f>
        <v>1.5321949457181962E-2</v>
      </c>
      <c r="M2356" s="183">
        <f>IFERROR(_xll.qlIndexFixing(Index1Y,$H2356,TRUE,_xll.ohTrigger(RecalcTrigger,Trigger1Y)),NA())</f>
        <v>1.5888456234580083E-2</v>
      </c>
      <c r="N2356" s="182">
        <f>IFERROR(_xll.qlIndexFixing(ONIndex1M,I2356,TRUE,_xll.ohTrigger(RecalcTrigger,Trigger1M)),NA())</f>
        <v>1.5041303671461392E-2</v>
      </c>
      <c r="O2356" s="44">
        <f>IFERROR(_xll.qlIndexFixing(ONIndex3M,I2356,TRUE,_xll.ohTrigger(RecalcTrigger,Trigger3M)),NA())</f>
        <v>1.5369486228671292E-2</v>
      </c>
      <c r="P2356" s="44">
        <f>IFERROR(_xll.qlIndexFixing(ONIndex6M,I2356,TRUE,_xll.ohTrigger(RecalcTrigger,Trigger6M)),NA())</f>
        <v>1.5291286630834122E-2</v>
      </c>
      <c r="Q2356" s="183">
        <f>IFERROR(_xll.qlIndexFixing(ONIndex1Y,I2356,TRUE,_xll.ohTrigger(RecalcTrigger,Trigger1Y)),NA())</f>
        <v>1.5845621227219553E-2</v>
      </c>
    </row>
    <row r="2357" spans="2:17" x14ac:dyDescent="0.2">
      <c r="B2357" s="39" t="s">
        <v>42</v>
      </c>
      <c r="D2357" s="42">
        <f>_xll.qlCalendarAdvance(Calendar,$D2356,B2357,"f",FALSE)</f>
        <v>55901</v>
      </c>
      <c r="E2357" s="177">
        <f>_xll.qlInterestRateIndexValueDate(IndexON,D2357)</f>
        <v>55901</v>
      </c>
      <c r="F2357" s="193">
        <f>IFERROR(_xll.qlIndexFixing(IndexON,D2357,TRUE,_xll.ohTrigger(RecalcTrigger,TriggerON)),NA())</f>
        <v>1.5208409034181969E-2</v>
      </c>
      <c r="H2357" s="42">
        <f>_xll.qlCalendarAdvance(Calendar,$H2356,B2357,"f",FALSE)</f>
        <v>55901</v>
      </c>
      <c r="I2357" s="177">
        <f>_xll.qlInterestRateIndexValueDate(Index1M,$H2357)</f>
        <v>55905</v>
      </c>
      <c r="J2357" s="182">
        <f>IFERROR(_xll.qlIndexFixing(Index1M,$H2357,TRUE,_xll.ohTrigger(RecalcTrigger,Trigger1M)),NA())</f>
        <v>1.5032892170481777E-2</v>
      </c>
      <c r="K2357" s="44">
        <f>IFERROR(_xll.qlIndexFixing(Index3M,H2357,TRUE,_xll.ohTrigger(RecalcTrigger,Trigger3M)),NA())</f>
        <v>1.5354043488791547E-2</v>
      </c>
      <c r="L2357" s="44">
        <f>IFERROR(_xll.qlIndexFixing(Index6M,$H2357,TRUE,_xll.ohTrigger(RecalcTrigger,Trigger6M)),NA())</f>
        <v>1.531981664286741E-2</v>
      </c>
      <c r="M2357" s="183">
        <f>IFERROR(_xll.qlIndexFixing(Index1Y,$H2357,TRUE,_xll.ohTrigger(RecalcTrigger,Trigger1Y)),NA())</f>
        <v>1.5885000147244858E-2</v>
      </c>
      <c r="N2357" s="182">
        <f>IFERROR(_xll.qlIndexFixing(ONIndex1M,I2357,TRUE,_xll.ohTrigger(RecalcTrigger,Trigger1M)),NA())</f>
        <v>1.5035109752323805E-2</v>
      </c>
      <c r="O2357" s="44">
        <f>IFERROR(_xll.qlIndexFixing(ONIndex3M,I2357,TRUE,_xll.ohTrigger(RecalcTrigger,Trigger3M)),NA())</f>
        <v>1.5363341334158065E-2</v>
      </c>
      <c r="P2357" s="44">
        <f>IFERROR(_xll.qlIndexFixing(ONIndex6M,I2357,TRUE,_xll.ohTrigger(RecalcTrigger,Trigger6M)),NA())</f>
        <v>1.5288927157897092E-2</v>
      </c>
      <c r="Q2357" s="183">
        <f>IFERROR(_xll.qlIndexFixing(ONIndex1Y,I2357,TRUE,_xll.ohTrigger(RecalcTrigger,Trigger1Y)),NA())</f>
        <v>1.5842664262306627E-2</v>
      </c>
    </row>
    <row r="2358" spans="2:17" x14ac:dyDescent="0.2">
      <c r="B2358" s="39" t="s">
        <v>42</v>
      </c>
      <c r="D2358" s="42">
        <f>_xll.qlCalendarAdvance(Calendar,$D2357,B2358,"f",FALSE)</f>
        <v>55908</v>
      </c>
      <c r="E2358" s="177">
        <f>_xll.qlInterestRateIndexValueDate(IndexON,D2358)</f>
        <v>55908</v>
      </c>
      <c r="F2358" s="193">
        <f>IFERROR(_xll.qlIndexFixing(IndexON,D2358,TRUE,_xll.ohTrigger(RecalcTrigger,TriggerON)),NA())</f>
        <v>1.5202398175118148E-2</v>
      </c>
      <c r="H2358" s="42">
        <f>_xll.qlCalendarAdvance(Calendar,$H2357,B2358,"f",FALSE)</f>
        <v>55908</v>
      </c>
      <c r="I2358" s="177">
        <f>_xll.qlInterestRateIndexValueDate(Index1M,$H2358)</f>
        <v>55912</v>
      </c>
      <c r="J2358" s="182">
        <f>IFERROR(_xll.qlIndexFixing(Index1M,$H2358,TRUE,_xll.ohTrigger(RecalcTrigger,Trigger1M)),NA())</f>
        <v>1.5026589186385836E-2</v>
      </c>
      <c r="K2358" s="44">
        <f>IFERROR(_xll.qlIndexFixing(Index3M,H2358,TRUE,_xll.ohTrigger(RecalcTrigger,Trigger3M)),NA())</f>
        <v>1.5347610277373747E-2</v>
      </c>
      <c r="L2358" s="44">
        <f>IFERROR(_xll.qlIndexFixing(Index6M,$H2358,TRUE,_xll.ohTrigger(RecalcTrigger,Trigger6M)),NA())</f>
        <v>1.5317703507269416E-2</v>
      </c>
      <c r="M2358" s="183">
        <f>IFERROR(_xll.qlIndexFixing(Index1Y,$H2358,TRUE,_xll.ohTrigger(RecalcTrigger,Trigger1Y)),NA())</f>
        <v>1.5881526268889036E-2</v>
      </c>
      <c r="N2358" s="182">
        <f>IFERROR(_xll.qlIndexFixing(ONIndex1M,I2358,TRUE,_xll.ohTrigger(RecalcTrigger,Trigger1M)),NA())</f>
        <v>1.5028880482823581E-2</v>
      </c>
      <c r="O2358" s="44">
        <f>IFERROR(_xll.qlIndexFixing(ONIndex3M,I2358,TRUE,_xll.ohTrigger(RecalcTrigger,Trigger3M)),NA())</f>
        <v>1.5357159332847203E-2</v>
      </c>
      <c r="P2358" s="44">
        <f>IFERROR(_xll.qlIndexFixing(ONIndex6M,I2358,TRUE,_xll.ohTrigger(RecalcTrigger,Trigger6M)),NA())</f>
        <v>1.5286586641076738E-2</v>
      </c>
      <c r="Q2358" s="183">
        <f>IFERROR(_xll.qlIndexFixing(ONIndex1Y,I2358,TRUE,_xll.ohTrigger(RecalcTrigger,Trigger1Y)),NA())</f>
        <v>1.5839690454066968E-2</v>
      </c>
    </row>
    <row r="2359" spans="2:17" x14ac:dyDescent="0.2">
      <c r="B2359" s="39" t="s">
        <v>42</v>
      </c>
      <c r="D2359" s="42">
        <f>_xll.qlCalendarAdvance(Calendar,$D2358,B2359,"f",FALSE)</f>
        <v>55915</v>
      </c>
      <c r="E2359" s="177">
        <f>_xll.qlInterestRateIndexValueDate(IndexON,D2359)</f>
        <v>55915</v>
      </c>
      <c r="F2359" s="193">
        <f>IFERROR(_xll.qlIndexFixing(IndexON,D2359,TRUE,_xll.ohTrigger(RecalcTrigger,TriggerON)),NA())</f>
        <v>1.5196349042163604E-2</v>
      </c>
      <c r="H2359" s="42">
        <f>_xll.qlCalendarAdvance(Calendar,$H2358,B2359,"f",FALSE)</f>
        <v>55915</v>
      </c>
      <c r="I2359" s="177">
        <f>_xll.qlInterestRateIndexValueDate(Index1M,$H2359)</f>
        <v>55919</v>
      </c>
      <c r="J2359" s="182">
        <f>IFERROR(_xll.qlIndexFixing(Index1M,$H2359,TRUE,_xll.ohTrigger(RecalcTrigger,Trigger1M)),NA())</f>
        <v>1.5020677508301081E-2</v>
      </c>
      <c r="K2359" s="44">
        <f>IFERROR(_xll.qlIndexFixing(Index3M,H2359,TRUE,_xll.ohTrigger(RecalcTrigger,Trigger3M)),NA())</f>
        <v>1.5341139428813655E-2</v>
      </c>
      <c r="L2359" s="44">
        <f>IFERROR(_xll.qlIndexFixing(Index6M,$H2359,TRUE,_xll.ohTrigger(RecalcTrigger,Trigger6M)),NA())</f>
        <v>1.5315610096081813E-2</v>
      </c>
      <c r="M2359" s="183">
        <f>IFERROR(_xll.qlIndexFixing(Index1Y,$H2359,TRUE,_xll.ohTrigger(RecalcTrigger,Trigger1Y)),NA())</f>
        <v>1.587803457290923E-2</v>
      </c>
      <c r="N2359" s="182">
        <f>IFERROR(_xll.qlIndexFixing(ONIndex1M,I2359,TRUE,_xll.ohTrigger(RecalcTrigger,Trigger1M)),NA())</f>
        <v>1.5022615811002282E-2</v>
      </c>
      <c r="O2359" s="44">
        <f>IFERROR(_xll.qlIndexFixing(ONIndex3M,I2359,TRUE,_xll.ohTrigger(RecalcTrigger,Trigger3M)),NA())</f>
        <v>1.535094016830385E-2</v>
      </c>
      <c r="P2359" s="44">
        <f>IFERROR(_xll.qlIndexFixing(ONIndex6M,I2359,TRUE,_xll.ohTrigger(RecalcTrigger,Trigger6M)),NA())</f>
        <v>1.5284265125536933E-2</v>
      </c>
      <c r="Q2359" s="183">
        <f>IFERROR(_xll.qlIndexFixing(ONIndex1Y,I2359,TRUE,_xll.ohTrigger(RecalcTrigger,Trigger1Y)),NA())</f>
        <v>1.583669977564206E-2</v>
      </c>
    </row>
    <row r="2360" spans="2:17" x14ac:dyDescent="0.2">
      <c r="B2360" s="39" t="s">
        <v>42</v>
      </c>
      <c r="D2360" s="42">
        <f>_xll.qlCalendarAdvance(Calendar,$D2359,B2360,"f",FALSE)</f>
        <v>55922</v>
      </c>
      <c r="E2360" s="177">
        <f>_xll.qlInterestRateIndexValueDate(IndexON,D2360)</f>
        <v>55922</v>
      </c>
      <c r="F2360" s="193">
        <f>IFERROR(_xll.qlIndexFixing(IndexON,D2360,TRUE,_xll.ohTrigger(RecalcTrigger,TriggerON)),NA())</f>
        <v>1.5190261578217346E-2</v>
      </c>
      <c r="H2360" s="42">
        <f>_xll.qlCalendarAdvance(Calendar,$H2359,B2360,"f",FALSE)</f>
        <v>55922</v>
      </c>
      <c r="I2360" s="177">
        <f>_xll.qlInterestRateIndexValueDate(Index1M,$H2360)</f>
        <v>55926</v>
      </c>
      <c r="J2360" s="182">
        <f>IFERROR(_xll.qlIndexFixing(Index1M,$H2360,TRUE,_xll.ohTrigger(RecalcTrigger,Trigger1M)),NA())</f>
        <v>1.5014311828868936E-2</v>
      </c>
      <c r="K2360" s="44">
        <f>IFERROR(_xll.qlIndexFixing(Index3M,H2360,TRUE,_xll.ohTrigger(RecalcTrigger,Trigger3M)),NA())</f>
        <v>1.5334630886762568E-2</v>
      </c>
      <c r="L2360" s="44">
        <f>IFERROR(_xll.qlIndexFixing(Index6M,$H2360,TRUE,_xll.ohTrigger(RecalcTrigger,Trigger6M)),NA())</f>
        <v>1.5313536455002413E-2</v>
      </c>
      <c r="M2360" s="183">
        <f>IFERROR(_xll.qlIndexFixing(Index1Y,$H2360,TRUE,_xll.ohTrigger(RecalcTrigger,Trigger1Y)),NA())</f>
        <v>1.587452503270273E-2</v>
      </c>
      <c r="N2360" s="182">
        <f>IFERROR(_xll.qlIndexFixing(ONIndex1M,I2360,TRUE,_xll.ohTrigger(RecalcTrigger,Trigger1M)),NA())</f>
        <v>1.5016315685461024E-2</v>
      </c>
      <c r="O2360" s="44">
        <f>IFERROR(_xll.qlIndexFixing(ONIndex3M,I2360,TRUE,_xll.ohTrigger(RecalcTrigger,Trigger3M)),NA())</f>
        <v>1.5344683784332958E-2</v>
      </c>
      <c r="P2360" s="44">
        <f>IFERROR(_xll.qlIndexFixing(ONIndex6M,I2360,TRUE,_xll.ohTrigger(RecalcTrigger,Trigger6M)),NA())</f>
        <v>1.5281962656921166E-2</v>
      </c>
      <c r="Q2360" s="183">
        <f>IFERROR(_xll.qlIndexFixing(ONIndex1Y,I2360,TRUE,_xll.ohTrigger(RecalcTrigger,Trigger1Y)),NA())</f>
        <v>1.5833692200972749E-2</v>
      </c>
    </row>
    <row r="2361" spans="2:17" x14ac:dyDescent="0.2">
      <c r="B2361" s="39" t="s">
        <v>42</v>
      </c>
      <c r="D2361" s="42">
        <f>_xll.qlCalendarAdvance(Calendar,$D2360,B2361,"f",FALSE)</f>
        <v>55929</v>
      </c>
      <c r="E2361" s="177">
        <f>_xll.qlInterestRateIndexValueDate(IndexON,D2361)</f>
        <v>55929</v>
      </c>
      <c r="F2361" s="193">
        <f>IFERROR(_xll.qlIndexFixing(IndexON,D2361,TRUE,_xll.ohTrigger(RecalcTrigger,TriggerON)),NA())</f>
        <v>1.5184135726151737E-2</v>
      </c>
      <c r="H2361" s="42">
        <f>_xll.qlCalendarAdvance(Calendar,$H2360,B2361,"f",FALSE)</f>
        <v>55929</v>
      </c>
      <c r="I2361" s="177">
        <f>_xll.qlInterestRateIndexValueDate(Index1M,$H2361)</f>
        <v>55933</v>
      </c>
      <c r="J2361" s="182">
        <f>IFERROR(_xll.qlIndexFixing(Index1M,$H2361,TRUE,_xll.ohTrigger(RecalcTrigger,Trigger1M)),NA())</f>
        <v>1.5007910521864469E-2</v>
      </c>
      <c r="K2361" s="44">
        <f>IFERROR(_xll.qlIndexFixing(Index3M,H2361,TRUE,_xll.ohTrigger(RecalcTrigger,Trigger3M)),NA())</f>
        <v>1.5328084594877112E-2</v>
      </c>
      <c r="L2361" s="44">
        <f>IFERROR(_xll.qlIndexFixing(Index6M,$H2361,TRUE,_xll.ohTrigger(RecalcTrigger,Trigger6M)),NA())</f>
        <v>1.5311482629726817E-2</v>
      </c>
      <c r="M2361" s="183">
        <f>IFERROR(_xll.qlIndexFixing(Index1Y,$H2361,TRUE,_xll.ohTrigger(RecalcTrigger,Trigger1Y)),NA())</f>
        <v>1.5870997621667902E-2</v>
      </c>
      <c r="N2361" s="182">
        <f>IFERROR(_xll.qlIndexFixing(ONIndex1M,I2361,TRUE,_xll.ohTrigger(RecalcTrigger,Trigger1M)),NA())</f>
        <v>1.5009980054321304E-2</v>
      </c>
      <c r="O2361" s="44">
        <f>IFERROR(_xll.qlIndexFixing(ONIndex3M,I2361,TRUE,_xll.ohTrigger(RecalcTrigger,Trigger3M)),NA())</f>
        <v>1.5338390124579604E-2</v>
      </c>
      <c r="P2361" s="44">
        <f>IFERROR(_xll.qlIndexFixing(ONIndex6M,I2361,TRUE,_xll.ohTrigger(RecalcTrigger,Trigger6M)),NA())</f>
        <v>1.5279679280633118E-2</v>
      </c>
      <c r="Q2361" s="183">
        <f>IFERROR(_xll.qlIndexFixing(ONIndex1Y,I2361,TRUE,_xll.ohTrigger(RecalcTrigger,Trigger1Y)),NA())</f>
        <v>1.5830667703520263E-2</v>
      </c>
    </row>
    <row r="2362" spans="2:17" x14ac:dyDescent="0.2">
      <c r="B2362" s="39" t="s">
        <v>42</v>
      </c>
      <c r="D2362" s="42">
        <f>_xll.qlCalendarAdvance(Calendar,$D2361,B2362,"f",FALSE)</f>
        <v>55936</v>
      </c>
      <c r="E2362" s="177">
        <f>_xll.qlInterestRateIndexValueDate(IndexON,D2362)</f>
        <v>55936</v>
      </c>
      <c r="F2362" s="193">
        <f>IFERROR(_xll.qlIndexFixing(IndexON,D2362,TRUE,_xll.ohTrigger(RecalcTrigger,TriggerON)),NA())</f>
        <v>1.5177971428839143E-2</v>
      </c>
      <c r="H2362" s="42">
        <f>_xll.qlCalendarAdvance(Calendar,$H2361,B2362,"f",FALSE)</f>
        <v>55936</v>
      </c>
      <c r="I2362" s="177">
        <f>_xll.qlInterestRateIndexValueDate(Index1M,$H2362)</f>
        <v>55940</v>
      </c>
      <c r="J2362" s="182">
        <f>IFERROR(_xll.qlIndexFixing(Index1M,$H2362,TRUE,_xll.ohTrigger(RecalcTrigger,Trigger1M)),NA())</f>
        <v>1.5001473535569052E-2</v>
      </c>
      <c r="K2362" s="44">
        <f>IFERROR(_xll.qlIndexFixing(Index3M,H2362,TRUE,_xll.ohTrigger(RecalcTrigger,Trigger3M)),NA())</f>
        <v>1.5321500496812135E-2</v>
      </c>
      <c r="L2362" s="44">
        <f>IFERROR(_xll.qlIndexFixing(Index6M,$H2362,TRUE,_xll.ohTrigger(RecalcTrigger,Trigger6M)),NA())</f>
        <v>1.5309448665952836E-2</v>
      </c>
      <c r="M2362" s="183">
        <f>IFERROR(_xll.qlIndexFixing(Index1Y,$H2362,TRUE,_xll.ohTrigger(RecalcTrigger,Trigger1Y)),NA())</f>
        <v>1.5867452313205972E-2</v>
      </c>
      <c r="N2362" s="182">
        <f>IFERROR(_xll.qlIndexFixing(ONIndex1M,I2362,TRUE,_xll.ohTrigger(RecalcTrigger,Trigger1M)),NA())</f>
        <v>1.5003608865864493E-2</v>
      </c>
      <c r="O2362" s="44">
        <f>IFERROR(_xll.qlIndexFixing(ONIndex3M,I2362,TRUE,_xll.ohTrigger(RecalcTrigger,Trigger3M)),NA())</f>
        <v>1.5332059132608933E-2</v>
      </c>
      <c r="P2362" s="44">
        <f>IFERROR(_xll.qlIndexFixing(ONIndex6M,I2362,TRUE,_xll.ohTrigger(RecalcTrigger,Trigger6M)),NA())</f>
        <v>1.527741504207647E-2</v>
      </c>
      <c r="Q2362" s="183">
        <f>IFERROR(_xll.qlIndexFixing(ONIndex1Y,I2362,TRUE,_xll.ohTrigger(RecalcTrigger,Trigger1Y)),NA())</f>
        <v>1.5827626257145511E-2</v>
      </c>
    </row>
    <row r="2363" spans="2:17" x14ac:dyDescent="0.2">
      <c r="B2363" s="39" t="s">
        <v>42</v>
      </c>
      <c r="D2363" s="42">
        <f>_xll.qlCalendarAdvance(Calendar,$D2362,B2363,"f",FALSE)</f>
        <v>55943</v>
      </c>
      <c r="E2363" s="177">
        <f>_xll.qlInterestRateIndexValueDate(IndexON,D2363)</f>
        <v>55943</v>
      </c>
      <c r="F2363" s="193">
        <f>IFERROR(_xll.qlIndexFixing(IndexON,D2363,TRUE,_xll.ohTrigger(RecalcTrigger,TriggerON)),NA())</f>
        <v>1.5171768629231863E-2</v>
      </c>
      <c r="H2363" s="42">
        <f>_xll.qlCalendarAdvance(Calendar,$H2362,B2363,"f",FALSE)</f>
        <v>55943</v>
      </c>
      <c r="I2363" s="177">
        <f>_xll.qlInterestRateIndexValueDate(Index1M,$H2363)</f>
        <v>55947</v>
      </c>
      <c r="J2363" s="182">
        <f>IFERROR(_xll.qlIndexFixing(Index1M,$H2363,TRUE,_xll.ohTrigger(RecalcTrigger,Trigger1M)),NA())</f>
        <v>1.4993922068993573E-2</v>
      </c>
      <c r="K2363" s="44">
        <f>IFERROR(_xll.qlIndexFixing(Index3M,H2363,TRUE,_xll.ohTrigger(RecalcTrigger,Trigger3M)),NA())</f>
        <v>1.5314568327283102E-2</v>
      </c>
      <c r="L2363" s="44">
        <f>IFERROR(_xll.qlIndexFixing(Index6M,$H2363,TRUE,_xll.ohTrigger(RecalcTrigger,Trigger6M)),NA())</f>
        <v>1.5307998023217074E-2</v>
      </c>
      <c r="M2363" s="183">
        <f>IFERROR(_xll.qlIndexFixing(Index1Y,$H2363,TRUE,_xll.ohTrigger(RecalcTrigger,Trigger1Y)),NA())</f>
        <v>1.5863889080717727E-2</v>
      </c>
      <c r="N2363" s="182">
        <f>IFERROR(_xll.qlIndexFixing(ONIndex1M,I2363,TRUE,_xll.ohTrigger(RecalcTrigger,Trigger1M)),NA())</f>
        <v>1.4997202068451898E-2</v>
      </c>
      <c r="O2363" s="44">
        <f>IFERROR(_xll.qlIndexFixing(ONIndex3M,I2363,TRUE,_xll.ohTrigger(RecalcTrigger,Trigger3M)),NA())</f>
        <v>1.532569075214596E-2</v>
      </c>
      <c r="P2363" s="44">
        <f>IFERROR(_xll.qlIndexFixing(ONIndex6M,I2363,TRUE,_xll.ohTrigger(RecalcTrigger,Trigger6M)),NA())</f>
        <v>1.5275169986415094E-2</v>
      </c>
      <c r="Q2363" s="183">
        <f>IFERROR(_xll.qlIndexFixing(ONIndex1Y,I2363,TRUE,_xll.ohTrigger(RecalcTrigger,Trigger1Y)),NA())</f>
        <v>1.5824567835389658E-2</v>
      </c>
    </row>
    <row r="2364" spans="2:17" x14ac:dyDescent="0.2">
      <c r="B2364" s="39" t="s">
        <v>42</v>
      </c>
      <c r="D2364" s="42">
        <f>_xll.qlCalendarAdvance(Calendar,$D2363,B2364,"f",FALSE)</f>
        <v>55950</v>
      </c>
      <c r="E2364" s="177">
        <f>_xll.qlInterestRateIndexValueDate(IndexON,D2364)</f>
        <v>55950</v>
      </c>
      <c r="F2364" s="193">
        <f>IFERROR(_xll.qlIndexFixing(IndexON,D2364,TRUE,_xll.ohTrigger(RecalcTrigger,TriggerON)),NA())</f>
        <v>1.5165527270122325E-2</v>
      </c>
      <c r="H2364" s="42">
        <f>_xll.qlCalendarAdvance(Calendar,$H2363,B2364,"f",FALSE)</f>
        <v>55950</v>
      </c>
      <c r="I2364" s="177">
        <f>_xll.qlInterestRateIndexValueDate(Index1M,$H2364)</f>
        <v>55954</v>
      </c>
      <c r="J2364" s="182">
        <f>IFERROR(_xll.qlIndexFixing(Index1M,$H2364,TRUE,_xll.ohTrigger(RecalcTrigger,Trigger1M)),NA())</f>
        <v>1.4988023145748696E-2</v>
      </c>
      <c r="K2364" s="44">
        <f>IFERROR(_xll.qlIndexFixing(Index3M,H2364,TRUE,_xll.ohTrigger(RecalcTrigger,Trigger3M)),NA())</f>
        <v>1.5307902442888205E-2</v>
      </c>
      <c r="L2364" s="44">
        <f>IFERROR(_xll.qlIndexFixing(Index6M,$H2364,TRUE,_xll.ohTrigger(RecalcTrigger,Trigger6M)),NA())</f>
        <v>1.5306007990848615E-2</v>
      </c>
      <c r="M2364" s="183">
        <f>IFERROR(_xll.qlIndexFixing(Index1Y,$H2364,TRUE,_xll.ohTrigger(RecalcTrigger,Trigger1Y)),NA())</f>
        <v>1.5860307897606136E-2</v>
      </c>
      <c r="N2364" s="182">
        <f>IFERROR(_xll.qlIndexFixing(ONIndex1M,I2364,TRUE,_xll.ohTrigger(RecalcTrigger,Trigger1M)),NA())</f>
        <v>1.4990759610205018E-2</v>
      </c>
      <c r="O2364" s="44">
        <f>IFERROR(_xll.qlIndexFixing(ONIndex3M,I2364,TRUE,_xll.ohTrigger(RecalcTrigger,Trigger3M)),NA())</f>
        <v>1.5319284927075572E-2</v>
      </c>
      <c r="P2364" s="44">
        <f>IFERROR(_xll.qlIndexFixing(ONIndex6M,I2364,TRUE,_xll.ohTrigger(RecalcTrigger,Trigger6M)),NA())</f>
        <v>1.5272944159452351E-2</v>
      </c>
      <c r="Q2364" s="183">
        <f>IFERROR(_xll.qlIndexFixing(ONIndex1Y,I2364,TRUE,_xll.ohTrigger(RecalcTrigger,Trigger1Y)),NA())</f>
        <v>1.5821492411793869E-2</v>
      </c>
    </row>
    <row r="2365" spans="2:17" x14ac:dyDescent="0.2">
      <c r="B2365" s="39" t="s">
        <v>42</v>
      </c>
      <c r="D2365" s="42">
        <f>_xll.qlCalendarAdvance(Calendar,$D2364,B2365,"f",FALSE)</f>
        <v>55957</v>
      </c>
      <c r="E2365" s="177">
        <f>_xll.qlInterestRateIndexValueDate(IndexON,D2365)</f>
        <v>55957</v>
      </c>
      <c r="F2365" s="193">
        <f>IFERROR(_xll.qlIndexFixing(IndexON,D2365,TRUE,_xll.ohTrigger(RecalcTrigger,TriggerON)),NA())</f>
        <v>1.5159247294489475E-2</v>
      </c>
      <c r="H2365" s="42">
        <f>_xll.qlCalendarAdvance(Calendar,$H2364,B2365,"f",FALSE)</f>
        <v>55957</v>
      </c>
      <c r="I2365" s="177">
        <f>_xll.qlInterestRateIndexValueDate(Index1M,$H2365)</f>
        <v>55961</v>
      </c>
      <c r="J2365" s="182">
        <f>IFERROR(_xll.qlIndexFixing(Index1M,$H2365,TRUE,_xll.ohTrigger(RecalcTrigger,Trigger1M)),NA())</f>
        <v>1.4981470300189622E-2</v>
      </c>
      <c r="K2365" s="44">
        <f>IFERROR(_xll.qlIndexFixing(Index3M,H2365,TRUE,_xll.ohTrigger(RecalcTrigger,Trigger3M)),NA())</f>
        <v>1.5301198572264361E-2</v>
      </c>
      <c r="L2365" s="44">
        <f>IFERROR(_xll.qlIndexFixing(Index6M,$H2365,TRUE,_xll.ohTrigger(RecalcTrigger,Trigger6M)),NA())</f>
        <v>1.5304037969442175E-2</v>
      </c>
      <c r="M2365" s="183">
        <f>IFERROR(_xll.qlIndexFixing(Index1Y,$H2365,TRUE,_xll.ohTrigger(RecalcTrigger,Trigger1Y)),NA())</f>
        <v>1.5856708737275928E-2</v>
      </c>
      <c r="N2365" s="182">
        <f>IFERROR(_xll.qlIndexFixing(ONIndex1M,I2365,TRUE,_xll.ohTrigger(RecalcTrigger,Trigger1M)),NA())</f>
        <v>1.4984281439565095E-2</v>
      </c>
      <c r="O2365" s="44">
        <f>IFERROR(_xll.qlIndexFixing(ONIndex3M,I2365,TRUE,_xll.ohTrigger(RecalcTrigger,Trigger3M)),NA())</f>
        <v>1.531284160080304E-2</v>
      </c>
      <c r="P2365" s="44">
        <f>IFERROR(_xll.qlIndexFixing(ONIndex6M,I2365,TRUE,_xll.ohTrigger(RecalcTrigger,Trigger6M)),NA())</f>
        <v>1.5270737606192242E-2</v>
      </c>
      <c r="Q2365" s="183">
        <f>IFERROR(_xll.qlIndexFixing(ONIndex1Y,I2365,TRUE,_xll.ohTrigger(RecalcTrigger,Trigger1Y)),NA())</f>
        <v>1.581839995989931E-2</v>
      </c>
    </row>
    <row r="2366" spans="2:17" x14ac:dyDescent="0.2">
      <c r="B2366" s="39" t="s">
        <v>42</v>
      </c>
      <c r="D2366" s="42">
        <f>_xll.qlCalendarAdvance(Calendar,$D2365,B2366,"f",FALSE)</f>
        <v>55964</v>
      </c>
      <c r="E2366" s="177">
        <f>_xll.qlInterestRateIndexValueDate(IndexON,D2366)</f>
        <v>55964</v>
      </c>
      <c r="F2366" s="193">
        <f>IFERROR(_xll.qlIndexFixing(IndexON,D2366,TRUE,_xll.ohTrigger(RecalcTrigger,TriggerON)),NA())</f>
        <v>1.5152928645152386E-2</v>
      </c>
      <c r="H2366" s="42">
        <f>_xll.qlCalendarAdvance(Calendar,$H2365,B2366,"f",FALSE)</f>
        <v>55964</v>
      </c>
      <c r="I2366" s="177">
        <f>_xll.qlInterestRateIndexValueDate(Index1M,$H2366)</f>
        <v>55968</v>
      </c>
      <c r="J2366" s="182">
        <f>IFERROR(_xll.qlIndexFixing(Index1M,$H2366,TRUE,_xll.ohTrigger(RecalcTrigger,Trigger1M)),NA())</f>
        <v>1.4974881553235141E-2</v>
      </c>
      <c r="K2366" s="44">
        <f>IFERROR(_xll.qlIndexFixing(Index3M,H2366,TRUE,_xll.ohTrigger(RecalcTrigger,Trigger3M)),NA())</f>
        <v>1.5294456659073162E-2</v>
      </c>
      <c r="L2366" s="44">
        <f>IFERROR(_xll.qlIndexFixing(Index6M,$H2366,TRUE,_xll.ohTrigger(RecalcTrigger,Trigger6M)),NA())</f>
        <v>1.530208800469989E-2</v>
      </c>
      <c r="M2366" s="183">
        <f>IFERROR(_xll.qlIndexFixing(Index1Y,$H2366,TRUE,_xll.ohTrigger(RecalcTrigger,Trigger1Y)),NA())</f>
        <v>1.5853091573132267E-2</v>
      </c>
      <c r="N2366" s="182">
        <f>IFERROR(_xll.qlIndexFixing(ONIndex1M,I2366,TRUE,_xll.ohTrigger(RecalcTrigger,Trigger1M)),NA())</f>
        <v>1.4977767504733563E-2</v>
      </c>
      <c r="O2366" s="44">
        <f>IFERROR(_xll.qlIndexFixing(ONIndex3M,I2366,TRUE,_xll.ohTrigger(RecalcTrigger,Trigger3M)),NA())</f>
        <v>1.5306360717133316E-2</v>
      </c>
      <c r="P2366" s="44">
        <f>IFERROR(_xll.qlIndexFixing(ONIndex6M,I2366,TRUE,_xll.ohTrigger(RecalcTrigger,Trigger6M)),NA())</f>
        <v>1.5268550372358192E-2</v>
      </c>
      <c r="Q2366" s="183">
        <f>IFERROR(_xll.qlIndexFixing(ONIndex1Y,I2366,TRUE,_xll.ohTrigger(RecalcTrigger,Trigger1Y)),NA())</f>
        <v>1.581529045372676E-2</v>
      </c>
    </row>
    <row r="2367" spans="2:17" x14ac:dyDescent="0.2">
      <c r="B2367" s="39" t="s">
        <v>42</v>
      </c>
      <c r="D2367" s="42">
        <f>_xll.qlCalendarAdvance(Calendar,$D2366,B2367,"f",FALSE)</f>
        <v>55971</v>
      </c>
      <c r="E2367" s="177">
        <f>_xll.qlInterestRateIndexValueDate(IndexON,D2367)</f>
        <v>55971</v>
      </c>
      <c r="F2367" s="193">
        <f>IFERROR(_xll.qlIndexFixing(IndexON,D2367,TRUE,_xll.ohTrigger(RecalcTrigger,TriggerON)),NA())</f>
        <v>1.5146571265010067E-2</v>
      </c>
      <c r="H2367" s="42">
        <f>_xll.qlCalendarAdvance(Calendar,$H2366,B2367,"f",FALSE)</f>
        <v>55971</v>
      </c>
      <c r="I2367" s="177">
        <f>_xll.qlInterestRateIndexValueDate(Index1M,$H2367)</f>
        <v>55975</v>
      </c>
      <c r="J2367" s="182">
        <f>IFERROR(_xll.qlIndexFixing(Index1M,$H2367,TRUE,_xll.ohTrigger(RecalcTrigger,Trigger1M)),NA())</f>
        <v>1.4968256853164049E-2</v>
      </c>
      <c r="K2367" s="44">
        <f>IFERROR(_xll.qlIndexFixing(Index3M,H2367,TRUE,_xll.ohTrigger(RecalcTrigger,Trigger3M)),NA())</f>
        <v>1.5287843941049005E-2</v>
      </c>
      <c r="L2367" s="44">
        <f>IFERROR(_xll.qlIndexFixing(Index6M,$H2367,TRUE,_xll.ohTrigger(RecalcTrigger,Trigger6M)),NA())</f>
        <v>1.5299964747438898E-2</v>
      </c>
      <c r="M2367" s="183">
        <f>IFERROR(_xll.qlIndexFixing(Index1Y,$H2367,TRUE,_xll.ohTrigger(RecalcTrigger,Trigger1Y)),NA())</f>
        <v>1.5849456378581848E-2</v>
      </c>
      <c r="N2367" s="182">
        <f>IFERROR(_xll.qlIndexFixing(ONIndex1M,I2367,TRUE,_xll.ohTrigger(RecalcTrigger,Trigger1M)),NA())</f>
        <v>1.4970584025594036E-2</v>
      </c>
      <c r="O2367" s="44">
        <f>IFERROR(_xll.qlIndexFixing(ONIndex3M,I2367,TRUE,_xll.ohTrigger(RecalcTrigger,Trigger3M)),NA())</f>
        <v>1.5299272316946499E-2</v>
      </c>
      <c r="P2367" s="44">
        <f>IFERROR(_xll.qlIndexFixing(ONIndex6M,I2367,TRUE,_xll.ohTrigger(RecalcTrigger,Trigger6M)),NA())</f>
        <v>1.5267061813498017E-2</v>
      </c>
      <c r="Q2367" s="183">
        <f>IFERROR(_xll.qlIndexFixing(ONIndex1Y,I2367,TRUE,_xll.ohTrigger(RecalcTrigger,Trigger1Y)),NA())</f>
        <v>1.5812655994292157E-2</v>
      </c>
    </row>
    <row r="2368" spans="2:17" x14ac:dyDescent="0.2">
      <c r="B2368" s="39" t="s">
        <v>42</v>
      </c>
      <c r="D2368" s="42">
        <f>_xll.qlCalendarAdvance(Calendar,$D2367,B2368,"f",FALSE)</f>
        <v>55982</v>
      </c>
      <c r="E2368" s="177">
        <f>_xll.qlInterestRateIndexValueDate(IndexON,D2368)</f>
        <v>55982</v>
      </c>
      <c r="F2368" s="193">
        <f>IFERROR(_xll.qlIndexFixing(IndexON,D2368,TRUE,_xll.ohTrigger(RecalcTrigger,TriggerON)),NA())</f>
        <v>1.5136785798866015E-2</v>
      </c>
      <c r="H2368" s="42">
        <f>_xll.qlCalendarAdvance(Calendar,$H2367,B2368,"f",FALSE)</f>
        <v>55982</v>
      </c>
      <c r="I2368" s="177">
        <f>_xll.qlInterestRateIndexValueDate(Index1M,$H2368)</f>
        <v>55984</v>
      </c>
      <c r="J2368" s="182">
        <f>IFERROR(_xll.qlIndexFixing(Index1M,$H2368,TRUE,_xll.ohTrigger(RecalcTrigger,Trigger1M)),NA())</f>
        <v>1.4959517330281891E-2</v>
      </c>
      <c r="K2368" s="44">
        <f>IFERROR(_xll.qlIndexFixing(Index3M,H2368,TRUE,_xll.ohTrigger(RecalcTrigger,Trigger3M)),NA())</f>
        <v>1.5279074599988222E-2</v>
      </c>
      <c r="L2368" s="44">
        <f>IFERROR(_xll.qlIndexFixing(Index6M,$H2368,TRUE,_xll.ohTrigger(RecalcTrigger,Trigger6M)),NA())</f>
        <v>1.529751134016877E-2</v>
      </c>
      <c r="M2368" s="183">
        <f>IFERROR(_xll.qlIndexFixing(Index1Y,$H2368,TRUE,_xll.ohTrigger(RecalcTrigger,Trigger1Y)),NA())</f>
        <v>1.584475602056452E-2</v>
      </c>
      <c r="N2368" s="182">
        <f>IFERROR(_xll.qlIndexFixing(ONIndex1M,I2368,TRUE,_xll.ohTrigger(RecalcTrigger,Trigger1M)),NA())</f>
        <v>1.4960852801495506E-2</v>
      </c>
      <c r="O2368" s="44">
        <f>IFERROR(_xll.qlIndexFixing(ONIndex3M,I2368,TRUE,_xll.ohTrigger(RecalcTrigger,Trigger3M)),NA())</f>
        <v>1.5289522736443573E-2</v>
      </c>
      <c r="P2368" s="44">
        <f>IFERROR(_xll.qlIndexFixing(ONIndex6M,I2368,TRUE,_xll.ohTrigger(RecalcTrigger,Trigger6M)),NA())</f>
        <v>1.5263015085729137E-2</v>
      </c>
      <c r="Q2368" s="183">
        <f>IFERROR(_xll.qlIndexFixing(ONIndex1Y,I2368,TRUE,_xll.ohTrigger(RecalcTrigger,Trigger1Y)),NA())</f>
        <v>1.5807216084473552E-2</v>
      </c>
    </row>
    <row r="2369" spans="2:17" x14ac:dyDescent="0.2">
      <c r="B2369" s="39" t="s">
        <v>42</v>
      </c>
      <c r="D2369" s="42">
        <f>_xll.qlCalendarAdvance(Calendar,$D2368,B2369,"f",FALSE)</f>
        <v>55989</v>
      </c>
      <c r="E2369" s="177">
        <f>_xll.qlInterestRateIndexValueDate(IndexON,D2369)</f>
        <v>55989</v>
      </c>
      <c r="F2369" s="193">
        <f>IFERROR(_xll.qlIndexFixing(IndexON,D2369,TRUE,_xll.ohTrigger(RecalcTrigger,TriggerON)),NA())</f>
        <v>1.5130334663320255E-2</v>
      </c>
      <c r="H2369" s="42">
        <f>_xll.qlCalendarAdvance(Calendar,$H2368,B2369,"f",FALSE)</f>
        <v>55989</v>
      </c>
      <c r="I2369" s="177">
        <f>_xll.qlInterestRateIndexValueDate(Index1M,$H2369)</f>
        <v>55991</v>
      </c>
      <c r="J2369" s="182">
        <f>IFERROR(_xll.qlIndexFixing(Index1M,$H2369,TRUE,_xll.ohTrigger(RecalcTrigger,Trigger1M)),NA())</f>
        <v>1.4952807397577428E-2</v>
      </c>
      <c r="K2369" s="44">
        <f>IFERROR(_xll.qlIndexFixing(Index3M,H2369,TRUE,_xll.ohTrigger(RecalcTrigger,Trigger3M)),NA())</f>
        <v>1.5272210325051633E-2</v>
      </c>
      <c r="L2369" s="44">
        <f>IFERROR(_xll.qlIndexFixing(Index6M,$H2369,TRUE,_xll.ohTrigger(RecalcTrigger,Trigger6M)),NA())</f>
        <v>1.5295626218347938E-2</v>
      </c>
      <c r="M2369" s="183">
        <f>IFERROR(_xll.qlIndexFixing(Index1Y,$H2369,TRUE,_xll.ohTrigger(RecalcTrigger,Trigger1Y)),NA())</f>
        <v>1.5841079513804559E-2</v>
      </c>
      <c r="N2369" s="182">
        <f>IFERROR(_xll.qlIndexFixing(ONIndex1M,I2369,TRUE,_xll.ohTrigger(RecalcTrigger,Trigger1M)),NA())</f>
        <v>1.4954210715334426E-2</v>
      </c>
      <c r="O2369" s="44">
        <f>IFERROR(_xll.qlIndexFixing(ONIndex3M,I2369,TRUE,_xll.ohTrigger(RecalcTrigger,Trigger3M)),NA())</f>
        <v>1.5282907259637213E-2</v>
      </c>
      <c r="P2369" s="44">
        <f>IFERROR(_xll.qlIndexFixing(ONIndex6M,I2369,TRUE,_xll.ohTrigger(RecalcTrigger,Trigger6M)),NA())</f>
        <v>1.5260897220166214E-2</v>
      </c>
      <c r="Q2369" s="183">
        <f>IFERROR(_xll.qlIndexFixing(ONIndex1Y,I2369,TRUE,_xll.ohTrigger(RecalcTrigger,Trigger1Y)),NA())</f>
        <v>1.580404545391545E-2</v>
      </c>
    </row>
    <row r="2370" spans="2:17" x14ac:dyDescent="0.2">
      <c r="B2370" s="39" t="s">
        <v>42</v>
      </c>
      <c r="D2370" s="42">
        <f>_xll.qlCalendarAdvance(Calendar,$D2369,B2370,"f",FALSE)</f>
        <v>55996</v>
      </c>
      <c r="E2370" s="177">
        <f>_xll.qlInterestRateIndexValueDate(IndexON,D2370)</f>
        <v>55996</v>
      </c>
      <c r="F2370" s="193">
        <f>IFERROR(_xll.qlIndexFixing(IndexON,D2370,TRUE,_xll.ohTrigger(RecalcTrigger,TriggerON)),NA())</f>
        <v>1.512384460419014E-2</v>
      </c>
      <c r="H2370" s="42">
        <f>_xll.qlCalendarAdvance(Calendar,$H2369,B2370,"f",FALSE)</f>
        <v>55996</v>
      </c>
      <c r="I2370" s="177">
        <f>_xll.qlInterestRateIndexValueDate(Index1M,$H2370)</f>
        <v>55998</v>
      </c>
      <c r="J2370" s="182">
        <f>IFERROR(_xll.qlIndexFixing(Index1M,$H2370,TRUE,_xll.ohTrigger(RecalcTrigger,Trigger1M)),NA())</f>
        <v>1.494606133673998E-2</v>
      </c>
      <c r="K2370" s="44">
        <f>IFERROR(_xll.qlIndexFixing(Index3M,H2370,TRUE,_xll.ohTrigger(RecalcTrigger,Trigger3M)),NA())</f>
        <v>1.5265307771625216E-2</v>
      </c>
      <c r="L2370" s="44">
        <f>IFERROR(_xll.qlIndexFixing(Index6M,$H2370,TRUE,_xll.ohTrigger(RecalcTrigger,Trigger6M)),NA())</f>
        <v>1.5293761344936834E-2</v>
      </c>
      <c r="M2370" s="183">
        <f>IFERROR(_xll.qlIndexFixing(Index1Y,$H2370,TRUE,_xll.ohTrigger(RecalcTrigger,Trigger1Y)),NA())</f>
        <v>1.5837384889270355E-2</v>
      </c>
      <c r="N2370" s="182">
        <f>IFERROR(_xll.qlIndexFixing(ONIndex1M,I2370,TRUE,_xll.ohTrigger(RecalcTrigger,Trigger1M)),NA())</f>
        <v>1.4947532628610816E-2</v>
      </c>
      <c r="O2370" s="44">
        <f>IFERROR(_xll.qlIndexFixing(ONIndex3M,I2370,TRUE,_xll.ohTrigger(RecalcTrigger,Trigger3M)),NA())</f>
        <v>1.5276253967879683E-2</v>
      </c>
      <c r="P2370" s="44">
        <f>IFERROR(_xll.qlIndexFixing(ONIndex6M,I2370,TRUE,_xll.ohTrigger(RecalcTrigger,Trigger6M)),NA())</f>
        <v>1.5258798881543356E-2</v>
      </c>
      <c r="Q2370" s="183">
        <f>IFERROR(_xll.qlIndexFixing(ONIndex1Y,I2370,TRUE,_xll.ohTrigger(RecalcTrigger,Trigger1Y)),NA())</f>
        <v>1.5800857648535782E-2</v>
      </c>
    </row>
    <row r="2371" spans="2:17" x14ac:dyDescent="0.2">
      <c r="B2371" s="39" t="s">
        <v>42</v>
      </c>
      <c r="D2371" s="42">
        <f>_xll.qlCalendarAdvance(Calendar,$D2370,B2371,"f",FALSE)</f>
        <v>56003</v>
      </c>
      <c r="E2371" s="177">
        <f>_xll.qlInterestRateIndexValueDate(IndexON,D2371)</f>
        <v>56003</v>
      </c>
      <c r="F2371" s="193">
        <f>IFERROR(_xll.qlIndexFixing(IndexON,D2371,TRUE,_xll.ohTrigger(RecalcTrigger,TriggerON)),NA())</f>
        <v>1.5117315564321387E-2</v>
      </c>
      <c r="H2371" s="42">
        <f>_xll.qlCalendarAdvance(Calendar,$H2370,B2371,"f",FALSE)</f>
        <v>56003</v>
      </c>
      <c r="I2371" s="177">
        <f>_xll.qlInterestRateIndexValueDate(Index1M,$H2371)</f>
        <v>56006</v>
      </c>
      <c r="J2371" s="182">
        <f>IFERROR(_xll.qlIndexFixing(Index1M,$H2371,TRUE,_xll.ohTrigger(RecalcTrigger,Trigger1M)),NA())</f>
        <v>1.4938485392267494E-2</v>
      </c>
      <c r="K2371" s="44">
        <f>IFERROR(_xll.qlIndexFixing(Index3M,H2371,TRUE,_xll.ohTrigger(RecalcTrigger,Trigger3M)),NA())</f>
        <v>1.5256829112267155E-2</v>
      </c>
      <c r="L2371" s="44">
        <f>IFERROR(_xll.qlIndexFixing(Index6M,$H2371,TRUE,_xll.ohTrigger(RecalcTrigger,Trigger6M)),NA())</f>
        <v>1.5292054075267748E-2</v>
      </c>
      <c r="M2371" s="183">
        <f>IFERROR(_xll.qlIndexFixing(Index1Y,$H2371,TRUE,_xll.ohTrigger(RecalcTrigger,Trigger1Y)),NA())</f>
        <v>1.5833277976850718E-2</v>
      </c>
      <c r="N2371" s="182">
        <f>IFERROR(_xll.qlIndexFixing(ONIndex1M,I2371,TRUE,_xll.ohTrigger(RecalcTrigger,Trigger1M)),NA())</f>
        <v>1.4939856380653538E-2</v>
      </c>
      <c r="O2371" s="44">
        <f>IFERROR(_xll.qlIndexFixing(ONIndex3M,I2371,TRUE,_xll.ohTrigger(RecalcTrigger,Trigger3M)),NA())</f>
        <v>1.5268603829996508E-2</v>
      </c>
      <c r="P2371" s="44">
        <f>IFERROR(_xll.qlIndexFixing(ONIndex6M,I2371,TRUE,_xll.ohTrigger(RecalcTrigger,Trigger6M)),NA())</f>
        <v>1.5256424748972819E-2</v>
      </c>
      <c r="Q2371" s="183">
        <f>IFERROR(_xll.qlIndexFixing(ONIndex1Y,I2371,TRUE,_xll.ohTrigger(RecalcTrigger,Trigger1Y)),NA())</f>
        <v>1.5797193377729002E-2</v>
      </c>
    </row>
    <row r="2372" spans="2:17" x14ac:dyDescent="0.2">
      <c r="B2372" s="39" t="s">
        <v>42</v>
      </c>
      <c r="D2372" s="42">
        <f>_xll.qlCalendarAdvance(Calendar,$D2371,B2372,"f",FALSE)</f>
        <v>56010</v>
      </c>
      <c r="E2372" s="177">
        <f>_xll.qlInterestRateIndexValueDate(IndexON,D2372)</f>
        <v>56010</v>
      </c>
      <c r="F2372" s="193">
        <f>IFERROR(_xll.qlIndexFixing(IndexON,D2372,TRUE,_xll.ohTrigger(RecalcTrigger,TriggerON)),NA())</f>
        <v>1.5110747486639653E-2</v>
      </c>
      <c r="H2372" s="42">
        <f>_xll.qlCalendarAdvance(Calendar,$H2371,B2372,"f",FALSE)</f>
        <v>56010</v>
      </c>
      <c r="I2372" s="177">
        <f>_xll.qlInterestRateIndexValueDate(Index1M,$H2372)</f>
        <v>56012</v>
      </c>
      <c r="J2372" s="182">
        <f>IFERROR(_xll.qlIndexFixing(Index1M,$H2372,TRUE,_xll.ohTrigger(RecalcTrigger,Trigger1M)),NA())</f>
        <v>1.4932460623784116E-2</v>
      </c>
      <c r="K2372" s="44">
        <f>IFERROR(_xll.qlIndexFixing(Index3M,H2372,TRUE,_xll.ohTrigger(RecalcTrigger,Trigger3M)),NA())</f>
        <v>1.5251204259092434E-2</v>
      </c>
      <c r="L2372" s="44">
        <f>IFERROR(_xll.qlIndexFixing(Index6M,$H2372,TRUE,_xll.ohTrigger(RecalcTrigger,Trigger6M)),NA())</f>
        <v>1.5290695057953546E-2</v>
      </c>
      <c r="M2372" s="183">
        <f>IFERROR(_xll.qlIndexFixing(Index1Y,$H2372,TRUE,_xll.ohTrigger(RecalcTrigger,Trigger1Y)),NA())</f>
        <v>1.5829941180532957E-2</v>
      </c>
      <c r="N2372" s="182">
        <f>IFERROR(_xll.qlIndexFixing(ONIndex1M,I2372,TRUE,_xll.ohTrigger(RecalcTrigger,Trigger1M)),NA())</f>
        <v>1.493406824628174E-2</v>
      </c>
      <c r="O2372" s="44">
        <f>IFERROR(_xll.qlIndexFixing(ONIndex3M,I2372,TRUE,_xll.ohTrigger(RecalcTrigger,Trigger3M)),NA())</f>
        <v>1.5262833714970725E-2</v>
      </c>
      <c r="P2372" s="44">
        <f>IFERROR(_xll.qlIndexFixing(ONIndex6M,I2372,TRUE,_xll.ohTrigger(RecalcTrigger,Trigger6M)),NA())</f>
        <v>1.5254660966572686E-2</v>
      </c>
      <c r="Q2372" s="183">
        <f>IFERROR(_xll.qlIndexFixing(ONIndex1Y,I2372,TRUE,_xll.ohTrigger(RecalcTrigger,Trigger1Y)),NA())</f>
        <v>1.579443040691686E-2</v>
      </c>
    </row>
    <row r="2373" spans="2:17" x14ac:dyDescent="0.2">
      <c r="B2373" s="39" t="s">
        <v>42</v>
      </c>
      <c r="D2373" s="42">
        <f>_xll.qlCalendarAdvance(Calendar,$D2372,B2373,"f",FALSE)</f>
        <v>56017</v>
      </c>
      <c r="E2373" s="177">
        <f>_xll.qlInterestRateIndexValueDate(IndexON,D2373)</f>
        <v>56017</v>
      </c>
      <c r="F2373" s="193">
        <f>IFERROR(_xll.qlIndexFixing(IndexON,D2373,TRUE,_xll.ohTrigger(RecalcTrigger,TriggerON)),NA())</f>
        <v>1.5104140314070591E-2</v>
      </c>
      <c r="H2373" s="42">
        <f>_xll.qlCalendarAdvance(Calendar,$H2372,B2373,"f",FALSE)</f>
        <v>56017</v>
      </c>
      <c r="I2373" s="177">
        <f>_xll.qlInterestRateIndexValueDate(Index1M,$H2373)</f>
        <v>56019</v>
      </c>
      <c r="J2373" s="182">
        <f>IFERROR(_xll.qlIndexFixing(Index1M,$H2373,TRUE,_xll.ohTrigger(RecalcTrigger,Trigger1M)),NA())</f>
        <v>1.4925605868223446E-2</v>
      </c>
      <c r="K2373" s="44">
        <f>IFERROR(_xll.qlIndexFixing(Index3M,H2373,TRUE,_xll.ohTrigger(RecalcTrigger,Trigger3M)),NA())</f>
        <v>1.5244183478250522E-2</v>
      </c>
      <c r="L2373" s="44">
        <f>IFERROR(_xll.qlIndexFixing(Index6M,$H2373,TRUE,_xll.ohTrigger(RecalcTrigger,Trigger6M)),NA())</f>
        <v>1.5288895392944701E-2</v>
      </c>
      <c r="M2373" s="183">
        <f>IFERROR(_xll.qlIndexFixing(Index1Y,$H2373,TRUE,_xll.ohTrigger(RecalcTrigger,Trigger1Y)),NA())</f>
        <v>1.5826192043159142E-2</v>
      </c>
      <c r="N2373" s="182">
        <f>IFERROR(_xll.qlIndexFixing(ONIndex1M,I2373,TRUE,_xll.ohTrigger(RecalcTrigger,Trigger1M)),NA())</f>
        <v>1.4927281847478824E-2</v>
      </c>
      <c r="O2373" s="44">
        <f>IFERROR(_xll.qlIndexFixing(ONIndex3M,I2373,TRUE,_xll.ohTrigger(RecalcTrigger,Trigger3M)),NA())</f>
        <v>1.5256066640949584E-2</v>
      </c>
      <c r="P2373" s="44">
        <f>IFERROR(_xll.qlIndexFixing(ONIndex6M,I2373,TRUE,_xll.ohTrigger(RecalcTrigger,Trigger6M)),NA())</f>
        <v>1.5252621481112172E-2</v>
      </c>
      <c r="Q2373" s="183">
        <f>IFERROR(_xll.qlIndexFixing(ONIndex1Y,I2373,TRUE,_xll.ohTrigger(RecalcTrigger,Trigger1Y)),NA())</f>
        <v>1.5791190918159614E-2</v>
      </c>
    </row>
    <row r="2374" spans="2:17" x14ac:dyDescent="0.2">
      <c r="B2374" s="39" t="s">
        <v>42</v>
      </c>
      <c r="D2374" s="42">
        <f>_xll.qlCalendarAdvance(Calendar,$D2373,B2374,"f",FALSE)</f>
        <v>56024</v>
      </c>
      <c r="E2374" s="177">
        <f>_xll.qlInterestRateIndexValueDate(IndexON,D2374)</f>
        <v>56024</v>
      </c>
      <c r="F2374" s="193">
        <f>IFERROR(_xll.qlIndexFixing(IndexON,D2374,TRUE,_xll.ohTrigger(RecalcTrigger,TriggerON)),NA())</f>
        <v>1.5097493989619792E-2</v>
      </c>
      <c r="H2374" s="42">
        <f>_xll.qlCalendarAdvance(Calendar,$H2373,B2374,"f",FALSE)</f>
        <v>56024</v>
      </c>
      <c r="I2374" s="177">
        <f>_xll.qlInterestRateIndexValueDate(Index1M,$H2374)</f>
        <v>56026</v>
      </c>
      <c r="J2374" s="182">
        <f>IFERROR(_xll.qlIndexFixing(Index1M,$H2374,TRUE,_xll.ohTrigger(RecalcTrigger,Trigger1M)),NA())</f>
        <v>1.4918714777640285E-2</v>
      </c>
      <c r="K2374" s="44">
        <f>IFERROR(_xll.qlIndexFixing(Index3M,H2374,TRUE,_xll.ohTrigger(RecalcTrigger,Trigger3M)),NA())</f>
        <v>1.523712418809027E-2</v>
      </c>
      <c r="L2374" s="44">
        <f>IFERROR(_xll.qlIndexFixing(Index6M,$H2374,TRUE,_xll.ohTrigger(RecalcTrigger,Trigger6M)),NA())</f>
        <v>1.5287116171580054E-2</v>
      </c>
      <c r="M2374" s="183">
        <f>IFERROR(_xll.qlIndexFixing(Index1Y,$H2374,TRUE,_xll.ohTrigger(RecalcTrigger,Trigger1Y)),NA())</f>
        <v>1.5822424681670947E-2</v>
      </c>
      <c r="N2374" s="182">
        <f>IFERROR(_xll.qlIndexFixing(ONIndex1M,I2374,TRUE,_xll.ohTrigger(RecalcTrigger,Trigger1M)),NA())</f>
        <v>1.4920459241078987E-2</v>
      </c>
      <c r="O2374" s="44">
        <f>IFERROR(_xll.qlIndexFixing(ONIndex3M,I2374,TRUE,_xll.ohTrigger(RecalcTrigger,Trigger3M)),NA())</f>
        <v>1.5249261526877333E-2</v>
      </c>
      <c r="P2374" s="44">
        <f>IFERROR(_xll.qlIndexFixing(ONIndex6M,I2374,TRUE,_xll.ohTrigger(RecalcTrigger,Trigger6M)),NA())</f>
        <v>1.5250601704286382E-2</v>
      </c>
      <c r="Q2374" s="183">
        <f>IFERROR(_xll.qlIndexFixing(ONIndex1Y,I2374,TRUE,_xll.ohTrigger(RecalcTrigger,Trigger1Y)),NA())</f>
        <v>1.57879341488254E-2</v>
      </c>
    </row>
    <row r="2375" spans="2:17" x14ac:dyDescent="0.2">
      <c r="B2375" s="39" t="s">
        <v>42</v>
      </c>
      <c r="D2375" s="42">
        <f>_xll.qlCalendarAdvance(Calendar,$D2374,B2375,"f",FALSE)</f>
        <v>56031</v>
      </c>
      <c r="E2375" s="177">
        <f>_xll.qlInterestRateIndexValueDate(IndexON,D2375)</f>
        <v>56031</v>
      </c>
      <c r="F2375" s="193">
        <f>IFERROR(_xll.qlIndexFixing(IndexON,D2375,TRUE,_xll.ohTrigger(RecalcTrigger,TriggerON)),NA())</f>
        <v>1.509080845605304E-2</v>
      </c>
      <c r="H2375" s="42">
        <f>_xll.qlCalendarAdvance(Calendar,$H2374,B2375,"f",FALSE)</f>
        <v>56031</v>
      </c>
      <c r="I2375" s="177">
        <f>_xll.qlInterestRateIndexValueDate(Index1M,$H2375)</f>
        <v>56033</v>
      </c>
      <c r="J2375" s="182">
        <f>IFERROR(_xll.qlIndexFixing(Index1M,$H2375,TRUE,_xll.ohTrigger(RecalcTrigger,Trigger1M)),NA())</f>
        <v>1.4911787300325996E-2</v>
      </c>
      <c r="K2375" s="44">
        <f>IFERROR(_xll.qlIndexFixing(Index3M,H2375,TRUE,_xll.ohTrigger(RecalcTrigger,Trigger3M)),NA())</f>
        <v>1.5230026332287164E-2</v>
      </c>
      <c r="L2375" s="44">
        <f>IFERROR(_xll.qlIndexFixing(Index6M,$H2375,TRUE,_xll.ohTrigger(RecalcTrigger,Trigger6M)),NA())</f>
        <v>1.5284742303704952E-2</v>
      </c>
      <c r="M2375" s="183">
        <f>IFERROR(_xll.qlIndexFixing(Index1Y,$H2375,TRUE,_xll.ohTrigger(RecalcTrigger,Trigger1Y)),NA())</f>
        <v>1.5818639069486672E-2</v>
      </c>
      <c r="N2375" s="182">
        <f>IFERROR(_xll.qlIndexFixing(ONIndex1M,I2375,TRUE,_xll.ohTrigger(RecalcTrigger,Trigger1M)),NA())</f>
        <v>1.4913600375523473E-2</v>
      </c>
      <c r="O2375" s="44">
        <f>IFERROR(_xll.qlIndexFixing(ONIndex3M,I2375,TRUE,_xll.ohTrigger(RecalcTrigger,Trigger3M)),NA())</f>
        <v>1.5242418316399053E-2</v>
      </c>
      <c r="P2375" s="44">
        <f>IFERROR(_xll.qlIndexFixing(ONIndex6M,I2375,TRUE,_xll.ohTrigger(RecalcTrigger,Trigger6M)),NA())</f>
        <v>1.5248601681259188E-2</v>
      </c>
      <c r="Q2375" s="183">
        <f>IFERROR(_xll.qlIndexFixing(ONIndex1Y,I2375,TRUE,_xll.ohTrigger(RecalcTrigger,Trigger1Y)),NA())</f>
        <v>1.5784660072615253E-2</v>
      </c>
    </row>
    <row r="2376" spans="2:17" x14ac:dyDescent="0.2">
      <c r="B2376" s="39" t="s">
        <v>42</v>
      </c>
      <c r="D2376" s="42">
        <f>_xll.qlCalendarAdvance(Calendar,$D2375,B2376,"f",FALSE)</f>
        <v>56038</v>
      </c>
      <c r="E2376" s="177">
        <f>_xll.qlInterestRateIndexValueDate(IndexON,D2376)</f>
        <v>56038</v>
      </c>
      <c r="F2376" s="193">
        <f>IFERROR(_xll.qlIndexFixing(IndexON,D2376,TRUE,_xll.ohTrigger(RecalcTrigger,TriggerON)),NA())</f>
        <v>1.5084083656136116E-2</v>
      </c>
      <c r="H2376" s="42">
        <f>_xll.qlCalendarAdvance(Calendar,$H2375,B2376,"f",FALSE)</f>
        <v>56038</v>
      </c>
      <c r="I2376" s="177">
        <f>_xll.qlInterestRateIndexValueDate(Index1M,$H2376)</f>
        <v>56040</v>
      </c>
      <c r="J2376" s="182">
        <f>IFERROR(_xll.qlIndexFixing(Index1M,$H2376,TRUE,_xll.ohTrigger(RecalcTrigger,Trigger1M)),NA())</f>
        <v>1.4904823384549459E-2</v>
      </c>
      <c r="K2376" s="44">
        <f>IFERROR(_xll.qlIndexFixing(Index3M,H2376,TRUE,_xll.ohTrigger(RecalcTrigger,Trigger3M)),NA())</f>
        <v>1.5222889854521037E-2</v>
      </c>
      <c r="L2376" s="44">
        <f>IFERROR(_xll.qlIndexFixing(Index6M,$H2376,TRUE,_xll.ohTrigger(RecalcTrigger,Trigger6M)),NA())</f>
        <v>1.5282999880561041E-2</v>
      </c>
      <c r="M2376" s="183">
        <f>IFERROR(_xll.qlIndexFixing(Index1Y,$H2376,TRUE,_xll.ohTrigger(RecalcTrigger,Trigger1Y)),NA())</f>
        <v>1.581483518002616E-2</v>
      </c>
      <c r="N2376" s="182">
        <f>IFERROR(_xll.qlIndexFixing(ONIndex1M,I2376,TRUE,_xll.ohTrigger(RecalcTrigger,Trigger1M)),NA())</f>
        <v>1.4906705199013714E-2</v>
      </c>
      <c r="O2376" s="44">
        <f>IFERROR(_xll.qlIndexFixing(ONIndex3M,I2376,TRUE,_xll.ohTrigger(RecalcTrigger,Trigger3M)),NA())</f>
        <v>1.5235536953239759E-2</v>
      </c>
      <c r="P2376" s="44">
        <f>IFERROR(_xll.qlIndexFixing(ONIndex6M,I2376,TRUE,_xll.ohTrigger(RecalcTrigger,Trigger6M)),NA())</f>
        <v>1.5246621457594145E-2</v>
      </c>
      <c r="Q2376" s="183">
        <f>IFERROR(_xll.qlIndexFixing(ONIndex1Y,I2376,TRUE,_xll.ohTrigger(RecalcTrigger,Trigger1Y)),NA())</f>
        <v>1.5781368663150275E-2</v>
      </c>
    </row>
    <row r="2377" spans="2:17" x14ac:dyDescent="0.2">
      <c r="B2377" s="39" t="s">
        <v>42</v>
      </c>
      <c r="D2377" s="42">
        <f>_xll.qlCalendarAdvance(Calendar,$D2376,B2377,"f",FALSE)</f>
        <v>56045</v>
      </c>
      <c r="E2377" s="177">
        <f>_xll.qlInterestRateIndexValueDate(IndexON,D2377)</f>
        <v>56045</v>
      </c>
      <c r="F2377" s="193">
        <f>IFERROR(_xll.qlIndexFixing(IndexON,D2377,TRUE,_xll.ohTrigger(RecalcTrigger,TriggerON)),NA())</f>
        <v>1.5077319532874611E-2</v>
      </c>
      <c r="H2377" s="42">
        <f>_xll.qlCalendarAdvance(Calendar,$H2376,B2377,"f",FALSE)</f>
        <v>56045</v>
      </c>
      <c r="I2377" s="177">
        <f>_xll.qlInterestRateIndexValueDate(Index1M,$H2377)</f>
        <v>56047</v>
      </c>
      <c r="J2377" s="182">
        <f>IFERROR(_xll.qlIndexFixing(Index1M,$H2377,TRUE,_xll.ohTrigger(RecalcTrigger,Trigger1M)),NA())</f>
        <v>1.4897822978594544E-2</v>
      </c>
      <c r="K2377" s="44">
        <f>IFERROR(_xll.qlIndexFixing(Index3M,H2377,TRUE,_xll.ohTrigger(RecalcTrigger,Trigger3M)),NA())</f>
        <v>1.5215714698466514E-2</v>
      </c>
      <c r="L2377" s="44">
        <f>IFERROR(_xll.qlIndexFixing(Index6M,$H2377,TRUE,_xll.ohTrigger(RecalcTrigger,Trigger6M)),NA())</f>
        <v>1.5281278025766776E-2</v>
      </c>
      <c r="M2377" s="183">
        <f>IFERROR(_xll.qlIndexFixing(Index1Y,$H2377,TRUE,_xll.ohTrigger(RecalcTrigger,Trigger1Y)),NA())</f>
        <v>1.5811012986710556E-2</v>
      </c>
      <c r="N2377" s="182">
        <f>IFERROR(_xll.qlIndexFixing(ONIndex1M,I2377,TRUE,_xll.ohTrigger(RecalcTrigger,Trigger1M)),NA())</f>
        <v>1.4899773659990956E-2</v>
      </c>
      <c r="O2377" s="44">
        <f>IFERROR(_xll.qlIndexFixing(ONIndex3M,I2377,TRUE,_xll.ohTrigger(RecalcTrigger,Trigger3M)),NA())</f>
        <v>1.5228617381124465E-2</v>
      </c>
      <c r="P2377" s="44">
        <f>IFERROR(_xll.qlIndexFixing(ONIndex6M,I2377,TRUE,_xll.ohTrigger(RecalcTrigger,Trigger6M)),NA())</f>
        <v>1.5244661078854804E-2</v>
      </c>
      <c r="Q2377" s="183">
        <f>IFERROR(_xll.qlIndexFixing(ONIndex1Y,I2377,TRUE,_xll.ohTrigger(RecalcTrigger,Trigger1Y)),NA())</f>
        <v>1.5778059894291374E-2</v>
      </c>
    </row>
    <row r="2378" spans="2:17" x14ac:dyDescent="0.2">
      <c r="B2378" s="39" t="s">
        <v>42</v>
      </c>
      <c r="D2378" s="42">
        <f>_xll.qlCalendarAdvance(Calendar,$D2377,B2378,"f",FALSE)</f>
        <v>56052</v>
      </c>
      <c r="E2378" s="177">
        <f>_xll.qlInterestRateIndexValueDate(IndexON,D2378)</f>
        <v>56052</v>
      </c>
      <c r="F2378" s="193">
        <f>IFERROR(_xll.qlIndexFixing(IndexON,D2378,TRUE,_xll.ohTrigger(RecalcTrigger,TriggerON)),NA())</f>
        <v>1.5070516029114245E-2</v>
      </c>
      <c r="H2378" s="42">
        <f>_xll.qlCalendarAdvance(Calendar,$H2377,B2378,"f",FALSE)</f>
        <v>56052</v>
      </c>
      <c r="I2378" s="177">
        <f>_xll.qlInterestRateIndexValueDate(Index1M,$H2378)</f>
        <v>56054</v>
      </c>
      <c r="J2378" s="182">
        <f>IFERROR(_xll.qlIndexFixing(Index1M,$H2378,TRUE,_xll.ohTrigger(RecalcTrigger,Trigger1M)),NA())</f>
        <v>1.4890786030747616E-2</v>
      </c>
      <c r="K2378" s="44">
        <f>IFERROR(_xll.qlIndexFixing(Index3M,H2378,TRUE,_xll.ohTrigger(RecalcTrigger,Trigger3M)),NA())</f>
        <v>1.5208500807805165E-2</v>
      </c>
      <c r="L2378" s="44">
        <f>IFERROR(_xll.qlIndexFixing(Index6M,$H2378,TRUE,_xll.ohTrigger(RecalcTrigger,Trigger6M)),NA())</f>
        <v>1.5279576785028984E-2</v>
      </c>
      <c r="M2378" s="183">
        <f>IFERROR(_xll.qlIndexFixing(Index1Y,$H2378,TRUE,_xll.ohTrigger(RecalcTrigger,Trigger1Y)),NA())</f>
        <v>1.5807172462962548E-2</v>
      </c>
      <c r="N2378" s="182">
        <f>IFERROR(_xll.qlIndexFixing(ONIndex1M,I2378,TRUE,_xll.ohTrigger(RecalcTrigger,Trigger1M)),NA())</f>
        <v>1.4892805706576695E-2</v>
      </c>
      <c r="O2378" s="44">
        <f>IFERROR(_xll.qlIndexFixing(ONIndex3M,I2378,TRUE,_xll.ohTrigger(RecalcTrigger,Trigger3M)),NA())</f>
        <v>1.5221659543698252E-2</v>
      </c>
      <c r="P2378" s="44">
        <f>IFERROR(_xll.qlIndexFixing(ONIndex6M,I2378,TRUE,_xll.ohTrigger(RecalcTrigger,Trigger6M)),NA())</f>
        <v>1.5242720590205039E-2</v>
      </c>
      <c r="Q2378" s="183">
        <f>IFERROR(_xll.qlIndexFixing(ONIndex1Y,I2378,TRUE,_xll.ohTrigger(RecalcTrigger,Trigger1Y)),NA())</f>
        <v>1.5774733739259972E-2</v>
      </c>
    </row>
    <row r="2379" spans="2:17" x14ac:dyDescent="0.2">
      <c r="B2379" s="39" t="s">
        <v>42</v>
      </c>
      <c r="D2379" s="42">
        <f>_xll.qlCalendarAdvance(Calendar,$D2378,B2379,"f",FALSE)</f>
        <v>56059</v>
      </c>
      <c r="E2379" s="177">
        <f>_xll.qlInterestRateIndexValueDate(IndexON,D2379)</f>
        <v>56059</v>
      </c>
      <c r="F2379" s="193">
        <f>IFERROR(_xll.qlIndexFixing(IndexON,D2379,TRUE,_xll.ohTrigger(RecalcTrigger,TriggerON)),NA())</f>
        <v>1.5063673087940543E-2</v>
      </c>
      <c r="H2379" s="42">
        <f>_xll.qlCalendarAdvance(Calendar,$H2378,B2379,"f",FALSE)</f>
        <v>56059</v>
      </c>
      <c r="I2379" s="177">
        <f>_xll.qlInterestRateIndexValueDate(Index1M,$H2379)</f>
        <v>56061</v>
      </c>
      <c r="J2379" s="182">
        <f>IFERROR(_xll.qlIndexFixing(Index1M,$H2379,TRUE,_xll.ohTrigger(RecalcTrigger,Trigger1M)),NA())</f>
        <v>1.488371248929754E-2</v>
      </c>
      <c r="K2379" s="44">
        <f>IFERROR(_xll.qlIndexFixing(Index3M,H2379,TRUE,_xll.ohTrigger(RecalcTrigger,Trigger3M)),NA())</f>
        <v>1.520124812621769E-2</v>
      </c>
      <c r="L2379" s="44">
        <f>IFERROR(_xll.qlIndexFixing(Index6M,$H2379,TRUE,_xll.ohTrigger(RecalcTrigger,Trigger6M)),NA())</f>
        <v>1.5278528319335665E-2</v>
      </c>
      <c r="M2379" s="183">
        <f>IFERROR(_xll.qlIndexFixing(Index1Y,$H2379,TRUE,_xll.ohTrigger(RecalcTrigger,Trigger1Y)),NA())</f>
        <v>1.5803313582205693E-2</v>
      </c>
      <c r="N2379" s="182">
        <f>IFERROR(_xll.qlIndexFixing(ONIndex1M,I2379,TRUE,_xll.ohTrigger(RecalcTrigger,Trigger1M)),NA())</f>
        <v>1.4885801287052303E-2</v>
      </c>
      <c r="O2379" s="44">
        <f>IFERROR(_xll.qlIndexFixing(ONIndex3M,I2379,TRUE,_xll.ohTrigger(RecalcTrigger,Trigger3M)),NA())</f>
        <v>1.5214663384526261E-2</v>
      </c>
      <c r="P2379" s="44">
        <f>IFERROR(_xll.qlIndexFixing(ONIndex6M,I2379,TRUE,_xll.ohTrigger(RecalcTrigger,Trigger6M)),NA())</f>
        <v>1.5240800037208402E-2</v>
      </c>
      <c r="Q2379" s="183">
        <f>IFERROR(_xll.qlIndexFixing(ONIndex1Y,I2379,TRUE,_xll.ohTrigger(RecalcTrigger,Trigger1Y)),NA())</f>
        <v>1.5771390171837041E-2</v>
      </c>
    </row>
    <row r="2380" spans="2:17" x14ac:dyDescent="0.2">
      <c r="B2380" s="39" t="s">
        <v>42</v>
      </c>
      <c r="D2380" s="42">
        <f>_xll.qlCalendarAdvance(Calendar,$D2379,B2380,"f",FALSE)</f>
        <v>56066</v>
      </c>
      <c r="E2380" s="177">
        <f>_xll.qlInterestRateIndexValueDate(IndexON,D2380)</f>
        <v>56066</v>
      </c>
      <c r="F2380" s="193">
        <f>IFERROR(_xll.qlIndexFixing(IndexON,D2380,TRUE,_xll.ohTrigger(RecalcTrigger,TriggerON)),NA())</f>
        <v>1.5056790651959417E-2</v>
      </c>
      <c r="H2380" s="42">
        <f>_xll.qlCalendarAdvance(Calendar,$H2379,B2380,"f",FALSE)</f>
        <v>56066</v>
      </c>
      <c r="I2380" s="177">
        <f>_xll.qlInterestRateIndexValueDate(Index1M,$H2380)</f>
        <v>56068</v>
      </c>
      <c r="J2380" s="182">
        <f>IFERROR(_xll.qlIndexFixing(Index1M,$H2380,TRUE,_xll.ohTrigger(RecalcTrigger,Trigger1M)),NA())</f>
        <v>1.4876602302508202E-2</v>
      </c>
      <c r="K2380" s="44">
        <f>IFERROR(_xll.qlIndexFixing(Index3M,H2380,TRUE,_xll.ohTrigger(RecalcTrigger,Trigger3M)),NA())</f>
        <v>1.5193956597389141E-2</v>
      </c>
      <c r="L2380" s="44">
        <f>IFERROR(_xll.qlIndexFixing(Index6M,$H2380,TRUE,_xll.ohTrigger(RecalcTrigger,Trigger6M)),NA())</f>
        <v>1.5276872719788746E-2</v>
      </c>
      <c r="M2380" s="183">
        <f>IFERROR(_xll.qlIndexFixing(Index1Y,$H2380,TRUE,_xll.ohTrigger(RecalcTrigger,Trigger1Y)),NA())</f>
        <v>1.5799436317865529E-2</v>
      </c>
      <c r="N2380" s="182">
        <f>IFERROR(_xll.qlIndexFixing(ONIndex1M,I2380,TRUE,_xll.ohTrigger(RecalcTrigger,Trigger1M)),NA())</f>
        <v>1.4878760349779085E-2</v>
      </c>
      <c r="O2380" s="44">
        <f>IFERROR(_xll.qlIndexFixing(ONIndex3M,I2380,TRUE,_xll.ohTrigger(RecalcTrigger,Trigger3M)),NA())</f>
        <v>1.520762884733351E-2</v>
      </c>
      <c r="P2380" s="44">
        <f>IFERROR(_xll.qlIndexFixing(ONIndex6M,I2380,TRUE,_xll.ohTrigger(RecalcTrigger,Trigger6M)),NA())</f>
        <v>1.5238899465188638E-2</v>
      </c>
      <c r="Q2380" s="183">
        <f>IFERROR(_xll.qlIndexFixing(ONIndex1Y,I2380,TRUE,_xll.ohTrigger(RecalcTrigger,Trigger1Y)),NA())</f>
        <v>1.5768029165963426E-2</v>
      </c>
    </row>
    <row r="2381" spans="2:17" x14ac:dyDescent="0.2">
      <c r="B2381" s="39" t="s">
        <v>42</v>
      </c>
      <c r="D2381" s="42">
        <f>_xll.qlCalendarAdvance(Calendar,$D2380,B2381,"f",FALSE)</f>
        <v>56073</v>
      </c>
      <c r="E2381" s="177">
        <f>_xll.qlInterestRateIndexValueDate(IndexON,D2381)</f>
        <v>56073</v>
      </c>
      <c r="F2381" s="193">
        <f>IFERROR(_xll.qlIndexFixing(IndexON,D2381,TRUE,_xll.ohTrigger(RecalcTrigger,TriggerON)),NA())</f>
        <v>1.5049868664256394E-2</v>
      </c>
      <c r="H2381" s="42">
        <f>_xll.qlCalendarAdvance(Calendar,$H2380,B2381,"f",FALSE)</f>
        <v>56073</v>
      </c>
      <c r="I2381" s="177">
        <f>_xll.qlInterestRateIndexValueDate(Index1M,$H2381)</f>
        <v>56075</v>
      </c>
      <c r="J2381" s="182">
        <f>IFERROR(_xll.qlIndexFixing(Index1M,$H2381,TRUE,_xll.ohTrigger(RecalcTrigger,Trigger1M)),NA())</f>
        <v>1.4869455418675959E-2</v>
      </c>
      <c r="K2381" s="44">
        <f>IFERROR(_xll.qlIndexFixing(Index3M,H2381,TRUE,_xll.ohTrigger(RecalcTrigger,Trigger3M)),NA())</f>
        <v>1.5186626165001087E-2</v>
      </c>
      <c r="L2381" s="44">
        <f>IFERROR(_xll.qlIndexFixing(Index6M,$H2381,TRUE,_xll.ohTrigger(RecalcTrigger,Trigger6M)),NA())</f>
        <v>1.5275237883873929E-2</v>
      </c>
      <c r="M2381" s="183">
        <f>IFERROR(_xll.qlIndexFixing(Index1Y,$H2381,TRUE,_xll.ohTrigger(RecalcTrigger,Trigger1Y)),NA())</f>
        <v>1.579554064336933E-2</v>
      </c>
      <c r="N2381" s="182">
        <f>IFERROR(_xll.qlIndexFixing(ONIndex1M,I2381,TRUE,_xll.ohTrigger(RecalcTrigger,Trigger1M)),NA())</f>
        <v>1.487168284311835E-2</v>
      </c>
      <c r="O2381" s="44">
        <f>IFERROR(_xll.qlIndexFixing(ONIndex3M,I2381,TRUE,_xll.ohTrigger(RecalcTrigger,Trigger3M)),NA())</f>
        <v>1.520055587608482E-2</v>
      </c>
      <c r="P2381" s="44">
        <f>IFERROR(_xll.qlIndexFixing(ONIndex6M,I2381,TRUE,_xll.ohTrigger(RecalcTrigger,Trigger6M)),NA())</f>
        <v>1.5237018919629364E-2</v>
      </c>
      <c r="Q2381" s="183">
        <f>IFERROR(_xll.qlIndexFixing(ONIndex1Y,I2381,TRUE,_xll.ohTrigger(RecalcTrigger,Trigger1Y)),NA())</f>
        <v>1.5764650695020421E-2</v>
      </c>
    </row>
    <row r="2382" spans="2:17" x14ac:dyDescent="0.2">
      <c r="B2382" s="39" t="s">
        <v>42</v>
      </c>
      <c r="D2382" s="42">
        <f>_xll.qlCalendarAdvance(Calendar,$D2381,B2382,"f",FALSE)</f>
        <v>56080</v>
      </c>
      <c r="E2382" s="177">
        <f>_xll.qlInterestRateIndexValueDate(IndexON,D2382)</f>
        <v>56080</v>
      </c>
      <c r="F2382" s="193">
        <f>IFERROR(_xll.qlIndexFixing(IndexON,D2382,TRUE,_xll.ohTrigger(RecalcTrigger,TriggerON)),NA())</f>
        <v>1.5042907067597255E-2</v>
      </c>
      <c r="H2382" s="42">
        <f>_xll.qlCalendarAdvance(Calendar,$H2381,B2382,"f",FALSE)</f>
        <v>56080</v>
      </c>
      <c r="I2382" s="177">
        <f>_xll.qlInterestRateIndexValueDate(Index1M,$H2382)</f>
        <v>56082</v>
      </c>
      <c r="J2382" s="182">
        <f>IFERROR(_xll.qlIndexFixing(Index1M,$H2382,TRUE,_xll.ohTrigger(RecalcTrigger,Trigger1M)),NA())</f>
        <v>1.4862271786077186E-2</v>
      </c>
      <c r="K2382" s="44">
        <f>IFERROR(_xll.qlIndexFixing(Index3M,H2382,TRUE,_xll.ohTrigger(RecalcTrigger,Trigger3M)),NA())</f>
        <v>1.517925677274292E-2</v>
      </c>
      <c r="L2382" s="44">
        <f>IFERROR(_xll.qlIndexFixing(Index6M,$H2382,TRUE,_xll.ohTrigger(RecalcTrigger,Trigger6M)),NA())</f>
        <v>1.5273623857306478E-2</v>
      </c>
      <c r="M2382" s="183">
        <f>IFERROR(_xll.qlIndexFixing(Index1Y,$H2382,TRUE,_xll.ohTrigger(RecalcTrigger,Trigger1Y)),NA())</f>
        <v>1.5791626532145046E-2</v>
      </c>
      <c r="N2382" s="182">
        <f>IFERROR(_xll.qlIndexFixing(ONIndex1M,I2382,TRUE,_xll.ohTrigger(RecalcTrigger,Trigger1M)),NA())</f>
        <v>1.4864568715191595E-2</v>
      </c>
      <c r="O2382" s="44">
        <f>IFERROR(_xll.qlIndexFixing(ONIndex3M,I2382,TRUE,_xll.ohTrigger(RecalcTrigger,Trigger3M)),NA())</f>
        <v>1.5193444414185464E-2</v>
      </c>
      <c r="P2382" s="44">
        <f>IFERROR(_xll.qlIndexFixing(ONIndex6M,I2382,TRUE,_xll.ohTrigger(RecalcTrigger,Trigger6M)),NA())</f>
        <v>1.5235158445854324E-2</v>
      </c>
      <c r="Q2382" s="183">
        <f>IFERROR(_xll.qlIndexFixing(ONIndex1Y,I2382,TRUE,_xll.ohTrigger(RecalcTrigger,Trigger1Y)),NA())</f>
        <v>1.5761254732469254E-2</v>
      </c>
    </row>
    <row r="2383" spans="2:17" x14ac:dyDescent="0.2">
      <c r="B2383" s="39" t="s">
        <v>42</v>
      </c>
      <c r="D2383" s="42">
        <f>_xll.qlCalendarAdvance(Calendar,$D2382,B2383,"f",FALSE)</f>
        <v>56087</v>
      </c>
      <c r="E2383" s="177">
        <f>_xll.qlInterestRateIndexValueDate(IndexON,D2383)</f>
        <v>56087</v>
      </c>
      <c r="F2383" s="193">
        <f>IFERROR(_xll.qlIndexFixing(IndexON,D2383,TRUE,_xll.ohTrigger(RecalcTrigger,TriggerON)),NA())</f>
        <v>1.5035905804987593E-2</v>
      </c>
      <c r="H2383" s="42">
        <f>_xll.qlCalendarAdvance(Calendar,$H2382,B2383,"f",FALSE)</f>
        <v>56087</v>
      </c>
      <c r="I2383" s="177">
        <f>_xll.qlInterestRateIndexValueDate(Index1M,$H2383)</f>
        <v>56089</v>
      </c>
      <c r="J2383" s="182">
        <f>IFERROR(_xll.qlIndexFixing(Index1M,$H2383,TRUE,_xll.ohTrigger(RecalcTrigger,Trigger1M)),NA())</f>
        <v>1.4855051353003246E-2</v>
      </c>
      <c r="K2383" s="44">
        <f>IFERROR(_xll.qlIndexFixing(Index3M,H2383,TRUE,_xll.ohTrigger(RecalcTrigger,Trigger3M)),NA())</f>
        <v>1.5171848364299688E-2</v>
      </c>
      <c r="L2383" s="44">
        <f>IFERROR(_xll.qlIndexFixing(Index6M,$H2383,TRUE,_xll.ohTrigger(RecalcTrigger,Trigger6M)),NA())</f>
        <v>1.527203068580036E-2</v>
      </c>
      <c r="M2383" s="183">
        <f>IFERROR(_xll.qlIndexFixing(Index1Y,$H2383,TRUE,_xll.ohTrigger(RecalcTrigger,Trigger1Y)),NA())</f>
        <v>1.5787693957622584E-2</v>
      </c>
      <c r="N2383" s="182">
        <f>IFERROR(_xll.qlIndexFixing(ONIndex1M,I2383,TRUE,_xll.ohTrigger(RecalcTrigger,Trigger1M)),NA())</f>
        <v>1.4857417914120319E-2</v>
      </c>
      <c r="O2383" s="44">
        <f>IFERROR(_xll.qlIndexFixing(ONIndex3M,I2383,TRUE,_xll.ohTrigger(RecalcTrigger,Trigger3M)),NA())</f>
        <v>1.5186294405360456E-2</v>
      </c>
      <c r="P2383" s="44">
        <f>IFERROR(_xll.qlIndexFixing(ONIndex6M,I2383,TRUE,_xll.ohTrigger(RecalcTrigger,Trigger6M)),NA())</f>
        <v>1.5233318089187264E-2</v>
      </c>
      <c r="Q2383" s="183">
        <f>IFERROR(_xll.qlIndexFixing(ONIndex1Y,I2383,TRUE,_xll.ohTrigger(RecalcTrigger,Trigger1Y)),NA())</f>
        <v>1.5757841252330707E-2</v>
      </c>
    </row>
    <row r="2384" spans="2:17" x14ac:dyDescent="0.2">
      <c r="B2384" s="39" t="s">
        <v>42</v>
      </c>
      <c r="D2384" s="42">
        <f>_xll.qlCalendarAdvance(Calendar,$D2383,B2384,"f",FALSE)</f>
        <v>56094</v>
      </c>
      <c r="E2384" s="177">
        <f>_xll.qlInterestRateIndexValueDate(IndexON,D2384)</f>
        <v>56094</v>
      </c>
      <c r="F2384" s="193">
        <f>IFERROR(_xll.qlIndexFixing(IndexON,D2384,TRUE,_xll.ohTrigger(RecalcTrigger,TriggerON)),NA())</f>
        <v>1.5028864819113252E-2</v>
      </c>
      <c r="H2384" s="42">
        <f>_xll.qlCalendarAdvance(Calendar,$H2383,B2384,"f",FALSE)</f>
        <v>56094</v>
      </c>
      <c r="I2384" s="177">
        <f>_xll.qlInterestRateIndexValueDate(Index1M,$H2384)</f>
        <v>56096</v>
      </c>
      <c r="J2384" s="182">
        <f>IFERROR(_xll.qlIndexFixing(Index1M,$H2384,TRUE,_xll.ohTrigger(RecalcTrigger,Trigger1M)),NA())</f>
        <v>1.4848439724461007E-2</v>
      </c>
      <c r="K2384" s="44">
        <f>IFERROR(_xll.qlIndexFixing(Index3M,H2384,TRUE,_xll.ohTrigger(RecalcTrigger,Trigger3M)),NA())</f>
        <v>1.5164400883360782E-2</v>
      </c>
      <c r="L2384" s="44">
        <f>IFERROR(_xll.qlIndexFixing(Index6M,$H2384,TRUE,_xll.ohTrigger(RecalcTrigger,Trigger6M)),NA())</f>
        <v>1.5269804795473083E-2</v>
      </c>
      <c r="M2384" s="183">
        <f>IFERROR(_xll.qlIndexFixing(Index1Y,$H2384,TRUE,_xll.ohTrigger(RecalcTrigger,Trigger1Y)),NA())</f>
        <v>1.5783742893232509E-2</v>
      </c>
      <c r="N2384" s="182">
        <f>IFERROR(_xll.qlIndexFixing(ONIndex1M,I2384,TRUE,_xll.ohTrigger(RecalcTrigger,Trigger1M)),NA())</f>
        <v>1.4850230388665508E-2</v>
      </c>
      <c r="O2384" s="44">
        <f>IFERROR(_xll.qlIndexFixing(ONIndex3M,I2384,TRUE,_xll.ohTrigger(RecalcTrigger,Trigger3M)),NA())</f>
        <v>1.5179105793254877E-2</v>
      </c>
      <c r="P2384" s="44">
        <f>IFERROR(_xll.qlIndexFixing(ONIndex6M,I2384,TRUE,_xll.ohTrigger(RecalcTrigger,Trigger6M)),NA())</f>
        <v>1.5231497895351609E-2</v>
      </c>
      <c r="Q2384" s="183">
        <f>IFERROR(_xll.qlIndexFixing(ONIndex1Y,I2384,TRUE,_xll.ohTrigger(RecalcTrigger,Trigger1Y)),NA())</f>
        <v>1.5754410227906135E-2</v>
      </c>
    </row>
    <row r="2385" spans="2:17" x14ac:dyDescent="0.2">
      <c r="B2385" s="39" t="s">
        <v>42</v>
      </c>
      <c r="D2385" s="42">
        <f>_xll.qlCalendarAdvance(Calendar,$D2384,B2385,"f",FALSE)</f>
        <v>56101</v>
      </c>
      <c r="E2385" s="177">
        <f>_xll.qlInterestRateIndexValueDate(IndexON,D2385)</f>
        <v>56101</v>
      </c>
      <c r="F2385" s="193">
        <f>IFERROR(_xll.qlIndexFixing(IndexON,D2385,TRUE,_xll.ohTrigger(RecalcTrigger,TriggerON)),NA())</f>
        <v>1.5021784053139697E-2</v>
      </c>
      <c r="H2385" s="42">
        <f>_xll.qlCalendarAdvance(Calendar,$H2384,B2385,"f",FALSE)</f>
        <v>56101</v>
      </c>
      <c r="I2385" s="177">
        <f>_xll.qlInterestRateIndexValueDate(Index1M,$H2385)</f>
        <v>56103</v>
      </c>
      <c r="J2385" s="182">
        <f>IFERROR(_xll.qlIndexFixing(Index1M,$H2385,TRUE,_xll.ohTrigger(RecalcTrigger,Trigger1M)),NA())</f>
        <v>1.4840499878550351E-2</v>
      </c>
      <c r="K2385" s="44">
        <f>IFERROR(_xll.qlIndexFixing(Index3M,H2385,TRUE,_xll.ohTrigger(RecalcTrigger,Trigger3M)),NA())</f>
        <v>1.5156914273619071E-2</v>
      </c>
      <c r="L2385" s="44">
        <f>IFERROR(_xll.qlIndexFixing(Index6M,$H2385,TRUE,_xll.ohTrigger(RecalcTrigger,Trigger6M)),NA())</f>
        <v>1.5268907090833594E-2</v>
      </c>
      <c r="M2385" s="183">
        <f>IFERROR(_xll.qlIndexFixing(Index1Y,$H2385,TRUE,_xll.ohTrigger(RecalcTrigger,Trigger1Y)),NA())</f>
        <v>1.5779773312408242E-2</v>
      </c>
      <c r="N2385" s="182">
        <f>IFERROR(_xll.qlIndexFixing(ONIndex1M,I2385,TRUE,_xll.ohTrigger(RecalcTrigger,Trigger1M)),NA())</f>
        <v>1.484300608678879E-2</v>
      </c>
      <c r="O2385" s="44">
        <f>IFERROR(_xll.qlIndexFixing(ONIndex3M,I2385,TRUE,_xll.ohTrigger(RecalcTrigger,Trigger3M)),NA())</f>
        <v>1.5171878521753612E-2</v>
      </c>
      <c r="P2385" s="44">
        <f>IFERROR(_xll.qlIndexFixing(ONIndex6M,I2385,TRUE,_xll.ohTrigger(RecalcTrigger,Trigger6M)),NA())</f>
        <v>1.5229697909431295E-2</v>
      </c>
      <c r="Q2385" s="183">
        <f>IFERROR(_xll.qlIndexFixing(ONIndex1Y,I2385,TRUE,_xll.ohTrigger(RecalcTrigger,Trigger1Y)),NA())</f>
        <v>1.5750961632976512E-2</v>
      </c>
    </row>
    <row r="2386" spans="2:17" x14ac:dyDescent="0.2">
      <c r="B2386" s="39" t="s">
        <v>42</v>
      </c>
      <c r="D2386" s="42">
        <f>_xll.qlCalendarAdvance(Calendar,$D2385,B2386,"f",FALSE)</f>
        <v>56108</v>
      </c>
      <c r="E2386" s="177">
        <f>_xll.qlInterestRateIndexValueDate(IndexON,D2386)</f>
        <v>56108</v>
      </c>
      <c r="F2386" s="193">
        <f>IFERROR(_xll.qlIndexFixing(IndexON,D2386,TRUE,_xll.ohTrigger(RecalcTrigger,TriggerON)),NA())</f>
        <v>1.501466344983271E-2</v>
      </c>
      <c r="H2386" s="42">
        <f>_xll.qlCalendarAdvance(Calendar,$H2385,B2386,"f",FALSE)</f>
        <v>56108</v>
      </c>
      <c r="I2386" s="177">
        <f>_xll.qlInterestRateIndexValueDate(Index1M,$H2386)</f>
        <v>56110</v>
      </c>
      <c r="J2386" s="182">
        <f>IFERROR(_xll.qlIndexFixing(Index1M,$H2386,TRUE,_xll.ohTrigger(RecalcTrigger,Trigger1M)),NA())</f>
        <v>1.4833168733749125E-2</v>
      </c>
      <c r="K2386" s="44">
        <f>IFERROR(_xll.qlIndexFixing(Index3M,H2386,TRUE,_xll.ohTrigger(RecalcTrigger,Trigger3M)),NA())</f>
        <v>1.5149388478764812E-2</v>
      </c>
      <c r="L2386" s="44">
        <f>IFERROR(_xll.qlIndexFixing(Index6M,$H2386,TRUE,_xll.ohTrigger(RecalcTrigger,Trigger6M)),NA())</f>
        <v>1.5267376758807332E-2</v>
      </c>
      <c r="M2386" s="183">
        <f>IFERROR(_xll.qlIndexFixing(Index1Y,$H2386,TRUE,_xll.ohTrigger(RecalcTrigger,Trigger1Y)),NA())</f>
        <v>1.5775785188583417E-2</v>
      </c>
      <c r="N2386" s="182">
        <f>IFERROR(_xll.qlIndexFixing(ONIndex1M,I2386,TRUE,_xll.ohTrigger(RecalcTrigger,Trigger1M)),NA())</f>
        <v>1.4835744956691599E-2</v>
      </c>
      <c r="O2386" s="44">
        <f>IFERROR(_xll.qlIndexFixing(ONIndex3M,I2386,TRUE,_xll.ohTrigger(RecalcTrigger,Trigger3M)),NA())</f>
        <v>1.5164612534261934E-2</v>
      </c>
      <c r="P2386" s="44">
        <f>IFERROR(_xll.qlIndexFixing(ONIndex6M,I2386,TRUE,_xll.ohTrigger(RecalcTrigger,Trigger6M)),NA())</f>
        <v>1.522791817706981E-2</v>
      </c>
      <c r="Q2386" s="183">
        <f>IFERROR(_xll.qlIndexFixing(ONIndex1Y,I2386,TRUE,_xll.ohTrigger(RecalcTrigger,Trigger1Y)),NA())</f>
        <v>1.574749544116294E-2</v>
      </c>
    </row>
    <row r="2387" spans="2:17" x14ac:dyDescent="0.2">
      <c r="B2387" s="39" t="s">
        <v>42</v>
      </c>
      <c r="D2387" s="42">
        <f>_xll.qlCalendarAdvance(Calendar,$D2386,B2387,"f",FALSE)</f>
        <v>56115</v>
      </c>
      <c r="E2387" s="177">
        <f>_xll.qlInterestRateIndexValueDate(IndexON,D2387)</f>
        <v>56115</v>
      </c>
      <c r="F2387" s="193">
        <f>IFERROR(_xll.qlIndexFixing(IndexON,D2387,TRUE,_xll.ohTrigger(RecalcTrigger,TriggerON)),NA())</f>
        <v>1.500750295203801E-2</v>
      </c>
      <c r="H2387" s="42">
        <f>_xll.qlCalendarAdvance(Calendar,$H2386,B2387,"f",FALSE)</f>
        <v>56115</v>
      </c>
      <c r="I2387" s="177">
        <f>_xll.qlInterestRateIndexValueDate(Index1M,$H2387)</f>
        <v>56117</v>
      </c>
      <c r="J2387" s="182">
        <f>IFERROR(_xll.qlIndexFixing(Index1M,$H2387,TRUE,_xll.ohTrigger(RecalcTrigger,Trigger1M)),NA())</f>
        <v>1.4825800581605708E-2</v>
      </c>
      <c r="K2387" s="44">
        <f>IFERROR(_xll.qlIndexFixing(Index3M,H2387,TRUE,_xll.ohTrigger(RecalcTrigger,Trigger3M)),NA())</f>
        <v>1.514182344249522E-2</v>
      </c>
      <c r="L2387" s="44">
        <f>IFERROR(_xll.qlIndexFixing(Index6M,$H2387,TRUE,_xll.ohTrigger(RecalcTrigger,Trigger6M)),NA())</f>
        <v>1.526586746470688E-2</v>
      </c>
      <c r="M2387" s="183">
        <f>IFERROR(_xll.qlIndexFixing(Index1Y,$H2387,TRUE,_xll.ohTrigger(RecalcTrigger,Trigger1Y)),NA())</f>
        <v>1.5771778495193636E-2</v>
      </c>
      <c r="N2387" s="182">
        <f>IFERROR(_xll.qlIndexFixing(ONIndex1M,I2387,TRUE,_xll.ohTrigger(RecalcTrigger,Trigger1M)),NA())</f>
        <v>1.4828446946975049E-2</v>
      </c>
      <c r="O2387" s="44">
        <f>IFERROR(_xll.qlIndexFixing(ONIndex3M,I2387,TRUE,_xll.ohTrigger(RecalcTrigger,Trigger3M)),NA())</f>
        <v>1.5157307774744666E-2</v>
      </c>
      <c r="P2387" s="44">
        <f>IFERROR(_xll.qlIndexFixing(ONIndex6M,I2387,TRUE,_xll.ohTrigger(RecalcTrigger,Trigger6M)),NA())</f>
        <v>1.5226158743510965E-2</v>
      </c>
      <c r="Q2387" s="183">
        <f>IFERROR(_xll.qlIndexFixing(ONIndex1Y,I2387,TRUE,_xll.ohTrigger(RecalcTrigger,Trigger1Y)),NA())</f>
        <v>1.5744011626166454E-2</v>
      </c>
    </row>
    <row r="2388" spans="2:17" x14ac:dyDescent="0.2">
      <c r="B2388" s="39" t="s">
        <v>42</v>
      </c>
      <c r="D2388" s="42">
        <f>_xll.qlCalendarAdvance(Calendar,$D2387,B2388,"f",FALSE)</f>
        <v>56122</v>
      </c>
      <c r="E2388" s="177">
        <f>_xll.qlInterestRateIndexValueDate(IndexON,D2388)</f>
        <v>56122</v>
      </c>
      <c r="F2388" s="193">
        <f>IFERROR(_xll.qlIndexFixing(IndexON,D2388,TRUE,_xll.ohTrigger(RecalcTrigger,TriggerON)),NA())</f>
        <v>1.5000302502601315E-2</v>
      </c>
      <c r="H2388" s="42">
        <f>_xll.qlCalendarAdvance(Calendar,$H2387,B2388,"f",FALSE)</f>
        <v>56122</v>
      </c>
      <c r="I2388" s="177">
        <f>_xll.qlInterestRateIndexValueDate(Index1M,$H2388)</f>
        <v>56124</v>
      </c>
      <c r="J2388" s="182">
        <f>IFERROR(_xll.qlIndexFixing(Index1M,$H2388,TRUE,_xll.ohTrigger(RecalcTrigger,Trigger1M)),NA())</f>
        <v>1.4818395370411463E-2</v>
      </c>
      <c r="K2388" s="44">
        <f>IFERROR(_xll.qlIndexFixing(Index3M,H2388,TRUE,_xll.ohTrigger(RecalcTrigger,Trigger3M)),NA())</f>
        <v>1.513421910850229E-2</v>
      </c>
      <c r="L2388" s="44">
        <f>IFERROR(_xll.qlIndexFixing(Index6M,$H2388,TRUE,_xll.ohTrigger(RecalcTrigger,Trigger6M)),NA())</f>
        <v>1.5263708206760747E-2</v>
      </c>
      <c r="M2388" s="183">
        <f>IFERROR(_xll.qlIndexFixing(Index1Y,$H2388,TRUE,_xll.ohTrigger(RecalcTrigger,Trigger1Y)),NA())</f>
        <v>1.5767753205675382E-2</v>
      </c>
      <c r="N2388" s="182">
        <f>IFERROR(_xll.qlIndexFixing(ONIndex1M,I2388,TRUE,_xll.ohTrigger(RecalcTrigger,Trigger1M)),NA())</f>
        <v>1.4821112005680703E-2</v>
      </c>
      <c r="O2388" s="44">
        <f>IFERROR(_xll.qlIndexFixing(ONIndex3M,I2388,TRUE,_xll.ohTrigger(RecalcTrigger,Trigger3M)),NA())</f>
        <v>1.5149964186926823E-2</v>
      </c>
      <c r="P2388" s="44">
        <f>IFERROR(_xll.qlIndexFixing(ONIndex6M,I2388,TRUE,_xll.ohTrigger(RecalcTrigger,Trigger6M)),NA())</f>
        <v>1.5224419654398247E-2</v>
      </c>
      <c r="Q2388" s="183">
        <f>IFERROR(_xll.qlIndexFixing(ONIndex1Y,I2388,TRUE,_xll.ohTrigger(RecalcTrigger,Trigger1Y)),NA())</f>
        <v>1.5740510161608157E-2</v>
      </c>
    </row>
    <row r="2389" spans="2:17" x14ac:dyDescent="0.2">
      <c r="B2389" s="39" t="s">
        <v>42</v>
      </c>
      <c r="D2389" s="42">
        <f>_xll.qlCalendarAdvance(Calendar,$D2388,B2389,"f",FALSE)</f>
        <v>56129</v>
      </c>
      <c r="E2389" s="177">
        <f>_xll.qlInterestRateIndexValueDate(IndexON,D2389)</f>
        <v>56129</v>
      </c>
      <c r="F2389" s="193">
        <f>IFERROR(_xll.qlIndexFixing(IndexON,D2389,TRUE,_xll.ohTrigger(RecalcTrigger,TriggerON)),NA())</f>
        <v>1.4993062044528216E-2</v>
      </c>
      <c r="H2389" s="42">
        <f>_xll.qlCalendarAdvance(Calendar,$H2388,B2389,"f",FALSE)</f>
        <v>56129</v>
      </c>
      <c r="I2389" s="177">
        <f>_xll.qlInterestRateIndexValueDate(Index1M,$H2389)</f>
        <v>56131</v>
      </c>
      <c r="J2389" s="182">
        <f>IFERROR(_xll.qlIndexFixing(Index1M,$H2389,TRUE,_xll.ohTrigger(RecalcTrigger,Trigger1M)),NA())</f>
        <v>1.4810953048452757E-2</v>
      </c>
      <c r="K2389" s="44">
        <f>IFERROR(_xll.qlIndexFixing(Index3M,H2389,TRUE,_xll.ohTrigger(RecalcTrigger,Trigger3M)),NA())</f>
        <v>1.5126811432649529E-2</v>
      </c>
      <c r="L2389" s="44">
        <f>IFERROR(_xll.qlIndexFixing(Index6M,$H2389,TRUE,_xll.ohTrigger(RecalcTrigger,Trigger6M)),NA())</f>
        <v>1.5261787181257114E-2</v>
      </c>
      <c r="M2389" s="183">
        <f>IFERROR(_xll.qlIndexFixing(Index1Y,$H2389,TRUE,_xll.ohTrigger(RecalcTrigger,Trigger1Y)),NA())</f>
        <v>1.5763709293467983E-2</v>
      </c>
      <c r="N2389" s="182">
        <f>IFERROR(_xll.qlIndexFixing(ONIndex1M,I2389,TRUE,_xll.ohTrigger(RecalcTrigger,Trigger1M)),NA())</f>
        <v>1.4813740081089932E-2</v>
      </c>
      <c r="O2389" s="44">
        <f>IFERROR(_xll.qlIndexFixing(ONIndex3M,I2389,TRUE,_xll.ohTrigger(RecalcTrigger,Trigger3M)),NA())</f>
        <v>1.514258171413374E-2</v>
      </c>
      <c r="P2389" s="44">
        <f>IFERROR(_xll.qlIndexFixing(ONIndex6M,I2389,TRUE,_xll.ohTrigger(RecalcTrigger,Trigger6M)),NA())</f>
        <v>1.5222700954895529E-2</v>
      </c>
      <c r="Q2389" s="183">
        <f>IFERROR(_xll.qlIndexFixing(ONIndex1Y,I2389,TRUE,_xll.ohTrigger(RecalcTrigger,Trigger1Y)),NA())</f>
        <v>1.5736991021029212E-2</v>
      </c>
    </row>
    <row r="2390" spans="2:17" x14ac:dyDescent="0.2">
      <c r="B2390" s="39" t="s">
        <v>42</v>
      </c>
      <c r="D2390" s="42">
        <f>_xll.qlCalendarAdvance(Calendar,$D2389,B2390,"f",FALSE)</f>
        <v>56136</v>
      </c>
      <c r="E2390" s="177">
        <f>_xll.qlInterestRateIndexValueDate(IndexON,D2390)</f>
        <v>56136</v>
      </c>
      <c r="F2390" s="193">
        <f>IFERROR(_xll.qlIndexFixing(IndexON,D2390,TRUE,_xll.ohTrigger(RecalcTrigger,TriggerON)),NA())</f>
        <v>1.4985781520584496E-2</v>
      </c>
      <c r="H2390" s="42">
        <f>_xll.qlCalendarAdvance(Calendar,$H2389,B2390,"f",FALSE)</f>
        <v>56136</v>
      </c>
      <c r="I2390" s="177">
        <f>_xll.qlInterestRateIndexValueDate(Index1M,$H2390)</f>
        <v>56138</v>
      </c>
      <c r="J2390" s="182">
        <f>IFERROR(_xll.qlIndexFixing(Index1M,$H2390,TRUE,_xll.ohTrigger(RecalcTrigger,Trigger1M)),NA())</f>
        <v>1.4803473564013458E-2</v>
      </c>
      <c r="K2390" s="44">
        <f>IFERROR(_xll.qlIndexFixing(Index3M,H2390,TRUE,_xll.ohTrigger(RecalcTrigger,Trigger3M)),NA())</f>
        <v>1.5119131481996079E-2</v>
      </c>
      <c r="L2390" s="44">
        <f>IFERROR(_xll.qlIndexFixing(Index6M,$H2390,TRUE,_xll.ohTrigger(RecalcTrigger,Trigger6M)),NA())</f>
        <v>1.5260333942964095E-2</v>
      </c>
      <c r="M2390" s="183">
        <f>IFERROR(_xll.qlIndexFixing(Index1Y,$H2390,TRUE,_xll.ohTrigger(RecalcTrigger,Trigger1Y)),NA())</f>
        <v>1.5759646732010552E-2</v>
      </c>
      <c r="N2390" s="182">
        <f>IFERROR(_xll.qlIndexFixing(ONIndex1M,I2390,TRUE,_xll.ohTrigger(RecalcTrigger,Trigger1M)),NA())</f>
        <v>1.4806331121484106E-2</v>
      </c>
      <c r="O2390" s="44">
        <f>IFERROR(_xll.qlIndexFixing(ONIndex3M,I2390,TRUE,_xll.ohTrigger(RecalcTrigger,Trigger3M)),NA())</f>
        <v>1.5135160300250305E-2</v>
      </c>
      <c r="P2390" s="44">
        <f>IFERROR(_xll.qlIndexFixing(ONIndex6M,I2390,TRUE,_xll.ohTrigger(RecalcTrigger,Trigger6M)),NA())</f>
        <v>1.5221002690406493E-2</v>
      </c>
      <c r="Q2390" s="183">
        <f>IFERROR(_xll.qlIndexFixing(ONIndex1Y,I2390,TRUE,_xll.ohTrigger(RecalcTrigger,Trigger1Y)),NA())</f>
        <v>1.5733454178050721E-2</v>
      </c>
    </row>
    <row r="2391" spans="2:17" x14ac:dyDescent="0.2">
      <c r="B2391" s="39" t="s">
        <v>42</v>
      </c>
      <c r="D2391" s="42">
        <f>_xll.qlCalendarAdvance(Calendar,$D2390,B2391,"f",FALSE)</f>
        <v>56143</v>
      </c>
      <c r="E2391" s="177">
        <f>_xll.qlInterestRateIndexValueDate(IndexON,D2391)</f>
        <v>56143</v>
      </c>
      <c r="F2391" s="193">
        <f>IFERROR(_xll.qlIndexFixing(IndexON,D2391,TRUE,_xll.ohTrigger(RecalcTrigger,TriggerON)),NA())</f>
        <v>1.4978460873855681E-2</v>
      </c>
      <c r="H2391" s="42">
        <f>_xll.qlCalendarAdvance(Calendar,$H2390,B2391,"f",FALSE)</f>
        <v>56143</v>
      </c>
      <c r="I2391" s="177">
        <f>_xll.qlInterestRateIndexValueDate(Index1M,$H2391)</f>
        <v>56145</v>
      </c>
      <c r="J2391" s="182">
        <f>IFERROR(_xll.qlIndexFixing(Index1M,$H2391,TRUE,_xll.ohTrigger(RecalcTrigger,Trigger1M)),NA())</f>
        <v>1.4795956865387427E-2</v>
      </c>
      <c r="K2391" s="44">
        <f>IFERROR(_xll.qlIndexFixing(Index3M,H2391,TRUE,_xll.ohTrigger(RecalcTrigger,Trigger3M)),NA())</f>
        <v>1.5111412070230449E-2</v>
      </c>
      <c r="L2391" s="44">
        <f>IFERROR(_xll.qlIndexFixing(Index6M,$H2391,TRUE,_xll.ohTrigger(RecalcTrigger,Trigger6M)),NA())</f>
        <v>1.5258901904635734E-2</v>
      </c>
      <c r="M2391" s="183">
        <f>IFERROR(_xll.qlIndexFixing(Index1Y,$H2391,TRUE,_xll.ohTrigger(RecalcTrigger,Trigger1Y)),NA())</f>
        <v>1.5755565494744384E-2</v>
      </c>
      <c r="N2391" s="182">
        <f>IFERROR(_xll.qlIndexFixing(ONIndex1M,I2391,TRUE,_xll.ohTrigger(RecalcTrigger,Trigger1M)),NA())</f>
        <v>1.4798885075224533E-2</v>
      </c>
      <c r="O2391" s="44">
        <f>IFERROR(_xll.qlIndexFixing(ONIndex3M,I2391,TRUE,_xll.ohTrigger(RecalcTrigger,Trigger3M)),NA())</f>
        <v>1.5127699889001534E-2</v>
      </c>
      <c r="P2391" s="44">
        <f>IFERROR(_xll.qlIndexFixing(ONIndex6M,I2391,TRUE,_xll.ohTrigger(RecalcTrigger,Trigger6M)),NA())</f>
        <v>1.5219324906494691E-2</v>
      </c>
      <c r="Q2391" s="183">
        <f>IFERROR(_xll.qlIndexFixing(ONIndex1Y,I2391,TRUE,_xll.ohTrigger(RecalcTrigger,Trigger1Y)),NA())</f>
        <v>1.5729899606373721E-2</v>
      </c>
    </row>
    <row r="2392" spans="2:17" x14ac:dyDescent="0.2">
      <c r="B2392" s="39" t="s">
        <v>42</v>
      </c>
      <c r="D2392" s="42">
        <f>_xll.qlCalendarAdvance(Calendar,$D2391,B2392,"f",FALSE)</f>
        <v>56150</v>
      </c>
      <c r="E2392" s="177">
        <f>_xll.qlInterestRateIndexValueDate(IndexON,D2392)</f>
        <v>56150</v>
      </c>
      <c r="F2392" s="193">
        <f>IFERROR(_xll.qlIndexFixing(IndexON,D2392,TRUE,_xll.ohTrigger(RecalcTrigger,TriggerON)),NA())</f>
        <v>1.4971100047027619E-2</v>
      </c>
      <c r="H2392" s="42">
        <f>_xll.qlCalendarAdvance(Calendar,$H2391,B2392,"f",FALSE)</f>
        <v>56150</v>
      </c>
      <c r="I2392" s="177">
        <f>_xll.qlInterestRateIndexValueDate(Index1M,$H2392)</f>
        <v>56152</v>
      </c>
      <c r="J2392" s="182">
        <f>IFERROR(_xll.qlIndexFixing(Index1M,$H2392,TRUE,_xll.ohTrigger(RecalcTrigger,Trigger1M)),NA())</f>
        <v>1.4788402900861031E-2</v>
      </c>
      <c r="K2392" s="44">
        <f>IFERROR(_xll.qlIndexFixing(Index3M,H2392,TRUE,_xll.ohTrigger(RecalcTrigger,Trigger3M)),NA())</f>
        <v>1.5102669401098535E-2</v>
      </c>
      <c r="L2392" s="44">
        <f>IFERROR(_xll.qlIndexFixing(Index6M,$H2392,TRUE,_xll.ohTrigger(RecalcTrigger,Trigger6M)),NA())</f>
        <v>1.5257491111985738E-2</v>
      </c>
      <c r="M2392" s="183">
        <f>IFERROR(_xll.qlIndexFixing(Index1Y,$H2392,TRUE,_xll.ohTrigger(RecalcTrigger,Trigger1Y)),NA())</f>
        <v>1.5751465555113191E-2</v>
      </c>
      <c r="N2392" s="182">
        <f>IFERROR(_xll.qlIndexFixing(ONIndex1M,I2392,TRUE,_xll.ohTrigger(RecalcTrigger,Trigger1M)),NA())</f>
        <v>1.4791401890592581E-2</v>
      </c>
      <c r="O2392" s="44">
        <f>IFERROR(_xll.qlIndexFixing(ONIndex3M,I2392,TRUE,_xll.ohTrigger(RecalcTrigger,Trigger3M)),NA())</f>
        <v>1.5120200424192376E-2</v>
      </c>
      <c r="P2392" s="44">
        <f>IFERROR(_xll.qlIndexFixing(ONIndex6M,I2392,TRUE,_xll.ohTrigger(RecalcTrigger,Trigger6M)),NA())</f>
        <v>1.521766764864374E-2</v>
      </c>
      <c r="Q2392" s="183">
        <f>IFERROR(_xll.qlIndexFixing(ONIndex1Y,I2392,TRUE,_xll.ohTrigger(RecalcTrigger,Trigger1Y)),NA())</f>
        <v>1.5726327279699248E-2</v>
      </c>
    </row>
    <row r="2393" spans="2:17" x14ac:dyDescent="0.2">
      <c r="B2393" s="39" t="s">
        <v>42</v>
      </c>
      <c r="D2393" s="42">
        <f>_xll.qlCalendarAdvance(Calendar,$D2392,B2393,"f",FALSE)</f>
        <v>56157</v>
      </c>
      <c r="E2393" s="177">
        <f>_xll.qlInterestRateIndexValueDate(IndexON,D2393)</f>
        <v>56157</v>
      </c>
      <c r="F2393" s="193">
        <f>IFERROR(_xll.qlIndexFixing(IndexON,D2393,TRUE,_xll.ohTrigger(RecalcTrigger,TriggerON)),NA())</f>
        <v>1.4963698983025964E-2</v>
      </c>
      <c r="H2393" s="42">
        <f>_xll.qlCalendarAdvance(Calendar,$H2392,B2393,"f",FALSE)</f>
        <v>56157</v>
      </c>
      <c r="I2393" s="177">
        <f>_xll.qlInterestRateIndexValueDate(Index1M,$H2393)</f>
        <v>56159</v>
      </c>
      <c r="J2393" s="182">
        <f>IFERROR(_xll.qlIndexFixing(Index1M,$H2393,TRUE,_xll.ohTrigger(RecalcTrigger,Trigger1M)),NA())</f>
        <v>1.4780811618720635E-2</v>
      </c>
      <c r="K2393" s="44">
        <f>IFERROR(_xll.qlIndexFixing(Index3M,H2393,TRUE,_xll.ohTrigger(RecalcTrigger,Trigger3M)),NA())</f>
        <v>1.509560600218297E-2</v>
      </c>
      <c r="L2393" s="44">
        <f>IFERROR(_xll.qlIndexFixing(Index6M,$H2393,TRUE,_xll.ohTrigger(RecalcTrigger,Trigger6M)),NA())</f>
        <v>1.525633220277047E-2</v>
      </c>
      <c r="M2393" s="183">
        <f>IFERROR(_xll.qlIndexFixing(Index1Y,$H2393,TRUE,_xll.ohTrigger(RecalcTrigger,Trigger1Y)),NA())</f>
        <v>1.5747346886560459E-2</v>
      </c>
      <c r="N2393" s="182">
        <f>IFERROR(_xll.qlIndexFixing(ONIndex1M,I2393,TRUE,_xll.ohTrigger(RecalcTrigger,Trigger1M)),NA())</f>
        <v>1.478388151594956E-2</v>
      </c>
      <c r="O2393" s="44">
        <f>IFERROR(_xll.qlIndexFixing(ONIndex3M,I2393,TRUE,_xll.ohTrigger(RecalcTrigger,Trigger3M)),NA())</f>
        <v>1.5112661849068232E-2</v>
      </c>
      <c r="P2393" s="44">
        <f>IFERROR(_xll.qlIndexFixing(ONIndex6M,I2393,TRUE,_xll.ohTrigger(RecalcTrigger,Trigger6M)),NA())</f>
        <v>1.5216030962017513E-2</v>
      </c>
      <c r="Q2393" s="183">
        <f>IFERROR(_xll.qlIndexFixing(ONIndex1Y,I2393,TRUE,_xll.ohTrigger(RecalcTrigger,Trigger1Y)),NA())</f>
        <v>1.5722737171488532E-2</v>
      </c>
    </row>
    <row r="2394" spans="2:17" x14ac:dyDescent="0.2">
      <c r="B2394" s="39" t="s">
        <v>42</v>
      </c>
      <c r="D2394" s="42">
        <f>_xll.qlCalendarAdvance(Calendar,$D2393,B2394,"f",FALSE)</f>
        <v>56164</v>
      </c>
      <c r="E2394" s="177">
        <f>_xll.qlInterestRateIndexValueDate(IndexON,D2394)</f>
        <v>56164</v>
      </c>
      <c r="F2394" s="193">
        <f>IFERROR(_xll.qlIndexFixing(IndexON,D2394,TRUE,_xll.ohTrigger(RecalcTrigger,TriggerON)),NA())</f>
        <v>1.4956257624936242E-2</v>
      </c>
      <c r="H2394" s="42">
        <f>_xll.qlCalendarAdvance(Calendar,$H2393,B2394,"f",FALSE)</f>
        <v>56164</v>
      </c>
      <c r="I2394" s="177">
        <f>_xll.qlInterestRateIndexValueDate(Index1M,$H2394)</f>
        <v>56166</v>
      </c>
      <c r="J2394" s="182">
        <f>IFERROR(_xll.qlIndexFixing(Index1M,$H2394,TRUE,_xll.ohTrigger(RecalcTrigger,Trigger1M)),NA())</f>
        <v>1.4773182967257603E-2</v>
      </c>
      <c r="K2394" s="44">
        <f>IFERROR(_xll.qlIndexFixing(Index3M,H2394,TRUE,_xll.ohTrigger(RecalcTrigger,Trigger3M)),NA())</f>
        <v>1.5087764699561843E-2</v>
      </c>
      <c r="L2394" s="44">
        <f>IFERROR(_xll.qlIndexFixing(Index6M,$H2394,TRUE,_xll.ohTrigger(RecalcTrigger,Trigger6M)),NA())</f>
        <v>1.5254965520866998E-2</v>
      </c>
      <c r="M2394" s="183">
        <f>IFERROR(_xll.qlIndexFixing(Index1Y,$H2394,TRUE,_xll.ohTrigger(RecalcTrigger,Trigger1Y)),NA())</f>
        <v>1.5743209462532527E-2</v>
      </c>
      <c r="N2394" s="182">
        <f>IFERROR(_xll.qlIndexFixing(ONIndex1M,I2394,TRUE,_xll.ohTrigger(RecalcTrigger,Trigger1M)),NA())</f>
        <v>1.4776323899416965E-2</v>
      </c>
      <c r="O2394" s="44">
        <f>IFERROR(_xll.qlIndexFixing(ONIndex3M,I2394,TRUE,_xll.ohTrigger(RecalcTrigger,Trigger3M)),NA())</f>
        <v>1.5105084107753797E-2</v>
      </c>
      <c r="P2394" s="44">
        <f>IFERROR(_xll.qlIndexFixing(ONIndex6M,I2394,TRUE,_xll.ohTrigger(RecalcTrigger,Trigger6M)),NA())</f>
        <v>1.5214414892099626E-2</v>
      </c>
      <c r="Q2394" s="183">
        <f>IFERROR(_xll.qlIndexFixing(ONIndex1Y,I2394,TRUE,_xll.ohTrigger(RecalcTrigger,Trigger1Y)),NA())</f>
        <v>1.5719129255522546E-2</v>
      </c>
    </row>
    <row r="2395" spans="2:17" x14ac:dyDescent="0.2">
      <c r="B2395" s="39" t="s">
        <v>42</v>
      </c>
      <c r="D2395" s="42">
        <f>_xll.qlCalendarAdvance(Calendar,$D2394,B2395,"f",FALSE)</f>
        <v>56171</v>
      </c>
      <c r="E2395" s="177">
        <f>_xll.qlInterestRateIndexValueDate(IndexON,D2395)</f>
        <v>56171</v>
      </c>
      <c r="F2395" s="193">
        <f>IFERROR(_xll.qlIndexFixing(IndexON,D2395,TRUE,_xll.ohTrigger(RecalcTrigger,TriggerON)),NA())</f>
        <v>1.4948775915284429E-2</v>
      </c>
      <c r="H2395" s="42">
        <f>_xll.qlCalendarAdvance(Calendar,$H2394,B2395,"f",FALSE)</f>
        <v>56171</v>
      </c>
      <c r="I2395" s="177">
        <f>_xll.qlInterestRateIndexValueDate(Index1M,$H2395)</f>
        <v>56173</v>
      </c>
      <c r="J2395" s="182">
        <f>IFERROR(_xll.qlIndexFixing(Index1M,$H2395,TRUE,_xll.ohTrigger(RecalcTrigger,Trigger1M)),NA())</f>
        <v>1.4765516894765796E-2</v>
      </c>
      <c r="K2395" s="44">
        <f>IFERROR(_xll.qlIndexFixing(Index3M,H2395,TRUE,_xll.ohTrigger(RecalcTrigger,Trigger3M)),NA())</f>
        <v>1.5079883705136958E-2</v>
      </c>
      <c r="L2395" s="44">
        <f>IFERROR(_xll.qlIndexFixing(Index6M,$H2395,TRUE,_xll.ohTrigger(RecalcTrigger,Trigger6M)),NA())</f>
        <v>1.5253620225950653E-2</v>
      </c>
      <c r="M2395" s="183">
        <f>IFERROR(_xll.qlIndexFixing(Index1Y,$H2395,TRUE,_xll.ohTrigger(RecalcTrigger,Trigger1Y)),NA())</f>
        <v>1.5739053256476388E-2</v>
      </c>
      <c r="N2395" s="182">
        <f>IFERROR(_xll.qlIndexFixing(ONIndex1M,I2395,TRUE,_xll.ohTrigger(RecalcTrigger,Trigger1M)),NA())</f>
        <v>1.4768728989356106E-2</v>
      </c>
      <c r="O2395" s="44">
        <f>IFERROR(_xll.qlIndexFixing(ONIndex3M,I2395,TRUE,_xll.ohTrigger(RecalcTrigger,Trigger3M)),NA())</f>
        <v>1.509746714389415E-2</v>
      </c>
      <c r="P2395" s="44">
        <f>IFERROR(_xll.qlIndexFixing(ONIndex6M,I2395,TRUE,_xll.ohTrigger(RecalcTrigger,Trigger6M)),NA())</f>
        <v>1.5212819484373696E-2</v>
      </c>
      <c r="Q2395" s="183">
        <f>IFERROR(_xll.qlIndexFixing(ONIndex1Y,I2395,TRUE,_xll.ohTrigger(RecalcTrigger,Trigger1Y)),NA())</f>
        <v>1.571550350542239E-2</v>
      </c>
    </row>
    <row r="2396" spans="2:17" x14ac:dyDescent="0.2">
      <c r="B2396" s="39" t="s">
        <v>42</v>
      </c>
      <c r="D2396" s="42">
        <f>_xll.qlCalendarAdvance(Calendar,$D2395,B2396,"f",FALSE)</f>
        <v>56178</v>
      </c>
      <c r="E2396" s="177">
        <f>_xll.qlInterestRateIndexValueDate(IndexON,D2396)</f>
        <v>56178</v>
      </c>
      <c r="F2396" s="193">
        <f>IFERROR(_xll.qlIndexFixing(IndexON,D2396,TRUE,_xll.ohTrigger(RecalcTrigger,TriggerON)),NA())</f>
        <v>1.4941253797315923E-2</v>
      </c>
      <c r="H2396" s="42">
        <f>_xll.qlCalendarAdvance(Calendar,$H2395,B2396,"f",FALSE)</f>
        <v>56178</v>
      </c>
      <c r="I2396" s="177">
        <f>_xll.qlInterestRateIndexValueDate(Index1M,$H2396)</f>
        <v>56180</v>
      </c>
      <c r="J2396" s="182">
        <f>IFERROR(_xll.qlIndexFixing(Index1M,$H2396,TRUE,_xll.ohTrigger(RecalcTrigger,Trigger1M)),NA())</f>
        <v>1.4757813349526583E-2</v>
      </c>
      <c r="K2396" s="44">
        <f>IFERROR(_xll.qlIndexFixing(Index3M,H2396,TRUE,_xll.ohTrigger(RecalcTrigger,Trigger3M)),NA())</f>
        <v>1.5071962962615086E-2</v>
      </c>
      <c r="L2396" s="44">
        <f>IFERROR(_xll.qlIndexFixing(Index6M,$H2396,TRUE,_xll.ohTrigger(RecalcTrigger,Trigger6M)),NA())</f>
        <v>1.5252296363736075E-2</v>
      </c>
      <c r="M2396" s="183">
        <f>IFERROR(_xll.qlIndexFixing(Index1Y,$H2396,TRUE,_xll.ohTrigger(RecalcTrigger,Trigger1Y)),NA())</f>
        <v>1.5734878241841447E-2</v>
      </c>
      <c r="N2396" s="182">
        <f>IFERROR(_xll.qlIndexFixing(ONIndex1M,I2396,TRUE,_xll.ohTrigger(RecalcTrigger,Trigger1M)),NA())</f>
        <v>1.4761096733968415E-2</v>
      </c>
      <c r="O2396" s="44">
        <f>IFERROR(_xll.qlIndexFixing(ONIndex3M,I2396,TRUE,_xll.ohTrigger(RecalcTrigger,Trigger3M)),NA())</f>
        <v>1.5089810900974499E-2</v>
      </c>
      <c r="P2396" s="44">
        <f>IFERROR(_xll.qlIndexFixing(ONIndex6M,I2396,TRUE,_xll.ohTrigger(RecalcTrigger,Trigger6M)),NA())</f>
        <v>1.5211244784243405E-2</v>
      </c>
      <c r="Q2396" s="183">
        <f>IFERROR(_xll.qlIndexFixing(ONIndex1Y,I2396,TRUE,_xll.ohTrigger(RecalcTrigger,Trigger1Y)),NA())</f>
        <v>1.571185989472923E-2</v>
      </c>
    </row>
    <row r="2397" spans="2:17" x14ac:dyDescent="0.2">
      <c r="B2397" s="39" t="s">
        <v>42</v>
      </c>
      <c r="D2397" s="42">
        <f>_xll.qlCalendarAdvance(Calendar,$D2396,B2397,"f",FALSE)</f>
        <v>56185</v>
      </c>
      <c r="E2397" s="177">
        <f>_xll.qlInterestRateIndexValueDate(IndexON,D2397)</f>
        <v>56185</v>
      </c>
      <c r="F2397" s="193">
        <f>IFERROR(_xll.qlIndexFixing(IndexON,D2397,TRUE,_xll.ohTrigger(RecalcTrigger,TriggerON)),NA())</f>
        <v>1.4933691213716571E-2</v>
      </c>
      <c r="H2397" s="42">
        <f>_xll.qlCalendarAdvance(Calendar,$H2396,B2397,"f",FALSE)</f>
        <v>56185</v>
      </c>
      <c r="I2397" s="177">
        <f>_xll.qlInterestRateIndexValueDate(Index1M,$H2397)</f>
        <v>56187</v>
      </c>
      <c r="J2397" s="182">
        <f>IFERROR(_xll.qlIndexFixing(Index1M,$H2397,TRUE,_xll.ohTrigger(RecalcTrigger,Trigger1M)),NA())</f>
        <v>1.4750833797299636E-2</v>
      </c>
      <c r="K2397" s="44">
        <f>IFERROR(_xll.qlIndexFixing(Index3M,H2397,TRUE,_xll.ohTrigger(RecalcTrigger,Trigger3M)),NA())</f>
        <v>1.5064002415705604E-2</v>
      </c>
      <c r="L2397" s="44">
        <f>IFERROR(_xll.qlIndexFixing(Index6M,$H2397,TRUE,_xll.ohTrigger(RecalcTrigger,Trigger6M)),NA())</f>
        <v>1.5250993979940978E-2</v>
      </c>
      <c r="M2397" s="183">
        <f>IFERROR(_xll.qlIndexFixing(Index1Y,$H2397,TRUE,_xll.ohTrigger(RecalcTrigger,Trigger1Y)),NA())</f>
        <v>1.5730684392076883E-2</v>
      </c>
      <c r="N2397" s="182">
        <f>IFERROR(_xll.qlIndexFixing(ONIndex1M,I2397,TRUE,_xll.ohTrigger(RecalcTrigger,Trigger1M)),NA())</f>
        <v>1.47534270816152E-2</v>
      </c>
      <c r="O2397" s="44">
        <f>IFERROR(_xll.qlIndexFixing(ONIndex3M,I2397,TRUE,_xll.ohTrigger(RecalcTrigger,Trigger3M)),NA())</f>
        <v>1.5082115322639922E-2</v>
      </c>
      <c r="P2397" s="44">
        <f>IFERROR(_xll.qlIndexFixing(ONIndex6M,I2397,TRUE,_xll.ohTrigger(RecalcTrigger,Trigger6M)),NA())</f>
        <v>1.5209690837112433E-2</v>
      </c>
      <c r="Q2397" s="183">
        <f>IFERROR(_xll.qlIndexFixing(ONIndex1Y,I2397,TRUE,_xll.ohTrigger(RecalcTrigger,Trigger1Y)),NA())</f>
        <v>1.5708198397144102E-2</v>
      </c>
    </row>
    <row r="2398" spans="2:17" x14ac:dyDescent="0.2">
      <c r="B2398" s="39" t="s">
        <v>42</v>
      </c>
      <c r="D2398" s="42">
        <f>_xll.qlCalendarAdvance(Calendar,$D2397,B2398,"f",FALSE)</f>
        <v>56192</v>
      </c>
      <c r="E2398" s="177">
        <f>_xll.qlInterestRateIndexValueDate(IndexON,D2398)</f>
        <v>56192</v>
      </c>
      <c r="F2398" s="193">
        <f>IFERROR(_xll.qlIndexFixing(IndexON,D2398,TRUE,_xll.ohTrigger(RecalcTrigger,TriggerON)),NA())</f>
        <v>1.49260881075719E-2</v>
      </c>
      <c r="H2398" s="42">
        <f>_xll.qlCalendarAdvance(Calendar,$H2397,B2398,"f",FALSE)</f>
        <v>56192</v>
      </c>
      <c r="I2398" s="177">
        <f>_xll.qlInterestRateIndexValueDate(Index1M,$H2398)</f>
        <v>56194</v>
      </c>
      <c r="J2398" s="182">
        <f>IFERROR(_xll.qlIndexFixing(Index1M,$H2398,TRUE,_xll.ohTrigger(RecalcTrigger,Trigger1M)),NA())</f>
        <v>1.4742293633991377E-2</v>
      </c>
      <c r="K2398" s="44">
        <f>IFERROR(_xll.qlIndexFixing(Index3M,H2398,TRUE,_xll.ohTrigger(RecalcTrigger,Trigger3M)),NA())</f>
        <v>1.5056002008122227E-2</v>
      </c>
      <c r="L2398" s="44">
        <f>IFERROR(_xll.qlIndexFixing(Index6M,$H2398,TRUE,_xll.ohTrigger(RecalcTrigger,Trigger6M)),NA())</f>
        <v>1.5249475075210383E-2</v>
      </c>
      <c r="M2398" s="183">
        <f>IFERROR(_xll.qlIndexFixing(Index1Y,$H2398,TRUE,_xll.ohTrigger(RecalcTrigger,Trigger1Y)),NA())</f>
        <v>1.5726471680635609E-2</v>
      </c>
      <c r="N2398" s="182">
        <f>IFERROR(_xll.qlIndexFixing(ONIndex1M,I2398,TRUE,_xll.ohTrigger(RecalcTrigger,Trigger1M)),NA())</f>
        <v>1.4745719980577832E-2</v>
      </c>
      <c r="O2398" s="44">
        <f>IFERROR(_xll.qlIndexFixing(ONIndex3M,I2398,TRUE,_xll.ohTrigger(RecalcTrigger,Trigger3M)),NA())</f>
        <v>1.5074380352855243E-2</v>
      </c>
      <c r="P2398" s="44">
        <f>IFERROR(_xll.qlIndexFixing(ONIndex6M,I2398,TRUE,_xll.ohTrigger(RecalcTrigger,Trigger6M)),NA())</f>
        <v>1.5208157688224588E-2</v>
      </c>
      <c r="Q2398" s="183">
        <f>IFERROR(_xll.qlIndexFixing(ONIndex1Y,I2398,TRUE,_xll.ohTrigger(RecalcTrigger,Trigger1Y)),NA())</f>
        <v>1.5704518986368043E-2</v>
      </c>
    </row>
    <row r="2399" spans="2:17" x14ac:dyDescent="0.2">
      <c r="B2399" s="39" t="s">
        <v>42</v>
      </c>
      <c r="D2399" s="42">
        <f>_xll.qlCalendarAdvance(Calendar,$D2398,B2399,"f",FALSE)</f>
        <v>56199</v>
      </c>
      <c r="E2399" s="177">
        <f>_xll.qlInterestRateIndexValueDate(IndexON,D2399)</f>
        <v>56199</v>
      </c>
      <c r="F2399" s="193">
        <f>IFERROR(_xll.qlIndexFixing(IndexON,D2399,TRUE,_xll.ohTrigger(RecalcTrigger,TriggerON)),NA())</f>
        <v>1.4918444421327948E-2</v>
      </c>
      <c r="H2399" s="42">
        <f>_xll.qlCalendarAdvance(Calendar,$H2398,B2399,"f",FALSE)</f>
        <v>56199</v>
      </c>
      <c r="I2399" s="177">
        <f>_xll.qlInterestRateIndexValueDate(Index1M,$H2399)</f>
        <v>56201</v>
      </c>
      <c r="J2399" s="182">
        <f>IFERROR(_xll.qlIndexFixing(Index1M,$H2399,TRUE,_xll.ohTrigger(RecalcTrigger,Trigger1M)),NA())</f>
        <v>1.4734477360275611E-2</v>
      </c>
      <c r="K2399" s="44">
        <f>IFERROR(_xll.qlIndexFixing(Index3M,H2399,TRUE,_xll.ohTrigger(RecalcTrigger,Trigger3M)),NA())</f>
        <v>1.5047961683577809E-2</v>
      </c>
      <c r="L2399" s="44">
        <f>IFERROR(_xll.qlIndexFixing(Index6M,$H2399,TRUE,_xll.ohTrigger(RecalcTrigger,Trigger6M)),NA())</f>
        <v>1.5248214282264095E-2</v>
      </c>
      <c r="M2399" s="183">
        <f>IFERROR(_xll.qlIndexFixing(Index1Y,$H2399,TRUE,_xll.ohTrigger(RecalcTrigger,Trigger1Y)),NA())</f>
        <v>1.5722240080970742E-2</v>
      </c>
      <c r="N2399" s="182">
        <f>IFERROR(_xll.qlIndexFixing(ONIndex1M,I2399,TRUE,_xll.ohTrigger(RecalcTrigger,Trigger1M)),NA())</f>
        <v>1.4737975379057744E-2</v>
      </c>
      <c r="O2399" s="44">
        <f>IFERROR(_xll.qlIndexFixing(ONIndex3M,I2399,TRUE,_xll.ohTrigger(RecalcTrigger,Trigger3M)),NA())</f>
        <v>1.5066605935265542E-2</v>
      </c>
      <c r="P2399" s="44">
        <f>IFERROR(_xll.qlIndexFixing(ONIndex6M,I2399,TRUE,_xll.ohTrigger(RecalcTrigger,Trigger6M)),NA())</f>
        <v>1.5206645383303297E-2</v>
      </c>
      <c r="Q2399" s="183">
        <f>IFERROR(_xll.qlIndexFixing(ONIndex1Y,I2399,TRUE,_xll.ohTrigger(RecalcTrigger,Trigger1Y)),NA())</f>
        <v>1.5700821635942219E-2</v>
      </c>
    </row>
    <row r="2400" spans="2:17" x14ac:dyDescent="0.2">
      <c r="B2400" s="39" t="s">
        <v>42</v>
      </c>
      <c r="D2400" s="42">
        <f>_xll.qlCalendarAdvance(Calendar,$D2399,B2400,"f",FALSE)</f>
        <v>56206</v>
      </c>
      <c r="E2400" s="177">
        <f>_xll.qlInterestRateIndexValueDate(IndexON,D2400)</f>
        <v>56206</v>
      </c>
      <c r="F2400" s="193">
        <f>IFERROR(_xll.qlIndexFixing(IndexON,D2400,TRUE,_xll.ohTrigger(RecalcTrigger,TriggerON)),NA())</f>
        <v>1.4910760098469922E-2</v>
      </c>
      <c r="H2400" s="42">
        <f>_xll.qlCalendarAdvance(Calendar,$H2399,B2400,"f",FALSE)</f>
        <v>56206</v>
      </c>
      <c r="I2400" s="177">
        <f>_xll.qlInterestRateIndexValueDate(Index1M,$H2400)</f>
        <v>56208</v>
      </c>
      <c r="J2400" s="182">
        <f>IFERROR(_xll.qlIndexFixing(Index1M,$H2400,TRUE,_xll.ohTrigger(RecalcTrigger,Trigger1M)),NA())</f>
        <v>1.4726623406985384E-2</v>
      </c>
      <c r="K2400" s="44">
        <f>IFERROR(_xll.qlIndexFixing(Index3M,H2400,TRUE,_xll.ohTrigger(RecalcTrigger,Trigger3M)),NA())</f>
        <v>1.5039881385788679E-2</v>
      </c>
      <c r="L2400" s="44">
        <f>IFERROR(_xll.qlIndexFixing(Index6M,$H2400,TRUE,_xll.ohTrigger(RecalcTrigger,Trigger6M)),NA())</f>
        <v>1.5246975100704521E-2</v>
      </c>
      <c r="M2400" s="183">
        <f>IFERROR(_xll.qlIndexFixing(Index1Y,$H2400,TRUE,_xll.ohTrigger(RecalcTrigger,Trigger1Y)),NA())</f>
        <v>1.5717989566536514E-2</v>
      </c>
      <c r="N2400" s="182">
        <f>IFERROR(_xll.qlIndexFixing(ONIndex1M,I2400,TRUE,_xll.ohTrigger(RecalcTrigger,Trigger1M)),NA())</f>
        <v>1.4730193225576116E-2</v>
      </c>
      <c r="O2400" s="44">
        <f>IFERROR(_xll.qlIndexFixing(ONIndex3M,I2400,TRUE,_xll.ohTrigger(RecalcTrigger,Trigger3M)),NA())</f>
        <v>1.505879201327609E-2</v>
      </c>
      <c r="P2400" s="44">
        <f>IFERROR(_xll.qlIndexFixing(ONIndex6M,I2400,TRUE,_xll.ohTrigger(RecalcTrigger,Trigger6M)),NA())</f>
        <v>1.520515396751243E-2</v>
      </c>
      <c r="Q2400" s="183">
        <f>IFERROR(_xll.qlIndexFixing(ONIndex1Y,I2400,TRUE,_xll.ohTrigger(RecalcTrigger,Trigger1Y)),NA())</f>
        <v>1.569710631948773E-2</v>
      </c>
    </row>
    <row r="2401" spans="2:17" x14ac:dyDescent="0.2">
      <c r="B2401" s="39" t="s">
        <v>42</v>
      </c>
      <c r="D2401" s="42">
        <f>_xll.qlCalendarAdvance(Calendar,$D2400,B2401,"f",FALSE)</f>
        <v>56213</v>
      </c>
      <c r="E2401" s="177">
        <f>_xll.qlInterestRateIndexValueDate(IndexON,D2401)</f>
        <v>56213</v>
      </c>
      <c r="F2401" s="193">
        <f>IFERROR(_xll.qlIndexFixing(IndexON,D2401,TRUE,_xll.ohTrigger(RecalcTrigger,TriggerON)),NA())</f>
        <v>1.4903035081363925E-2</v>
      </c>
      <c r="H2401" s="42">
        <f>_xll.qlCalendarAdvance(Calendar,$H2400,B2401,"f",FALSE)</f>
        <v>56213</v>
      </c>
      <c r="I2401" s="177">
        <f>_xll.qlInterestRateIndexValueDate(Index1M,$H2401)</f>
        <v>56215</v>
      </c>
      <c r="J2401" s="182">
        <f>IFERROR(_xll.qlIndexFixing(Index1M,$H2401,TRUE,_xll.ohTrigger(RecalcTrigger,Trigger1M)),NA())</f>
        <v>1.4718731722414558E-2</v>
      </c>
      <c r="K2401" s="44">
        <f>IFERROR(_xll.qlIndexFixing(Index3M,H2401,TRUE,_xll.ohTrigger(RecalcTrigger,Trigger3M)),NA())</f>
        <v>1.5031761058472029E-2</v>
      </c>
      <c r="L2401" s="44">
        <f>IFERROR(_xll.qlIndexFixing(Index6M,$H2401,TRUE,_xll.ohTrigger(RecalcTrigger,Trigger6M)),NA())</f>
        <v>1.5245757576248901E-2</v>
      </c>
      <c r="M2401" s="183">
        <f>IFERROR(_xll.qlIndexFixing(Index1Y,$H2401,TRUE,_xll.ohTrigger(RecalcTrigger,Trigger1Y)),NA())</f>
        <v>1.5713720110789982E-2</v>
      </c>
      <c r="N2401" s="182">
        <f>IFERROR(_xll.qlIndexFixing(ONIndex1M,I2401,TRUE,_xll.ohTrigger(RecalcTrigger,Trigger1M)),NA())</f>
        <v>1.4722373468094574E-2</v>
      </c>
      <c r="O2401" s="44">
        <f>IFERROR(_xll.qlIndexFixing(ONIndex3M,I2401,TRUE,_xll.ohTrigger(RecalcTrigger,Trigger3M)),NA())</f>
        <v>1.505093853085171E-2</v>
      </c>
      <c r="P2401" s="44">
        <f>IFERROR(_xll.qlIndexFixing(ONIndex6M,I2401,TRUE,_xll.ohTrigger(RecalcTrigger,Trigger6M)),NA())</f>
        <v>1.520368348625567E-2</v>
      </c>
      <c r="Q2401" s="183">
        <f>IFERROR(_xll.qlIndexFixing(ONIndex1Y,I2401,TRUE,_xll.ohTrigger(RecalcTrigger,Trigger1Y)),NA())</f>
        <v>1.5693373010705614E-2</v>
      </c>
    </row>
    <row r="2402" spans="2:17" x14ac:dyDescent="0.2">
      <c r="B2402" s="39" t="s">
        <v>42</v>
      </c>
      <c r="D2402" s="42">
        <f>_xll.qlCalendarAdvance(Calendar,$D2401,B2402,"f",FALSE)</f>
        <v>56220</v>
      </c>
      <c r="E2402" s="177">
        <f>_xll.qlInterestRateIndexValueDate(IndexON,D2402)</f>
        <v>56220</v>
      </c>
      <c r="F2402" s="193">
        <f>IFERROR(_xll.qlIndexFixing(IndexON,D2402,TRUE,_xll.ohTrigger(RecalcTrigger,TriggerON)),NA())</f>
        <v>1.4895269313335291E-2</v>
      </c>
      <c r="H2402" s="42">
        <f>_xll.qlCalendarAdvance(Calendar,$H2401,B2402,"f",FALSE)</f>
        <v>56220</v>
      </c>
      <c r="I2402" s="177">
        <f>_xll.qlInterestRateIndexValueDate(Index1M,$H2402)</f>
        <v>56222</v>
      </c>
      <c r="J2402" s="182">
        <f>IFERROR(_xll.qlIndexFixing(Index1M,$H2402,TRUE,_xll.ohTrigger(RecalcTrigger,Trigger1M)),NA())</f>
        <v>1.471080225485949E-2</v>
      </c>
      <c r="K2402" s="44">
        <f>IFERROR(_xll.qlIndexFixing(Index3M,H2402,TRUE,_xll.ohTrigger(RecalcTrigger,Trigger3M)),NA())</f>
        <v>1.5024155054346622E-2</v>
      </c>
      <c r="L2402" s="44">
        <f>IFERROR(_xll.qlIndexFixing(Index6M,$H2402,TRUE,_xll.ohTrigger(RecalcTrigger,Trigger6M)),NA())</f>
        <v>1.5244805837333416E-2</v>
      </c>
      <c r="M2402" s="183">
        <f>IFERROR(_xll.qlIndexFixing(Index1Y,$H2402,TRUE,_xll.ohTrigger(RecalcTrigger,Trigger1Y)),NA())</f>
        <v>1.5709431687189097E-2</v>
      </c>
      <c r="N2402" s="182">
        <f>IFERROR(_xll.qlIndexFixing(ONIndex1M,I2402,TRUE,_xll.ohTrigger(RecalcTrigger,Trigger1M)),NA())</f>
        <v>1.4714516055054361E-2</v>
      </c>
      <c r="O2402" s="44">
        <f>IFERROR(_xll.qlIndexFixing(ONIndex3M,I2402,TRUE,_xll.ohTrigger(RecalcTrigger,Trigger3M)),NA())</f>
        <v>1.5043045431557545E-2</v>
      </c>
      <c r="P2402" s="44">
        <f>IFERROR(_xll.qlIndexFixing(ONIndex6M,I2402,TRUE,_xll.ohTrigger(RecalcTrigger,Trigger6M)),NA())</f>
        <v>1.5202233985176505E-2</v>
      </c>
      <c r="Q2402" s="183">
        <f>IFERROR(_xll.qlIndexFixing(ONIndex1Y,I2402,TRUE,_xll.ohTrigger(RecalcTrigger,Trigger1Y)),NA())</f>
        <v>1.5689621683137034E-2</v>
      </c>
    </row>
    <row r="2403" spans="2:17" x14ac:dyDescent="0.2">
      <c r="B2403" s="39" t="s">
        <v>42</v>
      </c>
      <c r="D2403" s="42">
        <f>_xll.qlCalendarAdvance(Calendar,$D2402,B2403,"f",FALSE)</f>
        <v>56227</v>
      </c>
      <c r="E2403" s="177">
        <f>_xll.qlInterestRateIndexValueDate(IndexON,D2403)</f>
        <v>56227</v>
      </c>
      <c r="F2403" s="193">
        <f>IFERROR(_xll.qlIndexFixing(IndexON,D2403,TRUE,_xll.ohTrigger(RecalcTrigger,TriggerON)),NA())</f>
        <v>1.4887462736830059E-2</v>
      </c>
      <c r="H2403" s="42">
        <f>_xll.qlCalendarAdvance(Calendar,$H2402,B2403,"f",FALSE)</f>
        <v>56227</v>
      </c>
      <c r="I2403" s="177">
        <f>_xll.qlInterestRateIndexValueDate(Index1M,$H2403)</f>
        <v>56229</v>
      </c>
      <c r="J2403" s="182">
        <f>IFERROR(_xll.qlIndexFixing(Index1M,$H2403,TRUE,_xll.ohTrigger(RecalcTrigger,Trigger1M)),NA())</f>
        <v>1.4702834952601551E-2</v>
      </c>
      <c r="K2403" s="44">
        <f>IFERROR(_xll.qlIndexFixing(Index3M,H2403,TRUE,_xll.ohTrigger(RecalcTrigger,Trigger3M)),NA())</f>
        <v>1.5015960937136974E-2</v>
      </c>
      <c r="L2403" s="44">
        <f>IFERROR(_xll.qlIndexFixing(Index6M,$H2403,TRUE,_xll.ohTrigger(RecalcTrigger,Trigger6M)),NA())</f>
        <v>1.5243633284111425E-2</v>
      </c>
      <c r="M2403" s="183">
        <f>IFERROR(_xll.qlIndexFixing(Index1Y,$H2403,TRUE,_xll.ohTrigger(RecalcTrigger,Trigger1Y)),NA())</f>
        <v>1.5705124269192672E-2</v>
      </c>
      <c r="N2403" s="182">
        <f>IFERROR(_xll.qlIndexFixing(ONIndex1M,I2403,TRUE,_xll.ohTrigger(RecalcTrigger,Trigger1M)),NA())</f>
        <v>1.4706620934736847E-2</v>
      </c>
      <c r="O2403" s="44">
        <f>IFERROR(_xll.qlIndexFixing(ONIndex3M,I2403,TRUE,_xll.ohTrigger(RecalcTrigger,Trigger3M)),NA())</f>
        <v>1.5035112659038674E-2</v>
      </c>
      <c r="P2403" s="44">
        <f>IFERROR(_xll.qlIndexFixing(ONIndex6M,I2403,TRUE,_xll.ohTrigger(RecalcTrigger,Trigger6M)),NA())</f>
        <v>1.5200805509438808E-2</v>
      </c>
      <c r="Q2403" s="183">
        <f>IFERROR(_xll.qlIndexFixing(ONIndex1Y,I2403,TRUE,_xll.ohTrigger(RecalcTrigger,Trigger1Y)),NA())</f>
        <v>1.56858523106429E-2</v>
      </c>
    </row>
    <row r="2404" spans="2:17" x14ac:dyDescent="0.2">
      <c r="B2404" s="39" t="s">
        <v>42</v>
      </c>
      <c r="D2404" s="42">
        <f>_xll.qlCalendarAdvance(Calendar,$D2403,B2404,"f",FALSE)</f>
        <v>56234</v>
      </c>
      <c r="E2404" s="177">
        <f>_xll.qlInterestRateIndexValueDate(IndexON,D2404)</f>
        <v>56234</v>
      </c>
      <c r="F2404" s="193">
        <f>IFERROR(_xll.qlIndexFixing(IndexON,D2404,TRUE,_xll.ohTrigger(RecalcTrigger,TriggerON)),NA())</f>
        <v>1.4879615295173565E-2</v>
      </c>
      <c r="H2404" s="42">
        <f>_xll.qlCalendarAdvance(Calendar,$H2403,B2404,"f",FALSE)</f>
        <v>56234</v>
      </c>
      <c r="I2404" s="177">
        <f>_xll.qlInterestRateIndexValueDate(Index1M,$H2404)</f>
        <v>56236</v>
      </c>
      <c r="J2404" s="182">
        <f>IFERROR(_xll.qlIndexFixing(Index1M,$H2404,TRUE,_xll.ohTrigger(RecalcTrigger,Trigger1M)),NA())</f>
        <v>1.4694829763952089E-2</v>
      </c>
      <c r="K2404" s="44">
        <f>IFERROR(_xll.qlIndexFixing(Index3M,H2404,TRUE,_xll.ohTrigger(RecalcTrigger,Trigger3M)),NA())</f>
        <v>1.5007726632573437E-2</v>
      </c>
      <c r="L2404" s="44">
        <f>IFERROR(_xll.qlIndexFixing(Index6M,$H2404,TRUE,_xll.ohTrigger(RecalcTrigger,Trigger6M)),NA())</f>
        <v>1.5242482529335121E-2</v>
      </c>
      <c r="M2404" s="183">
        <f>IFERROR(_xll.qlIndexFixing(Index1Y,$H2404,TRUE,_xll.ohTrigger(RecalcTrigger,Trigger1Y)),NA())</f>
        <v>1.5700797830262382E-2</v>
      </c>
      <c r="N2404" s="182">
        <f>IFERROR(_xll.qlIndexFixing(ONIndex1M,I2404,TRUE,_xll.ohTrigger(RecalcTrigger,Trigger1M)),NA())</f>
        <v>1.4698688055503339E-2</v>
      </c>
      <c r="O2404" s="44">
        <f>IFERROR(_xll.qlIndexFixing(ONIndex3M,I2404,TRUE,_xll.ohTrigger(RecalcTrigger,Trigger3M)),NA())</f>
        <v>1.5027140157179986E-2</v>
      </c>
      <c r="P2404" s="44">
        <f>IFERROR(_xll.qlIndexFixing(ONIndex6M,I2404,TRUE,_xll.ohTrigger(RecalcTrigger,Trigger6M)),NA())</f>
        <v>1.5199398104526196E-2</v>
      </c>
      <c r="Q2404" s="183">
        <f>IFERROR(_xll.qlIndexFixing(ONIndex1Y,I2404,TRUE,_xll.ohTrigger(RecalcTrigger,Trigger1Y)),NA())</f>
        <v>1.5682064866444634E-2</v>
      </c>
    </row>
    <row r="2405" spans="2:17" x14ac:dyDescent="0.2">
      <c r="B2405" s="39" t="s">
        <v>42</v>
      </c>
      <c r="D2405" s="42">
        <f>_xll.qlCalendarAdvance(Calendar,$D2404,B2405,"f",FALSE)</f>
        <v>56241</v>
      </c>
      <c r="E2405" s="177">
        <f>_xll.qlInterestRateIndexValueDate(IndexON,D2405)</f>
        <v>56241</v>
      </c>
      <c r="F2405" s="193">
        <f>IFERROR(_xll.qlIndexFixing(IndexON,D2405,TRUE,_xll.ohTrigger(RecalcTrigger,TriggerON)),NA())</f>
        <v>1.4871726930971718E-2</v>
      </c>
      <c r="H2405" s="42">
        <f>_xll.qlCalendarAdvance(Calendar,$H2404,B2405,"f",FALSE)</f>
        <v>56241</v>
      </c>
      <c r="I2405" s="177">
        <f>_xll.qlInterestRateIndexValueDate(Index1M,$H2405)</f>
        <v>56247</v>
      </c>
      <c r="J2405" s="182">
        <f>IFERROR(_xll.qlIndexFixing(Index1M,$H2405,TRUE,_xll.ohTrigger(RecalcTrigger,Trigger1M)),NA())</f>
        <v>1.4682453580822635E-2</v>
      </c>
      <c r="K2405" s="44">
        <f>IFERROR(_xll.qlIndexFixing(Index3M,H2405,TRUE,_xll.ohTrigger(RecalcTrigger,Trigger3M)),NA())</f>
        <v>1.4994128228459793E-2</v>
      </c>
      <c r="L2405" s="44">
        <f>IFERROR(_xll.qlIndexFixing(Index6M,$H2405,TRUE,_xll.ohTrigger(RecalcTrigger,Trigger6M)),NA())</f>
        <v>1.5240718352125529E-2</v>
      </c>
      <c r="M2405" s="183">
        <f>IFERROR(_xll.qlIndexFixing(Index1Y,$H2405,TRUE,_xll.ohTrigger(RecalcTrigger,Trigger1Y)),NA())</f>
        <v>1.5693960646635228E-2</v>
      </c>
      <c r="N2405" s="182">
        <f>IFERROR(_xll.qlIndexFixing(ONIndex1M,I2405,TRUE,_xll.ohTrigger(RecalcTrigger,Trigger1M)),NA())</f>
        <v>1.4688161050115944E-2</v>
      </c>
      <c r="O2405" s="44">
        <f>IFERROR(_xll.qlIndexFixing(ONIndex3M,I2405,TRUE,_xll.ohTrigger(RecalcTrigger,Trigger3M)),NA())</f>
        <v>1.5016569761501231E-2</v>
      </c>
      <c r="P2405" s="44">
        <f>IFERROR(_xll.qlIndexFixing(ONIndex6M,I2405,TRUE,_xll.ohTrigger(RecalcTrigger,Trigger6M)),NA())</f>
        <v>1.519784267725921E-2</v>
      </c>
      <c r="Q2405" s="183">
        <f>IFERROR(_xll.qlIndexFixing(ONIndex1Y,I2405,TRUE,_xll.ohTrigger(RecalcTrigger,Trigger1Y)),NA())</f>
        <v>1.5677237105693465E-2</v>
      </c>
    </row>
    <row r="2406" spans="2:17" x14ac:dyDescent="0.2">
      <c r="B2406" s="39" t="s">
        <v>42</v>
      </c>
      <c r="D2406" s="42">
        <f>_xll.qlCalendarAdvance(Calendar,$D2405,B2406,"f",FALSE)</f>
        <v>56248</v>
      </c>
      <c r="E2406" s="177">
        <f>_xll.qlInterestRateIndexValueDate(IndexON,D2406)</f>
        <v>56248</v>
      </c>
      <c r="F2406" s="193">
        <f>IFERROR(_xll.qlIndexFixing(IndexON,D2406,TRUE,_xll.ohTrigger(RecalcTrigger,TriggerON)),NA())</f>
        <v>1.486379758723011E-2</v>
      </c>
      <c r="H2406" s="42">
        <f>_xll.qlCalendarAdvance(Calendar,$H2405,B2406,"f",FALSE)</f>
        <v>56248</v>
      </c>
      <c r="I2406" s="177">
        <f>_xll.qlInterestRateIndexValueDate(Index1M,$H2406)</f>
        <v>56251</v>
      </c>
      <c r="J2406" s="182">
        <f>IFERROR(_xll.qlIndexFixing(Index1M,$H2406,TRUE,_xll.ohTrigger(RecalcTrigger,Trigger1M)),NA())</f>
        <v>1.467782978293097E-2</v>
      </c>
      <c r="K2406" s="44">
        <f>IFERROR(_xll.qlIndexFixing(Index3M,H2406,TRUE,_xll.ohTrigger(RecalcTrigger,Trigger3M)),NA())</f>
        <v>1.4989946107766272E-2</v>
      </c>
      <c r="L2406" s="44">
        <f>IFERROR(_xll.qlIndexFixing(Index6M,$H2406,TRUE,_xll.ohTrigger(RecalcTrigger,Trigger6M)),NA())</f>
        <v>1.5239839835150428E-2</v>
      </c>
      <c r="M2406" s="183">
        <f>IFERROR(_xll.qlIndexFixing(Index1Y,$H2406,TRUE,_xll.ohTrigger(RecalcTrigger,Trigger1Y)),NA())</f>
        <v>1.5691493762587622E-2</v>
      </c>
      <c r="N2406" s="182">
        <f>IFERROR(_xll.qlIndexFixing(ONIndex1M,I2406,TRUE,_xll.ohTrigger(RecalcTrigger,Trigger1M)),NA())</f>
        <v>1.4681561640177421E-2</v>
      </c>
      <c r="O2406" s="44">
        <f>IFERROR(_xll.qlIndexFixing(ONIndex3M,I2406,TRUE,_xll.ohTrigger(RecalcTrigger,Trigger3M)),NA())</f>
        <v>1.5009922179656243E-2</v>
      </c>
      <c r="P2406" s="44">
        <f>IFERROR(_xll.qlIndexFixing(ONIndex6M,I2406,TRUE,_xll.ohTrigger(RecalcTrigger,Trigger6M)),NA())</f>
        <v>1.5196453401005172E-2</v>
      </c>
      <c r="Q2406" s="183">
        <f>IFERROR(_xll.qlIndexFixing(ONIndex1Y,I2406,TRUE,_xll.ohTrigger(RecalcTrigger,Trigger1Y)),NA())</f>
        <v>1.5673887939469111E-2</v>
      </c>
    </row>
    <row r="2407" spans="2:17" x14ac:dyDescent="0.2">
      <c r="B2407" s="39" t="s">
        <v>42</v>
      </c>
      <c r="D2407" s="42">
        <f>_xll.qlCalendarAdvance(Calendar,$D2406,B2407,"f",FALSE)</f>
        <v>56255</v>
      </c>
      <c r="E2407" s="177">
        <f>_xll.qlInterestRateIndexValueDate(IndexON,D2407)</f>
        <v>56255</v>
      </c>
      <c r="F2407" s="193">
        <f>IFERROR(_xll.qlIndexFixing(IndexON,D2407,TRUE,_xll.ohTrigger(RecalcTrigger,TriggerON)),NA())</f>
        <v>1.4855827206634586E-2</v>
      </c>
      <c r="H2407" s="42">
        <f>_xll.qlCalendarAdvance(Calendar,$H2406,B2407,"f",FALSE)</f>
        <v>56255</v>
      </c>
      <c r="I2407" s="177">
        <f>_xll.qlInterestRateIndexValueDate(Index1M,$H2407)</f>
        <v>56257</v>
      </c>
      <c r="J2407" s="182">
        <f>IFERROR(_xll.qlIndexFixing(Index1M,$H2407,TRUE,_xll.ohTrigger(RecalcTrigger,Trigger1M)),NA())</f>
        <v>1.4670586362553195E-2</v>
      </c>
      <c r="K2407" s="44">
        <f>IFERROR(_xll.qlIndexFixing(Index3M,H2407,TRUE,_xll.ohTrigger(RecalcTrigger,Trigger3M)),NA())</f>
        <v>1.498278203199721E-2</v>
      </c>
      <c r="L2407" s="44">
        <f>IFERROR(_xll.qlIndexFixing(Index6M,$H2407,TRUE,_xll.ohTrigger(RecalcTrigger,Trigger6M)),NA())</f>
        <v>1.5238909788877061E-2</v>
      </c>
      <c r="M2407" s="183">
        <f>IFERROR(_xll.qlIndexFixing(Index1Y,$H2407,TRUE,_xll.ohTrigger(RecalcTrigger,Trigger1Y)),NA())</f>
        <v>1.5687704122499195E-2</v>
      </c>
      <c r="N2407" s="182">
        <f>IFERROR(_xll.qlIndexFixing(ONIndex1M,I2407,TRUE,_xll.ohTrigger(RecalcTrigger,Trigger1M)),NA())</f>
        <v>1.4674662346321199E-2</v>
      </c>
      <c r="O2407" s="44">
        <f>IFERROR(_xll.qlIndexFixing(ONIndex3M,I2407,TRUE,_xll.ohTrigger(RecalcTrigger,Trigger3M)),NA())</f>
        <v>1.5002983711536189E-2</v>
      </c>
      <c r="P2407" s="44">
        <f>IFERROR(_xll.qlIndexFixing(ONIndex6M,I2407,TRUE,_xll.ohTrigger(RecalcTrigger,Trigger6M)),NA())</f>
        <v>1.5195302769255292E-2</v>
      </c>
      <c r="Q2407" s="183">
        <f>IFERROR(_xll.qlIndexFixing(ONIndex1Y,I2407,TRUE,_xll.ohTrigger(RecalcTrigger,Trigger1Y)),NA())</f>
        <v>1.5670593842074254E-2</v>
      </c>
    </row>
    <row r="2408" spans="2:17" x14ac:dyDescent="0.2">
      <c r="B2408" s="39" t="s">
        <v>42</v>
      </c>
      <c r="D2408" s="42">
        <f>_xll.qlCalendarAdvance(Calendar,$D2407,B2408,"f",FALSE)</f>
        <v>56262</v>
      </c>
      <c r="E2408" s="177">
        <f>_xll.qlInterestRateIndexValueDate(IndexON,D2408)</f>
        <v>56262</v>
      </c>
      <c r="F2408" s="193">
        <f>IFERROR(_xll.qlIndexFixing(IndexON,D2408,TRUE,_xll.ohTrigger(RecalcTrigger,TriggerON)),NA())</f>
        <v>1.4847815732430547E-2</v>
      </c>
      <c r="H2408" s="42">
        <f>_xll.qlCalendarAdvance(Calendar,$H2407,B2408,"f",FALSE)</f>
        <v>56262</v>
      </c>
      <c r="I2408" s="177">
        <f>_xll.qlInterestRateIndexValueDate(Index1M,$H2408)</f>
        <v>56264</v>
      </c>
      <c r="J2408" s="182">
        <f>IFERROR(_xll.qlIndexFixing(Index1M,$H2408,TRUE,_xll.ohTrigger(RecalcTrigger,Trigger1M)),NA())</f>
        <v>1.4662429111263753E-2</v>
      </c>
      <c r="K2408" s="44">
        <f>IFERROR(_xll.qlIndexFixing(Index3M,H2408,TRUE,_xll.ohTrigger(RecalcTrigger,Trigger3M)),NA())</f>
        <v>1.4974386415265606E-2</v>
      </c>
      <c r="L2408" s="44">
        <f>IFERROR(_xll.qlIndexFixing(Index6M,$H2408,TRUE,_xll.ohTrigger(RecalcTrigger,Trigger6M)),NA())</f>
        <v>1.5237845144253992E-2</v>
      </c>
      <c r="M2408" s="183">
        <f>IFERROR(_xll.qlIndexFixing(Index1Y,$H2408,TRUE,_xll.ohTrigger(RecalcTrigger,Trigger1Y)),NA())</f>
        <v>1.5683301334473092E-2</v>
      </c>
      <c r="N2408" s="182">
        <f>IFERROR(_xll.qlIndexFixing(ONIndex1M,I2408,TRUE,_xll.ohTrigger(RecalcTrigger,Trigger1M)),NA())</f>
        <v>1.466657791367787E-2</v>
      </c>
      <c r="O2408" s="44">
        <f>IFERROR(_xll.qlIndexFixing(ONIndex3M,I2408,TRUE,_xll.ohTrigger(RecalcTrigger,Trigger3M)),NA())</f>
        <v>1.4994851728529213E-2</v>
      </c>
      <c r="P2408" s="44">
        <f>IFERROR(_xll.qlIndexFixing(ONIndex6M,I2408,TRUE,_xll.ohTrigger(RecalcTrigger,Trigger6M)),NA())</f>
        <v>1.5193980101759763E-2</v>
      </c>
      <c r="Q2408" s="183">
        <f>IFERROR(_xll.qlIndexFixing(ONIndex1Y,I2408,TRUE,_xll.ohTrigger(RecalcTrigger,Trigger1Y)),NA())</f>
        <v>1.5666733848469505E-2</v>
      </c>
    </row>
    <row r="2409" spans="2:17" x14ac:dyDescent="0.2">
      <c r="B2409" s="39" t="s">
        <v>42</v>
      </c>
      <c r="D2409" s="42">
        <f>_xll.qlCalendarAdvance(Calendar,$D2408,B2409,"f",FALSE)</f>
        <v>56269</v>
      </c>
      <c r="E2409" s="177">
        <f>_xll.qlInterestRateIndexValueDate(IndexON,D2409)</f>
        <v>56269</v>
      </c>
      <c r="F2409" s="193">
        <f>IFERROR(_xll.qlIndexFixing(IndexON,D2409,TRUE,_xll.ohTrigger(RecalcTrigger,TriggerON)),NA())</f>
        <v>1.4839763107223902E-2</v>
      </c>
      <c r="H2409" s="42">
        <f>_xll.qlCalendarAdvance(Calendar,$H2408,B2409,"f",FALSE)</f>
        <v>56269</v>
      </c>
      <c r="I2409" s="177">
        <f>_xll.qlInterestRateIndexValueDate(Index1M,$H2409)</f>
        <v>56271</v>
      </c>
      <c r="J2409" s="182">
        <f>IFERROR(_xll.qlIndexFixing(Index1M,$H2409,TRUE,_xll.ohTrigger(RecalcTrigger,Trigger1M)),NA())</f>
        <v>1.465423371505209E-2</v>
      </c>
      <c r="K2409" s="44">
        <f>IFERROR(_xll.qlIndexFixing(Index3M,H2409,TRUE,_xll.ohTrigger(RecalcTrigger,Trigger3M)),NA())</f>
        <v>1.496595032980963E-2</v>
      </c>
      <c r="L2409" s="44">
        <f>IFERROR(_xll.qlIndexFixing(Index6M,$H2409,TRUE,_xll.ohTrigger(RecalcTrigger,Trigger6M)),NA())</f>
        <v>1.5236802522486066E-2</v>
      </c>
      <c r="M2409" s="183">
        <f>IFERROR(_xll.qlIndexFixing(Index1Y,$H2409,TRUE,_xll.ohTrigger(RecalcTrigger,Trigger1Y)),NA())</f>
        <v>1.5678879392841166E-2</v>
      </c>
      <c r="N2409" s="182">
        <f>IFERROR(_xll.qlIndexFixing(ONIndex1M,I2409,TRUE,_xll.ohTrigger(RecalcTrigger,Trigger1M)),NA())</f>
        <v>1.4658455463605335E-2</v>
      </c>
      <c r="O2409" s="44">
        <f>IFERROR(_xll.qlIndexFixing(ONIndex3M,I2409,TRUE,_xll.ohTrigger(RecalcTrigger,Trigger3M)),NA())</f>
        <v>1.4986679734487751E-2</v>
      </c>
      <c r="P2409" s="44">
        <f>IFERROR(_xll.qlIndexFixing(ONIndex6M,I2409,TRUE,_xll.ohTrigger(RecalcTrigger,Trigger6M)),NA())</f>
        <v>1.5192678732187659E-2</v>
      </c>
      <c r="Q2409" s="183">
        <f>IFERROR(_xll.qlIndexFixing(ONIndex1Y,I2409,TRUE,_xll.ohTrigger(RecalcTrigger,Trigger1Y)),NA())</f>
        <v>1.5662855651745744E-2</v>
      </c>
    </row>
    <row r="2410" spans="2:17" x14ac:dyDescent="0.2">
      <c r="B2410" s="39" t="s">
        <v>42</v>
      </c>
      <c r="D2410" s="42">
        <f>_xll.qlCalendarAdvance(Calendar,$D2409,B2410,"f",FALSE)</f>
        <v>56276</v>
      </c>
      <c r="E2410" s="177">
        <f>_xll.qlInterestRateIndexValueDate(IndexON,D2410)</f>
        <v>56276</v>
      </c>
      <c r="F2410" s="193">
        <f>IFERROR(_xll.qlIndexFixing(IndexON,D2410,TRUE,_xll.ohTrigger(RecalcTrigger,TriggerON)),NA())</f>
        <v>1.4831669273940307E-2</v>
      </c>
      <c r="H2410" s="42">
        <f>_xll.qlCalendarAdvance(Calendar,$H2409,B2410,"f",FALSE)</f>
        <v>56276</v>
      </c>
      <c r="I2410" s="177">
        <f>_xll.qlInterestRateIndexValueDate(Index1M,$H2410)</f>
        <v>56278</v>
      </c>
      <c r="J2410" s="182">
        <f>IFERROR(_xll.qlIndexFixing(Index1M,$H2410,TRUE,_xll.ohTrigger(RecalcTrigger,Trigger1M)),NA())</f>
        <v>1.4646880068234837E-2</v>
      </c>
      <c r="K2410" s="44">
        <f>IFERROR(_xll.qlIndexFixing(Index3M,H2410,TRUE,_xll.ohTrigger(RecalcTrigger,Trigger3M)),NA())</f>
        <v>1.4957473719363179E-2</v>
      </c>
      <c r="L2410" s="44">
        <f>IFERROR(_xll.qlIndexFixing(Index6M,$H2410,TRUE,_xll.ohTrigger(RecalcTrigger,Trigger6M)),NA())</f>
        <v>1.5235781969294055E-2</v>
      </c>
      <c r="M2410" s="183">
        <f>IFERROR(_xll.qlIndexFixing(Index1Y,$H2410,TRUE,_xll.ohTrigger(RecalcTrigger,Trigger1Y)),NA())</f>
        <v>1.5674438271073399E-2</v>
      </c>
      <c r="N2410" s="182">
        <f>IFERROR(_xll.qlIndexFixing(ONIndex1M,I2410,TRUE,_xll.ohTrigger(RecalcTrigger,Trigger1M)),NA())</f>
        <v>1.4650294944225095E-2</v>
      </c>
      <c r="O2410" s="44">
        <f>IFERROR(_xll.qlIndexFixing(ONIndex3M,I2410,TRUE,_xll.ohTrigger(RecalcTrigger,Trigger3M)),NA())</f>
        <v>1.4978467673376628E-2</v>
      </c>
      <c r="P2410" s="44">
        <f>IFERROR(_xll.qlIndexFixing(ONIndex6M,I2410,TRUE,_xll.ohTrigger(RecalcTrigger,Trigger6M)),NA())</f>
        <v>1.5191398706022596E-2</v>
      </c>
      <c r="Q2410" s="183">
        <f>IFERROR(_xll.qlIndexFixing(ONIndex1Y,I2410,TRUE,_xll.ohTrigger(RecalcTrigger,Trigger1Y)),NA())</f>
        <v>1.5658959225284264E-2</v>
      </c>
    </row>
    <row r="2411" spans="2:17" x14ac:dyDescent="0.2">
      <c r="B2411" s="39" t="s">
        <v>42</v>
      </c>
      <c r="D2411" s="42">
        <f>_xll.qlCalendarAdvance(Calendar,$D2410,B2411,"f",FALSE)</f>
        <v>56283</v>
      </c>
      <c r="E2411" s="177">
        <f>_xll.qlInterestRateIndexValueDate(IndexON,D2411)</f>
        <v>56283</v>
      </c>
      <c r="F2411" s="193">
        <f>IFERROR(_xll.qlIndexFixing(IndexON,D2411,TRUE,_xll.ohTrigger(RecalcTrigger,TriggerON)),NA())</f>
        <v>1.4823534175665287E-2</v>
      </c>
      <c r="H2411" s="42">
        <f>_xll.qlCalendarAdvance(Calendar,$H2410,B2411,"f",FALSE)</f>
        <v>56283</v>
      </c>
      <c r="I2411" s="177">
        <f>_xll.qlInterestRateIndexValueDate(Index1M,$H2411)</f>
        <v>56285</v>
      </c>
      <c r="J2411" s="182">
        <f>IFERROR(_xll.qlIndexFixing(Index1M,$H2411,TRUE,_xll.ohTrigger(RecalcTrigger,Trigger1M)),NA())</f>
        <v>1.4638913228583699E-2</v>
      </c>
      <c r="K2411" s="44">
        <f>IFERROR(_xll.qlIndexFixing(Index3M,H2411,TRUE,_xll.ohTrigger(RecalcTrigger,Trigger3M)),NA())</f>
        <v>1.4949262421002836E-2</v>
      </c>
      <c r="L2411" s="44">
        <f>IFERROR(_xll.qlIndexFixing(Index6M,$H2411,TRUE,_xll.ohTrigger(RecalcTrigger,Trigger6M)),NA())</f>
        <v>1.5234783530403596E-2</v>
      </c>
      <c r="M2411" s="183">
        <f>IFERROR(_xll.qlIndexFixing(Index1Y,$H2411,TRUE,_xll.ohTrigger(RecalcTrigger,Trigger1Y)),NA())</f>
        <v>1.5669977942642199E-2</v>
      </c>
      <c r="N2411" s="182">
        <f>IFERROR(_xll.qlIndexFixing(ONIndex1M,I2411,TRUE,_xll.ohTrigger(RecalcTrigger,Trigger1M)),NA())</f>
        <v>1.4642096303738583E-2</v>
      </c>
      <c r="O2411" s="44">
        <f>IFERROR(_xll.qlIndexFixing(ONIndex3M,I2411,TRUE,_xll.ohTrigger(RecalcTrigger,Trigger3M)),NA())</f>
        <v>1.4970215488361305E-2</v>
      </c>
      <c r="P2411" s="44">
        <f>IFERROR(_xll.qlIndexFixing(ONIndex6M,I2411,TRUE,_xll.ohTrigger(RecalcTrigger,Trigger6M)),NA())</f>
        <v>1.519014006858832E-2</v>
      </c>
      <c r="Q2411" s="183">
        <f>IFERROR(_xll.qlIndexFixing(ONIndex1Y,I2411,TRUE,_xll.ohTrigger(RecalcTrigger,Trigger1Y)),NA())</f>
        <v>1.5655044542945973E-2</v>
      </c>
    </row>
    <row r="2412" spans="2:17" x14ac:dyDescent="0.2">
      <c r="B2412" s="39" t="s">
        <v>42</v>
      </c>
      <c r="D2412" s="42">
        <f>_xll.qlCalendarAdvance(Calendar,$D2411,B2412,"f",FALSE)</f>
        <v>56290</v>
      </c>
      <c r="E2412" s="177">
        <f>_xll.qlInterestRateIndexValueDate(IndexON,D2412)</f>
        <v>56290</v>
      </c>
      <c r="F2412" s="193">
        <f>IFERROR(_xll.qlIndexFixing(IndexON,D2412,TRUE,_xll.ohTrigger(RecalcTrigger,TriggerON)),NA())</f>
        <v>1.4815357755004754E-2</v>
      </c>
      <c r="H2412" s="42">
        <f>_xll.qlCalendarAdvance(Calendar,$H2411,B2412,"f",FALSE)</f>
        <v>56290</v>
      </c>
      <c r="I2412" s="177">
        <f>_xll.qlInterestRateIndexValueDate(Index1M,$H2412)</f>
        <v>56292</v>
      </c>
      <c r="J2412" s="182">
        <f>IFERROR(_xll.qlIndexFixing(Index1M,$H2412,TRUE,_xll.ohTrigger(RecalcTrigger,Trigger1M)),NA())</f>
        <v>1.4630615394749365E-2</v>
      </c>
      <c r="K2412" s="44">
        <f>IFERROR(_xll.qlIndexFixing(Index3M,H2412,TRUE,_xll.ohTrigger(RecalcTrigger,Trigger3M)),NA())</f>
        <v>1.4940707859398128E-2</v>
      </c>
      <c r="L2412" s="44">
        <f>IFERROR(_xll.qlIndexFixing(Index6M,$H2412,TRUE,_xll.ohTrigger(RecalcTrigger,Trigger6M)),NA())</f>
        <v>1.5233807251535461E-2</v>
      </c>
      <c r="M2412" s="183">
        <f>IFERROR(_xll.qlIndexFixing(Index1Y,$H2412,TRUE,_xll.ohTrigger(RecalcTrigger,Trigger1Y)),NA())</f>
        <v>1.5665498381020392E-2</v>
      </c>
      <c r="N2412" s="182">
        <f>IFERROR(_xll.qlIndexFixing(ONIndex1M,I2412,TRUE,_xll.ohTrigger(RecalcTrigger,Trigger1M)),NA())</f>
        <v>1.4633859490507106E-2</v>
      </c>
      <c r="O2412" s="44">
        <f>IFERROR(_xll.qlIndexFixing(ONIndex3M,I2412,TRUE,_xll.ohTrigger(RecalcTrigger,Trigger3M)),NA())</f>
        <v>1.4961923123406606E-2</v>
      </c>
      <c r="P2412" s="44">
        <f>IFERROR(_xll.qlIndexFixing(ONIndex6M,I2412,TRUE,_xll.ohTrigger(RecalcTrigger,Trigger6M)),NA())</f>
        <v>1.5188902865208576E-2</v>
      </c>
      <c r="Q2412" s="183">
        <f>IFERROR(_xll.qlIndexFixing(ONIndex1Y,I2412,TRUE,_xll.ohTrigger(RecalcTrigger,Trigger1Y)),NA())</f>
        <v>1.5651111578032229E-2</v>
      </c>
    </row>
    <row r="2413" spans="2:17" x14ac:dyDescent="0.2">
      <c r="B2413" s="39" t="s">
        <v>42</v>
      </c>
      <c r="D2413" s="42">
        <f>_xll.qlCalendarAdvance(Calendar,$D2412,B2413,"f",FALSE)</f>
        <v>56297</v>
      </c>
      <c r="E2413" s="177">
        <f>_xll.qlInterestRateIndexValueDate(IndexON,D2413)</f>
        <v>56297</v>
      </c>
      <c r="F2413" s="193">
        <f>IFERROR(_xll.qlIndexFixing(IndexON,D2413,TRUE,_xll.ohTrigger(RecalcTrigger,TriggerON)),NA())</f>
        <v>1.4807139955044235E-2</v>
      </c>
      <c r="H2413" s="42">
        <f>_xll.qlCalendarAdvance(Calendar,$H2412,B2413,"f",FALSE)</f>
        <v>56297</v>
      </c>
      <c r="I2413" s="177">
        <f>_xll.qlInterestRateIndexValueDate(Index1M,$H2413)</f>
        <v>56299</v>
      </c>
      <c r="J2413" s="182">
        <f>IFERROR(_xll.qlIndexFixing(Index1M,$H2413,TRUE,_xll.ohTrigger(RecalcTrigger,Trigger1M)),NA())</f>
        <v>1.4622279229428476E-2</v>
      </c>
      <c r="K2413" s="44">
        <f>IFERROR(_xll.qlIndexFixing(Index3M,H2413,TRUE,_xll.ohTrigger(RecalcTrigger,Trigger3M)),NA())</f>
        <v>1.4932112609505626E-2</v>
      </c>
      <c r="L2413" s="44">
        <f>IFERROR(_xll.qlIndexFixing(Index6M,$H2413,TRUE,_xll.ohTrigger(RecalcTrigger,Trigger6M)),NA())</f>
        <v>1.523285317841396E-2</v>
      </c>
      <c r="M2413" s="183">
        <f>IFERROR(_xll.qlIndexFixing(Index1Y,$H2413,TRUE,_xll.ohTrigger(RecalcTrigger,Trigger1Y)),NA())</f>
        <v>1.5660999559683888E-2</v>
      </c>
      <c r="N2413" s="182">
        <f>IFERROR(_xll.qlIndexFixing(ONIndex1M,I2413,TRUE,_xll.ohTrigger(RecalcTrigger,Trigger1M)),NA())</f>
        <v>1.4625584452812035E-2</v>
      </c>
      <c r="O2413" s="44">
        <f>IFERROR(_xll.qlIndexFixing(ONIndex3M,I2413,TRUE,_xll.ohTrigger(RecalcTrigger,Trigger3M)),NA())</f>
        <v>1.4953590522237548E-2</v>
      </c>
      <c r="P2413" s="44">
        <f>IFERROR(_xll.qlIndexFixing(ONIndex6M,I2413,TRUE,_xll.ohTrigger(RecalcTrigger,Trigger6M)),NA())</f>
        <v>1.5187687141446915E-2</v>
      </c>
      <c r="Q2413" s="183">
        <f>IFERROR(_xll.qlIndexFixing(ONIndex1Y,I2413,TRUE,_xll.ohTrigger(RecalcTrigger,Trigger1Y)),NA())</f>
        <v>1.5647160304483876E-2</v>
      </c>
    </row>
    <row r="2414" spans="2:17" x14ac:dyDescent="0.2">
      <c r="B2414" s="39" t="s">
        <v>42</v>
      </c>
      <c r="D2414" s="42">
        <f>_xll.qlCalendarAdvance(Calendar,$D2413,B2414,"f",FALSE)</f>
        <v>56304</v>
      </c>
      <c r="E2414" s="177">
        <f>_xll.qlInterestRateIndexValueDate(IndexON,D2414)</f>
        <v>56304</v>
      </c>
      <c r="F2414" s="193">
        <f>IFERROR(_xll.qlIndexFixing(IndexON,D2414,TRUE,_xll.ohTrigger(RecalcTrigger,TriggerON)),NA())</f>
        <v>1.4798880718709384E-2</v>
      </c>
      <c r="H2414" s="42">
        <f>_xll.qlCalendarAdvance(Calendar,$H2413,B2414,"f",FALSE)</f>
        <v>56304</v>
      </c>
      <c r="I2414" s="177">
        <f>_xll.qlInterestRateIndexValueDate(Index1M,$H2414)</f>
        <v>56306</v>
      </c>
      <c r="J2414" s="182">
        <f>IFERROR(_xll.qlIndexFixing(Index1M,$H2414,TRUE,_xll.ohTrigger(RecalcTrigger,Trigger1M)),NA())</f>
        <v>1.4613904680913821E-2</v>
      </c>
      <c r="K2414" s="44">
        <f>IFERROR(_xll.qlIndexFixing(Index3M,H2414,TRUE,_xll.ohTrigger(RecalcTrigger,Trigger3M)),NA())</f>
        <v>1.4923476615064712E-2</v>
      </c>
      <c r="L2414" s="44">
        <f>IFERROR(_xll.qlIndexFixing(Index6M,$H2414,TRUE,_xll.ohTrigger(RecalcTrigger,Trigger6M)),NA())</f>
        <v>1.5231921356763401E-2</v>
      </c>
      <c r="M2414" s="183">
        <f>IFERROR(_xll.qlIndexFixing(Index1Y,$H2414,TRUE,_xll.ohTrigger(RecalcTrigger,Trigger1Y)),NA())</f>
        <v>1.5656481452109246E-2</v>
      </c>
      <c r="N2414" s="182">
        <f>IFERROR(_xll.qlIndexFixing(ONIndex1M,I2414,TRUE,_xll.ohTrigger(RecalcTrigger,Trigger1M)),NA())</f>
        <v>1.4617271139014676E-2</v>
      </c>
      <c r="O2414" s="44">
        <f>IFERROR(_xll.qlIndexFixing(ONIndex3M,I2414,TRUE,_xll.ohTrigger(RecalcTrigger,Trigger3M)),NA())</f>
        <v>1.4945217628419272E-2</v>
      </c>
      <c r="P2414" s="44">
        <f>IFERROR(_xll.qlIndexFixing(ONIndex6M,I2414,TRUE,_xll.ohTrigger(RecalcTrigger,Trigger6M)),NA())</f>
        <v>1.5186492942627083E-2</v>
      </c>
      <c r="Q2414" s="183">
        <f>IFERROR(_xll.qlIndexFixing(ONIndex1Y,I2414,TRUE,_xll.ohTrigger(RecalcTrigger,Trigger1Y)),NA())</f>
        <v>1.5643190696001952E-2</v>
      </c>
    </row>
    <row r="2415" spans="2:17" x14ac:dyDescent="0.2">
      <c r="B2415" s="39" t="s">
        <v>42</v>
      </c>
      <c r="D2415" s="42">
        <f>_xll.qlCalendarAdvance(Calendar,$D2414,B2415,"f",FALSE)</f>
        <v>56311</v>
      </c>
      <c r="E2415" s="177">
        <f>_xll.qlInterestRateIndexValueDate(IndexON,D2415)</f>
        <v>56311</v>
      </c>
      <c r="F2415" s="193">
        <f>IFERROR(_xll.qlIndexFixing(IndexON,D2415,TRUE,_xll.ohTrigger(RecalcTrigger,TriggerON)),NA())</f>
        <v>1.4790579988765984E-2</v>
      </c>
      <c r="H2415" s="42">
        <f>_xll.qlCalendarAdvance(Calendar,$H2414,B2415,"f",FALSE)</f>
        <v>56311</v>
      </c>
      <c r="I2415" s="177">
        <f>_xll.qlInterestRateIndexValueDate(Index1M,$H2415)</f>
        <v>56313</v>
      </c>
      <c r="J2415" s="182">
        <f>IFERROR(_xll.qlIndexFixing(Index1M,$H2415,TRUE,_xll.ohTrigger(RecalcTrigger,Trigger1M)),NA())</f>
        <v>1.4604257399236376E-2</v>
      </c>
      <c r="K2415" s="44">
        <f>IFERROR(_xll.qlIndexFixing(Index3M,H2415,TRUE,_xll.ohTrigger(RecalcTrigger,Trigger3M)),NA())</f>
        <v>1.4913841861288772E-2</v>
      </c>
      <c r="L2415" s="44">
        <f>IFERROR(_xll.qlIndexFixing(Index6M,$H2415,TRUE,_xll.ohTrigger(RecalcTrigger,Trigger6M)),NA())</f>
        <v>1.5232334257180003E-2</v>
      </c>
      <c r="M2415" s="183">
        <f>IFERROR(_xll.qlIndexFixing(Index1Y,$H2415,TRUE,_xll.ohTrigger(RecalcTrigger,Trigger1Y)),NA())</f>
        <v>1.5651944031774334E-2</v>
      </c>
      <c r="N2415" s="182">
        <f>IFERROR(_xll.qlIndexFixing(ONIndex1M,I2415,TRUE,_xll.ohTrigger(RecalcTrigger,Trigger1M)),NA())</f>
        <v>1.4608919497156592E-2</v>
      </c>
      <c r="O2415" s="44">
        <f>IFERROR(_xll.qlIndexFixing(ONIndex3M,I2415,TRUE,_xll.ohTrigger(RecalcTrigger,Trigger3M)),NA())</f>
        <v>1.4936804385676794E-2</v>
      </c>
      <c r="P2415" s="44">
        <f>IFERROR(_xll.qlIndexFixing(ONIndex6M,I2415,TRUE,_xll.ohTrigger(RecalcTrigger,Trigger6M)),NA())</f>
        <v>1.5185320314072825E-2</v>
      </c>
      <c r="Q2415" s="183">
        <f>IFERROR(_xll.qlIndexFixing(ONIndex1Y,I2415,TRUE,_xll.ohTrigger(RecalcTrigger,Trigger1Y)),NA())</f>
        <v>1.5639202725807877E-2</v>
      </c>
    </row>
    <row r="2416" spans="2:17" x14ac:dyDescent="0.2">
      <c r="B2416" s="39" t="s">
        <v>42</v>
      </c>
      <c r="D2416" s="42">
        <f>_xll.qlCalendarAdvance(Calendar,$D2415,B2416,"f",FALSE)</f>
        <v>56318</v>
      </c>
      <c r="E2416" s="177">
        <f>_xll.qlInterestRateIndexValueDate(IndexON,D2416)</f>
        <v>56318</v>
      </c>
      <c r="F2416" s="193">
        <f>IFERROR(_xll.qlIndexFixing(IndexON,D2416,TRUE,_xll.ohTrigger(RecalcTrigger,TriggerON)),NA())</f>
        <v>1.4782237707979817E-2</v>
      </c>
      <c r="H2416" s="42">
        <f>_xll.qlCalendarAdvance(Calendar,$H2415,B2416,"f",FALSE)</f>
        <v>56318</v>
      </c>
      <c r="I2416" s="177">
        <f>_xll.qlInterestRateIndexValueDate(Index1M,$H2416)</f>
        <v>56320</v>
      </c>
      <c r="J2416" s="182">
        <f>IFERROR(_xll.qlIndexFixing(Index1M,$H2416,TRUE,_xll.ohTrigger(RecalcTrigger,Trigger1M)),NA())</f>
        <v>1.459579354097712E-2</v>
      </c>
      <c r="K2416" s="44">
        <f>IFERROR(_xll.qlIndexFixing(Index3M,H2416,TRUE,_xll.ohTrigger(RecalcTrigger,Trigger3M)),NA())</f>
        <v>1.4905114338280134E-2</v>
      </c>
      <c r="L2416" s="44">
        <f>IFERROR(_xll.qlIndexFixing(Index6M,$H2416,TRUE,_xll.ohTrigger(RecalcTrigger,Trigger6M)),NA())</f>
        <v>1.5231454952452048E-2</v>
      </c>
      <c r="M2416" s="183">
        <f>IFERROR(_xll.qlIndexFixing(Index1Y,$H2416,TRUE,_xll.ohTrigger(RecalcTrigger,Trigger1Y)),NA())</f>
        <v>1.5647387272158558E-2</v>
      </c>
      <c r="N2416" s="182">
        <f>IFERROR(_xll.qlIndexFixing(ONIndex1M,I2416,TRUE,_xll.ohTrigger(RecalcTrigger,Trigger1M)),NA())</f>
        <v>1.4600529475838897E-2</v>
      </c>
      <c r="O2416" s="44">
        <f>IFERROR(_xll.qlIndexFixing(ONIndex3M,I2416,TRUE,_xll.ohTrigger(RecalcTrigger,Trigger3M)),NA())</f>
        <v>1.4928350737655194E-2</v>
      </c>
      <c r="P2416" s="44">
        <f>IFERROR(_xll.qlIndexFixing(ONIndex6M,I2416,TRUE,_xll.ohTrigger(RecalcTrigger,Trigger6M)),NA())</f>
        <v>1.518416930142763E-2</v>
      </c>
      <c r="Q2416" s="183">
        <f>IFERROR(_xll.qlIndexFixing(ONIndex1Y,I2416,TRUE,_xll.ohTrigger(RecalcTrigger,Trigger1Y)),NA())</f>
        <v>1.5635196367922433E-2</v>
      </c>
    </row>
    <row r="2417" spans="2:17" x14ac:dyDescent="0.2">
      <c r="B2417" s="39" t="s">
        <v>42</v>
      </c>
      <c r="D2417" s="42">
        <f>_xll.qlCalendarAdvance(Calendar,$D2416,B2417,"f",FALSE)</f>
        <v>56325</v>
      </c>
      <c r="E2417" s="177">
        <f>_xll.qlInterestRateIndexValueDate(IndexON,D2417)</f>
        <v>56325</v>
      </c>
      <c r="F2417" s="193">
        <f>IFERROR(_xll.qlIndexFixing(IndexON,D2417,TRUE,_xll.ohTrigger(RecalcTrigger,TriggerON)),NA())</f>
        <v>1.4773853819516347E-2</v>
      </c>
      <c r="H2417" s="42">
        <f>_xll.qlCalendarAdvance(Calendar,$H2416,B2417,"f",FALSE)</f>
        <v>56325</v>
      </c>
      <c r="I2417" s="177">
        <f>_xll.qlInterestRateIndexValueDate(Index1M,$H2417)</f>
        <v>56327</v>
      </c>
      <c r="J2417" s="182">
        <f>IFERROR(_xll.qlIndexFixing(Index1M,$H2417,TRUE,_xll.ohTrigger(RecalcTrigger,Trigger1M)),NA())</f>
        <v>1.4587291124191493E-2</v>
      </c>
      <c r="K2417" s="44">
        <f>IFERROR(_xll.qlIndexFixing(Index3M,H2417,TRUE,_xll.ohTrigger(RecalcTrigger,Trigger3M)),NA())</f>
        <v>1.4896345885451094E-2</v>
      </c>
      <c r="L2417" s="44">
        <f>IFERROR(_xll.qlIndexFixing(Index6M,$H2417,TRUE,_xll.ohTrigger(RecalcTrigger,Trigger6M)),NA())</f>
        <v>1.523059805743603E-2</v>
      </c>
      <c r="M2417" s="183">
        <f>IFERROR(_xll.qlIndexFixing(Index1Y,$H2417,TRUE,_xll.ohTrigger(RecalcTrigger,Trigger1Y)),NA())</f>
        <v>1.5642811146744394E-2</v>
      </c>
      <c r="N2417" s="182">
        <f>IFERROR(_xll.qlIndexFixing(ONIndex1M,I2417,TRUE,_xll.ohTrigger(RecalcTrigger,Trigger1M)),NA())</f>
        <v>1.4592101023103154E-2</v>
      </c>
      <c r="O2417" s="44">
        <f>IFERROR(_xll.qlIndexFixing(ONIndex3M,I2417,TRUE,_xll.ohTrigger(RecalcTrigger,Trigger3M)),NA())</f>
        <v>1.4919856628159422E-2</v>
      </c>
      <c r="P2417" s="44">
        <f>IFERROR(_xll.qlIndexFixing(ONIndex6M,I2417,TRUE,_xll.ohTrigger(RecalcTrigger,Trigger6M)),NA())</f>
        <v>1.5183039949695498E-2</v>
      </c>
      <c r="Q2417" s="183">
        <f>IFERROR(_xll.qlIndexFixing(ONIndex1Y,I2417,TRUE,_xll.ohTrigger(RecalcTrigger,Trigger1Y)),NA())</f>
        <v>1.5631171595726912E-2</v>
      </c>
    </row>
    <row r="2418" spans="2:17" x14ac:dyDescent="0.2">
      <c r="B2418" s="39" t="s">
        <v>42</v>
      </c>
      <c r="D2418" s="42">
        <f>_xll.qlCalendarAdvance(Calendar,$D2417,B2418,"f",FALSE)</f>
        <v>56332</v>
      </c>
      <c r="E2418" s="177">
        <f>_xll.qlInterestRateIndexValueDate(IndexON,D2418)</f>
        <v>56332</v>
      </c>
      <c r="F2418" s="193">
        <f>IFERROR(_xll.qlIndexFixing(IndexON,D2418,TRUE,_xll.ohTrigger(RecalcTrigger,TriggerON)),NA())</f>
        <v>1.4765428266141356E-2</v>
      </c>
      <c r="H2418" s="42">
        <f>_xll.qlCalendarAdvance(Calendar,$H2417,B2418,"f",FALSE)</f>
        <v>56332</v>
      </c>
      <c r="I2418" s="177">
        <f>_xll.qlInterestRateIndexValueDate(Index1M,$H2418)</f>
        <v>56334</v>
      </c>
      <c r="J2418" s="182">
        <f>IFERROR(_xll.qlIndexFixing(Index1M,$H2418,TRUE,_xll.ohTrigger(RecalcTrigger,Trigger1M)),NA())</f>
        <v>1.4578750097193338E-2</v>
      </c>
      <c r="K2418" s="44">
        <f>IFERROR(_xll.qlIndexFixing(Index3M,H2418,TRUE,_xll.ohTrigger(RecalcTrigger,Trigger3M)),NA())</f>
        <v>1.4887536446549259E-2</v>
      </c>
      <c r="L2418" s="44">
        <f>IFERROR(_xll.qlIndexFixing(Index6M,$H2418,TRUE,_xll.ohTrigger(RecalcTrigger,Trigger6M)),NA())</f>
        <v>1.5229763617867405E-2</v>
      </c>
      <c r="M2418" s="183">
        <f>IFERROR(_xll.qlIndexFixing(Index1Y,$H2418,TRUE,_xll.ohTrigger(RecalcTrigger,Trigger1Y)),NA())</f>
        <v>1.5638215629014532E-2</v>
      </c>
      <c r="N2418" s="182">
        <f>IFERROR(_xll.qlIndexFixing(ONIndex1M,I2418,TRUE,_xll.ohTrigger(RecalcTrigger,Trigger1M)),NA())</f>
        <v>1.4581207887349734E-2</v>
      </c>
      <c r="O2418" s="44">
        <f>IFERROR(_xll.qlIndexFixing(ONIndex3M,I2418,TRUE,_xll.ohTrigger(RecalcTrigger,Trigger3M)),NA())</f>
        <v>1.4908876086003886E-2</v>
      </c>
      <c r="P2418" s="44">
        <f>IFERROR(_xll.qlIndexFixing(ONIndex6M,I2418,TRUE,_xll.ohTrigger(RecalcTrigger,Trigger6M)),NA())</f>
        <v>1.5181619828075199E-2</v>
      </c>
      <c r="Q2418" s="183">
        <f>IFERROR(_xll.qlIndexFixing(ONIndex1Y,I2418,TRUE,_xll.ohTrigger(RecalcTrigger,Trigger1Y)),NA())</f>
        <v>1.5625969788741756E-2</v>
      </c>
    </row>
    <row r="2419" spans="2:17" x14ac:dyDescent="0.2">
      <c r="B2419" s="39" t="s">
        <v>42</v>
      </c>
      <c r="D2419" s="42">
        <f>_xll.qlCalendarAdvance(Calendar,$D2418,B2419,"f",FALSE)</f>
        <v>56339</v>
      </c>
      <c r="E2419" s="177">
        <f>_xll.qlInterestRateIndexValueDate(IndexON,D2419)</f>
        <v>56339</v>
      </c>
      <c r="F2419" s="193">
        <f>IFERROR(_xll.qlIndexFixing(IndexON,D2419,TRUE,_xll.ohTrigger(RecalcTrigger,TriggerON)),NA())</f>
        <v>1.4756960990780499E-2</v>
      </c>
      <c r="H2419" s="42">
        <f>_xll.qlCalendarAdvance(Calendar,$H2418,B2419,"f",FALSE)</f>
        <v>56339</v>
      </c>
      <c r="I2419" s="177">
        <f>_xll.qlInterestRateIndexValueDate(Index1M,$H2419)</f>
        <v>56341</v>
      </c>
      <c r="J2419" s="182">
        <f>IFERROR(_xll.qlIndexFixing(Index1M,$H2419,TRUE,_xll.ohTrigger(RecalcTrigger,Trigger1M)),NA())</f>
        <v>1.4570170408274019E-2</v>
      </c>
      <c r="K2419" s="44">
        <f>IFERROR(_xll.qlIndexFixing(Index3M,H2419,TRUE,_xll.ohTrigger(RecalcTrigger,Trigger3M)),NA())</f>
        <v>1.487901880387677E-2</v>
      </c>
      <c r="L2419" s="44">
        <f>IFERROR(_xll.qlIndexFixing(Index6M,$H2419,TRUE,_xll.ohTrigger(RecalcTrigger,Trigger6M)),NA())</f>
        <v>1.5228138764023104E-2</v>
      </c>
      <c r="M2419" s="183">
        <f>IFERROR(_xll.qlIndexFixing(Index1Y,$H2419,TRUE,_xll.ohTrigger(RecalcTrigger,Trigger1Y)),NA())</f>
        <v>1.5633600692453415E-2</v>
      </c>
      <c r="N2419" s="182">
        <f>IFERROR(_xll.qlIndexFixing(ONIndex1M,I2419,TRUE,_xll.ohTrigger(RecalcTrigger,Trigger1M)),NA())</f>
        <v>1.4575128616822752E-2</v>
      </c>
      <c r="O2419" s="44">
        <f>IFERROR(_xll.qlIndexFixing(ONIndex3M,I2419,TRUE,_xll.ohTrigger(RecalcTrigger,Trigger3M)),NA())</f>
        <v>1.4902746799485556E-2</v>
      </c>
      <c r="P2419" s="44">
        <f>IFERROR(_xll.qlIndexFixing(ONIndex6M,I2419,TRUE,_xll.ohTrigger(RecalcTrigger,Trigger6M)),NA())</f>
        <v>1.518084641194406E-2</v>
      </c>
      <c r="Q2419" s="183">
        <f>IFERROR(_xll.qlIndexFixing(ONIndex1Y,I2419,TRUE,_xll.ohTrigger(RecalcTrigger,Trigger1Y)),NA())</f>
        <v>1.5623066703449595E-2</v>
      </c>
    </row>
    <row r="2420" spans="2:17" x14ac:dyDescent="0.2">
      <c r="B2420" s="39" t="s">
        <v>42</v>
      </c>
      <c r="D2420" s="42">
        <f>_xll.qlCalendarAdvance(Calendar,$D2419,B2420,"f",FALSE)</f>
        <v>56346</v>
      </c>
      <c r="E2420" s="177">
        <f>_xll.qlInterestRateIndexValueDate(IndexON,D2420)</f>
        <v>56346</v>
      </c>
      <c r="F2420" s="193">
        <f>IFERROR(_xll.qlIndexFixing(IndexON,D2420,TRUE,_xll.ohTrigger(RecalcTrigger,TriggerON)),NA())</f>
        <v>1.4748451936199558E-2</v>
      </c>
      <c r="H2420" s="42">
        <f>_xll.qlCalendarAdvance(Calendar,$H2419,B2420,"f",FALSE)</f>
        <v>56346</v>
      </c>
      <c r="I2420" s="177">
        <f>_xll.qlInterestRateIndexValueDate(Index1M,$H2420)</f>
        <v>56348</v>
      </c>
      <c r="J2420" s="182">
        <f>IFERROR(_xll.qlIndexFixing(Index1M,$H2420,TRUE,_xll.ohTrigger(RecalcTrigger,Trigger1M)),NA())</f>
        <v>1.4561552005752376E-2</v>
      </c>
      <c r="K2420" s="44">
        <f>IFERROR(_xll.qlIndexFixing(Index3M,H2420,TRUE,_xll.ohTrigger(RecalcTrigger,Trigger3M)),NA())</f>
        <v>1.4870130536903352E-2</v>
      </c>
      <c r="L2420" s="44">
        <f>IFERROR(_xll.qlIndexFixing(Index6M,$H2420,TRUE,_xll.ohTrigger(RecalcTrigger,Trigger6M)),NA())</f>
        <v>1.5227344594551936E-2</v>
      </c>
      <c r="M2420" s="183">
        <f>IFERROR(_xll.qlIndexFixing(Index1Y,$H2420,TRUE,_xll.ohTrigger(RecalcTrigger,Trigger1Y)),NA())</f>
        <v>1.5628966310547675E-2</v>
      </c>
      <c r="N2420" s="182">
        <f>IFERROR(_xll.qlIndexFixing(ONIndex1M,I2420,TRUE,_xll.ohTrigger(RecalcTrigger,Trigger1M)),NA())</f>
        <v>1.4566584559840834E-2</v>
      </c>
      <c r="O2420" s="44">
        <f>IFERROR(_xll.qlIndexFixing(ONIndex3M,I2420,TRUE,_xll.ohTrigger(RecalcTrigger,Trigger3M)),NA())</f>
        <v>1.489413096735781E-2</v>
      </c>
      <c r="P2420" s="44">
        <f>IFERROR(_xll.qlIndexFixing(ONIndex6M,I2420,TRUE,_xll.ohTrigger(RecalcTrigger,Trigger6M)),NA())</f>
        <v>1.5179782316332435E-2</v>
      </c>
      <c r="Q2420" s="183">
        <f>IFERROR(_xll.qlIndexFixing(ONIndex1Y,I2420,TRUE,_xll.ohTrigger(RecalcTrigger,Trigger1Y)),NA())</f>
        <v>1.5618986530610002E-2</v>
      </c>
    </row>
    <row r="2421" spans="2:17" x14ac:dyDescent="0.2">
      <c r="B2421" s="39" t="s">
        <v>42</v>
      </c>
      <c r="D2421" s="42">
        <f>_xll.qlCalendarAdvance(Calendar,$D2420,B2421,"f",FALSE)</f>
        <v>56353</v>
      </c>
      <c r="E2421" s="177">
        <f>_xll.qlInterestRateIndexValueDate(IndexON,D2421)</f>
        <v>56353</v>
      </c>
      <c r="F2421" s="193">
        <f>IFERROR(_xll.qlIndexFixing(IndexON,D2421,TRUE,_xll.ohTrigger(RecalcTrigger,TriggerON)),NA())</f>
        <v>1.4739901045324189E-2</v>
      </c>
      <c r="H2421" s="42">
        <f>_xll.qlCalendarAdvance(Calendar,$H2420,B2421,"f",FALSE)</f>
        <v>56353</v>
      </c>
      <c r="I2421" s="177">
        <f>_xll.qlInterestRateIndexValueDate(Index1M,$H2421)</f>
        <v>56355</v>
      </c>
      <c r="J2421" s="182">
        <f>IFERROR(_xll.qlIndexFixing(Index1M,$H2421,TRUE,_xll.ohTrigger(RecalcTrigger,Trigger1M)),NA())</f>
        <v>1.4552894837914776E-2</v>
      </c>
      <c r="K2421" s="44">
        <f>IFERROR(_xll.qlIndexFixing(Index3M,H2421,TRUE,_xll.ohTrigger(RecalcTrigger,Trigger3M)),NA())</f>
        <v>1.4861201120603353E-2</v>
      </c>
      <c r="L2421" s="44">
        <f>IFERROR(_xll.qlIndexFixing(Index6M,$H2421,TRUE,_xll.ohTrigger(RecalcTrigger,Trigger6M)),NA())</f>
        <v>1.5226573005078965E-2</v>
      </c>
      <c r="M2421" s="183">
        <f>IFERROR(_xll.qlIndexFixing(Index1Y,$H2421,TRUE,_xll.ohTrigger(RecalcTrigger,Trigger1Y)),NA())</f>
        <v>1.5624279402999914E-2</v>
      </c>
      <c r="N2421" s="182">
        <f>IFERROR(_xll.qlIndexFixing(ONIndex1M,I2421,TRUE,_xll.ohTrigger(RecalcTrigger,Trigger1M)),NA())</f>
        <v>1.455800186456635E-2</v>
      </c>
      <c r="O2421" s="44">
        <f>IFERROR(_xll.qlIndexFixing(ONIndex3M,I2421,TRUE,_xll.ohTrigger(RecalcTrigger,Trigger3M)),NA())</f>
        <v>1.4885474448815827E-2</v>
      </c>
      <c r="P2421" s="44">
        <f>IFERROR(_xll.qlIndexFixing(ONIndex6M,I2421,TRUE,_xll.ohTrigger(RecalcTrigger,Trigger6M)),NA())</f>
        <v>1.5178740063568341E-2</v>
      </c>
      <c r="Q2421" s="183">
        <f>IFERROR(_xll.qlIndexFixing(ONIndex1Y,I2421,TRUE,_xll.ohTrigger(RecalcTrigger,Trigger1Y)),NA())</f>
        <v>1.5614887837944735E-2</v>
      </c>
    </row>
    <row r="2422" spans="2:17" x14ac:dyDescent="0.2">
      <c r="B2422" s="39" t="s">
        <v>42</v>
      </c>
      <c r="D2422" s="42">
        <f>_xll.qlCalendarAdvance(Calendar,$D2421,B2422,"f",FALSE)</f>
        <v>56360</v>
      </c>
      <c r="E2422" s="177">
        <f>_xll.qlInterestRateIndexValueDate(IndexON,D2422)</f>
        <v>56360</v>
      </c>
      <c r="F2422" s="193">
        <f>IFERROR(_xll.qlIndexFixing(IndexON,D2422,TRUE,_xll.ohTrigger(RecalcTrigger,TriggerON)),NA())</f>
        <v>1.4731308261239917E-2</v>
      </c>
      <c r="H2422" s="42">
        <f>_xll.qlCalendarAdvance(Calendar,$H2421,B2422,"f",FALSE)</f>
        <v>56360</v>
      </c>
      <c r="I2422" s="177">
        <f>_xll.qlInterestRateIndexValueDate(Index1M,$H2422)</f>
        <v>56362</v>
      </c>
      <c r="J2422" s="182">
        <f>IFERROR(_xll.qlIndexFixing(Index1M,$H2422,TRUE,_xll.ohTrigger(RecalcTrigger,Trigger1M)),NA())</f>
        <v>1.4544198853082557E-2</v>
      </c>
      <c r="K2422" s="44">
        <f>IFERROR(_xll.qlIndexFixing(Index3M,H2422,TRUE,_xll.ohTrigger(RecalcTrigger,Trigger3M)),NA())</f>
        <v>1.4852230498729014E-2</v>
      </c>
      <c r="L2422" s="44">
        <f>IFERROR(_xll.qlIndexFixing(Index6M,$H2422,TRUE,_xll.ohTrigger(RecalcTrigger,Trigger6M)),NA())</f>
        <v>1.5225824041340288E-2</v>
      </c>
      <c r="M2422" s="183">
        <f>IFERROR(_xll.qlIndexFixing(Index1Y,$H2422,TRUE,_xll.ohTrigger(RecalcTrigger,Trigger1Y)),NA())</f>
        <v>1.5619639104655433E-2</v>
      </c>
      <c r="N2422" s="182">
        <f>IFERROR(_xll.qlIndexFixing(ONIndex1M,I2422,TRUE,_xll.ohTrigger(RecalcTrigger,Trigger1M)),NA())</f>
        <v>1.4549380479440543E-2</v>
      </c>
      <c r="O2422" s="44">
        <f>IFERROR(_xll.qlIndexFixing(ONIndex3M,I2422,TRUE,_xll.ohTrigger(RecalcTrigger,Trigger3M)),NA())</f>
        <v>1.4876777186865198E-2</v>
      </c>
      <c r="P2422" s="44">
        <f>IFERROR(_xll.qlIndexFixing(ONIndex6M,I2422,TRUE,_xll.ohTrigger(RecalcTrigger,Trigger6M)),NA())</f>
        <v>1.5177719698975523E-2</v>
      </c>
      <c r="Q2422" s="183">
        <f>IFERROR(_xll.qlIndexFixing(ONIndex1Y,I2422,TRUE,_xll.ohTrigger(RecalcTrigger,Trigger1Y)),NA())</f>
        <v>1.5610770599394641E-2</v>
      </c>
    </row>
    <row r="2423" spans="2:17" x14ac:dyDescent="0.2">
      <c r="B2423" s="39" t="s">
        <v>42</v>
      </c>
      <c r="D2423" s="42">
        <f>_xll.qlCalendarAdvance(Calendar,$D2422,B2423,"f",FALSE)</f>
        <v>56367</v>
      </c>
      <c r="E2423" s="177">
        <f>_xll.qlInterestRateIndexValueDate(IndexON,D2423)</f>
        <v>56367</v>
      </c>
      <c r="F2423" s="193">
        <f>IFERROR(_xll.qlIndexFixing(IndexON,D2423,TRUE,_xll.ohTrigger(RecalcTrigger,TriggerON)),NA())</f>
        <v>1.472267352663259E-2</v>
      </c>
      <c r="H2423" s="42">
        <f>_xll.qlCalendarAdvance(Calendar,$H2422,B2423,"f",FALSE)</f>
        <v>56367</v>
      </c>
      <c r="I2423" s="177">
        <f>_xll.qlInterestRateIndexValueDate(Index1M,$H2423)</f>
        <v>56369</v>
      </c>
      <c r="J2423" s="182">
        <f>IFERROR(_xll.qlIndexFixing(Index1M,$H2423,TRUE,_xll.ohTrigger(RecalcTrigger,Trigger1M)),NA())</f>
        <v>1.4536464938960676E-2</v>
      </c>
      <c r="K2423" s="44">
        <f>IFERROR(_xll.qlIndexFixing(Index3M,H2423,TRUE,_xll.ohTrigger(RecalcTrigger,Trigger3M)),NA())</f>
        <v>1.4842872492215995E-2</v>
      </c>
      <c r="L2423" s="44">
        <f>IFERROR(_xll.qlIndexFixing(Index6M,$H2423,TRUE,_xll.ohTrigger(RecalcTrigger,Trigger6M)),NA())</f>
        <v>1.5225097749066314E-2</v>
      </c>
      <c r="M2423" s="183">
        <f>IFERROR(_xll.qlIndexFixing(Index1Y,$H2423,TRUE,_xll.ohTrigger(RecalcTrigger,Trigger1Y)),NA())</f>
        <v>1.5614946227649643E-2</v>
      </c>
      <c r="N2423" s="182">
        <f>IFERROR(_xll.qlIndexFixing(ONIndex1M,I2423,TRUE,_xll.ohTrigger(RecalcTrigger,Trigger1M)),NA())</f>
        <v>1.4539480026103391E-2</v>
      </c>
      <c r="O2423" s="44">
        <f>IFERROR(_xll.qlIndexFixing(ONIndex3M,I2423,TRUE,_xll.ohTrigger(RecalcTrigger,Trigger3M)),NA())</f>
        <v>1.486678749730963E-2</v>
      </c>
      <c r="P2423" s="44">
        <f>IFERROR(_xll.qlIndexFixing(ONIndex6M,I2423,TRUE,_xll.ohTrigger(RecalcTrigger,Trigger6M)),NA())</f>
        <v>1.517658042821779E-2</v>
      </c>
      <c r="Q2423" s="183">
        <f>IFERROR(_xll.qlIndexFixing(ONIndex1Y,I2423,TRUE,_xll.ohTrigger(RecalcTrigger,Trigger1Y)),NA())</f>
        <v>1.5606042440650114E-2</v>
      </c>
    </row>
    <row r="2424" spans="2:17" x14ac:dyDescent="0.2">
      <c r="B2424" s="39" t="s">
        <v>42</v>
      </c>
      <c r="D2424" s="42">
        <f>_xll.qlCalendarAdvance(Calendar,$D2423,B2424,"f",FALSE)</f>
        <v>56374</v>
      </c>
      <c r="E2424" s="177">
        <f>_xll.qlInterestRateIndexValueDate(IndexON,D2424)</f>
        <v>56374</v>
      </c>
      <c r="F2424" s="193">
        <f>IFERROR(_xll.qlIndexFixing(IndexON,D2424,TRUE,_xll.ohTrigger(RecalcTrigger,TriggerON)),NA())</f>
        <v>1.4713996784427863E-2</v>
      </c>
      <c r="H2424" s="42">
        <f>_xll.qlCalendarAdvance(Calendar,$H2423,B2424,"f",FALSE)</f>
        <v>56374</v>
      </c>
      <c r="I2424" s="177">
        <f>_xll.qlInterestRateIndexValueDate(Index1M,$H2424)</f>
        <v>56376</v>
      </c>
      <c r="J2424" s="182">
        <f>IFERROR(_xll.qlIndexFixing(Index1M,$H2424,TRUE,_xll.ohTrigger(RecalcTrigger,Trigger1M)),NA())</f>
        <v>1.4526690225622196E-2</v>
      </c>
      <c r="K2424" s="44">
        <f>IFERROR(_xll.qlIndexFixing(Index3M,H2424,TRUE,_xll.ohTrigger(RecalcTrigger,Trigger3M)),NA())</f>
        <v>1.4833815955662254E-2</v>
      </c>
      <c r="L2424" s="44">
        <f>IFERROR(_xll.qlIndexFixing(Index6M,$H2424,TRUE,_xll.ohTrigger(RecalcTrigger,Trigger6M)),NA())</f>
        <v>1.5225231106159514E-2</v>
      </c>
      <c r="M2424" s="183">
        <f>IFERROR(_xll.qlIndexFixing(Index1Y,$H2424,TRUE,_xll.ohTrigger(RecalcTrigger,Trigger1Y)),NA())</f>
        <v>1.5610233799261092E-2</v>
      </c>
      <c r="N2424" s="182">
        <f>IFERROR(_xll.qlIndexFixing(ONIndex1M,I2424,TRUE,_xll.ohTrigger(RecalcTrigger,Trigger1M)),NA())</f>
        <v>1.4532021432520636E-2</v>
      </c>
      <c r="O2424" s="44">
        <f>IFERROR(_xll.qlIndexFixing(ONIndex3M,I2424,TRUE,_xll.ohTrigger(RecalcTrigger,Trigger3M)),NA())</f>
        <v>1.4859260208677227E-2</v>
      </c>
      <c r="P2424" s="44">
        <f>IFERROR(_xll.qlIndexFixing(ONIndex6M,I2424,TRUE,_xll.ohTrigger(RecalcTrigger,Trigger6M)),NA())</f>
        <v>1.5175744816398051E-2</v>
      </c>
      <c r="Q2424" s="183">
        <f>IFERROR(_xll.qlIndexFixing(ONIndex1Y,I2424,TRUE,_xll.ohTrigger(RecalcTrigger,Trigger1Y)),NA())</f>
        <v>1.5602480378644756E-2</v>
      </c>
    </row>
    <row r="2425" spans="2:17" x14ac:dyDescent="0.2">
      <c r="B2425" s="39" t="s">
        <v>42</v>
      </c>
      <c r="D2425" s="42">
        <f>_xll.qlCalendarAdvance(Calendar,$D2424,B2425,"f",FALSE)</f>
        <v>56381</v>
      </c>
      <c r="E2425" s="177">
        <f>_xll.qlInterestRateIndexValueDate(IndexON,D2425)</f>
        <v>56381</v>
      </c>
      <c r="F2425" s="193">
        <f>IFERROR(_xll.qlIndexFixing(IndexON,D2425,TRUE,_xll.ohTrigger(RecalcTrigger,TriggerON)),NA())</f>
        <v>1.470527797755139E-2</v>
      </c>
      <c r="H2425" s="42">
        <f>_xll.qlCalendarAdvance(Calendar,$H2424,B2425,"f",FALSE)</f>
        <v>56381</v>
      </c>
      <c r="I2425" s="177">
        <f>_xll.qlInterestRateIndexValueDate(Index1M,$H2425)</f>
        <v>56383</v>
      </c>
      <c r="J2425" s="182">
        <f>IFERROR(_xll.qlIndexFixing(Index1M,$H2425,TRUE,_xll.ohTrigger(RecalcTrigger,Trigger1M)),NA())</f>
        <v>1.4517877479611752E-2</v>
      </c>
      <c r="K2425" s="44">
        <f>IFERROR(_xll.qlIndexFixing(Index3M,H2425,TRUE,_xll.ohTrigger(RecalcTrigger,Trigger3M)),NA())</f>
        <v>1.4824718039312403E-2</v>
      </c>
      <c r="L2425" s="44">
        <f>IFERROR(_xll.qlIndexFixing(Index6M,$H2425,TRUE,_xll.ohTrigger(RecalcTrigger,Trigger6M)),NA())</f>
        <v>1.522455513539327E-2</v>
      </c>
      <c r="M2425" s="183">
        <f>IFERROR(_xll.qlIndexFixing(Index1Y,$H2425,TRUE,_xll.ohTrigger(RecalcTrigger,Trigger1Y)),NA())</f>
        <v>1.5605501792983643E-2</v>
      </c>
      <c r="N2425" s="182">
        <f>IFERROR(_xll.qlIndexFixing(ONIndex1M,I2425,TRUE,_xll.ohTrigger(RecalcTrigger,Trigger1M)),NA())</f>
        <v>1.4523283667289277E-2</v>
      </c>
      <c r="O2425" s="44">
        <f>IFERROR(_xll.qlIndexFixing(ONIndex3M,I2425,TRUE,_xll.ohTrigger(RecalcTrigger,Trigger3M)),NA())</f>
        <v>1.4850440379570173E-2</v>
      </c>
      <c r="P2425" s="44">
        <f>IFERROR(_xll.qlIndexFixing(ONIndex6M,I2425,TRUE,_xll.ohTrigger(RecalcTrigger,Trigger6M)),NA())</f>
        <v>1.5174790388901016E-2</v>
      </c>
      <c r="Q2425" s="183">
        <f>IFERROR(_xll.qlIndexFixing(ONIndex1Y,I2425,TRUE,_xll.ohTrigger(RecalcTrigger,Trigger1Y)),NA())</f>
        <v>1.5598307343926976E-2</v>
      </c>
    </row>
    <row r="2426" spans="2:17" x14ac:dyDescent="0.2">
      <c r="B2426" s="39" t="s">
        <v>42</v>
      </c>
      <c r="D2426" s="42">
        <f>_xll.qlCalendarAdvance(Calendar,$D2425,B2426,"f",FALSE)</f>
        <v>56388</v>
      </c>
      <c r="E2426" s="177">
        <f>_xll.qlInterestRateIndexValueDate(IndexON,D2426)</f>
        <v>56388</v>
      </c>
      <c r="F2426" s="193">
        <f>IFERROR(_xll.qlIndexFixing(IndexON,D2426,TRUE,_xll.ohTrigger(RecalcTrigger,TriggerON)),NA())</f>
        <v>1.4696517048928825E-2</v>
      </c>
      <c r="H2426" s="42">
        <f>_xll.qlCalendarAdvance(Calendar,$H2425,B2426,"f",FALSE)</f>
        <v>56388</v>
      </c>
      <c r="I2426" s="177">
        <f>_xll.qlInterestRateIndexValueDate(Index1M,$H2426)</f>
        <v>56390</v>
      </c>
      <c r="J2426" s="182">
        <f>IFERROR(_xll.qlIndexFixing(Index1M,$H2426,TRUE,_xll.ohTrigger(RecalcTrigger,Trigger1M)),NA())</f>
        <v>1.4509025709822099E-2</v>
      </c>
      <c r="K2426" s="44">
        <f>IFERROR(_xll.qlIndexFixing(Index3M,H2426,TRUE,_xll.ohTrigger(RecalcTrigger,Trigger3M)),NA())</f>
        <v>1.4815578686928815E-2</v>
      </c>
      <c r="L2426" s="44">
        <f>IFERROR(_xll.qlIndexFixing(Index6M,$H2426,TRUE,_xll.ohTrigger(RecalcTrigger,Trigger6M)),NA())</f>
        <v>1.5223901985989031E-2</v>
      </c>
      <c r="M2426" s="183">
        <f>IFERROR(_xll.qlIndexFixing(Index1Y,$H2426,TRUE,_xll.ohTrigger(RecalcTrigger,Trigger1Y)),NA())</f>
        <v>1.5600750182313784E-2</v>
      </c>
      <c r="N2426" s="182">
        <f>IFERROR(_xll.qlIndexFixing(ONIndex1M,I2426,TRUE,_xll.ohTrigger(RecalcTrigger,Trigger1M)),NA())</f>
        <v>1.4514507005252142E-2</v>
      </c>
      <c r="O2426" s="44">
        <f>IFERROR(_xll.qlIndexFixing(ONIndex3M,I2426,TRUE,_xll.ohTrigger(RecalcTrigger,Trigger3M)),NA())</f>
        <v>1.4841579582194342E-2</v>
      </c>
      <c r="P2426" s="44">
        <f>IFERROR(_xll.qlIndexFixing(ONIndex6M,I2426,TRUE,_xll.ohTrigger(RecalcTrigger,Trigger6M)),NA())</f>
        <v>1.5173858031349852E-2</v>
      </c>
      <c r="Q2426" s="183">
        <f>IFERROR(_xll.qlIndexFixing(ONIndex1Y,I2426,TRUE,_xll.ohTrigger(RecalcTrigger,Trigger1Y)),NA())</f>
        <v>1.5594115657489027E-2</v>
      </c>
    </row>
    <row r="2427" spans="2:17" x14ac:dyDescent="0.2">
      <c r="B2427" s="39" t="s">
        <v>42</v>
      </c>
      <c r="D2427" s="42">
        <f>_xll.qlCalendarAdvance(Calendar,$D2426,B2427,"f",FALSE)</f>
        <v>56395</v>
      </c>
      <c r="E2427" s="177">
        <f>_xll.qlInterestRateIndexValueDate(IndexON,D2427)</f>
        <v>56395</v>
      </c>
      <c r="F2427" s="193">
        <f>IFERROR(_xll.qlIndexFixing(IndexON,D2427,TRUE,_xll.ohTrigger(RecalcTrigger,TriggerON)),NA())</f>
        <v>1.4687713941325953E-2</v>
      </c>
      <c r="H2427" s="42">
        <f>_xll.qlCalendarAdvance(Calendar,$H2426,B2427,"f",FALSE)</f>
        <v>56395</v>
      </c>
      <c r="I2427" s="177">
        <f>_xll.qlInterestRateIndexValueDate(Index1M,$H2427)</f>
        <v>56397</v>
      </c>
      <c r="J2427" s="182">
        <f>IFERROR(_xll.qlIndexFixing(Index1M,$H2427,TRUE,_xll.ohTrigger(RecalcTrigger,Trigger1M)),NA())</f>
        <v>1.4500134864559588E-2</v>
      </c>
      <c r="K2427" s="44">
        <f>IFERROR(_xll.qlIndexFixing(Index3M,H2427,TRUE,_xll.ohTrigger(RecalcTrigger,Trigger3M)),NA())</f>
        <v>1.4806397842273871E-2</v>
      </c>
      <c r="L2427" s="44">
        <f>IFERROR(_xll.qlIndexFixing(Index6M,$H2427,TRUE,_xll.ohTrigger(RecalcTrigger,Trigger6M)),NA())</f>
        <v>1.5223271703687842E-2</v>
      </c>
      <c r="M2427" s="183">
        <f>IFERROR(_xll.qlIndexFixing(Index1Y,$H2427,TRUE,_xll.ohTrigger(RecalcTrigger,Trigger1Y)),NA())</f>
        <v>1.5595978940749095E-2</v>
      </c>
      <c r="N2427" s="182">
        <f>IFERROR(_xll.qlIndexFixing(ONIndex1M,I2427,TRUE,_xll.ohTrigger(RecalcTrigger,Trigger1M)),NA())</f>
        <v>1.4505691394690601E-2</v>
      </c>
      <c r="O2427" s="44">
        <f>IFERROR(_xll.qlIndexFixing(ONIndex3M,I2427,TRUE,_xll.ohTrigger(RecalcTrigger,Trigger3M)),NA())</f>
        <v>1.4832677760114876E-2</v>
      </c>
      <c r="P2427" s="44">
        <f>IFERROR(_xll.qlIndexFixing(ONIndex6M,I2427,TRUE,_xll.ohTrigger(RecalcTrigger,Trigger6M)),NA())</f>
        <v>1.5172947789068303E-2</v>
      </c>
      <c r="Q2427" s="183">
        <f>IFERROR(_xll.qlIndexFixing(ONIndex1Y,I2427,TRUE,_xll.ohTrigger(RecalcTrigger,Trigger1Y)),NA())</f>
        <v>1.5589905293271755E-2</v>
      </c>
    </row>
    <row r="2428" spans="2:17" x14ac:dyDescent="0.2">
      <c r="B2428" s="39" t="s">
        <v>42</v>
      </c>
      <c r="D2428" s="42">
        <f>_xll.qlCalendarAdvance(Calendar,$D2427,B2428,"f",FALSE)</f>
        <v>56402</v>
      </c>
      <c r="E2428" s="177">
        <f>_xll.qlInterestRateIndexValueDate(IndexON,D2428)</f>
        <v>56402</v>
      </c>
      <c r="F2428" s="193">
        <f>IFERROR(_xll.qlIndexFixing(IndexON,D2428,TRUE,_xll.ohTrigger(RecalcTrigger,TriggerON)),NA())</f>
        <v>1.4678868597668426E-2</v>
      </c>
      <c r="H2428" s="42">
        <f>_xll.qlCalendarAdvance(Calendar,$H2427,B2428,"f",FALSE)</f>
        <v>56402</v>
      </c>
      <c r="I2428" s="177">
        <f>_xll.qlInterestRateIndexValueDate(Index1M,$H2428)</f>
        <v>56404</v>
      </c>
      <c r="J2428" s="182">
        <f>IFERROR(_xll.qlIndexFixing(Index1M,$H2428,TRUE,_xll.ohTrigger(RecalcTrigger,Trigger1M)),NA())</f>
        <v>1.4491204892133069E-2</v>
      </c>
      <c r="K2428" s="44">
        <f>IFERROR(_xll.qlIndexFixing(Index3M,H2428,TRUE,_xll.ohTrigger(RecalcTrigger,Trigger3M)),NA())</f>
        <v>1.479717544911255E-2</v>
      </c>
      <c r="L2428" s="44">
        <f>IFERROR(_xll.qlIndexFixing(Index6M,$H2428,TRUE,_xll.ohTrigger(RecalcTrigger,Trigger6M)),NA())</f>
        <v>1.5221807960444249E-2</v>
      </c>
      <c r="M2428" s="183">
        <f>IFERROR(_xll.qlIndexFixing(Index1Y,$H2428,TRUE,_xll.ohTrigger(RecalcTrigger,Trigger1Y)),NA())</f>
        <v>1.5591188041789572E-2</v>
      </c>
      <c r="N2428" s="182">
        <f>IFERROR(_xll.qlIndexFixing(ONIndex1M,I2428,TRUE,_xll.ohTrigger(RecalcTrigger,Trigger1M)),NA())</f>
        <v>1.4496836783965961E-2</v>
      </c>
      <c r="O2428" s="44">
        <f>IFERROR(_xll.qlIndexFixing(ONIndex3M,I2428,TRUE,_xll.ohTrigger(RecalcTrigger,Trigger3M)),NA())</f>
        <v>1.4823734857136728E-2</v>
      </c>
      <c r="P2428" s="44">
        <f>IFERROR(_xll.qlIndexFixing(ONIndex6M,I2428,TRUE,_xll.ohTrigger(RecalcTrigger,Trigger6M)),NA())</f>
        <v>1.5172059707619923E-2</v>
      </c>
      <c r="Q2428" s="183">
        <f>IFERROR(_xll.qlIndexFixing(ONIndex1Y,I2428,TRUE,_xll.ohTrigger(RecalcTrigger,Trigger1Y)),NA())</f>
        <v>1.5585676225056133E-2</v>
      </c>
    </row>
    <row r="2429" spans="2:17" x14ac:dyDescent="0.2">
      <c r="B2429" s="39" t="s">
        <v>42</v>
      </c>
      <c r="D2429" s="42">
        <f>_xll.qlCalendarAdvance(Calendar,$D2428,B2429,"f",FALSE)</f>
        <v>56409</v>
      </c>
      <c r="E2429" s="177">
        <f>_xll.qlInterestRateIndexValueDate(IndexON,D2429)</f>
        <v>56409</v>
      </c>
      <c r="F2429" s="193">
        <f>IFERROR(_xll.qlIndexFixing(IndexON,D2429,TRUE,_xll.ohTrigger(RecalcTrigger,TriggerON)),NA())</f>
        <v>1.4669980960961837E-2</v>
      </c>
      <c r="H2429" s="42">
        <f>_xll.qlCalendarAdvance(Calendar,$H2428,B2429,"f",FALSE)</f>
        <v>56409</v>
      </c>
      <c r="I2429" s="177">
        <f>_xll.qlInterestRateIndexValueDate(Index1M,$H2429)</f>
        <v>56411</v>
      </c>
      <c r="J2429" s="182">
        <f>IFERROR(_xll.qlIndexFixing(Index1M,$H2429,TRUE,_xll.ohTrigger(RecalcTrigger,Trigger1M)),NA())</f>
        <v>1.4482235740848892E-2</v>
      </c>
      <c r="K2429" s="44">
        <f>IFERROR(_xll.qlIndexFixing(Index3M,H2429,TRUE,_xll.ohTrigger(RecalcTrigger,Trigger3M)),NA())</f>
        <v>1.4787911451211578E-2</v>
      </c>
      <c r="L2429" s="44">
        <f>IFERROR(_xll.qlIndexFixing(Index6M,$H2429,TRUE,_xll.ohTrigger(RecalcTrigger,Trigger6M)),NA())</f>
        <v>1.5221218657428247E-2</v>
      </c>
      <c r="M2429" s="183">
        <f>IFERROR(_xll.qlIndexFixing(Index1Y,$H2429,TRUE,_xll.ohTrigger(RecalcTrigger,Trigger1Y)),NA())</f>
        <v>1.5586377458935863E-2</v>
      </c>
      <c r="N2429" s="182">
        <f>IFERROR(_xll.qlIndexFixing(ONIndex1M,I2429,TRUE,_xll.ohTrigger(RecalcTrigger,Trigger1M)),NA())</f>
        <v>1.4487943121439528E-2</v>
      </c>
      <c r="O2429" s="44">
        <f>IFERROR(_xll.qlIndexFixing(ONIndex3M,I2429,TRUE,_xll.ohTrigger(RecalcTrigger,Trigger3M)),NA())</f>
        <v>1.4814750816984912E-2</v>
      </c>
      <c r="P2429" s="44">
        <f>IFERROR(_xll.qlIndexFixing(ONIndex6M,I2429,TRUE,_xll.ohTrigger(RecalcTrigger,Trigger6M)),NA())</f>
        <v>1.5171193832088647E-2</v>
      </c>
      <c r="Q2429" s="183">
        <f>IFERROR(_xll.qlIndexFixing(ONIndex1Y,I2429,TRUE,_xll.ohTrigger(RecalcTrigger,Trigger1Y)),NA())</f>
        <v>1.5581428426143518E-2</v>
      </c>
    </row>
    <row r="2430" spans="2:17" x14ac:dyDescent="0.2">
      <c r="B2430" s="39" t="s">
        <v>42</v>
      </c>
      <c r="D2430" s="42">
        <f>_xll.qlCalendarAdvance(Calendar,$D2429,B2430,"f",FALSE)</f>
        <v>56416</v>
      </c>
      <c r="E2430" s="177">
        <f>_xll.qlInterestRateIndexValueDate(IndexON,D2430)</f>
        <v>56416</v>
      </c>
      <c r="F2430" s="193">
        <f>IFERROR(_xll.qlIndexFixing(IndexON,D2430,TRUE,_xll.ohTrigger(RecalcTrigger,TriggerON)),NA())</f>
        <v>1.4661050973971967E-2</v>
      </c>
      <c r="H2430" s="42">
        <f>_xll.qlCalendarAdvance(Calendar,$H2429,B2430,"f",FALSE)</f>
        <v>56416</v>
      </c>
      <c r="I2430" s="177">
        <f>_xll.qlInterestRateIndexValueDate(Index1M,$H2430)</f>
        <v>56418</v>
      </c>
      <c r="J2430" s="182">
        <f>IFERROR(_xll.qlIndexFixing(Index1M,$H2430,TRUE,_xll.ohTrigger(RecalcTrigger,Trigger1M)),NA())</f>
        <v>1.44732273590234E-2</v>
      </c>
      <c r="K2430" s="44">
        <f>IFERROR(_xll.qlIndexFixing(Index3M,H2430,TRUE,_xll.ohTrigger(RecalcTrigger,Trigger3M)),NA())</f>
        <v>1.4778605792342017E-2</v>
      </c>
      <c r="L2430" s="44">
        <f>IFERROR(_xll.qlIndexFixing(Index6M,$H2430,TRUE,_xll.ohTrigger(RecalcTrigger,Trigger6M)),NA())</f>
        <v>1.5220652346036586E-2</v>
      </c>
      <c r="M2430" s="183">
        <f>IFERROR(_xll.qlIndexFixing(Index1Y,$H2430,TRUE,_xll.ohTrigger(RecalcTrigger,Trigger1Y)),NA())</f>
        <v>1.5581547165690809E-2</v>
      </c>
      <c r="N2430" s="182">
        <f>IFERROR(_xll.qlIndexFixing(ONIndex1M,I2430,TRUE,_xll.ohTrigger(RecalcTrigger,Trigger1M)),NA())</f>
        <v>1.4479010354992994E-2</v>
      </c>
      <c r="O2430" s="44">
        <f>IFERROR(_xll.qlIndexFixing(ONIndex3M,I2430,TRUE,_xll.ohTrigger(RecalcTrigger,Trigger3M)),NA())</f>
        <v>1.4805725582824891E-2</v>
      </c>
      <c r="P2430" s="44">
        <f>IFERROR(_xll.qlIndexFixing(ONIndex6M,I2430,TRUE,_xll.ohTrigger(RecalcTrigger,Trigger6M)),NA())</f>
        <v>1.5170350208197902E-2</v>
      </c>
      <c r="Q2430" s="183">
        <f>IFERROR(_xll.qlIndexFixing(ONIndex1Y,I2430,TRUE,_xll.ohTrigger(RecalcTrigger,Trigger1Y)),NA())</f>
        <v>1.557716187015501E-2</v>
      </c>
    </row>
    <row r="2431" spans="2:17" x14ac:dyDescent="0.2">
      <c r="B2431" s="39" t="s">
        <v>42</v>
      </c>
      <c r="D2431" s="42">
        <f>_xll.qlCalendarAdvance(Calendar,$D2430,B2431,"f",FALSE)</f>
        <v>56423</v>
      </c>
      <c r="E2431" s="177">
        <f>_xll.qlInterestRateIndexValueDate(IndexON,D2431)</f>
        <v>56423</v>
      </c>
      <c r="F2431" s="193">
        <f>IFERROR(_xll.qlIndexFixing(IndexON,D2431,TRUE,_xll.ohTrigger(RecalcTrigger,TriggerON)),NA())</f>
        <v>1.4652078579544536E-2</v>
      </c>
      <c r="H2431" s="42">
        <f>_xll.qlCalendarAdvance(Calendar,$H2430,B2431,"f",FALSE)</f>
        <v>56423</v>
      </c>
      <c r="I2431" s="177">
        <f>_xll.qlInterestRateIndexValueDate(Index1M,$H2431)</f>
        <v>56425</v>
      </c>
      <c r="J2431" s="182">
        <f>IFERROR(_xll.qlIndexFixing(Index1M,$H2431,TRUE,_xll.ohTrigger(RecalcTrigger,Trigger1M)),NA())</f>
        <v>1.4464179694955448E-2</v>
      </c>
      <c r="K2431" s="44">
        <f>IFERROR(_xll.qlIndexFixing(Index3M,H2431,TRUE,_xll.ohTrigger(RecalcTrigger,Trigger3M)),NA())</f>
        <v>1.476925841626972E-2</v>
      </c>
      <c r="L2431" s="44">
        <f>IFERROR(_xll.qlIndexFixing(Index6M,$H2431,TRUE,_xll.ohTrigger(RecalcTrigger,Trigger6M)),NA())</f>
        <v>1.5220980160404112E-2</v>
      </c>
      <c r="M2431" s="183">
        <f>IFERROR(_xll.qlIndexFixing(Index1Y,$H2431,TRUE,_xll.ohTrigger(RecalcTrigger,Trigger1Y)),NA())</f>
        <v>1.5576697135559656E-2</v>
      </c>
      <c r="N2431" s="182">
        <f>IFERROR(_xll.qlIndexFixing(ONIndex1M,I2431,TRUE,_xll.ohTrigger(RecalcTrigger,Trigger1M)),NA())</f>
        <v>1.4470038433227472E-2</v>
      </c>
      <c r="O2431" s="44">
        <f>IFERROR(_xll.qlIndexFixing(ONIndex3M,I2431,TRUE,_xll.ohTrigger(RecalcTrigger,Trigger3M)),NA())</f>
        <v>1.4796659099101106E-2</v>
      </c>
      <c r="P2431" s="44">
        <f>IFERROR(_xll.qlIndexFixing(ONIndex6M,I2431,TRUE,_xll.ohTrigger(RecalcTrigger,Trigger6M)),NA())</f>
        <v>1.516952888111156E-2</v>
      </c>
      <c r="Q2431" s="183">
        <f>IFERROR(_xll.qlIndexFixing(ONIndex1Y,I2431,TRUE,_xll.ohTrigger(RecalcTrigger,Trigger1Y)),NA())</f>
        <v>1.5572876530951518E-2</v>
      </c>
    </row>
    <row r="2432" spans="2:17" x14ac:dyDescent="0.2">
      <c r="B2432" s="39" t="s">
        <v>42</v>
      </c>
      <c r="D2432" s="42">
        <f>_xll.qlCalendarAdvance(Calendar,$D2431,B2432,"f",FALSE)</f>
        <v>56430</v>
      </c>
      <c r="E2432" s="177">
        <f>_xll.qlInterestRateIndexValueDate(IndexON,D2432)</f>
        <v>56430</v>
      </c>
      <c r="F2432" s="193">
        <f>IFERROR(_xll.qlIndexFixing(IndexON,D2432,TRUE,_xll.ohTrigger(RecalcTrigger,TriggerON)),NA())</f>
        <v>1.464306372076507E-2</v>
      </c>
      <c r="H2432" s="42">
        <f>_xll.qlCalendarAdvance(Calendar,$H2431,B2432,"f",FALSE)</f>
        <v>56430</v>
      </c>
      <c r="I2432" s="177">
        <f>_xll.qlInterestRateIndexValueDate(Index1M,$H2432)</f>
        <v>56432</v>
      </c>
      <c r="J2432" s="182">
        <f>IFERROR(_xll.qlIndexFixing(Index1M,$H2432,TRUE,_xll.ohTrigger(RecalcTrigger,Trigger1M)),NA())</f>
        <v>1.4455092696963878E-2</v>
      </c>
      <c r="K2432" s="44">
        <f>IFERROR(_xll.qlIndexFixing(Index3M,H2432,TRUE,_xll.ohTrigger(RecalcTrigger,Trigger3M)),NA())</f>
        <v>1.4759869266770967E-2</v>
      </c>
      <c r="L2432" s="44">
        <f>IFERROR(_xll.qlIndexFixing(Index6M,$H2432,TRUE,_xll.ohTrigger(RecalcTrigger,Trigger6M)),NA())</f>
        <v>1.5220464899789721E-2</v>
      </c>
      <c r="M2432" s="183">
        <f>IFERROR(_xll.qlIndexFixing(Index1Y,$H2432,TRUE,_xll.ohTrigger(RecalcTrigger,Trigger1Y)),NA())</f>
        <v>1.5571827342047434E-2</v>
      </c>
      <c r="N2432" s="182">
        <f>IFERROR(_xll.qlIndexFixing(ONIndex1M,I2432,TRUE,_xll.ohTrigger(RecalcTrigger,Trigger1M)),NA())</f>
        <v>1.4461027304344398E-2</v>
      </c>
      <c r="O2432" s="44">
        <f>IFERROR(_xll.qlIndexFixing(ONIndex3M,I2432,TRUE,_xll.ohTrigger(RecalcTrigger,Trigger3M)),NA())</f>
        <v>1.4787551309058955E-2</v>
      </c>
      <c r="P2432" s="44">
        <f>IFERROR(_xll.qlIndexFixing(ONIndex6M,I2432,TRUE,_xll.ohTrigger(RecalcTrigger,Trigger6M)),NA())</f>
        <v>1.5168729896393174E-2</v>
      </c>
      <c r="Q2432" s="183">
        <f>IFERROR(_xll.qlIndexFixing(ONIndex1Y,I2432,TRUE,_xll.ohTrigger(RecalcTrigger,Trigger1Y)),NA())</f>
        <v>1.5568572382154144E-2</v>
      </c>
    </row>
    <row r="2433" spans="2:17" x14ac:dyDescent="0.2">
      <c r="B2433" s="39" t="s">
        <v>42</v>
      </c>
      <c r="D2433" s="42">
        <f>_xll.qlCalendarAdvance(Calendar,$D2432,B2433,"f",FALSE)</f>
        <v>56437</v>
      </c>
      <c r="E2433" s="177">
        <f>_xll.qlInterestRateIndexValueDate(IndexON,D2433)</f>
        <v>56437</v>
      </c>
      <c r="F2433" s="193">
        <f>IFERROR(_xll.qlIndexFixing(IndexON,D2433,TRUE,_xll.ohTrigger(RecalcTrigger,TriggerON)),NA())</f>
        <v>1.4634006340479289E-2</v>
      </c>
      <c r="H2433" s="42">
        <f>_xll.qlCalendarAdvance(Calendar,$H2432,B2433,"f",FALSE)</f>
        <v>56437</v>
      </c>
      <c r="I2433" s="177">
        <f>_xll.qlInterestRateIndexValueDate(Index1M,$H2433)</f>
        <v>56439</v>
      </c>
      <c r="J2433" s="182">
        <f>IFERROR(_xll.qlIndexFixing(Index1M,$H2433,TRUE,_xll.ohTrigger(RecalcTrigger,Trigger1M)),NA())</f>
        <v>1.4445966313355041E-2</v>
      </c>
      <c r="K2433" s="44">
        <f>IFERROR(_xll.qlIndexFixing(Index3M,H2433,TRUE,_xll.ohTrigger(RecalcTrigger,Trigger3M)),NA())</f>
        <v>1.4750438287617689E-2</v>
      </c>
      <c r="L2433" s="44">
        <f>IFERROR(_xll.qlIndexFixing(Index6M,$H2433,TRUE,_xll.ohTrigger(RecalcTrigger,Trigger6M)),NA())</f>
        <v>1.5219972780750438E-2</v>
      </c>
      <c r="M2433" s="183">
        <f>IFERROR(_xll.qlIndexFixing(Index1Y,$H2433,TRUE,_xll.ohTrigger(RecalcTrigger,Trigger1Y)),NA())</f>
        <v>1.5566937758662896E-2</v>
      </c>
      <c r="N2433" s="182">
        <f>IFERROR(_xll.qlIndexFixing(ONIndex1M,I2433,TRUE,_xll.ohTrigger(RecalcTrigger,Trigger1M)),NA())</f>
        <v>1.4451976916705078E-2</v>
      </c>
      <c r="O2433" s="44">
        <f>IFERROR(_xll.qlIndexFixing(ONIndex3M,I2433,TRUE,_xll.ohTrigger(RecalcTrigger,Trigger3M)),NA())</f>
        <v>1.4778402156423454E-2</v>
      </c>
      <c r="P2433" s="44">
        <f>IFERROR(_xll.qlIndexFixing(ONIndex6M,I2433,TRUE,_xll.ohTrigger(RecalcTrigger,Trigger6M)),NA())</f>
        <v>1.5167953299366488E-2</v>
      </c>
      <c r="Q2433" s="183">
        <f>IFERROR(_xll.qlIndexFixing(ONIndex1Y,I2433,TRUE,_xll.ohTrigger(RecalcTrigger,Trigger1Y)),NA())</f>
        <v>1.5564249397224117E-2</v>
      </c>
    </row>
    <row r="2434" spans="2:17" x14ac:dyDescent="0.2">
      <c r="B2434" s="39" t="s">
        <v>42</v>
      </c>
      <c r="D2434" s="42">
        <f>_xll.qlCalendarAdvance(Calendar,$D2433,B2434,"f",FALSE)</f>
        <v>56444</v>
      </c>
      <c r="E2434" s="177">
        <f>_xll.qlInterestRateIndexValueDate(IndexON,D2434)</f>
        <v>56444</v>
      </c>
      <c r="F2434" s="193">
        <f>IFERROR(_xll.qlIndexFixing(IndexON,D2434,TRUE,_xll.ohTrigger(RecalcTrigger,TriggerON)),NA())</f>
        <v>1.4624906381452973E-2</v>
      </c>
      <c r="H2434" s="42">
        <f>_xll.qlCalendarAdvance(Calendar,$H2433,B2434,"f",FALSE)</f>
        <v>56444</v>
      </c>
      <c r="I2434" s="177">
        <f>_xll.qlInterestRateIndexValueDate(Index1M,$H2434)</f>
        <v>56446</v>
      </c>
      <c r="J2434" s="182">
        <f>IFERROR(_xll.qlIndexFixing(Index1M,$H2434,TRUE,_xll.ohTrigger(RecalcTrigger,Trigger1M)),NA())</f>
        <v>1.4436800492442781E-2</v>
      </c>
      <c r="K2434" s="44">
        <f>IFERROR(_xll.qlIndexFixing(Index3M,H2434,TRUE,_xll.ohTrigger(RecalcTrigger,Trigger3M)),NA())</f>
        <v>1.4740965422587038E-2</v>
      </c>
      <c r="L2434" s="44">
        <f>IFERROR(_xll.qlIndexFixing(Index6M,$H2434,TRUE,_xll.ohTrigger(RecalcTrigger,Trigger6M)),NA())</f>
        <v>1.5219503849034616E-2</v>
      </c>
      <c r="M2434" s="183">
        <f>IFERROR(_xll.qlIndexFixing(Index1Y,$H2434,TRUE,_xll.ohTrigger(RecalcTrigger,Trigger1Y)),NA())</f>
        <v>1.5562028358915013E-2</v>
      </c>
      <c r="N2434" s="182">
        <f>IFERROR(_xll.qlIndexFixing(ONIndex1M,I2434,TRUE,_xll.ohTrigger(RecalcTrigger,Trigger1M)),NA())</f>
        <v>1.4442887218510947E-2</v>
      </c>
      <c r="O2434" s="44">
        <f>IFERROR(_xll.qlIndexFixing(ONIndex3M,I2434,TRUE,_xll.ohTrigger(RecalcTrigger,Trigger3M)),NA())</f>
        <v>1.4769211585079489E-2</v>
      </c>
      <c r="P2434" s="44">
        <f>IFERROR(_xll.qlIndexFixing(ONIndex6M,I2434,TRUE,_xll.ohTrigger(RecalcTrigger,Trigger6M)),NA())</f>
        <v>1.5167199135515119E-2</v>
      </c>
      <c r="Q2434" s="183">
        <f>IFERROR(_xll.qlIndexFixing(ONIndex1Y,I2434,TRUE,_xll.ohTrigger(RecalcTrigger,Trigger1Y)),NA())</f>
        <v>1.5559907549942409E-2</v>
      </c>
    </row>
    <row r="2435" spans="2:17" x14ac:dyDescent="0.2">
      <c r="B2435" s="39" t="s">
        <v>42</v>
      </c>
      <c r="D2435" s="42">
        <f>_xll.qlCalendarAdvance(Calendar,$D2434,B2435,"f",FALSE)</f>
        <v>56451</v>
      </c>
      <c r="E2435" s="177">
        <f>_xll.qlInterestRateIndexValueDate(IndexON,D2435)</f>
        <v>56451</v>
      </c>
      <c r="F2435" s="193">
        <f>IFERROR(_xll.qlIndexFixing(IndexON,D2435,TRUE,_xll.ohTrigger(RecalcTrigger,TriggerON)),NA())</f>
        <v>1.4615763786531843E-2</v>
      </c>
      <c r="H2435" s="42">
        <f>_xll.qlCalendarAdvance(Calendar,$H2434,B2435,"f",FALSE)</f>
        <v>56451</v>
      </c>
      <c r="I2435" s="177">
        <f>_xll.qlInterestRateIndexValueDate(Index1M,$H2435)</f>
        <v>56453</v>
      </c>
      <c r="J2435" s="182">
        <f>IFERROR(_xll.qlIndexFixing(Index1M,$H2435,TRUE,_xll.ohTrigger(RecalcTrigger,Trigger1M)),NA())</f>
        <v>1.4427595182535946E-2</v>
      </c>
      <c r="K2435" s="44">
        <f>IFERROR(_xll.qlIndexFixing(Index3M,H2435,TRUE,_xll.ohTrigger(RecalcTrigger,Trigger3M)),NA())</f>
        <v>1.4731450615457027E-2</v>
      </c>
      <c r="L2435" s="44">
        <f>IFERROR(_xll.qlIndexFixing(Index6M,$H2435,TRUE,_xll.ohTrigger(RecalcTrigger,Trigger6M)),NA())</f>
        <v>1.5219058150389743E-2</v>
      </c>
      <c r="M2435" s="183">
        <f>IFERROR(_xll.qlIndexFixing(Index1Y,$H2435,TRUE,_xll.ohTrigger(RecalcTrigger,Trigger1Y)),NA())</f>
        <v>1.5557099116315384E-2</v>
      </c>
      <c r="N2435" s="182">
        <f>IFERROR(_xll.qlIndexFixing(ONIndex1M,I2435,TRUE,_xll.ohTrigger(RecalcTrigger,Trigger1M)),NA())</f>
        <v>1.4433758158203247E-2</v>
      </c>
      <c r="O2435" s="44">
        <f>IFERROR(_xll.qlIndexFixing(ONIndex3M,I2435,TRUE,_xll.ohTrigger(RecalcTrigger,Trigger3M)),NA())</f>
        <v>1.4759979538512269E-2</v>
      </c>
      <c r="P2435" s="44">
        <f>IFERROR(_xll.qlIndexFixing(ONIndex6M,I2435,TRUE,_xll.ohTrigger(RecalcTrigger,Trigger6M)),NA())</f>
        <v>1.5166467450322685E-2</v>
      </c>
      <c r="Q2435" s="183">
        <f>IFERROR(_xll.qlIndexFixing(ONIndex1Y,I2435,TRUE,_xll.ohTrigger(RecalcTrigger,Trigger1Y)),NA())</f>
        <v>1.5555546813850185E-2</v>
      </c>
    </row>
    <row r="2436" spans="2:17" x14ac:dyDescent="0.2">
      <c r="B2436" s="39" t="s">
        <v>42</v>
      </c>
      <c r="D2436" s="42">
        <f>_xll.qlCalendarAdvance(Calendar,$D2435,B2436,"f",FALSE)</f>
        <v>56458</v>
      </c>
      <c r="E2436" s="177">
        <f>_xll.qlInterestRateIndexValueDate(IndexON,D2436)</f>
        <v>56458</v>
      </c>
      <c r="F2436" s="193">
        <f>IFERROR(_xll.qlIndexFixing(IndexON,D2436,TRUE,_xll.ohTrigger(RecalcTrigger,TriggerON)),NA())</f>
        <v>1.4606578498881362E-2</v>
      </c>
      <c r="H2436" s="42">
        <f>_xll.qlCalendarAdvance(Calendar,$H2435,B2436,"f",FALSE)</f>
        <v>56458</v>
      </c>
      <c r="I2436" s="177">
        <f>_xll.qlInterestRateIndexValueDate(Index1M,$H2436)</f>
        <v>56460</v>
      </c>
      <c r="J2436" s="182">
        <f>IFERROR(_xll.qlIndexFixing(Index1M,$H2436,TRUE,_xll.ohTrigger(RecalcTrigger,Trigger1M)),NA())</f>
        <v>1.441835033195088E-2</v>
      </c>
      <c r="K2436" s="44">
        <f>IFERROR(_xll.qlIndexFixing(Index3M,H2436,TRUE,_xll.ohTrigger(RecalcTrigger,Trigger3M)),NA())</f>
        <v>1.4721893810004806E-2</v>
      </c>
      <c r="L2436" s="44">
        <f>IFERROR(_xll.qlIndexFixing(Index6M,$H2436,TRUE,_xll.ohTrigger(RecalcTrigger,Trigger6M)),NA())</f>
        <v>1.5217739863316889E-2</v>
      </c>
      <c r="M2436" s="183">
        <f>IFERROR(_xll.qlIndexFixing(Index1Y,$H2436,TRUE,_xll.ohTrigger(RecalcTrigger,Trigger1Y)),NA())</f>
        <v>1.5552150004377143E-2</v>
      </c>
      <c r="N2436" s="182">
        <f>IFERROR(_xll.qlIndexFixing(ONIndex1M,I2436,TRUE,_xll.ohTrigger(RecalcTrigger,Trigger1M)),NA())</f>
        <v>1.4424589683743605E-2</v>
      </c>
      <c r="O2436" s="44">
        <f>IFERROR(_xll.qlIndexFixing(ONIndex3M,I2436,TRUE,_xll.ohTrigger(RecalcTrigger,Trigger3M)),NA())</f>
        <v>1.4750705960526744E-2</v>
      </c>
      <c r="P2436" s="44">
        <f>IFERROR(_xll.qlIndexFixing(ONIndex6M,I2436,TRUE,_xll.ohTrigger(RecalcTrigger,Trigger6M)),NA())</f>
        <v>1.5165758289032993E-2</v>
      </c>
      <c r="Q2436" s="183">
        <f>IFERROR(_xll.qlIndexFixing(ONIndex1Y,I2436,TRUE,_xll.ohTrigger(RecalcTrigger,Trigger1Y)),NA())</f>
        <v>1.5551167162568547E-2</v>
      </c>
    </row>
    <row r="2437" spans="2:17" x14ac:dyDescent="0.2">
      <c r="B2437" s="39" t="s">
        <v>42</v>
      </c>
      <c r="D2437" s="42">
        <f>_xll.qlCalendarAdvance(Calendar,$D2436,B2437,"f",FALSE)</f>
        <v>56465</v>
      </c>
      <c r="E2437" s="177">
        <f>_xll.qlInterestRateIndexValueDate(IndexON,D2437)</f>
        <v>56465</v>
      </c>
      <c r="F2437" s="193">
        <f>IFERROR(_xll.qlIndexFixing(IndexON,D2437,TRUE,_xll.ohTrigger(RecalcTrigger,TriggerON)),NA())</f>
        <v>1.4597350461027503E-2</v>
      </c>
      <c r="H2437" s="42">
        <f>_xll.qlCalendarAdvance(Calendar,$H2436,B2437,"f",FALSE)</f>
        <v>56465</v>
      </c>
      <c r="I2437" s="177">
        <f>_xll.qlInterestRateIndexValueDate(Index1M,$H2437)</f>
        <v>56467</v>
      </c>
      <c r="J2437" s="182">
        <f>IFERROR(_xll.qlIndexFixing(Index1M,$H2437,TRUE,_xll.ohTrigger(RecalcTrigger,Trigger1M)),NA())</f>
        <v>1.4409065888996431E-2</v>
      </c>
      <c r="K2437" s="44">
        <f>IFERROR(_xll.qlIndexFixing(Index3M,H2437,TRUE,_xll.ohTrigger(RecalcTrigger,Trigger3M)),NA())</f>
        <v>1.4712294950014472E-2</v>
      </c>
      <c r="L2437" s="44">
        <f>IFERROR(_xll.qlIndexFixing(Index6M,$H2437,TRUE,_xll.ohTrigger(RecalcTrigger,Trigger6M)),NA())</f>
        <v>1.5218236635314851E-2</v>
      </c>
      <c r="M2437" s="183">
        <f>IFERROR(_xll.qlIndexFixing(Index1Y,$H2437,TRUE,_xll.ohTrigger(RecalcTrigger,Trigger1Y)),NA())</f>
        <v>1.5547180996614736E-2</v>
      </c>
      <c r="N2437" s="182">
        <f>IFERROR(_xll.qlIndexFixing(ONIndex1M,I2437,TRUE,_xll.ohTrigger(RecalcTrigger,Trigger1M)),NA())</f>
        <v>1.4415381743653199E-2</v>
      </c>
      <c r="O2437" s="44">
        <f>IFERROR(_xll.qlIndexFixing(ONIndex3M,I2437,TRUE,_xll.ohTrigger(RecalcTrigger,Trigger3M)),NA())</f>
        <v>1.4741390794608122E-2</v>
      </c>
      <c r="P2437" s="44">
        <f>IFERROR(_xll.qlIndexFixing(ONIndex6M,I2437,TRUE,_xll.ohTrigger(RecalcTrigger,Trigger6M)),NA())</f>
        <v>1.5165071697049726E-2</v>
      </c>
      <c r="Q2437" s="183">
        <f>IFERROR(_xll.qlIndexFixing(ONIndex1Y,I2437,TRUE,_xll.ohTrigger(RecalcTrigger,Trigger1Y)),NA())</f>
        <v>1.5546768569958402E-2</v>
      </c>
    </row>
    <row r="2438" spans="2:17" x14ac:dyDescent="0.2">
      <c r="B2438" s="39" t="s">
        <v>42</v>
      </c>
      <c r="D2438" s="42">
        <f>_xll.qlCalendarAdvance(Calendar,$D2437,B2438,"f",FALSE)</f>
        <v>56472</v>
      </c>
      <c r="E2438" s="177">
        <f>_xll.qlInterestRateIndexValueDate(IndexON,D2438)</f>
        <v>56472</v>
      </c>
      <c r="F2438" s="193">
        <f>IFERROR(_xll.qlIndexFixing(IndexON,D2438,TRUE,_xll.ohTrigger(RecalcTrigger,TriggerON)),NA())</f>
        <v>1.4588079616055794E-2</v>
      </c>
      <c r="H2438" s="42">
        <f>_xll.qlCalendarAdvance(Calendar,$H2437,B2438,"f",FALSE)</f>
        <v>56472</v>
      </c>
      <c r="I2438" s="177">
        <f>_xll.qlInterestRateIndexValueDate(Index1M,$H2438)</f>
        <v>56474</v>
      </c>
      <c r="J2438" s="182">
        <f>IFERROR(_xll.qlIndexFixing(Index1M,$H2438,TRUE,_xll.ohTrigger(RecalcTrigger,Trigger1M)),NA())</f>
        <v>1.4399741801991439E-2</v>
      </c>
      <c r="K2438" s="44">
        <f>IFERROR(_xll.qlIndexFixing(Index3M,H2438,TRUE,_xll.ohTrigger(RecalcTrigger,Trigger3M)),NA())</f>
        <v>1.4702653979270992E-2</v>
      </c>
      <c r="L2438" s="44">
        <f>IFERROR(_xll.qlIndexFixing(Index6M,$H2438,TRUE,_xll.ohTrigger(RecalcTrigger,Trigger6M)),NA())</f>
        <v>1.5217860910386691E-2</v>
      </c>
      <c r="M2438" s="183">
        <f>IFERROR(_xll.qlIndexFixing(Index1Y,$H2438,TRUE,_xll.ohTrigger(RecalcTrigger,Trigger1Y)),NA())</f>
        <v>1.5542192066544362E-2</v>
      </c>
      <c r="N2438" s="182">
        <f>IFERROR(_xll.qlIndexFixing(ONIndex1M,I2438,TRUE,_xll.ohTrigger(RecalcTrigger,Trigger1M)),NA())</f>
        <v>1.4406134286293337E-2</v>
      </c>
      <c r="O2438" s="44">
        <f>IFERROR(_xll.qlIndexFixing(ONIndex3M,I2438,TRUE,_xll.ohTrigger(RecalcTrigger,Trigger3M)),NA())</f>
        <v>1.4732033984721227E-2</v>
      </c>
      <c r="P2438" s="44">
        <f>IFERROR(_xll.qlIndexFixing(ONIndex6M,I2438,TRUE,_xll.ohTrigger(RecalcTrigger,Trigger6M)),NA())</f>
        <v>1.5164407720016371E-2</v>
      </c>
      <c r="Q2438" s="183">
        <f>IFERROR(_xll.qlIndexFixing(ONIndex1Y,I2438,TRUE,_xll.ohTrigger(RecalcTrigger,Trigger1Y)),NA())</f>
        <v>1.5542351009480981E-2</v>
      </c>
    </row>
    <row r="2439" spans="2:17" x14ac:dyDescent="0.2">
      <c r="B2439" s="39" t="s">
        <v>42</v>
      </c>
      <c r="D2439" s="42">
        <f>_xll.qlCalendarAdvance(Calendar,$D2438,B2439,"f",FALSE)</f>
        <v>56479</v>
      </c>
      <c r="E2439" s="177">
        <f>_xll.qlInterestRateIndexValueDate(IndexON,D2439)</f>
        <v>56479</v>
      </c>
      <c r="F2439" s="193">
        <f>IFERROR(_xll.qlIndexFixing(IndexON,D2439,TRUE,_xll.ohTrigger(RecalcTrigger,TriggerON)),NA())</f>
        <v>1.4578765906891888E-2</v>
      </c>
      <c r="H2439" s="42">
        <f>_xll.qlCalendarAdvance(Calendar,$H2438,B2439,"f",FALSE)</f>
        <v>56479</v>
      </c>
      <c r="I2439" s="177">
        <f>_xll.qlInterestRateIndexValueDate(Index1M,$H2439)</f>
        <v>56481</v>
      </c>
      <c r="J2439" s="182">
        <f>IFERROR(_xll.qlIndexFixing(Index1M,$H2439,TRUE,_xll.ohTrigger(RecalcTrigger,Trigger1M)),NA())</f>
        <v>1.4390378019244754E-2</v>
      </c>
      <c r="K2439" s="44">
        <f>IFERROR(_xll.qlIndexFixing(Index3M,H2439,TRUE,_xll.ohTrigger(RecalcTrigger,Trigger3M)),NA())</f>
        <v>1.4692970841556727E-2</v>
      </c>
      <c r="L2439" s="44">
        <f>IFERROR(_xll.qlIndexFixing(Index6M,$H2439,TRUE,_xll.ohTrigger(RecalcTrigger,Trigger6M)),NA())</f>
        <v>1.5217508601531914E-2</v>
      </c>
      <c r="M2439" s="183">
        <f>IFERROR(_xll.qlIndexFixing(Index1Y,$H2439,TRUE,_xll.ohTrigger(RecalcTrigger,Trigger1Y)),NA())</f>
        <v>1.5537183187684189E-2</v>
      </c>
      <c r="N2439" s="182">
        <f>IFERROR(_xll.qlIndexFixing(ONIndex1M,I2439,TRUE,_xll.ohTrigger(RecalcTrigger,Trigger1M)),NA())</f>
        <v>1.4396847259705581E-2</v>
      </c>
      <c r="O2439" s="44">
        <f>IFERROR(_xll.qlIndexFixing(ONIndex3M,I2439,TRUE,_xll.ohTrigger(RecalcTrigger,Trigger3M)),NA())</f>
        <v>1.4722635474351264E-2</v>
      </c>
      <c r="P2439" s="44">
        <f>IFERROR(_xll.qlIndexFixing(ONIndex6M,I2439,TRUE,_xll.ohTrigger(RecalcTrigger,Trigger6M)),NA())</f>
        <v>1.5163766403016865E-2</v>
      </c>
      <c r="Q2439" s="183">
        <f>IFERROR(_xll.qlIndexFixing(ONIndex1Y,I2439,TRUE,_xll.ohTrigger(RecalcTrigger,Trigger1Y)),NA())</f>
        <v>1.5537914454677448E-2</v>
      </c>
    </row>
    <row r="2440" spans="2:17" x14ac:dyDescent="0.2">
      <c r="B2440" s="39" t="s">
        <v>42</v>
      </c>
      <c r="D2440" s="42">
        <f>_xll.qlCalendarAdvance(Calendar,$D2439,B2440,"f",FALSE)</f>
        <v>56486</v>
      </c>
      <c r="E2440" s="177">
        <f>_xll.qlInterestRateIndexValueDate(IndexON,D2440)</f>
        <v>56486</v>
      </c>
      <c r="F2440" s="193">
        <f>IFERROR(_xll.qlIndexFixing(IndexON,D2440,TRUE,_xll.ohTrigger(RecalcTrigger,TriggerON)),NA())</f>
        <v>1.4569409276541379E-2</v>
      </c>
      <c r="H2440" s="42">
        <f>_xll.qlCalendarAdvance(Calendar,$H2439,B2440,"f",FALSE)</f>
        <v>56486</v>
      </c>
      <c r="I2440" s="177">
        <f>_xll.qlInterestRateIndexValueDate(Index1M,$H2440)</f>
        <v>56488</v>
      </c>
      <c r="J2440" s="182">
        <f>IFERROR(_xll.qlIndexFixing(Index1M,$H2440,TRUE,_xll.ohTrigger(RecalcTrigger,Trigger1M)),NA())</f>
        <v>1.4380974489072718E-2</v>
      </c>
      <c r="K2440" s="44">
        <f>IFERROR(_xll.qlIndexFixing(Index3M,H2440,TRUE,_xll.ohTrigger(RecalcTrigger,Trigger3M)),NA())</f>
        <v>1.4683245480661859E-2</v>
      </c>
      <c r="L2440" s="44">
        <f>IFERROR(_xll.qlIndexFixing(Index6M,$H2440,TRUE,_xll.ohTrigger(RecalcTrigger,Trigger6M)),NA())</f>
        <v>1.5216263834695595E-2</v>
      </c>
      <c r="M2440" s="183">
        <f>IFERROR(_xll.qlIndexFixing(Index1Y,$H2440,TRUE,_xll.ohTrigger(RecalcTrigger,Trigger1Y)),NA())</f>
        <v>1.5532154333554577E-2</v>
      </c>
      <c r="N2440" s="182">
        <f>IFERROR(_xll.qlIndexFixing(ONIndex1M,I2440,TRUE,_xll.ohTrigger(RecalcTrigger,Trigger1M)),NA())</f>
        <v>1.4387520612251237E-2</v>
      </c>
      <c r="O2440" s="44">
        <f>IFERROR(_xll.qlIndexFixing(ONIndex3M,I2440,TRUE,_xll.ohTrigger(RecalcTrigger,Trigger3M)),NA())</f>
        <v>1.4713195207303187E-2</v>
      </c>
      <c r="P2440" s="44">
        <f>IFERROR(_xll.qlIndexFixing(ONIndex6M,I2440,TRUE,_xll.ohTrigger(RecalcTrigger,Trigger6M)),NA())</f>
        <v>1.5163147791694698E-2</v>
      </c>
      <c r="Q2440" s="183">
        <f>IFERROR(_xll.qlIndexFixing(ONIndex1Y,I2440,TRUE,_xll.ohTrigger(RecalcTrigger,Trigger1Y)),NA())</f>
        <v>1.5533458879328776E-2</v>
      </c>
    </row>
    <row r="2441" spans="2:17" x14ac:dyDescent="0.2">
      <c r="B2441" s="39" t="s">
        <v>42</v>
      </c>
      <c r="D2441" s="42">
        <f>_xll.qlCalendarAdvance(Calendar,$D2440,B2441,"f",FALSE)</f>
        <v>56493</v>
      </c>
      <c r="E2441" s="177">
        <f>_xll.qlInterestRateIndexValueDate(IndexON,D2441)</f>
        <v>56493</v>
      </c>
      <c r="F2441" s="193">
        <f>IFERROR(_xll.qlIndexFixing(IndexON,D2441,TRUE,_xll.ohTrigger(RecalcTrigger,TriggerON)),NA())</f>
        <v>1.4560009667610174E-2</v>
      </c>
      <c r="H2441" s="42">
        <f>_xll.qlCalendarAdvance(Calendar,$H2440,B2441,"f",FALSE)</f>
        <v>56493</v>
      </c>
      <c r="I2441" s="177">
        <f>_xll.qlInterestRateIndexValueDate(Index1M,$H2441)</f>
        <v>56495</v>
      </c>
      <c r="J2441" s="182">
        <f>IFERROR(_xll.qlIndexFixing(Index1M,$H2441,TRUE,_xll.ohTrigger(RecalcTrigger,Trigger1M)),NA())</f>
        <v>1.4371531159796669E-2</v>
      </c>
      <c r="K2441" s="44">
        <f>IFERROR(_xll.qlIndexFixing(Index3M,H2441,TRUE,_xll.ohTrigger(RecalcTrigger,Trigger3M)),NA())</f>
        <v>1.467388482884047E-2</v>
      </c>
      <c r="L2441" s="44">
        <f>IFERROR(_xll.qlIndexFixing(Index6M,$H2441,TRUE,_xll.ohTrigger(RecalcTrigger,Trigger6M)),NA())</f>
        <v>1.5215340323719139E-2</v>
      </c>
      <c r="M2441" s="183">
        <f>IFERROR(_xll.qlIndexFixing(Index1Y,$H2441,TRUE,_xll.ohTrigger(RecalcTrigger,Trigger1Y)),NA())</f>
        <v>1.5527105477676762E-2</v>
      </c>
      <c r="N2441" s="182">
        <f>IFERROR(_xll.qlIndexFixing(ONIndex1M,I2441,TRUE,_xll.ohTrigger(RecalcTrigger,Trigger1M)),NA())</f>
        <v>1.4378154292371548E-2</v>
      </c>
      <c r="O2441" s="44">
        <f>IFERROR(_xll.qlIndexFixing(ONIndex3M,I2441,TRUE,_xll.ohTrigger(RecalcTrigger,Trigger3M)),NA())</f>
        <v>1.4703713127142137E-2</v>
      </c>
      <c r="P2441" s="44">
        <f>IFERROR(_xll.qlIndexFixing(ONIndex6M,I2441,TRUE,_xll.ohTrigger(RecalcTrigger,Trigger6M)),NA())</f>
        <v>1.5162551931373613E-2</v>
      </c>
      <c r="Q2441" s="183">
        <f>IFERROR(_xll.qlIndexFixing(ONIndex1Y,I2441,TRUE,_xll.ohTrigger(RecalcTrigger,Trigger1Y)),NA())</f>
        <v>1.552898425697613E-2</v>
      </c>
    </row>
    <row r="2442" spans="2:17" x14ac:dyDescent="0.2">
      <c r="B2442" s="39" t="s">
        <v>42</v>
      </c>
      <c r="D2442" s="42">
        <f>_xll.qlCalendarAdvance(Calendar,$D2441,B2442,"f",FALSE)</f>
        <v>56500</v>
      </c>
      <c r="E2442" s="177">
        <f>_xll.qlInterestRateIndexValueDate(IndexON,D2442)</f>
        <v>56500</v>
      </c>
      <c r="F2442" s="193">
        <f>IFERROR(_xll.qlIndexFixing(IndexON,D2442,TRUE,_xll.ohTrigger(RecalcTrigger,TriggerON)),NA())</f>
        <v>1.455056702302393E-2</v>
      </c>
      <c r="H2442" s="42">
        <f>_xll.qlCalendarAdvance(Calendar,$H2441,B2442,"f",FALSE)</f>
        <v>56500</v>
      </c>
      <c r="I2442" s="177">
        <f>_xll.qlInterestRateIndexValueDate(Index1M,$H2442)</f>
        <v>56502</v>
      </c>
      <c r="J2442" s="182">
        <f>IFERROR(_xll.qlIndexFixing(Index1M,$H2442,TRUE,_xll.ohTrigger(RecalcTrigger,Trigger1M)),NA())</f>
        <v>1.436204797972046E-2</v>
      </c>
      <c r="K2442" s="44">
        <f>IFERROR(_xll.qlIndexFixing(Index3M,H2442,TRUE,_xll.ohTrigger(RecalcTrigger,Trigger3M)),NA())</f>
        <v>1.4664078286423677E-2</v>
      </c>
      <c r="L2442" s="44">
        <f>IFERROR(_xll.qlIndexFixing(Index6M,$H2442,TRUE,_xll.ohTrigger(RecalcTrigger,Trigger6M)),NA())</f>
        <v>1.5215050110144863E-2</v>
      </c>
      <c r="M2442" s="183">
        <f>IFERROR(_xll.qlIndexFixing(Index1Y,$H2442,TRUE,_xll.ohTrigger(RecalcTrigger,Trigger1Y)),NA())</f>
        <v>1.5522036593573733E-2</v>
      </c>
      <c r="N2442" s="182">
        <f>IFERROR(_xll.qlIndexFixing(ONIndex1M,I2442,TRUE,_xll.ohTrigger(RecalcTrigger,Trigger1M)),NA())</f>
        <v>1.4368748248108076E-2</v>
      </c>
      <c r="O2442" s="44">
        <f>IFERROR(_xll.qlIndexFixing(ONIndex3M,I2442,TRUE,_xll.ohTrigger(RecalcTrigger,Trigger3M)),NA())</f>
        <v>1.4694189177673067E-2</v>
      </c>
      <c r="P2442" s="44">
        <f>IFERROR(_xll.qlIndexFixing(ONIndex6M,I2442,TRUE,_xll.ohTrigger(RecalcTrigger,Trigger6M)),NA())</f>
        <v>1.5161978867617165E-2</v>
      </c>
      <c r="Q2442" s="183">
        <f>IFERROR(_xll.qlIndexFixing(ONIndex1Y,I2442,TRUE,_xll.ohTrigger(RecalcTrigger,Trigger1Y)),NA())</f>
        <v>1.552449056148042E-2</v>
      </c>
    </row>
    <row r="2443" spans="2:17" x14ac:dyDescent="0.2">
      <c r="B2443" s="39" t="s">
        <v>42</v>
      </c>
      <c r="D2443" s="42">
        <f>_xll.qlCalendarAdvance(Calendar,$D2442,B2443,"f",FALSE)</f>
        <v>56507</v>
      </c>
      <c r="E2443" s="177">
        <f>_xll.qlInterestRateIndexValueDate(IndexON,D2443)</f>
        <v>56507</v>
      </c>
      <c r="F2443" s="193">
        <f>IFERROR(_xll.qlIndexFixing(IndexON,D2443,TRUE,_xll.ohTrigger(RecalcTrigger,TriggerON)),NA())</f>
        <v>1.4541081285788238E-2</v>
      </c>
      <c r="H2443" s="42">
        <f>_xll.qlCalendarAdvance(Calendar,$H2442,B2443,"f",FALSE)</f>
        <v>56507</v>
      </c>
      <c r="I2443" s="177">
        <f>_xll.qlInterestRateIndexValueDate(Index1M,$H2443)</f>
        <v>56509</v>
      </c>
      <c r="J2443" s="182">
        <f>IFERROR(_xll.qlIndexFixing(Index1M,$H2443,TRUE,_xll.ohTrigger(RecalcTrigger,Trigger1M)),NA())</f>
        <v>1.4352524897172925E-2</v>
      </c>
      <c r="K2443" s="44">
        <f>IFERROR(_xll.qlIndexFixing(Index3M,H2443,TRUE,_xll.ohTrigger(RecalcTrigger,Trigger3M)),NA())</f>
        <v>1.4654229357668927E-2</v>
      </c>
      <c r="L2443" s="44">
        <f>IFERROR(_xll.qlIndexFixing(Index6M,$H2443,TRUE,_xll.ohTrigger(RecalcTrigger,Trigger6M)),NA())</f>
        <v>1.5214783474354288E-2</v>
      </c>
      <c r="M2443" s="183">
        <f>IFERROR(_xll.qlIndexFixing(Index1Y,$H2443,TRUE,_xll.ohTrigger(RecalcTrigger,Trigger1Y)),NA())</f>
        <v>1.5516947654771322E-2</v>
      </c>
      <c r="N2443" s="182">
        <f>IFERROR(_xll.qlIndexFixing(ONIndex1M,I2443,TRUE,_xll.ohTrigger(RecalcTrigger,Trigger1M)),NA())</f>
        <v>1.4359302427982001E-2</v>
      </c>
      <c r="O2443" s="44">
        <f>IFERROR(_xll.qlIndexFixing(ONIndex3M,I2443,TRUE,_xll.ohTrigger(RecalcTrigger,Trigger3M)),NA())</f>
        <v>1.4684623302620992E-2</v>
      </c>
      <c r="P2443" s="44">
        <f>IFERROR(_xll.qlIndexFixing(ONIndex6M,I2443,TRUE,_xll.ohTrigger(RecalcTrigger,Trigger6M)),NA())</f>
        <v>1.5161428645349417E-2</v>
      </c>
      <c r="Q2443" s="183">
        <f>IFERROR(_xll.qlIndexFixing(ONIndex1Y,I2443,TRUE,_xll.ohTrigger(RecalcTrigger,Trigger1Y)),NA())</f>
        <v>1.5519977766063064E-2</v>
      </c>
    </row>
    <row r="2444" spans="2:17" x14ac:dyDescent="0.2">
      <c r="B2444" s="39" t="s">
        <v>42</v>
      </c>
      <c r="D2444" s="42">
        <f>_xll.qlCalendarAdvance(Calendar,$D2443,B2444,"f",FALSE)</f>
        <v>56514</v>
      </c>
      <c r="E2444" s="177">
        <f>_xll.qlInterestRateIndexValueDate(IndexON,D2444)</f>
        <v>56514</v>
      </c>
      <c r="F2444" s="193">
        <f>IFERROR(_xll.qlIndexFixing(IndexON,D2444,TRUE,_xll.ohTrigger(RecalcTrigger,TriggerON)),NA())</f>
        <v>1.4531552398988623E-2</v>
      </c>
      <c r="H2444" s="42">
        <f>_xll.qlCalendarAdvance(Calendar,$H2443,B2444,"f",FALSE)</f>
        <v>56514</v>
      </c>
      <c r="I2444" s="177">
        <f>_xll.qlInterestRateIndexValueDate(Index1M,$H2444)</f>
        <v>56516</v>
      </c>
      <c r="J2444" s="182">
        <f>IFERROR(_xll.qlIndexFixing(Index1M,$H2444,TRUE,_xll.ohTrigger(RecalcTrigger,Trigger1M)),NA())</f>
        <v>1.4342961860465409E-2</v>
      </c>
      <c r="K2444" s="44">
        <f>IFERROR(_xll.qlIndexFixing(Index3M,H2444,TRUE,_xll.ohTrigger(RecalcTrigger,Trigger3M)),NA())</f>
        <v>1.4644337986373266E-2</v>
      </c>
      <c r="L2444" s="44">
        <f>IFERROR(_xll.qlIndexFixing(Index6M,$H2444,TRUE,_xll.ohTrigger(RecalcTrigger,Trigger6M)),NA())</f>
        <v>1.5214540462093808E-2</v>
      </c>
      <c r="M2444" s="183">
        <f>IFERROR(_xll.qlIndexFixing(Index1Y,$H2444,TRUE,_xll.ohTrigger(RecalcTrigger,Trigger1Y)),NA())</f>
        <v>1.5511838634795804E-2</v>
      </c>
      <c r="N2444" s="182">
        <f>IFERROR(_xll.qlIndexFixing(ONIndex1M,I2444,TRUE,_xll.ohTrigger(RecalcTrigger,Trigger1M)),NA())</f>
        <v>1.4349816780034885E-2</v>
      </c>
      <c r="O2444" s="44">
        <f>IFERROR(_xll.qlIndexFixing(ONIndex3M,I2444,TRUE,_xll.ohTrigger(RecalcTrigger,Trigger3M)),NA())</f>
        <v>1.4675015445391182E-2</v>
      </c>
      <c r="P2444" s="44">
        <f>IFERROR(_xll.qlIndexFixing(ONIndex6M,I2444,TRUE,_xll.ohTrigger(RecalcTrigger,Trigger6M)),NA())</f>
        <v>1.5160901310693475E-2</v>
      </c>
      <c r="Q2444" s="183">
        <f>IFERROR(_xll.qlIndexFixing(ONIndex1Y,I2444,TRUE,_xll.ohTrigger(RecalcTrigger,Trigger1Y)),NA())</f>
        <v>1.551544584466491E-2</v>
      </c>
    </row>
    <row r="2445" spans="2:17" x14ac:dyDescent="0.2">
      <c r="B2445" s="39" t="s">
        <v>42</v>
      </c>
      <c r="D2445" s="42">
        <f>_xll.qlCalendarAdvance(Calendar,$D2444,B2445,"f",FALSE)</f>
        <v>56521</v>
      </c>
      <c r="E2445" s="177">
        <f>_xll.qlInterestRateIndexValueDate(IndexON,D2445)</f>
        <v>56521</v>
      </c>
      <c r="F2445" s="193">
        <f>IFERROR(_xll.qlIndexFixing(IndexON,D2445,TRUE,_xll.ohTrigger(RecalcTrigger,TriggerON)),NA())</f>
        <v>1.4521980305071125E-2</v>
      </c>
      <c r="H2445" s="42">
        <f>_xll.qlCalendarAdvance(Calendar,$H2444,B2445,"f",FALSE)</f>
        <v>56521</v>
      </c>
      <c r="I2445" s="177">
        <f>_xll.qlInterestRateIndexValueDate(Index1M,$H2445)</f>
        <v>56523</v>
      </c>
      <c r="J2445" s="182">
        <f>IFERROR(_xll.qlIndexFixing(Index1M,$H2445,TRUE,_xll.ohTrigger(RecalcTrigger,Trigger1M)),NA())</f>
        <v>1.4333358817914255E-2</v>
      </c>
      <c r="K2445" s="44">
        <f>IFERROR(_xll.qlIndexFixing(Index3M,H2445,TRUE,_xll.ohTrigger(RecalcTrigger,Trigger3M)),NA())</f>
        <v>1.4632719048978103E-2</v>
      </c>
      <c r="L2445" s="44">
        <f>IFERROR(_xll.qlIndexFixing(Index6M,$H2445,TRUE,_xll.ohTrigger(RecalcTrigger,Trigger6M)),NA())</f>
        <v>1.5214634361282234E-2</v>
      </c>
      <c r="M2445" s="183">
        <f>IFERROR(_xll.qlIndexFixing(Index1Y,$H2445,TRUE,_xll.ohTrigger(RecalcTrigger,Trigger1Y)),NA())</f>
        <v>1.5506599953306322E-2</v>
      </c>
      <c r="N2445" s="182">
        <f>IFERROR(_xll.qlIndexFixing(ONIndex1M,I2445,TRUE,_xll.ohTrigger(RecalcTrigger,Trigger1M)),NA())</f>
        <v>1.4340291252707971E-2</v>
      </c>
      <c r="O2445" s="44">
        <f>IFERROR(_xll.qlIndexFixing(ONIndex3M,I2445,TRUE,_xll.ohTrigger(RecalcTrigger,Trigger3M)),NA())</f>
        <v>1.4665365550108334E-2</v>
      </c>
      <c r="P2445" s="44">
        <f>IFERROR(_xll.qlIndexFixing(ONIndex6M,I2445,TRUE,_xll.ohTrigger(RecalcTrigger,Trigger6M)),NA())</f>
        <v>1.5160396908493468E-2</v>
      </c>
      <c r="Q2445" s="183">
        <f>IFERROR(_xll.qlIndexFixing(ONIndex1Y,I2445,TRUE,_xll.ohTrigger(RecalcTrigger,Trigger1Y)),NA())</f>
        <v>1.5510894770907058E-2</v>
      </c>
    </row>
    <row r="2446" spans="2:17" x14ac:dyDescent="0.2">
      <c r="B2446" s="39" t="s">
        <v>42</v>
      </c>
      <c r="D2446" s="42">
        <f>_xll.qlCalendarAdvance(Calendar,$D2445,B2446,"f",FALSE)</f>
        <v>56528</v>
      </c>
      <c r="E2446" s="177">
        <f>_xll.qlInterestRateIndexValueDate(IndexON,D2446)</f>
        <v>56528</v>
      </c>
      <c r="F2446" s="193">
        <f>IFERROR(_xll.qlIndexFixing(IndexON,D2446,TRUE,_xll.ohTrigger(RecalcTrigger,TriggerON)),NA())</f>
        <v>1.451236494712127E-2</v>
      </c>
      <c r="H2446" s="42">
        <f>_xll.qlCalendarAdvance(Calendar,$H2445,B2446,"f",FALSE)</f>
        <v>56528</v>
      </c>
      <c r="I2446" s="177">
        <f>_xll.qlInterestRateIndexValueDate(Index1M,$H2446)</f>
        <v>56530</v>
      </c>
      <c r="J2446" s="182">
        <f>IFERROR(_xll.qlIndexFixing(Index1M,$H2446,TRUE,_xll.ohTrigger(RecalcTrigger,Trigger1M)),NA())</f>
        <v>1.4323715717843299E-2</v>
      </c>
      <c r="K2446" s="44">
        <f>IFERROR(_xll.qlIndexFixing(Index3M,H2446,TRUE,_xll.ohTrigger(RecalcTrigger,Trigger3M)),NA())</f>
        <v>1.4624003480806551E-2</v>
      </c>
      <c r="L2446" s="44">
        <f>IFERROR(_xll.qlIndexFixing(Index6M,$H2446,TRUE,_xll.ohTrigger(RecalcTrigger,Trigger6M)),NA())</f>
        <v>1.5214440434961079E-2</v>
      </c>
      <c r="M2446" s="183">
        <f>IFERROR(_xll.qlIndexFixing(Index1Y,$H2446,TRUE,_xll.ohTrigger(RecalcTrigger,Trigger1Y)),NA())</f>
        <v>1.5501122654463457E-2</v>
      </c>
      <c r="N2446" s="182">
        <f>IFERROR(_xll.qlIndexFixing(ONIndex1M,I2446,TRUE,_xll.ohTrigger(RecalcTrigger,Trigger1M)),NA())</f>
        <v>1.4330725794282628E-2</v>
      </c>
      <c r="O2446" s="44">
        <f>IFERROR(_xll.qlIndexFixing(ONIndex3M,I2446,TRUE,_xll.ohTrigger(RecalcTrigger,Trigger3M)),NA())</f>
        <v>1.4655673560097782E-2</v>
      </c>
      <c r="P2446" s="44">
        <f>IFERROR(_xll.qlIndexFixing(ONIndex6M,I2446,TRUE,_xll.ohTrigger(RecalcTrigger,Trigger6M)),NA())</f>
        <v>1.5159915484552755E-2</v>
      </c>
      <c r="Q2446" s="183">
        <f>IFERROR(_xll.qlIndexFixing(ONIndex1Y,I2446,TRUE,_xll.ohTrigger(RecalcTrigger,Trigger1Y)),NA())</f>
        <v>1.5506324518410608E-2</v>
      </c>
    </row>
    <row r="2447" spans="2:17" x14ac:dyDescent="0.2">
      <c r="B2447" s="39" t="s">
        <v>42</v>
      </c>
      <c r="D2447" s="42">
        <f>_xll.qlCalendarAdvance(Calendar,$D2446,B2447,"f",FALSE)</f>
        <v>56535</v>
      </c>
      <c r="E2447" s="177">
        <f>_xll.qlInterestRateIndexValueDate(IndexON,D2447)</f>
        <v>56535</v>
      </c>
      <c r="F2447" s="193">
        <f>IFERROR(_xll.qlIndexFixing(IndexON,D2447,TRUE,_xll.ohTrigger(RecalcTrigger,TriggerON)),NA())</f>
        <v>1.4502706268144649E-2</v>
      </c>
      <c r="H2447" s="42">
        <f>_xll.qlCalendarAdvance(Calendar,$H2446,B2447,"f",FALSE)</f>
        <v>56535</v>
      </c>
      <c r="I2447" s="177">
        <f>_xll.qlInterestRateIndexValueDate(Index1M,$H2447)</f>
        <v>56537</v>
      </c>
      <c r="J2447" s="182">
        <f>IFERROR(_xll.qlIndexFixing(Index1M,$H2447,TRUE,_xll.ohTrigger(RecalcTrigger,Trigger1M)),NA())</f>
        <v>1.4314032508566388E-2</v>
      </c>
      <c r="K2447" s="44">
        <f>IFERROR(_xll.qlIndexFixing(Index3M,H2447,TRUE,_xll.ohTrigger(RecalcTrigger,Trigger3M)),NA())</f>
        <v>1.4613980983848102E-2</v>
      </c>
      <c r="L2447" s="44">
        <f>IFERROR(_xll.qlIndexFixing(Index6M,$H2447,TRUE,_xll.ohTrigger(RecalcTrigger,Trigger6M)),NA())</f>
        <v>1.5214270273682166E-2</v>
      </c>
      <c r="M2447" s="183">
        <f>IFERROR(_xll.qlIndexFixing(Index1Y,$H2447,TRUE,_xll.ohTrigger(RecalcTrigger,Trigger1Y)),NA())</f>
        <v>1.5495407650451508E-2</v>
      </c>
      <c r="N2447" s="182">
        <f>IFERROR(_xll.qlIndexFixing(ONIndex1M,I2447,TRUE,_xll.ohTrigger(RecalcTrigger,Trigger1M)),NA())</f>
        <v>1.4321120352960293E-2</v>
      </c>
      <c r="O2447" s="44">
        <f>IFERROR(_xll.qlIndexFixing(ONIndex3M,I2447,TRUE,_xll.ohTrigger(RecalcTrigger,Trigger3M)),NA())</f>
        <v>1.464593941932435E-2</v>
      </c>
      <c r="P2447" s="44">
        <f>IFERROR(_xll.qlIndexFixing(ONIndex6M,I2447,TRUE,_xll.ohTrigger(RecalcTrigger,Trigger6M)),NA())</f>
        <v>1.5159457083795402E-2</v>
      </c>
      <c r="Q2447" s="183">
        <f>IFERROR(_xll.qlIndexFixing(ONIndex1Y,I2447,TRUE,_xll.ohTrigger(RecalcTrigger,Trigger1Y)),NA())</f>
        <v>1.550173506063679E-2</v>
      </c>
    </row>
    <row r="2448" spans="2:17" x14ac:dyDescent="0.2">
      <c r="B2448" s="39" t="s">
        <v>42</v>
      </c>
      <c r="D2448" s="42">
        <f>_xll.qlCalendarAdvance(Calendar,$D2447,B2448,"f",FALSE)</f>
        <v>56542</v>
      </c>
      <c r="E2448" s="177">
        <f>_xll.qlInterestRateIndexValueDate(IndexON,D2448)</f>
        <v>56542</v>
      </c>
      <c r="F2448" s="193">
        <f>IFERROR(_xll.qlIndexFixing(IndexON,D2448,TRUE,_xll.ohTrigger(RecalcTrigger,TriggerON)),NA())</f>
        <v>1.4493004210907046E-2</v>
      </c>
      <c r="H2448" s="42">
        <f>_xll.qlCalendarAdvance(Calendar,$H2447,B2448,"f",FALSE)</f>
        <v>56542</v>
      </c>
      <c r="I2448" s="177">
        <f>_xll.qlInterestRateIndexValueDate(Index1M,$H2448)</f>
        <v>56544</v>
      </c>
      <c r="J2448" s="182">
        <f>IFERROR(_xll.qlIndexFixing(Index1M,$H2448,TRUE,_xll.ohTrigger(RecalcTrigger,Trigger1M)),NA())</f>
        <v>1.4304309138407356E-2</v>
      </c>
      <c r="K2448" s="44">
        <f>IFERROR(_xll.qlIndexFixing(Index3M,H2448,TRUE,_xll.ohTrigger(RecalcTrigger,Trigger3M)),NA())</f>
        <v>1.4603915814077413E-2</v>
      </c>
      <c r="L2448" s="44">
        <f>IFERROR(_xll.qlIndexFixing(Index6M,$H2448,TRUE,_xll.ohTrigger(RecalcTrigger,Trigger6M)),NA())</f>
        <v>1.5214123923196149E-2</v>
      </c>
      <c r="M2448" s="183">
        <f>IFERROR(_xll.qlIndexFixing(Index1Y,$H2448,TRUE,_xll.ohTrigger(RecalcTrigger,Trigger1Y)),NA())</f>
        <v>1.5489455855994556E-2</v>
      </c>
      <c r="N2448" s="182">
        <f>IFERROR(_xll.qlIndexFixing(ONIndex1M,I2448,TRUE,_xll.ohTrigger(RecalcTrigger,Trigger1M)),NA())</f>
        <v>1.4311474877022334E-2</v>
      </c>
      <c r="O2448" s="44">
        <f>IFERROR(_xll.qlIndexFixing(ONIndex3M,I2448,TRUE,_xll.ohTrigger(RecalcTrigger,Trigger3M)),NA())</f>
        <v>1.4636163071113373E-2</v>
      </c>
      <c r="P2448" s="44">
        <f>IFERROR(_xll.qlIndexFixing(ONIndex6M,I2448,TRUE,_xll.ohTrigger(RecalcTrigger,Trigger6M)),NA())</f>
        <v>1.5159021752104707E-2</v>
      </c>
      <c r="Q2448" s="183">
        <f>IFERROR(_xll.qlIndexFixing(ONIndex1Y,I2448,TRUE,_xll.ohTrigger(RecalcTrigger,Trigger1Y)),NA())</f>
        <v>1.5497126371446512E-2</v>
      </c>
    </row>
    <row r="2449" spans="2:17" x14ac:dyDescent="0.2">
      <c r="B2449" s="39" t="s">
        <v>42</v>
      </c>
      <c r="D2449" s="42">
        <f>_xll.qlCalendarAdvance(Calendar,$D2448,B2449,"f",FALSE)</f>
        <v>56549</v>
      </c>
      <c r="E2449" s="177">
        <f>_xll.qlInterestRateIndexValueDate(IndexON,D2449)</f>
        <v>56549</v>
      </c>
      <c r="F2449" s="193">
        <f>IFERROR(_xll.qlIndexFixing(IndexON,D2449,TRUE,_xll.ohTrigger(RecalcTrigger,TriggerON)),NA())</f>
        <v>1.4483258718334113E-2</v>
      </c>
      <c r="H2449" s="42">
        <f>_xll.qlCalendarAdvance(Calendar,$H2448,B2449,"f",FALSE)</f>
        <v>56549</v>
      </c>
      <c r="I2449" s="177">
        <f>_xll.qlInterestRateIndexValueDate(Index1M,$H2449)</f>
        <v>56551</v>
      </c>
      <c r="J2449" s="182">
        <f>IFERROR(_xll.qlIndexFixing(Index1M,$H2449,TRUE,_xll.ohTrigger(RecalcTrigger,Trigger1M)),NA())</f>
        <v>1.4294545555682547E-2</v>
      </c>
      <c r="K2449" s="44">
        <f>IFERROR(_xll.qlIndexFixing(Index3M,H2449,TRUE,_xll.ohTrigger(RecalcTrigger,Trigger3M)),NA())</f>
        <v>1.459380791529683E-2</v>
      </c>
      <c r="L2449" s="44">
        <f>IFERROR(_xll.qlIndexFixing(Index6M,$H2449,TRUE,_xll.ohTrigger(RecalcTrigger,Trigger6M)),NA())</f>
        <v>1.5214001429256323E-2</v>
      </c>
      <c r="M2449" s="183">
        <f>IFERROR(_xll.qlIndexFixing(Index1Y,$H2449,TRUE,_xll.ohTrigger(RecalcTrigger,Trigger1Y)),NA())</f>
        <v>1.5483268188351851E-2</v>
      </c>
      <c r="N2449" s="182">
        <f>IFERROR(_xll.qlIndexFixing(ONIndex1M,I2449,TRUE,_xll.ohTrigger(RecalcTrigger,Trigger1M)),NA())</f>
        <v>1.4301789314909996E-2</v>
      </c>
      <c r="O2449" s="44">
        <f>IFERROR(_xll.qlIndexFixing(ONIndex3M,I2449,TRUE,_xll.ohTrigger(RecalcTrigger,Trigger3M)),NA())</f>
        <v>1.462634445950961E-2</v>
      </c>
      <c r="P2449" s="44">
        <f>IFERROR(_xll.qlIndexFixing(ONIndex6M,I2449,TRUE,_xll.ohTrigger(RecalcTrigger,Trigger6M)),NA())</f>
        <v>1.5158609534804413E-2</v>
      </c>
      <c r="Q2449" s="183">
        <f>IFERROR(_xll.qlIndexFixing(ONIndex1Y,I2449,TRUE,_xll.ohTrigger(RecalcTrigger,Trigger1Y)),NA())</f>
        <v>1.549249842438094E-2</v>
      </c>
    </row>
    <row r="2450" spans="2:17" x14ac:dyDescent="0.2">
      <c r="B2450" s="39" t="s">
        <v>42</v>
      </c>
      <c r="D2450" s="42">
        <f>_xll.qlCalendarAdvance(Calendar,$D2449,B2450,"f",FALSE)</f>
        <v>56556</v>
      </c>
      <c r="E2450" s="177">
        <f>_xll.qlInterestRateIndexValueDate(IndexON,D2450)</f>
        <v>56556</v>
      </c>
      <c r="F2450" s="193">
        <f>IFERROR(_xll.qlIndexFixing(IndexON,D2450,TRUE,_xll.ohTrigger(RecalcTrigger,TriggerON)),NA())</f>
        <v>1.4473469733191635E-2</v>
      </c>
      <c r="H2450" s="42">
        <f>_xll.qlCalendarAdvance(Calendar,$H2449,B2450,"f",FALSE)</f>
        <v>56556</v>
      </c>
      <c r="I2450" s="177">
        <f>_xll.qlInterestRateIndexValueDate(Index1M,$H2450)</f>
        <v>56558</v>
      </c>
      <c r="J2450" s="182">
        <f>IFERROR(_xll.qlIndexFixing(Index1M,$H2450,TRUE,_xll.ohTrigger(RecalcTrigger,Trigger1M)),NA())</f>
        <v>1.4284741708715798E-2</v>
      </c>
      <c r="K2450" s="44">
        <f>IFERROR(_xll.qlIndexFixing(Index3M,H2450,TRUE,_xll.ohTrigger(RecalcTrigger,Trigger3M)),NA())</f>
        <v>1.4583657231317384E-2</v>
      </c>
      <c r="L2450" s="44">
        <f>IFERROR(_xll.qlIndexFixing(Index6M,$H2450,TRUE,_xll.ohTrigger(RecalcTrigger,Trigger6M)),NA())</f>
        <v>1.5213581044539785E-2</v>
      </c>
      <c r="M2450" s="183">
        <f>IFERROR(_xll.qlIndexFixing(Index1Y,$H2450,TRUE,_xll.ohTrigger(RecalcTrigger,Trigger1Y)),NA())</f>
        <v>1.5476845567316298E-2</v>
      </c>
      <c r="N2450" s="182">
        <f>IFERROR(_xll.qlIndexFixing(ONIndex1M,I2450,TRUE,_xll.ohTrigger(RecalcTrigger,Trigger1M)),NA())</f>
        <v>1.4292063614744777E-2</v>
      </c>
      <c r="O2450" s="44">
        <f>IFERROR(_xll.qlIndexFixing(ONIndex3M,I2450,TRUE,_xll.ohTrigger(RecalcTrigger,Trigger3M)),NA())</f>
        <v>1.4616483528078206E-2</v>
      </c>
      <c r="P2450" s="44">
        <f>IFERROR(_xll.qlIndexFixing(ONIndex6M,I2450,TRUE,_xll.ohTrigger(RecalcTrigger,Trigger6M)),NA())</f>
        <v>1.5158220477138329E-2</v>
      </c>
      <c r="Q2450" s="183">
        <f>IFERROR(_xll.qlIndexFixing(ONIndex1Y,I2450,TRUE,_xll.ohTrigger(RecalcTrigger,Trigger1Y)),NA())</f>
        <v>1.5487851193141111E-2</v>
      </c>
    </row>
    <row r="2451" spans="2:17" x14ac:dyDescent="0.2">
      <c r="B2451" s="39" t="s">
        <v>42</v>
      </c>
      <c r="D2451" s="42">
        <f>_xll.qlCalendarAdvance(Calendar,$D2450,B2451,"f",FALSE)</f>
        <v>56563</v>
      </c>
      <c r="E2451" s="177">
        <f>_xll.qlInterestRateIndexValueDate(IndexON,D2451)</f>
        <v>56563</v>
      </c>
      <c r="F2451" s="193">
        <f>IFERROR(_xll.qlIndexFixing(IndexON,D2451,TRUE,_xll.ohTrigger(RecalcTrigger,TriggerON)),NA())</f>
        <v>1.446363719872501E-2</v>
      </c>
      <c r="H2451" s="42">
        <f>_xll.qlCalendarAdvance(Calendar,$H2450,B2451,"f",FALSE)</f>
        <v>56563</v>
      </c>
      <c r="I2451" s="177">
        <f>_xll.qlInterestRateIndexValueDate(Index1M,$H2451)</f>
        <v>56565</v>
      </c>
      <c r="J2451" s="182">
        <f>IFERROR(_xll.qlIndexFixing(Index1M,$H2451,TRUE,_xll.ohTrigger(RecalcTrigger,Trigger1M)),NA())</f>
        <v>1.4274897545830945E-2</v>
      </c>
      <c r="K2451" s="44">
        <f>IFERROR(_xll.qlIndexFixing(Index3M,H2451,TRUE,_xll.ohTrigger(RecalcTrigger,Trigger3M)),NA())</f>
        <v>1.4573463705944026E-2</v>
      </c>
      <c r="L2451" s="44">
        <f>IFERROR(_xll.qlIndexFixing(Index6M,$H2451,TRUE,_xll.ohTrigger(RecalcTrigger,Trigger6M)),NA())</f>
        <v>1.5213504677948504E-2</v>
      </c>
      <c r="M2451" s="183">
        <f>IFERROR(_xll.qlIndexFixing(Index1Y,$H2451,TRUE,_xll.ohTrigger(RecalcTrigger,Trigger1Y)),NA())</f>
        <v>1.5470188915213559E-2</v>
      </c>
      <c r="N2451" s="182">
        <f>IFERROR(_xll.qlIndexFixing(ONIndex1M,I2451,TRUE,_xll.ohTrigger(RecalcTrigger,Trigger1M)),NA())</f>
        <v>1.4282297724887982E-2</v>
      </c>
      <c r="O2451" s="44">
        <f>IFERROR(_xll.qlIndexFixing(ONIndex3M,I2451,TRUE,_xll.ohTrigger(RecalcTrigger,Trigger3M)),NA())</f>
        <v>1.4606580220464238E-2</v>
      </c>
      <c r="P2451" s="44">
        <f>IFERROR(_xll.qlIndexFixing(ONIndex6M,I2451,TRUE,_xll.ohTrigger(RecalcTrigger,Trigger6M)),NA())</f>
        <v>1.51578546244302E-2</v>
      </c>
      <c r="Q2451" s="183">
        <f>IFERROR(_xll.qlIndexFixing(ONIndex1Y,I2451,TRUE,_xll.ohTrigger(RecalcTrigger,Trigger1Y)),NA())</f>
        <v>1.5483184651108317E-2</v>
      </c>
    </row>
    <row r="2452" spans="2:17" x14ac:dyDescent="0.2">
      <c r="B2452" s="39" t="s">
        <v>42</v>
      </c>
      <c r="D2452" s="42">
        <f>_xll.qlCalendarAdvance(Calendar,$D2451,B2452,"f",FALSE)</f>
        <v>56570</v>
      </c>
      <c r="E2452" s="177">
        <f>_xll.qlInterestRateIndexValueDate(IndexON,D2452)</f>
        <v>56570</v>
      </c>
      <c r="F2452" s="193">
        <f>IFERROR(_xll.qlIndexFixing(IndexON,D2452,TRUE,_xll.ohTrigger(RecalcTrigger,TriggerON)),NA())</f>
        <v>1.4453761057380277E-2</v>
      </c>
      <c r="H2452" s="42">
        <f>_xll.qlCalendarAdvance(Calendar,$H2451,B2452,"f",FALSE)</f>
        <v>56570</v>
      </c>
      <c r="I2452" s="177">
        <f>_xll.qlInterestRateIndexValueDate(Index1M,$H2452)</f>
        <v>56572</v>
      </c>
      <c r="J2452" s="182">
        <f>IFERROR(_xll.qlIndexFixing(Index1M,$H2452,TRUE,_xll.ohTrigger(RecalcTrigger,Trigger1M)),NA())</f>
        <v>1.4265013015341832E-2</v>
      </c>
      <c r="K2452" s="44">
        <f>IFERROR(_xll.qlIndexFixing(Index3M,H2452,TRUE,_xll.ohTrigger(RecalcTrigger,Trigger3M)),NA())</f>
        <v>1.4563227282992135E-2</v>
      </c>
      <c r="L2452" s="44">
        <f>IFERROR(_xll.qlIndexFixing(Index6M,$H2452,TRUE,_xll.ohTrigger(RecalcTrigger,Trigger6M)),NA())</f>
        <v>1.5213452300887142E-2</v>
      </c>
      <c r="M2452" s="183">
        <f>IFERROR(_xll.qlIndexFixing(Index1Y,$H2452,TRUE,_xll.ohTrigger(RecalcTrigger,Trigger1Y)),NA())</f>
        <v>1.546329915689857E-2</v>
      </c>
      <c r="N2452" s="182">
        <f>IFERROR(_xll.qlIndexFixing(ONIndex1M,I2452,TRUE,_xll.ohTrigger(RecalcTrigger,Trigger1M)),NA())</f>
        <v>1.4272491593620984E-2</v>
      </c>
      <c r="O2452" s="44">
        <f>IFERROR(_xll.qlIndexFixing(ONIndex3M,I2452,TRUE,_xll.ohTrigger(RecalcTrigger,Trigger3M)),NA())</f>
        <v>1.4596634480232851E-2</v>
      </c>
      <c r="P2452" s="44">
        <f>IFERROR(_xll.qlIndexFixing(ONIndex6M,I2452,TRUE,_xll.ohTrigger(RecalcTrigger,Trigger6M)),NA())</f>
        <v>1.5157512022323516E-2</v>
      </c>
      <c r="Q2452" s="183">
        <f>IFERROR(_xll.qlIndexFixing(ONIndex1Y,I2452,TRUE,_xll.ohTrigger(RecalcTrigger,Trigger1Y)),NA())</f>
        <v>1.5478498772223404E-2</v>
      </c>
    </row>
    <row r="2453" spans="2:17" x14ac:dyDescent="0.2">
      <c r="B2453" s="39" t="s">
        <v>42</v>
      </c>
      <c r="D2453" s="42">
        <f>_xll.qlCalendarAdvance(Calendar,$D2452,B2453,"f",FALSE)</f>
        <v>56577</v>
      </c>
      <c r="E2453" s="177">
        <f>_xll.qlInterestRateIndexValueDate(IndexON,D2453)</f>
        <v>56577</v>
      </c>
      <c r="F2453" s="193">
        <f>IFERROR(_xll.qlIndexFixing(IndexON,D2453,TRUE,_xll.ohTrigger(RecalcTrigger,TriggerON)),NA())</f>
        <v>1.4443841252322898E-2</v>
      </c>
      <c r="H2453" s="42">
        <f>_xll.qlCalendarAdvance(Calendar,$H2452,B2453,"f",FALSE)</f>
        <v>56577</v>
      </c>
      <c r="I2453" s="177">
        <f>_xll.qlInterestRateIndexValueDate(Index1M,$H2453)</f>
        <v>56579</v>
      </c>
      <c r="J2453" s="182">
        <f>IFERROR(_xll.qlIndexFixing(Index1M,$H2453,TRUE,_xll.ohTrigger(RecalcTrigger,Trigger1M)),NA())</f>
        <v>1.4255088065574795E-2</v>
      </c>
      <c r="K2453" s="44">
        <f>IFERROR(_xll.qlIndexFixing(Index3M,H2453,TRUE,_xll.ohTrigger(RecalcTrigger,Trigger3M)),NA())</f>
        <v>1.455294790626927E-2</v>
      </c>
      <c r="L2453" s="44">
        <f>IFERROR(_xll.qlIndexFixing(Index6M,$H2453,TRUE,_xll.ohTrigger(RecalcTrigger,Trigger6M)),NA())</f>
        <v>1.5213423959109157E-2</v>
      </c>
      <c r="M2453" s="183">
        <f>IFERROR(_xll.qlIndexFixing(Index1Y,$H2453,TRUE,_xll.ohTrigger(RecalcTrigger,Trigger1Y)),NA())</f>
        <v>1.5456177219753339E-2</v>
      </c>
      <c r="N2453" s="182">
        <f>IFERROR(_xll.qlIndexFixing(ONIndex1M,I2453,TRUE,_xll.ohTrigger(RecalcTrigger,Trigger1M)),NA())</f>
        <v>1.4262645169145216E-2</v>
      </c>
      <c r="O2453" s="44">
        <f>IFERROR(_xll.qlIndexFixing(ONIndex3M,I2453,TRUE,_xll.ohTrigger(RecalcTrigger,Trigger3M)),NA())</f>
        <v>1.4586646251348867E-2</v>
      </c>
      <c r="P2453" s="44">
        <f>IFERROR(_xll.qlIndexFixing(ONIndex6M,I2453,TRUE,_xll.ohTrigger(RecalcTrigger,Trigger6M)),NA())</f>
        <v>1.5157192716301893E-2</v>
      </c>
      <c r="Q2453" s="183">
        <f>IFERROR(_xll.qlIndexFixing(ONIndex1Y,I2453,TRUE,_xll.ohTrigger(RecalcTrigger,Trigger1Y)),NA())</f>
        <v>1.5473793529947599E-2</v>
      </c>
    </row>
    <row r="2454" spans="2:17" x14ac:dyDescent="0.2">
      <c r="B2454" s="39" t="s">
        <v>42</v>
      </c>
      <c r="D2454" s="42">
        <f>_xll.qlCalendarAdvance(Calendar,$D2453,B2454,"f",FALSE)</f>
        <v>56584</v>
      </c>
      <c r="E2454" s="177">
        <f>_xll.qlInterestRateIndexValueDate(IndexON,D2454)</f>
        <v>56584</v>
      </c>
      <c r="F2454" s="193">
        <f>IFERROR(_xll.qlIndexFixing(IndexON,D2454,TRUE,_xll.ohTrigger(RecalcTrigger,TriggerON)),NA())</f>
        <v>1.4433877726318656E-2</v>
      </c>
      <c r="H2454" s="42">
        <f>_xll.qlCalendarAdvance(Calendar,$H2453,B2454,"f",FALSE)</f>
        <v>56584</v>
      </c>
      <c r="I2454" s="177">
        <f>_xll.qlInterestRateIndexValueDate(Index1M,$H2454)</f>
        <v>56586</v>
      </c>
      <c r="J2454" s="182">
        <f>IFERROR(_xll.qlIndexFixing(Index1M,$H2454,TRUE,_xll.ohTrigger(RecalcTrigger,Trigger1M)),NA())</f>
        <v>1.4245122644856167E-2</v>
      </c>
      <c r="K2454" s="44">
        <f>IFERROR(_xll.qlIndexFixing(Index3M,H2454,TRUE,_xll.ohTrigger(RecalcTrigger,Trigger3M)),NA())</f>
        <v>1.4543529273022493E-2</v>
      </c>
      <c r="L2454" s="44">
        <f>IFERROR(_xll.qlIndexFixing(Index6M,$H2454,TRUE,_xll.ohTrigger(RecalcTrigger,Trigger6M)),NA())</f>
        <v>1.5213748409124882E-2</v>
      </c>
      <c r="M2454" s="183">
        <f>IFERROR(_xll.qlIndexFixing(Index1Y,$H2454,TRUE,_xll.ohTrigger(RecalcTrigger,Trigger1Y)),NA())</f>
        <v>1.5448824033685629E-2</v>
      </c>
      <c r="N2454" s="182">
        <f>IFERROR(_xll.qlIndexFixing(ONIndex1M,I2454,TRUE,_xll.ohTrigger(RecalcTrigger,Trigger1M)),NA())</f>
        <v>1.4252758399742049E-2</v>
      </c>
      <c r="O2454" s="44">
        <f>IFERROR(_xll.qlIndexFixing(ONIndex3M,I2454,TRUE,_xll.ohTrigger(RecalcTrigger,Trigger3M)),NA())</f>
        <v>1.457661547737743E-2</v>
      </c>
      <c r="P2454" s="44">
        <f>IFERROR(_xll.qlIndexFixing(ONIndex6M,I2454,TRUE,_xll.ohTrigger(RecalcTrigger,Trigger6M)),NA())</f>
        <v>1.5156896751689075E-2</v>
      </c>
      <c r="Q2454" s="183">
        <f>IFERROR(_xll.qlIndexFixing(ONIndex1Y,I2454,TRUE,_xll.ohTrigger(RecalcTrigger,Trigger1Y)),NA())</f>
        <v>1.5469068898061877E-2</v>
      </c>
    </row>
    <row r="2455" spans="2:17" x14ac:dyDescent="0.2">
      <c r="B2455" s="39" t="s">
        <v>42</v>
      </c>
      <c r="D2455" s="42">
        <f>_xll.qlCalendarAdvance(Calendar,$D2454,B2455,"f",FALSE)</f>
        <v>56591</v>
      </c>
      <c r="E2455" s="177">
        <f>_xll.qlInterestRateIndexValueDate(IndexON,D2455)</f>
        <v>56591</v>
      </c>
      <c r="F2455" s="193">
        <f>IFERROR(_xll.qlIndexFixing(IndexON,D2455,TRUE,_xll.ohTrigger(RecalcTrigger,TriggerON)),NA())</f>
        <v>1.4423870422453078E-2</v>
      </c>
      <c r="H2455" s="42">
        <f>_xll.qlCalendarAdvance(Calendar,$H2454,B2455,"f",FALSE)</f>
        <v>56591</v>
      </c>
      <c r="I2455" s="177">
        <f>_xll.qlInterestRateIndexValueDate(Index1M,$H2455)</f>
        <v>56593</v>
      </c>
      <c r="J2455" s="182">
        <f>IFERROR(_xll.qlIndexFixing(Index1M,$H2455,TRUE,_xll.ohTrigger(RecalcTrigger,Trigger1M)),NA())</f>
        <v>1.4235116701509787E-2</v>
      </c>
      <c r="K2455" s="44">
        <f>IFERROR(_xll.qlIndexFixing(Index3M,H2455,TRUE,_xll.ohTrigger(RecalcTrigger,Trigger3M)),NA())</f>
        <v>1.4533170828569197E-2</v>
      </c>
      <c r="L2455" s="44">
        <f>IFERROR(_xll.qlIndexFixing(Index6M,$H2455,TRUE,_xll.ohTrigger(RecalcTrigger,Trigger6M)),NA())</f>
        <v>1.5213770015303708E-2</v>
      </c>
      <c r="M2455" s="183">
        <f>IFERROR(_xll.qlIndexFixing(Index1Y,$H2455,TRUE,_xll.ohTrigger(RecalcTrigger,Trigger1Y)),NA())</f>
        <v>1.5441240531124591E-2</v>
      </c>
      <c r="N2455" s="182">
        <f>IFERROR(_xll.qlIndexFixing(ONIndex1M,I2455,TRUE,_xll.ohTrigger(RecalcTrigger,Trigger1M)),NA())</f>
        <v>1.424283123377279E-2</v>
      </c>
      <c r="O2455" s="44">
        <f>IFERROR(_xll.qlIndexFixing(ONIndex3M,I2455,TRUE,_xll.ohTrigger(RecalcTrigger,Trigger3M)),NA())</f>
        <v>1.456654210196362E-2</v>
      </c>
      <c r="P2455" s="44">
        <f>IFERROR(_xll.qlIndexFixing(ONIndex6M,I2455,TRUE,_xll.ohTrigger(RecalcTrigger,Trigger6M)),NA())</f>
        <v>1.5156624173489064E-2</v>
      </c>
      <c r="Q2455" s="183">
        <f>IFERROR(_xll.qlIndexFixing(ONIndex1Y,I2455,TRUE,_xll.ohTrigger(RecalcTrigger,Trigger1Y)),NA())</f>
        <v>1.5464324850107403E-2</v>
      </c>
    </row>
    <row r="2456" spans="2:17" x14ac:dyDescent="0.2">
      <c r="B2456" s="39" t="s">
        <v>42</v>
      </c>
      <c r="D2456" s="42">
        <f>_xll.qlCalendarAdvance(Calendar,$D2455,B2456,"f",FALSE)</f>
        <v>56598</v>
      </c>
      <c r="E2456" s="177">
        <f>_xll.qlInterestRateIndexValueDate(IndexON,D2456)</f>
        <v>56598</v>
      </c>
      <c r="F2456" s="193">
        <f>IFERROR(_xll.qlIndexFixing(IndexON,D2456,TRUE,_xll.ohTrigger(RecalcTrigger,TriggerON)),NA())</f>
        <v>1.441381928341201E-2</v>
      </c>
      <c r="H2456" s="42">
        <f>_xll.qlCalendarAdvance(Calendar,$H2455,B2456,"f",FALSE)</f>
        <v>56598</v>
      </c>
      <c r="I2456" s="177">
        <f>_xll.qlInterestRateIndexValueDate(Index1M,$H2456)</f>
        <v>56600</v>
      </c>
      <c r="J2456" s="182">
        <f>IFERROR(_xll.qlIndexFixing(Index1M,$H2456,TRUE,_xll.ohTrigger(RecalcTrigger,Trigger1M)),NA())</f>
        <v>1.422507018385949E-2</v>
      </c>
      <c r="K2456" s="44">
        <f>IFERROR(_xll.qlIndexFixing(Index3M,H2456,TRUE,_xll.ohTrigger(RecalcTrigger,Trigger3M)),NA())</f>
        <v>1.4522769272701908E-2</v>
      </c>
      <c r="L2456" s="44">
        <f>IFERROR(_xll.qlIndexFixing(Index6M,$H2456,TRUE,_xll.ohTrigger(RecalcTrigger,Trigger6M)),NA())</f>
        <v>1.521381579831845E-2</v>
      </c>
      <c r="M2456" s="183">
        <f>IFERROR(_xll.qlIndexFixing(Index1Y,$H2456,TRUE,_xll.ohTrigger(RecalcTrigger,Trigger1Y)),NA())</f>
        <v>1.5433427647022284E-2</v>
      </c>
      <c r="N2456" s="182">
        <f>IFERROR(_xll.qlIndexFixing(ONIndex1M,I2456,TRUE,_xll.ohTrigger(RecalcTrigger,Trigger1M)),NA())</f>
        <v>1.423286361951881E-2</v>
      </c>
      <c r="O2456" s="44">
        <f>IFERROR(_xll.qlIndexFixing(ONIndex3M,I2456,TRUE,_xll.ohTrigger(RecalcTrigger,Trigger3M)),NA())</f>
        <v>1.4556426068992323E-2</v>
      </c>
      <c r="P2456" s="44">
        <f>IFERROR(_xll.qlIndexFixing(ONIndex6M,I2456,TRUE,_xll.ohTrigger(RecalcTrigger,Trigger6M)),NA())</f>
        <v>1.5156375027824964E-2</v>
      </c>
      <c r="Q2456" s="183">
        <f>IFERROR(_xll.qlIndexFixing(ONIndex1Y,I2456,TRUE,_xll.ohTrigger(RecalcTrigger,Trigger1Y)),NA())</f>
        <v>1.5459561359705276E-2</v>
      </c>
    </row>
    <row r="2457" spans="2:17" x14ac:dyDescent="0.2">
      <c r="B2457" s="39" t="s">
        <v>42</v>
      </c>
      <c r="D2457" s="42">
        <f>_xll.qlCalendarAdvance(Calendar,$D2456,B2457,"f",FALSE)</f>
        <v>56605</v>
      </c>
      <c r="E2457" s="177">
        <f>_xll.qlInterestRateIndexValueDate(IndexON,D2457)</f>
        <v>56605</v>
      </c>
      <c r="F2457" s="193">
        <f>IFERROR(_xll.qlIndexFixing(IndexON,D2457,TRUE,_xll.ohTrigger(RecalcTrigger,TriggerON)),NA())</f>
        <v>1.4403724252041172E-2</v>
      </c>
      <c r="H2457" s="42">
        <f>_xll.qlCalendarAdvance(Calendar,$H2456,B2457,"f",FALSE)</f>
        <v>56605</v>
      </c>
      <c r="I2457" s="177">
        <f>_xll.qlInterestRateIndexValueDate(Index1M,$H2457)</f>
        <v>56607</v>
      </c>
      <c r="J2457" s="182">
        <f>IFERROR(_xll.qlIndexFixing(Index1M,$H2457,TRUE,_xll.ohTrigger(RecalcTrigger,Trigger1M)),NA())</f>
        <v>1.4214983040226614E-2</v>
      </c>
      <c r="K2457" s="44">
        <f>IFERROR(_xll.qlIndexFixing(Index3M,H2457,TRUE,_xll.ohTrigger(RecalcTrigger,Trigger3M)),NA())</f>
        <v>1.4512324549238009E-2</v>
      </c>
      <c r="L2457" s="44">
        <f>IFERROR(_xll.qlIndexFixing(Index6M,$H2457,TRUE,_xll.ohTrigger(RecalcTrigger,Trigger6M)),NA())</f>
        <v>1.5213885803927232E-2</v>
      </c>
      <c r="M2457" s="183">
        <f>IFERROR(_xll.qlIndexFixing(Index1Y,$H2457,TRUE,_xll.ohTrigger(RecalcTrigger,Trigger1Y)),NA())</f>
        <v>1.5425386318846457E-2</v>
      </c>
      <c r="N2457" s="182">
        <f>IFERROR(_xll.qlIndexFixing(ONIndex1M,I2457,TRUE,_xll.ohTrigger(RecalcTrigger,Trigger1M)),NA())</f>
        <v>1.4221422465574562E-2</v>
      </c>
      <c r="O2457" s="44">
        <f>IFERROR(_xll.qlIndexFixing(ONIndex3M,I2457,TRUE,_xll.ohTrigger(RecalcTrigger,Trigger3M)),NA())</f>
        <v>1.45448125821801E-2</v>
      </c>
      <c r="P2457" s="44">
        <f>IFERROR(_xll.qlIndexFixing(ONIndex6M,I2457,TRUE,_xll.ohTrigger(RecalcTrigger,Trigger6M)),NA())</f>
        <v>1.5156119040353744E-2</v>
      </c>
      <c r="Q2457" s="183">
        <f>IFERROR(_xll.qlIndexFixing(ONIndex1Y,I2457,TRUE,_xll.ohTrigger(RecalcTrigger,Trigger1Y)),NA())</f>
        <v>1.5454093529756463E-2</v>
      </c>
    </row>
    <row r="2458" spans="2:17" x14ac:dyDescent="0.2">
      <c r="B2458" s="39" t="s">
        <v>42</v>
      </c>
      <c r="D2458" s="42">
        <f>_xll.qlCalendarAdvance(Calendar,$D2457,B2458,"f",FALSE)</f>
        <v>56612</v>
      </c>
      <c r="E2458" s="177">
        <f>_xll.qlInterestRateIndexValueDate(IndexON,D2458)</f>
        <v>56612</v>
      </c>
      <c r="F2458" s="193">
        <f>IFERROR(_xll.qlIndexFixing(IndexON,D2458,TRUE,_xll.ohTrigger(RecalcTrigger,TriggerON)),NA())</f>
        <v>1.439358527142609E-2</v>
      </c>
      <c r="H2458" s="42">
        <f>_xll.qlCalendarAdvance(Calendar,$H2457,B2458,"f",FALSE)</f>
        <v>56612</v>
      </c>
      <c r="I2458" s="177">
        <f>_xll.qlInterestRateIndexValueDate(Index1M,$H2458)</f>
        <v>56614</v>
      </c>
      <c r="J2458" s="182">
        <f>IFERROR(_xll.qlIndexFixing(Index1M,$H2458,TRUE,_xll.ohTrigger(RecalcTrigger,Trigger1M)),NA())</f>
        <v>1.4206194618596695E-2</v>
      </c>
      <c r="K2458" s="44">
        <f>IFERROR(_xll.qlIndexFixing(Index3M,H2458,TRUE,_xll.ohTrigger(RecalcTrigger,Trigger3M)),NA())</f>
        <v>1.4501836601998441E-2</v>
      </c>
      <c r="L2458" s="44">
        <f>IFERROR(_xll.qlIndexFixing(Index6M,$H2458,TRUE,_xll.ohTrigger(RecalcTrigger,Trigger6M)),NA())</f>
        <v>1.5213644380904006E-2</v>
      </c>
      <c r="M2458" s="183">
        <f>IFERROR(_xll.qlIndexFixing(Index1Y,$H2458,TRUE,_xll.ohTrigger(RecalcTrigger,Trigger1Y)),NA())</f>
        <v>1.5417117486583828E-2</v>
      </c>
      <c r="N2458" s="182">
        <f>IFERROR(_xll.qlIndexFixing(ONIndex1M,I2458,TRUE,_xll.ohTrigger(RecalcTrigger,Trigger1M)),NA())</f>
        <v>1.4211368002392533E-2</v>
      </c>
      <c r="O2458" s="44">
        <f>IFERROR(_xll.qlIndexFixing(ONIndex3M,I2458,TRUE,_xll.ohTrigger(RecalcTrigger,Trigger3M)),NA())</f>
        <v>1.4534604950000585E-2</v>
      </c>
      <c r="P2458" s="44">
        <f>IFERROR(_xll.qlIndexFixing(ONIndex6M,I2458,TRUE,_xll.ohTrigger(RecalcTrigger,Trigger6M)),NA())</f>
        <v>1.5155920259282141E-2</v>
      </c>
      <c r="Q2458" s="183">
        <f>IFERROR(_xll.qlIndexFixing(ONIndex1Y,I2458,TRUE,_xll.ohTrigger(RecalcTrigger,Trigger1Y)),NA())</f>
        <v>1.5449288288271745E-2</v>
      </c>
    </row>
    <row r="2459" spans="2:17" x14ac:dyDescent="0.2">
      <c r="B2459" s="39" t="s">
        <v>42</v>
      </c>
      <c r="D2459" s="42">
        <f>_xll.qlCalendarAdvance(Calendar,$D2458,B2459,"f",FALSE)</f>
        <v>56619</v>
      </c>
      <c r="E2459" s="177">
        <f>_xll.qlInterestRateIndexValueDate(IndexON,D2459)</f>
        <v>56619</v>
      </c>
      <c r="F2459" s="193">
        <f>IFERROR(_xll.qlIndexFixing(IndexON,D2459,TRUE,_xll.ohTrigger(RecalcTrigger,TriggerON)),NA())</f>
        <v>1.4383402284492419E-2</v>
      </c>
      <c r="H2459" s="42">
        <f>_xll.qlCalendarAdvance(Calendar,$H2458,B2459,"f",FALSE)</f>
        <v>56619</v>
      </c>
      <c r="I2459" s="177">
        <f>_xll.qlInterestRateIndexValueDate(Index1M,$H2459)</f>
        <v>56621</v>
      </c>
      <c r="J2459" s="182">
        <f>IFERROR(_xll.qlIndexFixing(Index1M,$H2459,TRUE,_xll.ohTrigger(RecalcTrigger,Trigger1M)),NA())</f>
        <v>1.4194686668325962E-2</v>
      </c>
      <c r="K2459" s="44">
        <f>IFERROR(_xll.qlIndexFixing(Index3M,H2459,TRUE,_xll.ohTrigger(RecalcTrigger,Trigger3M)),NA())</f>
        <v>1.449130537480503E-2</v>
      </c>
      <c r="L2459" s="44">
        <f>IFERROR(_xll.qlIndexFixing(Index6M,$H2459,TRUE,_xll.ohTrigger(RecalcTrigger,Trigger6M)),NA())</f>
        <v>1.5213761211700535E-2</v>
      </c>
      <c r="M2459" s="183">
        <f>IFERROR(_xll.qlIndexFixing(Index1Y,$H2459,TRUE,_xll.ohTrigger(RecalcTrigger,Trigger1Y)),NA())</f>
        <v>1.540862209273264E-2</v>
      </c>
      <c r="N2459" s="182">
        <f>IFERROR(_xll.qlIndexFixing(ONIndex1M,I2459,TRUE,_xll.ohTrigger(RecalcTrigger,Trigger1M)),NA())</f>
        <v>1.420271756994218E-2</v>
      </c>
      <c r="O2459" s="44">
        <f>IFERROR(_xll.qlIndexFixing(ONIndex3M,I2459,TRUE,_xll.ohTrigger(RecalcTrigger,Trigger3M)),NA())</f>
        <v>1.4525821460225075E-2</v>
      </c>
      <c r="P2459" s="44">
        <f>IFERROR(_xll.qlIndexFixing(ONIndex6M,I2459,TRUE,_xll.ohTrigger(RecalcTrigger,Trigger6M)),NA())</f>
        <v>1.5155768637367117E-2</v>
      </c>
      <c r="Q2459" s="183">
        <f>IFERROR(_xll.qlIndexFixing(ONIndex1Y,I2459,TRUE,_xll.ohTrigger(RecalcTrigger,Trigger1Y)),NA())</f>
        <v>1.5445153970343739E-2</v>
      </c>
    </row>
    <row r="2460" spans="2:17" x14ac:dyDescent="0.2">
      <c r="B2460" s="39" t="s">
        <v>42</v>
      </c>
      <c r="D2460" s="42">
        <f>_xll.qlCalendarAdvance(Calendar,$D2459,B2460,"f",FALSE)</f>
        <v>56626</v>
      </c>
      <c r="E2460" s="177">
        <f>_xll.qlInterestRateIndexValueDate(IndexON,D2460)</f>
        <v>56626</v>
      </c>
      <c r="F2460" s="193">
        <f>IFERROR(_xll.qlIndexFixing(IndexON,D2460,TRUE,_xll.ohTrigger(RecalcTrigger,TriggerON)),NA())</f>
        <v>1.4373175233766133E-2</v>
      </c>
      <c r="H2460" s="42">
        <f>_xll.qlCalendarAdvance(Calendar,$H2459,B2460,"f",FALSE)</f>
        <v>56626</v>
      </c>
      <c r="I2460" s="177">
        <f>_xll.qlInterestRateIndexValueDate(Index1M,$H2460)</f>
        <v>56628</v>
      </c>
      <c r="J2460" s="182">
        <f>IFERROR(_xll.qlIndexFixing(Index1M,$H2460,TRUE,_xll.ohTrigger(RecalcTrigger,Trigger1M)),NA())</f>
        <v>1.4184477336708357E-2</v>
      </c>
      <c r="K2460" s="44">
        <f>IFERROR(_xll.qlIndexFixing(Index3M,H2460,TRUE,_xll.ohTrigger(RecalcTrigger,Trigger3M)),NA())</f>
        <v>1.4480730811477827E-2</v>
      </c>
      <c r="L2460" s="44">
        <f>IFERROR(_xll.qlIndexFixing(Index6M,$H2460,TRUE,_xll.ohTrigger(RecalcTrigger,Trigger6M)),NA())</f>
        <v>1.5213902398081574E-2</v>
      </c>
      <c r="M2460" s="183">
        <f>IFERROR(_xll.qlIndexFixing(Index1Y,$H2460,TRUE,_xll.ohTrigger(RecalcTrigger,Trigger1Y)),NA())</f>
        <v>1.5399901082304416E-2</v>
      </c>
      <c r="N2460" s="182">
        <f>IFERROR(_xll.qlIndexFixing(ONIndex1M,I2460,TRUE,_xll.ohTrigger(RecalcTrigger,Trigger1M)),NA())</f>
        <v>1.4192587645442956E-2</v>
      </c>
      <c r="O2460" s="44">
        <f>IFERROR(_xll.qlIndexFixing(ONIndex3M,I2460,TRUE,_xll.ohTrigger(RecalcTrigger,Trigger3M)),NA())</f>
        <v>1.4515534233234817E-2</v>
      </c>
      <c r="P2460" s="44">
        <f>IFERROR(_xll.qlIndexFixing(ONIndex6M,I2460,TRUE,_xll.ohTrigger(RecalcTrigger,Trigger6M)),NA())</f>
        <v>1.5155613674284751E-2</v>
      </c>
      <c r="Q2460" s="183">
        <f>IFERROR(_xll.qlIndexFixing(ONIndex1Y,I2460,TRUE,_xll.ohTrigger(RecalcTrigger,Trigger1Y)),NA())</f>
        <v>1.5440312446681759E-2</v>
      </c>
    </row>
    <row r="2461" spans="2:17" x14ac:dyDescent="0.2">
      <c r="B2461" s="39" t="s">
        <v>42</v>
      </c>
      <c r="D2461" s="42">
        <f>_xll.qlCalendarAdvance(Calendar,$D2460,B2461,"f",FALSE)</f>
        <v>56633</v>
      </c>
      <c r="E2461" s="177">
        <f>_xll.qlInterestRateIndexValueDate(IndexON,D2461)</f>
        <v>56633</v>
      </c>
      <c r="F2461" s="193">
        <f>IFERROR(_xll.qlIndexFixing(IndexON,D2461,TRUE,_xll.ohTrigger(RecalcTrigger,TriggerON)),NA())</f>
        <v>1.4362904062572568E-2</v>
      </c>
      <c r="H2461" s="42">
        <f>_xll.qlCalendarAdvance(Calendar,$H2460,B2461,"f",FALSE)</f>
        <v>56633</v>
      </c>
      <c r="I2461" s="177">
        <f>_xll.qlInterestRateIndexValueDate(Index1M,$H2461)</f>
        <v>56635</v>
      </c>
      <c r="J2461" s="182">
        <f>IFERROR(_xll.qlIndexFixing(Index1M,$H2461,TRUE,_xll.ohTrigger(RecalcTrigger,Trigger1M)),NA())</f>
        <v>1.4174227172421006E-2</v>
      </c>
      <c r="K2461" s="44">
        <f>IFERROR(_xll.qlIndexFixing(Index3M,H2461,TRUE,_xll.ohTrigger(RecalcTrigger,Trigger3M)),NA())</f>
        <v>1.4470112855845763E-2</v>
      </c>
      <c r="L2461" s="44">
        <f>IFERROR(_xll.qlIndexFixing(Index6M,$H2461,TRUE,_xll.ohTrigger(RecalcTrigger,Trigger6M)),NA())</f>
        <v>1.5214067985806764E-2</v>
      </c>
      <c r="M2461" s="183">
        <f>IFERROR(_xll.qlIndexFixing(Index1Y,$H2461,TRUE,_xll.ohTrigger(RecalcTrigger,Trigger1Y)),NA())</f>
        <v>1.5390955402819352E-2</v>
      </c>
      <c r="N2461" s="182">
        <f>IFERROR(_xll.qlIndexFixing(ONIndex1M,I2461,TRUE,_xll.ohTrigger(RecalcTrigger,Trigger1M)),NA())</f>
        <v>1.418241701390599E-2</v>
      </c>
      <c r="O2461" s="44">
        <f>IFERROR(_xll.qlIndexFixing(ONIndex3M,I2461,TRUE,_xll.ohTrigger(RecalcTrigger,Trigger3M)),NA())</f>
        <v>1.4505204066912469E-2</v>
      </c>
      <c r="P2461" s="44">
        <f>IFERROR(_xll.qlIndexFixing(ONIndex6M,I2461,TRUE,_xll.ohTrigger(RecalcTrigger,Trigger6M)),NA())</f>
        <v>1.5155482370596829E-2</v>
      </c>
      <c r="Q2461" s="183">
        <f>IFERROR(_xll.qlIndexFixing(ONIndex1Y,I2461,TRUE,_xll.ohTrigger(RecalcTrigger,Trigger1Y)),NA())</f>
        <v>1.5435451348597695E-2</v>
      </c>
    </row>
    <row r="2462" spans="2:17" x14ac:dyDescent="0.2">
      <c r="B2462" s="39" t="s">
        <v>42</v>
      </c>
      <c r="D2462" s="42">
        <f>_xll.qlCalendarAdvance(Calendar,$D2461,B2462,"f",FALSE)</f>
        <v>56640</v>
      </c>
      <c r="E2462" s="177">
        <f>_xll.qlInterestRateIndexValueDate(IndexON,D2462)</f>
        <v>56640</v>
      </c>
      <c r="F2462" s="193">
        <f>IFERROR(_xll.qlIndexFixing(IndexON,D2462,TRUE,_xll.ohTrigger(RecalcTrigger,TriggerON)),NA())</f>
        <v>1.4352588713517633E-2</v>
      </c>
      <c r="H2462" s="42">
        <f>_xll.qlCalendarAdvance(Calendar,$H2461,B2462,"f",FALSE)</f>
        <v>56640</v>
      </c>
      <c r="I2462" s="177">
        <f>_xll.qlInterestRateIndexValueDate(Index1M,$H2462)</f>
        <v>56642</v>
      </c>
      <c r="J2462" s="182">
        <f>IFERROR(_xll.qlIndexFixing(Index1M,$H2462,TRUE,_xll.ohTrigger(RecalcTrigger,Trigger1M)),NA())</f>
        <v>1.4165315380395291E-2</v>
      </c>
      <c r="K2462" s="44">
        <f>IFERROR(_xll.qlIndexFixing(Index3M,H2462,TRUE,_xll.ohTrigger(RecalcTrigger,Trigger3M)),NA())</f>
        <v>1.4459451451736882E-2</v>
      </c>
      <c r="L2462" s="44">
        <f>IFERROR(_xll.qlIndexFixing(Index6M,$H2462,TRUE,_xll.ohTrigger(RecalcTrigger,Trigger6M)),NA())</f>
        <v>1.5214258020637949E-2</v>
      </c>
      <c r="M2462" s="183">
        <f>IFERROR(_xll.qlIndexFixing(Index1Y,$H2462,TRUE,_xll.ohTrigger(RecalcTrigger,Trigger1Y)),NA())</f>
        <v>1.538178600430567E-2</v>
      </c>
      <c r="N2462" s="182">
        <f>IFERROR(_xll.qlIndexFixing(ONIndex1M,I2462,TRUE,_xll.ohTrigger(RecalcTrigger,Trigger1M)),NA())</f>
        <v>1.4172205623772527E-2</v>
      </c>
      <c r="O2462" s="44">
        <f>IFERROR(_xll.qlIndexFixing(ONIndex3M,I2462,TRUE,_xll.ohTrigger(RecalcTrigger,Trigger3M)),NA())</f>
        <v>1.4494830904823175E-2</v>
      </c>
      <c r="P2462" s="44">
        <f>IFERROR(_xll.qlIndexFixing(ONIndex6M,I2462,TRUE,_xll.ohTrigger(RecalcTrigger,Trigger6M)),NA())</f>
        <v>1.5155374771307351E-2</v>
      </c>
      <c r="Q2462" s="183">
        <f>IFERROR(_xll.qlIndexFixing(ONIndex1Y,I2462,TRUE,_xll.ohTrigger(RecalcTrigger,Trigger1Y)),NA())</f>
        <v>1.5430570649872521E-2</v>
      </c>
    </row>
    <row r="2463" spans="2:17" x14ac:dyDescent="0.2">
      <c r="B2463" s="39" t="s">
        <v>42</v>
      </c>
      <c r="D2463" s="42">
        <f>_xll.qlCalendarAdvance(Calendar,$D2462,B2463,"f",FALSE)</f>
        <v>56647</v>
      </c>
      <c r="E2463" s="177">
        <f>_xll.qlInterestRateIndexValueDate(IndexON,D2463)</f>
        <v>56647</v>
      </c>
      <c r="F2463" s="193">
        <f>IFERROR(_xll.qlIndexFixing(IndexON,D2463,TRUE,_xll.ohTrigger(RecalcTrigger,TriggerON)),NA())</f>
        <v>1.4342229129526984E-2</v>
      </c>
      <c r="H2463" s="42">
        <f>_xll.qlCalendarAdvance(Calendar,$H2462,B2463,"f",FALSE)</f>
        <v>56647</v>
      </c>
      <c r="I2463" s="177">
        <f>_xll.qlInterestRateIndexValueDate(Index1M,$H2463)</f>
        <v>56649</v>
      </c>
      <c r="J2463" s="182">
        <f>IFERROR(_xll.qlIndexFixing(Index1M,$H2463,TRUE,_xll.ohTrigger(RecalcTrigger,Trigger1M)),NA())</f>
        <v>1.4155455823505747E-2</v>
      </c>
      <c r="K2463" s="44">
        <f>IFERROR(_xll.qlIndexFixing(Index3M,H2463,TRUE,_xll.ohTrigger(RecalcTrigger,Trigger3M)),NA())</f>
        <v>1.4449229625693763E-2</v>
      </c>
      <c r="L2463" s="44">
        <f>IFERROR(_xll.qlIndexFixing(Index6M,$H2463,TRUE,_xll.ohTrigger(RecalcTrigger,Trigger6M)),NA())</f>
        <v>1.5214472548338746E-2</v>
      </c>
      <c r="M2463" s="183">
        <f>IFERROR(_xll.qlIndexFixing(Index1Y,$H2463,TRUE,_xll.ohTrigger(RecalcTrigger,Trigger1Y)),NA())</f>
        <v>1.537239383929611E-2</v>
      </c>
      <c r="N2463" s="182">
        <f>IFERROR(_xll.qlIndexFixing(ONIndex1M,I2463,TRUE,_xll.ohTrigger(RecalcTrigger,Trigger1M)),NA())</f>
        <v>1.4161953423323936E-2</v>
      </c>
      <c r="O2463" s="44">
        <f>IFERROR(_xll.qlIndexFixing(ONIndex3M,I2463,TRUE,_xll.ohTrigger(RecalcTrigger,Trigger3M)),NA())</f>
        <v>1.4484414690931757E-2</v>
      </c>
      <c r="P2463" s="44">
        <f>IFERROR(_xll.qlIndexFixing(ONIndex6M,I2463,TRUE,_xll.ohTrigger(RecalcTrigger,Trigger6M)),NA())</f>
        <v>1.5155290922139741E-2</v>
      </c>
      <c r="Q2463" s="183">
        <f>IFERROR(_xll.qlIndexFixing(ONIndex1Y,I2463,TRUE,_xll.ohTrigger(RecalcTrigger,Trigger1Y)),NA())</f>
        <v>1.5425670324287211E-2</v>
      </c>
    </row>
    <row r="2464" spans="2:17" x14ac:dyDescent="0.2">
      <c r="B2464" s="39" t="s">
        <v>42</v>
      </c>
      <c r="D2464" s="42">
        <f>_xll.qlCalendarAdvance(Calendar,$D2463,B2464,"f",FALSE)</f>
        <v>56654</v>
      </c>
      <c r="E2464" s="177">
        <f>_xll.qlInterestRateIndexValueDate(IndexON,D2464)</f>
        <v>56654</v>
      </c>
      <c r="F2464" s="193">
        <f>IFERROR(_xll.qlIndexFixing(IndexON,D2464,TRUE,_xll.ohTrigger(RecalcTrigger,TriggerON)),NA())</f>
        <v>1.4331825253606212E-2</v>
      </c>
      <c r="H2464" s="42">
        <f>_xll.qlCalendarAdvance(Calendar,$H2463,B2464,"f",FALSE)</f>
        <v>56654</v>
      </c>
      <c r="I2464" s="177">
        <f>_xll.qlInterestRateIndexValueDate(Index1M,$H2464)</f>
        <v>56656</v>
      </c>
      <c r="J2464" s="182">
        <f>IFERROR(_xll.qlIndexFixing(Index1M,$H2464,TRUE,_xll.ohTrigger(RecalcTrigger,Trigger1M)),NA())</f>
        <v>1.414509620579921E-2</v>
      </c>
      <c r="K2464" s="44">
        <f>IFERROR(_xll.qlIndexFixing(Index3M,H2464,TRUE,_xll.ohTrigger(RecalcTrigger,Trigger3M)),NA())</f>
        <v>1.4438484708398973E-2</v>
      </c>
      <c r="L2464" s="44">
        <f>IFERROR(_xll.qlIndexFixing(Index6M,$H2464,TRUE,_xll.ohTrigger(RecalcTrigger,Trigger6M)),NA())</f>
        <v>1.5214711614671885E-2</v>
      </c>
      <c r="M2464" s="183">
        <f>IFERROR(_xll.qlIndexFixing(Index1Y,$H2464,TRUE,_xll.ohTrigger(RecalcTrigger,Trigger1Y)),NA())</f>
        <v>1.5362779862825734E-2</v>
      </c>
      <c r="N2464" s="182">
        <f>IFERROR(_xll.qlIndexFixing(ONIndex1M,I2464,TRUE,_xll.ohTrigger(RecalcTrigger,Trigger1M)),NA())</f>
        <v>1.4151660361001461E-2</v>
      </c>
      <c r="O2464" s="44">
        <f>IFERROR(_xll.qlIndexFixing(ONIndex3M,I2464,TRUE,_xll.ohTrigger(RecalcTrigger,Trigger3M)),NA())</f>
        <v>1.4473955368963232E-2</v>
      </c>
      <c r="P2464" s="44">
        <f>IFERROR(_xll.qlIndexFixing(ONIndex6M,I2464,TRUE,_xll.ohTrigger(RecalcTrigger,Trigger6M)),NA())</f>
        <v>1.5155230868497682E-2</v>
      </c>
      <c r="Q2464" s="183">
        <f>IFERROR(_xll.qlIndexFixing(ONIndex1Y,I2464,TRUE,_xll.ohTrigger(RecalcTrigger,Trigger1Y)),NA())</f>
        <v>1.5420750345382928E-2</v>
      </c>
    </row>
    <row r="2465" spans="2:17" x14ac:dyDescent="0.2">
      <c r="B2465" s="39" t="s">
        <v>42</v>
      </c>
      <c r="D2465" s="42">
        <f>_xll.qlCalendarAdvance(Calendar,$D2464,B2465,"f",FALSE)</f>
        <v>56661</v>
      </c>
      <c r="E2465" s="177">
        <f>_xll.qlInterestRateIndexValueDate(IndexON,D2465)</f>
        <v>56661</v>
      </c>
      <c r="F2465" s="193">
        <f>IFERROR(_xll.qlIndexFixing(IndexON,D2465,TRUE,_xll.ohTrigger(RecalcTrigger,TriggerON)),NA())</f>
        <v>1.4321377028601034E-2</v>
      </c>
      <c r="H2465" s="42">
        <f>_xll.qlCalendarAdvance(Calendar,$H2464,B2465,"f",FALSE)</f>
        <v>56661</v>
      </c>
      <c r="I2465" s="177">
        <f>_xll.qlInterestRateIndexValueDate(Index1M,$H2465)</f>
        <v>56663</v>
      </c>
      <c r="J2465" s="182">
        <f>IFERROR(_xll.qlIndexFixing(Index1M,$H2465,TRUE,_xll.ohTrigger(RecalcTrigger,Trigger1M)),NA())</f>
        <v>1.4134695568750466E-2</v>
      </c>
      <c r="K2465" s="44">
        <f>IFERROR(_xll.qlIndexFixing(Index3M,H2465,TRUE,_xll.ohTrigger(RecalcTrigger,Trigger3M)),NA())</f>
        <v>1.4427696179559246E-2</v>
      </c>
      <c r="L2465" s="44">
        <f>IFERROR(_xll.qlIndexFixing(Index6M,$H2465,TRUE,_xll.ohTrigger(RecalcTrigger,Trigger6M)),NA())</f>
        <v>1.5214975265401862E-2</v>
      </c>
      <c r="M2465" s="183">
        <f>IFERROR(_xll.qlIndexFixing(Index1Y,$H2465,TRUE,_xll.ohTrigger(RecalcTrigger,Trigger1Y)),NA())</f>
        <v>1.5352945032431058E-2</v>
      </c>
      <c r="N2465" s="182">
        <f>IFERROR(_xll.qlIndexFixing(ONIndex1M,I2465,TRUE,_xll.ohTrigger(RecalcTrigger,Trigger1M)),NA())</f>
        <v>1.4141326384766728E-2</v>
      </c>
      <c r="O2465" s="44">
        <f>IFERROR(_xll.qlIndexFixing(ONIndex3M,I2465,TRUE,_xll.ohTrigger(RecalcTrigger,Trigger3M)),NA())</f>
        <v>1.4463452882402805E-2</v>
      </c>
      <c r="P2465" s="44">
        <f>IFERROR(_xll.qlIndexFixing(ONIndex6M,I2465,TRUE,_xll.ohTrigger(RecalcTrigger,Trigger6M)),NA())</f>
        <v>1.5155194655624982E-2</v>
      </c>
      <c r="Q2465" s="183">
        <f>IFERROR(_xll.qlIndexFixing(ONIndex1Y,I2465,TRUE,_xll.ohTrigger(RecalcTrigger,Trigger1Y)),NA())</f>
        <v>1.5415810686780773E-2</v>
      </c>
    </row>
    <row r="2466" spans="2:17" x14ac:dyDescent="0.2">
      <c r="B2466" s="39" t="s">
        <v>42</v>
      </c>
      <c r="D2466" s="42">
        <f>_xll.qlCalendarAdvance(Calendar,$D2465,B2466,"f",FALSE)</f>
        <v>56668</v>
      </c>
      <c r="E2466" s="177">
        <f>_xll.qlInterestRateIndexValueDate(IndexON,D2466)</f>
        <v>56668</v>
      </c>
      <c r="F2466" s="193">
        <f>IFERROR(_xll.qlIndexFixing(IndexON,D2466,TRUE,_xll.ohTrigger(RecalcTrigger,TriggerON)),NA())</f>
        <v>1.4310884397197299E-2</v>
      </c>
      <c r="H2466" s="42">
        <f>_xll.qlCalendarAdvance(Calendar,$H2465,B2466,"f",FALSE)</f>
        <v>56668</v>
      </c>
      <c r="I2466" s="177">
        <f>_xll.qlInterestRateIndexValueDate(Index1M,$H2466)</f>
        <v>56670</v>
      </c>
      <c r="J2466" s="182">
        <f>IFERROR(_xll.qlIndexFixing(Index1M,$H2466,TRUE,_xll.ohTrigger(RecalcTrigger,Trigger1M)),NA())</f>
        <v>1.4124253860675142E-2</v>
      </c>
      <c r="K2466" s="44">
        <f>IFERROR(_xll.qlIndexFixing(Index3M,H2466,TRUE,_xll.ohTrigger(RecalcTrigger,Trigger3M)),NA())</f>
        <v>1.4416863983006479E-2</v>
      </c>
      <c r="L2466" s="44">
        <f>IFERROR(_xll.qlIndexFixing(Index6M,$H2466,TRUE,_xll.ohTrigger(RecalcTrigger,Trigger6M)),NA())</f>
        <v>1.5215263546293618E-2</v>
      </c>
      <c r="M2466" s="183">
        <f>IFERROR(_xll.qlIndexFixing(Index1Y,$H2466,TRUE,_xll.ohTrigger(RecalcTrigger,Trigger1Y)),NA())</f>
        <v>1.5342890308146985E-2</v>
      </c>
      <c r="N2466" s="182">
        <f>IFERROR(_xll.qlIndexFixing(ONIndex1M,I2466,TRUE,_xll.ohTrigger(RecalcTrigger,Trigger1M)),NA())</f>
        <v>1.4130951442981043E-2</v>
      </c>
      <c r="O2466" s="44">
        <f>IFERROR(_xll.qlIndexFixing(ONIndex3M,I2466,TRUE,_xll.ohTrigger(RecalcTrigger,Trigger3M)),NA())</f>
        <v>1.4452907174975493E-2</v>
      </c>
      <c r="P2466" s="44">
        <f>IFERROR(_xll.qlIndexFixing(ONIndex6M,I2466,TRUE,_xll.ohTrigger(RecalcTrigger,Trigger6M)),NA())</f>
        <v>1.5155182329005257E-2</v>
      </c>
      <c r="Q2466" s="183">
        <f>IFERROR(_xll.qlIndexFixing(ONIndex1Y,I2466,TRUE,_xll.ohTrigger(RecalcTrigger,Trigger1Y)),NA())</f>
        <v>1.5410851322021912E-2</v>
      </c>
    </row>
    <row r="2467" spans="2:17" x14ac:dyDescent="0.2">
      <c r="B2467" s="39" t="s">
        <v>42</v>
      </c>
      <c r="D2467" s="42">
        <f>_xll.qlCalendarAdvance(Calendar,$D2466,B2467,"f",FALSE)</f>
        <v>56675</v>
      </c>
      <c r="E2467" s="177">
        <f>_xll.qlInterestRateIndexValueDate(IndexON,D2467)</f>
        <v>56675</v>
      </c>
      <c r="F2467" s="193">
        <f>IFERROR(_xll.qlIndexFixing(IndexON,D2467,TRUE,_xll.ohTrigger(RecalcTrigger,TriggerON)),NA())</f>
        <v>1.430034730272034E-2</v>
      </c>
      <c r="H2467" s="42">
        <f>_xll.qlCalendarAdvance(Calendar,$H2466,B2467,"f",FALSE)</f>
        <v>56675</v>
      </c>
      <c r="I2467" s="177">
        <f>_xll.qlInterestRateIndexValueDate(Index1M,$H2467)</f>
        <v>56677</v>
      </c>
      <c r="J2467" s="182">
        <f>IFERROR(_xll.qlIndexFixing(Index1M,$H2467,TRUE,_xll.ohTrigger(RecalcTrigger,Trigger1M)),NA())</f>
        <v>1.4111865807006907E-2</v>
      </c>
      <c r="K2467" s="44">
        <f>IFERROR(_xll.qlIndexFixing(Index3M,H2467,TRUE,_xll.ohTrigger(RecalcTrigger,Trigger3M)),NA())</f>
        <v>1.440449502649587E-2</v>
      </c>
      <c r="L2467" s="44">
        <f>IFERROR(_xll.qlIndexFixing(Index6M,$H2467,TRUE,_xll.ohTrigger(RecalcTrigger,Trigger6M)),NA())</f>
        <v>1.5217336658667667E-2</v>
      </c>
      <c r="M2467" s="183">
        <f>IFERROR(_xll.qlIndexFixing(Index1Y,$H2467,TRUE,_xll.ohTrigger(RecalcTrigger,Trigger1Y)),NA())</f>
        <v>1.5330755471808101E-2</v>
      </c>
      <c r="N2467" s="182">
        <f>IFERROR(_xll.qlIndexFixing(ONIndex1M,I2467,TRUE,_xll.ohTrigger(RecalcTrigger,Trigger1M)),NA())</f>
        <v>1.4120535484165586E-2</v>
      </c>
      <c r="O2467" s="44">
        <f>IFERROR(_xll.qlIndexFixing(ONIndex3M,I2467,TRUE,_xll.ohTrigger(RecalcTrigger,Trigger3M)),NA())</f>
        <v>1.4442318190406311E-2</v>
      </c>
      <c r="P2467" s="44">
        <f>IFERROR(_xll.qlIndexFixing(ONIndex6M,I2467,TRUE,_xll.ohTrigger(RecalcTrigger,Trigger6M)),NA())</f>
        <v>1.515519393420206E-2</v>
      </c>
      <c r="Q2467" s="183">
        <f>IFERROR(_xll.qlIndexFixing(ONIndex1Y,I2467,TRUE,_xll.ohTrigger(RecalcTrigger,Trigger1Y)),NA())</f>
        <v>1.5405872224887318E-2</v>
      </c>
    </row>
    <row r="2468" spans="2:17" x14ac:dyDescent="0.2">
      <c r="B2468" s="39" t="s">
        <v>42</v>
      </c>
      <c r="D2468" s="42">
        <f>_xll.qlCalendarAdvance(Calendar,$D2467,B2468,"f",FALSE)</f>
        <v>56682</v>
      </c>
      <c r="E2468" s="177">
        <f>_xll.qlInterestRateIndexValueDate(IndexON,D2468)</f>
        <v>56682</v>
      </c>
      <c r="F2468" s="193">
        <f>IFERROR(_xll.qlIndexFixing(IndexON,D2468,TRUE,_xll.ohTrigger(RecalcTrigger,TriggerON)),NA())</f>
        <v>1.4289765687696132E-2</v>
      </c>
      <c r="H2468" s="42">
        <f>_xll.qlCalendarAdvance(Calendar,$H2467,B2468,"f",FALSE)</f>
        <v>56682</v>
      </c>
      <c r="I2468" s="177">
        <f>_xll.qlInterestRateIndexValueDate(Index1M,$H2468)</f>
        <v>56684</v>
      </c>
      <c r="J2468" s="182">
        <f>IFERROR(_xll.qlIndexFixing(Index1M,$H2468,TRUE,_xll.ohTrigger(RecalcTrigger,Trigger1M)),NA())</f>
        <v>1.4101328367236154E-2</v>
      </c>
      <c r="K2468" s="44">
        <f>IFERROR(_xll.qlIndexFixing(Index3M,H2468,TRUE,_xll.ohTrigger(RecalcTrigger,Trigger3M)),NA())</f>
        <v>1.4393564602168481E-2</v>
      </c>
      <c r="L2468" s="44">
        <f>IFERROR(_xll.qlIndexFixing(Index6M,$H2468,TRUE,_xll.ohTrigger(RecalcTrigger,Trigger6M)),NA())</f>
        <v>1.5217683321829928E-2</v>
      </c>
      <c r="M2468" s="183">
        <f>IFERROR(_xll.qlIndexFixing(Index1Y,$H2468,TRUE,_xll.ohTrigger(RecalcTrigger,Trigger1Y)),NA())</f>
        <v>1.5320214354470401E-2</v>
      </c>
      <c r="N2468" s="182">
        <f>IFERROR(_xll.qlIndexFixing(ONIndex1M,I2468,TRUE,_xll.ohTrigger(RecalcTrigger,Trigger1M)),NA())</f>
        <v>1.4110078456441855E-2</v>
      </c>
      <c r="O2468" s="44">
        <f>IFERROR(_xll.qlIndexFixing(ONIndex3M,I2468,TRUE,_xll.ohTrigger(RecalcTrigger,Trigger3M)),NA())</f>
        <v>1.4431685872420275E-2</v>
      </c>
      <c r="P2468" s="44">
        <f>IFERROR(_xll.qlIndexFixing(ONIndex6M,I2468,TRUE,_xll.ohTrigger(RecalcTrigger,Trigger6M)),NA())</f>
        <v>1.5155229516379265E-2</v>
      </c>
      <c r="Q2468" s="183">
        <f>IFERROR(_xll.qlIndexFixing(ONIndex1Y,I2468,TRUE,_xll.ohTrigger(RecalcTrigger,Trigger1Y)),NA())</f>
        <v>1.5400873368918155E-2</v>
      </c>
    </row>
    <row r="2469" spans="2:17" x14ac:dyDescent="0.2">
      <c r="B2469" s="39" t="s">
        <v>42</v>
      </c>
      <c r="D2469" s="42">
        <f>_xll.qlCalendarAdvance(Calendar,$D2468,B2469,"f",FALSE)</f>
        <v>56689</v>
      </c>
      <c r="E2469" s="177">
        <f>_xll.qlInterestRateIndexValueDate(IndexON,D2469)</f>
        <v>56689</v>
      </c>
      <c r="F2469" s="193">
        <f>IFERROR(_xll.qlIndexFixing(IndexON,D2469,TRUE,_xll.ohTrigger(RecalcTrigger,TriggerON)),NA())</f>
        <v>1.4279139495210202E-2</v>
      </c>
      <c r="H2469" s="42">
        <f>_xll.qlCalendarAdvance(Calendar,$H2468,B2469,"f",FALSE)</f>
        <v>56689</v>
      </c>
      <c r="I2469" s="177">
        <f>_xll.qlInterestRateIndexValueDate(Index1M,$H2469)</f>
        <v>56691</v>
      </c>
      <c r="J2469" s="182">
        <f>IFERROR(_xll.qlIndexFixing(Index1M,$H2469,TRUE,_xll.ohTrigger(RecalcTrigger,Trigger1M)),NA())</f>
        <v>1.4090265819642799E-2</v>
      </c>
      <c r="K2469" s="44">
        <f>IFERROR(_xll.qlIndexFixing(Index3M,H2469,TRUE,_xll.ohTrigger(RecalcTrigger,Trigger3M)),NA())</f>
        <v>1.4382590325355103E-2</v>
      </c>
      <c r="L2469" s="44">
        <f>IFERROR(_xll.qlIndexFixing(Index6M,$H2469,TRUE,_xll.ohTrigger(RecalcTrigger,Trigger6M)),NA())</f>
        <v>1.5218054774022374E-2</v>
      </c>
      <c r="M2469" s="183">
        <f>IFERROR(_xll.qlIndexFixing(Index1Y,$H2469,TRUE,_xll.ohTrigger(RecalcTrigger,Trigger1Y)),NA())</f>
        <v>1.5309458228944493E-2</v>
      </c>
      <c r="N2469" s="182">
        <f>IFERROR(_xll.qlIndexFixing(ONIndex1M,I2469,TRUE,_xll.ohTrigger(RecalcTrigger,Trigger1M)),NA())</f>
        <v>1.4099580308171156E-2</v>
      </c>
      <c r="O2469" s="44">
        <f>IFERROR(_xll.qlIndexFixing(ONIndex3M,I2469,TRUE,_xll.ohTrigger(RecalcTrigger,Trigger3M)),NA())</f>
        <v>1.4421010164582526E-2</v>
      </c>
      <c r="P2469" s="44">
        <f>IFERROR(_xll.qlIndexFixing(ONIndex6M,I2469,TRUE,_xll.ohTrigger(RecalcTrigger,Trigger6M)),NA())</f>
        <v>1.5155289121020488E-2</v>
      </c>
      <c r="Q2469" s="183">
        <f>IFERROR(_xll.qlIndexFixing(ONIndex1Y,I2469,TRUE,_xll.ohTrigger(RecalcTrigger,Trigger1Y)),NA())</f>
        <v>1.5395854727735525E-2</v>
      </c>
    </row>
    <row r="2470" spans="2:17" x14ac:dyDescent="0.2">
      <c r="B2470" s="39" t="s">
        <v>42</v>
      </c>
      <c r="D2470" s="42">
        <f>_xll.qlCalendarAdvance(Calendar,$D2469,B2470,"f",FALSE)</f>
        <v>56696</v>
      </c>
      <c r="E2470" s="177">
        <f>_xll.qlInterestRateIndexValueDate(IndexON,D2470)</f>
        <v>56696</v>
      </c>
      <c r="F2470" s="193">
        <f>IFERROR(_xll.qlIndexFixing(IndexON,D2470,TRUE,_xll.ohTrigger(RecalcTrigger,TriggerON)),NA())</f>
        <v>1.4268468667948397E-2</v>
      </c>
      <c r="H2470" s="42">
        <f>_xll.qlCalendarAdvance(Calendar,$H2469,B2470,"f",FALSE)</f>
        <v>56696</v>
      </c>
      <c r="I2470" s="177">
        <f>_xll.qlInterestRateIndexValueDate(Index1M,$H2470)</f>
        <v>56698</v>
      </c>
      <c r="J2470" s="182">
        <f>IFERROR(_xll.qlIndexFixing(Index1M,$H2470,TRUE,_xll.ohTrigger(RecalcTrigger,Trigger1M)),NA())</f>
        <v>1.4080129697951194E-2</v>
      </c>
      <c r="K2470" s="44">
        <f>IFERROR(_xll.qlIndexFixing(Index3M,H2470,TRUE,_xll.ohTrigger(RecalcTrigger,Trigger3M)),NA())</f>
        <v>1.4371572139902393E-2</v>
      </c>
      <c r="L2470" s="44">
        <f>IFERROR(_xll.qlIndexFixing(Index6M,$H2470,TRUE,_xll.ohTrigger(RecalcTrigger,Trigger6M)),NA())</f>
        <v>1.5218451007528595E-2</v>
      </c>
      <c r="M2470" s="183">
        <f>IFERROR(_xll.qlIndexFixing(Index1Y,$H2470,TRUE,_xll.ohTrigger(RecalcTrigger,Trigger1Y)),NA())</f>
        <v>1.5298488058324761E-2</v>
      </c>
      <c r="N2470" s="182">
        <f>IFERROR(_xll.qlIndexFixing(ONIndex1M,I2470,TRUE,_xll.ohTrigger(RecalcTrigger,Trigger1M)),NA())</f>
        <v>1.4089040987395052E-2</v>
      </c>
      <c r="O2470" s="44">
        <f>IFERROR(_xll.qlIndexFixing(ONIndex3M,I2470,TRUE,_xll.ohTrigger(RecalcTrigger,Trigger3M)),NA())</f>
        <v>1.4410291010618081E-2</v>
      </c>
      <c r="P2470" s="44">
        <f>IFERROR(_xll.qlIndexFixing(ONIndex6M,I2470,TRUE,_xll.ohTrigger(RecalcTrigger,Trigger6M)),NA())</f>
        <v>1.5155372793769217E-2</v>
      </c>
      <c r="Q2470" s="183">
        <f>IFERROR(_xll.qlIndexFixing(ONIndex1Y,I2470,TRUE,_xll.ohTrigger(RecalcTrigger,Trigger1Y)),NA())</f>
        <v>1.53908162751204E-2</v>
      </c>
    </row>
    <row r="2471" spans="2:17" x14ac:dyDescent="0.2">
      <c r="B2471" s="39" t="s">
        <v>42</v>
      </c>
      <c r="D2471" s="42">
        <f>_xll.qlCalendarAdvance(Calendar,$D2470,B2471,"f",FALSE)</f>
        <v>56703</v>
      </c>
      <c r="E2471" s="177">
        <f>_xll.qlInterestRateIndexValueDate(IndexON,D2471)</f>
        <v>56703</v>
      </c>
      <c r="F2471" s="193">
        <f>IFERROR(_xll.qlIndexFixing(IndexON,D2471,TRUE,_xll.ohTrigger(RecalcTrigger,TriggerON)),NA())</f>
        <v>1.4257753148916308E-2</v>
      </c>
      <c r="H2471" s="42">
        <f>_xll.qlCalendarAdvance(Calendar,$H2470,B2471,"f",FALSE)</f>
        <v>56703</v>
      </c>
      <c r="I2471" s="177">
        <f>_xll.qlInterestRateIndexValueDate(Index1M,$H2471)</f>
        <v>56705</v>
      </c>
      <c r="J2471" s="182">
        <f>IFERROR(_xll.qlIndexFixing(Index1M,$H2471,TRUE,_xll.ohTrigger(RecalcTrigger,Trigger1M)),NA())</f>
        <v>1.4069468365097149E-2</v>
      </c>
      <c r="K2471" s="44">
        <f>IFERROR(_xll.qlIndexFixing(Index3M,H2471,TRUE,_xll.ohTrigger(RecalcTrigger,Trigger3M)),NA())</f>
        <v>1.4361022356079967E-2</v>
      </c>
      <c r="L2471" s="44">
        <f>IFERROR(_xll.qlIndexFixing(Index6M,$H2471,TRUE,_xll.ohTrigger(RecalcTrigger,Trigger6M)),NA())</f>
        <v>1.5217793252284017E-2</v>
      </c>
      <c r="M2471" s="183">
        <f>IFERROR(_xll.qlIndexFixing(Index1Y,$H2471,TRUE,_xll.ohTrigger(RecalcTrigger,Trigger1Y)),NA())</f>
        <v>1.5286620525490929E-2</v>
      </c>
      <c r="N2471" s="182">
        <f>IFERROR(_xll.qlIndexFixing(ONIndex1M,I2471,TRUE,_xll.ohTrigger(RecalcTrigger,Trigger1M)),NA())</f>
        <v>1.4078460442554785E-2</v>
      </c>
      <c r="O2471" s="44">
        <f>IFERROR(_xll.qlIndexFixing(ONIndex3M,I2471,TRUE,_xll.ohTrigger(RecalcTrigger,Trigger3M)),NA())</f>
        <v>1.4399528354411828E-2</v>
      </c>
      <c r="P2471" s="44">
        <f>IFERROR(_xll.qlIndexFixing(ONIndex6M,I2471,TRUE,_xll.ohTrigger(RecalcTrigger,Trigger6M)),NA())</f>
        <v>1.5155480579709391E-2</v>
      </c>
      <c r="Q2471" s="183">
        <f>IFERROR(_xll.qlIndexFixing(ONIndex1Y,I2471,TRUE,_xll.ohTrigger(RecalcTrigger,Trigger1Y)),NA())</f>
        <v>1.5385757984454074E-2</v>
      </c>
    </row>
    <row r="2472" spans="2:17" x14ac:dyDescent="0.2">
      <c r="B2472" s="39" t="s">
        <v>42</v>
      </c>
      <c r="D2472" s="42">
        <f>_xll.qlCalendarAdvance(Calendar,$D2471,B2472,"f",FALSE)</f>
        <v>56710</v>
      </c>
      <c r="E2472" s="177">
        <f>_xll.qlInterestRateIndexValueDate(IndexON,D2472)</f>
        <v>56710</v>
      </c>
      <c r="F2472" s="193">
        <f>IFERROR(_xll.qlIndexFixing(IndexON,D2472,TRUE,_xll.ohTrigger(RecalcTrigger,TriggerON)),NA())</f>
        <v>1.4246992881199461E-2</v>
      </c>
      <c r="H2472" s="42">
        <f>_xll.qlCalendarAdvance(Calendar,$H2471,B2472,"f",FALSE)</f>
        <v>56710</v>
      </c>
      <c r="I2472" s="177">
        <f>_xll.qlInterestRateIndexValueDate(Index1M,$H2472)</f>
        <v>56712</v>
      </c>
      <c r="J2472" s="182">
        <f>IFERROR(_xll.qlIndexFixing(Index1M,$H2472,TRUE,_xll.ohTrigger(RecalcTrigger,Trigger1M)),NA())</f>
        <v>1.4058765631222991E-2</v>
      </c>
      <c r="K2472" s="44">
        <f>IFERROR(_xll.qlIndexFixing(Index3M,H2472,TRUE,_xll.ohTrigger(RecalcTrigger,Trigger3M)),NA())</f>
        <v>1.434991978183011E-2</v>
      </c>
      <c r="L2472" s="44">
        <f>IFERROR(_xll.qlIndexFixing(Index6M,$H2472,TRUE,_xll.ohTrigger(RecalcTrigger,Trigger6M)),NA())</f>
        <v>1.5218229063518112E-2</v>
      </c>
      <c r="M2472" s="183">
        <f>IFERROR(_xll.qlIndexFixing(Index1Y,$H2472,TRUE,_xll.ohTrigger(RecalcTrigger,Trigger1Y)),NA())</f>
        <v>1.527590944650456E-2</v>
      </c>
      <c r="N2472" s="182">
        <f>IFERROR(_xll.qlIndexFixing(ONIndex1M,I2472,TRUE,_xll.ohTrigger(RecalcTrigger,Trigger1M)),NA())</f>
        <v>1.40678386220916E-2</v>
      </c>
      <c r="O2472" s="44">
        <f>IFERROR(_xll.qlIndexFixing(ONIndex3M,I2472,TRUE,_xll.ohTrigger(RecalcTrigger,Trigger3M)),NA())</f>
        <v>1.4388722139448973E-2</v>
      </c>
      <c r="P2472" s="44">
        <f>IFERROR(_xll.qlIndexFixing(ONIndex6M,I2472,TRUE,_xll.ohTrigger(RecalcTrigger,Trigger6M)),NA())</f>
        <v>1.515561252440456E-2</v>
      </c>
      <c r="Q2472" s="183">
        <f>IFERROR(_xll.qlIndexFixing(ONIndex1Y,I2472,TRUE,_xll.ohTrigger(RecalcTrigger,Trigger1Y)),NA())</f>
        <v>1.5380679829677391E-2</v>
      </c>
    </row>
    <row r="2473" spans="2:17" x14ac:dyDescent="0.2">
      <c r="B2473" s="39" t="s">
        <v>42</v>
      </c>
      <c r="D2473" s="42">
        <f>_xll.qlCalendarAdvance(Calendar,$D2472,B2473,"f",FALSE)</f>
        <v>56717</v>
      </c>
      <c r="E2473" s="177">
        <f>_xll.qlInterestRateIndexValueDate(IndexON,D2473)</f>
        <v>56717</v>
      </c>
      <c r="F2473" s="193">
        <f>IFERROR(_xll.qlIndexFixing(IndexON,D2473,TRUE,_xll.ohTrigger(RecalcTrigger,TriggerON)),NA())</f>
        <v>1.4236187807403766E-2</v>
      </c>
      <c r="H2473" s="42">
        <f>_xll.qlCalendarAdvance(Calendar,$H2472,B2473,"f",FALSE)</f>
        <v>56717</v>
      </c>
      <c r="I2473" s="177">
        <f>_xll.qlInterestRateIndexValueDate(Index1M,$H2473)</f>
        <v>56719</v>
      </c>
      <c r="J2473" s="182">
        <f>IFERROR(_xll.qlIndexFixing(Index1M,$H2473,TRUE,_xll.ohTrigger(RecalcTrigger,Trigger1M)),NA())</f>
        <v>1.4048021444655057E-2</v>
      </c>
      <c r="K2473" s="44">
        <f>IFERROR(_xll.qlIndexFixing(Index3M,H2473,TRUE,_xll.ohTrigger(RecalcTrigger,Trigger3M)),NA())</f>
        <v>1.4338773135919648E-2</v>
      </c>
      <c r="L2473" s="44">
        <f>IFERROR(_xll.qlIndexFixing(Index6M,$H2473,TRUE,_xll.ohTrigger(RecalcTrigger,Trigger6M)),NA())</f>
        <v>1.5218681530887476E-2</v>
      </c>
      <c r="M2473" s="183">
        <f>IFERROR(_xll.qlIndexFixing(Index1Y,$H2473,TRUE,_xll.ohTrigger(RecalcTrigger,Trigger1Y)),NA())</f>
        <v>1.5264302943814095E-2</v>
      </c>
      <c r="N2473" s="182">
        <f>IFERROR(_xll.qlIndexFixing(ONIndex1M,I2473,TRUE,_xll.ohTrigger(RecalcTrigger,Trigger1M)),NA())</f>
        <v>1.4054121262363495E-2</v>
      </c>
      <c r="O2473" s="44">
        <f>IFERROR(_xll.qlIndexFixing(ONIndex3M,I2473,TRUE,_xll.ohTrigger(RecalcTrigger,Trigger3M)),NA())</f>
        <v>1.4374764339173396E-2</v>
      </c>
      <c r="P2473" s="44">
        <f>IFERROR(_xll.qlIndexFixing(ONIndex6M,I2473,TRUE,_xll.ohTrigger(RecalcTrigger,Trigger6M)),NA())</f>
        <v>1.5155817739209709E-2</v>
      </c>
      <c r="Q2473" s="183">
        <f>IFERROR(_xll.qlIndexFixing(ONIndex1Y,I2473,TRUE,_xll.ohTrigger(RecalcTrigger,Trigger1Y)),NA())</f>
        <v>1.5374121542723884E-2</v>
      </c>
    </row>
    <row r="2474" spans="2:17" x14ac:dyDescent="0.2">
      <c r="B2474" s="39" t="s">
        <v>42</v>
      </c>
      <c r="D2474" s="42">
        <f>_xll.qlCalendarAdvance(Calendar,$D2473,B2474,"f",FALSE)</f>
        <v>56724</v>
      </c>
      <c r="E2474" s="177">
        <f>_xll.qlInterestRateIndexValueDate(IndexON,D2474)</f>
        <v>56724</v>
      </c>
      <c r="F2474" s="193">
        <f>IFERROR(_xll.qlIndexFixing(IndexON,D2474,TRUE,_xll.ohTrigger(RecalcTrigger,TriggerON)),NA())</f>
        <v>1.4225337870454879E-2</v>
      </c>
      <c r="H2474" s="42">
        <f>_xll.qlCalendarAdvance(Calendar,$H2473,B2474,"f",FALSE)</f>
        <v>56724</v>
      </c>
      <c r="I2474" s="177">
        <f>_xll.qlInterestRateIndexValueDate(Index1M,$H2474)</f>
        <v>56726</v>
      </c>
      <c r="J2474" s="182">
        <f>IFERROR(_xll.qlIndexFixing(Index1M,$H2474,TRUE,_xll.ohTrigger(RecalcTrigger,Trigger1M)),NA())</f>
        <v>1.4037235753732169E-2</v>
      </c>
      <c r="K2474" s="44">
        <f>IFERROR(_xll.qlIndexFixing(Index3M,H2474,TRUE,_xll.ohTrigger(RecalcTrigger,Trigger3M)),NA())</f>
        <v>1.4327582362200086E-2</v>
      </c>
      <c r="L2474" s="44">
        <f>IFERROR(_xll.qlIndexFixing(Index6M,$H2474,TRUE,_xll.ohTrigger(RecalcTrigger,Trigger6M)),NA())</f>
        <v>1.5219146537059186E-2</v>
      </c>
      <c r="M2474" s="183">
        <f>IFERROR(_xll.qlIndexFixing(Index1Y,$H2474,TRUE,_xll.ohTrigger(RecalcTrigger,Trigger1Y)),NA())</f>
        <v>1.5252486273043953E-2</v>
      </c>
      <c r="N2474" s="182">
        <f>IFERROR(_xll.qlIndexFixing(ONIndex1M,I2474,TRUE,_xll.ohTrigger(RecalcTrigger,Trigger1M)),NA())</f>
        <v>1.4046470946862399E-2</v>
      </c>
      <c r="O2474" s="44">
        <f>IFERROR(_xll.qlIndexFixing(ONIndex3M,I2474,TRUE,_xll.ohTrigger(RecalcTrigger,Trigger3M)),NA())</f>
        <v>1.4366978808153519E-2</v>
      </c>
      <c r="P2474" s="44">
        <f>IFERROR(_xll.qlIndexFixing(ONIndex6M,I2474,TRUE,_xll.ohTrigger(RecalcTrigger,Trigger6M)),NA())</f>
        <v>1.5155949071594677E-2</v>
      </c>
      <c r="Q2474" s="183">
        <f>IFERROR(_xll.qlIndexFixing(ONIndex1Y,I2474,TRUE,_xll.ohTrigger(RecalcTrigger,Trigger1Y)),NA())</f>
        <v>1.5370463821717806E-2</v>
      </c>
    </row>
    <row r="2475" spans="2:17" x14ac:dyDescent="0.2">
      <c r="B2475" s="39" t="s">
        <v>42</v>
      </c>
      <c r="D2475" s="42">
        <f>_xll.qlCalendarAdvance(Calendar,$D2474,B2475,"f",FALSE)</f>
        <v>56731</v>
      </c>
      <c r="E2475" s="177">
        <f>_xll.qlInterestRateIndexValueDate(IndexON,D2475)</f>
        <v>56731</v>
      </c>
      <c r="F2475" s="193">
        <f>IFERROR(_xll.qlIndexFixing(IndexON,D2475,TRUE,_xll.ohTrigger(RecalcTrigger,TriggerON)),NA())</f>
        <v>1.4214443013358391E-2</v>
      </c>
      <c r="H2475" s="42">
        <f>_xll.qlCalendarAdvance(Calendar,$H2474,B2475,"f",FALSE)</f>
        <v>56731</v>
      </c>
      <c r="I2475" s="177">
        <f>_xll.qlInterestRateIndexValueDate(Index1M,$H2475)</f>
        <v>56733</v>
      </c>
      <c r="J2475" s="182">
        <f>IFERROR(_xll.qlIndexFixing(Index1M,$H2475,TRUE,_xll.ohTrigger(RecalcTrigger,Trigger1M)),NA())</f>
        <v>1.4026408506790655E-2</v>
      </c>
      <c r="K2475" s="44">
        <f>IFERROR(_xll.qlIndexFixing(Index3M,H2475,TRUE,_xll.ohTrigger(RecalcTrigger,Trigger3M)),NA())</f>
        <v>1.4316347404530838E-2</v>
      </c>
      <c r="L2475" s="44">
        <f>IFERROR(_xll.qlIndexFixing(Index6M,$H2475,TRUE,_xll.ohTrigger(RecalcTrigger,Trigger6M)),NA())</f>
        <v>1.5219619956754327E-2</v>
      </c>
      <c r="M2475" s="183">
        <f>IFERROR(_xll.qlIndexFixing(Index1Y,$H2475,TRUE,_xll.ohTrigger(RecalcTrigger,Trigger1Y)),NA())</f>
        <v>1.524266220408981E-2</v>
      </c>
      <c r="N2475" s="182">
        <f>IFERROR(_xll.qlIndexFixing(ONIndex1M,I2475,TRUE,_xll.ohTrigger(RecalcTrigger,Trigger1M)),NA())</f>
        <v>1.4035724988818998E-2</v>
      </c>
      <c r="O2475" s="44">
        <f>IFERROR(_xll.qlIndexFixing(ONIndex3M,I2475,TRUE,_xll.ohTrigger(RecalcTrigger,Trigger3M)),NA())</f>
        <v>1.4356041579191015E-2</v>
      </c>
      <c r="P2475" s="44">
        <f>IFERROR(_xll.qlIndexFixing(ONIndex6M,I2475,TRUE,_xll.ohTrigger(RecalcTrigger,Trigger6M)),NA())</f>
        <v>1.5156153764896985E-2</v>
      </c>
      <c r="Q2475" s="183">
        <f>IFERROR(_xll.qlIndexFixing(ONIndex1Y,I2475,TRUE,_xll.ohTrigger(RecalcTrigger,Trigger1Y)),NA())</f>
        <v>1.5365325916016914E-2</v>
      </c>
    </row>
    <row r="2476" spans="2:17" x14ac:dyDescent="0.2">
      <c r="B2476" s="39" t="s">
        <v>42</v>
      </c>
      <c r="D2476" s="42">
        <f>_xll.qlCalendarAdvance(Calendar,$D2475,B2476,"f",FALSE)</f>
        <v>56738</v>
      </c>
      <c r="E2476" s="177">
        <f>_xll.qlInterestRateIndexValueDate(IndexON,D2476)</f>
        <v>56738</v>
      </c>
      <c r="F2476" s="193">
        <f>IFERROR(_xll.qlIndexFixing(IndexON,D2476,TRUE,_xll.ohTrigger(RecalcTrigger,TriggerON)),NA())</f>
        <v>1.4203503178880084E-2</v>
      </c>
      <c r="H2476" s="42">
        <f>_xll.qlCalendarAdvance(Calendar,$H2475,B2476,"f",FALSE)</f>
        <v>56738</v>
      </c>
      <c r="I2476" s="177">
        <f>_xll.qlInterestRateIndexValueDate(Index1M,$H2476)</f>
        <v>56740</v>
      </c>
      <c r="J2476" s="182">
        <f>IFERROR(_xll.qlIndexFixing(Index1M,$H2476,TRUE,_xll.ohTrigger(RecalcTrigger,Trigger1M)),NA())</f>
        <v>1.4015539652171838E-2</v>
      </c>
      <c r="K2476" s="44">
        <f>IFERROR(_xll.qlIndexFixing(Index3M,H2476,TRUE,_xll.ohTrigger(RecalcTrigger,Trigger3M)),NA())</f>
        <v>1.4304537801517869E-2</v>
      </c>
      <c r="L2476" s="44">
        <f>IFERROR(_xll.qlIndexFixing(Index6M,$H2476,TRUE,_xll.ohTrigger(RecalcTrigger,Trigger6M)),NA())</f>
        <v>1.522117180110355E-2</v>
      </c>
      <c r="M2476" s="183">
        <f>IFERROR(_xll.qlIndexFixing(Index1Y,$H2476,TRUE,_xll.ohTrigger(RecalcTrigger,Trigger1Y)),NA())</f>
        <v>1.5228226331334744E-2</v>
      </c>
      <c r="N2476" s="182">
        <f>IFERROR(_xll.qlIndexFixing(ONIndex1M,I2476,TRUE,_xll.ohTrigger(RecalcTrigger,Trigger1M)),NA())</f>
        <v>1.4024937548038352E-2</v>
      </c>
      <c r="O2476" s="44">
        <f>IFERROR(_xll.qlIndexFixing(ONIndex3M,I2476,TRUE,_xll.ohTrigger(RecalcTrigger,Trigger3M)),NA())</f>
        <v>1.4345060566292034E-2</v>
      </c>
      <c r="P2476" s="44">
        <f>IFERROR(_xll.qlIndexFixing(ONIndex6M,I2476,TRUE,_xll.ohTrigger(RecalcTrigger,Trigger6M)),NA())</f>
        <v>1.5156382798728885E-2</v>
      </c>
      <c r="Q2476" s="183">
        <f>IFERROR(_xll.qlIndexFixing(ONIndex1Y,I2476,TRUE,_xll.ohTrigger(RecalcTrigger,Trigger1Y)),NA())</f>
        <v>1.5360168040370326E-2</v>
      </c>
    </row>
    <row r="2477" spans="2:17" x14ac:dyDescent="0.2">
      <c r="B2477" s="39" t="s">
        <v>42</v>
      </c>
      <c r="D2477" s="42">
        <f>_xll.qlCalendarAdvance(Calendar,$D2476,B2477,"f",FALSE)</f>
        <v>56745</v>
      </c>
      <c r="E2477" s="177">
        <f>_xll.qlInterestRateIndexValueDate(IndexON,D2477)</f>
        <v>56745</v>
      </c>
      <c r="F2477" s="193">
        <f>IFERROR(_xll.qlIndexFixing(IndexON,D2477,TRUE,_xll.ohTrigger(RecalcTrigger,TriggerON)),NA())</f>
        <v>1.4192518310025548E-2</v>
      </c>
      <c r="H2477" s="42">
        <f>_xll.qlCalendarAdvance(Calendar,$H2476,B2477,"f",FALSE)</f>
        <v>56745</v>
      </c>
      <c r="I2477" s="177">
        <f>_xll.qlInterestRateIndexValueDate(Index1M,$H2477)</f>
        <v>56747</v>
      </c>
      <c r="J2477" s="182">
        <f>IFERROR(_xll.qlIndexFixing(Index1M,$H2477,TRUE,_xll.ohTrigger(RecalcTrigger,Trigger1M)),NA())</f>
        <v>1.4004629138209546E-2</v>
      </c>
      <c r="K2477" s="44">
        <f>IFERROR(_xll.qlIndexFixing(Index3M,H2477,TRUE,_xll.ohTrigger(RecalcTrigger,Trigger3M)),NA())</f>
        <v>1.4293210683510837E-2</v>
      </c>
      <c r="L2477" s="44">
        <f>IFERROR(_xll.qlIndexFixing(Index6M,$H2477,TRUE,_xll.ohTrigger(RecalcTrigger,Trigger6M)),NA())</f>
        <v>1.5221644751264305E-2</v>
      </c>
      <c r="M2477" s="183">
        <f>IFERROR(_xll.qlIndexFixing(Index1Y,$H2477,TRUE,_xll.ohTrigger(RecalcTrigger,Trigger1Y)),NA())</f>
        <v>1.5215785018566474E-2</v>
      </c>
      <c r="N2477" s="182">
        <f>IFERROR(_xll.qlIndexFixing(ONIndex1M,I2477,TRUE,_xll.ohTrigger(RecalcTrigger,Trigger1M)),NA())</f>
        <v>1.4014108572881767E-2</v>
      </c>
      <c r="O2477" s="44">
        <f>IFERROR(_xll.qlIndexFixing(ONIndex3M,I2477,TRUE,_xll.ohTrigger(RecalcTrigger,Trigger3M)),NA())</f>
        <v>1.4334035713101656E-2</v>
      </c>
      <c r="P2477" s="44">
        <f>IFERROR(_xll.qlIndexFixing(ONIndex6M,I2477,TRUE,_xll.ohTrigger(RecalcTrigger,Trigger6M)),NA())</f>
        <v>1.5156636218174313E-2</v>
      </c>
      <c r="Q2477" s="183">
        <f>IFERROR(_xll.qlIndexFixing(ONIndex1Y,I2477,TRUE,_xll.ohTrigger(RecalcTrigger,Trigger1Y)),NA())</f>
        <v>1.5354990168878757E-2</v>
      </c>
    </row>
    <row r="2478" spans="2:17" x14ac:dyDescent="0.2">
      <c r="B2478" s="39" t="s">
        <v>42</v>
      </c>
      <c r="D2478" s="42">
        <f>_xll.qlCalendarAdvance(Calendar,$D2477,B2478,"f",FALSE)</f>
        <v>56752</v>
      </c>
      <c r="E2478" s="177">
        <f>_xll.qlInterestRateIndexValueDate(IndexON,D2478)</f>
        <v>56752</v>
      </c>
      <c r="F2478" s="193">
        <f>IFERROR(_xll.qlIndexFixing(IndexON,D2478,TRUE,_xll.ohTrigger(RecalcTrigger,TriggerON)),NA())</f>
        <v>1.4181488349640503E-2</v>
      </c>
      <c r="H2478" s="42">
        <f>_xll.qlCalendarAdvance(Calendar,$H2477,B2478,"f",FALSE)</f>
        <v>56752</v>
      </c>
      <c r="I2478" s="177">
        <f>_xll.qlInterestRateIndexValueDate(Index1M,$H2478)</f>
        <v>56754</v>
      </c>
      <c r="J2478" s="182">
        <f>IFERROR(_xll.qlIndexFixing(Index1M,$H2478,TRUE,_xll.ohTrigger(RecalcTrigger,Trigger1M)),NA())</f>
        <v>1.3993676913240105E-2</v>
      </c>
      <c r="K2478" s="44">
        <f>IFERROR(_xll.qlIndexFixing(Index3M,H2478,TRUE,_xll.ohTrigger(RecalcTrigger,Trigger3M)),NA())</f>
        <v>1.4281839207722878E-2</v>
      </c>
      <c r="L2478" s="44">
        <f>IFERROR(_xll.qlIndexFixing(Index6M,$H2478,TRUE,_xll.ohTrigger(RecalcTrigger,Trigger6M)),NA())</f>
        <v>1.5222112400317551E-2</v>
      </c>
      <c r="M2478" s="183">
        <f>IFERROR(_xll.qlIndexFixing(Index1Y,$H2478,TRUE,_xll.ohTrigger(RecalcTrigger,Trigger1Y)),NA())</f>
        <v>1.5203137454055998E-2</v>
      </c>
      <c r="N2478" s="182">
        <f>IFERROR(_xll.qlIndexFixing(ONIndex1M,I2478,TRUE,_xll.ohTrigger(RecalcTrigger,Trigger1M)),NA())</f>
        <v>1.4003238011790486E-2</v>
      </c>
      <c r="O2478" s="44">
        <f>IFERROR(_xll.qlIndexFixing(ONIndex3M,I2478,TRUE,_xll.ohTrigger(RecalcTrigger,Trigger3M)),NA())</f>
        <v>1.4322966963424832E-2</v>
      </c>
      <c r="P2478" s="44">
        <f>IFERROR(_xll.qlIndexFixing(ONIndex6M,I2478,TRUE,_xll.ohTrigger(RecalcTrigger,Trigger6M)),NA())</f>
        <v>1.5156914068876759E-2</v>
      </c>
      <c r="Q2478" s="183">
        <f>IFERROR(_xll.qlIndexFixing(ONIndex1Y,I2478,TRUE,_xll.ohTrigger(RecalcTrigger,Trigger1Y)),NA())</f>
        <v>1.534979227476363E-2</v>
      </c>
    </row>
    <row r="2479" spans="2:17" x14ac:dyDescent="0.2">
      <c r="B2479" s="39" t="s">
        <v>42</v>
      </c>
      <c r="D2479" s="42">
        <f>_xll.qlCalendarAdvance(Calendar,$D2478,B2479,"f",FALSE)</f>
        <v>56759</v>
      </c>
      <c r="E2479" s="177">
        <f>_xll.qlInterestRateIndexValueDate(IndexON,D2479)</f>
        <v>56759</v>
      </c>
      <c r="F2479" s="193">
        <f>IFERROR(_xll.qlIndexFixing(IndexON,D2479,TRUE,_xll.ohTrigger(RecalcTrigger,TriggerON)),NA())</f>
        <v>1.4170413240650603E-2</v>
      </c>
      <c r="H2479" s="42">
        <f>_xll.qlCalendarAdvance(Calendar,$H2478,B2479,"f",FALSE)</f>
        <v>56759</v>
      </c>
      <c r="I2479" s="177">
        <f>_xll.qlInterestRateIndexValueDate(Index1M,$H2479)</f>
        <v>56761</v>
      </c>
      <c r="J2479" s="182">
        <f>IFERROR(_xll.qlIndexFixing(Index1M,$H2479,TRUE,_xll.ohTrigger(RecalcTrigger,Trigger1M)),NA())</f>
        <v>1.3982682925609835E-2</v>
      </c>
      <c r="K2479" s="44">
        <f>IFERROR(_xll.qlIndexFixing(Index3M,H2479,TRUE,_xll.ohTrigger(RecalcTrigger,Trigger3M)),NA())</f>
        <v>1.4270423318019764E-2</v>
      </c>
      <c r="L2479" s="44">
        <f>IFERROR(_xll.qlIndexFixing(Index6M,$H2479,TRUE,_xll.ohTrigger(RecalcTrigger,Trigger6M)),NA())</f>
        <v>1.5222570655128423E-2</v>
      </c>
      <c r="M2479" s="183">
        <f>IFERROR(_xll.qlIndexFixing(Index1Y,$H2479,TRUE,_xll.ohTrigger(RecalcTrigger,Trigger1Y)),NA())</f>
        <v>1.5190284623015445E-2</v>
      </c>
      <c r="N2479" s="182">
        <f>IFERROR(_xll.qlIndexFixing(ONIndex1M,I2479,TRUE,_xll.ohTrigger(RecalcTrigger,Trigger1M)),NA())</f>
        <v>1.3992325812886008E-2</v>
      </c>
      <c r="O2479" s="44">
        <f>IFERROR(_xll.qlIndexFixing(ONIndex3M,I2479,TRUE,_xll.ohTrigger(RecalcTrigger,Trigger3M)),NA())</f>
        <v>1.4311854260666834E-2</v>
      </c>
      <c r="P2479" s="44">
        <f>IFERROR(_xll.qlIndexFixing(ONIndex6M,I2479,TRUE,_xll.ohTrigger(RecalcTrigger,Trigger6M)),NA())</f>
        <v>1.5157216396159967E-2</v>
      </c>
      <c r="Q2479" s="183">
        <f>IFERROR(_xll.qlIndexFixing(ONIndex1Y,I2479,TRUE,_xll.ohTrigger(RecalcTrigger,Trigger1Y)),NA())</f>
        <v>1.5344574331805916E-2</v>
      </c>
    </row>
    <row r="2480" spans="2:17" x14ac:dyDescent="0.2">
      <c r="B2480" s="39" t="s">
        <v>42</v>
      </c>
      <c r="D2480" s="42">
        <f>_xll.qlCalendarAdvance(Calendar,$D2479,B2480,"f",FALSE)</f>
        <v>56766</v>
      </c>
      <c r="E2480" s="177">
        <f>_xll.qlInterestRateIndexValueDate(IndexON,D2480)</f>
        <v>56766</v>
      </c>
      <c r="F2480" s="193">
        <f>IFERROR(_xll.qlIndexFixing(IndexON,D2480,TRUE,_xll.ohTrigger(RecalcTrigger,TriggerON)),NA())</f>
        <v>1.4159292925821632E-2</v>
      </c>
      <c r="H2480" s="42">
        <f>_xll.qlCalendarAdvance(Calendar,$H2479,B2480,"f",FALSE)</f>
        <v>56766</v>
      </c>
      <c r="I2480" s="177">
        <f>_xll.qlInterestRateIndexValueDate(Index1M,$H2480)</f>
        <v>56768</v>
      </c>
      <c r="J2480" s="182">
        <f>IFERROR(_xll.qlIndexFixing(Index1M,$H2480,TRUE,_xll.ohTrigger(RecalcTrigger,Trigger1M)),NA())</f>
        <v>1.397164712365756E-2</v>
      </c>
      <c r="K2480" s="44">
        <f>IFERROR(_xll.qlIndexFixing(Index3M,H2480,TRUE,_xll.ohTrigger(RecalcTrigger,Trigger3M)),NA())</f>
        <v>1.4258962958273351E-2</v>
      </c>
      <c r="L2480" s="44">
        <f>IFERROR(_xll.qlIndexFixing(Index6M,$H2480,TRUE,_xll.ohTrigger(RecalcTrigger,Trigger6M)),NA())</f>
        <v>1.522196831720032E-2</v>
      </c>
      <c r="M2480" s="183">
        <f>IFERROR(_xll.qlIndexFixing(Index1Y,$H2480,TRUE,_xll.ohTrigger(RecalcTrigger,Trigger1Y)),NA())</f>
        <v>1.5177227513104116E-2</v>
      </c>
      <c r="N2480" s="182">
        <f>IFERROR(_xll.qlIndexFixing(ONIndex1M,I2480,TRUE,_xll.ohTrigger(RecalcTrigger,Trigger1M)),NA())</f>
        <v>1.3981371924289832E-2</v>
      </c>
      <c r="O2480" s="44">
        <f>IFERROR(_xll.qlIndexFixing(ONIndex3M,I2480,TRUE,_xll.ohTrigger(RecalcTrigger,Trigger3M)),NA())</f>
        <v>1.4300697548872421E-2</v>
      </c>
      <c r="P2480" s="44">
        <f>IFERROR(_xll.qlIndexFixing(ONIndex6M,I2480,TRUE,_xll.ohTrigger(RecalcTrigger,Trigger6M)),NA())</f>
        <v>1.5157543245347682E-2</v>
      </c>
      <c r="Q2480" s="183">
        <f>IFERROR(_xll.qlIndexFixing(ONIndex1Y,I2480,TRUE,_xll.ohTrigger(RecalcTrigger,Trigger1Y)),NA())</f>
        <v>1.5339336313786589E-2</v>
      </c>
    </row>
    <row r="2481" spans="2:17" x14ac:dyDescent="0.2">
      <c r="B2481" s="39" t="s">
        <v>42</v>
      </c>
      <c r="D2481" s="42">
        <f>_xll.qlCalendarAdvance(Calendar,$D2480,B2481,"f",FALSE)</f>
        <v>56773</v>
      </c>
      <c r="E2481" s="177">
        <f>_xll.qlInterestRateIndexValueDate(IndexON,D2481)</f>
        <v>56773</v>
      </c>
      <c r="F2481" s="193">
        <f>IFERROR(_xll.qlIndexFixing(IndexON,D2481,TRUE,_xll.ohTrigger(RecalcTrigger,TriggerON)),NA())</f>
        <v>1.4148127348239115E-2</v>
      </c>
      <c r="H2481" s="42">
        <f>_xll.qlCalendarAdvance(Calendar,$H2480,B2481,"f",FALSE)</f>
        <v>56773</v>
      </c>
      <c r="I2481" s="177">
        <f>_xll.qlInterestRateIndexValueDate(Index1M,$H2481)</f>
        <v>56775</v>
      </c>
      <c r="J2481" s="182">
        <f>IFERROR(_xll.qlIndexFixing(Index1M,$H2481,TRUE,_xll.ohTrigger(RecalcTrigger,Trigger1M)),NA())</f>
        <v>1.3960569455717109E-2</v>
      </c>
      <c r="K2481" s="44">
        <f>IFERROR(_xll.qlIndexFixing(Index3M,H2481,TRUE,_xll.ohTrigger(RecalcTrigger,Trigger3M)),NA())</f>
        <v>1.4247458072354623E-2</v>
      </c>
      <c r="L2481" s="44">
        <f>IFERROR(_xll.qlIndexFixing(Index6M,$H2481,TRUE,_xll.ohTrigger(RecalcTrigger,Trigger6M)),NA())</f>
        <v>1.5222405142287024E-2</v>
      </c>
      <c r="M2481" s="183">
        <f>IFERROR(_xll.qlIndexFixing(Index1Y,$H2481,TRUE,_xll.ohTrigger(RecalcTrigger,Trigger1Y)),NA())</f>
        <v>1.5163967114424142E-2</v>
      </c>
      <c r="N2481" s="182">
        <f>IFERROR(_xll.qlIndexFixing(ONIndex1M,I2481,TRUE,_xll.ohTrigger(RecalcTrigger,Trigger1M)),NA())</f>
        <v>1.3970376294603071E-2</v>
      </c>
      <c r="O2481" s="44">
        <f>IFERROR(_xll.qlIndexFixing(ONIndex3M,I2481,TRUE,_xll.ohTrigger(RecalcTrigger,Trigger3M)),NA())</f>
        <v>1.42894967715268E-2</v>
      </c>
      <c r="P2481" s="44">
        <f>IFERROR(_xll.qlIndexFixing(ONIndex6M,I2481,TRUE,_xll.ohTrigger(RecalcTrigger,Trigger6M)),NA())</f>
        <v>1.5157894662243265E-2</v>
      </c>
      <c r="Q2481" s="183">
        <f>IFERROR(_xll.qlIndexFixing(ONIndex1Y,I2481,TRUE,_xll.ohTrigger(RecalcTrigger,Trigger1Y)),NA())</f>
        <v>1.5334078194166878E-2</v>
      </c>
    </row>
    <row r="2482" spans="2:17" x14ac:dyDescent="0.2">
      <c r="B2482" s="39" t="s">
        <v>42</v>
      </c>
      <c r="D2482" s="42">
        <f>_xll.qlCalendarAdvance(Calendar,$D2481,B2482,"f",FALSE)</f>
        <v>56780</v>
      </c>
      <c r="E2482" s="177">
        <f>_xll.qlInterestRateIndexValueDate(IndexON,D2482)</f>
        <v>56780</v>
      </c>
      <c r="F2482" s="193">
        <f>IFERROR(_xll.qlIndexFixing(IndexON,D2482,TRUE,_xll.ohTrigger(RecalcTrigger,TriggerON)),NA())</f>
        <v>1.4136916450588899E-2</v>
      </c>
      <c r="H2482" s="42">
        <f>_xll.qlCalendarAdvance(Calendar,$H2481,B2482,"f",FALSE)</f>
        <v>56780</v>
      </c>
      <c r="I2482" s="177">
        <f>_xll.qlInterestRateIndexValueDate(Index1M,$H2482)</f>
        <v>56782</v>
      </c>
      <c r="J2482" s="182">
        <f>IFERROR(_xll.qlIndexFixing(Index1M,$H2482,TRUE,_xll.ohTrigger(RecalcTrigger,Trigger1M)),NA())</f>
        <v>1.3949449870132302E-2</v>
      </c>
      <c r="K2482" s="44">
        <f>IFERROR(_xll.qlIndexFixing(Index3M,H2482,TRUE,_xll.ohTrigger(RecalcTrigger,Trigger3M)),NA())</f>
        <v>1.4235908604134567E-2</v>
      </c>
      <c r="L2482" s="44">
        <f>IFERROR(_xll.qlIndexFixing(Index6M,$H2482,TRUE,_xll.ohTrigger(RecalcTrigger,Trigger6M)),NA())</f>
        <v>1.5222821281501478E-2</v>
      </c>
      <c r="M2482" s="183">
        <f>IFERROR(_xll.qlIndexFixing(Index1Y,$H2482,TRUE,_xll.ohTrigger(RecalcTrigger,Trigger1Y)),NA())</f>
        <v>1.5150504419521354E-2</v>
      </c>
      <c r="N2482" s="182">
        <f>IFERROR(_xll.qlIndexFixing(ONIndex1M,I2482,TRUE,_xll.ohTrigger(RecalcTrigger,Trigger1M)),NA())</f>
        <v>1.3959338872107097E-2</v>
      </c>
      <c r="O2482" s="44">
        <f>IFERROR(_xll.qlIndexFixing(ONIndex3M,I2482,TRUE,_xll.ohTrigger(RecalcTrigger,Trigger3M)),NA())</f>
        <v>1.4278251872354986E-2</v>
      </c>
      <c r="P2482" s="44">
        <f>IFERROR(_xll.qlIndexFixing(ONIndex6M,I2482,TRUE,_xll.ohTrigger(RecalcTrigger,Trigger6M)),NA())</f>
        <v>1.5158270691770781E-2</v>
      </c>
      <c r="Q2482" s="183">
        <f>IFERROR(_xll.qlIndexFixing(ONIndex1Y,I2482,TRUE,_xll.ohTrigger(RecalcTrigger,Trigger1Y)),NA())</f>
        <v>1.532879994664782E-2</v>
      </c>
    </row>
    <row r="2483" spans="2:17" x14ac:dyDescent="0.2">
      <c r="B2483" s="39" t="s">
        <v>42</v>
      </c>
      <c r="D2483" s="42">
        <f>_xll.qlCalendarAdvance(Calendar,$D2482,B2483,"f",FALSE)</f>
        <v>56787</v>
      </c>
      <c r="E2483" s="177">
        <f>_xll.qlInterestRateIndexValueDate(IndexON,D2483)</f>
        <v>56787</v>
      </c>
      <c r="F2483" s="193">
        <f>IFERROR(_xll.qlIndexFixing(IndexON,D2483,TRUE,_xll.ohTrigger(RecalcTrigger,TriggerON)),NA())</f>
        <v>1.4125660176036448E-2</v>
      </c>
      <c r="H2483" s="42">
        <f>_xll.qlCalendarAdvance(Calendar,$H2482,B2483,"f",FALSE)</f>
        <v>56787</v>
      </c>
      <c r="I2483" s="177">
        <f>_xll.qlInterestRateIndexValueDate(Index1M,$H2483)</f>
        <v>56789</v>
      </c>
      <c r="J2483" s="182">
        <f>IFERROR(_xll.qlIndexFixing(Index1M,$H2483,TRUE,_xll.ohTrigger(RecalcTrigger,Trigger1M)),NA())</f>
        <v>1.3938288315254455E-2</v>
      </c>
      <c r="K2483" s="44">
        <f>IFERROR(_xll.qlIndexFixing(Index3M,H2483,TRUE,_xll.ohTrigger(RecalcTrigger,Trigger3M)),NA())</f>
        <v>1.4224314497489381E-2</v>
      </c>
      <c r="L2483" s="44">
        <f>IFERROR(_xll.qlIndexFixing(Index6M,$H2483,TRUE,_xll.ohTrigger(RecalcTrigger,Trigger6M)),NA())</f>
        <v>1.5223212546011231E-2</v>
      </c>
      <c r="M2483" s="183">
        <f>IFERROR(_xll.qlIndexFixing(Index1Y,$H2483,TRUE,_xll.ohTrigger(RecalcTrigger,Trigger1Y)),NA())</f>
        <v>1.5136840423382448E-2</v>
      </c>
      <c r="N2483" s="182">
        <f>IFERROR(_xll.qlIndexFixing(ONIndex1M,I2483,TRUE,_xll.ohTrigger(RecalcTrigger,Trigger1M)),NA())</f>
        <v>1.3948259604763535E-2</v>
      </c>
      <c r="O2483" s="44">
        <f>IFERROR(_xll.qlIndexFixing(ONIndex3M,I2483,TRUE,_xll.ohTrigger(RecalcTrigger,Trigger3M)),NA())</f>
        <v>1.4266962795081994E-2</v>
      </c>
      <c r="P2483" s="44">
        <f>IFERROR(_xll.qlIndexFixing(ONIndex6M,I2483,TRUE,_xll.ohTrigger(RecalcTrigger,Trigger6M)),NA())</f>
        <v>1.5158671379573718E-2</v>
      </c>
      <c r="Q2483" s="183">
        <f>IFERROR(_xll.qlIndexFixing(ONIndex1Y,I2483,TRUE,_xll.ohTrigger(RecalcTrigger,Trigger1Y)),NA())</f>
        <v>1.5323501544930451E-2</v>
      </c>
    </row>
    <row r="2484" spans="2:17" x14ac:dyDescent="0.2">
      <c r="B2484" s="39" t="s">
        <v>42</v>
      </c>
      <c r="D2484" s="42">
        <f>_xll.qlCalendarAdvance(Calendar,$D2483,B2484,"f",FALSE)</f>
        <v>56794</v>
      </c>
      <c r="E2484" s="177">
        <f>_xll.qlInterestRateIndexValueDate(IndexON,D2484)</f>
        <v>56794</v>
      </c>
      <c r="F2484" s="193">
        <f>IFERROR(_xll.qlIndexFixing(IndexON,D2484,TRUE,_xll.ohTrigger(RecalcTrigger,TriggerON)),NA())</f>
        <v>1.4114358467107735E-2</v>
      </c>
      <c r="H2484" s="42">
        <f>_xll.qlCalendarAdvance(Calendar,$H2483,B2484,"f",FALSE)</f>
        <v>56794</v>
      </c>
      <c r="I2484" s="177">
        <f>_xll.qlInterestRateIndexValueDate(Index1M,$H2484)</f>
        <v>56796</v>
      </c>
      <c r="J2484" s="182">
        <f>IFERROR(_xll.qlIndexFixing(Index1M,$H2484,TRUE,_xll.ohTrigger(RecalcTrigger,Trigger1M)),NA())</f>
        <v>1.3927084739417395E-2</v>
      </c>
      <c r="K2484" s="44">
        <f>IFERROR(_xll.qlIndexFixing(Index3M,H2484,TRUE,_xll.ohTrigger(RecalcTrigger,Trigger3M)),NA())</f>
        <v>1.4212676513607567E-2</v>
      </c>
      <c r="L2484" s="44">
        <f>IFERROR(_xll.qlIndexFixing(Index6M,$H2484,TRUE,_xll.ohTrigger(RecalcTrigger,Trigger6M)),NA())</f>
        <v>1.5224577208601047E-2</v>
      </c>
      <c r="M2484" s="183">
        <f>IFERROR(_xll.qlIndexFixing(Index1Y,$H2484,TRUE,_xll.ohTrigger(RecalcTrigger,Trigger1Y)),NA())</f>
        <v>1.5122976123430224E-2</v>
      </c>
      <c r="N2484" s="182">
        <f>IFERROR(_xll.qlIndexFixing(ONIndex1M,I2484,TRUE,_xll.ohTrigger(RecalcTrigger,Trigger1M)),NA())</f>
        <v>1.3937138441173502E-2</v>
      </c>
      <c r="O2484" s="44">
        <f>IFERROR(_xll.qlIndexFixing(ONIndex3M,I2484,TRUE,_xll.ohTrigger(RecalcTrigger,Trigger3M)),NA())</f>
        <v>1.4255629483272969E-2</v>
      </c>
      <c r="P2484" s="44">
        <f>IFERROR(_xll.qlIndexFixing(ONIndex6M,I2484,TRUE,_xll.ohTrigger(RecalcTrigger,Trigger6M)),NA())</f>
        <v>1.5159096770975822E-2</v>
      </c>
      <c r="Q2484" s="183">
        <f>IFERROR(_xll.qlIndexFixing(ONIndex1Y,I2484,TRUE,_xll.ohTrigger(RecalcTrigger,Trigger1Y)),NA())</f>
        <v>1.5318182962476001E-2</v>
      </c>
    </row>
    <row r="2485" spans="2:17" x14ac:dyDescent="0.2">
      <c r="B2485" s="39" t="s">
        <v>42</v>
      </c>
      <c r="D2485" s="42">
        <f>_xll.qlCalendarAdvance(Calendar,$D2484,B2485,"f",FALSE)</f>
        <v>56801</v>
      </c>
      <c r="E2485" s="177">
        <f>_xll.qlInterestRateIndexValueDate(IndexON,D2485)</f>
        <v>56801</v>
      </c>
      <c r="F2485" s="193">
        <f>IFERROR(_xll.qlIndexFixing(IndexON,D2485,TRUE,_xll.ohTrigger(RecalcTrigger,TriggerON)),NA())</f>
        <v>1.4103011266968224E-2</v>
      </c>
      <c r="H2485" s="42">
        <f>_xll.qlCalendarAdvance(Calendar,$H2484,B2485,"f",FALSE)</f>
        <v>56801</v>
      </c>
      <c r="I2485" s="177">
        <f>_xll.qlInterestRateIndexValueDate(Index1M,$H2485)</f>
        <v>56803</v>
      </c>
      <c r="J2485" s="182">
        <f>IFERROR(_xll.qlIndexFixing(Index1M,$H2485,TRUE,_xll.ohTrigger(RecalcTrigger,Trigger1M)),NA())</f>
        <v>1.3915839090962445E-2</v>
      </c>
      <c r="K2485" s="44">
        <f>IFERROR(_xll.qlIndexFixing(Index3M,H2485,TRUE,_xll.ohTrigger(RecalcTrigger,Trigger3M)),NA())</f>
        <v>1.420099868601829E-2</v>
      </c>
      <c r="L2485" s="44">
        <f>IFERROR(_xll.qlIndexFixing(Index6M,$H2485,TRUE,_xll.ohTrigger(RecalcTrigger,Trigger6M)),NA())</f>
        <v>1.5224892704361318E-2</v>
      </c>
      <c r="M2485" s="183">
        <f>IFERROR(_xll.qlIndexFixing(Index1Y,$H2485,TRUE,_xll.ohTrigger(RecalcTrigger,Trigger1Y)),NA())</f>
        <v>1.510891251952466E-2</v>
      </c>
      <c r="N2485" s="182">
        <f>IFERROR(_xll.qlIndexFixing(ONIndex1M,I2485,TRUE,_xll.ohTrigger(RecalcTrigger,Trigger1M)),NA())</f>
        <v>1.3925975329458495E-2</v>
      </c>
      <c r="O2485" s="44">
        <f>IFERROR(_xll.qlIndexFixing(ONIndex3M,I2485,TRUE,_xll.ohTrigger(RecalcTrigger,Trigger3M)),NA())</f>
        <v>1.4244251880972669E-2</v>
      </c>
      <c r="P2485" s="44">
        <f>IFERROR(_xll.qlIndexFixing(ONIndex6M,I2485,TRUE,_xll.ohTrigger(RecalcTrigger,Trigger6M)),NA())</f>
        <v>1.5159546911700517E-2</v>
      </c>
      <c r="Q2485" s="183">
        <f>IFERROR(_xll.qlIndexFixing(ONIndex1Y,I2485,TRUE,_xll.ohTrigger(RecalcTrigger,Trigger1Y)),NA())</f>
        <v>1.5312844172985507E-2</v>
      </c>
    </row>
    <row r="2486" spans="2:17" x14ac:dyDescent="0.2">
      <c r="B2486" s="39" t="s">
        <v>42</v>
      </c>
      <c r="D2486" s="42">
        <f>_xll.qlCalendarAdvance(Calendar,$D2485,B2486,"f",FALSE)</f>
        <v>56808</v>
      </c>
      <c r="E2486" s="177">
        <f>_xll.qlInterestRateIndexValueDate(IndexON,D2486)</f>
        <v>56808</v>
      </c>
      <c r="F2486" s="193">
        <f>IFERROR(_xll.qlIndexFixing(IndexON,D2486,TRUE,_xll.ohTrigger(RecalcTrigger,TriggerON)),NA())</f>
        <v>1.4091618518303761E-2</v>
      </c>
      <c r="H2486" s="42">
        <f>_xll.qlCalendarAdvance(Calendar,$H2485,B2486,"f",FALSE)</f>
        <v>56808</v>
      </c>
      <c r="I2486" s="177">
        <f>_xll.qlInterestRateIndexValueDate(Index1M,$H2486)</f>
        <v>56810</v>
      </c>
      <c r="J2486" s="182">
        <f>IFERROR(_xll.qlIndexFixing(Index1M,$H2486,TRUE,_xll.ohTrigger(RecalcTrigger,Trigger1M)),NA())</f>
        <v>1.3904551318238423E-2</v>
      </c>
      <c r="K2486" s="44">
        <f>IFERROR(_xll.qlIndexFixing(Index3M,H2486,TRUE,_xll.ohTrigger(RecalcTrigger,Trigger3M)),NA())</f>
        <v>1.4189285874122257E-2</v>
      </c>
      <c r="L2486" s="44">
        <f>IFERROR(_xll.qlIndexFixing(Index6M,$H2486,TRUE,_xll.ohTrigger(RecalcTrigger,Trigger6M)),NA())</f>
        <v>1.5225169935065517E-2</v>
      </c>
      <c r="M2486" s="183">
        <f>IFERROR(_xll.qlIndexFixing(Index1Y,$H2486,TRUE,_xll.ohTrigger(RecalcTrigger,Trigger1Y)),NA())</f>
        <v>1.5094650613958351E-2</v>
      </c>
      <c r="N2486" s="182">
        <f>IFERROR(_xll.qlIndexFixing(ONIndex1M,I2486,TRUE,_xll.ohTrigger(RecalcTrigger,Trigger1M)),NA())</f>
        <v>1.3914770218059758E-2</v>
      </c>
      <c r="O2486" s="44">
        <f>IFERROR(_xll.qlIndexFixing(ONIndex3M,I2486,TRUE,_xll.ohTrigger(RecalcTrigger,Trigger3M)),NA())</f>
        <v>1.4232829931266622E-2</v>
      </c>
      <c r="P2486" s="44">
        <f>IFERROR(_xll.qlIndexFixing(ONIndex6M,I2486,TRUE,_xll.ohTrigger(RecalcTrigger,Trigger6M)),NA())</f>
        <v>1.5160021846751803E-2</v>
      </c>
      <c r="Q2486" s="183">
        <f>IFERROR(_xll.qlIndexFixing(ONIndex1Y,I2486,TRUE,_xll.ohTrigger(RecalcTrigger,Trigger1Y)),NA())</f>
        <v>1.5307485150239941E-2</v>
      </c>
    </row>
    <row r="2487" spans="2:17" x14ac:dyDescent="0.2">
      <c r="B2487" s="39" t="s">
        <v>42</v>
      </c>
      <c r="D2487" s="42">
        <f>_xll.qlCalendarAdvance(Calendar,$D2486,B2487,"f",FALSE)</f>
        <v>56815</v>
      </c>
      <c r="E2487" s="177">
        <f>_xll.qlInterestRateIndexValueDate(IndexON,D2487)</f>
        <v>56815</v>
      </c>
      <c r="F2487" s="193">
        <f>IFERROR(_xll.qlIndexFixing(IndexON,D2487,TRUE,_xll.ohTrigger(RecalcTrigger,TriggerON)),NA())</f>
        <v>1.4080180164199874E-2</v>
      </c>
      <c r="H2487" s="42">
        <f>_xll.qlCalendarAdvance(Calendar,$H2486,B2487,"f",FALSE)</f>
        <v>56815</v>
      </c>
      <c r="I2487" s="177">
        <f>_xll.qlInterestRateIndexValueDate(Index1M,$H2487)</f>
        <v>56817</v>
      </c>
      <c r="J2487" s="182">
        <f>IFERROR(_xll.qlIndexFixing(Index1M,$H2487,TRUE,_xll.ohTrigger(RecalcTrigger,Trigger1M)),NA())</f>
        <v>1.3893221369591646E-2</v>
      </c>
      <c r="K2487" s="44">
        <f>IFERROR(_xll.qlIndexFixing(Index3M,H2487,TRUE,_xll.ohTrigger(RecalcTrigger,Trigger3M)),NA())</f>
        <v>1.4177542946655318E-2</v>
      </c>
      <c r="L2487" s="44">
        <f>IFERROR(_xll.qlIndexFixing(Index6M,$H2487,TRUE,_xll.ohTrigger(RecalcTrigger,Trigger6M)),NA())</f>
        <v>1.5225404745051596E-2</v>
      </c>
      <c r="M2487" s="183">
        <f>IFERROR(_xll.qlIndexFixing(Index1Y,$H2487,TRUE,_xll.ohTrigger(RecalcTrigger,Trigger1Y)),NA())</f>
        <v>1.5080191411456731E-2</v>
      </c>
      <c r="N2487" s="182">
        <f>IFERROR(_xll.qlIndexFixing(ONIndex1M,I2487,TRUE,_xll.ohTrigger(RecalcTrigger,Trigger1M)),NA())</f>
        <v>1.3903523055018852E-2</v>
      </c>
      <c r="O2487" s="44">
        <f>IFERROR(_xll.qlIndexFixing(ONIndex3M,I2487,TRUE,_xll.ohTrigger(RecalcTrigger,Trigger3M)),NA())</f>
        <v>1.422136357851933E-2</v>
      </c>
      <c r="P2487" s="44">
        <f>IFERROR(_xll.qlIndexFixing(ONIndex6M,I2487,TRUE,_xll.ohTrigger(RecalcTrigger,Trigger6M)),NA())</f>
        <v>1.5160521621693235E-2</v>
      </c>
      <c r="Q2487" s="183">
        <f>IFERROR(_xll.qlIndexFixing(ONIndex1Y,I2487,TRUE,_xll.ohTrigger(RecalcTrigger,Trigger1Y)),NA())</f>
        <v>1.5302105867700533E-2</v>
      </c>
    </row>
    <row r="2488" spans="2:17" x14ac:dyDescent="0.2">
      <c r="B2488" s="39" t="s">
        <v>42</v>
      </c>
      <c r="D2488" s="42">
        <f>_xll.qlCalendarAdvance(Calendar,$D2487,B2488,"f",FALSE)</f>
        <v>56822</v>
      </c>
      <c r="E2488" s="177">
        <f>_xll.qlInterestRateIndexValueDate(IndexON,D2488)</f>
        <v>56822</v>
      </c>
      <c r="F2488" s="193">
        <f>IFERROR(_xll.qlIndexFixing(IndexON,D2488,TRUE,_xll.ohTrigger(RecalcTrigger,TriggerON)),NA())</f>
        <v>1.406869614750228E-2</v>
      </c>
      <c r="H2488" s="42">
        <f>_xll.qlCalendarAdvance(Calendar,$H2487,B2488,"f",FALSE)</f>
        <v>56822</v>
      </c>
      <c r="I2488" s="177">
        <f>_xll.qlInterestRateIndexValueDate(Index1M,$H2488)</f>
        <v>56824</v>
      </c>
      <c r="J2488" s="182">
        <f>IFERROR(_xll.qlIndexFixing(Index1M,$H2488,TRUE,_xll.ohTrigger(RecalcTrigger,Trigger1M)),NA())</f>
        <v>1.3881849193365936E-2</v>
      </c>
      <c r="K2488" s="44">
        <f>IFERROR(_xll.qlIndexFixing(Index3M,H2488,TRUE,_xll.ohTrigger(RecalcTrigger,Trigger3M)),NA())</f>
        <v>1.4165774781690199E-2</v>
      </c>
      <c r="L2488" s="44">
        <f>IFERROR(_xll.qlIndexFixing(Index6M,$H2488,TRUE,_xll.ohTrigger(RecalcTrigger,Trigger6M)),NA())</f>
        <v>1.5225592970843109E-2</v>
      </c>
      <c r="M2488" s="183">
        <f>IFERROR(_xll.qlIndexFixing(Index1Y,$H2488,TRUE,_xll.ohTrigger(RecalcTrigger,Trigger1Y)),NA())</f>
        <v>1.5065535919173508E-2</v>
      </c>
      <c r="N2488" s="182">
        <f>IFERROR(_xll.qlIndexFixing(ONIndex1M,I2488,TRUE,_xll.ohTrigger(RecalcTrigger,Trigger1M)),NA())</f>
        <v>1.389223378877702E-2</v>
      </c>
      <c r="O2488" s="44">
        <f>IFERROR(_xll.qlIndexFixing(ONIndex3M,I2488,TRUE,_xll.ohTrigger(RecalcTrigger,Trigger3M)),NA())</f>
        <v>1.4209852765736386E-2</v>
      </c>
      <c r="P2488" s="44">
        <f>IFERROR(_xll.qlIndexFixing(ONIndex6M,I2488,TRUE,_xll.ohTrigger(RecalcTrigger,Trigger6M)),NA())</f>
        <v>1.5161046281848556E-2</v>
      </c>
      <c r="Q2488" s="183">
        <f>IFERROR(_xll.qlIndexFixing(ONIndex1Y,I2488,TRUE,_xll.ohTrigger(RecalcTrigger,Trigger1Y)),NA())</f>
        <v>1.5296706298988383E-2</v>
      </c>
    </row>
    <row r="2489" spans="2:17" x14ac:dyDescent="0.2">
      <c r="B2489" s="39" t="s">
        <v>42</v>
      </c>
      <c r="D2489" s="42">
        <f>_xll.qlCalendarAdvance(Calendar,$D2488,B2489,"f",FALSE)</f>
        <v>56829</v>
      </c>
      <c r="E2489" s="177">
        <f>_xll.qlInterestRateIndexValueDate(IndexON,D2489)</f>
        <v>56829</v>
      </c>
      <c r="F2489" s="193">
        <f>IFERROR(_xll.qlIndexFixing(IndexON,D2489,TRUE,_xll.ohTrigger(RecalcTrigger,TriggerON)),NA())</f>
        <v>1.4057166411056699E-2</v>
      </c>
      <c r="H2489" s="42">
        <f>_xll.qlCalendarAdvance(Calendar,$H2488,B2489,"f",FALSE)</f>
        <v>56829</v>
      </c>
      <c r="I2489" s="177">
        <f>_xll.qlInterestRateIndexValueDate(Index1M,$H2489)</f>
        <v>56831</v>
      </c>
      <c r="J2489" s="182">
        <f>IFERROR(_xll.qlIndexFixing(Index1M,$H2489,TRUE,_xll.ohTrigger(RecalcTrigger,Trigger1M)),NA())</f>
        <v>1.3870434737905113E-2</v>
      </c>
      <c r="K2489" s="44">
        <f>IFERROR(_xll.qlIndexFixing(Index3M,H2489,TRUE,_xll.ohTrigger(RecalcTrigger,Trigger3M)),NA())</f>
        <v>1.4153986266634774E-2</v>
      </c>
      <c r="L2489" s="44">
        <f>IFERROR(_xll.qlIndexFixing(Index6M,$H2489,TRUE,_xll.ohTrigger(RecalcTrigger,Trigger6M)),NA())</f>
        <v>1.5225730441154802E-2</v>
      </c>
      <c r="M2489" s="183">
        <f>IFERROR(_xll.qlIndexFixing(Index1Y,$H2489,TRUE,_xll.ohTrigger(RecalcTrigger,Trigger1Y)),NA())</f>
        <v>1.5050685146689797E-2</v>
      </c>
      <c r="N2489" s="182">
        <f>IFERROR(_xll.qlIndexFixing(ONIndex1M,I2489,TRUE,_xll.ohTrigger(RecalcTrigger,Trigger1M)),NA())</f>
        <v>1.3880902367615633E-2</v>
      </c>
      <c r="O2489" s="44">
        <f>IFERROR(_xll.qlIndexFixing(ONIndex3M,I2489,TRUE,_xll.ohTrigger(RecalcTrigger,Trigger3M)),NA())</f>
        <v>1.4198297437282292E-2</v>
      </c>
      <c r="P2489" s="44">
        <f>IFERROR(_xll.qlIndexFixing(ONIndex6M,I2489,TRUE,_xll.ohTrigger(RecalcTrigger,Trigger6M)),NA())</f>
        <v>1.5161595872861255E-2</v>
      </c>
      <c r="Q2489" s="183">
        <f>IFERROR(_xll.qlIndexFixing(ONIndex1Y,I2489,TRUE,_xll.ohTrigger(RecalcTrigger,Trigger1Y)),NA())</f>
        <v>1.5291286418044336E-2</v>
      </c>
    </row>
    <row r="2490" spans="2:17" x14ac:dyDescent="0.2">
      <c r="B2490" s="39" t="s">
        <v>42</v>
      </c>
      <c r="D2490" s="42">
        <f>_xll.qlCalendarAdvance(Calendar,$D2489,B2490,"f",FALSE)</f>
        <v>56836</v>
      </c>
      <c r="E2490" s="177">
        <f>_xll.qlInterestRateIndexValueDate(IndexON,D2490)</f>
        <v>56836</v>
      </c>
      <c r="F2490" s="193">
        <f>IFERROR(_xll.qlIndexFixing(IndexON,D2490,TRUE,_xll.ohTrigger(RecalcTrigger,TriggerON)),NA())</f>
        <v>1.4045590897788784E-2</v>
      </c>
      <c r="H2490" s="42">
        <f>_xll.qlCalendarAdvance(Calendar,$H2489,B2490,"f",FALSE)</f>
        <v>56836</v>
      </c>
      <c r="I2490" s="177">
        <f>_xll.qlInterestRateIndexValueDate(Index1M,$H2490)</f>
        <v>56838</v>
      </c>
      <c r="J2490" s="182">
        <f>IFERROR(_xll.qlIndexFixing(Index1M,$H2490,TRUE,_xll.ohTrigger(RecalcTrigger,Trigger1M)),NA())</f>
        <v>1.3858977951555496E-2</v>
      </c>
      <c r="K2490" s="44">
        <f>IFERROR(_xll.qlIndexFixing(Index3M,H2490,TRUE,_xll.ohTrigger(RecalcTrigger,Trigger3M)),NA())</f>
        <v>1.4142182298230312E-2</v>
      </c>
      <c r="L2490" s="44">
        <f>IFERROR(_xll.qlIndexFixing(Index6M,$H2490,TRUE,_xll.ohTrigger(RecalcTrigger,Trigger6M)),NA())</f>
        <v>1.5225812976889607E-2</v>
      </c>
      <c r="M2490" s="183">
        <f>IFERROR(_xll.qlIndexFixing(Index1Y,$H2490,TRUE,_xll.ohTrigger(RecalcTrigger,Trigger1Y)),NA())</f>
        <v>1.5035640106012164E-2</v>
      </c>
      <c r="N2490" s="182">
        <f>IFERROR(_xll.qlIndexFixing(ONIndex1M,I2490,TRUE,_xll.ohTrigger(RecalcTrigger,Trigger1M)),NA())</f>
        <v>1.3869528739736126E-2</v>
      </c>
      <c r="O2490" s="44">
        <f>IFERROR(_xll.qlIndexFixing(ONIndex3M,I2490,TRUE,_xll.ohTrigger(RecalcTrigger,Trigger3M)),NA())</f>
        <v>1.4186697536242576E-2</v>
      </c>
      <c r="P2490" s="44">
        <f>IFERROR(_xll.qlIndexFixing(ONIndex6M,I2490,TRUE,_xll.ohTrigger(RecalcTrigger,Trigger6M)),NA())</f>
        <v>1.516217043981527E-2</v>
      </c>
      <c r="Q2490" s="183">
        <f>IFERROR(_xll.qlIndexFixing(ONIndex1Y,I2490,TRUE,_xll.ohTrigger(RecalcTrigger,Trigger1Y)),NA())</f>
        <v>1.5285846198089814E-2</v>
      </c>
    </row>
    <row r="2491" spans="2:17" x14ac:dyDescent="0.2">
      <c r="B2491" s="39" t="s">
        <v>42</v>
      </c>
      <c r="D2491" s="42">
        <f>_xll.qlCalendarAdvance(Calendar,$D2490,B2491,"f",FALSE)</f>
        <v>56843</v>
      </c>
      <c r="E2491" s="177">
        <f>_xll.qlInterestRateIndexValueDate(IndexON,D2491)</f>
        <v>56843</v>
      </c>
      <c r="F2491" s="193">
        <f>IFERROR(_xll.qlIndexFixing(IndexON,D2491,TRUE,_xll.ohTrigger(RecalcTrigger,TriggerON)),NA())</f>
        <v>1.4033969550544256E-2</v>
      </c>
      <c r="H2491" s="42">
        <f>_xll.qlCalendarAdvance(Calendar,$H2490,B2491,"f",FALSE)</f>
        <v>56843</v>
      </c>
      <c r="I2491" s="177">
        <f>_xll.qlInterestRateIndexValueDate(Index1M,$H2491)</f>
        <v>56845</v>
      </c>
      <c r="J2491" s="182">
        <f>IFERROR(_xll.qlIndexFixing(Index1M,$H2491,TRUE,_xll.ohTrigger(RecalcTrigger,Trigger1M)),NA())</f>
        <v>1.3847478782665901E-2</v>
      </c>
      <c r="K2491" s="44">
        <f>IFERROR(_xll.qlIndexFixing(Index3M,H2491,TRUE,_xll.ohTrigger(RecalcTrigger,Trigger3M)),NA())</f>
        <v>1.4130367782557574E-2</v>
      </c>
      <c r="L2491" s="44">
        <f>IFERROR(_xll.qlIndexFixing(Index6M,$H2491,TRUE,_xll.ohTrigger(RecalcTrigger,Trigger6M)),NA())</f>
        <v>1.5225836391138642E-2</v>
      </c>
      <c r="M2491" s="183">
        <f>IFERROR(_xll.qlIndexFixing(Index1Y,$H2491,TRUE,_xll.ohTrigger(RecalcTrigger,Trigger1Y)),NA())</f>
        <v>1.5020401811569366E-2</v>
      </c>
      <c r="N2491" s="182">
        <f>IFERROR(_xll.qlIndexFixing(ONIndex1M,I2491,TRUE,_xll.ohTrigger(RecalcTrigger,Trigger1M)),NA())</f>
        <v>1.385811285357974E-2</v>
      </c>
      <c r="O2491" s="44">
        <f>IFERROR(_xll.qlIndexFixing(ONIndex3M,I2491,TRUE,_xll.ohTrigger(RecalcTrigger,Trigger3M)),NA())</f>
        <v>1.4175053006741933E-2</v>
      </c>
      <c r="P2491" s="44">
        <f>IFERROR(_xll.qlIndexFixing(ONIndex6M,I2491,TRUE,_xll.ohTrigger(RecalcTrigger,Trigger6M)),NA())</f>
        <v>1.5162770028434025E-2</v>
      </c>
      <c r="Q2491" s="183">
        <f>IFERROR(_xll.qlIndexFixing(ONIndex1Y,I2491,TRUE,_xll.ohTrigger(RecalcTrigger,Trigger1Y)),NA())</f>
        <v>1.5280385612905789E-2</v>
      </c>
    </row>
    <row r="2492" spans="2:17" x14ac:dyDescent="0.2">
      <c r="B2492" s="39" t="s">
        <v>42</v>
      </c>
      <c r="D2492" s="42">
        <f>_xll.qlCalendarAdvance(Calendar,$D2491,B2492,"f",FALSE)</f>
        <v>56850</v>
      </c>
      <c r="E2492" s="177">
        <f>_xll.qlInterestRateIndexValueDate(IndexON,D2492)</f>
        <v>56850</v>
      </c>
      <c r="F2492" s="193">
        <f>IFERROR(_xll.qlIndexFixing(IndexON,D2492,TRUE,_xll.ohTrigger(RecalcTrigger,TriggerON)),NA())</f>
        <v>1.4022302312168833E-2</v>
      </c>
      <c r="H2492" s="42">
        <f>_xll.qlCalendarAdvance(Calendar,$H2491,B2492,"f",FALSE)</f>
        <v>56850</v>
      </c>
      <c r="I2492" s="177">
        <f>_xll.qlInterestRateIndexValueDate(Index1M,$H2492)</f>
        <v>56852</v>
      </c>
      <c r="J2492" s="182">
        <f>IFERROR(_xll.qlIndexFixing(Index1M,$H2492,TRUE,_xll.ohTrigger(RecalcTrigger,Trigger1M)),NA())</f>
        <v>1.3835934256121174E-2</v>
      </c>
      <c r="K2492" s="44">
        <f>IFERROR(_xll.qlIndexFixing(Index3M,H2492,TRUE,_xll.ohTrigger(RecalcTrigger,Trigger3M)),NA())</f>
        <v>1.4118547635028116E-2</v>
      </c>
      <c r="L2492" s="44">
        <f>IFERROR(_xll.qlIndexFixing(Index6M,$H2492,TRUE,_xll.ohTrigger(RecalcTrigger,Trigger6M)),NA())</f>
        <v>1.5225796489185931E-2</v>
      </c>
      <c r="M2492" s="183">
        <f>IFERROR(_xll.qlIndexFixing(Index1Y,$H2492,TRUE,_xll.ohTrigger(RecalcTrigger,Trigger1Y)),NA())</f>
        <v>1.5004971280211051E-2</v>
      </c>
      <c r="N2492" s="182">
        <f>IFERROR(_xll.qlIndexFixing(ONIndex1M,I2492,TRUE,_xll.ohTrigger(RecalcTrigger,Trigger1M)),NA())</f>
        <v>1.384665465718804E-2</v>
      </c>
      <c r="O2492" s="44">
        <f>IFERROR(_xll.qlIndexFixing(ONIndex3M,I2492,TRUE,_xll.ohTrigger(RecalcTrigger,Trigger3M)),NA())</f>
        <v>1.4163363792265571E-2</v>
      </c>
      <c r="P2492" s="44">
        <f>IFERROR(_xll.qlIndexFixing(ONIndex6M,I2492,TRUE,_xll.ohTrigger(RecalcTrigger,Trigger6M)),NA())</f>
        <v>1.5163394683881393E-2</v>
      </c>
      <c r="Q2492" s="183">
        <f>IFERROR(_xll.qlIndexFixing(ONIndex1Y,I2492,TRUE,_xll.ohTrigger(RecalcTrigger,Trigger1Y)),NA())</f>
        <v>1.5274904636273234E-2</v>
      </c>
    </row>
    <row r="2493" spans="2:17" x14ac:dyDescent="0.2">
      <c r="B2493" s="39" t="s">
        <v>42</v>
      </c>
      <c r="D2493" s="42">
        <f>_xll.qlCalendarAdvance(Calendar,$D2492,B2493,"f",FALSE)</f>
        <v>56857</v>
      </c>
      <c r="E2493" s="177">
        <f>_xll.qlInterestRateIndexValueDate(IndexON,D2493)</f>
        <v>56857</v>
      </c>
      <c r="F2493" s="193">
        <f>IFERROR(_xll.qlIndexFixing(IndexON,D2493,TRUE,_xll.ohTrigger(RecalcTrigger,TriggerON)),NA())</f>
        <v>1.4010589125668105E-2</v>
      </c>
      <c r="H2493" s="42">
        <f>_xll.qlCalendarAdvance(Calendar,$H2492,B2493,"f",FALSE)</f>
        <v>56857</v>
      </c>
      <c r="I2493" s="177">
        <f>_xll.qlInterestRateIndexValueDate(Index1M,$H2493)</f>
        <v>56859</v>
      </c>
      <c r="J2493" s="182">
        <f>IFERROR(_xll.qlIndexFixing(Index1M,$H2493,TRUE,_xll.ohTrigger(RecalcTrigger,Trigger1M)),NA())</f>
        <v>1.3824325224555123E-2</v>
      </c>
      <c r="K2493" s="44">
        <f>IFERROR(_xll.qlIndexFixing(Index3M,H2493,TRUE,_xll.ohTrigger(RecalcTrigger,Trigger3M)),NA())</f>
        <v>1.4107293404657058E-2</v>
      </c>
      <c r="L2493" s="44">
        <f>IFERROR(_xll.qlIndexFixing(Index6M,$H2493,TRUE,_xll.ohTrigger(RecalcTrigger,Trigger6M)),NA())</f>
        <v>1.5224542309336762E-2</v>
      </c>
      <c r="M2493" s="183">
        <f>IFERROR(_xll.qlIndexFixing(Index1Y,$H2493,TRUE,_xll.ohTrigger(RecalcTrigger,Trigger1Y)),NA())</f>
        <v>1.4989349531205802E-2</v>
      </c>
      <c r="N2493" s="182">
        <f>IFERROR(_xll.qlIndexFixing(ONIndex1M,I2493,TRUE,_xll.ohTrigger(RecalcTrigger,Trigger1M)),NA())</f>
        <v>1.3835154099162139E-2</v>
      </c>
      <c r="O2493" s="44">
        <f>IFERROR(_xll.qlIndexFixing(ONIndex3M,I2493,TRUE,_xll.ohTrigger(RecalcTrigger,Trigger3M)),NA())</f>
        <v>1.4151629836458568E-2</v>
      </c>
      <c r="P2493" s="44">
        <f>IFERROR(_xll.qlIndexFixing(ONIndex6M,I2493,TRUE,_xll.ohTrigger(RecalcTrigger,Trigger6M)),NA())</f>
        <v>1.5164044451800862E-2</v>
      </c>
      <c r="Q2493" s="183">
        <f>IFERROR(_xll.qlIndexFixing(ONIndex1Y,I2493,TRUE,_xll.ohTrigger(RecalcTrigger,Trigger1Y)),NA())</f>
        <v>1.5269403241653379E-2</v>
      </c>
    </row>
    <row r="2494" spans="2:17" x14ac:dyDescent="0.2">
      <c r="B2494" s="39" t="s">
        <v>42</v>
      </c>
      <c r="D2494" s="42">
        <f>_xll.qlCalendarAdvance(Calendar,$D2493,B2494,"f",FALSE)</f>
        <v>56864</v>
      </c>
      <c r="E2494" s="177">
        <f>_xll.qlInterestRateIndexValueDate(IndexON,D2494)</f>
        <v>56864</v>
      </c>
      <c r="F2494" s="193">
        <f>IFERROR(_xll.qlIndexFixing(IndexON,D2494,TRUE,_xll.ohTrigger(RecalcTrigger,TriggerON)),NA())</f>
        <v>1.3998829933967727E-2</v>
      </c>
      <c r="H2494" s="42">
        <f>_xll.qlCalendarAdvance(Calendar,$H2493,B2494,"f",FALSE)</f>
        <v>56864</v>
      </c>
      <c r="I2494" s="177">
        <f>_xll.qlInterestRateIndexValueDate(Index1M,$H2494)</f>
        <v>56866</v>
      </c>
      <c r="J2494" s="182">
        <f>IFERROR(_xll.qlIndexFixing(Index1M,$H2494,TRUE,_xll.ohTrigger(RecalcTrigger,Trigger1M)),NA())</f>
        <v>1.3812659286714379E-2</v>
      </c>
      <c r="K2494" s="44">
        <f>IFERROR(_xll.qlIndexFixing(Index3M,H2494,TRUE,_xll.ohTrigger(RecalcTrigger,Trigger3M)),NA())</f>
        <v>1.4095476017592548E-2</v>
      </c>
      <c r="L2494" s="44">
        <f>IFERROR(_xll.qlIndexFixing(Index6M,$H2494,TRUE,_xll.ohTrigger(RecalcTrigger,Trigger6M)),NA())</f>
        <v>1.5224387232463221E-2</v>
      </c>
      <c r="M2494" s="183">
        <f>IFERROR(_xll.qlIndexFixing(Index1Y,$H2494,TRUE,_xll.ohTrigger(RecalcTrigger,Trigger1Y)),NA())</f>
        <v>1.4973537586237878E-2</v>
      </c>
      <c r="N2494" s="182">
        <f>IFERROR(_xll.qlIndexFixing(ONIndex1M,I2494,TRUE,_xll.ohTrigger(RecalcTrigger,Trigger1M)),NA())</f>
        <v>1.38236111275436E-2</v>
      </c>
      <c r="O2494" s="44">
        <f>IFERROR(_xll.qlIndexFixing(ONIndex3M,I2494,TRUE,_xll.ohTrigger(RecalcTrigger,Trigger3M)),NA())</f>
        <v>1.4139851083365684E-2</v>
      </c>
      <c r="P2494" s="44">
        <f>IFERROR(_xll.qlIndexFixing(ONIndex6M,I2494,TRUE,_xll.ohTrigger(RecalcTrigger,Trigger6M)),NA())</f>
        <v>1.5164719377356306E-2</v>
      </c>
      <c r="Q2494" s="183">
        <f>IFERROR(_xll.qlIndexFixing(ONIndex1Y,I2494,TRUE,_xll.ohTrigger(RecalcTrigger,Trigger1Y)),NA())</f>
        <v>1.5263881402827195E-2</v>
      </c>
    </row>
    <row r="2495" spans="2:17" x14ac:dyDescent="0.2">
      <c r="B2495" s="39" t="s">
        <v>42</v>
      </c>
      <c r="D2495" s="42">
        <f>_xll.qlCalendarAdvance(Calendar,$D2494,B2495,"f",FALSE)</f>
        <v>56871</v>
      </c>
      <c r="E2495" s="177">
        <f>_xll.qlInterestRateIndexValueDate(IndexON,D2495)</f>
        <v>56871</v>
      </c>
      <c r="F2495" s="193">
        <f>IFERROR(_xll.qlIndexFixing(IndexON,D2495,TRUE,_xll.ohTrigger(RecalcTrigger,TriggerON)),NA())</f>
        <v>1.398702467967361E-2</v>
      </c>
      <c r="H2495" s="42">
        <f>_xll.qlCalendarAdvance(Calendar,$H2494,B2495,"f",FALSE)</f>
        <v>56871</v>
      </c>
      <c r="I2495" s="177">
        <f>_xll.qlInterestRateIndexValueDate(Index1M,$H2495)</f>
        <v>56873</v>
      </c>
      <c r="J2495" s="182">
        <f>IFERROR(_xll.qlIndexFixing(Index1M,$H2495,TRUE,_xll.ohTrigger(RecalcTrigger,Trigger1M)),NA())</f>
        <v>1.3800950002629542E-2</v>
      </c>
      <c r="K2495" s="44">
        <f>IFERROR(_xll.qlIndexFixing(Index3M,H2495,TRUE,_xll.ohTrigger(RecalcTrigger,Trigger3M)),NA())</f>
        <v>1.4083667680228807E-2</v>
      </c>
      <c r="L2495" s="44">
        <f>IFERROR(_xll.qlIndexFixing(Index6M,$H2495,TRUE,_xll.ohTrigger(RecalcTrigger,Trigger6M)),NA())</f>
        <v>1.5224156458989923E-2</v>
      </c>
      <c r="M2495" s="183">
        <f>IFERROR(_xll.qlIndexFixing(Index1Y,$H2495,TRUE,_xll.ohTrigger(RecalcTrigger,Trigger1Y)),NA())</f>
        <v>1.4957536469406781E-2</v>
      </c>
      <c r="N2495" s="182">
        <f>IFERROR(_xll.qlIndexFixing(ONIndex1M,I2495,TRUE,_xll.ohTrigger(RecalcTrigger,Trigger1M)),NA())</f>
        <v>1.3812025690613794E-2</v>
      </c>
      <c r="O2495" s="44">
        <f>IFERROR(_xll.qlIndexFixing(ONIndex3M,I2495,TRUE,_xll.ohTrigger(RecalcTrigger,Trigger3M)),NA())</f>
        <v>1.4128027476152383E-2</v>
      </c>
      <c r="P2495" s="44">
        <f>IFERROR(_xll.qlIndexFixing(ONIndex6M,I2495,TRUE,_xll.ohTrigger(RecalcTrigger,Trigger6M)),NA())</f>
        <v>1.5165419506271149E-2</v>
      </c>
      <c r="Q2495" s="183">
        <f>IFERROR(_xll.qlIndexFixing(ONIndex1Y,I2495,TRUE,_xll.ohTrigger(RecalcTrigger,Trigger1Y)),NA())</f>
        <v>1.5258339093335849E-2</v>
      </c>
    </row>
    <row r="2496" spans="2:17" x14ac:dyDescent="0.2">
      <c r="B2496" s="39" t="s">
        <v>42</v>
      </c>
      <c r="D2496" s="42">
        <f>_xll.qlCalendarAdvance(Calendar,$D2495,B2496,"f",FALSE)</f>
        <v>56878</v>
      </c>
      <c r="E2496" s="177">
        <f>_xll.qlInterestRateIndexValueDate(IndexON,D2496)</f>
        <v>56878</v>
      </c>
      <c r="F2496" s="193">
        <f>IFERROR(_xll.qlIndexFixing(IndexON,D2496,TRUE,_xll.ohTrigger(RecalcTrigger,TriggerON)),NA())</f>
        <v>1.3975173306191024E-2</v>
      </c>
      <c r="H2496" s="42">
        <f>_xll.qlCalendarAdvance(Calendar,$H2495,B2496,"f",FALSE)</f>
        <v>56878</v>
      </c>
      <c r="I2496" s="177">
        <f>_xll.qlInterestRateIndexValueDate(Index1M,$H2496)</f>
        <v>56880</v>
      </c>
      <c r="J2496" s="182">
        <f>IFERROR(_xll.qlIndexFixing(Index1M,$H2496,TRUE,_xll.ohTrigger(RecalcTrigger,Trigger1M)),NA())</f>
        <v>1.3789210958355391E-2</v>
      </c>
      <c r="K2496" s="44">
        <f>IFERROR(_xll.qlIndexFixing(Index3M,H2496,TRUE,_xll.ohTrigger(RecalcTrigger,Trigger3M)),NA())</f>
        <v>1.4071873398817951E-2</v>
      </c>
      <c r="L2496" s="44">
        <f>IFERROR(_xll.qlIndexFixing(Index6M,$H2496,TRUE,_xll.ohTrigger(RecalcTrigger,Trigger6M)),NA())</f>
        <v>1.5223845674380886E-2</v>
      </c>
      <c r="M2496" s="183">
        <f>IFERROR(_xll.qlIndexFixing(Index1Y,$H2496,TRUE,_xll.ohTrigger(RecalcTrigger,Trigger1Y)),NA())</f>
        <v>1.4941347207223994E-2</v>
      </c>
      <c r="N2496" s="182">
        <f>IFERROR(_xll.qlIndexFixing(ONIndex1M,I2496,TRUE,_xll.ohTrigger(RecalcTrigger,Trigger1M)),NA())</f>
        <v>1.3800328433051234E-2</v>
      </c>
      <c r="O2496" s="44">
        <f>IFERROR(_xll.qlIndexFixing(ONIndex3M,I2496,TRUE,_xll.ohTrigger(RecalcTrigger,Trigger3M)),NA())</f>
        <v>1.4116167039679439E-2</v>
      </c>
      <c r="P2496" s="44">
        <f>IFERROR(_xll.qlIndexFixing(ONIndex6M,I2496,TRUE,_xll.ohTrigger(RecalcTrigger,Trigger6M)),NA())</f>
        <v>1.5166131351653789E-2</v>
      </c>
      <c r="Q2496" s="183">
        <f>IFERROR(_xll.qlIndexFixing(ONIndex1Y,I2496,TRUE,_xll.ohTrigger(RecalcTrigger,Trigger1Y)),NA())</f>
        <v>1.524715006355315E-2</v>
      </c>
    </row>
    <row r="2497" spans="2:17" x14ac:dyDescent="0.2">
      <c r="B2497" s="39" t="s">
        <v>42</v>
      </c>
      <c r="D2497" s="42">
        <f>_xll.qlCalendarAdvance(Calendar,$D2496,B2497,"f",FALSE)</f>
        <v>56885</v>
      </c>
      <c r="E2497" s="177">
        <f>_xll.qlInterestRateIndexValueDate(IndexON,D2497)</f>
        <v>56885</v>
      </c>
      <c r="F2497" s="193">
        <f>IFERROR(_xll.qlIndexFixing(IndexON,D2497,TRUE,_xll.ohTrigger(RecalcTrigger,TriggerON)),NA())</f>
        <v>1.3962592276373087E-2</v>
      </c>
      <c r="H2497" s="42">
        <f>_xll.qlCalendarAdvance(Calendar,$H2496,B2497,"f",FALSE)</f>
        <v>56885</v>
      </c>
      <c r="I2497" s="177">
        <f>_xll.qlInterestRateIndexValueDate(Index1M,$H2497)</f>
        <v>56887</v>
      </c>
      <c r="J2497" s="182">
        <f>IFERROR(_xll.qlIndexFixing(Index1M,$H2497,TRUE,_xll.ohTrigger(RecalcTrigger,Trigger1M)),NA())</f>
        <v>1.3779187893812049E-2</v>
      </c>
      <c r="K2497" s="44">
        <f>IFERROR(_xll.qlIndexFixing(Index3M,H2497,TRUE,_xll.ohTrigger(RecalcTrigger,Trigger3M)),NA())</f>
        <v>1.4059534597719992E-2</v>
      </c>
      <c r="L2497" s="44">
        <f>IFERROR(_xll.qlIndexFixing(Index6M,$H2497,TRUE,_xll.ohTrigger(RecalcTrigger,Trigger6M)),NA())</f>
        <v>1.5223450993542545E-2</v>
      </c>
      <c r="M2497" s="183">
        <f>IFERROR(_xll.qlIndexFixing(Index1Y,$H2497,TRUE,_xll.ohTrigger(RecalcTrigger,Trigger1Y)),NA())</f>
        <v>1.4927560038215682E-2</v>
      </c>
      <c r="N2497" s="182">
        <f>IFERROR(_xll.qlIndexFixing(ONIndex1M,I2497,TRUE,_xll.ohTrigger(RecalcTrigger,Trigger1M)),NA())</f>
        <v>1.378856569810516E-2</v>
      </c>
      <c r="O2497" s="44">
        <f>IFERROR(_xll.qlIndexFixing(ONIndex3M,I2497,TRUE,_xll.ohTrigger(RecalcTrigger,Trigger3M)),NA())</f>
        <v>1.4104317811760581E-2</v>
      </c>
      <c r="P2497" s="44">
        <f>IFERROR(_xll.qlIndexFixing(ONIndex6M,I2497,TRUE,_xll.ohTrigger(RecalcTrigger,Trigger6M)),NA())</f>
        <v>1.5166774421730977E-2</v>
      </c>
      <c r="Q2497" s="183">
        <f>IFERROR(_xll.qlIndexFixing(ONIndex1Y,I2497,TRUE,_xll.ohTrigger(RecalcTrigger,Trigger1Y)),NA())</f>
        <v>1.5230350132826587E-2</v>
      </c>
    </row>
    <row r="2498" spans="2:17" x14ac:dyDescent="0.2">
      <c r="B2498" s="39" t="s">
        <v>42</v>
      </c>
      <c r="D2498" s="42">
        <f>_xll.qlCalendarAdvance(Calendar,$D2497,B2498,"f",FALSE)</f>
        <v>56892</v>
      </c>
      <c r="E2498" s="177">
        <f>_xll.qlInterestRateIndexValueDate(IndexON,D2498)</f>
        <v>56892</v>
      </c>
      <c r="F2498" s="193">
        <f>IFERROR(_xll.qlIndexFixing(IndexON,D2498,TRUE,_xll.ohTrigger(RecalcTrigger,TriggerON)),NA())</f>
        <v>1.3949642509594185E-2</v>
      </c>
      <c r="H2498" s="42">
        <f>_xll.qlCalendarAdvance(Calendar,$H2497,B2498,"f",FALSE)</f>
        <v>56892</v>
      </c>
      <c r="I2498" s="177">
        <f>_xll.qlInterestRateIndexValueDate(Index1M,$H2498)</f>
        <v>56894</v>
      </c>
      <c r="J2498" s="182">
        <f>IFERROR(_xll.qlIndexFixing(Index1M,$H2498,TRUE,_xll.ohTrigger(RecalcTrigger,Trigger1M)),NA())</f>
        <v>1.3765741810922438E-2</v>
      </c>
      <c r="K2498" s="44">
        <f>IFERROR(_xll.qlIndexFixing(Index3M,H2498,TRUE,_xll.ohTrigger(RecalcTrigger,Trigger3M)),NA())</f>
        <v>1.4047779683067026E-2</v>
      </c>
      <c r="L2498" s="44">
        <f>IFERROR(_xll.qlIndexFixing(Index6M,$H2498,TRUE,_xll.ohTrigger(RecalcTrigger,Trigger6M)),NA())</f>
        <v>1.522322827080057E-2</v>
      </c>
      <c r="M2498" s="183">
        <f>IFERROR(_xll.qlIndexFixing(Index1Y,$H2498,TRUE,_xll.ohTrigger(RecalcTrigger,Trigger1Y)),NA())</f>
        <v>1.4908782499948243E-2</v>
      </c>
      <c r="N2498" s="182">
        <f>IFERROR(_xll.qlIndexFixing(ONIndex1M,I2498,TRUE,_xll.ohTrigger(RecalcTrigger,Trigger1M)),NA())</f>
        <v>1.3776822442377323E-2</v>
      </c>
      <c r="O2498" s="44">
        <f>IFERROR(_xll.qlIndexFixing(ONIndex3M,I2498,TRUE,_xll.ohTrigger(RecalcTrigger,Trigger3M)),NA())</f>
        <v>1.4092487934682651E-2</v>
      </c>
      <c r="P2498" s="44">
        <f>IFERROR(_xll.qlIndexFixing(ONIndex6M,I2498,TRUE,_xll.ohTrigger(RecalcTrigger,Trigger6M)),NA())</f>
        <v>1.5167335032728602E-2</v>
      </c>
      <c r="Q2498" s="183">
        <f>IFERROR(_xll.qlIndexFixing(ONIndex1Y,I2498,TRUE,_xll.ohTrigger(RecalcTrigger,Trigger1Y)),NA())</f>
        <v>1.5213577657098298E-2</v>
      </c>
    </row>
    <row r="2499" spans="2:17" x14ac:dyDescent="0.2">
      <c r="B2499" s="39" t="s">
        <v>42</v>
      </c>
      <c r="D2499" s="42">
        <f>_xll.qlCalendarAdvance(Calendar,$D2498,B2499,"f",FALSE)</f>
        <v>56899</v>
      </c>
      <c r="E2499" s="177">
        <f>_xll.qlInterestRateIndexValueDate(IndexON,D2499)</f>
        <v>56899</v>
      </c>
      <c r="F2499" s="193">
        <f>IFERROR(_xll.qlIndexFixing(IndexON,D2499,TRUE,_xll.ohTrigger(RecalcTrigger,TriggerON)),NA())</f>
        <v>1.3936716327549448E-2</v>
      </c>
      <c r="H2499" s="42">
        <f>_xll.qlCalendarAdvance(Calendar,$H2498,B2499,"f",FALSE)</f>
        <v>56899</v>
      </c>
      <c r="I2499" s="177">
        <f>_xll.qlInterestRateIndexValueDate(Index1M,$H2499)</f>
        <v>56901</v>
      </c>
      <c r="J2499" s="182">
        <f>IFERROR(_xll.qlIndexFixing(Index1M,$H2499,TRUE,_xll.ohTrigger(RecalcTrigger,Trigger1M)),NA())</f>
        <v>1.375403656666857E-2</v>
      </c>
      <c r="K2499" s="44">
        <f>IFERROR(_xll.qlIndexFixing(Index3M,H2499,TRUE,_xll.ohTrigger(RecalcTrigger,Trigger3M)),NA())</f>
        <v>1.4036044686472567E-2</v>
      </c>
      <c r="L2499" s="44">
        <f>IFERROR(_xll.qlIndexFixing(Index6M,$H2499,TRUE,_xll.ohTrigger(RecalcTrigger,Trigger6M)),NA())</f>
        <v>1.5222657080785939E-2</v>
      </c>
      <c r="M2499" s="183">
        <f>IFERROR(_xll.qlIndexFixing(Index1Y,$H2499,TRUE,_xll.ohTrigger(RecalcTrigger,Trigger1Y)),NA())</f>
        <v>1.4892545101698367E-2</v>
      </c>
      <c r="N2499" s="182">
        <f>IFERROR(_xll.qlIndexFixing(ONIndex1M,I2499,TRUE,_xll.ohTrigger(RecalcTrigger,Trigger1M)),NA())</f>
        <v>1.3765098733413694E-2</v>
      </c>
      <c r="O2499" s="44">
        <f>IFERROR(_xll.qlIndexFixing(ONIndex3M,I2499,TRUE,_xll.ohTrigger(RecalcTrigger,Trigger3M)),NA())</f>
        <v>1.4080677474952452E-2</v>
      </c>
      <c r="P2499" s="44">
        <f>IFERROR(_xll.qlIndexFixing(ONIndex6M,I2499,TRUE,_xll.ohTrigger(RecalcTrigger,Trigger6M)),NA())</f>
        <v>1.5167813024055121E-2</v>
      </c>
      <c r="Q2499" s="183">
        <f>IFERROR(_xll.qlIndexFixing(ONIndex1Y,I2499,TRUE,_xll.ohTrigger(RecalcTrigger,Trigger1Y)),NA())</f>
        <v>1.5196832732611298E-2</v>
      </c>
    </row>
    <row r="2500" spans="2:17" x14ac:dyDescent="0.2">
      <c r="B2500" s="39" t="s">
        <v>42</v>
      </c>
      <c r="D2500" s="42">
        <f>_xll.qlCalendarAdvance(Calendar,$D2499,B2500,"f",FALSE)</f>
        <v>56906</v>
      </c>
      <c r="E2500" s="177">
        <f>_xll.qlInterestRateIndexValueDate(IndexON,D2500)</f>
        <v>56906</v>
      </c>
      <c r="F2500" s="193">
        <f>IFERROR(_xll.qlIndexFixing(IndexON,D2500,TRUE,_xll.ohTrigger(RecalcTrigger,TriggerON)),NA())</f>
        <v>1.3923813809935126E-2</v>
      </c>
      <c r="H2500" s="42">
        <f>_xll.qlCalendarAdvance(Calendar,$H2499,B2500,"f",FALSE)</f>
        <v>56906</v>
      </c>
      <c r="I2500" s="177">
        <f>_xll.qlInterestRateIndexValueDate(Index1M,$H2500)</f>
        <v>56908</v>
      </c>
      <c r="J2500" s="182">
        <f>IFERROR(_xll.qlIndexFixing(Index1M,$H2500,TRUE,_xll.ohTrigger(RecalcTrigger,Trigger1M)),NA())</f>
        <v>1.3742351082315918E-2</v>
      </c>
      <c r="K2500" s="44">
        <f>IFERROR(_xll.qlIndexFixing(Index3M,H2500,TRUE,_xll.ohTrigger(RecalcTrigger,Trigger3M)),NA())</f>
        <v>1.402432967469365E-2</v>
      </c>
      <c r="L2500" s="44">
        <f>IFERROR(_xll.qlIndexFixing(Index6M,$H2500,TRUE,_xll.ohTrigger(RecalcTrigger,Trigger6M)),NA())</f>
        <v>1.5222000462324041E-2</v>
      </c>
      <c r="M2500" s="183">
        <f>IFERROR(_xll.qlIndexFixing(Index1Y,$H2500,TRUE,_xll.ohTrigger(RecalcTrigger,Trigger1Y)),NA())</f>
        <v>1.4876338542131837E-2</v>
      </c>
      <c r="N2500" s="182">
        <f>IFERROR(_xll.qlIndexFixing(ONIndex1M,I2500,TRUE,_xll.ohTrigger(RecalcTrigger,Trigger1M)),NA())</f>
        <v>1.3753394638520433E-2</v>
      </c>
      <c r="O2500" s="44">
        <f>IFERROR(_xll.qlIndexFixing(ONIndex3M,I2500,TRUE,_xll.ohTrigger(RecalcTrigger,Trigger3M)),NA())</f>
        <v>1.4068886499556399E-2</v>
      </c>
      <c r="P2500" s="44">
        <f>IFERROR(_xll.qlIndexFixing(ONIndex6M,I2500,TRUE,_xll.ohTrigger(RecalcTrigger,Trigger6M)),NA())</f>
        <v>1.5168208235118996E-2</v>
      </c>
      <c r="Q2500" s="183">
        <f>IFERROR(_xll.qlIndexFixing(ONIndex1Y,I2500,TRUE,_xll.ohTrigger(RecalcTrigger,Trigger1Y)),NA())</f>
        <v>1.5180115455768473E-2</v>
      </c>
    </row>
    <row r="2501" spans="2:17" x14ac:dyDescent="0.2">
      <c r="B2501" s="39" t="s">
        <v>42</v>
      </c>
      <c r="D2501" s="42">
        <f>_xll.qlCalendarAdvance(Calendar,$D2500,B2501,"f",FALSE)</f>
        <v>56913</v>
      </c>
      <c r="E2501" s="177">
        <f>_xll.qlInterestRateIndexValueDate(IndexON,D2501)</f>
        <v>56913</v>
      </c>
      <c r="F2501" s="193">
        <f>IFERROR(_xll.qlIndexFixing(IndexON,D2501,TRUE,_xll.ohTrigger(RecalcTrigger,TriggerON)),NA())</f>
        <v>1.3910935036127725E-2</v>
      </c>
      <c r="H2501" s="42">
        <f>_xll.qlCalendarAdvance(Calendar,$H2500,B2501,"f",FALSE)</f>
        <v>56913</v>
      </c>
      <c r="I2501" s="177">
        <f>_xll.qlInterestRateIndexValueDate(Index1M,$H2501)</f>
        <v>56915</v>
      </c>
      <c r="J2501" s="182">
        <f>IFERROR(_xll.qlIndexFixing(Index1M,$H2501,TRUE,_xll.ohTrigger(RecalcTrigger,Trigger1M)),NA())</f>
        <v>1.3730685425255573E-2</v>
      </c>
      <c r="K2501" s="44">
        <f>IFERROR(_xll.qlIndexFixing(Index3M,H2501,TRUE,_xll.ohTrigger(RecalcTrigger,Trigger3M)),NA())</f>
        <v>1.4012634714494258E-2</v>
      </c>
      <c r="L2501" s="44">
        <f>IFERROR(_xll.qlIndexFixing(Index6M,$H2501,TRUE,_xll.ohTrigger(RecalcTrigger,Trigger6M)),NA())</f>
        <v>1.5221258253671908E-2</v>
      </c>
      <c r="M2501" s="183">
        <f>IFERROR(_xll.qlIndexFixing(Index1Y,$H2501,TRUE,_xll.ohTrigger(RecalcTrigger,Trigger1Y)),NA())</f>
        <v>1.4860162917518601E-2</v>
      </c>
      <c r="N2501" s="182">
        <f>IFERROR(_xll.qlIndexFixing(ONIndex1M,I2501,TRUE,_xll.ohTrigger(RecalcTrigger,Trigger1M)),NA())</f>
        <v>1.3741710225163573E-2</v>
      </c>
      <c r="O2501" s="44">
        <f>IFERROR(_xll.qlIndexFixing(ONIndex3M,I2501,TRUE,_xll.ohTrigger(RecalcTrigger,Trigger3M)),NA())</f>
        <v>1.4057115075081228E-2</v>
      </c>
      <c r="P2501" s="44">
        <f>IFERROR(_xll.qlIndexFixing(ONIndex6M,I2501,TRUE,_xll.ohTrigger(RecalcTrigger,Trigger6M)),NA())</f>
        <v>1.5168520505328686E-2</v>
      </c>
      <c r="Q2501" s="183">
        <f>IFERROR(_xll.qlIndexFixing(ONIndex1Y,I2501,TRUE,_xll.ohTrigger(RecalcTrigger,Trigger1Y)),NA())</f>
        <v>1.516342592289277E-2</v>
      </c>
    </row>
    <row r="2502" spans="2:17" x14ac:dyDescent="0.2">
      <c r="B2502" s="39" t="s">
        <v>42</v>
      </c>
      <c r="D2502" s="42">
        <f>_xll.qlCalendarAdvance(Calendar,$D2501,B2502,"f",FALSE)</f>
        <v>56920</v>
      </c>
      <c r="E2502" s="177">
        <f>_xll.qlInterestRateIndexValueDate(IndexON,D2502)</f>
        <v>56920</v>
      </c>
      <c r="F2502" s="193">
        <f>IFERROR(_xll.qlIndexFixing(IndexON,D2502,TRUE,_xll.ohTrigger(RecalcTrigger,TriggerON)),NA())</f>
        <v>1.3898080085423814E-2</v>
      </c>
      <c r="H2502" s="42">
        <f>_xll.qlCalendarAdvance(Calendar,$H2501,B2502,"f",FALSE)</f>
        <v>56920</v>
      </c>
      <c r="I2502" s="177">
        <f>_xll.qlInterestRateIndexValueDate(Index1M,$H2502)</f>
        <v>56922</v>
      </c>
      <c r="J2502" s="182">
        <f>IFERROR(_xll.qlIndexFixing(Index1M,$H2502,TRUE,_xll.ohTrigger(RecalcTrigger,Trigger1M)),NA())</f>
        <v>1.3719039662881127E-2</v>
      </c>
      <c r="K2502" s="44">
        <f>IFERROR(_xll.qlIndexFixing(Index3M,H2502,TRUE,_xll.ohTrigger(RecalcTrigger,Trigger3M)),NA())</f>
        <v>1.4000959872629693E-2</v>
      </c>
      <c r="L2502" s="44">
        <f>IFERROR(_xll.qlIndexFixing(Index6M,$H2502,TRUE,_xll.ohTrigger(RecalcTrigger,Trigger6M)),NA())</f>
        <v>1.522019801760865E-2</v>
      </c>
      <c r="M2502" s="183">
        <f>IFERROR(_xll.qlIndexFixing(Index1Y,$H2502,TRUE,_xll.ohTrigger(RecalcTrigger,Trigger1Y)),NA())</f>
        <v>1.48440183241247E-2</v>
      </c>
      <c r="N2502" s="182">
        <f>IFERROR(_xll.qlIndexFixing(ONIndex1M,I2502,TRUE,_xll.ohTrigger(RecalcTrigger,Trigger1M)),NA())</f>
        <v>1.3730045560489401E-2</v>
      </c>
      <c r="O2502" s="44">
        <f>IFERROR(_xll.qlIndexFixing(ONIndex3M,I2502,TRUE,_xll.ohTrigger(RecalcTrigger,Trigger3M)),NA())</f>
        <v>1.4045363268273547E-2</v>
      </c>
      <c r="P2502" s="44">
        <f>IFERROR(_xll.qlIndexFixing(ONIndex6M,I2502,TRUE,_xll.ohTrigger(RecalcTrigger,Trigger6M)),NA())</f>
        <v>1.5168749674012716E-2</v>
      </c>
      <c r="Q2502" s="183">
        <f>IFERROR(_xll.qlIndexFixing(ONIndex1Y,I2502,TRUE,_xll.ohTrigger(RecalcTrigger,Trigger1Y)),NA())</f>
        <v>1.5146764229987397E-2</v>
      </c>
    </row>
    <row r="2503" spans="2:17" x14ac:dyDescent="0.2">
      <c r="B2503" s="39" t="s">
        <v>42</v>
      </c>
      <c r="D2503" s="42">
        <f>_xll.qlCalendarAdvance(Calendar,$D2502,B2503,"f",FALSE)</f>
        <v>56927</v>
      </c>
      <c r="E2503" s="177">
        <f>_xll.qlInterestRateIndexValueDate(IndexON,D2503)</f>
        <v>56927</v>
      </c>
      <c r="F2503" s="193">
        <f>IFERROR(_xll.qlIndexFixing(IndexON,D2503,TRUE,_xll.ohTrigger(RecalcTrigger,TriggerON)),NA())</f>
        <v>1.3885249037040026E-2</v>
      </c>
      <c r="H2503" s="42">
        <f>_xll.qlCalendarAdvance(Calendar,$H2502,B2503,"f",FALSE)</f>
        <v>56927</v>
      </c>
      <c r="I2503" s="177">
        <f>_xll.qlInterestRateIndexValueDate(Index1M,$H2503)</f>
        <v>56929</v>
      </c>
      <c r="J2503" s="182">
        <f>IFERROR(_xll.qlIndexFixing(Index1M,$H2503,TRUE,_xll.ohTrigger(RecalcTrigger,Trigger1M)),NA())</f>
        <v>1.3707413862588669E-2</v>
      </c>
      <c r="K2503" s="44">
        <f>IFERROR(_xll.qlIndexFixing(Index3M,H2503,TRUE,_xll.ohTrigger(RecalcTrigger,Trigger3M)),NA())</f>
        <v>1.3989305215863937E-2</v>
      </c>
      <c r="L2503" s="44">
        <f>IFERROR(_xll.qlIndexFixing(Index6M,$H2503,TRUE,_xll.ohTrigger(RecalcTrigger,Trigger6M)),NA())</f>
        <v>1.521929037388144E-2</v>
      </c>
      <c r="M2503" s="183">
        <f>IFERROR(_xll.qlIndexFixing(Index1Y,$H2503,TRUE,_xll.ohTrigger(RecalcTrigger,Trigger1Y)),NA())</f>
        <v>1.482790485821291E-2</v>
      </c>
      <c r="N2503" s="182">
        <f>IFERROR(_xll.qlIndexFixing(ONIndex1M,I2503,TRUE,_xll.ohTrigger(RecalcTrigger,Trigger1M)),NA())</f>
        <v>1.371840071220376E-2</v>
      </c>
      <c r="O2503" s="44">
        <f>IFERROR(_xll.qlIndexFixing(ONIndex3M,I2503,TRUE,_xll.ohTrigger(RecalcTrigger,Trigger3M)),NA())</f>
        <v>1.4033631145720094E-2</v>
      </c>
      <c r="P2503" s="44">
        <f>IFERROR(_xll.qlIndexFixing(ONIndex6M,I2503,TRUE,_xll.ohTrigger(RecalcTrigger,Trigger6M)),NA())</f>
        <v>1.5168895580659481E-2</v>
      </c>
      <c r="Q2503" s="183">
        <f>IFERROR(_xll.qlIndexFixing(ONIndex1Y,I2503,TRUE,_xll.ohTrigger(RecalcTrigger,Trigger1Y)),NA())</f>
        <v>1.5130130473774983E-2</v>
      </c>
    </row>
    <row r="2504" spans="2:17" x14ac:dyDescent="0.2">
      <c r="B2504" s="39" t="s">
        <v>42</v>
      </c>
      <c r="D2504" s="42">
        <f>_xll.qlCalendarAdvance(Calendar,$D2503,B2504,"f",FALSE)</f>
        <v>56934</v>
      </c>
      <c r="E2504" s="177">
        <f>_xll.qlInterestRateIndexValueDate(IndexON,D2504)</f>
        <v>56934</v>
      </c>
      <c r="F2504" s="193">
        <f>IFERROR(_xll.qlIndexFixing(IndexON,D2504,TRUE,_xll.ohTrigger(RecalcTrigger,TriggerON)),NA())</f>
        <v>1.3872441970512739E-2</v>
      </c>
      <c r="H2504" s="42">
        <f>_xll.qlCalendarAdvance(Calendar,$H2503,B2504,"f",FALSE)</f>
        <v>56934</v>
      </c>
      <c r="I2504" s="177">
        <f>_xll.qlInterestRateIndexValueDate(Index1M,$H2504)</f>
        <v>56936</v>
      </c>
      <c r="J2504" s="182">
        <f>IFERROR(_xll.qlIndexFixing(Index1M,$H2504,TRUE,_xll.ohTrigger(RecalcTrigger,Trigger1M)),NA())</f>
        <v>1.369580809176929E-2</v>
      </c>
      <c r="K2504" s="44">
        <f>IFERROR(_xll.qlIndexFixing(Index3M,H2504,TRUE,_xll.ohTrigger(RecalcTrigger,Trigger3M)),NA())</f>
        <v>1.3977670810952287E-2</v>
      </c>
      <c r="L2504" s="44">
        <f>IFERROR(_xll.qlIndexFixing(Index6M,$H2504,TRUE,_xll.ohTrigger(RecalcTrigger,Trigger6M)),NA())</f>
        <v>1.5218296669970634E-2</v>
      </c>
      <c r="M2504" s="183">
        <f>IFERROR(_xll.qlIndexFixing(Index1Y,$H2504,TRUE,_xll.ohTrigger(RecalcTrigger,Trigger1Y)),NA())</f>
        <v>1.4811822616041888E-2</v>
      </c>
      <c r="N2504" s="182">
        <f>IFERROR(_xll.qlIndexFixing(ONIndex1M,I2504,TRUE,_xll.ohTrigger(RecalcTrigger,Trigger1M)),NA())</f>
        <v>1.3706775747452937E-2</v>
      </c>
      <c r="O2504" s="44">
        <f>IFERROR(_xll.qlIndexFixing(ONIndex3M,I2504,TRUE,_xll.ohTrigger(RecalcTrigger,Trigger3M)),NA())</f>
        <v>1.4021918774087538E-2</v>
      </c>
      <c r="P2504" s="44">
        <f>IFERROR(_xll.qlIndexFixing(ONIndex6M,I2504,TRUE,_xll.ohTrigger(RecalcTrigger,Trigger6M)),NA())</f>
        <v>1.5168958064597504E-2</v>
      </c>
      <c r="Q2504" s="183">
        <f>IFERROR(_xll.qlIndexFixing(ONIndex1Y,I2504,TRUE,_xll.ohTrigger(RecalcTrigger,Trigger1Y)),NA())</f>
        <v>1.5113524750418605E-2</v>
      </c>
    </row>
    <row r="2505" spans="2:17" x14ac:dyDescent="0.2">
      <c r="B2505" s="39" t="s">
        <v>42</v>
      </c>
      <c r="D2505" s="42">
        <f>_xll.qlCalendarAdvance(Calendar,$D2504,B2505,"f",FALSE)</f>
        <v>56941</v>
      </c>
      <c r="E2505" s="177">
        <f>_xll.qlInterestRateIndexValueDate(IndexON,D2505)</f>
        <v>56941</v>
      </c>
      <c r="F2505" s="193">
        <f>IFERROR(_xll.qlIndexFixing(IndexON,D2505,TRUE,_xll.ohTrigger(RecalcTrigger,TriggerON)),NA())</f>
        <v>1.3859658965058586E-2</v>
      </c>
      <c r="H2505" s="42">
        <f>_xll.qlCalendarAdvance(Calendar,$H2504,B2505,"f",FALSE)</f>
        <v>56941</v>
      </c>
      <c r="I2505" s="177">
        <f>_xll.qlInterestRateIndexValueDate(Index1M,$H2505)</f>
        <v>56943</v>
      </c>
      <c r="J2505" s="182">
        <f>IFERROR(_xll.qlIndexFixing(Index1M,$H2505,TRUE,_xll.ohTrigger(RecalcTrigger,Trigger1M)),NA())</f>
        <v>1.3684222417824077E-2</v>
      </c>
      <c r="K2505" s="44">
        <f>IFERROR(_xll.qlIndexFixing(Index3M,H2505,TRUE,_xll.ohTrigger(RecalcTrigger,Trigger3M)),NA())</f>
        <v>1.3966056724654386E-2</v>
      </c>
      <c r="L2505" s="44">
        <f>IFERROR(_xll.qlIndexFixing(Index6M,$H2505,TRUE,_xll.ohTrigger(RecalcTrigger,Trigger6M)),NA())</f>
        <v>1.5217216744184477E-2</v>
      </c>
      <c r="M2505" s="183">
        <f>IFERROR(_xll.qlIndexFixing(Index1Y,$H2505,TRUE,_xll.ohTrigger(RecalcTrigger,Trigger1Y)),NA())</f>
        <v>1.4795771693867681E-2</v>
      </c>
      <c r="N2505" s="182">
        <f>IFERROR(_xll.qlIndexFixing(ONIndex1M,I2505,TRUE,_xll.ohTrigger(RecalcTrigger,Trigger1M)),NA())</f>
        <v>1.3695170733543094E-2</v>
      </c>
      <c r="O2505" s="44">
        <f>IFERROR(_xll.qlIndexFixing(ONIndex3M,I2505,TRUE,_xll.ohTrigger(RecalcTrigger,Trigger3M)),NA())</f>
        <v>1.4010226220282362E-2</v>
      </c>
      <c r="P2505" s="44">
        <f>IFERROR(_xll.qlIndexFixing(ONIndex6M,I2505,TRUE,_xll.ohTrigger(RecalcTrigger,Trigger6M)),NA())</f>
        <v>1.5168936965315183E-2</v>
      </c>
      <c r="Q2505" s="183">
        <f>IFERROR(_xll.qlIndexFixing(ONIndex1Y,I2505,TRUE,_xll.ohTrigger(RecalcTrigger,Trigger1Y)),NA())</f>
        <v>1.5096947156241214E-2</v>
      </c>
    </row>
    <row r="2506" spans="2:17" x14ac:dyDescent="0.2">
      <c r="B2506" s="39" t="s">
        <v>42</v>
      </c>
      <c r="D2506" s="42">
        <f>_xll.qlCalendarAdvance(Calendar,$D2505,B2506,"f",FALSE)</f>
        <v>56948</v>
      </c>
      <c r="E2506" s="177">
        <f>_xll.qlInterestRateIndexValueDate(IndexON,D2506)</f>
        <v>56948</v>
      </c>
      <c r="F2506" s="193">
        <f>IFERROR(_xll.qlIndexFixing(IndexON,D2506,TRUE,_xll.ohTrigger(RecalcTrigger,TriggerON)),NA())</f>
        <v>1.3846900099894199E-2</v>
      </c>
      <c r="H2506" s="42">
        <f>_xll.qlCalendarAdvance(Calendar,$H2505,B2506,"f",FALSE)</f>
        <v>56948</v>
      </c>
      <c r="I2506" s="177">
        <f>_xll.qlInterestRateIndexValueDate(Index1M,$H2506)</f>
        <v>56950</v>
      </c>
      <c r="J2506" s="182">
        <f>IFERROR(_xll.qlIndexFixing(Index1M,$H2506,TRUE,_xll.ohTrigger(RecalcTrigger,Trigger1M)),NA())</f>
        <v>1.3672656908139125E-2</v>
      </c>
      <c r="K2506" s="44">
        <f>IFERROR(_xll.qlIndexFixing(Index3M,H2506,TRUE,_xll.ohTrigger(RecalcTrigger,Trigger3M)),NA())</f>
        <v>1.3955017129504629E-2</v>
      </c>
      <c r="L2506" s="44">
        <f>IFERROR(_xll.qlIndexFixing(Index6M,$H2506,TRUE,_xll.ohTrigger(RecalcTrigger,Trigger6M)),NA())</f>
        <v>1.5216257697307292E-2</v>
      </c>
      <c r="M2506" s="183">
        <f>IFERROR(_xll.qlIndexFixing(Index1Y,$H2506,TRUE,_xll.ohTrigger(RecalcTrigger,Trigger1Y)),NA())</f>
        <v>1.4779752187943725E-2</v>
      </c>
      <c r="N2506" s="182">
        <f>IFERROR(_xll.qlIndexFixing(ONIndex1M,I2506,TRUE,_xll.ohTrigger(RecalcTrigger,Trigger1M)),NA())</f>
        <v>1.3683585738020199E-2</v>
      </c>
      <c r="O2506" s="44">
        <f>IFERROR(_xll.qlIndexFixing(ONIndex3M,I2506,TRUE,_xll.ohTrigger(RecalcTrigger,Trigger3M)),NA())</f>
        <v>1.3998553550971238E-2</v>
      </c>
      <c r="P2506" s="44">
        <f>IFERROR(_xll.qlIndexFixing(ONIndex6M,I2506,TRUE,_xll.ohTrigger(RecalcTrigger,Trigger6M)),NA())</f>
        <v>1.5168832122220977E-2</v>
      </c>
      <c r="Q2506" s="183">
        <f>IFERROR(_xll.qlIndexFixing(ONIndex1Y,I2506,TRUE,_xll.ohTrigger(RecalcTrigger,Trigger1Y)),NA())</f>
        <v>1.508039778732595E-2</v>
      </c>
    </row>
    <row r="2507" spans="2:17" x14ac:dyDescent="0.2">
      <c r="B2507" s="39" t="s">
        <v>42</v>
      </c>
      <c r="D2507" s="42">
        <f>_xll.qlCalendarAdvance(Calendar,$D2506,B2507,"f",FALSE)</f>
        <v>56955</v>
      </c>
      <c r="E2507" s="177">
        <f>_xll.qlInterestRateIndexValueDate(IndexON,D2507)</f>
        <v>56955</v>
      </c>
      <c r="F2507" s="193">
        <f>IFERROR(_xll.qlIndexFixing(IndexON,D2507,TRUE,_xll.ohTrigger(RecalcTrigger,TriggerON)),NA())</f>
        <v>1.3834165454635894E-2</v>
      </c>
      <c r="H2507" s="42">
        <f>_xll.qlCalendarAdvance(Calendar,$H2506,B2507,"f",FALSE)</f>
        <v>56955</v>
      </c>
      <c r="I2507" s="177">
        <f>_xll.qlInterestRateIndexValueDate(Index1M,$H2507)</f>
        <v>56957</v>
      </c>
      <c r="J2507" s="182">
        <f>IFERROR(_xll.qlIndexFixing(Index1M,$H2507,TRUE,_xll.ohTrigger(RecalcTrigger,Trigger1M)),NA())</f>
        <v>1.3661111630108025E-2</v>
      </c>
      <c r="K2507" s="44">
        <f>IFERROR(_xll.qlIndexFixing(Index3M,H2507,TRUE,_xll.ohTrigger(RecalcTrigger,Trigger3M)),NA())</f>
        <v>1.3943442854917961E-2</v>
      </c>
      <c r="L2507" s="44">
        <f>IFERROR(_xll.qlIndexFixing(Index6M,$H2507,TRUE,_xll.ohTrigger(RecalcTrigger,Trigger6M)),NA())</f>
        <v>1.52149985515273E-2</v>
      </c>
      <c r="M2507" s="183">
        <f>IFERROR(_xll.qlIndexFixing(Index1Y,$H2507,TRUE,_xll.ohTrigger(RecalcTrigger,Trigger1Y)),NA())</f>
        <v>1.4763764194517599E-2</v>
      </c>
      <c r="N2507" s="182">
        <f>IFERROR(_xll.qlIndexFixing(ONIndex1M,I2507,TRUE,_xll.ohTrigger(RecalcTrigger,Trigger1M)),NA())</f>
        <v>1.3672020828270348E-2</v>
      </c>
      <c r="O2507" s="44">
        <f>IFERROR(_xll.qlIndexFixing(ONIndex3M,I2507,TRUE,_xll.ohTrigger(RecalcTrigger,Trigger3M)),NA())</f>
        <v>1.3986900832660965E-2</v>
      </c>
      <c r="P2507" s="44">
        <f>IFERROR(_xll.qlIndexFixing(ONIndex6M,I2507,TRUE,_xll.ohTrigger(RecalcTrigger,Trigger6M)),NA())</f>
        <v>1.5168643374723345E-2</v>
      </c>
      <c r="Q2507" s="183">
        <f>IFERROR(_xll.qlIndexFixing(ONIndex1Y,I2507,TRUE,_xll.ohTrigger(RecalcTrigger,Trigger1Y)),NA())</f>
        <v>1.5063876740315507E-2</v>
      </c>
    </row>
    <row r="2508" spans="2:17" x14ac:dyDescent="0.2">
      <c r="B2508" s="39" t="s">
        <v>42</v>
      </c>
      <c r="D2508" s="42">
        <f>_xll.qlCalendarAdvance(Calendar,$D2507,B2508,"f",FALSE)</f>
        <v>56962</v>
      </c>
      <c r="E2508" s="177">
        <f>_xll.qlInterestRateIndexValueDate(IndexON,D2508)</f>
        <v>56962</v>
      </c>
      <c r="F2508" s="193">
        <f>IFERROR(_xll.qlIndexFixing(IndexON,D2508,TRUE,_xll.ohTrigger(RecalcTrigger,TriggerON)),NA())</f>
        <v>1.382145510834043E-2</v>
      </c>
      <c r="H2508" s="42">
        <f>_xll.qlCalendarAdvance(Calendar,$H2507,B2508,"f",FALSE)</f>
        <v>56962</v>
      </c>
      <c r="I2508" s="177">
        <f>_xll.qlInterestRateIndexValueDate(Index1M,$H2508)</f>
        <v>56964</v>
      </c>
      <c r="J2508" s="182">
        <f>IFERROR(_xll.qlIndexFixing(Index1M,$H2508,TRUE,_xll.ohTrigger(RecalcTrigger,Trigger1M)),NA())</f>
        <v>1.3649586651129364E-2</v>
      </c>
      <c r="K2508" s="44">
        <f>IFERROR(_xll.qlIndexFixing(Index3M,H2508,TRUE,_xll.ohTrigger(RecalcTrigger,Trigger3M)),NA())</f>
        <v>1.3931889093286144E-2</v>
      </c>
      <c r="L2508" s="44">
        <f>IFERROR(_xll.qlIndexFixing(Index6M,$H2508,TRUE,_xll.ohTrigger(RecalcTrigger,Trigger6M)),NA())</f>
        <v>1.5213652683670795E-2</v>
      </c>
      <c r="M2508" s="183">
        <f>IFERROR(_xll.qlIndexFixing(Index1Y,$H2508,TRUE,_xll.ohTrigger(RecalcTrigger,Trigger1Y)),NA())</f>
        <v>1.4747807809836007E-2</v>
      </c>
      <c r="N2508" s="182">
        <f>IFERROR(_xll.qlIndexFixing(ONIndex1M,I2508,TRUE,_xll.ohTrigger(RecalcTrigger,Trigger1M)),NA())</f>
        <v>1.3660476071599703E-2</v>
      </c>
      <c r="O2508" s="44">
        <f>IFERROR(_xll.qlIndexFixing(ONIndex3M,I2508,TRUE,_xll.ohTrigger(RecalcTrigger,Trigger3M)),NA())</f>
        <v>1.3975268132258023E-2</v>
      </c>
      <c r="P2508" s="44">
        <f>IFERROR(_xll.qlIndexFixing(ONIndex6M,I2508,TRUE,_xll.ohTrigger(RecalcTrigger,Trigger6M)),NA())</f>
        <v>1.5168370562150812E-2</v>
      </c>
      <c r="Q2508" s="183">
        <f>IFERROR(_xll.qlIndexFixing(ONIndex1Y,I2508,TRUE,_xll.ohTrigger(RecalcTrigger,Trigger1Y)),NA())</f>
        <v>1.5047384111213091E-2</v>
      </c>
    </row>
    <row r="2509" spans="2:17" x14ac:dyDescent="0.2">
      <c r="B2509" s="39" t="s">
        <v>42</v>
      </c>
      <c r="D2509" s="42">
        <f>_xll.qlCalendarAdvance(Calendar,$D2508,B2509,"f",FALSE)</f>
        <v>56969</v>
      </c>
      <c r="E2509" s="177">
        <f>_xll.qlInterestRateIndexValueDate(IndexON,D2509)</f>
        <v>56969</v>
      </c>
      <c r="F2509" s="193">
        <f>IFERROR(_xll.qlIndexFixing(IndexON,D2509,TRUE,_xll.ohTrigger(RecalcTrigger,TriggerON)),NA())</f>
        <v>1.3808769140783994E-2</v>
      </c>
      <c r="H2509" s="42">
        <f>_xll.qlCalendarAdvance(Calendar,$H2508,B2509,"f",FALSE)</f>
        <v>56969</v>
      </c>
      <c r="I2509" s="177">
        <f>_xll.qlInterestRateIndexValueDate(Index1M,$H2509)</f>
        <v>56971</v>
      </c>
      <c r="J2509" s="182">
        <f>IFERROR(_xll.qlIndexFixing(Index1M,$H2509,TRUE,_xll.ohTrigger(RecalcTrigger,Trigger1M)),NA())</f>
        <v>1.3638082038591737E-2</v>
      </c>
      <c r="K2509" s="44">
        <f>IFERROR(_xll.qlIndexFixing(Index3M,H2509,TRUE,_xll.ohTrigger(RecalcTrigger,Trigger3M)),NA())</f>
        <v>1.3920355911363692E-2</v>
      </c>
      <c r="L2509" s="44">
        <f>IFERROR(_xll.qlIndexFixing(Index6M,$H2509,TRUE,_xll.ohTrigger(RecalcTrigger,Trigger6M)),NA())</f>
        <v>1.5212219932086535E-2</v>
      </c>
      <c r="M2509" s="183">
        <f>IFERROR(_xll.qlIndexFixing(Index1Y,$H2509,TRUE,_xll.ohTrigger(RecalcTrigger,Trigger1Y)),NA())</f>
        <v>1.4730250068899895E-2</v>
      </c>
      <c r="N2509" s="182">
        <f>IFERROR(_xll.qlIndexFixing(ONIndex1M,I2509,TRUE,_xll.ohTrigger(RecalcTrigger,Trigger1M)),NA())</f>
        <v>1.3648951535314424E-2</v>
      </c>
      <c r="O2509" s="44">
        <f>IFERROR(_xll.qlIndexFixing(ONIndex3M,I2509,TRUE,_xll.ohTrigger(RecalcTrigger,Trigger3M)),NA())</f>
        <v>1.3963655516269213E-2</v>
      </c>
      <c r="P2509" s="44">
        <f>IFERROR(_xll.qlIndexFixing(ONIndex6M,I2509,TRUE,_xll.ohTrigger(RecalcTrigger,Trigger6M)),NA())</f>
        <v>1.5168013523991775E-2</v>
      </c>
      <c r="Q2509" s="183">
        <f>IFERROR(_xll.qlIndexFixing(ONIndex1Y,I2509,TRUE,_xll.ohTrigger(RecalcTrigger,Trigger1Y)),NA())</f>
        <v>1.503091999658146E-2</v>
      </c>
    </row>
    <row r="2510" spans="2:17" x14ac:dyDescent="0.2">
      <c r="B2510" s="39" t="s">
        <v>42</v>
      </c>
      <c r="D2510" s="42">
        <f>_xll.qlCalendarAdvance(Calendar,$D2509,B2510,"f",FALSE)</f>
        <v>56976</v>
      </c>
      <c r="E2510" s="177">
        <f>_xll.qlInterestRateIndexValueDate(IndexON,D2510)</f>
        <v>56976</v>
      </c>
      <c r="F2510" s="193">
        <f>IFERROR(_xll.qlIndexFixing(IndexON,D2510,TRUE,_xll.ohTrigger(RecalcTrigger,TriggerON)),NA())</f>
        <v>1.3796107630943411E-2</v>
      </c>
      <c r="H2510" s="42">
        <f>_xll.qlCalendarAdvance(Calendar,$H2509,B2510,"f",FALSE)</f>
        <v>56976</v>
      </c>
      <c r="I2510" s="177">
        <f>_xll.qlInterestRateIndexValueDate(Index1M,$H2510)</f>
        <v>56978</v>
      </c>
      <c r="J2510" s="182">
        <f>IFERROR(_xll.qlIndexFixing(Index1M,$H2510,TRUE,_xll.ohTrigger(RecalcTrigger,Trigger1M)),NA())</f>
        <v>1.3626597859891232E-2</v>
      </c>
      <c r="K2510" s="44">
        <f>IFERROR(_xll.qlIndexFixing(Index3M,H2510,TRUE,_xll.ohTrigger(RecalcTrigger,Trigger3M)),NA())</f>
        <v>1.3908843375907753E-2</v>
      </c>
      <c r="L2510" s="44">
        <f>IFERROR(_xll.qlIndexFixing(Index6M,$H2510,TRUE,_xll.ohTrigger(RecalcTrigger,Trigger6M)),NA())</f>
        <v>1.5210700135133768E-2</v>
      </c>
      <c r="M2510" s="183">
        <f>IFERROR(_xll.qlIndexFixing(Index1Y,$H2510,TRUE,_xll.ohTrigger(RecalcTrigger,Trigger1Y)),NA())</f>
        <v>1.4718435840639574E-2</v>
      </c>
      <c r="N2510" s="182">
        <f>IFERROR(_xll.qlIndexFixing(ONIndex1M,I2510,TRUE,_xll.ohTrigger(RecalcTrigger,Trigger1M)),NA())</f>
        <v>1.3637447286880544E-2</v>
      </c>
      <c r="O2510" s="44">
        <f>IFERROR(_xll.qlIndexFixing(ONIndex3M,I2510,TRUE,_xll.ohTrigger(RecalcTrigger,Trigger3M)),NA())</f>
        <v>1.3952063051601016E-2</v>
      </c>
      <c r="P2510" s="44">
        <f>IFERROR(_xll.qlIndexFixing(ONIndex6M,I2510,TRUE,_xll.ohTrigger(RecalcTrigger,Trigger6M)),NA())</f>
        <v>1.5167572099654691E-2</v>
      </c>
      <c r="Q2510" s="183">
        <f>IFERROR(_xll.qlIndexFixing(ONIndex1Y,I2510,TRUE,_xll.ohTrigger(RecalcTrigger,Trigger1Y)),NA())</f>
        <v>1.5014484492583691E-2</v>
      </c>
    </row>
    <row r="2511" spans="2:17" x14ac:dyDescent="0.2">
      <c r="B2511" s="39" t="s">
        <v>42</v>
      </c>
      <c r="D2511" s="42">
        <f>_xll.qlCalendarAdvance(Calendar,$D2510,B2511,"f",FALSE)</f>
        <v>56983</v>
      </c>
      <c r="E2511" s="177">
        <f>_xll.qlInterestRateIndexValueDate(IndexON,D2511)</f>
        <v>56983</v>
      </c>
      <c r="F2511" s="193">
        <f>IFERROR(_xll.qlIndexFixing(IndexON,D2511,TRUE,_xll.ohTrigger(RecalcTrigger,TriggerON)),NA())</f>
        <v>1.3783470658115249E-2</v>
      </c>
      <c r="H2511" s="42">
        <f>_xll.qlCalendarAdvance(Calendar,$H2510,B2511,"f",FALSE)</f>
        <v>56983</v>
      </c>
      <c r="I2511" s="177">
        <f>_xll.qlInterestRateIndexValueDate(Index1M,$H2511)</f>
        <v>56985</v>
      </c>
      <c r="J2511" s="182">
        <f>IFERROR(_xll.qlIndexFixing(Index1M,$H2511,TRUE,_xll.ohTrigger(RecalcTrigger,Trigger1M)),NA())</f>
        <v>1.3615134182411448E-2</v>
      </c>
      <c r="K2511" s="44">
        <f>IFERROR(_xll.qlIndexFixing(Index3M,H2511,TRUE,_xll.ohTrigger(RecalcTrigger,Trigger3M)),NA())</f>
        <v>1.3897351553671087E-2</v>
      </c>
      <c r="L2511" s="44">
        <f>IFERROR(_xll.qlIndexFixing(Index6M,$H2511,TRUE,_xll.ohTrigger(RecalcTrigger,Trigger6M)),NA())</f>
        <v>1.5208917476730546E-2</v>
      </c>
      <c r="M2511" s="183">
        <f>IFERROR(_xll.qlIndexFixing(Index1Y,$H2511,TRUE,_xll.ohTrigger(RecalcTrigger,Trigger1Y)),NA())</f>
        <v>1.4700129270667509E-2</v>
      </c>
      <c r="N2511" s="182">
        <f>IFERROR(_xll.qlIndexFixing(ONIndex1M,I2511,TRUE,_xll.ohTrigger(RecalcTrigger,Trigger1M)),NA())</f>
        <v>1.3625963393764096E-2</v>
      </c>
      <c r="O2511" s="44">
        <f>IFERROR(_xll.qlIndexFixing(ONIndex3M,I2511,TRUE,_xll.ohTrigger(RecalcTrigger,Trigger3M)),NA())</f>
        <v>1.3940490805000039E-2</v>
      </c>
      <c r="P2511" s="44">
        <f>IFERROR(_xll.qlIndexFixing(ONIndex6M,I2511,TRUE,_xll.ohTrigger(RecalcTrigger,Trigger6M)),NA())</f>
        <v>1.5167046128388151E-2</v>
      </c>
      <c r="Q2511" s="183">
        <f>IFERROR(_xll.qlIndexFixing(ONIndex1Y,I2511,TRUE,_xll.ohTrigger(RecalcTrigger,Trigger1Y)),NA())</f>
        <v>1.4998077695702605E-2</v>
      </c>
    </row>
    <row r="2512" spans="2:17" x14ac:dyDescent="0.2">
      <c r="B2512" s="39" t="s">
        <v>42</v>
      </c>
      <c r="D2512" s="42">
        <f>_xll.qlCalendarAdvance(Calendar,$D2511,B2512,"f",FALSE)</f>
        <v>56990</v>
      </c>
      <c r="E2512" s="177">
        <f>_xll.qlInterestRateIndexValueDate(IndexON,D2512)</f>
        <v>56990</v>
      </c>
      <c r="F2512" s="193">
        <f>IFERROR(_xll.qlIndexFixing(IndexON,D2512,TRUE,_xll.ohTrigger(RecalcTrigger,TriggerON)),NA())</f>
        <v>1.3770858301915823E-2</v>
      </c>
      <c r="H2512" s="42">
        <f>_xll.qlCalendarAdvance(Calendar,$H2511,B2512,"f",FALSE)</f>
        <v>56990</v>
      </c>
      <c r="I2512" s="177">
        <f>_xll.qlInterestRateIndexValueDate(Index1M,$H2512)</f>
        <v>56992</v>
      </c>
      <c r="J2512" s="182">
        <f>IFERROR(_xll.qlIndexFixing(Index1M,$H2512,TRUE,_xll.ohTrigger(RecalcTrigger,Trigger1M)),NA())</f>
        <v>1.3603691073558466E-2</v>
      </c>
      <c r="K2512" s="44">
        <f>IFERROR(_xll.qlIndexFixing(Index3M,H2512,TRUE,_xll.ohTrigger(RecalcTrigger,Trigger3M)),NA())</f>
        <v>1.3885880511409964E-2</v>
      </c>
      <c r="L2512" s="44">
        <f>IFERROR(_xll.qlIndexFixing(Index6M,$H2512,TRUE,_xll.ohTrigger(RecalcTrigger,Trigger6M)),NA())</f>
        <v>1.5207229471388887E-2</v>
      </c>
      <c r="M2512" s="183">
        <f>IFERROR(_xll.qlIndexFixing(Index1Y,$H2512,TRUE,_xll.ohTrigger(RecalcTrigger,Trigger1Y)),NA())</f>
        <v>1.468430028335683E-2</v>
      </c>
      <c r="N2512" s="182">
        <f>IFERROR(_xll.qlIndexFixing(ONIndex1M,I2512,TRUE,_xll.ohTrigger(RecalcTrigger,Trigger1M)),NA())</f>
        <v>1.3614499923111367E-2</v>
      </c>
      <c r="O2512" s="44">
        <f>IFERROR(_xll.qlIndexFixing(ONIndex3M,I2512,TRUE,_xll.ohTrigger(RecalcTrigger,Trigger3M)),NA())</f>
        <v>1.392893884281321E-2</v>
      </c>
      <c r="P2512" s="44">
        <f>IFERROR(_xll.qlIndexFixing(ONIndex6M,I2512,TRUE,_xll.ohTrigger(RecalcTrigger,Trigger6M)),NA())</f>
        <v>1.5166435449840421E-2</v>
      </c>
      <c r="Q2512" s="183">
        <f>IFERROR(_xll.qlIndexFixing(ONIndex1Y,I2512,TRUE,_xll.ohTrigger(RecalcTrigger,Trigger1Y)),NA())</f>
        <v>1.4981699702021345E-2</v>
      </c>
    </row>
    <row r="2513" spans="2:17" x14ac:dyDescent="0.2">
      <c r="B2513" s="39" t="s">
        <v>42</v>
      </c>
      <c r="D2513" s="42">
        <f>_xll.qlCalendarAdvance(Calendar,$D2512,B2513,"f",FALSE)</f>
        <v>56997</v>
      </c>
      <c r="E2513" s="177">
        <f>_xll.qlInterestRateIndexValueDate(IndexON,D2513)</f>
        <v>56997</v>
      </c>
      <c r="F2513" s="193">
        <f>IFERROR(_xll.qlIndexFixing(IndexON,D2513,TRUE,_xll.ohTrigger(RecalcTrigger,TriggerON)),NA())</f>
        <v>1.3758270641481829E-2</v>
      </c>
      <c r="H2513" s="42">
        <f>_xll.qlCalendarAdvance(Calendar,$H2512,B2513,"f",FALSE)</f>
        <v>56997</v>
      </c>
      <c r="I2513" s="177">
        <f>_xll.qlInterestRateIndexValueDate(Index1M,$H2513)</f>
        <v>56999</v>
      </c>
      <c r="J2513" s="182">
        <f>IFERROR(_xll.qlIndexFixing(Index1M,$H2513,TRUE,_xll.ohTrigger(RecalcTrigger,Trigger1M)),NA())</f>
        <v>1.3592268600715884E-2</v>
      </c>
      <c r="K2513" s="44">
        <f>IFERROR(_xll.qlIndexFixing(Index3M,H2513,TRUE,_xll.ohTrigger(RecalcTrigger,Trigger3M)),NA())</f>
        <v>1.3874430315877141E-2</v>
      </c>
      <c r="L2513" s="44">
        <f>IFERROR(_xll.qlIndexFixing(Index6M,$H2513,TRUE,_xll.ohTrigger(RecalcTrigger,Trigger6M)),NA())</f>
        <v>1.5205453951049783E-2</v>
      </c>
      <c r="M2513" s="183">
        <f>IFERROR(_xll.qlIndexFixing(Index1Y,$H2513,TRUE,_xll.ohTrigger(RecalcTrigger,Trigger1Y)),NA())</f>
        <v>1.4668503385971216E-2</v>
      </c>
      <c r="N2513" s="182">
        <f>IFERROR(_xll.qlIndexFixing(ONIndex1M,I2513,TRUE,_xll.ohTrigger(RecalcTrigger,Trigger1M)),NA())</f>
        <v>1.3603056942388392E-2</v>
      </c>
      <c r="O2513" s="44">
        <f>IFERROR(_xll.qlIndexFixing(ONIndex3M,I2513,TRUE,_xll.ohTrigger(RecalcTrigger,Trigger3M)),NA())</f>
        <v>1.3917407231867074E-2</v>
      </c>
      <c r="P2513" s="44">
        <f>IFERROR(_xll.qlIndexFixing(ONIndex6M,I2513,TRUE,_xll.ohTrigger(RecalcTrigger,Trigger6M)),NA())</f>
        <v>1.5165739903100217E-2</v>
      </c>
      <c r="Q2513" s="183">
        <f>IFERROR(_xll.qlIndexFixing(ONIndex1Y,I2513,TRUE,_xll.ohTrigger(RecalcTrigger,Trigger1Y)),NA())</f>
        <v>1.496535060786286E-2</v>
      </c>
    </row>
    <row r="2514" spans="2:17" x14ac:dyDescent="0.2">
      <c r="B2514" s="39" t="s">
        <v>42</v>
      </c>
      <c r="D2514" s="42">
        <f>_xll.qlCalendarAdvance(Calendar,$D2513,B2514,"f",FALSE)</f>
        <v>57004</v>
      </c>
      <c r="E2514" s="177">
        <f>_xll.qlInterestRateIndexValueDate(IndexON,D2514)</f>
        <v>57004</v>
      </c>
      <c r="F2514" s="193">
        <f>IFERROR(_xll.qlIndexFixing(IndexON,D2514,TRUE,_xll.ohTrigger(RecalcTrigger,TriggerON)),NA())</f>
        <v>1.3745707756189773E-2</v>
      </c>
      <c r="H2514" s="42">
        <f>_xll.qlCalendarAdvance(Calendar,$H2513,B2514,"f",FALSE)</f>
        <v>57004</v>
      </c>
      <c r="I2514" s="177">
        <f>_xll.qlInterestRateIndexValueDate(Index1M,$H2514)</f>
        <v>57006</v>
      </c>
      <c r="J2514" s="182">
        <f>IFERROR(_xll.qlIndexFixing(Index1M,$H2514,TRUE,_xll.ohTrigger(RecalcTrigger,Trigger1M)),NA())</f>
        <v>1.3580866831279792E-2</v>
      </c>
      <c r="K2514" s="44">
        <f>IFERROR(_xll.qlIndexFixing(Index3M,H2514,TRUE,_xll.ohTrigger(RecalcTrigger,Trigger3M)),NA())</f>
        <v>1.3863001033828008E-2</v>
      </c>
      <c r="L2514" s="44">
        <f>IFERROR(_xll.qlIndexFixing(Index6M,$H2514,TRUE,_xll.ohTrigger(RecalcTrigger,Trigger6M)),NA())</f>
        <v>1.5203590754126443E-2</v>
      </c>
      <c r="M2514" s="183">
        <f>IFERROR(_xll.qlIndexFixing(Index1Y,$H2514,TRUE,_xll.ohTrigger(RecalcTrigger,Trigger1Y)),NA())</f>
        <v>1.4652738674738043E-2</v>
      </c>
      <c r="N2514" s="182">
        <f>IFERROR(_xll.qlIndexFixing(ONIndex1M,I2514,TRUE,_xll.ohTrigger(RecalcTrigger,Trigger1M)),NA())</f>
        <v>1.3591634519141138E-2</v>
      </c>
      <c r="O2514" s="44">
        <f>IFERROR(_xll.qlIndexFixing(ONIndex3M,I2514,TRUE,_xll.ohTrigger(RecalcTrigger,Trigger3M)),NA())</f>
        <v>1.3905896039227983E-2</v>
      </c>
      <c r="P2514" s="44">
        <f>IFERROR(_xll.qlIndexFixing(ONIndex6M,I2514,TRUE,_xll.ohTrigger(RecalcTrigger,Trigger6M)),NA())</f>
        <v>1.516495932797568E-2</v>
      </c>
      <c r="Q2514" s="183">
        <f>IFERROR(_xll.qlIndexFixing(ONIndex1Y,I2514,TRUE,_xll.ohTrigger(RecalcTrigger,Trigger1Y)),NA())</f>
        <v>1.4949030509789907E-2</v>
      </c>
    </row>
    <row r="2515" spans="2:17" x14ac:dyDescent="0.2">
      <c r="B2515" s="39" t="s">
        <v>42</v>
      </c>
      <c r="D2515" s="42">
        <f>_xll.qlCalendarAdvance(Calendar,$D2514,B2515,"f",FALSE)</f>
        <v>57011</v>
      </c>
      <c r="E2515" s="177">
        <f>_xll.qlInterestRateIndexValueDate(IndexON,D2515)</f>
        <v>57011</v>
      </c>
      <c r="F2515" s="193">
        <f>IFERROR(_xll.qlIndexFixing(IndexON,D2515,TRUE,_xll.ohTrigger(RecalcTrigger,TriggerON)),NA())</f>
        <v>1.3733169725496097E-2</v>
      </c>
      <c r="H2515" s="42">
        <f>_xll.qlCalendarAdvance(Calendar,$H2514,B2515,"f",FALSE)</f>
        <v>57011</v>
      </c>
      <c r="I2515" s="177">
        <f>_xll.qlInterestRateIndexValueDate(Index1M,$H2515)</f>
        <v>57013</v>
      </c>
      <c r="J2515" s="182">
        <f>IFERROR(_xll.qlIndexFixing(Index1M,$H2515,TRUE,_xll.ohTrigger(RecalcTrigger,Trigger1M)),NA())</f>
        <v>1.3571152477318547E-2</v>
      </c>
      <c r="K2515" s="44">
        <f>IFERROR(_xll.qlIndexFixing(Index3M,H2515,TRUE,_xll.ohTrigger(RecalcTrigger,Trigger3M)),NA())</f>
        <v>1.3852137481229931E-2</v>
      </c>
      <c r="L2515" s="44">
        <f>IFERROR(_xll.qlIndexFixing(Index6M,$H2515,TRUE,_xll.ohTrigger(RecalcTrigger,Trigger6M)),NA())</f>
        <v>1.5201639719043938E-2</v>
      </c>
      <c r="M2515" s="183">
        <f>IFERROR(_xll.qlIndexFixing(Index1Y,$H2515,TRUE,_xll.ohTrigger(RecalcTrigger,Trigger1Y)),NA())</f>
        <v>1.4637006245879903E-2</v>
      </c>
      <c r="N2515" s="182">
        <f>IFERROR(_xll.qlIndexFixing(ONIndex1M,I2515,TRUE,_xll.ohTrigger(RecalcTrigger,Trigger1M)),NA())</f>
        <v>1.3580232720435959E-2</v>
      </c>
      <c r="O2515" s="44">
        <f>IFERROR(_xll.qlIndexFixing(ONIndex3M,I2515,TRUE,_xll.ohTrigger(RecalcTrigger,Trigger3M)),NA())</f>
        <v>1.3894405331242865E-2</v>
      </c>
      <c r="P2515" s="44">
        <f>IFERROR(_xll.qlIndexFixing(ONIndex6M,I2515,TRUE,_xll.ohTrigger(RecalcTrigger,Trigger6M)),NA())</f>
        <v>1.5164093563715397E-2</v>
      </c>
      <c r="Q2515" s="183">
        <f>IFERROR(_xll.qlIndexFixing(ONIndex1Y,I2515,TRUE,_xll.ohTrigger(RecalcTrigger,Trigger1Y)),NA())</f>
        <v>1.4932739503725756E-2</v>
      </c>
    </row>
    <row r="2516" spans="2:17" x14ac:dyDescent="0.2">
      <c r="B2516" s="39" t="s">
        <v>42</v>
      </c>
      <c r="D2516" s="42">
        <f>_xll.qlCalendarAdvance(Calendar,$D2515,B2516,"f",FALSE)</f>
        <v>57018</v>
      </c>
      <c r="E2516" s="177">
        <f>_xll.qlInterestRateIndexValueDate(IndexON,D2516)</f>
        <v>57018</v>
      </c>
      <c r="F2516" s="193">
        <f>IFERROR(_xll.qlIndexFixing(IndexON,D2516,TRUE,_xll.ohTrigger(RecalcTrigger,TriggerON)),NA())</f>
        <v>1.3720656628617434E-2</v>
      </c>
      <c r="H2516" s="42">
        <f>_xll.qlCalendarAdvance(Calendar,$H2515,B2516,"f",FALSE)</f>
        <v>57018</v>
      </c>
      <c r="I2516" s="177">
        <f>_xll.qlInterestRateIndexValueDate(Index1M,$H2516)</f>
        <v>57020</v>
      </c>
      <c r="J2516" s="182">
        <f>IFERROR(_xll.qlIndexFixing(Index1M,$H2516,TRUE,_xll.ohTrigger(RecalcTrigger,Trigger1M)),NA())</f>
        <v>1.355978911932605E-2</v>
      </c>
      <c r="K2516" s="44">
        <f>IFERROR(_xll.qlIndexFixing(Index3M,H2516,TRUE,_xll.ohTrigger(RecalcTrigger,Trigger3M)),NA())</f>
        <v>1.3840749147815856E-2</v>
      </c>
      <c r="L2516" s="44">
        <f>IFERROR(_xll.qlIndexFixing(Index6M,$H2516,TRUE,_xll.ohTrigger(RecalcTrigger,Trigger6M)),NA())</f>
        <v>1.5199600684239641E-2</v>
      </c>
      <c r="M2516" s="183">
        <f>IFERROR(_xll.qlIndexFixing(Index1Y,$H2516,TRUE,_xll.ohTrigger(RecalcTrigger,Trigger1Y)),NA())</f>
        <v>1.4621306195617655E-2</v>
      </c>
      <c r="N2516" s="182">
        <f>IFERROR(_xll.qlIndexFixing(ONIndex1M,I2516,TRUE,_xll.ohTrigger(RecalcTrigger,Trigger1M)),NA())</f>
        <v>1.3568851613818822E-2</v>
      </c>
      <c r="O2516" s="44">
        <f>IFERROR(_xll.qlIndexFixing(ONIndex3M,I2516,TRUE,_xll.ohTrigger(RecalcTrigger,Trigger3M)),NA())</f>
        <v>1.3882935174498456E-2</v>
      </c>
      <c r="P2516" s="44">
        <f>IFERROR(_xll.qlIndexFixing(ONIndex6M,I2516,TRUE,_xll.ohTrigger(RecalcTrigger,Trigger6M)),NA())</f>
        <v>1.5163142449567957E-2</v>
      </c>
      <c r="Q2516" s="183">
        <f>IFERROR(_xll.qlIndexFixing(ONIndex1Y,I2516,TRUE,_xll.ohTrigger(RecalcTrigger,Trigger1Y)),NA())</f>
        <v>1.4916477686313101E-2</v>
      </c>
    </row>
    <row r="2517" spans="2:17" x14ac:dyDescent="0.2">
      <c r="B2517" s="39" t="s">
        <v>42</v>
      </c>
      <c r="D2517" s="42">
        <f>_xll.qlCalendarAdvance(Calendar,$D2516,B2517,"f",FALSE)</f>
        <v>57025</v>
      </c>
      <c r="E2517" s="177">
        <f>_xll.qlInterestRateIndexValueDate(IndexON,D2517)</f>
        <v>57025</v>
      </c>
      <c r="F2517" s="193">
        <f>IFERROR(_xll.qlIndexFixing(IndexON,D2517,TRUE,_xll.ohTrigger(RecalcTrigger,TriggerON)),NA())</f>
        <v>1.3708168544930288E-2</v>
      </c>
      <c r="H2517" s="42">
        <f>_xll.qlCalendarAdvance(Calendar,$H2516,B2517,"f",FALSE)</f>
        <v>57025</v>
      </c>
      <c r="I2517" s="177">
        <f>_xll.qlInterestRateIndexValueDate(Index1M,$H2517)</f>
        <v>57027</v>
      </c>
      <c r="J2517" s="182">
        <f>IFERROR(_xll.qlIndexFixing(Index1M,$H2517,TRUE,_xll.ohTrigger(RecalcTrigger,Trigger1M)),NA())</f>
        <v>1.3548446649038912E-2</v>
      </c>
      <c r="K2517" s="44">
        <f>IFERROR(_xll.qlIndexFixing(Index3M,H2517,TRUE,_xll.ohTrigger(RecalcTrigger,Trigger3M)),NA())</f>
        <v>1.3829381922206174E-2</v>
      </c>
      <c r="L2517" s="44">
        <f>IFERROR(_xll.qlIndexFixing(Index6M,$H2517,TRUE,_xll.ohTrigger(RecalcTrigger,Trigger6M)),NA())</f>
        <v>1.5197473488164531E-2</v>
      </c>
      <c r="M2517" s="183">
        <f>IFERROR(_xll.qlIndexFixing(Index1Y,$H2517,TRUE,_xll.ohTrigger(RecalcTrigger,Trigger1Y)),NA())</f>
        <v>1.4605638620168679E-2</v>
      </c>
      <c r="N2517" s="182">
        <f>IFERROR(_xll.qlIndexFixing(ONIndex1M,I2517,TRUE,_xll.ohTrigger(RecalcTrigger,Trigger1M)),NA())</f>
        <v>1.3557491266755761E-2</v>
      </c>
      <c r="O2517" s="44">
        <f>IFERROR(_xll.qlIndexFixing(ONIndex3M,I2517,TRUE,_xll.ohTrigger(RecalcTrigger,Trigger3M)),NA())</f>
        <v>1.3871485636141045E-2</v>
      </c>
      <c r="P2517" s="44">
        <f>IFERROR(_xll.qlIndexFixing(ONIndex6M,I2517,TRUE,_xll.ohTrigger(RecalcTrigger,Trigger6M)),NA())</f>
        <v>1.5162105825021754E-2</v>
      </c>
      <c r="Q2517" s="183">
        <f>IFERROR(_xll.qlIndexFixing(ONIndex1Y,I2517,TRUE,_xll.ohTrigger(RecalcTrigger,Trigger1Y)),NA())</f>
        <v>1.4900245153715019E-2</v>
      </c>
    </row>
    <row r="2518" spans="2:17" x14ac:dyDescent="0.2">
      <c r="B2518" s="39" t="s">
        <v>42</v>
      </c>
      <c r="D2518" s="42">
        <f>_xll.qlCalendarAdvance(Calendar,$D2517,B2518,"f",FALSE)</f>
        <v>57032</v>
      </c>
      <c r="E2518" s="177">
        <f>_xll.qlInterestRateIndexValueDate(IndexON,D2518)</f>
        <v>57032</v>
      </c>
      <c r="F2518" s="193">
        <f>IFERROR(_xll.qlIndexFixing(IndexON,D2518,TRUE,_xll.ohTrigger(RecalcTrigger,TriggerON)),NA())</f>
        <v>1.369570555373123E-2</v>
      </c>
      <c r="H2518" s="42">
        <f>_xll.qlCalendarAdvance(Calendar,$H2517,B2518,"f",FALSE)</f>
        <v>57032</v>
      </c>
      <c r="I2518" s="177">
        <f>_xll.qlInterestRateIndexValueDate(Index1M,$H2518)</f>
        <v>57034</v>
      </c>
      <c r="J2518" s="182">
        <f>IFERROR(_xll.qlIndexFixing(Index1M,$H2518,TRUE,_xll.ohTrigger(RecalcTrigger,Trigger1M)),NA())</f>
        <v>1.3537125133843227E-2</v>
      </c>
      <c r="K2518" s="44">
        <f>IFERROR(_xll.qlIndexFixing(Index3M,H2518,TRUE,_xll.ohTrigger(RecalcTrigger,Trigger3M)),NA())</f>
        <v>1.3818035871151935E-2</v>
      </c>
      <c r="L2518" s="44">
        <f>IFERROR(_xll.qlIndexFixing(Index6M,$H2518,TRUE,_xll.ohTrigger(RecalcTrigger,Trigger6M)),NA())</f>
        <v>1.5195257969281891E-2</v>
      </c>
      <c r="M2518" s="183">
        <f>IFERROR(_xll.qlIndexFixing(Index1Y,$H2518,TRUE,_xll.ohTrigger(RecalcTrigger,Trigger1Y)),NA())</f>
        <v>1.4590003615747535E-2</v>
      </c>
      <c r="N2518" s="182">
        <f>IFERROR(_xll.qlIndexFixing(ONIndex1M,I2518,TRUE,_xll.ohTrigger(RecalcTrigger,Trigger1M)),NA())</f>
        <v>1.3546151746473001E-2</v>
      </c>
      <c r="O2518" s="44">
        <f>IFERROR(_xll.qlIndexFixing(ONIndex3M,I2518,TRUE,_xll.ohTrigger(RecalcTrigger,Trigger3M)),NA())</f>
        <v>1.3860056782437624E-2</v>
      </c>
      <c r="P2518" s="44">
        <f>IFERROR(_xll.qlIndexFixing(ONIndex6M,I2518,TRUE,_xll.ohTrigger(RecalcTrigger,Trigger6M)),NA())</f>
        <v>1.5160983529645122E-2</v>
      </c>
      <c r="Q2518" s="183">
        <f>IFERROR(_xll.qlIndexFixing(ONIndex1Y,I2518,TRUE,_xll.ohTrigger(RecalcTrigger,Trigger1Y)),NA())</f>
        <v>1.4884042002254461E-2</v>
      </c>
    </row>
    <row r="2519" spans="2:17" x14ac:dyDescent="0.2">
      <c r="B2519" s="39" t="s">
        <v>42</v>
      </c>
      <c r="D2519" s="42">
        <f>_xll.qlCalendarAdvance(Calendar,$D2518,B2519,"f",FALSE)</f>
        <v>57039</v>
      </c>
      <c r="E2519" s="177">
        <f>_xll.qlInterestRateIndexValueDate(IndexON,D2519)</f>
        <v>57039</v>
      </c>
      <c r="F2519" s="193">
        <f>IFERROR(_xll.qlIndexFixing(IndexON,D2519,TRUE,_xll.ohTrigger(RecalcTrigger,TriggerON)),NA())</f>
        <v>1.3683267734476701E-2</v>
      </c>
      <c r="H2519" s="42">
        <f>_xll.qlCalendarAdvance(Calendar,$H2518,B2519,"f",FALSE)</f>
        <v>57039</v>
      </c>
      <c r="I2519" s="177">
        <f>_xll.qlInterestRateIndexValueDate(Index1M,$H2519)</f>
        <v>57041</v>
      </c>
      <c r="J2519" s="182">
        <f>IFERROR(_xll.qlIndexFixing(Index1M,$H2519,TRUE,_xll.ohTrigger(RecalcTrigger,Trigger1M)),NA())</f>
        <v>1.352361982470947E-2</v>
      </c>
      <c r="K2519" s="44">
        <f>IFERROR(_xll.qlIndexFixing(Index3M,H2519,TRUE,_xll.ohTrigger(RecalcTrigger,Trigger3M)),NA())</f>
        <v>1.380563035446705E-2</v>
      </c>
      <c r="L2519" s="44">
        <f>IFERROR(_xll.qlIndexFixing(Index6M,$H2519,TRUE,_xll.ohTrigger(RecalcTrigger,Trigger6M)),NA())</f>
        <v>1.5193447420028778E-2</v>
      </c>
      <c r="M2519" s="183">
        <f>IFERROR(_xll.qlIndexFixing(Index1Y,$H2519,TRUE,_xll.ohTrigger(RecalcTrigger,Trigger1Y)),NA())</f>
        <v>1.4576800061771885E-2</v>
      </c>
      <c r="N2519" s="182">
        <f>IFERROR(_xll.qlIndexFixing(ONIndex1M,I2519,TRUE,_xll.ohTrigger(RecalcTrigger,Trigger1M)),NA())</f>
        <v>1.3534833120356637E-2</v>
      </c>
      <c r="O2519" s="44">
        <f>IFERROR(_xll.qlIndexFixing(ONIndex3M,I2519,TRUE,_xll.ohTrigger(RecalcTrigger,Trigger3M)),NA())</f>
        <v>1.3848648680374609E-2</v>
      </c>
      <c r="P2519" s="44">
        <f>IFERROR(_xll.qlIndexFixing(ONIndex6M,I2519,TRUE,_xll.ohTrigger(RecalcTrigger,Trigger6M)),NA())</f>
        <v>1.5159775402766584E-2</v>
      </c>
      <c r="Q2519" s="183">
        <f>IFERROR(_xll.qlIndexFixing(ONIndex1Y,I2519,TRUE,_xll.ohTrigger(RecalcTrigger,Trigger1Y)),NA())</f>
        <v>1.4867868328174438E-2</v>
      </c>
    </row>
    <row r="2520" spans="2:17" x14ac:dyDescent="0.2">
      <c r="B2520" s="39" t="s">
        <v>42</v>
      </c>
      <c r="D2520" s="42">
        <f>_xll.qlCalendarAdvance(Calendar,$D2519,B2520,"f",FALSE)</f>
        <v>57046</v>
      </c>
      <c r="E2520" s="177">
        <f>_xll.qlInterestRateIndexValueDate(IndexON,D2520)</f>
        <v>57046</v>
      </c>
      <c r="F2520" s="193">
        <f>IFERROR(_xll.qlIndexFixing(IndexON,D2520,TRUE,_xll.ohTrigger(RecalcTrigger,TriggerON)),NA())</f>
        <v>1.3670855166463269E-2</v>
      </c>
      <c r="H2520" s="42">
        <f>_xll.qlCalendarAdvance(Calendar,$H2519,B2520,"f",FALSE)</f>
        <v>57046</v>
      </c>
      <c r="I2520" s="177">
        <f>_xll.qlInterestRateIndexValueDate(Index1M,$H2520)</f>
        <v>57048</v>
      </c>
      <c r="J2520" s="182">
        <f>IFERROR(_xll.qlIndexFixing(Index1M,$H2520,TRUE,_xll.ohTrigger(RecalcTrigger,Trigger1M)),NA())</f>
        <v>1.35128947601032E-2</v>
      </c>
      <c r="K2520" s="44">
        <f>IFERROR(_xll.qlIndexFixing(Index3M,H2520,TRUE,_xll.ohTrigger(RecalcTrigger,Trigger3M)),NA())</f>
        <v>1.3794329058057051E-2</v>
      </c>
      <c r="L2520" s="44">
        <f>IFERROR(_xll.qlIndexFixing(Index6M,$H2520,TRUE,_xll.ohTrigger(RecalcTrigger,Trigger6M)),NA())</f>
        <v>1.5191028804862569E-2</v>
      </c>
      <c r="M2520" s="183">
        <f>IFERROR(_xll.qlIndexFixing(Index1Y,$H2520,TRUE,_xll.ohTrigger(RecalcTrigger,Trigger1Y)),NA())</f>
        <v>1.4561225154596196E-2</v>
      </c>
      <c r="N2520" s="182">
        <f>IFERROR(_xll.qlIndexFixing(ONIndex1M,I2520,TRUE,_xll.ohTrigger(RecalcTrigger,Trigger1M)),NA())</f>
        <v>1.3523535455792768E-2</v>
      </c>
      <c r="O2520" s="44">
        <f>IFERROR(_xll.qlIndexFixing(ONIndex3M,I2520,TRUE,_xll.ohTrigger(RecalcTrigger,Trigger3M)),NA())</f>
        <v>1.3837261396378864E-2</v>
      </c>
      <c r="P2520" s="44">
        <f>IFERROR(_xll.qlIndexFixing(ONIndex6M,I2520,TRUE,_xll.ohTrigger(RecalcTrigger,Trigger6M)),NA())</f>
        <v>1.5158481283634728E-2</v>
      </c>
      <c r="Q2520" s="183">
        <f>IFERROR(_xll.qlIndexFixing(ONIndex1Y,I2520,TRUE,_xll.ohTrigger(RecalcTrigger,Trigger1Y)),NA())</f>
        <v>1.4851724227877838E-2</v>
      </c>
    </row>
    <row r="2521" spans="2:17" x14ac:dyDescent="0.2">
      <c r="B2521" s="39" t="s">
        <v>42</v>
      </c>
      <c r="D2521" s="42">
        <f>_xll.qlCalendarAdvance(Calendar,$D2520,B2521,"f",FALSE)</f>
        <v>57053</v>
      </c>
      <c r="E2521" s="177">
        <f>_xll.qlInterestRateIndexValueDate(IndexON,D2521)</f>
        <v>57053</v>
      </c>
      <c r="F2521" s="193">
        <f>IFERROR(_xll.qlIndexFixing(IndexON,D2521,TRUE,_xll.ohTrigger(RecalcTrigger,TriggerON)),NA())</f>
        <v>1.3658467929147378E-2</v>
      </c>
      <c r="H2521" s="42">
        <f>_xll.qlCalendarAdvance(Calendar,$H2520,B2521,"f",FALSE)</f>
        <v>57053</v>
      </c>
      <c r="I2521" s="177">
        <f>_xll.qlInterestRateIndexValueDate(Index1M,$H2521)</f>
        <v>57055</v>
      </c>
      <c r="J2521" s="182">
        <f>IFERROR(_xll.qlIndexFixing(Index1M,$H2521,TRUE,_xll.ohTrigger(RecalcTrigger,Trigger1M)),NA())</f>
        <v>1.3501639801468124E-2</v>
      </c>
      <c r="K2521" s="44">
        <f>IFERROR(_xll.qlIndexFixing(Index3M,H2521,TRUE,_xll.ohTrigger(RecalcTrigger,Trigger3M)),NA())</f>
        <v>1.3783049148330782E-2</v>
      </c>
      <c r="L2521" s="44">
        <f>IFERROR(_xll.qlIndexFixing(Index6M,$H2521,TRUE,_xll.ohTrigger(RecalcTrigger,Trigger6M)),NA())</f>
        <v>1.5188521321341106E-2</v>
      </c>
      <c r="M2521" s="183">
        <f>IFERROR(_xll.qlIndexFixing(Index1Y,$H2521,TRUE,_xll.ohTrigger(RecalcTrigger,Trigger1Y)),NA())</f>
        <v>1.4545683080519376E-2</v>
      </c>
      <c r="N2521" s="182">
        <f>IFERROR(_xll.qlIndexFixing(ONIndex1M,I2521,TRUE,_xll.ohTrigger(RecalcTrigger,Trigger1M)),NA())</f>
        <v>1.3512258820167489E-2</v>
      </c>
      <c r="O2521" s="44">
        <f>IFERROR(_xll.qlIndexFixing(ONIndex3M,I2521,TRUE,_xll.ohTrigger(RecalcTrigger,Trigger3M)),NA())</f>
        <v>1.3825894997516741E-2</v>
      </c>
      <c r="P2521" s="44">
        <f>IFERROR(_xll.qlIndexFixing(ONIndex6M,I2521,TRUE,_xll.ohTrigger(RecalcTrigger,Trigger6M)),NA())</f>
        <v>1.5157101011817886E-2</v>
      </c>
      <c r="Q2521" s="183">
        <f>IFERROR(_xll.qlIndexFixing(ONIndex1Y,I2521,TRUE,_xll.ohTrigger(RecalcTrigger,Trigger1Y)),NA())</f>
        <v>1.483560979768761E-2</v>
      </c>
    </row>
    <row r="2522" spans="2:17" x14ac:dyDescent="0.2">
      <c r="B2522" s="39" t="s">
        <v>42</v>
      </c>
      <c r="D2522" s="42">
        <f>_xll.qlCalendarAdvance(Calendar,$D2521,B2522,"f",FALSE)</f>
        <v>57060</v>
      </c>
      <c r="E2522" s="177">
        <f>_xll.qlInterestRateIndexValueDate(IndexON,D2522)</f>
        <v>57060</v>
      </c>
      <c r="F2522" s="193">
        <f>IFERROR(_xll.qlIndexFixing(IndexON,D2522,TRUE,_xll.ohTrigger(RecalcTrigger,TriggerON)),NA())</f>
        <v>1.3646106101425914E-2</v>
      </c>
      <c r="H2522" s="42">
        <f>_xll.qlCalendarAdvance(Calendar,$H2521,B2522,"f",FALSE)</f>
        <v>57060</v>
      </c>
      <c r="I2522" s="177">
        <f>_xll.qlInterestRateIndexValueDate(Index1M,$H2522)</f>
        <v>57062</v>
      </c>
      <c r="J2522" s="182">
        <f>IFERROR(_xll.qlIndexFixing(Index1M,$H2522,TRUE,_xll.ohTrigger(RecalcTrigger,Trigger1M)),NA())</f>
        <v>1.3490406085370776E-2</v>
      </c>
      <c r="K2522" s="44">
        <f>IFERROR(_xll.qlIndexFixing(Index3M,H2522,TRUE,_xll.ohTrigger(RecalcTrigger,Trigger3M)),NA())</f>
        <v>1.3771790692040063E-2</v>
      </c>
      <c r="L2522" s="44">
        <f>IFERROR(_xll.qlIndexFixing(Index6M,$H2522,TRUE,_xll.ohTrigger(RecalcTrigger,Trigger6M)),NA())</f>
        <v>1.5185924807962606E-2</v>
      </c>
      <c r="M2522" s="183">
        <f>IFERROR(_xll.qlIndexFixing(Index1Y,$H2522,TRUE,_xll.ohTrigger(RecalcTrigger,Trigger1Y)),NA())</f>
        <v>1.4530173935746552E-2</v>
      </c>
      <c r="N2522" s="182">
        <f>IFERROR(_xll.qlIndexFixing(ONIndex1M,I2522,TRUE,_xll.ohTrigger(RecalcTrigger,Trigger1M)),NA())</f>
        <v>1.3501003280946833E-2</v>
      </c>
      <c r="O2522" s="44">
        <f>IFERROR(_xll.qlIndexFixing(ONIndex3M,I2522,TRUE,_xll.ohTrigger(RecalcTrigger,Trigger3M)),NA())</f>
        <v>1.3814549550295041E-2</v>
      </c>
      <c r="P2522" s="44">
        <f>IFERROR(_xll.qlIndexFixing(ONIndex6M,I2522,TRUE,_xll.ohTrigger(RecalcTrigger,Trigger6M)),NA())</f>
        <v>1.5155634426644582E-2</v>
      </c>
      <c r="Q2522" s="183">
        <f>IFERROR(_xll.qlIndexFixing(ONIndex1Y,I2522,TRUE,_xll.ohTrigger(RecalcTrigger,Trigger1Y)),NA())</f>
        <v>1.4819525133926703E-2</v>
      </c>
    </row>
    <row r="2523" spans="2:17" x14ac:dyDescent="0.2">
      <c r="B2523" s="39" t="s">
        <v>42</v>
      </c>
      <c r="D2523" s="42">
        <f>_xll.qlCalendarAdvance(Calendar,$D2522,B2523,"f",FALSE)</f>
        <v>57067</v>
      </c>
      <c r="E2523" s="177">
        <f>_xll.qlInterestRateIndexValueDate(IndexON,D2523)</f>
        <v>57067</v>
      </c>
      <c r="F2523" s="193">
        <f>IFERROR(_xll.qlIndexFixing(IndexON,D2523,TRUE,_xll.ohTrigger(RecalcTrigger,TriggerON)),NA())</f>
        <v>1.3633769763314874E-2</v>
      </c>
      <c r="H2523" s="42">
        <f>_xll.qlCalendarAdvance(Calendar,$H2522,B2523,"f",FALSE)</f>
        <v>57067</v>
      </c>
      <c r="I2523" s="177">
        <f>_xll.qlInterestRateIndexValueDate(Index1M,$H2523)</f>
        <v>57069</v>
      </c>
      <c r="J2523" s="182">
        <f>IFERROR(_xll.qlIndexFixing(Index1M,$H2523,TRUE,_xll.ohTrigger(RecalcTrigger,Trigger1M)),NA())</f>
        <v>1.348083424298707E-2</v>
      </c>
      <c r="K2523" s="44">
        <f>IFERROR(_xll.qlIndexFixing(Index3M,H2523,TRUE,_xll.ohTrigger(RecalcTrigger,Trigger3M)),NA())</f>
        <v>1.3760553755934107E-2</v>
      </c>
      <c r="L2523" s="44">
        <f>IFERROR(_xll.qlIndexFixing(Index6M,$H2523,TRUE,_xll.ohTrigger(RecalcTrigger,Trigger6M)),NA())</f>
        <v>1.518294812242665E-2</v>
      </c>
      <c r="M2523" s="183">
        <f>IFERROR(_xll.qlIndexFixing(Index1Y,$H2523,TRUE,_xll.ohTrigger(RecalcTrigger,Trigger1Y)),NA())</f>
        <v>1.4514697816478468E-2</v>
      </c>
      <c r="N2523" s="182">
        <f>IFERROR(_xll.qlIndexFixing(ONIndex1M,I2523,TRUE,_xll.ohTrigger(RecalcTrigger,Trigger1M)),NA())</f>
        <v>1.3486562980311589E-2</v>
      </c>
      <c r="O2523" s="44">
        <f>IFERROR(_xll.qlIndexFixing(ONIndex3M,I2523,TRUE,_xll.ohTrigger(RecalcTrigger,Trigger3M)),NA())</f>
        <v>1.3799993439898017E-2</v>
      </c>
      <c r="P2523" s="44">
        <f>IFERROR(_xll.qlIndexFixing(ONIndex6M,I2523,TRUE,_xll.ohTrigger(RecalcTrigger,Trigger6M)),NA())</f>
        <v>1.515362173095447E-2</v>
      </c>
      <c r="Q2523" s="183">
        <f>IFERROR(_xll.qlIndexFixing(ONIndex1Y,I2523,TRUE,_xll.ohTrigger(RecalcTrigger,Trigger1Y)),NA())</f>
        <v>1.4798888745088945E-2</v>
      </c>
    </row>
    <row r="2524" spans="2:17" x14ac:dyDescent="0.2">
      <c r="B2524" s="39" t="s">
        <v>42</v>
      </c>
      <c r="D2524" s="42">
        <f>_xll.qlCalendarAdvance(Calendar,$D2523,B2524,"f",FALSE)</f>
        <v>57074</v>
      </c>
      <c r="E2524" s="177">
        <f>_xll.qlInterestRateIndexValueDate(IndexON,D2524)</f>
        <v>57074</v>
      </c>
      <c r="F2524" s="193">
        <f>IFERROR(_xll.qlIndexFixing(IndexON,D2524,TRUE,_xll.ohTrigger(RecalcTrigger,TriggerON)),NA())</f>
        <v>1.3621458993471336E-2</v>
      </c>
      <c r="H2524" s="42">
        <f>_xll.qlCalendarAdvance(Calendar,$H2523,B2524,"f",FALSE)</f>
        <v>57074</v>
      </c>
      <c r="I2524" s="177">
        <f>_xll.qlInterestRateIndexValueDate(Index1M,$H2524)</f>
        <v>57076</v>
      </c>
      <c r="J2524" s="182">
        <f>IFERROR(_xll.qlIndexFixing(Index1M,$H2524,TRUE,_xll.ohTrigger(RecalcTrigger,Trigger1M)),NA())</f>
        <v>1.3468002650348643E-2</v>
      </c>
      <c r="K2524" s="44">
        <f>IFERROR(_xll.qlIndexFixing(Index3M,H2524,TRUE,_xll.ohTrigger(RecalcTrigger,Trigger3M)),NA())</f>
        <v>1.3749873140348687E-2</v>
      </c>
      <c r="L2524" s="44">
        <f>IFERROR(_xll.qlIndexFixing(Index6M,$H2524,TRUE,_xll.ohTrigger(RecalcTrigger,Trigger6M)),NA())</f>
        <v>1.5180192725009534E-2</v>
      </c>
      <c r="M2524" s="183">
        <f>IFERROR(_xll.qlIndexFixing(Index1Y,$H2524,TRUE,_xll.ohTrigger(RecalcTrigger,Trigger1Y)),NA())</f>
        <v>1.4499254818914561E-2</v>
      </c>
      <c r="N2524" s="182">
        <f>IFERROR(_xll.qlIndexFixing(ONIndex1M,I2524,TRUE,_xll.ohTrigger(RecalcTrigger,Trigger1M)),NA())</f>
        <v>1.3478555760864097E-2</v>
      </c>
      <c r="O2524" s="44">
        <f>IFERROR(_xll.qlIndexFixing(ONIndex3M,I2524,TRUE,_xll.ohTrigger(RecalcTrigger,Trigger3M)),NA())</f>
        <v>1.3791921777199789E-2</v>
      </c>
      <c r="P2524" s="44">
        <f>IFERROR(_xll.qlIndexFixing(ONIndex6M,I2524,TRUE,_xll.ohTrigger(RecalcTrigger,Trigger6M)),NA())</f>
        <v>1.5152441674102235E-2</v>
      </c>
      <c r="Q2524" s="183">
        <f>IFERROR(_xll.qlIndexFixing(ONIndex1Y,I2524,TRUE,_xll.ohTrigger(RecalcTrigger,Trigger1Y)),NA())</f>
        <v>1.4787445490584972E-2</v>
      </c>
    </row>
    <row r="2525" spans="2:17" x14ac:dyDescent="0.2">
      <c r="B2525" s="39" t="s">
        <v>42</v>
      </c>
      <c r="D2525" s="42">
        <f>_xll.qlCalendarAdvance(Calendar,$D2524,B2525,"f",FALSE)</f>
        <v>57081</v>
      </c>
      <c r="E2525" s="177">
        <f>_xll.qlInterestRateIndexValueDate(IndexON,D2525)</f>
        <v>57081</v>
      </c>
      <c r="F2525" s="193">
        <f>IFERROR(_xll.qlIndexFixing(IndexON,D2525,TRUE,_xll.ohTrigger(RecalcTrigger,TriggerON)),NA())</f>
        <v>1.3609173871751423E-2</v>
      </c>
      <c r="H2525" s="42">
        <f>_xll.qlCalendarAdvance(Calendar,$H2524,B2525,"f",FALSE)</f>
        <v>57081</v>
      </c>
      <c r="I2525" s="177">
        <f>_xll.qlInterestRateIndexValueDate(Index1M,$H2525)</f>
        <v>57083</v>
      </c>
      <c r="J2525" s="182">
        <f>IFERROR(_xll.qlIndexFixing(Index1M,$H2525,TRUE,_xll.ohTrigger(RecalcTrigger,Trigger1M)),NA())</f>
        <v>1.3456833066206042E-2</v>
      </c>
      <c r="K2525" s="44">
        <f>IFERROR(_xll.qlIndexFixing(Index3M,H2525,TRUE,_xll.ohTrigger(RecalcTrigger,Trigger3M)),NA())</f>
        <v>1.3738678312220448E-2</v>
      </c>
      <c r="L2525" s="44">
        <f>IFERROR(_xll.qlIndexFixing(Index6M,$H2525,TRUE,_xll.ohTrigger(RecalcTrigger,Trigger6M)),NA())</f>
        <v>1.5177347859107774E-2</v>
      </c>
      <c r="M2525" s="183">
        <f>IFERROR(_xll.qlIndexFixing(Index1Y,$H2525,TRUE,_xll.ohTrigger(RecalcTrigger,Trigger1Y)),NA())</f>
        <v>1.4483845039250536E-2</v>
      </c>
      <c r="N2525" s="182">
        <f>IFERROR(_xll.qlIndexFixing(ONIndex1M,I2525,TRUE,_xll.ohTrigger(RecalcTrigger,Trigger1M)),NA())</f>
        <v>1.3467363914854147E-2</v>
      </c>
      <c r="O2525" s="44">
        <f>IFERROR(_xll.qlIndexFixing(ONIndex3M,I2525,TRUE,_xll.ohTrigger(RecalcTrigger,Trigger3M)),NA())</f>
        <v>1.3780639585139198E-2</v>
      </c>
      <c r="P2525" s="44">
        <f>IFERROR(_xll.qlIndexFixing(ONIndex6M,I2525,TRUE,_xll.ohTrigger(RecalcTrigger,Trigger6M)),NA())</f>
        <v>1.515071518539024E-2</v>
      </c>
      <c r="Q2525" s="183">
        <f>IFERROR(_xll.qlIndexFixing(ONIndex1Y,I2525,TRUE,_xll.ohTrigger(RecalcTrigger,Trigger1Y)),NA())</f>
        <v>1.4771450703650046E-2</v>
      </c>
    </row>
    <row r="2526" spans="2:17" x14ac:dyDescent="0.2">
      <c r="B2526" s="39" t="s">
        <v>42</v>
      </c>
      <c r="D2526" s="42">
        <f>_xll.qlCalendarAdvance(Calendar,$D2525,B2526,"f",FALSE)</f>
        <v>57088</v>
      </c>
      <c r="E2526" s="177">
        <f>_xll.qlInterestRateIndexValueDate(IndexON,D2526)</f>
        <v>57088</v>
      </c>
      <c r="F2526" s="193">
        <f>IFERROR(_xll.qlIndexFixing(IndexON,D2526,TRUE,_xll.ohTrigger(RecalcTrigger,TriggerON)),NA())</f>
        <v>1.3596914477291833E-2</v>
      </c>
      <c r="H2526" s="42">
        <f>_xll.qlCalendarAdvance(Calendar,$H2525,B2526,"f",FALSE)</f>
        <v>57088</v>
      </c>
      <c r="I2526" s="177">
        <f>_xll.qlInterestRateIndexValueDate(Index1M,$H2526)</f>
        <v>57090</v>
      </c>
      <c r="J2526" s="182">
        <f>IFERROR(_xll.qlIndexFixing(Index1M,$H2526,TRUE,_xll.ohTrigger(RecalcTrigger,Trigger1M)),NA())</f>
        <v>1.3445684994160545E-2</v>
      </c>
      <c r="K2526" s="44">
        <f>IFERROR(_xll.qlIndexFixing(Index3M,H2526,TRUE,_xll.ohTrigger(RecalcTrigger,Trigger3M)),NA())</f>
        <v>1.3727505198584391E-2</v>
      </c>
      <c r="L2526" s="44">
        <f>IFERROR(_xll.qlIndexFixing(Index6M,$H2526,TRUE,_xll.ohTrigger(RecalcTrigger,Trigger6M)),NA())</f>
        <v>1.5174413363280676E-2</v>
      </c>
      <c r="M2526" s="183">
        <f>IFERROR(_xll.qlIndexFixing(Index1Y,$H2526,TRUE,_xll.ohTrigger(RecalcTrigger,Trigger1Y)),NA())</f>
        <v>1.4465321033417286E-2</v>
      </c>
      <c r="N2526" s="182">
        <f>IFERROR(_xll.qlIndexFixing(ONIndex1M,I2526,TRUE,_xll.ohTrigger(RecalcTrigger,Trigger1M)),NA())</f>
        <v>1.3456193434553398E-2</v>
      </c>
      <c r="O2526" s="44">
        <f>IFERROR(_xll.qlIndexFixing(ONIndex3M,I2526,TRUE,_xll.ohTrigger(RecalcTrigger,Trigger3M)),NA())</f>
        <v>1.3769378611305783E-2</v>
      </c>
      <c r="P2526" s="44">
        <f>IFERROR(_xll.qlIndexFixing(ONIndex6M,I2526,TRUE,_xll.ohTrigger(RecalcTrigger,Trigger6M)),NA())</f>
        <v>1.5148901741115495E-2</v>
      </c>
      <c r="Q2526" s="183">
        <f>IFERROR(_xll.qlIndexFixing(ONIndex1Y,I2526,TRUE,_xll.ohTrigger(RecalcTrigger,Trigger1Y)),NA())</f>
        <v>1.4755486068356305E-2</v>
      </c>
    </row>
    <row r="2527" spans="2:17" x14ac:dyDescent="0.2">
      <c r="B2527" s="39" t="s">
        <v>42</v>
      </c>
      <c r="D2527" s="42">
        <f>_xll.qlCalendarAdvance(Calendar,$D2526,B2527,"f",FALSE)</f>
        <v>57095</v>
      </c>
      <c r="E2527" s="177">
        <f>_xll.qlInterestRateIndexValueDate(IndexON,D2527)</f>
        <v>57095</v>
      </c>
      <c r="F2527" s="193">
        <f>IFERROR(_xll.qlIndexFixing(IndexON,D2527,TRUE,_xll.ohTrigger(RecalcTrigger,TriggerON)),NA())</f>
        <v>1.358468088946907E-2</v>
      </c>
      <c r="H2527" s="42">
        <f>_xll.qlCalendarAdvance(Calendar,$H2526,B2527,"f",FALSE)</f>
        <v>57095</v>
      </c>
      <c r="I2527" s="177">
        <f>_xll.qlInterestRateIndexValueDate(Index1M,$H2527)</f>
        <v>57097</v>
      </c>
      <c r="J2527" s="182">
        <f>IFERROR(_xll.qlIndexFixing(Index1M,$H2527,TRUE,_xll.ohTrigger(RecalcTrigger,Trigger1M)),NA())</f>
        <v>1.343455850160824E-2</v>
      </c>
      <c r="K2527" s="44">
        <f>IFERROR(_xll.qlIndexFixing(Index3M,H2527,TRUE,_xll.ohTrigger(RecalcTrigger,Trigger3M)),NA())</f>
        <v>1.3716353866188882E-2</v>
      </c>
      <c r="L2527" s="44">
        <f>IFERROR(_xll.qlIndexFixing(Index6M,$H2527,TRUE,_xll.ohTrigger(RecalcTrigger,Trigger6M)),NA())</f>
        <v>1.5171389076103265E-2</v>
      </c>
      <c r="M2527" s="183">
        <f>IFERROR(_xll.qlIndexFixing(Index1Y,$H2527,TRUE,_xll.ohTrigger(RecalcTrigger,Trigger1Y)),NA())</f>
        <v>1.445312551839336E-2</v>
      </c>
      <c r="N2527" s="182">
        <f>IFERROR(_xll.qlIndexFixing(ONIndex1M,I2527,TRUE,_xll.ohTrigger(RecalcTrigger,Trigger1M)),NA())</f>
        <v>1.3443453420070028E-2</v>
      </c>
      <c r="O2527" s="44">
        <f>IFERROR(_xll.qlIndexFixing(ONIndex3M,I2527,TRUE,_xll.ohTrigger(RecalcTrigger,Trigger3M)),NA())</f>
        <v>1.3756534994255887E-2</v>
      </c>
      <c r="P2527" s="44">
        <f>IFERROR(_xll.qlIndexFixing(ONIndex6M,I2527,TRUE,_xll.ohTrigger(RecalcTrigger,Trigger6M)),NA())</f>
        <v>1.514672255100713E-2</v>
      </c>
      <c r="Q2527" s="183">
        <f>IFERROR(_xll.qlIndexFixing(ONIndex1Y,I2527,TRUE,_xll.ohTrigger(RecalcTrigger,Trigger1Y)),NA())</f>
        <v>1.4737277814731442E-2</v>
      </c>
    </row>
    <row r="2528" spans="2:17" x14ac:dyDescent="0.2">
      <c r="B2528" s="39" t="s">
        <v>42</v>
      </c>
      <c r="D2528" s="42">
        <f>_xll.qlCalendarAdvance(Calendar,$D2527,B2528,"f",FALSE)</f>
        <v>57102</v>
      </c>
      <c r="E2528" s="177">
        <f>_xll.qlInterestRateIndexValueDate(IndexON,D2528)</f>
        <v>57102</v>
      </c>
      <c r="F2528" s="193">
        <f>IFERROR(_xll.qlIndexFixing(IndexON,D2528,TRUE,_xll.ohTrigger(RecalcTrigger,TriggerON)),NA())</f>
        <v>1.3572473187579703E-2</v>
      </c>
      <c r="H2528" s="42">
        <f>_xll.qlCalendarAdvance(Calendar,$H2527,B2528,"f",FALSE)</f>
        <v>57102</v>
      </c>
      <c r="I2528" s="177">
        <f>_xll.qlInterestRateIndexValueDate(Index1M,$H2528)</f>
        <v>57104</v>
      </c>
      <c r="J2528" s="182">
        <f>IFERROR(_xll.qlIndexFixing(Index1M,$H2528,TRUE,_xll.ohTrigger(RecalcTrigger,Trigger1M)),NA())</f>
        <v>1.3423453655935225E-2</v>
      </c>
      <c r="K2528" s="44">
        <f>IFERROR(_xll.qlIndexFixing(Index3M,H2528,TRUE,_xll.ohTrigger(RecalcTrigger,Trigger3M)),NA())</f>
        <v>1.3704694214413962E-2</v>
      </c>
      <c r="L2528" s="44">
        <f>IFERROR(_xll.qlIndexFixing(Index6M,$H2528,TRUE,_xll.ohTrigger(RecalcTrigger,Trigger6M)),NA())</f>
        <v>1.5168467058139215E-2</v>
      </c>
      <c r="M2528" s="183">
        <f>IFERROR(_xll.qlIndexFixing(Index1Y,$H2528,TRUE,_xll.ohTrigger(RecalcTrigger,Trigger1Y)),NA())</f>
        <v>1.4437815969579148E-2</v>
      </c>
      <c r="N2528" s="182">
        <f>IFERROR(_xll.qlIndexFixing(ONIndex1M,I2528,TRUE,_xll.ohTrigger(RecalcTrigger,Trigger1M)),NA())</f>
        <v>1.3433916841023574E-2</v>
      </c>
      <c r="O2528" s="44">
        <f>IFERROR(_xll.qlIndexFixing(ONIndex3M,I2528,TRUE,_xll.ohTrigger(RecalcTrigger,Trigger3M)),NA())</f>
        <v>1.3746920585786526E-2</v>
      </c>
      <c r="P2528" s="44">
        <f>IFERROR(_xll.qlIndexFixing(ONIndex6M,I2528,TRUE,_xll.ohTrigger(RecalcTrigger,Trigger6M)),NA())</f>
        <v>1.5145013342952041E-2</v>
      </c>
      <c r="Q2528" s="183">
        <f>IFERROR(_xll.qlIndexFixing(ONIndex1Y,I2528,TRUE,_xll.ohTrigger(RecalcTrigger,Trigger1Y)),NA())</f>
        <v>1.4723647637744364E-2</v>
      </c>
    </row>
    <row r="2529" spans="2:17" x14ac:dyDescent="0.2">
      <c r="B2529" s="39" t="s">
        <v>42</v>
      </c>
      <c r="D2529" s="42">
        <f>_xll.qlCalendarAdvance(Calendar,$D2528,B2529,"f",FALSE)</f>
        <v>57109</v>
      </c>
      <c r="E2529" s="177">
        <f>_xll.qlInterestRateIndexValueDate(IndexON,D2529)</f>
        <v>57109</v>
      </c>
      <c r="F2529" s="193">
        <f>IFERROR(_xll.qlIndexFixing(IndexON,D2529,TRUE,_xll.ohTrigger(RecalcTrigger,TriggerON)),NA())</f>
        <v>1.3560291451080175E-2</v>
      </c>
      <c r="H2529" s="42">
        <f>_xll.qlCalendarAdvance(Calendar,$H2528,B2529,"f",FALSE)</f>
        <v>57109</v>
      </c>
      <c r="I2529" s="177">
        <f>_xll.qlInterestRateIndexValueDate(Index1M,$H2529)</f>
        <v>57111</v>
      </c>
      <c r="J2529" s="182">
        <f>IFERROR(_xll.qlIndexFixing(Index1M,$H2529,TRUE,_xll.ohTrigger(RecalcTrigger,Trigger1M)),NA())</f>
        <v>1.3412370524532591E-2</v>
      </c>
      <c r="K2529" s="44">
        <f>IFERROR(_xll.qlIndexFixing(Index3M,H2529,TRUE,_xll.ohTrigger(RecalcTrigger,Trigger3M)),NA())</f>
        <v>1.3693587801150106E-2</v>
      </c>
      <c r="L2529" s="44">
        <f>IFERROR(_xll.qlIndexFixing(Index6M,$H2529,TRUE,_xll.ohTrigger(RecalcTrigger,Trigger6M)),NA())</f>
        <v>1.5165242814765849E-2</v>
      </c>
      <c r="M2529" s="183">
        <f>IFERROR(_xll.qlIndexFixing(Index1Y,$H2529,TRUE,_xll.ohTrigger(RecalcTrigger,Trigger1Y)),NA())</f>
        <v>1.4422540023422685E-2</v>
      </c>
      <c r="N2529" s="182">
        <f>IFERROR(_xll.qlIndexFixing(ONIndex1M,I2529,TRUE,_xll.ohTrigger(RecalcTrigger,Trigger1M)),NA())</f>
        <v>1.3422810862486756E-2</v>
      </c>
      <c r="O2529" s="44">
        <f>IFERROR(_xll.qlIndexFixing(ONIndex3M,I2529,TRUE,_xll.ohTrigger(RecalcTrigger,Trigger3M)),NA())</f>
        <v>1.3735723667593902E-2</v>
      </c>
      <c r="P2529" s="44">
        <f>IFERROR(_xll.qlIndexFixing(ONIndex6M,I2529,TRUE,_xll.ohTrigger(RecalcTrigger,Trigger6M)),NA())</f>
        <v>1.514293806812006E-2</v>
      </c>
      <c r="Q2529" s="183">
        <f>IFERROR(_xll.qlIndexFixing(ONIndex1Y,I2529,TRUE,_xll.ohTrigger(RecalcTrigger,Trigger1Y)),NA())</f>
        <v>1.4707774035072063E-2</v>
      </c>
    </row>
    <row r="2530" spans="2:17" x14ac:dyDescent="0.2">
      <c r="B2530" s="39" t="s">
        <v>42</v>
      </c>
      <c r="D2530" s="42">
        <f>_xll.qlCalendarAdvance(Calendar,$D2529,B2530,"f",FALSE)</f>
        <v>57116</v>
      </c>
      <c r="E2530" s="177">
        <f>_xll.qlInterestRateIndexValueDate(IndexON,D2530)</f>
        <v>57116</v>
      </c>
      <c r="F2530" s="193">
        <f>IFERROR(_xll.qlIndexFixing(IndexON,D2530,TRUE,_xll.ohTrigger(RecalcTrigger,TriggerON)),NA())</f>
        <v>1.3548135759107183E-2</v>
      </c>
      <c r="H2530" s="42">
        <f>_xll.qlCalendarAdvance(Calendar,$H2529,B2530,"f",FALSE)</f>
        <v>57116</v>
      </c>
      <c r="I2530" s="177">
        <f>_xll.qlInterestRateIndexValueDate(Index1M,$H2530)</f>
        <v>57118</v>
      </c>
      <c r="J2530" s="182">
        <f>IFERROR(_xll.qlIndexFixing(Index1M,$H2530,TRUE,_xll.ohTrigger(RecalcTrigger,Trigger1M)),NA())</f>
        <v>1.3401309174786435E-2</v>
      </c>
      <c r="K2530" s="44">
        <f>IFERROR(_xll.qlIndexFixing(Index3M,H2530,TRUE,_xll.ohTrigger(RecalcTrigger,Trigger3M)),NA())</f>
        <v>1.3682503375316388E-2</v>
      </c>
      <c r="L2530" s="44">
        <f>IFERROR(_xll.qlIndexFixing(Index6M,$H2530,TRUE,_xll.ohTrigger(RecalcTrigger,Trigger6M)),NA())</f>
        <v>1.5161928249982779E-2</v>
      </c>
      <c r="M2530" s="183">
        <f>IFERROR(_xll.qlIndexFixing(Index1Y,$H2530,TRUE,_xll.ohTrigger(RecalcTrigger,Trigger1Y)),NA())</f>
        <v>1.4407297776106325E-2</v>
      </c>
      <c r="N2530" s="182">
        <f>IFERROR(_xll.qlIndexFixing(ONIndex1M,I2530,TRUE,_xll.ohTrigger(RecalcTrigger,Trigger1M)),NA())</f>
        <v>1.3411726519363398E-2</v>
      </c>
      <c r="O2530" s="44">
        <f>IFERROR(_xll.qlIndexFixing(ONIndex3M,I2530,TRUE,_xll.ohTrigger(RecalcTrigger,Trigger3M)),NA())</f>
        <v>1.3724548234614886E-2</v>
      </c>
      <c r="P2530" s="44">
        <f>IFERROR(_xll.qlIndexFixing(ONIndex6M,I2530,TRUE,_xll.ohTrigger(RecalcTrigger,Trigger6M)),NA())</f>
        <v>1.514077519511936E-2</v>
      </c>
      <c r="Q2530" s="183">
        <f>IFERROR(_xll.qlIndexFixing(ONIndex1Y,I2530,TRUE,_xll.ohTrigger(RecalcTrigger,Trigger1Y)),NA())</f>
        <v>1.4691930969252809E-2</v>
      </c>
    </row>
    <row r="2531" spans="2:17" x14ac:dyDescent="0.2">
      <c r="B2531" s="39" t="s">
        <v>42</v>
      </c>
      <c r="D2531" s="42">
        <f>_xll.qlCalendarAdvance(Calendar,$D2530,B2531,"f",FALSE)</f>
        <v>57123</v>
      </c>
      <c r="E2531" s="177">
        <f>_xll.qlInterestRateIndexValueDate(IndexON,D2531)</f>
        <v>57123</v>
      </c>
      <c r="F2531" s="193">
        <f>IFERROR(_xll.qlIndexFixing(IndexON,D2531,TRUE,_xll.ohTrigger(RecalcTrigger,TriggerON)),NA())</f>
        <v>1.3536006191197103E-2</v>
      </c>
      <c r="H2531" s="42">
        <f>_xll.qlCalendarAdvance(Calendar,$H2530,B2531,"f",FALSE)</f>
        <v>57123</v>
      </c>
      <c r="I2531" s="177">
        <f>_xll.qlInterestRateIndexValueDate(Index1M,$H2531)</f>
        <v>57125</v>
      </c>
      <c r="J2531" s="182">
        <f>IFERROR(_xll.qlIndexFixing(Index1M,$H2531,TRUE,_xll.ohTrigger(RecalcTrigger,Trigger1M)),NA())</f>
        <v>1.3390269674090349E-2</v>
      </c>
      <c r="K2531" s="44">
        <f>IFERROR(_xll.qlIndexFixing(Index3M,H2531,TRUE,_xll.ohTrigger(RecalcTrigger,Trigger3M)),NA())</f>
        <v>1.3671441003651596E-2</v>
      </c>
      <c r="L2531" s="44">
        <f>IFERROR(_xll.qlIndexFixing(Index6M,$H2531,TRUE,_xll.ohTrigger(RecalcTrigger,Trigger6M)),NA())</f>
        <v>1.5158523202406836E-2</v>
      </c>
      <c r="M2531" s="183">
        <f>IFERROR(_xll.qlIndexFixing(Index1Y,$H2531,TRUE,_xll.ohTrigger(RecalcTrigger,Trigger1Y)),NA())</f>
        <v>1.4392089323810885E-2</v>
      </c>
      <c r="N2531" s="182">
        <f>IFERROR(_xll.qlIndexFixing(ONIndex1M,I2531,TRUE,_xll.ohTrigger(RecalcTrigger,Trigger1M)),NA())</f>
        <v>1.3400663878719854E-2</v>
      </c>
      <c r="O2531" s="44">
        <f>IFERROR(_xll.qlIndexFixing(ONIndex3M,I2531,TRUE,_xll.ohTrigger(RecalcTrigger,Trigger3M)),NA())</f>
        <v>1.3713394353516151E-2</v>
      </c>
      <c r="P2531" s="44">
        <f>IFERROR(_xll.qlIndexFixing(ONIndex6M,I2531,TRUE,_xll.ohTrigger(RecalcTrigger,Trigger6M)),NA())</f>
        <v>1.5138524563438338E-2</v>
      </c>
      <c r="Q2531" s="183">
        <f>IFERROR(_xll.qlIndexFixing(ONIndex1Y,I2531,TRUE,_xll.ohTrigger(RecalcTrigger,Trigger1Y)),NA())</f>
        <v>1.467611853660955E-2</v>
      </c>
    </row>
    <row r="2532" spans="2:17" x14ac:dyDescent="0.2">
      <c r="B2532" s="39" t="s">
        <v>42</v>
      </c>
      <c r="D2532" s="42">
        <f>_xll.qlCalendarAdvance(Calendar,$D2531,B2532,"f",FALSE)</f>
        <v>57130</v>
      </c>
      <c r="E2532" s="177">
        <f>_xll.qlInterestRateIndexValueDate(IndexON,D2532)</f>
        <v>57130</v>
      </c>
      <c r="F2532" s="193">
        <f>IFERROR(_xll.qlIndexFixing(IndexON,D2532,TRUE,_xll.ohTrigger(RecalcTrigger,TriggerON)),NA())</f>
        <v>1.352390282656657E-2</v>
      </c>
      <c r="H2532" s="42">
        <f>_xll.qlCalendarAdvance(Calendar,$H2531,B2532,"f",FALSE)</f>
        <v>57130</v>
      </c>
      <c r="I2532" s="177">
        <f>_xll.qlInterestRateIndexValueDate(Index1M,$H2532)</f>
        <v>57132</v>
      </c>
      <c r="J2532" s="182">
        <f>IFERROR(_xll.qlIndexFixing(Index1M,$H2532,TRUE,_xll.ohTrigger(RecalcTrigger,Trigger1M)),NA())</f>
        <v>1.3379252089832927E-2</v>
      </c>
      <c r="K2532" s="44">
        <f>IFERROR(_xll.qlIndexFixing(Index3M,H2532,TRUE,_xll.ohTrigger(RecalcTrigger,Trigger3M)),NA())</f>
        <v>1.3660400752909288E-2</v>
      </c>
      <c r="L2532" s="44">
        <f>IFERROR(_xll.qlIndexFixing(Index6M,$H2532,TRUE,_xll.ohTrigger(RecalcTrigger,Trigger6M)),NA())</f>
        <v>1.5154915120941057E-2</v>
      </c>
      <c r="M2532" s="183">
        <f>IFERROR(_xll.qlIndexFixing(Index1Y,$H2532,TRUE,_xll.ohTrigger(RecalcTrigger,Trigger1Y)),NA())</f>
        <v>1.4376914762713893E-2</v>
      </c>
      <c r="N2532" s="182">
        <f>IFERROR(_xll.qlIndexFixing(ONIndex1M,I2532,TRUE,_xll.ohTrigger(RecalcTrigger,Trigger1M)),NA())</f>
        <v>1.33896230083419E-2</v>
      </c>
      <c r="O2532" s="44">
        <f>IFERROR(_xll.qlIndexFixing(ONIndex3M,I2532,TRUE,_xll.ohTrigger(RecalcTrigger,Trigger3M)),NA())</f>
        <v>1.3702262091044304E-2</v>
      </c>
      <c r="P2532" s="44">
        <f>IFERROR(_xll.qlIndexFixing(ONIndex6M,I2532,TRUE,_xll.ohTrigger(RecalcTrigger,Trigger6M)),NA())</f>
        <v>1.5136186012565389E-2</v>
      </c>
      <c r="Q2532" s="183">
        <f>IFERROR(_xll.qlIndexFixing(ONIndex1Y,I2532,TRUE,_xll.ohTrigger(RecalcTrigger,Trigger1Y)),NA())</f>
        <v>1.4660336833305365E-2</v>
      </c>
    </row>
    <row r="2533" spans="2:17" x14ac:dyDescent="0.2">
      <c r="B2533" s="39" t="s">
        <v>42</v>
      </c>
      <c r="D2533" s="42">
        <f>_xll.qlCalendarAdvance(Calendar,$D2532,B2533,"f",FALSE)</f>
        <v>57137</v>
      </c>
      <c r="E2533" s="177">
        <f>_xll.qlInterestRateIndexValueDate(IndexON,D2533)</f>
        <v>57137</v>
      </c>
      <c r="F2533" s="193">
        <f>IFERROR(_xll.qlIndexFixing(IndexON,D2533,TRUE,_xll.ohTrigger(RecalcTrigger,TriggerON)),NA())</f>
        <v>1.3511825744592088E-2</v>
      </c>
      <c r="H2533" s="42">
        <f>_xll.qlCalendarAdvance(Calendar,$H2532,B2533,"f",FALSE)</f>
        <v>57137</v>
      </c>
      <c r="I2533" s="177">
        <f>_xll.qlInterestRateIndexValueDate(Index1M,$H2533)</f>
        <v>57139</v>
      </c>
      <c r="J2533" s="182">
        <f>IFERROR(_xll.qlIndexFixing(Index1M,$H2533,TRUE,_xll.ohTrigger(RecalcTrigger,Trigger1M)),NA())</f>
        <v>1.3368256489402763E-2</v>
      </c>
      <c r="K2533" s="44">
        <f>IFERROR(_xll.qlIndexFixing(Index3M,H2533,TRUE,_xll.ohTrigger(RecalcTrigger,Trigger3M)),NA())</f>
        <v>1.3649382689831732E-2</v>
      </c>
      <c r="L2533" s="44">
        <f>IFERROR(_xll.qlIndexFixing(Index6M,$H2533,TRUE,_xll.ohTrigger(RecalcTrigger,Trigger6M)),NA())</f>
        <v>1.5151348696440635E-2</v>
      </c>
      <c r="M2533" s="183">
        <f>IFERROR(_xll.qlIndexFixing(Index1Y,$H2533,TRUE,_xll.ohTrigger(RecalcTrigger,Trigger1Y)),NA())</f>
        <v>1.4361774188990695E-2</v>
      </c>
      <c r="N2533" s="182">
        <f>IFERROR(_xll.qlIndexFixing(ONIndex1M,I2533,TRUE,_xll.ohTrigger(RecalcTrigger,Trigger1M)),NA())</f>
        <v>1.3378603975215952E-2</v>
      </c>
      <c r="O2533" s="44">
        <f>IFERROR(_xll.qlIndexFixing(ONIndex3M,I2533,TRUE,_xll.ohTrigger(RecalcTrigger,Trigger3M)),NA())</f>
        <v>1.369115151402589E-2</v>
      </c>
      <c r="P2533" s="44">
        <f>IFERROR(_xll.qlIndexFixing(ONIndex6M,I2533,TRUE,_xll.ohTrigger(RecalcTrigger,Trigger6M)),NA())</f>
        <v>1.5133759381908973E-2</v>
      </c>
      <c r="Q2533" s="183">
        <f>IFERROR(_xll.qlIndexFixing(ONIndex1Y,I2533,TRUE,_xll.ohTrigger(RecalcTrigger,Trigger1Y)),NA())</f>
        <v>1.4644585955823075E-2</v>
      </c>
    </row>
    <row r="2534" spans="2:17" x14ac:dyDescent="0.2">
      <c r="B2534" s="39" t="s">
        <v>42</v>
      </c>
      <c r="D2534" s="42">
        <f>_xll.qlCalendarAdvance(Calendar,$D2533,B2534,"f",FALSE)</f>
        <v>57144</v>
      </c>
      <c r="E2534" s="177">
        <f>_xll.qlInterestRateIndexValueDate(IndexON,D2534)</f>
        <v>57144</v>
      </c>
      <c r="F2534" s="193">
        <f>IFERROR(_xll.qlIndexFixing(IndexON,D2534,TRUE,_xll.ohTrigger(RecalcTrigger,TriggerON)),NA())</f>
        <v>1.3499775024810035E-2</v>
      </c>
      <c r="H2534" s="42">
        <f>_xll.qlCalendarAdvance(Calendar,$H2533,B2534,"f",FALSE)</f>
        <v>57144</v>
      </c>
      <c r="I2534" s="177">
        <f>_xll.qlInterestRateIndexValueDate(Index1M,$H2534)</f>
        <v>57146</v>
      </c>
      <c r="J2534" s="182">
        <f>IFERROR(_xll.qlIndexFixing(Index1M,$H2534,TRUE,_xll.ohTrigger(RecalcTrigger,Trigger1M)),NA())</f>
        <v>1.3357282940193449E-2</v>
      </c>
      <c r="K2534" s="44">
        <f>IFERROR(_xll.qlIndexFixing(Index3M,H2534,TRUE,_xll.ohTrigger(RecalcTrigger,Trigger3M)),NA())</f>
        <v>1.3638386881164661E-2</v>
      </c>
      <c r="L2534" s="44">
        <f>IFERROR(_xll.qlIndexFixing(Index6M,$H2534,TRUE,_xll.ohTrigger(RecalcTrigger,Trigger6M)),NA())</f>
        <v>1.5147691350975904E-2</v>
      </c>
      <c r="M2534" s="183">
        <f>IFERROR(_xll.qlIndexFixing(Index1Y,$H2534,TRUE,_xll.ohTrigger(RecalcTrigger,Trigger1Y)),NA())</f>
        <v>1.4346667698813783E-2</v>
      </c>
      <c r="N2534" s="182">
        <f>IFERROR(_xll.qlIndexFixing(ONIndex1M,I2534,TRUE,_xll.ohTrigger(RecalcTrigger,Trigger1M)),NA())</f>
        <v>1.3367606847047853E-2</v>
      </c>
      <c r="O2534" s="44">
        <f>IFERROR(_xll.qlIndexFixing(ONIndex3M,I2534,TRUE,_xll.ohTrigger(RecalcTrigger,Trigger3M)),NA())</f>
        <v>1.3680062688887773E-2</v>
      </c>
      <c r="P2534" s="44">
        <f>IFERROR(_xll.qlIndexFixing(ONIndex6M,I2534,TRUE,_xll.ohTrigger(RecalcTrigger,Trigger6M)),NA())</f>
        <v>1.5131244510717679E-2</v>
      </c>
      <c r="Q2534" s="183">
        <f>IFERROR(_xll.qlIndexFixing(ONIndex1Y,I2534,TRUE,_xll.ohTrigger(RecalcTrigger,Trigger1Y)),NA())</f>
        <v>1.462886600048563E-2</v>
      </c>
    </row>
    <row r="2535" spans="2:17" x14ac:dyDescent="0.2">
      <c r="B2535" s="39" t="s">
        <v>42</v>
      </c>
      <c r="D2535" s="42">
        <f>_xll.qlCalendarAdvance(Calendar,$D2534,B2535,"f",FALSE)</f>
        <v>57151</v>
      </c>
      <c r="E2535" s="177">
        <f>_xll.qlInterestRateIndexValueDate(IndexON,D2535)</f>
        <v>57151</v>
      </c>
      <c r="F2535" s="193">
        <f>IFERROR(_xll.qlIndexFixing(IndexON,D2535,TRUE,_xll.ohTrigger(RecalcTrigger,TriggerON)),NA())</f>
        <v>1.3487750746277172E-2</v>
      </c>
      <c r="H2535" s="42">
        <f>_xll.qlCalendarAdvance(Calendar,$H2534,B2535,"f",FALSE)</f>
        <v>57151</v>
      </c>
      <c r="I2535" s="177">
        <f>_xll.qlInterestRateIndexValueDate(Index1M,$H2535)</f>
        <v>57153</v>
      </c>
      <c r="J2535" s="182">
        <f>IFERROR(_xll.qlIndexFixing(Index1M,$H2535,TRUE,_xll.ohTrigger(RecalcTrigger,Trigger1M)),NA())</f>
        <v>1.3346331509583587E-2</v>
      </c>
      <c r="K2535" s="44">
        <f>IFERROR(_xll.qlIndexFixing(Index3M,H2535,TRUE,_xll.ohTrigger(RecalcTrigger,Trigger3M)),NA())</f>
        <v>1.3627413393656427E-2</v>
      </c>
      <c r="L2535" s="44">
        <f>IFERROR(_xll.qlIndexFixing(Index6M,$H2535,TRUE,_xll.ohTrigger(RecalcTrigger,Trigger6M)),NA())</f>
        <v>1.5143942923227162E-2</v>
      </c>
      <c r="M2535" s="183">
        <f>IFERROR(_xll.qlIndexFixing(Index1Y,$H2535,TRUE,_xll.ohTrigger(RecalcTrigger,Trigger1Y)),NA())</f>
        <v>1.4331595388354119E-2</v>
      </c>
      <c r="N2535" s="182">
        <f>IFERROR(_xll.qlIndexFixing(ONIndex1M,I2535,TRUE,_xll.ohTrigger(RecalcTrigger,Trigger1M)),NA())</f>
        <v>1.3356631690903953E-2</v>
      </c>
      <c r="O2535" s="44">
        <f>IFERROR(_xll.qlIndexFixing(ONIndex3M,I2535,TRUE,_xll.ohTrigger(RecalcTrigger,Trigger3M)),NA())</f>
        <v>1.3668995682616369E-2</v>
      </c>
      <c r="P2535" s="44">
        <f>IFERROR(_xll.qlIndexFixing(ONIndex6M,I2535,TRUE,_xll.ohTrigger(RecalcTrigger,Trigger6M)),NA())</f>
        <v>1.5128641238559837E-2</v>
      </c>
      <c r="Q2535" s="183">
        <f>IFERROR(_xll.qlIndexFixing(ONIndex1Y,I2535,TRUE,_xll.ohTrigger(RecalcTrigger,Trigger1Y)),NA())</f>
        <v>1.461317706337617E-2</v>
      </c>
    </row>
    <row r="2536" spans="2:17" x14ac:dyDescent="0.2">
      <c r="B2536" s="39" t="s">
        <v>42</v>
      </c>
      <c r="D2536" s="42">
        <f>_xll.qlCalendarAdvance(Calendar,$D2535,B2536,"f",FALSE)</f>
        <v>57158</v>
      </c>
      <c r="E2536" s="177">
        <f>_xll.qlInterestRateIndexValueDate(IndexON,D2536)</f>
        <v>57158</v>
      </c>
      <c r="F2536" s="193">
        <f>IFERROR(_xll.qlIndexFixing(IndexON,D2536,TRUE,_xll.ohTrigger(RecalcTrigger,TriggerON)),NA())</f>
        <v>1.3475752988210132E-2</v>
      </c>
      <c r="H2536" s="42">
        <f>_xll.qlCalendarAdvance(Calendar,$H2535,B2536,"f",FALSE)</f>
        <v>57158</v>
      </c>
      <c r="I2536" s="177">
        <f>_xll.qlInterestRateIndexValueDate(Index1M,$H2536)</f>
        <v>57160</v>
      </c>
      <c r="J2536" s="182">
        <f>IFERROR(_xll.qlIndexFixing(Index1M,$H2536,TRUE,_xll.ohTrigger(RecalcTrigger,Trigger1M)),NA())</f>
        <v>1.3335402264976759E-2</v>
      </c>
      <c r="K2536" s="44">
        <f>IFERROR(_xll.qlIndexFixing(Index3M,H2536,TRUE,_xll.ohTrigger(RecalcTrigger,Trigger3M)),NA())</f>
        <v>1.3616462294051028E-2</v>
      </c>
      <c r="L2536" s="44">
        <f>IFERROR(_xll.qlIndexFixing(Index6M,$H2536,TRUE,_xll.ohTrigger(RecalcTrigger,Trigger6M)),NA())</f>
        <v>1.5140103251889997E-2</v>
      </c>
      <c r="M2536" s="183">
        <f>IFERROR(_xll.qlIndexFixing(Index1Y,$H2536,TRUE,_xll.ohTrigger(RecalcTrigger,Trigger1Y)),NA())</f>
        <v>1.4316557353778942E-2</v>
      </c>
      <c r="N2536" s="182">
        <f>IFERROR(_xll.qlIndexFixing(ONIndex1M,I2536,TRUE,_xll.ohTrigger(RecalcTrigger,Trigger1M)),NA())</f>
        <v>1.3345678574410158E-2</v>
      </c>
      <c r="O2536" s="44">
        <f>IFERROR(_xll.qlIndexFixing(ONIndex3M,I2536,TRUE,_xll.ohTrigger(RecalcTrigger,Trigger3M)),NA())</f>
        <v>1.3657950561798415E-2</v>
      </c>
      <c r="P2536" s="44">
        <f>IFERROR(_xll.qlIndexFixing(ONIndex6M,I2536,TRUE,_xll.ohTrigger(RecalcTrigger,Trigger6M)),NA())</f>
        <v>1.5125949404923844E-2</v>
      </c>
      <c r="Q2536" s="183">
        <f>IFERROR(_xll.qlIndexFixing(ONIndex1Y,I2536,TRUE,_xll.ohTrigger(RecalcTrigger,Trigger1Y)),NA())</f>
        <v>1.4597519241057455E-2</v>
      </c>
    </row>
    <row r="2537" spans="2:17" x14ac:dyDescent="0.2">
      <c r="B2537" s="39" t="s">
        <v>42</v>
      </c>
      <c r="D2537" s="42">
        <f>_xll.qlCalendarAdvance(Calendar,$D2536,B2537,"f",FALSE)</f>
        <v>57165</v>
      </c>
      <c r="E2537" s="177">
        <f>_xll.qlInterestRateIndexValueDate(IndexON,D2537)</f>
        <v>57165</v>
      </c>
      <c r="F2537" s="193">
        <f>IFERROR(_xll.qlIndexFixing(IndexON,D2537,TRUE,_xll.ohTrigger(RecalcTrigger,TriggerON)),NA())</f>
        <v>1.346378183062491E-2</v>
      </c>
      <c r="H2537" s="42">
        <f>_xll.qlCalendarAdvance(Calendar,$H2536,B2537,"f",FALSE)</f>
        <v>57165</v>
      </c>
      <c r="I2537" s="177">
        <f>_xll.qlInterestRateIndexValueDate(Index1M,$H2537)</f>
        <v>57167</v>
      </c>
      <c r="J2537" s="182">
        <f>IFERROR(_xll.qlIndexFixing(Index1M,$H2537,TRUE,_xll.ohTrigger(RecalcTrigger,Trigger1M)),NA())</f>
        <v>1.3324495273749071E-2</v>
      </c>
      <c r="K2537" s="44">
        <f>IFERROR(_xll.qlIndexFixing(Index3M,H2537,TRUE,_xll.ohTrigger(RecalcTrigger,Trigger3M)),NA())</f>
        <v>1.3605533649091596E-2</v>
      </c>
      <c r="L2537" s="44">
        <f>IFERROR(_xll.qlIndexFixing(Index6M,$H2537,TRUE,_xll.ohTrigger(RecalcTrigger,Trigger6M)),NA())</f>
        <v>1.5136183742570013E-2</v>
      </c>
      <c r="M2537" s="183">
        <f>IFERROR(_xll.qlIndexFixing(Index1Y,$H2537,TRUE,_xll.ohTrigger(RecalcTrigger,Trigger1Y)),NA())</f>
        <v>1.4301553691254616E-2</v>
      </c>
      <c r="N2537" s="182">
        <f>IFERROR(_xll.qlIndexFixing(ONIndex1M,I2537,TRUE,_xll.ohTrigger(RecalcTrigger,Trigger1M)),NA())</f>
        <v>1.3334747564952565E-2</v>
      </c>
      <c r="O2537" s="44">
        <f>IFERROR(_xll.qlIndexFixing(ONIndex3M,I2537,TRUE,_xll.ohTrigger(RecalcTrigger,Trigger3M)),NA())</f>
        <v>1.3646927393100583E-2</v>
      </c>
      <c r="P2537" s="44">
        <f>IFERROR(_xll.qlIndexFixing(ONIndex6M,I2537,TRUE,_xll.ohTrigger(RecalcTrigger,Trigger6M)),NA())</f>
        <v>1.5123168849058288E-2</v>
      </c>
      <c r="Q2537" s="183">
        <f>IFERROR(_xll.qlIndexFixing(ONIndex1Y,I2537,TRUE,_xll.ohTrigger(RecalcTrigger,Trigger1Y)),NA())</f>
        <v>1.4581892629532689E-2</v>
      </c>
    </row>
    <row r="2538" spans="2:17" x14ac:dyDescent="0.2">
      <c r="B2538" s="39" t="s">
        <v>42</v>
      </c>
      <c r="D2538" s="42">
        <f>_xll.qlCalendarAdvance(Calendar,$D2537,B2538,"f",FALSE)</f>
        <v>57172</v>
      </c>
      <c r="E2538" s="177">
        <f>_xll.qlInterestRateIndexValueDate(IndexON,D2538)</f>
        <v>57172</v>
      </c>
      <c r="F2538" s="193">
        <f>IFERROR(_xll.qlIndexFixing(IndexON,D2538,TRUE,_xll.ohTrigger(RecalcTrigger,TriggerON)),NA())</f>
        <v>1.3451837352178586E-2</v>
      </c>
      <c r="H2538" s="42">
        <f>_xll.qlCalendarAdvance(Calendar,$H2537,B2538,"f",FALSE)</f>
        <v>57172</v>
      </c>
      <c r="I2538" s="177">
        <f>_xll.qlInterestRateIndexValueDate(Index1M,$H2538)</f>
        <v>57174</v>
      </c>
      <c r="J2538" s="182">
        <f>IFERROR(_xll.qlIndexFixing(Index1M,$H2538,TRUE,_xll.ohTrigger(RecalcTrigger,Trigger1M)),NA())</f>
        <v>1.3313610603296611E-2</v>
      </c>
      <c r="K2538" s="44">
        <f>IFERROR(_xll.qlIndexFixing(Index3M,H2538,TRUE,_xll.ohTrigger(RecalcTrigger,Trigger3M)),NA())</f>
        <v>1.3594627525524742E-2</v>
      </c>
      <c r="L2538" s="44">
        <f>IFERROR(_xll.qlIndexFixing(Index6M,$H2538,TRUE,_xll.ohTrigger(RecalcTrigger,Trigger6M)),NA())</f>
        <v>1.513214079787099E-2</v>
      </c>
      <c r="M2538" s="183">
        <f>IFERROR(_xll.qlIndexFixing(Index1Y,$H2538,TRUE,_xll.ohTrigger(RecalcTrigger,Trigger1Y)),NA())</f>
        <v>1.4286584496944215E-2</v>
      </c>
      <c r="N2538" s="182">
        <f>IFERROR(_xll.qlIndexFixing(ONIndex1M,I2538,TRUE,_xll.ohTrigger(RecalcTrigger,Trigger1M)),NA())</f>
        <v>1.3323838729597526E-2</v>
      </c>
      <c r="O2538" s="44">
        <f>IFERROR(_xll.qlIndexFixing(ONIndex3M,I2538,TRUE,_xll.ohTrigger(RecalcTrigger,Trigger3M)),NA())</f>
        <v>1.3635926243109608E-2</v>
      </c>
      <c r="P2538" s="44">
        <f>IFERROR(_xll.qlIndexFixing(ONIndex6M,I2538,TRUE,_xll.ohTrigger(RecalcTrigger,Trigger6M)),NA())</f>
        <v>1.5120299410291693E-2</v>
      </c>
      <c r="Q2538" s="183">
        <f>IFERROR(_xll.qlIndexFixing(ONIndex1Y,I2538,TRUE,_xll.ohTrigger(RecalcTrigger,Trigger1Y)),NA())</f>
        <v>1.4566297325604438E-2</v>
      </c>
    </row>
    <row r="2539" spans="2:17" x14ac:dyDescent="0.2">
      <c r="B2539" s="39" t="s">
        <v>42</v>
      </c>
      <c r="D2539" s="42">
        <f>_xll.qlCalendarAdvance(Calendar,$D2538,B2539,"f",FALSE)</f>
        <v>57179</v>
      </c>
      <c r="E2539" s="177">
        <f>_xll.qlInterestRateIndexValueDate(IndexON,D2539)</f>
        <v>57179</v>
      </c>
      <c r="F2539" s="193">
        <f>IFERROR(_xll.qlIndexFixing(IndexON,D2539,TRUE,_xll.ohTrigger(RecalcTrigger,TriggerON)),NA())</f>
        <v>1.343991963256741E-2</v>
      </c>
      <c r="H2539" s="42">
        <f>_xll.qlCalendarAdvance(Calendar,$H2538,B2539,"f",FALSE)</f>
        <v>57179</v>
      </c>
      <c r="I2539" s="177">
        <f>_xll.qlInterestRateIndexValueDate(Index1M,$H2539)</f>
        <v>57181</v>
      </c>
      <c r="J2539" s="182">
        <f>IFERROR(_xll.qlIndexFixing(Index1M,$H2539,TRUE,_xll.ohTrigger(RecalcTrigger,Trigger1M)),NA())</f>
        <v>1.3302748321007973E-2</v>
      </c>
      <c r="K2539" s="44">
        <f>IFERROR(_xll.qlIndexFixing(Index3M,H2539,TRUE,_xll.ohTrigger(RecalcTrigger,Trigger3M)),NA())</f>
        <v>1.3583743990094467E-2</v>
      </c>
      <c r="L2539" s="44">
        <f>IFERROR(_xll.qlIndexFixing(Index6M,$H2539,TRUE,_xll.ohTrigger(RecalcTrigger,Trigger6M)),NA())</f>
        <v>1.5128006079811443E-2</v>
      </c>
      <c r="M2539" s="183">
        <f>IFERROR(_xll.qlIndexFixing(Index1Y,$H2539,TRUE,_xll.ohTrigger(RecalcTrigger,Trigger1Y)),NA())</f>
        <v>1.427164986700841E-2</v>
      </c>
      <c r="N2539" s="182">
        <f>IFERROR(_xll.qlIndexFixing(ONIndex1M,I2539,TRUE,_xll.ohTrigger(RecalcTrigger,Trigger1M)),NA())</f>
        <v>1.3312952136050882E-2</v>
      </c>
      <c r="O2539" s="44">
        <f>IFERROR(_xll.qlIndexFixing(ONIndex3M,I2539,TRUE,_xll.ohTrigger(RecalcTrigger,Trigger3M)),NA())</f>
        <v>1.3624947178652036E-2</v>
      </c>
      <c r="P2539" s="44">
        <f>IFERROR(_xll.qlIndexFixing(ONIndex6M,I2539,TRUE,_xll.ohTrigger(RecalcTrigger,Trigger6M)),NA())</f>
        <v>1.5117340928192391E-2</v>
      </c>
      <c r="Q2539" s="183">
        <f>IFERROR(_xll.qlIndexFixing(ONIndex1Y,I2539,TRUE,_xll.ohTrigger(RecalcTrigger,Trigger1Y)),NA())</f>
        <v>1.4550733424956164E-2</v>
      </c>
    </row>
    <row r="2540" spans="2:17" x14ac:dyDescent="0.2">
      <c r="B2540" s="39" t="s">
        <v>42</v>
      </c>
      <c r="D2540" s="42">
        <f>_xll.qlCalendarAdvance(Calendar,$D2539,B2540,"f",FALSE)</f>
        <v>57186</v>
      </c>
      <c r="E2540" s="177">
        <f>_xll.qlInterestRateIndexValueDate(IndexON,D2540)</f>
        <v>57186</v>
      </c>
      <c r="F2540" s="193">
        <f>IFERROR(_xll.qlIndexFixing(IndexON,D2540,TRUE,_xll.ohTrigger(RecalcTrigger,TriggerON)),NA())</f>
        <v>1.3428028751008014E-2</v>
      </c>
      <c r="H2540" s="42">
        <f>_xll.qlCalendarAdvance(Calendar,$H2539,B2540,"f",FALSE)</f>
        <v>57186</v>
      </c>
      <c r="I2540" s="177">
        <f>_xll.qlInterestRateIndexValueDate(Index1M,$H2540)</f>
        <v>57188</v>
      </c>
      <c r="J2540" s="182">
        <f>IFERROR(_xll.qlIndexFixing(Index1M,$H2540,TRUE,_xll.ohTrigger(RecalcTrigger,Trigger1M)),NA())</f>
        <v>1.329190849426426E-2</v>
      </c>
      <c r="K2540" s="44">
        <f>IFERROR(_xll.qlIndexFixing(Index3M,H2540,TRUE,_xll.ohTrigger(RecalcTrigger,Trigger3M)),NA())</f>
        <v>1.3572883109542166E-2</v>
      </c>
      <c r="L2540" s="44">
        <f>IFERROR(_xll.qlIndexFixing(Index6M,$H2540,TRUE,_xll.ohTrigger(RecalcTrigger,Trigger6M)),NA())</f>
        <v>1.5123779427134557E-2</v>
      </c>
      <c r="M2540" s="183">
        <f>IFERROR(_xll.qlIndexFixing(Index1Y,$H2540,TRUE,_xll.ohTrigger(RecalcTrigger,Trigger1Y)),NA())</f>
        <v>1.4256749897606554E-2</v>
      </c>
      <c r="N2540" s="182">
        <f>IFERROR(_xll.qlIndexFixing(ONIndex1M,I2540,TRUE,_xll.ohTrigger(RecalcTrigger,Trigger1M)),NA())</f>
        <v>1.3302087851538857E-2</v>
      </c>
      <c r="O2540" s="44">
        <f>IFERROR(_xll.qlIndexFixing(ONIndex3M,I2540,TRUE,_xll.ohTrigger(RecalcTrigger,Trigger3M)),NA())</f>
        <v>1.3613990266714282E-2</v>
      </c>
      <c r="P2540" s="44">
        <f>IFERROR(_xll.qlIndexFixing(ONIndex6M,I2540,TRUE,_xll.ohTrigger(RecalcTrigger,Trigger6M)),NA())</f>
        <v>1.5114293242248777E-2</v>
      </c>
      <c r="Q2540" s="183">
        <f>IFERROR(_xll.qlIndexFixing(ONIndex1Y,I2540,TRUE,_xll.ohTrigger(RecalcTrigger,Trigger1Y)),NA())</f>
        <v>1.4535201024390432E-2</v>
      </c>
    </row>
    <row r="2541" spans="2:17" x14ac:dyDescent="0.2">
      <c r="B2541" s="39" t="s">
        <v>42</v>
      </c>
      <c r="D2541" s="42">
        <f>_xll.qlCalendarAdvance(Calendar,$D2540,B2541,"f",FALSE)</f>
        <v>57193</v>
      </c>
      <c r="E2541" s="177">
        <f>_xll.qlInterestRateIndexValueDate(IndexON,D2541)</f>
        <v>57193</v>
      </c>
      <c r="F2541" s="193">
        <f>IFERROR(_xll.qlIndexFixing(IndexON,D2541,TRUE,_xll.ohTrigger(RecalcTrigger,TriggerON)),NA())</f>
        <v>1.3416164786717033E-2</v>
      </c>
      <c r="H2541" s="42">
        <f>_xll.qlCalendarAdvance(Calendar,$H2540,B2541,"f",FALSE)</f>
        <v>57193</v>
      </c>
      <c r="I2541" s="177">
        <f>_xll.qlInterestRateIndexValueDate(Index1M,$H2541)</f>
        <v>57195</v>
      </c>
      <c r="J2541" s="182">
        <f>IFERROR(_xll.qlIndexFixing(Index1M,$H2541,TRUE,_xll.ohTrigger(RecalcTrigger,Trigger1M)),NA())</f>
        <v>1.3281091190464056E-2</v>
      </c>
      <c r="K2541" s="44">
        <f>IFERROR(_xll.qlIndexFixing(Index3M,H2541,TRUE,_xll.ohTrigger(RecalcTrigger,Trigger3M)),NA())</f>
        <v>1.3562044950613576E-2</v>
      </c>
      <c r="L2541" s="44">
        <f>IFERROR(_xll.qlIndexFixing(Index6M,$H2541,TRUE,_xll.ohTrigger(RecalcTrigger,Trigger6M)),NA())</f>
        <v>1.5119460678597702E-2</v>
      </c>
      <c r="M2541" s="183">
        <f>IFERROR(_xll.qlIndexFixing(Index1Y,$H2541,TRUE,_xll.ohTrigger(RecalcTrigger,Trigger1Y)),NA())</f>
        <v>1.42418846848945E-2</v>
      </c>
      <c r="N2541" s="182">
        <f>IFERROR(_xll.qlIndexFixing(ONIndex1M,I2541,TRUE,_xll.ohTrigger(RecalcTrigger,Trigger1M)),NA())</f>
        <v>1.3291245943527485E-2</v>
      </c>
      <c r="O2541" s="44">
        <f>IFERROR(_xll.qlIndexFixing(ONIndex3M,I2541,TRUE,_xll.ohTrigger(RecalcTrigger,Trigger3M)),NA())</f>
        <v>1.3603055573483402E-2</v>
      </c>
      <c r="P2541" s="44">
        <f>IFERROR(_xll.qlIndexFixing(ONIndex6M,I2541,TRUE,_xll.ohTrigger(RecalcTrigger,Trigger6M)),NA())</f>
        <v>1.5111156191629505E-2</v>
      </c>
      <c r="Q2541" s="183">
        <f>IFERROR(_xll.qlIndexFixing(ONIndex1Y,I2541,TRUE,_xll.ohTrigger(RecalcTrigger,Trigger1Y)),NA())</f>
        <v>1.4519700219990384E-2</v>
      </c>
    </row>
    <row r="2542" spans="2:17" x14ac:dyDescent="0.2">
      <c r="B2542" s="39" t="s">
        <v>42</v>
      </c>
      <c r="D2542" s="42">
        <f>_xll.qlCalendarAdvance(Calendar,$D2541,B2542,"f",FALSE)</f>
        <v>57200</v>
      </c>
      <c r="E2542" s="177">
        <f>_xll.qlInterestRateIndexValueDate(IndexON,D2542)</f>
        <v>57200</v>
      </c>
      <c r="F2542" s="193">
        <f>IFERROR(_xll.qlIndexFixing(IndexON,D2542,TRUE,_xll.ohTrigger(RecalcTrigger,TriggerON)),NA())</f>
        <v>1.340432781931078E-2</v>
      </c>
      <c r="H2542" s="42">
        <f>_xll.qlCalendarAdvance(Calendar,$H2541,B2542,"f",FALSE)</f>
        <v>57200</v>
      </c>
      <c r="I2542" s="177">
        <f>_xll.qlInterestRateIndexValueDate(Index1M,$H2542)</f>
        <v>57202</v>
      </c>
      <c r="J2542" s="182">
        <f>IFERROR(_xll.qlIndexFixing(Index1M,$H2542,TRUE,_xll.ohTrigger(RecalcTrigger,Trigger1M)),NA())</f>
        <v>1.3270296476988463E-2</v>
      </c>
      <c r="K2542" s="44">
        <f>IFERROR(_xll.qlIndexFixing(Index3M,H2542,TRUE,_xll.ohTrigger(RecalcTrigger,Trigger3M)),NA())</f>
        <v>1.3551229580050965E-2</v>
      </c>
      <c r="L2542" s="44">
        <f>IFERROR(_xll.qlIndexFixing(Index6M,$H2542,TRUE,_xll.ohTrigger(RecalcTrigger,Trigger6M)),NA())</f>
        <v>1.5115049672971137E-2</v>
      </c>
      <c r="M2542" s="183">
        <f>IFERROR(_xll.qlIndexFixing(Index1Y,$H2542,TRUE,_xll.ohTrigger(RecalcTrigger,Trigger1Y)),NA())</f>
        <v>1.4227054325027218E-2</v>
      </c>
      <c r="N2542" s="182">
        <f>IFERROR(_xll.qlIndexFixing(ONIndex1M,I2542,TRUE,_xll.ohTrigger(RecalcTrigger,Trigger1M)),NA())</f>
        <v>1.328042647924299E-2</v>
      </c>
      <c r="O2542" s="44">
        <f>IFERROR(_xll.qlIndexFixing(ONIndex3M,I2542,TRUE,_xll.ohTrigger(RecalcTrigger,Trigger3M)),NA())</f>
        <v>1.3592143165945814E-2</v>
      </c>
      <c r="P2542" s="44">
        <f>IFERROR(_xll.qlIndexFixing(ONIndex6M,I2542,TRUE,_xll.ohTrigger(RecalcTrigger,Trigger6M)),NA())</f>
        <v>1.5107929615822968E-2</v>
      </c>
      <c r="Q2542" s="183">
        <f>IFERROR(_xll.qlIndexFixing(ONIndex1Y,I2542,TRUE,_xll.ohTrigger(RecalcTrigger,Trigger1Y)),NA())</f>
        <v>1.4504231108078969E-2</v>
      </c>
    </row>
    <row r="2543" spans="2:17" x14ac:dyDescent="0.2">
      <c r="B2543" s="39" t="s">
        <v>42</v>
      </c>
      <c r="D2543" s="42">
        <f>_xll.qlCalendarAdvance(Calendar,$D2542,B2543,"f",FALSE)</f>
        <v>57207</v>
      </c>
      <c r="E2543" s="177">
        <f>_xll.qlInterestRateIndexValueDate(IndexON,D2543)</f>
        <v>57207</v>
      </c>
      <c r="F2543" s="193">
        <f>IFERROR(_xll.qlIndexFixing(IndexON,D2543,TRUE,_xll.ohTrigger(RecalcTrigger,TriggerON)),NA())</f>
        <v>1.3392517928005887E-2</v>
      </c>
      <c r="H2543" s="42">
        <f>_xll.qlCalendarAdvance(Calendar,$H2542,B2543,"f",FALSE)</f>
        <v>57207</v>
      </c>
      <c r="I2543" s="177">
        <f>_xll.qlInterestRateIndexValueDate(Index1M,$H2543)</f>
        <v>57209</v>
      </c>
      <c r="J2543" s="182">
        <f>IFERROR(_xll.qlIndexFixing(Index1M,$H2543,TRUE,_xll.ohTrigger(RecalcTrigger,Trigger1M)),NA())</f>
        <v>1.3259524421226077E-2</v>
      </c>
      <c r="K2543" s="44">
        <f>IFERROR(_xll.qlIndexFixing(Index3M,H2543,TRUE,_xll.ohTrigger(RecalcTrigger,Trigger3M)),NA())</f>
        <v>1.3540437064598333E-2</v>
      </c>
      <c r="L2543" s="44">
        <f>IFERROR(_xll.qlIndexFixing(Index6M,$H2543,TRUE,_xll.ohTrigger(RecalcTrigger,Trigger6M)),NA())</f>
        <v>1.5110546249041883E-2</v>
      </c>
      <c r="M2543" s="183">
        <f>IFERROR(_xll.qlIndexFixing(Index1Y,$H2543,TRUE,_xll.ohTrigger(RecalcTrigger,Trigger1Y)),NA())</f>
        <v>1.4212258914156622E-2</v>
      </c>
      <c r="N2543" s="182">
        <f>IFERROR(_xll.qlIndexFixing(ONIndex1M,I2543,TRUE,_xll.ohTrigger(RecalcTrigger,Trigger1M)),NA())</f>
        <v>1.3269629526071469E-2</v>
      </c>
      <c r="O2543" s="44">
        <f>IFERROR(_xll.qlIndexFixing(ONIndex3M,I2543,TRUE,_xll.ohTrigger(RecalcTrigger,Trigger3M)),NA())</f>
        <v>1.3581253110768188E-2</v>
      </c>
      <c r="P2543" s="44">
        <f>IFERROR(_xll.qlIndexFixing(ONIndex6M,I2543,TRUE,_xll.ohTrigger(RecalcTrigger,Trigger6M)),NA())</f>
        <v>1.5104613354477436E-2</v>
      </c>
      <c r="Q2543" s="183">
        <f>IFERROR(_xll.qlIndexFixing(ONIndex1Y,I2543,TRUE,_xll.ohTrigger(RecalcTrigger,Trigger1Y)),NA())</f>
        <v>1.4488793785059073E-2</v>
      </c>
    </row>
    <row r="2544" spans="2:17" x14ac:dyDescent="0.2">
      <c r="B2544" s="39" t="s">
        <v>42</v>
      </c>
      <c r="D2544" s="42">
        <f>_xll.qlCalendarAdvance(Calendar,$D2543,B2544,"f",FALSE)</f>
        <v>57214</v>
      </c>
      <c r="E2544" s="177">
        <f>_xll.qlInterestRateIndexValueDate(IndexON,D2544)</f>
        <v>57214</v>
      </c>
      <c r="F2544" s="193">
        <f>IFERROR(_xll.qlIndexFixing(IndexON,D2544,TRUE,_xll.ohTrigger(RecalcTrigger,TriggerON)),NA())</f>
        <v>1.3380735192018989E-2</v>
      </c>
      <c r="H2544" s="42">
        <f>_xll.qlCalendarAdvance(Calendar,$H2543,B2544,"f",FALSE)</f>
        <v>57214</v>
      </c>
      <c r="I2544" s="177">
        <f>_xll.qlInterestRateIndexValueDate(Index1M,$H2544)</f>
        <v>57216</v>
      </c>
      <c r="J2544" s="182">
        <f>IFERROR(_xll.qlIndexFixing(Index1M,$H2544,TRUE,_xll.ohTrigger(RecalcTrigger,Trigger1M)),NA())</f>
        <v>1.3248775090567988E-2</v>
      </c>
      <c r="K2544" s="44">
        <f>IFERROR(_xll.qlIndexFixing(Index3M,H2544,TRUE,_xll.ohTrigger(RecalcTrigger,Trigger3M)),NA())</f>
        <v>1.3529667470997072E-2</v>
      </c>
      <c r="L2544" s="44">
        <f>IFERROR(_xll.qlIndexFixing(Index6M,$H2544,TRUE,_xll.ohTrigger(RecalcTrigger,Trigger6M)),NA())</f>
        <v>1.5105950245611146E-2</v>
      </c>
      <c r="M2544" s="183">
        <f>IFERROR(_xll.qlIndexFixing(Index1Y,$H2544,TRUE,_xll.ohTrigger(RecalcTrigger,Trigger1Y)),NA())</f>
        <v>1.4197498548432863E-2</v>
      </c>
      <c r="N2544" s="182">
        <f>IFERROR(_xll.qlIndexFixing(ONIndex1M,I2544,TRUE,_xll.ohTrigger(RecalcTrigger,Trigger1M)),NA())</f>
        <v>1.325885515155889E-2</v>
      </c>
      <c r="O2544" s="44">
        <f>IFERROR(_xll.qlIndexFixing(ONIndex3M,I2544,TRUE,_xll.ohTrigger(RecalcTrigger,Trigger3M)),NA())</f>
        <v>1.3570385474777069E-2</v>
      </c>
      <c r="P2544" s="44">
        <f>IFERROR(_xll.qlIndexFixing(ONIndex6M,I2544,TRUE,_xll.ohTrigger(RecalcTrigger,Trigger6M)),NA())</f>
        <v>1.5101207246681625E-2</v>
      </c>
      <c r="Q2544" s="183">
        <f>IFERROR(_xll.qlIndexFixing(ONIndex1Y,I2544,TRUE,_xll.ohTrigger(RecalcTrigger,Trigger1Y)),NA())</f>
        <v>1.4473388347253646E-2</v>
      </c>
    </row>
    <row r="2545" spans="2:17" x14ac:dyDescent="0.2">
      <c r="B2545" s="39" t="s">
        <v>42</v>
      </c>
      <c r="D2545" s="42">
        <f>_xll.qlCalendarAdvance(Calendar,$D2544,B2545,"f",FALSE)</f>
        <v>57221</v>
      </c>
      <c r="E2545" s="177">
        <f>_xll.qlInterestRateIndexValueDate(IndexON,D2545)</f>
        <v>57221</v>
      </c>
      <c r="F2545" s="193">
        <f>IFERROR(_xll.qlIndexFixing(IndexON,D2545,TRUE,_xll.ohTrigger(RecalcTrigger,TriggerON)),NA())</f>
        <v>1.3368979691046334E-2</v>
      </c>
      <c r="H2545" s="42">
        <f>_xll.qlCalendarAdvance(Calendar,$H2544,B2545,"f",FALSE)</f>
        <v>57221</v>
      </c>
      <c r="I2545" s="177">
        <f>_xll.qlInterestRateIndexValueDate(Index1M,$H2545)</f>
        <v>57223</v>
      </c>
      <c r="J2545" s="182">
        <f>IFERROR(_xll.qlIndexFixing(Index1M,$H2545,TRUE,_xll.ohTrigger(RecalcTrigger,Trigger1M)),NA())</f>
        <v>1.3239611489590136E-2</v>
      </c>
      <c r="K2545" s="44">
        <f>IFERROR(_xll.qlIndexFixing(Index3M,H2545,TRUE,_xll.ohTrigger(RecalcTrigger,Trigger3M)),NA())</f>
        <v>1.3519430565790353E-2</v>
      </c>
      <c r="L2545" s="44">
        <f>IFERROR(_xll.qlIndexFixing(Index6M,$H2545,TRUE,_xll.ohTrigger(RecalcTrigger,Trigger6M)),NA())</f>
        <v>1.5101511762028487E-2</v>
      </c>
      <c r="M2545" s="183">
        <f>IFERROR(_xll.qlIndexFixing(Index1Y,$H2545,TRUE,_xll.ohTrigger(RecalcTrigger,Trigger1Y)),NA())</f>
        <v>1.4182773324003691E-2</v>
      </c>
      <c r="N2545" s="182">
        <f>IFERROR(_xll.qlIndexFixing(ONIndex1M,I2545,TRUE,_xll.ohTrigger(RecalcTrigger,Trigger1M)),NA())</f>
        <v>1.3248103422851543E-2</v>
      </c>
      <c r="O2545" s="44">
        <f>IFERROR(_xll.qlIndexFixing(ONIndex3M,I2545,TRUE,_xll.ohTrigger(RecalcTrigger,Trigger3M)),NA())</f>
        <v>1.3559540324399322E-2</v>
      </c>
      <c r="P2545" s="44">
        <f>IFERROR(_xll.qlIndexFixing(ONIndex6M,I2545,TRUE,_xll.ohTrigger(RecalcTrigger,Trigger6M)),NA())</f>
        <v>1.5097711132003866E-2</v>
      </c>
      <c r="Q2545" s="183">
        <f>IFERROR(_xll.qlIndexFixing(ONIndex1Y,I2545,TRUE,_xll.ohTrigger(RecalcTrigger,Trigger1Y)),NA())</f>
        <v>1.4458014890585957E-2</v>
      </c>
    </row>
    <row r="2546" spans="2:17" x14ac:dyDescent="0.2">
      <c r="B2546" s="39" t="s">
        <v>42</v>
      </c>
      <c r="D2546" s="42">
        <f>_xll.qlCalendarAdvance(Calendar,$D2545,B2546,"f",FALSE)</f>
        <v>57228</v>
      </c>
      <c r="E2546" s="177">
        <f>_xll.qlInterestRateIndexValueDate(IndexON,D2546)</f>
        <v>57228</v>
      </c>
      <c r="F2546" s="193">
        <f>IFERROR(_xll.qlIndexFixing(IndexON,D2546,TRUE,_xll.ohTrigger(RecalcTrigger,TriggerON)),NA())</f>
        <v>1.3357251503984813E-2</v>
      </c>
      <c r="H2546" s="42">
        <f>_xll.qlCalendarAdvance(Calendar,$H2545,B2546,"f",FALSE)</f>
        <v>57228</v>
      </c>
      <c r="I2546" s="177">
        <f>_xll.qlInterestRateIndexValueDate(Index1M,$H2546)</f>
        <v>57230</v>
      </c>
      <c r="J2546" s="182">
        <f>IFERROR(_xll.qlIndexFixing(Index1M,$H2546,TRUE,_xll.ohTrigger(RecalcTrigger,Trigger1M)),NA())</f>
        <v>1.3227344874111591E-2</v>
      </c>
      <c r="K2546" s="44">
        <f>IFERROR(_xll.qlIndexFixing(Index3M,H2546,TRUE,_xll.ohTrigger(RecalcTrigger,Trigger3M)),NA())</f>
        <v>1.350870575860999E-2</v>
      </c>
      <c r="L2546" s="44">
        <f>IFERROR(_xll.qlIndexFixing(Index6M,$H2546,TRUE,_xll.ohTrigger(RecalcTrigger,Trigger6M)),NA())</f>
        <v>1.5096764557846467E-2</v>
      </c>
      <c r="M2546" s="183">
        <f>IFERROR(_xll.qlIndexFixing(Index1Y,$H2546,TRUE,_xll.ohTrigger(RecalcTrigger,Trigger1Y)),NA())</f>
        <v>1.416808333701532E-2</v>
      </c>
      <c r="N2546" s="182">
        <f>IFERROR(_xll.qlIndexFixing(ONIndex1M,I2546,TRUE,_xll.ohTrigger(RecalcTrigger,Trigger1M)),NA())</f>
        <v>1.3237374407575331E-2</v>
      </c>
      <c r="O2546" s="44">
        <f>IFERROR(_xll.qlIndexFixing(ONIndex3M,I2546,TRUE,_xll.ohTrigger(RecalcTrigger,Trigger3M)),NA())</f>
        <v>1.354871772646149E-2</v>
      </c>
      <c r="P2546" s="44">
        <f>IFERROR(_xll.qlIndexFixing(ONIndex6M,I2546,TRUE,_xll.ohTrigger(RecalcTrigger,Trigger6M)),NA())</f>
        <v>1.5094124849772683E-2</v>
      </c>
      <c r="Q2546" s="183">
        <f>IFERROR(_xll.qlIndexFixing(ONIndex1Y,I2546,TRUE,_xll.ohTrigger(RecalcTrigger,Trigger1Y)),NA())</f>
        <v>1.4442673511938509E-2</v>
      </c>
    </row>
    <row r="2547" spans="2:17" x14ac:dyDescent="0.2">
      <c r="B2547" s="39" t="s">
        <v>42</v>
      </c>
      <c r="D2547" s="42">
        <f>_xll.qlCalendarAdvance(Calendar,$D2546,B2547,"f",FALSE)</f>
        <v>57235</v>
      </c>
      <c r="E2547" s="177">
        <f>_xll.qlInterestRateIndexValueDate(IndexON,D2547)</f>
        <v>57235</v>
      </c>
      <c r="F2547" s="193">
        <f>IFERROR(_xll.qlIndexFixing(IndexON,D2547,TRUE,_xll.ohTrigger(RecalcTrigger,TriggerON)),NA())</f>
        <v>1.3345550710450738E-2</v>
      </c>
      <c r="H2547" s="42">
        <f>_xll.qlCalendarAdvance(Calendar,$H2546,B2547,"f",FALSE)</f>
        <v>57235</v>
      </c>
      <c r="I2547" s="177">
        <f>_xll.qlInterestRateIndexValueDate(Index1M,$H2547)</f>
        <v>57237</v>
      </c>
      <c r="J2547" s="182">
        <f>IFERROR(_xll.qlIndexFixing(Index1M,$H2547,TRUE,_xll.ohTrigger(RecalcTrigger,Trigger1M)),NA())</f>
        <v>1.3216664123092969E-2</v>
      </c>
      <c r="K2547" s="44">
        <f>IFERROR(_xll.qlIndexFixing(Index3M,H2547,TRUE,_xll.ohTrigger(RecalcTrigger,Trigger3M)),NA())</f>
        <v>1.3498004067554028E-2</v>
      </c>
      <c r="L2547" s="44">
        <f>IFERROR(_xll.qlIndexFixing(Index6M,$H2547,TRUE,_xll.ohTrigger(RecalcTrigger,Trigger6M)),NA())</f>
        <v>1.5091924367307271E-2</v>
      </c>
      <c r="M2547" s="183">
        <f>IFERROR(_xll.qlIndexFixing(Index1Y,$H2547,TRUE,_xll.ohTrigger(RecalcTrigger,Trigger1Y)),NA())</f>
        <v>1.4153428683611555E-2</v>
      </c>
      <c r="N2547" s="182">
        <f>IFERROR(_xll.qlIndexFixing(ONIndex1M,I2547,TRUE,_xll.ohTrigger(RecalcTrigger,Trigger1M)),NA())</f>
        <v>1.3226668172956479E-2</v>
      </c>
      <c r="O2547" s="44">
        <f>IFERROR(_xll.qlIndexFixing(ONIndex3M,I2547,TRUE,_xll.ohTrigger(RecalcTrigger,Trigger3M)),NA())</f>
        <v>1.353791774755031E-2</v>
      </c>
      <c r="P2547" s="44">
        <f>IFERROR(_xll.qlIndexFixing(ONIndex6M,I2547,TRUE,_xll.ohTrigger(RecalcTrigger,Trigger6M)),NA())</f>
        <v>1.5090448239476473E-2</v>
      </c>
      <c r="Q2547" s="183">
        <f>IFERROR(_xll.qlIndexFixing(ONIndex1Y,I2547,TRUE,_xll.ohTrigger(RecalcTrigger,Trigger1Y)),NA())</f>
        <v>1.4427364307394441E-2</v>
      </c>
    </row>
    <row r="2548" spans="2:17" x14ac:dyDescent="0.2">
      <c r="B2548" s="39" t="s">
        <v>42</v>
      </c>
      <c r="D2548" s="42">
        <f>_xll.qlCalendarAdvance(Calendar,$D2547,B2548,"f",FALSE)</f>
        <v>57242</v>
      </c>
      <c r="E2548" s="177">
        <f>_xll.qlInterestRateIndexValueDate(IndexON,D2548)</f>
        <v>57242</v>
      </c>
      <c r="F2548" s="193">
        <f>IFERROR(_xll.qlIndexFixing(IndexON,D2548,TRUE,_xll.ohTrigger(RecalcTrigger,TriggerON)),NA())</f>
        <v>1.3333877389740678E-2</v>
      </c>
      <c r="H2548" s="42">
        <f>_xll.qlCalendarAdvance(Calendar,$H2547,B2548,"f",FALSE)</f>
        <v>57242</v>
      </c>
      <c r="I2548" s="177">
        <f>_xll.qlInterestRateIndexValueDate(Index1M,$H2548)</f>
        <v>57244</v>
      </c>
      <c r="J2548" s="182">
        <f>IFERROR(_xll.qlIndexFixing(Index1M,$H2548,TRUE,_xll.ohTrigger(RecalcTrigger,Trigger1M)),NA())</f>
        <v>1.3206006366720535E-2</v>
      </c>
      <c r="K2548" s="44">
        <f>IFERROR(_xll.qlIndexFixing(Index3M,H2548,TRUE,_xll.ohTrigger(RecalcTrigger,Trigger3M)),NA())</f>
        <v>1.3487325559363803E-2</v>
      </c>
      <c r="L2548" s="44">
        <f>IFERROR(_xll.qlIndexFixing(Index6M,$H2548,TRUE,_xll.ohTrigger(RecalcTrigger,Trigger6M)),NA())</f>
        <v>1.5086991029281443E-2</v>
      </c>
      <c r="M2548" s="183">
        <f>IFERROR(_xll.qlIndexFixing(Index1Y,$H2548,TRUE,_xll.ohTrigger(RecalcTrigger,Trigger1Y)),NA())</f>
        <v>1.4138809459934013E-2</v>
      </c>
      <c r="N2548" s="182">
        <f>IFERROR(_xll.qlIndexFixing(ONIndex1M,I2548,TRUE,_xll.ohTrigger(RecalcTrigger,Trigger1M)),NA())</f>
        <v>1.3215984786301149E-2</v>
      </c>
      <c r="O2548" s="44">
        <f>IFERROR(_xll.qlIndexFixing(ONIndex3M,I2548,TRUE,_xll.ohTrigger(RecalcTrigger,Trigger3M)),NA())</f>
        <v>1.3527140454732134E-2</v>
      </c>
      <c r="P2548" s="44">
        <f>IFERROR(_xll.qlIndexFixing(ONIndex6M,I2548,TRUE,_xll.ohTrigger(RecalcTrigger,Trigger6M)),NA())</f>
        <v>1.5086681140603631E-2</v>
      </c>
      <c r="Q2548" s="183">
        <f>IFERROR(_xll.qlIndexFixing(ONIndex1Y,I2548,TRUE,_xll.ohTrigger(RecalcTrigger,Trigger1Y)),NA())</f>
        <v>1.4412087373036897E-2</v>
      </c>
    </row>
    <row r="2549" spans="2:17" x14ac:dyDescent="0.2">
      <c r="B2549" s="39" t="s">
        <v>42</v>
      </c>
      <c r="D2549" s="42">
        <f>_xll.qlCalendarAdvance(Calendar,$D2548,B2549,"f",FALSE)</f>
        <v>57249</v>
      </c>
      <c r="E2549" s="177">
        <f>_xll.qlInterestRateIndexValueDate(IndexON,D2549)</f>
        <v>57249</v>
      </c>
      <c r="F2549" s="193">
        <f>IFERROR(_xll.qlIndexFixing(IndexON,D2549,TRUE,_xll.ohTrigger(RecalcTrigger,TriggerON)),NA())</f>
        <v>1.3322231621151204E-2</v>
      </c>
      <c r="H2549" s="42">
        <f>_xll.qlCalendarAdvance(Calendar,$H2548,B2549,"f",FALSE)</f>
        <v>57249</v>
      </c>
      <c r="I2549" s="177">
        <f>_xll.qlInterestRateIndexValueDate(Index1M,$H2549)</f>
        <v>57251</v>
      </c>
      <c r="J2549" s="182">
        <f>IFERROR(_xll.qlIndexFixing(Index1M,$H2549,TRUE,_xll.ohTrigger(RecalcTrigger,Trigger1M)),NA())</f>
        <v>1.3195371672390377E-2</v>
      </c>
      <c r="K2549" s="44">
        <f>IFERROR(_xll.qlIndexFixing(Index3M,H2549,TRUE,_xll.ohTrigger(RecalcTrigger,Trigger3M)),NA())</f>
        <v>1.347667030078153E-2</v>
      </c>
      <c r="L2549" s="44">
        <f>IFERROR(_xll.qlIndexFixing(Index6M,$H2549,TRUE,_xll.ohTrigger(RecalcTrigger,Trigger6M)),NA())</f>
        <v>1.5081964382651017E-2</v>
      </c>
      <c r="M2549" s="183">
        <f>IFERROR(_xll.qlIndexFixing(Index1Y,$H2549,TRUE,_xll.ohTrigger(RecalcTrigger,Trigger1Y)),NA())</f>
        <v>1.4124225762123429E-2</v>
      </c>
      <c r="N2549" s="182">
        <f>IFERROR(_xll.qlIndexFixing(ONIndex1M,I2549,TRUE,_xll.ohTrigger(RecalcTrigger,Trigger1M)),NA())</f>
        <v>1.3205324315155309E-2</v>
      </c>
      <c r="O2549" s="44">
        <f>IFERROR(_xll.qlIndexFixing(ONIndex3M,I2549,TRUE,_xll.ohTrigger(RecalcTrigger,Trigger3M)),NA())</f>
        <v>1.351638591435389E-2</v>
      </c>
      <c r="P2549" s="44">
        <f>IFERROR(_xll.qlIndexFixing(ONIndex6M,I2549,TRUE,_xll.ohTrigger(RecalcTrigger,Trigger6M)),NA())</f>
        <v>1.5082823392242872E-2</v>
      </c>
      <c r="Q2549" s="183">
        <f>IFERROR(_xll.qlIndexFixing(ONIndex1Y,I2549,TRUE,_xll.ohTrigger(RecalcTrigger,Trigger1Y)),NA())</f>
        <v>1.4396842805428633E-2</v>
      </c>
    </row>
    <row r="2550" spans="2:17" x14ac:dyDescent="0.2">
      <c r="B2550" s="39" t="s">
        <v>42</v>
      </c>
      <c r="D2550" s="42">
        <f>_xll.qlCalendarAdvance(Calendar,$D2549,B2550,"f",FALSE)</f>
        <v>57256</v>
      </c>
      <c r="E2550" s="177">
        <f>_xll.qlInterestRateIndexValueDate(IndexON,D2550)</f>
        <v>57256</v>
      </c>
      <c r="F2550" s="193">
        <f>IFERROR(_xll.qlIndexFixing(IndexON,D2550,TRUE,_xll.ohTrigger(RecalcTrigger,TriggerON)),NA())</f>
        <v>1.3310613484138756E-2</v>
      </c>
      <c r="H2550" s="42">
        <f>_xll.qlCalendarAdvance(Calendar,$H2549,B2550,"f",FALSE)</f>
        <v>57256</v>
      </c>
      <c r="I2550" s="177">
        <f>_xll.qlInterestRateIndexValueDate(Index1M,$H2550)</f>
        <v>57258</v>
      </c>
      <c r="J2550" s="182">
        <f>IFERROR(_xll.qlIndexFixing(Index1M,$H2550,TRUE,_xll.ohTrigger(RecalcTrigger,Trigger1M)),NA())</f>
        <v>1.3184760107491089E-2</v>
      </c>
      <c r="K2550" s="44">
        <f>IFERROR(_xll.qlIndexFixing(Index3M,H2550,TRUE,_xll.ohTrigger(RecalcTrigger,Trigger3M)),NA())</f>
        <v>1.346553500579256E-2</v>
      </c>
      <c r="L2550" s="44">
        <f>IFERROR(_xll.qlIndexFixing(Index6M,$H2550,TRUE,_xll.ohTrigger(RecalcTrigger,Trigger6M)),NA())</f>
        <v>1.5076760956899249E-2</v>
      </c>
      <c r="M2550" s="183">
        <f>IFERROR(_xll.qlIndexFixing(Index1Y,$H2550,TRUE,_xll.ohTrigger(RecalcTrigger,Trigger1Y)),NA())</f>
        <v>1.4109677686316824E-2</v>
      </c>
      <c r="N2550" s="182">
        <f>IFERROR(_xll.qlIndexFixing(ONIndex1M,I2550,TRUE,_xll.ohTrigger(RecalcTrigger,Trigger1M)),NA())</f>
        <v>1.3194686826745183E-2</v>
      </c>
      <c r="O2550" s="44">
        <f>IFERROR(_xll.qlIndexFixing(ONIndex3M,I2550,TRUE,_xll.ohTrigger(RecalcTrigger,Trigger3M)),NA())</f>
        <v>1.3505654193322059E-2</v>
      </c>
      <c r="P2550" s="44">
        <f>IFERROR(_xll.qlIndexFixing(ONIndex6M,I2550,TRUE,_xll.ohTrigger(RecalcTrigger,Trigger6M)),NA())</f>
        <v>1.5078874834202338E-2</v>
      </c>
      <c r="Q2550" s="183">
        <f>IFERROR(_xll.qlIndexFixing(ONIndex1Y,I2550,TRUE,_xll.ohTrigger(RecalcTrigger,Trigger1Y)),NA())</f>
        <v>1.4381630700732728E-2</v>
      </c>
    </row>
    <row r="2551" spans="2:17" x14ac:dyDescent="0.2">
      <c r="B2551" s="39" t="s">
        <v>42</v>
      </c>
      <c r="D2551" s="42">
        <f>_xll.qlCalendarAdvance(Calendar,$D2550,B2551,"f",FALSE)</f>
        <v>57263</v>
      </c>
      <c r="E2551" s="177">
        <f>_xll.qlInterestRateIndexValueDate(IndexON,D2551)</f>
        <v>57263</v>
      </c>
      <c r="F2551" s="193">
        <f>IFERROR(_xll.qlIndexFixing(IndexON,D2551,TRUE,_xll.ohTrigger(RecalcTrigger,TriggerON)),NA())</f>
        <v>1.3299023057919968E-2</v>
      </c>
      <c r="H2551" s="42">
        <f>_xll.qlCalendarAdvance(Calendar,$H2550,B2551,"f",FALSE)</f>
        <v>57263</v>
      </c>
      <c r="I2551" s="177">
        <f>_xll.qlInterestRateIndexValueDate(Index1M,$H2551)</f>
        <v>57265</v>
      </c>
      <c r="J2551" s="182">
        <f>IFERROR(_xll.qlIndexFixing(Index1M,$H2551,TRUE,_xll.ohTrigger(RecalcTrigger,Trigger1M)),NA())</f>
        <v>1.3174171739408769E-2</v>
      </c>
      <c r="K2551" s="44">
        <f>IFERROR(_xll.qlIndexFixing(Index3M,H2551,TRUE,_xll.ohTrigger(RecalcTrigger,Trigger3M)),NA())</f>
        <v>1.3454927733907369E-2</v>
      </c>
      <c r="L2551" s="44">
        <f>IFERROR(_xll.qlIndexFixing(Index6M,$H2551,TRUE,_xll.ohTrigger(RecalcTrigger,Trigger6M)),NA())</f>
        <v>1.5071540248054674E-2</v>
      </c>
      <c r="M2551" s="183">
        <f>IFERROR(_xll.qlIndexFixing(Index1Y,$H2551,TRUE,_xll.ohTrigger(RecalcTrigger,Trigger1Y)),NA())</f>
        <v>1.409516532865121E-2</v>
      </c>
      <c r="N2551" s="182">
        <f>IFERROR(_xll.qlIndexFixing(ONIndex1M,I2551,TRUE,_xll.ohTrigger(RecalcTrigger,Trigger1M)),NA())</f>
        <v>1.3184072388616741E-2</v>
      </c>
      <c r="O2551" s="44">
        <f>IFERROR(_xll.qlIndexFixing(ONIndex3M,I2551,TRUE,_xll.ohTrigger(RecalcTrigger,Trigger3M)),NA())</f>
        <v>1.349494535814344E-2</v>
      </c>
      <c r="P2551" s="44">
        <f>IFERROR(_xll.qlIndexFixing(ONIndex6M,I2551,TRUE,_xll.ohTrigger(RecalcTrigger,Trigger6M)),NA())</f>
        <v>1.5074835305490808E-2</v>
      </c>
      <c r="Q2551" s="183">
        <f>IFERROR(_xll.qlIndexFixing(ONIndex1Y,I2551,TRUE,_xll.ohTrigger(RecalcTrigger,Trigger1Y)),NA())</f>
        <v>1.4366451155432003E-2</v>
      </c>
    </row>
    <row r="2552" spans="2:17" x14ac:dyDescent="0.2">
      <c r="B2552" s="39" t="s">
        <v>42</v>
      </c>
      <c r="D2552" s="42">
        <f>_xll.qlCalendarAdvance(Calendar,$D2551,B2552,"f",FALSE)</f>
        <v>57270</v>
      </c>
      <c r="E2552" s="177">
        <f>_xll.qlInterestRateIndexValueDate(IndexON,D2552)</f>
        <v>57270</v>
      </c>
      <c r="F2552" s="193">
        <f>IFERROR(_xll.qlIndexFixing(IndexON,D2552,TRUE,_xll.ohTrigger(RecalcTrigger,TriggerON)),NA())</f>
        <v>1.3287460421711472E-2</v>
      </c>
      <c r="H2552" s="42">
        <f>_xll.qlCalendarAdvance(Calendar,$H2551,B2552,"f",FALSE)</f>
        <v>57270</v>
      </c>
      <c r="I2552" s="177">
        <f>_xll.qlInterestRateIndexValueDate(Index1M,$H2552)</f>
        <v>57272</v>
      </c>
      <c r="J2552" s="182">
        <f>IFERROR(_xll.qlIndexFixing(Index1M,$H2552,TRUE,_xll.ohTrigger(RecalcTrigger,Trigger1M)),NA())</f>
        <v>1.3163606635527014E-2</v>
      </c>
      <c r="K2552" s="44">
        <f>IFERROR(_xll.qlIndexFixing(Index3M,H2552,TRUE,_xll.ohTrigger(RecalcTrigger,Trigger3M)),NA())</f>
        <v>1.3444343917802104E-2</v>
      </c>
      <c r="L2552" s="44">
        <f>IFERROR(_xll.qlIndexFixing(Index6M,$H2552,TRUE,_xll.ohTrigger(RecalcTrigger,Trigger6M)),NA())</f>
        <v>1.5066225732007655E-2</v>
      </c>
      <c r="M2552" s="183">
        <f>IFERROR(_xll.qlIndexFixing(Index1Y,$H2552,TRUE,_xll.ohTrigger(RecalcTrigger,Trigger1Y)),NA())</f>
        <v>1.4080688785260103E-2</v>
      </c>
      <c r="N2552" s="182">
        <f>IFERROR(_xll.qlIndexFixing(ONIndex1M,I2552,TRUE,_xll.ohTrigger(RecalcTrigger,Trigger1M)),NA())</f>
        <v>1.3173481067996207E-2</v>
      </c>
      <c r="O2552" s="44">
        <f>IFERROR(_xll.qlIndexFixing(ONIndex3M,I2552,TRUE,_xll.ohTrigger(RecalcTrigger,Trigger3M)),NA())</f>
        <v>1.3484259475564642E-2</v>
      </c>
      <c r="P2552" s="44">
        <f>IFERROR(_xll.qlIndexFixing(ONIndex6M,I2552,TRUE,_xll.ohTrigger(RecalcTrigger,Trigger6M)),NA())</f>
        <v>1.5070704645916422E-2</v>
      </c>
      <c r="Q2552" s="183">
        <f>IFERROR(_xll.qlIndexFixing(ONIndex1Y,I2552,TRUE,_xll.ohTrigger(RecalcTrigger,Trigger1Y)),NA())</f>
        <v>1.4351304265769471E-2</v>
      </c>
    </row>
    <row r="2553" spans="2:17" x14ac:dyDescent="0.2">
      <c r="B2553" s="39" t="s">
        <v>42</v>
      </c>
      <c r="D2553" s="42">
        <f>_xll.qlCalendarAdvance(Calendar,$D2552,B2553,"f",FALSE)</f>
        <v>57277</v>
      </c>
      <c r="E2553" s="177">
        <f>_xll.qlInterestRateIndexValueDate(IndexON,D2553)</f>
        <v>57277</v>
      </c>
      <c r="F2553" s="193">
        <f>IFERROR(_xll.qlIndexFixing(IndexON,D2553,TRUE,_xll.ohTrigger(RecalcTrigger,TriggerON)),NA())</f>
        <v>1.3275925655289456E-2</v>
      </c>
      <c r="H2553" s="42">
        <f>_xll.qlCalendarAdvance(Calendar,$H2552,B2553,"f",FALSE)</f>
        <v>57277</v>
      </c>
      <c r="I2553" s="177">
        <f>_xll.qlInterestRateIndexValueDate(Index1M,$H2553)</f>
        <v>57279</v>
      </c>
      <c r="J2553" s="182">
        <f>IFERROR(_xll.qlIndexFixing(Index1M,$H2553,TRUE,_xll.ohTrigger(RecalcTrigger,Trigger1M)),NA())</f>
        <v>1.315306486323442E-2</v>
      </c>
      <c r="K2553" s="44">
        <f>IFERROR(_xll.qlIndexFixing(Index3M,H2553,TRUE,_xll.ohTrigger(RecalcTrigger,Trigger3M)),NA())</f>
        <v>1.3433783624214686E-2</v>
      </c>
      <c r="L2553" s="44">
        <f>IFERROR(_xll.qlIndexFixing(Index6M,$H2553,TRUE,_xll.ohTrigger(RecalcTrigger,Trigger6M)),NA())</f>
        <v>1.5060817247701088E-2</v>
      </c>
      <c r="M2553" s="183">
        <f>IFERROR(_xll.qlIndexFixing(Index1Y,$H2553,TRUE,_xll.ohTrigger(RecalcTrigger,Trigger1Y)),NA())</f>
        <v>1.4066248152276792E-2</v>
      </c>
      <c r="N2553" s="182">
        <f>IFERROR(_xll.qlIndexFixing(ONIndex1M,I2553,TRUE,_xll.ohTrigger(RecalcTrigger,Trigger1M)),NA())</f>
        <v>1.3162912932189741E-2</v>
      </c>
      <c r="O2553" s="44">
        <f>IFERROR(_xll.qlIndexFixing(ONIndex3M,I2553,TRUE,_xll.ohTrigger(RecalcTrigger,Trigger3M)),NA())</f>
        <v>1.3473596612412209E-2</v>
      </c>
      <c r="P2553" s="44">
        <f>IFERROR(_xll.qlIndexFixing(ONIndex6M,I2553,TRUE,_xll.ohTrigger(RecalcTrigger,Trigger6M)),NA())</f>
        <v>1.5066482694727767E-2</v>
      </c>
      <c r="Q2553" s="183">
        <f>IFERROR(_xll.qlIndexFixing(ONIndex1Y,I2553,TRUE,_xll.ohTrigger(RecalcTrigger,Trigger1Y)),NA())</f>
        <v>1.4336190127748338E-2</v>
      </c>
    </row>
    <row r="2554" spans="2:17" x14ac:dyDescent="0.2">
      <c r="B2554" s="39" t="s">
        <v>42</v>
      </c>
      <c r="D2554" s="42">
        <f>_xll.qlCalendarAdvance(Calendar,$D2553,B2554,"f",FALSE)</f>
        <v>57284</v>
      </c>
      <c r="E2554" s="177">
        <f>_xll.qlInterestRateIndexValueDate(IndexON,D2554)</f>
        <v>57284</v>
      </c>
      <c r="F2554" s="193">
        <f>IFERROR(_xll.qlIndexFixing(IndexON,D2554,TRUE,_xll.ohTrigger(RecalcTrigger,TriggerON)),NA())</f>
        <v>1.3264418837550807E-2</v>
      </c>
      <c r="H2554" s="42">
        <f>_xll.qlCalendarAdvance(Calendar,$H2553,B2554,"f",FALSE)</f>
        <v>57284</v>
      </c>
      <c r="I2554" s="177">
        <f>_xll.qlInterestRateIndexValueDate(Index1M,$H2554)</f>
        <v>57286</v>
      </c>
      <c r="J2554" s="182">
        <f>IFERROR(_xll.qlIndexFixing(Index1M,$H2554,TRUE,_xll.ohTrigger(RecalcTrigger,Trigger1M)),NA())</f>
        <v>1.3142546489917084E-2</v>
      </c>
      <c r="K2554" s="44">
        <f>IFERROR(_xll.qlIndexFixing(Index3M,H2554,TRUE,_xll.ohTrigger(RecalcTrigger,Trigger3M)),NA())</f>
        <v>1.3423246919885641E-2</v>
      </c>
      <c r="L2554" s="44">
        <f>IFERROR(_xll.qlIndexFixing(Index6M,$H2554,TRUE,_xll.ohTrigger(RecalcTrigger,Trigger6M)),NA())</f>
        <v>1.5055425882416073E-2</v>
      </c>
      <c r="M2554" s="183">
        <f>IFERROR(_xll.qlIndexFixing(Index1Y,$H2554,TRUE,_xll.ohTrigger(RecalcTrigger,Trigger1Y)),NA())</f>
        <v>1.4051843525831506E-2</v>
      </c>
      <c r="N2554" s="182">
        <f>IFERROR(_xll.qlIndexFixing(ONIndex1M,I2554,TRUE,_xll.ohTrigger(RecalcTrigger,Trigger1M)),NA())</f>
        <v>1.3152368048743313E-2</v>
      </c>
      <c r="O2554" s="44">
        <f>IFERROR(_xll.qlIndexFixing(ONIndex3M,I2554,TRUE,_xll.ohTrigger(RecalcTrigger,Trigger3M)),NA())</f>
        <v>1.3462956835272877E-2</v>
      </c>
      <c r="P2554" s="44">
        <f>IFERROR(_xll.qlIndexFixing(ONIndex6M,I2554,TRUE,_xll.ohTrigger(RecalcTrigger,Trigger6M)),NA())</f>
        <v>1.5062169291253369E-2</v>
      </c>
      <c r="Q2554" s="183">
        <f>IFERROR(_xll.qlIndexFixing(ONIndex1Y,I2554,TRUE,_xll.ohTrigger(RecalcTrigger,Trigger1Y)),NA())</f>
        <v>1.432110883817117E-2</v>
      </c>
    </row>
    <row r="2555" spans="2:17" x14ac:dyDescent="0.2">
      <c r="B2555" s="39" t="s">
        <v>42</v>
      </c>
      <c r="D2555" s="42">
        <f>_xll.qlCalendarAdvance(Calendar,$D2554,B2555,"f",FALSE)</f>
        <v>57291</v>
      </c>
      <c r="E2555" s="177">
        <f>_xll.qlInterestRateIndexValueDate(IndexON,D2555)</f>
        <v>57291</v>
      </c>
      <c r="F2555" s="193">
        <f>IFERROR(_xll.qlIndexFixing(IndexON,D2555,TRUE,_xll.ohTrigger(RecalcTrigger,TriggerON)),NA())</f>
        <v>1.3252940048111839E-2</v>
      </c>
      <c r="H2555" s="42">
        <f>_xll.qlCalendarAdvance(Calendar,$H2554,B2555,"f",FALSE)</f>
        <v>57291</v>
      </c>
      <c r="I2555" s="177">
        <f>_xll.qlInterestRateIndexValueDate(Index1M,$H2555)</f>
        <v>57293</v>
      </c>
      <c r="J2555" s="182">
        <f>IFERROR(_xll.qlIndexFixing(Index1M,$H2555,TRUE,_xll.ohTrigger(RecalcTrigger,Trigger1M)),NA())</f>
        <v>1.31320515829636E-2</v>
      </c>
      <c r="K2555" s="44">
        <f>IFERROR(_xll.qlIndexFixing(Index3M,H2555,TRUE,_xll.ohTrigger(RecalcTrigger,Trigger3M)),NA())</f>
        <v>1.3412733871550283E-2</v>
      </c>
      <c r="L2555" s="44">
        <f>IFERROR(_xll.qlIndexFixing(Index6M,$H2555,TRUE,_xll.ohTrigger(RecalcTrigger,Trigger6M)),NA())</f>
        <v>1.504983600155468E-2</v>
      </c>
      <c r="M2555" s="183">
        <f>IFERROR(_xll.qlIndexFixing(Index1Y,$H2555,TRUE,_xll.ohTrigger(RecalcTrigger,Trigger1Y)),NA())</f>
        <v>1.4037475002053598E-2</v>
      </c>
      <c r="N2555" s="182">
        <f>IFERROR(_xll.qlIndexFixing(ONIndex1M,I2555,TRUE,_xll.ohTrigger(RecalcTrigger,Trigger1M)),NA())</f>
        <v>1.3141846484963082E-2</v>
      </c>
      <c r="O2555" s="44">
        <f>IFERROR(_xll.qlIndexFixing(ONIndex3M,I2555,TRUE,_xll.ohTrigger(RecalcTrigger,Trigger3M)),NA())</f>
        <v>1.3452340211053126E-2</v>
      </c>
      <c r="P2555" s="44">
        <f>IFERROR(_xll.qlIndexFixing(ONIndex6M,I2555,TRUE,_xll.ohTrigger(RecalcTrigger,Trigger6M)),NA())</f>
        <v>1.5057764274981622E-2</v>
      </c>
      <c r="Q2555" s="183">
        <f>IFERROR(_xll.qlIndexFixing(ONIndex1Y,I2555,TRUE,_xll.ohTrigger(RecalcTrigger,Trigger1Y)),NA())</f>
        <v>1.4306060492961237E-2</v>
      </c>
    </row>
    <row r="2556" spans="2:17" x14ac:dyDescent="0.2">
      <c r="B2556" s="39" t="s">
        <v>42</v>
      </c>
      <c r="D2556" s="42">
        <f>_xll.qlCalendarAdvance(Calendar,$D2555,B2556,"f",FALSE)</f>
        <v>57298</v>
      </c>
      <c r="E2556" s="177">
        <f>_xll.qlInterestRateIndexValueDate(IndexON,D2556)</f>
        <v>57298</v>
      </c>
      <c r="F2556" s="193">
        <f>IFERROR(_xll.qlIndexFixing(IndexON,D2556,TRUE,_xll.ohTrigger(RecalcTrigger,TriggerON)),NA())</f>
        <v>1.3241489366109249E-2</v>
      </c>
      <c r="H2556" s="42">
        <f>_xll.qlCalendarAdvance(Calendar,$H2555,B2556,"f",FALSE)</f>
        <v>57298</v>
      </c>
      <c r="I2556" s="177">
        <f>_xll.qlInterestRateIndexValueDate(Index1M,$H2556)</f>
        <v>57300</v>
      </c>
      <c r="J2556" s="182">
        <f>IFERROR(_xll.qlIndexFixing(Index1M,$H2556,TRUE,_xll.ohTrigger(RecalcTrigger,Trigger1M)),NA())</f>
        <v>1.3121580209762562E-2</v>
      </c>
      <c r="K2556" s="44">
        <f>IFERROR(_xll.qlIndexFixing(Index3M,H2556,TRUE,_xll.ohTrigger(RecalcTrigger,Trigger3M)),NA())</f>
        <v>1.3402244545951741E-2</v>
      </c>
      <c r="L2556" s="44">
        <f>IFERROR(_xll.qlIndexFixing(Index6M,$H2556,TRUE,_xll.ohTrigger(RecalcTrigger,Trigger6M)),NA())</f>
        <v>1.5044151684693051E-2</v>
      </c>
      <c r="M2556" s="183">
        <f>IFERROR(_xll.qlIndexFixing(Index1Y,$H2556,TRUE,_xll.ohTrigger(RecalcTrigger,Trigger1Y)),NA())</f>
        <v>1.4023142677069569E-2</v>
      </c>
      <c r="N2556" s="182">
        <f>IFERROR(_xll.qlIndexFixing(ONIndex1M,I2556,TRUE,_xll.ohTrigger(RecalcTrigger,Trigger1M)),NA())</f>
        <v>1.3131348308155211E-2</v>
      </c>
      <c r="O2556" s="44">
        <f>IFERROR(_xll.qlIndexFixing(ONIndex3M,I2556,TRUE,_xll.ohTrigger(RecalcTrigger,Trigger3M)),NA())</f>
        <v>1.344174680601995E-2</v>
      </c>
      <c r="P2556" s="44">
        <f>IFERROR(_xll.qlIndexFixing(ONIndex6M,I2556,TRUE,_xll.ohTrigger(RecalcTrigger,Trigger6M)),NA())</f>
        <v>1.5053267485241051E-2</v>
      </c>
      <c r="Q2556" s="183">
        <f>IFERROR(_xll.qlIndexFixing(ONIndex1Y,I2556,TRUE,_xll.ohTrigger(RecalcTrigger,Trigger1Y)),NA())</f>
        <v>1.4291045188761231E-2</v>
      </c>
    </row>
    <row r="2557" spans="2:17" x14ac:dyDescent="0.2">
      <c r="B2557" s="39" t="s">
        <v>42</v>
      </c>
      <c r="D2557" s="42">
        <f>_xll.qlCalendarAdvance(Calendar,$D2556,B2557,"f",FALSE)</f>
        <v>57305</v>
      </c>
      <c r="E2557" s="177">
        <f>_xll.qlInterestRateIndexValueDate(IndexON,D2557)</f>
        <v>57305</v>
      </c>
      <c r="F2557" s="193">
        <f>IFERROR(_xll.qlIndexFixing(IndexON,D2557,TRUE,_xll.ohTrigger(RecalcTrigger,TriggerON)),NA())</f>
        <v>1.3230066871159352E-2</v>
      </c>
      <c r="H2557" s="42">
        <f>_xll.qlCalendarAdvance(Calendar,$H2556,B2557,"f",FALSE)</f>
        <v>57305</v>
      </c>
      <c r="I2557" s="177">
        <f>_xll.qlInterestRateIndexValueDate(Index1M,$H2557)</f>
        <v>57307</v>
      </c>
      <c r="J2557" s="182">
        <f>IFERROR(_xll.qlIndexFixing(Index1M,$H2557,TRUE,_xll.ohTrigger(RecalcTrigger,Trigger1M)),NA())</f>
        <v>1.3110121708907496E-2</v>
      </c>
      <c r="K2557" s="44">
        <f>IFERROR(_xll.qlIndexFixing(Index3M,H2557,TRUE,_xll.ohTrigger(RecalcTrigger,Trigger3M)),NA())</f>
        <v>1.3391779009827069E-2</v>
      </c>
      <c r="L2557" s="44">
        <f>IFERROR(_xll.qlIndexFixing(Index6M,$H2557,TRUE,_xll.ohTrigger(RecalcTrigger,Trigger6M)),NA())</f>
        <v>1.5038372770833782E-2</v>
      </c>
      <c r="M2557" s="183">
        <f>IFERROR(_xll.qlIndexFixing(Index1Y,$H2557,TRUE,_xll.ohTrigger(RecalcTrigger,Trigger1Y)),NA())</f>
        <v>1.4008846647005925E-2</v>
      </c>
      <c r="N2557" s="182">
        <f>IFERROR(_xll.qlIndexFixing(ONIndex1M,I2557,TRUE,_xll.ohTrigger(RecalcTrigger,Trigger1M)),NA())</f>
        <v>1.3120873585785731E-2</v>
      </c>
      <c r="O2557" s="44">
        <f>IFERROR(_xll.qlIndexFixing(ONIndex3M,I2557,TRUE,_xll.ohTrigger(RecalcTrigger,Trigger3M)),NA())</f>
        <v>1.3431176687239699E-2</v>
      </c>
      <c r="P2557" s="44">
        <f>IFERROR(_xll.qlIndexFixing(ONIndex6M,I2557,TRUE,_xll.ohTrigger(RecalcTrigger,Trigger6M)),NA())</f>
        <v>1.5048678761520051E-2</v>
      </c>
      <c r="Q2557" s="183">
        <f>IFERROR(_xll.qlIndexFixing(ONIndex1Y,I2557,TRUE,_xll.ohTrigger(RecalcTrigger,Trigger1Y)),NA())</f>
        <v>1.4276063021494423E-2</v>
      </c>
    </row>
    <row r="2558" spans="2:17" x14ac:dyDescent="0.2">
      <c r="B2558" s="39" t="s">
        <v>42</v>
      </c>
      <c r="D2558" s="42">
        <f>_xll.qlCalendarAdvance(Calendar,$D2557,B2558,"f",FALSE)</f>
        <v>57312</v>
      </c>
      <c r="E2558" s="177">
        <f>_xll.qlInterestRateIndexValueDate(IndexON,D2558)</f>
        <v>57312</v>
      </c>
      <c r="F2558" s="193">
        <f>IFERROR(_xll.qlIndexFixing(IndexON,D2558,TRUE,_xll.ohTrigger(RecalcTrigger,TriggerON)),NA())</f>
        <v>1.3218672642238971E-2</v>
      </c>
      <c r="H2558" s="42">
        <f>_xll.qlCalendarAdvance(Calendar,$H2557,B2558,"f",FALSE)</f>
        <v>57312</v>
      </c>
      <c r="I2558" s="177">
        <f>_xll.qlInterestRateIndexValueDate(Index1M,$H2558)</f>
        <v>57314</v>
      </c>
      <c r="J2558" s="182">
        <f>IFERROR(_xll.qlIndexFixing(Index1M,$H2558,TRUE,_xll.ohTrigger(RecalcTrigger,Trigger1M)),NA())</f>
        <v>1.310222132621713E-2</v>
      </c>
      <c r="K2558" s="44">
        <f>IFERROR(_xll.qlIndexFixing(Index3M,H2558,TRUE,_xll.ohTrigger(RecalcTrigger,Trigger3M)),NA())</f>
        <v>1.3382323221003745E-2</v>
      </c>
      <c r="L2558" s="44">
        <f>IFERROR(_xll.qlIndexFixing(Index6M,$H2558,TRUE,_xll.ohTrigger(RecalcTrigger,Trigger6M)),NA())</f>
        <v>1.5032359666273492E-2</v>
      </c>
      <c r="M2558" s="183">
        <f>IFERROR(_xll.qlIndexFixing(Index1Y,$H2558,TRUE,_xll.ohTrigger(RecalcTrigger,Trigger1Y)),NA())</f>
        <v>1.3994587007986102E-2</v>
      </c>
      <c r="N2558" s="182">
        <f>IFERROR(_xll.qlIndexFixing(ONIndex1M,I2558,TRUE,_xll.ohTrigger(RecalcTrigger,Trigger1M)),NA())</f>
        <v>1.3110422385320675E-2</v>
      </c>
      <c r="O2558" s="44">
        <f>IFERROR(_xll.qlIndexFixing(ONIndex3M,I2558,TRUE,_xll.ohTrigger(RecalcTrigger,Trigger3M)),NA())</f>
        <v>1.3420629921379046E-2</v>
      </c>
      <c r="P2558" s="44">
        <f>IFERROR(_xll.qlIndexFixing(ONIndex6M,I2558,TRUE,_xll.ohTrigger(RecalcTrigger,Trigger6M)),NA())</f>
        <v>1.5043997943386955E-2</v>
      </c>
      <c r="Q2558" s="183">
        <f>IFERROR(_xll.qlIndexFixing(ONIndex1Y,I2558,TRUE,_xll.ohTrigger(RecalcTrigger,Trigger1Y)),NA())</f>
        <v>1.426111408772357E-2</v>
      </c>
    </row>
    <row r="2559" spans="2:17" x14ac:dyDescent="0.2">
      <c r="B2559" s="39" t="s">
        <v>42</v>
      </c>
      <c r="D2559" s="42">
        <f>_xll.qlCalendarAdvance(Calendar,$D2558,B2559,"f",FALSE)</f>
        <v>57319</v>
      </c>
      <c r="E2559" s="177">
        <f>_xll.qlInterestRateIndexValueDate(IndexON,D2559)</f>
        <v>57319</v>
      </c>
      <c r="F2559" s="193">
        <f>IFERROR(_xll.qlIndexFixing(IndexON,D2559,TRUE,_xll.ohTrigger(RecalcTrigger,TriggerON)),NA())</f>
        <v>1.3207306759124293E-2</v>
      </c>
      <c r="H2559" s="42">
        <f>_xll.qlCalendarAdvance(Calendar,$H2558,B2559,"f",FALSE)</f>
        <v>57319</v>
      </c>
      <c r="I2559" s="177">
        <f>_xll.qlInterestRateIndexValueDate(Index1M,$H2559)</f>
        <v>57321</v>
      </c>
      <c r="J2559" s="182">
        <f>IFERROR(_xll.qlIndexFixing(Index1M,$H2559,TRUE,_xll.ohTrigger(RecalcTrigger,Trigger1M)),NA())</f>
        <v>1.3090307966512615E-2</v>
      </c>
      <c r="K2559" s="44">
        <f>IFERROR(_xll.qlIndexFixing(Index3M,H2559,TRUE,_xll.ohTrigger(RecalcTrigger,Trigger3M)),NA())</f>
        <v>1.3371902794845347E-2</v>
      </c>
      <c r="L2559" s="44">
        <f>IFERROR(_xll.qlIndexFixing(Index6M,$H2559,TRUE,_xll.ohTrigger(RecalcTrigger,Trigger6M)),NA())</f>
        <v>1.502638399102524E-2</v>
      </c>
      <c r="M2559" s="183">
        <f>IFERROR(_xll.qlIndexFixing(Index1Y,$H2559,TRUE,_xll.ohTrigger(RecalcTrigger,Trigger1Y)),NA())</f>
        <v>1.3980363856132445E-2</v>
      </c>
      <c r="N2559" s="182">
        <f>IFERROR(_xll.qlIndexFixing(ONIndex1M,I2559,TRUE,_xll.ohTrigger(RecalcTrigger,Trigger1M)),NA())</f>
        <v>1.3099994773986268E-2</v>
      </c>
      <c r="O2559" s="44">
        <f>IFERROR(_xll.qlIndexFixing(ONIndex3M,I2559,TRUE,_xll.ohTrigger(RecalcTrigger,Trigger3M)),NA())</f>
        <v>1.3410106575024727E-2</v>
      </c>
      <c r="P2559" s="44">
        <f>IFERROR(_xll.qlIndexFixing(ONIndex6M,I2559,TRUE,_xll.ohTrigger(RecalcTrigger,Trigger6M)),NA())</f>
        <v>1.5039224869850543E-2</v>
      </c>
      <c r="Q2559" s="183">
        <f>IFERROR(_xll.qlIndexFixing(ONIndex1Y,I2559,TRUE,_xll.ohTrigger(RecalcTrigger,Trigger1Y)),NA())</f>
        <v>1.4246198483771622E-2</v>
      </c>
    </row>
    <row r="2560" spans="2:17" x14ac:dyDescent="0.2">
      <c r="B2560" s="39" t="s">
        <v>42</v>
      </c>
      <c r="D2560" s="42">
        <f>_xll.qlCalendarAdvance(Calendar,$D2559,B2560,"f",FALSE)</f>
        <v>57326</v>
      </c>
      <c r="E2560" s="177">
        <f>_xll.qlInterestRateIndexValueDate(IndexON,D2560)</f>
        <v>57326</v>
      </c>
      <c r="F2560" s="193">
        <f>IFERROR(_xll.qlIndexFixing(IndexON,D2560,TRUE,_xll.ohTrigger(RecalcTrigger,TriggerON)),NA())</f>
        <v>1.3195969300632271E-2</v>
      </c>
      <c r="H2560" s="42">
        <f>_xll.qlCalendarAdvance(Calendar,$H2559,B2560,"f",FALSE)</f>
        <v>57326</v>
      </c>
      <c r="I2560" s="177">
        <f>_xll.qlInterestRateIndexValueDate(Index1M,$H2560)</f>
        <v>57328</v>
      </c>
      <c r="J2560" s="182">
        <f>IFERROR(_xll.qlIndexFixing(Index1M,$H2560,TRUE,_xll.ohTrigger(RecalcTrigger,Trigger1M)),NA())</f>
        <v>1.3079931402174838E-2</v>
      </c>
      <c r="K2560" s="44">
        <f>IFERROR(_xll.qlIndexFixing(Index3M,H2560,TRUE,_xll.ohTrigger(RecalcTrigger,Trigger3M)),NA())</f>
        <v>1.3361506346463159E-2</v>
      </c>
      <c r="L2560" s="44">
        <f>IFERROR(_xll.qlIndexFixing(Index6M,$H2560,TRUE,_xll.ohTrigger(RecalcTrigger,Trigger6M)),NA())</f>
        <v>1.5020313220534098E-2</v>
      </c>
      <c r="M2560" s="183">
        <f>IFERROR(_xll.qlIndexFixing(Index1Y,$H2560,TRUE,_xll.ohTrigger(RecalcTrigger,Trigger1Y)),NA())</f>
        <v>1.3966177287565763E-2</v>
      </c>
      <c r="N2560" s="182">
        <f>IFERROR(_xll.qlIndexFixing(ONIndex1M,I2560,TRUE,_xll.ohTrigger(RecalcTrigger,Trigger1M)),NA())</f>
        <v>1.308959081908867E-2</v>
      </c>
      <c r="O2560" s="44">
        <f>IFERROR(_xll.qlIndexFixing(ONIndex3M,I2560,TRUE,_xll.ohTrigger(RecalcTrigger,Trigger3M)),NA())</f>
        <v>1.3399606714923351E-2</v>
      </c>
      <c r="P2560" s="44">
        <f>IFERROR(_xll.qlIndexFixing(ONIndex6M,I2560,TRUE,_xll.ohTrigger(RecalcTrigger,Trigger6M)),NA())</f>
        <v>1.5034359380639017E-2</v>
      </c>
      <c r="Q2560" s="183">
        <f>IFERROR(_xll.qlIndexFixing(ONIndex1Y,I2560,TRUE,_xll.ohTrigger(RecalcTrigger,Trigger1Y)),NA())</f>
        <v>1.4231316305801656E-2</v>
      </c>
    </row>
    <row r="2561" spans="2:17" x14ac:dyDescent="0.2">
      <c r="B2561" s="39" t="s">
        <v>42</v>
      </c>
      <c r="D2561" s="42">
        <f>_xll.qlCalendarAdvance(Calendar,$D2560,B2561,"f",FALSE)</f>
        <v>57333</v>
      </c>
      <c r="E2561" s="177">
        <f>_xll.qlInterestRateIndexValueDate(IndexON,D2561)</f>
        <v>57333</v>
      </c>
      <c r="F2561" s="193">
        <f>IFERROR(_xll.qlIndexFixing(IndexON,D2561,TRUE,_xll.ohTrigger(RecalcTrigger,TriggerON)),NA())</f>
        <v>1.3184660346698962E-2</v>
      </c>
      <c r="H2561" s="42">
        <f>_xll.qlCalendarAdvance(Calendar,$H2560,B2561,"f",FALSE)</f>
        <v>57333</v>
      </c>
      <c r="I2561" s="177">
        <f>_xll.qlInterestRateIndexValueDate(Index1M,$H2561)</f>
        <v>57335</v>
      </c>
      <c r="J2561" s="182">
        <f>IFERROR(_xll.qlIndexFixing(Index1M,$H2561,TRUE,_xll.ohTrigger(RecalcTrigger,Trigger1M)),NA())</f>
        <v>1.3069578708517493E-2</v>
      </c>
      <c r="K2561" s="44">
        <f>IFERROR(_xll.qlIndexFixing(Index3M,H2561,TRUE,_xll.ohTrigger(RecalcTrigger,Trigger3M)),NA())</f>
        <v>1.3351133942592242E-2</v>
      </c>
      <c r="L2561" s="44">
        <f>IFERROR(_xll.qlIndexFixing(Index6M,$H2561,TRUE,_xll.ohTrigger(RecalcTrigger,Trigger6M)),NA())</f>
        <v>1.5014147193861991E-2</v>
      </c>
      <c r="M2561" s="183">
        <f>IFERROR(_xll.qlIndexFixing(Index1Y,$H2561,TRUE,_xll.ohTrigger(RecalcTrigger,Trigger1Y)),NA())</f>
        <v>1.3952027398405113E-2</v>
      </c>
      <c r="N2561" s="182">
        <f>IFERROR(_xll.qlIndexFixing(ONIndex1M,I2561,TRUE,_xll.ohTrigger(RecalcTrigger,Trigger1M)),NA())</f>
        <v>1.3076249174739374E-2</v>
      </c>
      <c r="O2561" s="44">
        <f>IFERROR(_xll.qlIndexFixing(ONIndex3M,I2561,TRUE,_xll.ohTrigger(RecalcTrigger,Trigger3M)),NA())</f>
        <v>1.3386141512530259E-2</v>
      </c>
      <c r="P2561" s="44">
        <f>IFERROR(_xll.qlIndexFixing(ONIndex6M,I2561,TRUE,_xll.ohTrigger(RecalcTrigger,Trigger6M)),NA())</f>
        <v>1.5027967698815203E-2</v>
      </c>
      <c r="Q2561" s="183">
        <f>IFERROR(_xll.qlIndexFixing(ONIndex1Y,I2561,TRUE,_xll.ohTrigger(RecalcTrigger,Trigger1Y)),NA())</f>
        <v>1.4212231347867643E-2</v>
      </c>
    </row>
    <row r="2562" spans="2:17" x14ac:dyDescent="0.2">
      <c r="B2562" s="39" t="s">
        <v>42</v>
      </c>
      <c r="D2562" s="42">
        <f>_xll.qlCalendarAdvance(Calendar,$D2561,B2562,"f",FALSE)</f>
        <v>57341</v>
      </c>
      <c r="E2562" s="177">
        <f>_xll.qlInterestRateIndexValueDate(IndexON,D2562)</f>
        <v>57341</v>
      </c>
      <c r="F2562" s="193">
        <f>IFERROR(_xll.qlIndexFixing(IndexON,D2562,TRUE,_xll.ohTrigger(RecalcTrigger,TriggerON)),NA())</f>
        <v>1.3171770832762775E-2</v>
      </c>
      <c r="H2562" s="42">
        <f>_xll.qlCalendarAdvance(Calendar,$H2561,B2562,"f",FALSE)</f>
        <v>57341</v>
      </c>
      <c r="I2562" s="177">
        <f>_xll.qlInterestRateIndexValueDate(Index1M,$H2562)</f>
        <v>57343</v>
      </c>
      <c r="J2562" s="182">
        <f>IFERROR(_xll.qlIndexFixing(Index1M,$H2562,TRUE,_xll.ohTrigger(RecalcTrigger,Trigger1M)),NA())</f>
        <v>1.3057277793991805E-2</v>
      </c>
      <c r="K2562" s="44">
        <f>IFERROR(_xll.qlIndexFixing(Index3M,H2562,TRUE,_xll.ohTrigger(RecalcTrigger,Trigger3M)),NA())</f>
        <v>1.3338821857986505E-2</v>
      </c>
      <c r="L2562" s="44">
        <f>IFERROR(_xll.qlIndexFixing(Index6M,$H2562,TRUE,_xll.ohTrigger(RecalcTrigger,Trigger6M)),NA())</f>
        <v>1.5006983459589392E-2</v>
      </c>
      <c r="M2562" s="183">
        <f>IFERROR(_xll.qlIndexFixing(Index1Y,$H2562,TRUE,_xll.ohTrigger(RecalcTrigger,Trigger1Y)),NA())</f>
        <v>1.3934471233422058E-2</v>
      </c>
      <c r="N2562" s="182">
        <f>IFERROR(_xll.qlIndexFixing(ONIndex1M,I2562,TRUE,_xll.ohTrigger(RecalcTrigger,Trigger1M)),NA())</f>
        <v>1.3065899544946191E-2</v>
      </c>
      <c r="O2562" s="44">
        <f>IFERROR(_xll.qlIndexFixing(ONIndex3M,I2562,TRUE,_xll.ohTrigger(RecalcTrigger,Trigger3M)),NA())</f>
        <v>1.3375695585846614E-2</v>
      </c>
      <c r="P2562" s="44">
        <f>IFERROR(_xll.qlIndexFixing(ONIndex6M,I2562,TRUE,_xll.ohTrigger(RecalcTrigger,Trigger6M)),NA())</f>
        <v>1.5022890370497421E-2</v>
      </c>
      <c r="Q2562" s="183">
        <f>IFERROR(_xll.qlIndexFixing(ONIndex1Y,I2562,TRUE,_xll.ohTrigger(RecalcTrigger,Trigger1Y)),NA())</f>
        <v>1.4197425933932806E-2</v>
      </c>
    </row>
    <row r="2563" spans="2:17" x14ac:dyDescent="0.2">
      <c r="B2563" s="39" t="s">
        <v>42</v>
      </c>
      <c r="D2563" s="42">
        <f>_xll.qlCalendarAdvance(Calendar,$D2562,B2563,"f",FALSE)</f>
        <v>57348</v>
      </c>
      <c r="E2563" s="177">
        <f>_xll.qlInterestRateIndexValueDate(IndexON,D2563)</f>
        <v>57348</v>
      </c>
      <c r="F2563" s="193">
        <f>IFERROR(_xll.qlIndexFixing(IndexON,D2563,TRUE,_xll.ohTrigger(RecalcTrigger,TriggerON)),NA())</f>
        <v>1.316052322623662E-2</v>
      </c>
      <c r="H2563" s="42">
        <f>_xll.qlCalendarAdvance(Calendar,$H2562,B2563,"f",FALSE)</f>
        <v>57348</v>
      </c>
      <c r="I2563" s="177">
        <f>_xll.qlInterestRateIndexValueDate(Index1M,$H2563)</f>
        <v>57350</v>
      </c>
      <c r="J2563" s="182">
        <f>IFERROR(_xll.qlIndexFixing(Index1M,$H2563,TRUE,_xll.ohTrigger(RecalcTrigger,Trigger1M)),NA())</f>
        <v>1.304797240809248E-2</v>
      </c>
      <c r="K2563" s="44">
        <f>IFERROR(_xll.qlIndexFixing(Index3M,H2563,TRUE,_xll.ohTrigger(RecalcTrigger,Trigger3M)),NA())</f>
        <v>1.3328988639411676E-2</v>
      </c>
      <c r="L2563" s="44">
        <f>IFERROR(_xll.qlIndexFixing(Index6M,$H2563,TRUE,_xll.ohTrigger(RecalcTrigger,Trigger6M)),NA())</f>
        <v>1.5000788801309136E-2</v>
      </c>
      <c r="M2563" s="183">
        <f>IFERROR(_xll.qlIndexFixing(Index1Y,$H2563,TRUE,_xll.ohTrigger(RecalcTrigger,Trigger1Y)),NA())</f>
        <v>1.3920404584070243E-2</v>
      </c>
      <c r="N2563" s="182">
        <f>IFERROR(_xll.qlIndexFixing(ONIndex1M,I2563,TRUE,_xll.ohTrigger(RecalcTrigger,Trigger1M)),NA())</f>
        <v>1.3057047436060287E-2</v>
      </c>
      <c r="O2563" s="44">
        <f>IFERROR(_xll.qlIndexFixing(ONIndex3M,I2563,TRUE,_xll.ohTrigger(RecalcTrigger,Trigger3M)),NA())</f>
        <v>1.33667607994159E-2</v>
      </c>
      <c r="P2563" s="44">
        <f>IFERROR(_xll.qlIndexFixing(ONIndex6M,I2563,TRUE,_xll.ohTrigger(RecalcTrigger,Trigger6M)),NA())</f>
        <v>1.5018464405542886E-2</v>
      </c>
      <c r="Q2563" s="183">
        <f>IFERROR(_xll.qlIndexFixing(ONIndex1Y,I2563,TRUE,_xll.ohTrigger(RecalcTrigger,Trigger1Y)),NA())</f>
        <v>1.4184762431765918E-2</v>
      </c>
    </row>
    <row r="2564" spans="2:17" x14ac:dyDescent="0.2">
      <c r="B2564" s="39" t="s">
        <v>42</v>
      </c>
      <c r="D2564" s="42">
        <f>_xll.qlCalendarAdvance(Calendar,$D2563,B2564,"f",FALSE)</f>
        <v>57355</v>
      </c>
      <c r="E2564" s="177">
        <f>_xll.qlInterestRateIndexValueDate(IndexON,D2564)</f>
        <v>57355</v>
      </c>
      <c r="F2564" s="193">
        <f>IFERROR(_xll.qlIndexFixing(IndexON,D2564,TRUE,_xll.ohTrigger(RecalcTrigger,TriggerON)),NA())</f>
        <v>1.3149304373589743E-2</v>
      </c>
      <c r="H2564" s="42">
        <f>_xll.qlCalendarAdvance(Calendar,$H2563,B2564,"f",FALSE)</f>
        <v>57355</v>
      </c>
      <c r="I2564" s="177">
        <f>_xll.qlInterestRateIndexValueDate(Index1M,$H2564)</f>
        <v>57357</v>
      </c>
      <c r="J2564" s="182">
        <f>IFERROR(_xll.qlIndexFixing(Index1M,$H2564,TRUE,_xll.ohTrigger(RecalcTrigger,Trigger1M)),NA())</f>
        <v>1.3037693821442278E-2</v>
      </c>
      <c r="K2564" s="44">
        <f>IFERROR(_xll.qlIndexFixing(Index3M,H2564,TRUE,_xll.ohTrigger(RecalcTrigger,Trigger3M)),NA())</f>
        <v>1.3318692238467378E-2</v>
      </c>
      <c r="L2564" s="44">
        <f>IFERROR(_xll.qlIndexFixing(Index6M,$H2564,TRUE,_xll.ohTrigger(RecalcTrigger,Trigger6M)),NA())</f>
        <v>1.4994329513927927E-2</v>
      </c>
      <c r="M2564" s="183">
        <f>IFERROR(_xll.qlIndexFixing(Index1Y,$H2564,TRUE,_xll.ohTrigger(RecalcTrigger,Trigger1Y)),NA())</f>
        <v>1.3906374933855261E-2</v>
      </c>
      <c r="N2564" s="182">
        <f>IFERROR(_xll.qlIndexFixing(ONIndex1M,I2564,TRUE,_xll.ohTrigger(RecalcTrigger,Trigger1M)),NA())</f>
        <v>1.3046742204592121E-2</v>
      </c>
      <c r="O2564" s="44">
        <f>IFERROR(_xll.qlIndexFixing(ONIndex3M,I2564,TRUE,_xll.ohTrigger(RecalcTrigger,Trigger3M)),NA())</f>
        <v>1.3356358950034064E-2</v>
      </c>
      <c r="P2564" s="44">
        <f>IFERROR(_xll.qlIndexFixing(ONIndex6M,I2564,TRUE,_xll.ohTrigger(RecalcTrigger,Trigger6M)),NA())</f>
        <v>1.5013214340360292E-2</v>
      </c>
      <c r="Q2564" s="183">
        <f>IFERROR(_xll.qlIndexFixing(ONIndex1Y,I2564,TRUE,_xll.ohTrigger(RecalcTrigger,Trigger1Y)),NA())</f>
        <v>1.4170019759243146E-2</v>
      </c>
    </row>
    <row r="2565" spans="2:17" x14ac:dyDescent="0.2">
      <c r="B2565" s="39" t="s">
        <v>42</v>
      </c>
      <c r="D2565" s="42">
        <f>_xll.qlCalendarAdvance(Calendar,$D2564,B2565,"f",FALSE)</f>
        <v>57362</v>
      </c>
      <c r="E2565" s="177">
        <f>_xll.qlInterestRateIndexValueDate(IndexON,D2565)</f>
        <v>57362</v>
      </c>
      <c r="F2565" s="193">
        <f>IFERROR(_xll.qlIndexFixing(IndexON,D2565,TRUE,_xll.ohTrigger(RecalcTrigger,TriggerON)),NA())</f>
        <v>1.3138114353878905E-2</v>
      </c>
      <c r="H2565" s="42">
        <f>_xll.qlCalendarAdvance(Calendar,$H2564,B2565,"f",FALSE)</f>
        <v>57362</v>
      </c>
      <c r="I2565" s="177">
        <f>_xll.qlInterestRateIndexValueDate(Index1M,$H2565)</f>
        <v>57364</v>
      </c>
      <c r="J2565" s="182">
        <f>IFERROR(_xll.qlIndexFixing(Index1M,$H2565,TRUE,_xll.ohTrigger(RecalcTrigger,Trigger1M)),NA())</f>
        <v>1.3027439378658339E-2</v>
      </c>
      <c r="K2565" s="44">
        <f>IFERROR(_xll.qlIndexFixing(Index3M,H2565,TRUE,_xll.ohTrigger(RecalcTrigger,Trigger3M)),NA())</f>
        <v>1.3308420158514522E-2</v>
      </c>
      <c r="L2565" s="44">
        <f>IFERROR(_xll.qlIndexFixing(Index6M,$H2565,TRUE,_xll.ohTrigger(RecalcTrigger,Trigger6M)),NA())</f>
        <v>1.4987774319151543E-2</v>
      </c>
      <c r="M2565" s="183">
        <f>IFERROR(_xll.qlIndexFixing(Index1Y,$H2565,TRUE,_xll.ohTrigger(RecalcTrigger,Trigger1Y)),NA())</f>
        <v>1.3892382378888788E-2</v>
      </c>
      <c r="N2565" s="182">
        <f>IFERROR(_xll.qlIndexFixing(ONIndex1M,I2565,TRUE,_xll.ohTrigger(RecalcTrigger,Trigger1M)),NA())</f>
        <v>1.3036460976163511E-2</v>
      </c>
      <c r="O2565" s="44">
        <f>IFERROR(_xll.qlIndexFixing(ONIndex3M,I2565,TRUE,_xll.ohTrigger(RecalcTrigger,Trigger3M)),NA())</f>
        <v>1.3345980929910795E-2</v>
      </c>
      <c r="P2565" s="44">
        <f>IFERROR(_xll.qlIndexFixing(ONIndex6M,I2565,TRUE,_xll.ohTrigger(RecalcTrigger,Trigger6M)),NA())</f>
        <v>1.5007871033443365E-2</v>
      </c>
      <c r="Q2565" s="183">
        <f>IFERROR(_xll.qlIndexFixing(ONIndex1Y,I2565,TRUE,_xll.ohTrigger(RecalcTrigger,Trigger1Y)),NA())</f>
        <v>1.4155311007986171E-2</v>
      </c>
    </row>
    <row r="2566" spans="2:17" x14ac:dyDescent="0.2">
      <c r="B2566" s="39" t="s">
        <v>42</v>
      </c>
      <c r="D2566" s="42">
        <f>_xll.qlCalendarAdvance(Calendar,$D2565,B2566,"f",FALSE)</f>
        <v>57369</v>
      </c>
      <c r="E2566" s="177">
        <f>_xll.qlInterestRateIndexValueDate(IndexON,D2566)</f>
        <v>57369</v>
      </c>
      <c r="F2566" s="193">
        <f>IFERROR(_xll.qlIndexFixing(IndexON,D2566,TRUE,_xll.ohTrigger(RecalcTrigger,TriggerON)),NA())</f>
        <v>1.3126953246400674E-2</v>
      </c>
      <c r="H2566" s="42">
        <f>_xll.qlCalendarAdvance(Calendar,$H2565,B2566,"f",FALSE)</f>
        <v>57369</v>
      </c>
      <c r="I2566" s="177">
        <f>_xll.qlInterestRateIndexValueDate(Index1M,$H2566)</f>
        <v>57371</v>
      </c>
      <c r="J2566" s="182">
        <f>IFERROR(_xll.qlIndexFixing(Index1M,$H2566,TRUE,_xll.ohTrigger(RecalcTrigger,Trigger1M)),NA())</f>
        <v>1.301720914713707E-2</v>
      </c>
      <c r="K2566" s="44">
        <f>IFERROR(_xll.qlIndexFixing(Index3M,H2566,TRUE,_xll.ohTrigger(RecalcTrigger,Trigger3M)),NA())</f>
        <v>1.3298172466281954E-2</v>
      </c>
      <c r="L2566" s="44">
        <f>IFERROR(_xll.qlIndexFixing(Index6M,$H2566,TRUE,_xll.ohTrigger(RecalcTrigger,Trigger6M)),NA())</f>
        <v>1.4981123056125228E-2</v>
      </c>
      <c r="M2566" s="183">
        <f>IFERROR(_xll.qlIndexFixing(Index1Y,$H2566,TRUE,_xll.ohTrigger(RecalcTrigger,Trigger1Y)),NA())</f>
        <v>1.387842701528119E-2</v>
      </c>
      <c r="N2566" s="182">
        <f>IFERROR(_xll.qlIndexFixing(ONIndex1M,I2566,TRUE,_xll.ohTrigger(RecalcTrigger,Trigger1M)),NA())</f>
        <v>1.3026203818160553E-2</v>
      </c>
      <c r="O2566" s="44">
        <f>IFERROR(_xll.qlIndexFixing(ONIndex3M,I2566,TRUE,_xll.ohTrigger(RecalcTrigger,Trigger3M)),NA())</f>
        <v>1.3335626805952572E-2</v>
      </c>
      <c r="P2566" s="44">
        <f>IFERROR(_xll.qlIndexFixing(ONIndex6M,I2566,TRUE,_xll.ohTrigger(RecalcTrigger,Trigger6M)),NA())</f>
        <v>1.50024343242805E-2</v>
      </c>
      <c r="Q2566" s="183">
        <f>IFERROR(_xll.qlIndexFixing(ONIndex1Y,I2566,TRUE,_xll.ohTrigger(RecalcTrigger,Trigger1Y)),NA())</f>
        <v>1.4140636274397878E-2</v>
      </c>
    </row>
    <row r="2567" spans="2:17" x14ac:dyDescent="0.2">
      <c r="B2567" s="39" t="s">
        <v>42</v>
      </c>
      <c r="D2567" s="42">
        <f>_xll.qlCalendarAdvance(Calendar,$D2566,B2567,"f",FALSE)</f>
        <v>57376</v>
      </c>
      <c r="E2567" s="177">
        <f>_xll.qlInterestRateIndexValueDate(IndexON,D2567)</f>
        <v>57376</v>
      </c>
      <c r="F2567" s="193">
        <f>IFERROR(_xll.qlIndexFixing(IndexON,D2567,TRUE,_xll.ohTrigger(RecalcTrigger,TriggerON)),NA())</f>
        <v>1.3115821130531558E-2</v>
      </c>
      <c r="H2567" s="42">
        <f>_xll.qlCalendarAdvance(Calendar,$H2566,B2567,"f",FALSE)</f>
        <v>57376</v>
      </c>
      <c r="I2567" s="177">
        <f>_xll.qlInterestRateIndexValueDate(Index1M,$H2567)</f>
        <v>57378</v>
      </c>
      <c r="J2567" s="182">
        <f>IFERROR(_xll.qlIndexFixing(Index1M,$H2567,TRUE,_xll.ohTrigger(RecalcTrigger,Trigger1M)),NA())</f>
        <v>1.300847960273664E-2</v>
      </c>
      <c r="K2567" s="44">
        <f>IFERROR(_xll.qlIndexFixing(Index3M,H2567,TRUE,_xll.ohTrigger(RecalcTrigger,Trigger3M)),NA())</f>
        <v>1.3288429931480118E-2</v>
      </c>
      <c r="L2567" s="44">
        <f>IFERROR(_xll.qlIndexFixing(Index6M,$H2567,TRUE,_xll.ohTrigger(RecalcTrigger,Trigger6M)),NA())</f>
        <v>1.4974375564010571E-2</v>
      </c>
      <c r="M2567" s="183">
        <f>IFERROR(_xll.qlIndexFixing(Index1Y,$H2567,TRUE,_xll.ohTrigger(RecalcTrigger,Trigger1Y)),NA())</f>
        <v>1.3864508939142184E-2</v>
      </c>
      <c r="N2567" s="182">
        <f>IFERROR(_xll.qlIndexFixing(ONIndex1M,I2567,TRUE,_xll.ohTrigger(RecalcTrigger,Trigger1M)),NA())</f>
        <v>1.3015970797889409E-2</v>
      </c>
      <c r="O2567" s="44">
        <f>IFERROR(_xll.qlIndexFixing(ONIndex3M,I2567,TRUE,_xll.ohTrigger(RecalcTrigger,Trigger3M)),NA())</f>
        <v>1.332529664458626E-2</v>
      </c>
      <c r="P2567" s="44">
        <f>IFERROR(_xll.qlIndexFixing(ONIndex6M,I2567,TRUE,_xll.ohTrigger(RecalcTrigger,Trigger6M)),NA())</f>
        <v>1.499690405244003E-2</v>
      </c>
      <c r="Q2567" s="183">
        <f>IFERROR(_xll.qlIndexFixing(ONIndex1Y,I2567,TRUE,_xll.ohTrigger(RecalcTrigger,Trigger1Y)),NA())</f>
        <v>1.4125995654641343E-2</v>
      </c>
    </row>
    <row r="2568" spans="2:17" x14ac:dyDescent="0.2">
      <c r="B2568" s="39" t="s">
        <v>42</v>
      </c>
      <c r="D2568" s="42">
        <f>_xll.qlCalendarAdvance(Calendar,$D2567,B2568,"f",FALSE)</f>
        <v>57383</v>
      </c>
      <c r="E2568" s="177">
        <f>_xll.qlInterestRateIndexValueDate(IndexON,D2568)</f>
        <v>57383</v>
      </c>
      <c r="F2568" s="193">
        <f>IFERROR(_xll.qlIndexFixing(IndexON,D2568,TRUE,_xll.ohTrigger(RecalcTrigger,TriggerON)),NA())</f>
        <v>1.3104718085648059E-2</v>
      </c>
      <c r="H2568" s="42">
        <f>_xll.qlCalendarAdvance(Calendar,$H2567,B2568,"f",FALSE)</f>
        <v>57383</v>
      </c>
      <c r="I2568" s="177">
        <f>_xll.qlInterestRateIndexValueDate(Index1M,$H2568)</f>
        <v>57385</v>
      </c>
      <c r="J2568" s="182">
        <f>IFERROR(_xll.qlIndexFixing(Index1M,$H2568,TRUE,_xll.ohTrigger(RecalcTrigger,Trigger1M)),NA())</f>
        <v>1.2998293866302342E-2</v>
      </c>
      <c r="K2568" s="44">
        <f>IFERROR(_xll.qlIndexFixing(Index3M,H2568,TRUE,_xll.ohTrigger(RecalcTrigger,Trigger3M)),NA())</f>
        <v>1.3278229826750728E-2</v>
      </c>
      <c r="L2568" s="44">
        <f>IFERROR(_xll.qlIndexFixing(Index6M,$H2568,TRUE,_xll.ohTrigger(RecalcTrigger,Trigger6M)),NA())</f>
        <v>1.4967531681985495E-2</v>
      </c>
      <c r="M2568" s="183">
        <f>IFERROR(_xll.qlIndexFixing(Index1Y,$H2568,TRUE,_xll.ohTrigger(RecalcTrigger,Trigger1Y)),NA())</f>
        <v>1.3850628246579517E-2</v>
      </c>
      <c r="N2568" s="182">
        <f>IFERROR(_xll.qlIndexFixing(ONIndex1M,I2568,TRUE,_xll.ohTrigger(RecalcTrigger,Trigger1M)),NA())</f>
        <v>1.3005761982736175E-2</v>
      </c>
      <c r="O2568" s="44">
        <f>IFERROR(_xll.qlIndexFixing(ONIndex3M,I2568,TRUE,_xll.ohTrigger(RecalcTrigger,Trigger3M)),NA())</f>
        <v>1.3314990512558467E-2</v>
      </c>
      <c r="P2568" s="44">
        <f>IFERROR(_xll.qlIndexFixing(ONIndex6M,I2568,TRUE,_xll.ohTrigger(RecalcTrigger,Trigger6M)),NA())</f>
        <v>1.4991280056930734E-2</v>
      </c>
      <c r="Q2568" s="183">
        <f>IFERROR(_xll.qlIndexFixing(ONIndex1Y,I2568,TRUE,_xll.ohTrigger(RecalcTrigger,Trigger1Y)),NA())</f>
        <v>1.4111389245359263E-2</v>
      </c>
    </row>
    <row r="2569" spans="2:17" x14ac:dyDescent="0.2">
      <c r="B2569" s="39" t="s">
        <v>42</v>
      </c>
      <c r="D2569" s="42">
        <f>_xll.qlCalendarAdvance(Calendar,$D2568,B2569,"f",FALSE)</f>
        <v>57390</v>
      </c>
      <c r="E2569" s="177">
        <f>_xll.qlInterestRateIndexValueDate(IndexON,D2569)</f>
        <v>57390</v>
      </c>
      <c r="F2569" s="193">
        <f>IFERROR(_xll.qlIndexFixing(IndexON,D2569,TRUE,_xll.ohTrigger(RecalcTrigger,TriggerON)),NA())</f>
        <v>1.3093644191206621E-2</v>
      </c>
      <c r="H2569" s="42">
        <f>_xll.qlCalendarAdvance(Calendar,$H2568,B2569,"f",FALSE)</f>
        <v>57390</v>
      </c>
      <c r="I2569" s="177">
        <f>_xll.qlInterestRateIndexValueDate(Index1M,$H2569)</f>
        <v>57392</v>
      </c>
      <c r="J2569" s="182">
        <f>IFERROR(_xll.qlIndexFixing(Index1M,$H2569,TRUE,_xll.ohTrigger(RecalcTrigger,Trigger1M)),NA())</f>
        <v>1.2988132525336545E-2</v>
      </c>
      <c r="K2569" s="44">
        <f>IFERROR(_xll.qlIndexFixing(Index3M,H2569,TRUE,_xll.ohTrigger(RecalcTrigger,Trigger3M)),NA())</f>
        <v>1.3268054303990156E-2</v>
      </c>
      <c r="L2569" s="44">
        <f>IFERROR(_xll.qlIndexFixing(Index6M,$H2569,TRUE,_xll.ohTrigger(RecalcTrigger,Trigger6M)),NA())</f>
        <v>1.49605912492425E-2</v>
      </c>
      <c r="M2569" s="183">
        <f>IFERROR(_xll.qlIndexFixing(Index1Y,$H2569,TRUE,_xll.ohTrigger(RecalcTrigger,Trigger1Y)),NA())</f>
        <v>1.3836785033699645E-2</v>
      </c>
      <c r="N2569" s="182">
        <f>IFERROR(_xll.qlIndexFixing(ONIndex1M,I2569,TRUE,_xll.ohTrigger(RecalcTrigger,Trigger1M)),NA())</f>
        <v>1.2995577440166883E-2</v>
      </c>
      <c r="O2569" s="44">
        <f>IFERROR(_xll.qlIndexFixing(ONIndex3M,I2569,TRUE,_xll.ohTrigger(RecalcTrigger,Trigger3M)),NA())</f>
        <v>1.3304708476695737E-2</v>
      </c>
      <c r="P2569" s="44">
        <f>IFERROR(_xll.qlIndexFixing(ONIndex6M,I2569,TRUE,_xll.ohTrigger(RecalcTrigger,Trigger6M)),NA())</f>
        <v>1.4985562177720624E-2</v>
      </c>
      <c r="Q2569" s="183">
        <f>IFERROR(_xll.qlIndexFixing(ONIndex1Y,I2569,TRUE,_xll.ohTrigger(RecalcTrigger,Trigger1Y)),NA())</f>
        <v>1.4096817142474904E-2</v>
      </c>
    </row>
    <row r="2570" spans="2:17" x14ac:dyDescent="0.2">
      <c r="B2570" s="39" t="s">
        <v>42</v>
      </c>
      <c r="D2570" s="42">
        <f>_xll.qlCalendarAdvance(Calendar,$D2569,B2570,"f",FALSE)</f>
        <v>57397</v>
      </c>
      <c r="E2570" s="177">
        <f>_xll.qlInterestRateIndexValueDate(IndexON,D2570)</f>
        <v>57397</v>
      </c>
      <c r="F2570" s="193">
        <f>IFERROR(_xll.qlIndexFixing(IndexON,D2570,TRUE,_xll.ohTrigger(RecalcTrigger,TriggerON)),NA())</f>
        <v>1.3082599526343941E-2</v>
      </c>
      <c r="H2570" s="42">
        <f>_xll.qlCalendarAdvance(Calendar,$H2569,B2570,"f",FALSE)</f>
        <v>57397</v>
      </c>
      <c r="I2570" s="177">
        <f>_xll.qlInterestRateIndexValueDate(Index1M,$H2570)</f>
        <v>57399</v>
      </c>
      <c r="J2570" s="182">
        <f>IFERROR(_xll.qlIndexFixing(Index1M,$H2570,TRUE,_xll.ohTrigger(RecalcTrigger,Trigger1M)),NA())</f>
        <v>1.2977995647222493E-2</v>
      </c>
      <c r="K2570" s="44">
        <f>IFERROR(_xll.qlIndexFixing(Index3M,H2570,TRUE,_xll.ohTrigger(RecalcTrigger,Trigger3M)),NA())</f>
        <v>1.3257903429929744E-2</v>
      </c>
      <c r="L2570" s="44">
        <f>IFERROR(_xll.qlIndexFixing(Index6M,$H2570,TRUE,_xll.ohTrigger(RecalcTrigger,Trigger6M)),NA())</f>
        <v>1.4953554104992637E-2</v>
      </c>
      <c r="M2570" s="183">
        <f>IFERROR(_xll.qlIndexFixing(Index1Y,$H2570,TRUE,_xll.ohTrigger(RecalcTrigger,Trigger1Y)),NA())</f>
        <v>1.3822979396608572E-2</v>
      </c>
      <c r="N2570" s="182">
        <f>IFERROR(_xll.qlIndexFixing(ONIndex1M,I2570,TRUE,_xll.ohTrigger(RecalcTrigger,Trigger1M)),NA())</f>
        <v>1.2985417237647567E-2</v>
      </c>
      <c r="O2570" s="44">
        <f>IFERROR(_xll.qlIndexFixing(ONIndex3M,I2570,TRUE,_xll.ohTrigger(RecalcTrigger,Trigger3M)),NA())</f>
        <v>1.3294450603584806E-2</v>
      </c>
      <c r="P2570" s="44">
        <f>IFERROR(_xll.qlIndexFixing(ONIndex6M,I2570,TRUE,_xll.ohTrigger(RecalcTrigger,Trigger6M)),NA())</f>
        <v>1.4979750253738544E-2</v>
      </c>
      <c r="Q2570" s="183">
        <f>IFERROR(_xll.qlIndexFixing(ONIndex1Y,I2570,TRUE,_xll.ohTrigger(RecalcTrigger,Trigger1Y)),NA())</f>
        <v>1.4082279442630963E-2</v>
      </c>
    </row>
    <row r="2571" spans="2:17" x14ac:dyDescent="0.2">
      <c r="B2571" s="39" t="s">
        <v>42</v>
      </c>
      <c r="D2571" s="42">
        <f>_xll.qlCalendarAdvance(Calendar,$D2570,B2571,"f",FALSE)</f>
        <v>57404</v>
      </c>
      <c r="E2571" s="177">
        <f>_xll.qlInterestRateIndexValueDate(IndexON,D2571)</f>
        <v>57404</v>
      </c>
      <c r="F2571" s="193">
        <f>IFERROR(_xll.qlIndexFixing(IndexON,D2571,TRUE,_xll.ohTrigger(RecalcTrigger,TriggerON)),NA())</f>
        <v>1.3071584170436523E-2</v>
      </c>
      <c r="H2571" s="42">
        <f>_xll.qlCalendarAdvance(Calendar,$H2570,B2571,"f",FALSE)</f>
        <v>57404</v>
      </c>
      <c r="I2571" s="177">
        <f>_xll.qlInterestRateIndexValueDate(Index1M,$H2571)</f>
        <v>57406</v>
      </c>
      <c r="J2571" s="182">
        <f>IFERROR(_xll.qlIndexFixing(Index1M,$H2571,TRUE,_xll.ohTrigger(RecalcTrigger,Trigger1M)),NA())</f>
        <v>1.2966423516860425E-2</v>
      </c>
      <c r="K2571" s="44">
        <f>IFERROR(_xll.qlIndexFixing(Index3M,H2571,TRUE,_xll.ohTrigger(RecalcTrigger,Trigger3M)),NA())</f>
        <v>1.3245402931058805E-2</v>
      </c>
      <c r="L2571" s="44">
        <f>IFERROR(_xll.qlIndexFixing(Index6M,$H2571,TRUE,_xll.ohTrigger(RecalcTrigger,Trigger6M)),NA())</f>
        <v>1.4945480793874538E-2</v>
      </c>
      <c r="M2571" s="183">
        <f>IFERROR(_xll.qlIndexFixing(Index1Y,$H2571,TRUE,_xll.ohTrigger(RecalcTrigger,Trigger1Y)),NA())</f>
        <v>1.3809211431410135E-2</v>
      </c>
      <c r="N2571" s="182">
        <f>IFERROR(_xll.qlIndexFixing(ONIndex1M,I2571,TRUE,_xll.ohTrigger(RecalcTrigger,Trigger1M)),NA())</f>
        <v>1.2975281442244579E-2</v>
      </c>
      <c r="O2571" s="44">
        <f>IFERROR(_xll.qlIndexFixing(ONIndex3M,I2571,TRUE,_xll.ohTrigger(RecalcTrigger,Trigger3M)),NA())</f>
        <v>1.3284216959892348E-2</v>
      </c>
      <c r="P2571" s="44">
        <f>IFERROR(_xll.qlIndexFixing(ONIndex6M,I2571,TRUE,_xll.ohTrigger(RecalcTrigger,Trigger6M)),NA())</f>
        <v>1.4973844124552826E-2</v>
      </c>
      <c r="Q2571" s="183">
        <f>IFERROR(_xll.qlIndexFixing(ONIndex1Y,I2571,TRUE,_xll.ohTrigger(RecalcTrigger,Trigger1Y)),NA())</f>
        <v>1.4067776241830643E-2</v>
      </c>
    </row>
    <row r="2572" spans="2:17" x14ac:dyDescent="0.2">
      <c r="B2572" s="39" t="s">
        <v>42</v>
      </c>
      <c r="D2572" s="42">
        <f>_xll.qlCalendarAdvance(Calendar,$D2571,B2572,"f",FALSE)</f>
        <v>57411</v>
      </c>
      <c r="E2572" s="177">
        <f>_xll.qlInterestRateIndexValueDate(IndexON,D2572)</f>
        <v>57411</v>
      </c>
      <c r="F2572" s="193">
        <f>IFERROR(_xll.qlIndexFixing(IndexON,D2572,TRUE,_xll.ohTrigger(RecalcTrigger,TriggerON)),NA())</f>
        <v>1.3060598203020746E-2</v>
      </c>
      <c r="H2572" s="42">
        <f>_xll.qlCalendarAdvance(Calendar,$H2571,B2572,"f",FALSE)</f>
        <v>57411</v>
      </c>
      <c r="I2572" s="177">
        <f>_xll.qlInterestRateIndexValueDate(Index1M,$H2572)</f>
        <v>57413</v>
      </c>
      <c r="J2572" s="182">
        <f>IFERROR(_xll.qlIndexFixing(Index1M,$H2572,TRUE,_xll.ohTrigger(RecalcTrigger,Trigger1M)),NA())</f>
        <v>1.2956339967966491E-2</v>
      </c>
      <c r="K2572" s="44">
        <f>IFERROR(_xll.qlIndexFixing(Index3M,H2572,TRUE,_xll.ohTrigger(RecalcTrigger,Trigger3M)),NA())</f>
        <v>1.3235308620660184E-2</v>
      </c>
      <c r="L2572" s="44">
        <f>IFERROR(_xll.qlIndexFixing(Index6M,$H2572,TRUE,_xll.ohTrigger(RecalcTrigger,Trigger6M)),NA())</f>
        <v>1.4938220589438193E-2</v>
      </c>
      <c r="M2572" s="183">
        <f>IFERROR(_xll.qlIndexFixing(Index1Y,$H2572,TRUE,_xll.ohTrigger(RecalcTrigger,Trigger1Y)),NA())</f>
        <v>1.3795481234207731E-2</v>
      </c>
      <c r="N2572" s="182">
        <f>IFERROR(_xll.qlIndexFixing(ONIndex1M,I2572,TRUE,_xll.ohTrigger(RecalcTrigger,Trigger1M)),NA())</f>
        <v>1.2965170121423952E-2</v>
      </c>
      <c r="O2572" s="44">
        <f>IFERROR(_xll.qlIndexFixing(ONIndex3M,I2572,TRUE,_xll.ohTrigger(RecalcTrigger,Trigger3M)),NA())</f>
        <v>1.3274007612524841E-2</v>
      </c>
      <c r="P2572" s="44">
        <f>IFERROR(_xll.qlIndexFixing(ONIndex6M,I2572,TRUE,_xll.ohTrigger(RecalcTrigger,Trigger6M)),NA())</f>
        <v>1.4967843629651867E-2</v>
      </c>
      <c r="Q2572" s="183">
        <f>IFERROR(_xll.qlIndexFixing(ONIndex1Y,I2572,TRUE,_xll.ohTrigger(RecalcTrigger,Trigger1Y)),NA())</f>
        <v>1.4053307636636703E-2</v>
      </c>
    </row>
    <row r="2573" spans="2:17" x14ac:dyDescent="0.2">
      <c r="B2573" s="39" t="s">
        <v>42</v>
      </c>
      <c r="D2573" s="42">
        <f>_xll.qlCalendarAdvance(Calendar,$D2572,B2573,"f",FALSE)</f>
        <v>57418</v>
      </c>
      <c r="E2573" s="177">
        <f>_xll.qlInterestRateIndexValueDate(IndexON,D2573)</f>
        <v>57418</v>
      </c>
      <c r="F2573" s="193">
        <f>IFERROR(_xll.qlIndexFixing(IndexON,D2573,TRUE,_xll.ohTrigger(RecalcTrigger,TriggerON)),NA())</f>
        <v>1.304964170315337E-2</v>
      </c>
      <c r="H2573" s="42">
        <f>_xll.qlCalendarAdvance(Calendar,$H2572,B2573,"f",FALSE)</f>
        <v>57418</v>
      </c>
      <c r="I2573" s="177">
        <f>_xll.qlInterestRateIndexValueDate(Index1M,$H2573)</f>
        <v>57420</v>
      </c>
      <c r="J2573" s="182">
        <f>IFERROR(_xll.qlIndexFixing(Index1M,$H2573,TRUE,_xll.ohTrigger(RecalcTrigger,Trigger1M)),NA())</f>
        <v>1.2946281102022436E-2</v>
      </c>
      <c r="K2573" s="44">
        <f>IFERROR(_xll.qlIndexFixing(Index3M,H2573,TRUE,_xll.ohTrigger(RecalcTrigger,Trigger3M)),NA())</f>
        <v>1.322523918897002E-2</v>
      </c>
      <c r="L2573" s="44">
        <f>IFERROR(_xll.qlIndexFixing(Index6M,$H2573,TRUE,_xll.ohTrigger(RecalcTrigger,Trigger6M)),NA())</f>
        <v>1.4930863129815456E-2</v>
      </c>
      <c r="M2573" s="183">
        <f>IFERROR(_xll.qlIndexFixing(Index1Y,$H2573,TRUE,_xll.ohTrigger(RecalcTrigger,Trigger1Y)),NA())</f>
        <v>1.3781788901104104E-2</v>
      </c>
      <c r="N2573" s="182">
        <f>IFERROR(_xll.qlIndexFixing(ONIndex1M,I2573,TRUE,_xll.ohTrigger(RecalcTrigger,Trigger1M)),NA())</f>
        <v>1.2955083342651719E-2</v>
      </c>
      <c r="O2573" s="44">
        <f>IFERROR(_xll.qlIndexFixing(ONIndex3M,I2573,TRUE,_xll.ohTrigger(RecalcTrigger,Trigger3M)),NA())</f>
        <v>1.3263822627989086E-2</v>
      </c>
      <c r="P2573" s="44">
        <f>IFERROR(_xll.qlIndexFixing(ONIndex6M,I2573,TRUE,_xll.ohTrigger(RecalcTrigger,Trigger6M)),NA())</f>
        <v>1.4961748608444125E-2</v>
      </c>
      <c r="Q2573" s="183">
        <f>IFERROR(_xll.qlIndexFixing(ONIndex1Y,I2573,TRUE,_xll.ohTrigger(RecalcTrigger,Trigger1Y)),NA())</f>
        <v>1.4038873723292156E-2</v>
      </c>
    </row>
    <row r="2574" spans="2:17" x14ac:dyDescent="0.2">
      <c r="B2574" s="39" t="s">
        <v>42</v>
      </c>
      <c r="D2574" s="42">
        <f>_xll.qlCalendarAdvance(Calendar,$D2573,B2574,"f",FALSE)</f>
        <v>57425</v>
      </c>
      <c r="E2574" s="177">
        <f>_xll.qlInterestRateIndexValueDate(IndexON,D2574)</f>
        <v>57425</v>
      </c>
      <c r="F2574" s="193">
        <f>IFERROR(_xll.qlIndexFixing(IndexON,D2574,TRUE,_xll.ohTrigger(RecalcTrigger,TriggerON)),NA())</f>
        <v>1.3038714750370772E-2</v>
      </c>
      <c r="H2574" s="42">
        <f>_xll.qlCalendarAdvance(Calendar,$H2573,B2574,"f",FALSE)</f>
        <v>57425</v>
      </c>
      <c r="I2574" s="177">
        <f>_xll.qlInterestRateIndexValueDate(Index1M,$H2574)</f>
        <v>57427</v>
      </c>
      <c r="J2574" s="182">
        <f>IFERROR(_xll.qlIndexFixing(Index1M,$H2574,TRUE,_xll.ohTrigger(RecalcTrigger,Trigger1M)),NA())</f>
        <v>1.2935764858591769E-2</v>
      </c>
      <c r="K2574" s="44">
        <f>IFERROR(_xll.qlIndexFixing(Index3M,H2574,TRUE,_xll.ohTrigger(RecalcTrigger,Trigger3M)),NA())</f>
        <v>1.3215194702719611E-2</v>
      </c>
      <c r="L2574" s="44">
        <f>IFERROR(_xll.qlIndexFixing(Index6M,$H2574,TRUE,_xll.ohTrigger(RecalcTrigger,Trigger6M)),NA())</f>
        <v>1.4923408254285593E-2</v>
      </c>
      <c r="M2574" s="183">
        <f>IFERROR(_xll.qlIndexFixing(Index1Y,$H2574,TRUE,_xll.ohTrigger(RecalcTrigger,Trigger1Y)),NA())</f>
        <v>1.3768134528199387E-2</v>
      </c>
      <c r="N2574" s="182">
        <f>IFERROR(_xll.qlIndexFixing(ONIndex1M,I2574,TRUE,_xll.ohTrigger(RecalcTrigger,Trigger1M)),NA())</f>
        <v>1.2945021173473847E-2</v>
      </c>
      <c r="O2574" s="44">
        <f>IFERROR(_xll.qlIndexFixing(ONIndex3M,I2574,TRUE,_xll.ohTrigger(RecalcTrigger,Trigger3M)),NA())</f>
        <v>1.3253662073191563E-2</v>
      </c>
      <c r="P2574" s="44">
        <f>IFERROR(_xll.qlIndexFixing(ONIndex6M,I2574,TRUE,_xll.ohTrigger(RecalcTrigger,Trigger6M)),NA())</f>
        <v>1.4955558900258126E-2</v>
      </c>
      <c r="Q2574" s="183">
        <f>IFERROR(_xll.qlIndexFixing(ONIndex1Y,I2574,TRUE,_xll.ohTrigger(RecalcTrigger,Trigger1Y)),NA())</f>
        <v>1.4024474597960079E-2</v>
      </c>
    </row>
    <row r="2575" spans="2:17" x14ac:dyDescent="0.2">
      <c r="B2575" s="39" t="s">
        <v>42</v>
      </c>
      <c r="D2575" s="42">
        <f>_xll.qlCalendarAdvance(Calendar,$D2574,B2575,"f",FALSE)</f>
        <v>57432</v>
      </c>
      <c r="E2575" s="177">
        <f>_xll.qlInterestRateIndexValueDate(IndexON,D2575)</f>
        <v>57432</v>
      </c>
      <c r="F2575" s="193">
        <f>IFERROR(_xll.qlIndexFixing(IndexON,D2575,TRUE,_xll.ohTrigger(RecalcTrigger,TriggerON)),NA())</f>
        <v>1.3027817423969523E-2</v>
      </c>
      <c r="H2575" s="42">
        <f>_xll.qlCalendarAdvance(Calendar,$H2574,B2575,"f",FALSE)</f>
        <v>57432</v>
      </c>
      <c r="I2575" s="177">
        <f>_xll.qlInterestRateIndexValueDate(Index1M,$H2575)</f>
        <v>57434</v>
      </c>
      <c r="J2575" s="182">
        <f>IFERROR(_xll.qlIndexFixing(Index1M,$H2575,TRUE,_xll.ohTrigger(RecalcTrigger,Trigger1M)),NA())</f>
        <v>1.2926237688533501E-2</v>
      </c>
      <c r="K2575" s="44">
        <f>IFERROR(_xll.qlIndexFixing(Index3M,H2575,TRUE,_xll.ohTrigger(RecalcTrigger,Trigger3M)),NA())</f>
        <v>1.3206582389690408E-2</v>
      </c>
      <c r="L2575" s="44">
        <f>IFERROR(_xll.qlIndexFixing(Index6M,$H2575,TRUE,_xll.ohTrigger(RecalcTrigger,Trigger6M)),NA())</f>
        <v>1.4916649079888038E-2</v>
      </c>
      <c r="M2575" s="183">
        <f>IFERROR(_xll.qlIndexFixing(Index1Y,$H2575,TRUE,_xll.ohTrigger(RecalcTrigger,Trigger1Y)),NA())</f>
        <v>1.3756577110855326E-2</v>
      </c>
      <c r="N2575" s="182">
        <f>IFERROR(_xll.qlIndexFixing(ONIndex1M,I2575,TRUE,_xll.ohTrigger(RecalcTrigger,Trigger1M)),NA())</f>
        <v>1.2934983680876755E-2</v>
      </c>
      <c r="O2575" s="44">
        <f>IFERROR(_xll.qlIndexFixing(ONIndex3M,I2575,TRUE,_xll.ohTrigger(RecalcTrigger,Trigger3M)),NA())</f>
        <v>1.3243526014399265E-2</v>
      </c>
      <c r="P2575" s="44">
        <f>IFERROR(_xll.qlIndexFixing(ONIndex6M,I2575,TRUE,_xll.ohTrigger(RecalcTrigger,Trigger6M)),NA())</f>
        <v>1.4949274344582264E-2</v>
      </c>
      <c r="Q2575" s="183">
        <f>IFERROR(_xll.qlIndexFixing(ONIndex1Y,I2575,TRUE,_xll.ohTrigger(RecalcTrigger,Trigger1Y)),NA())</f>
        <v>1.4010110357043359E-2</v>
      </c>
    </row>
    <row r="2576" spans="2:17" x14ac:dyDescent="0.2">
      <c r="B2576" s="39" t="s">
        <v>42</v>
      </c>
      <c r="D2576" s="42">
        <f>_xll.qlCalendarAdvance(Calendar,$D2575,B2576,"f",FALSE)</f>
        <v>57439</v>
      </c>
      <c r="E2576" s="177">
        <f>_xll.qlInterestRateIndexValueDate(IndexON,D2576)</f>
        <v>57439</v>
      </c>
      <c r="F2576" s="193">
        <f>IFERROR(_xll.qlIndexFixing(IndexON,D2576,TRUE,_xll.ohTrigger(RecalcTrigger,TriggerON)),NA())</f>
        <v>1.3016949803326128E-2</v>
      </c>
      <c r="H2576" s="42">
        <f>_xll.qlCalendarAdvance(Calendar,$H2575,B2576,"f",FALSE)</f>
        <v>57439</v>
      </c>
      <c r="I2576" s="177">
        <f>_xll.qlInterestRateIndexValueDate(Index1M,$H2576)</f>
        <v>57441</v>
      </c>
      <c r="J2576" s="182">
        <f>IFERROR(_xll.qlIndexFixing(Index1M,$H2576,TRUE,_xll.ohTrigger(RecalcTrigger,Trigger1M)),NA())</f>
        <v>1.2916253275755659E-2</v>
      </c>
      <c r="K2576" s="44">
        <f>IFERROR(_xll.qlIndexFixing(Index3M,H2576,TRUE,_xll.ohTrigger(RecalcTrigger,Trigger3M)),NA())</f>
        <v>1.3196583681520414E-2</v>
      </c>
      <c r="L2576" s="44">
        <f>IFERROR(_xll.qlIndexFixing(Index6M,$H2576,TRUE,_xll.ohTrigger(RecalcTrigger,Trigger6M)),NA())</f>
        <v>1.4908205612690694E-2</v>
      </c>
      <c r="M2576" s="183">
        <f>IFERROR(_xll.qlIndexFixing(Index1Y,$H2576,TRUE,_xll.ohTrigger(RecalcTrigger,Trigger1Y)),NA())</f>
        <v>1.3740940047387849E-2</v>
      </c>
      <c r="N2576" s="182">
        <f>IFERROR(_xll.qlIndexFixing(ONIndex1M,I2576,TRUE,_xll.ohTrigger(RecalcTrigger,Trigger1M)),NA())</f>
        <v>1.292497093240641E-2</v>
      </c>
      <c r="O2576" s="44">
        <f>IFERROR(_xll.qlIndexFixing(ONIndex3M,I2576,TRUE,_xll.ohTrigger(RecalcTrigger,Trigger3M)),NA())</f>
        <v>1.3233414518598607E-2</v>
      </c>
      <c r="P2576" s="44">
        <f>IFERROR(_xll.qlIndexFixing(ONIndex6M,I2576,TRUE,_xll.ohTrigger(RecalcTrigger,Trigger6M)),NA())</f>
        <v>1.4942894780665128E-2</v>
      </c>
      <c r="Q2576" s="183">
        <f>IFERROR(_xll.qlIndexFixing(ONIndex1Y,I2576,TRUE,_xll.ohTrigger(RecalcTrigger,Trigger1Y)),NA())</f>
        <v>1.3995781096944881E-2</v>
      </c>
    </row>
    <row r="2577" spans="2:17" x14ac:dyDescent="0.2">
      <c r="B2577" s="39" t="s">
        <v>42</v>
      </c>
      <c r="D2577" s="42">
        <f>_xll.qlCalendarAdvance(Calendar,$D2576,B2577,"f",FALSE)</f>
        <v>57446</v>
      </c>
      <c r="E2577" s="177">
        <f>_xll.qlInterestRateIndexValueDate(IndexON,D2577)</f>
        <v>57446</v>
      </c>
      <c r="F2577" s="193">
        <f>IFERROR(_xll.qlIndexFixing(IndexON,D2577,TRUE,_xll.ohTrigger(RecalcTrigger,TriggerON)),NA())</f>
        <v>1.3006111967737155E-2</v>
      </c>
      <c r="H2577" s="42">
        <f>_xll.qlCalendarAdvance(Calendar,$H2576,B2577,"f",FALSE)</f>
        <v>57446</v>
      </c>
      <c r="I2577" s="177">
        <f>_xll.qlInterestRateIndexValueDate(Index1M,$H2577)</f>
        <v>57448</v>
      </c>
      <c r="J2577" s="182">
        <f>IFERROR(_xll.qlIndexFixing(Index1M,$H2577,TRUE,_xll.ohTrigger(RecalcTrigger,Trigger1M)),NA())</f>
        <v>1.2906293815464343E-2</v>
      </c>
      <c r="K2577" s="44">
        <f>IFERROR(_xll.qlIndexFixing(Index3M,H2577,TRUE,_xll.ohTrigger(RecalcTrigger,Trigger3M)),NA())</f>
        <v>1.318661010110612E-2</v>
      </c>
      <c r="L2577" s="44">
        <f>IFERROR(_xll.qlIndexFixing(Index6M,$H2577,TRUE,_xll.ohTrigger(RecalcTrigger,Trigger6M)),NA())</f>
        <v>1.4900457525268878E-2</v>
      </c>
      <c r="M2577" s="183">
        <f>IFERROR(_xll.qlIndexFixing(Index1Y,$H2577,TRUE,_xll.ohTrigger(RecalcTrigger,Trigger1Y)),NA())</f>
        <v>1.3726718795347995E-2</v>
      </c>
      <c r="N2577" s="182">
        <f>IFERROR(_xll.qlIndexFixing(ONIndex1M,I2577,TRUE,_xll.ohTrigger(RecalcTrigger,Trigger1M)),NA())</f>
        <v>1.2914982995688717E-2</v>
      </c>
      <c r="O2577" s="44">
        <f>IFERROR(_xll.qlIndexFixing(ONIndex3M,I2577,TRUE,_xll.ohTrigger(RecalcTrigger,Trigger3M)),NA())</f>
        <v>1.3223327652776007E-2</v>
      </c>
      <c r="P2577" s="44">
        <f>IFERROR(_xll.qlIndexFixing(ONIndex6M,I2577,TRUE,_xll.ohTrigger(RecalcTrigger,Trigger6M)),NA())</f>
        <v>1.4936420048154986E-2</v>
      </c>
      <c r="Q2577" s="183">
        <f>IFERROR(_xll.qlIndexFixing(ONIndex1Y,I2577,TRUE,_xll.ohTrigger(RecalcTrigger,Trigger1Y)),NA())</f>
        <v>1.3981486913907659E-2</v>
      </c>
    </row>
    <row r="2578" spans="2:17" x14ac:dyDescent="0.2">
      <c r="B2578" s="39" t="s">
        <v>42</v>
      </c>
      <c r="D2578" s="42">
        <f>_xll.qlCalendarAdvance(Calendar,$D2577,B2578,"f",FALSE)</f>
        <v>57453</v>
      </c>
      <c r="E2578" s="177">
        <f>_xll.qlInterestRateIndexValueDate(IndexON,D2578)</f>
        <v>57453</v>
      </c>
      <c r="F2578" s="193">
        <f>IFERROR(_xll.qlIndexFixing(IndexON,D2578,TRUE,_xll.ohTrigger(RecalcTrigger,TriggerON)),NA())</f>
        <v>1.2995303996579111E-2</v>
      </c>
      <c r="H2578" s="42">
        <f>_xll.qlCalendarAdvance(Calendar,$H2577,B2578,"f",FALSE)</f>
        <v>57453</v>
      </c>
      <c r="I2578" s="177">
        <f>_xll.qlInterestRateIndexValueDate(Index1M,$H2578)</f>
        <v>57459</v>
      </c>
      <c r="J2578" s="182">
        <f>IFERROR(_xll.qlIndexFixing(Index1M,$H2578,TRUE,_xll.ohTrigger(RecalcTrigger,Trigger1M)),NA())</f>
        <v>1.2891169526921153E-2</v>
      </c>
      <c r="K2578" s="44">
        <f>IFERROR(_xll.qlIndexFixing(Index3M,H2578,TRUE,_xll.ohTrigger(RecalcTrigger,Trigger3M)),NA())</f>
        <v>1.3170988260723077E-2</v>
      </c>
      <c r="L2578" s="44">
        <f>IFERROR(_xll.qlIndexFixing(Index6M,$H2578,TRUE,_xll.ohTrigger(RecalcTrigger,Trigger6M)),NA())</f>
        <v>1.4888665995292545E-2</v>
      </c>
      <c r="M2578" s="183">
        <f>IFERROR(_xll.qlIndexFixing(Index1Y,$H2578,TRUE,_xll.ohTrigger(RecalcTrigger,Trigger1Y)),NA())</f>
        <v>1.3707556707595738E-2</v>
      </c>
      <c r="N2578" s="182">
        <f>IFERROR(_xll.qlIndexFixing(ONIndex1M,I2578,TRUE,_xll.ohTrigger(RecalcTrigger,Trigger1M)),NA())</f>
        <v>1.2902177928761915E-2</v>
      </c>
      <c r="O2578" s="44">
        <f>IFERROR(_xll.qlIndexFixing(ONIndex3M,I2578,TRUE,_xll.ohTrigger(RecalcTrigger,Trigger3M)),NA())</f>
        <v>1.3210395123088858E-2</v>
      </c>
      <c r="P2578" s="44">
        <f>IFERROR(_xll.qlIndexFixing(ONIndex6M,I2578,TRUE,_xll.ohTrigger(RecalcTrigger,Trigger6M)),NA())</f>
        <v>1.4927955293817519E-2</v>
      </c>
      <c r="Q2578" s="183">
        <f>IFERROR(_xll.qlIndexFixing(ONIndex1Y,I2578,TRUE,_xll.ohTrigger(RecalcTrigger,Trigger1Y)),NA())</f>
        <v>1.3963160375141115E-2</v>
      </c>
    </row>
    <row r="2579" spans="2:17" x14ac:dyDescent="0.2">
      <c r="B2579" s="39" t="s">
        <v>42</v>
      </c>
      <c r="D2579" s="42">
        <f>_xll.qlCalendarAdvance(Calendar,$D2578,B2579,"f",FALSE)</f>
        <v>57460</v>
      </c>
      <c r="E2579" s="177">
        <f>_xll.qlInterestRateIndexValueDate(IndexON,D2579)</f>
        <v>57460</v>
      </c>
      <c r="F2579" s="193">
        <f>IFERROR(_xll.qlIndexFixing(IndexON,D2579,TRUE,_xll.ohTrigger(RecalcTrigger,TriggerON)),NA())</f>
        <v>1.2984525969068628E-2</v>
      </c>
      <c r="H2579" s="42">
        <f>_xll.qlCalendarAdvance(Calendar,$H2578,B2579,"f",FALSE)</f>
        <v>57460</v>
      </c>
      <c r="I2579" s="177">
        <f>_xll.qlInterestRateIndexValueDate(Index1M,$H2579)</f>
        <v>57462</v>
      </c>
      <c r="J2579" s="182">
        <f>IFERROR(_xll.qlIndexFixing(Index1M,$H2579,TRUE,_xll.ohTrigger(RecalcTrigger,Trigger1M)),NA())</f>
        <v>1.2886450021893424E-2</v>
      </c>
      <c r="K2579" s="44">
        <f>IFERROR(_xll.qlIndexFixing(Index3M,H2579,TRUE,_xll.ohTrigger(RecalcTrigger,Trigger3M)),NA())</f>
        <v>1.3166738590486268E-2</v>
      </c>
      <c r="L2579" s="44">
        <f>IFERROR(_xll.qlIndexFixing(Index6M,$H2579,TRUE,_xll.ohTrigger(RecalcTrigger,Trigger6M)),NA())</f>
        <v>1.4884667013897335E-2</v>
      </c>
      <c r="M2579" s="183">
        <f>IFERROR(_xll.qlIndexFixing(Index1Y,$H2579,TRUE,_xll.ohTrigger(RecalcTrigger,Trigger1Y)),NA())</f>
        <v>1.3700435430134144E-2</v>
      </c>
      <c r="N2579" s="182">
        <f>IFERROR(_xll.qlIndexFixing(ONIndex1M,I2579,TRUE,_xll.ohTrigger(RecalcTrigger,Trigger1M)),NA())</f>
        <v>1.2893664136051086E-2</v>
      </c>
      <c r="O2579" s="44">
        <f>IFERROR(_xll.qlIndexFixing(ONIndex3M,I2579,TRUE,_xll.ohTrigger(RecalcTrigger,Trigger3M)),NA())</f>
        <v>1.3201796186805836E-2</v>
      </c>
      <c r="P2579" s="44">
        <f>IFERROR(_xll.qlIndexFixing(ONIndex6M,I2579,TRUE,_xll.ohTrigger(RecalcTrigger,Trigger6M)),NA())</f>
        <v>1.4922224408451257E-2</v>
      </c>
      <c r="Q2579" s="183">
        <f>IFERROR(_xll.qlIndexFixing(ONIndex1Y,I2579,TRUE,_xll.ohTrigger(RecalcTrigger,Trigger1Y)),NA())</f>
        <v>1.3950975085883499E-2</v>
      </c>
    </row>
    <row r="2580" spans="2:17" x14ac:dyDescent="0.2">
      <c r="B2580" s="39" t="s">
        <v>42</v>
      </c>
      <c r="D2580" s="42">
        <f>_xll.qlCalendarAdvance(Calendar,$D2579,B2580,"f",FALSE)</f>
        <v>57467</v>
      </c>
      <c r="E2580" s="177">
        <f>_xll.qlInterestRateIndexValueDate(IndexON,D2580)</f>
        <v>57467</v>
      </c>
      <c r="F2580" s="193">
        <f>IFERROR(_xll.qlIndexFixing(IndexON,D2580,TRUE,_xll.ohTrigger(RecalcTrigger,TriggerON)),NA())</f>
        <v>1.2973777964742084E-2</v>
      </c>
      <c r="H2580" s="42">
        <f>_xll.qlCalendarAdvance(Calendar,$H2579,B2580,"f",FALSE)</f>
        <v>57467</v>
      </c>
      <c r="I2580" s="177">
        <f>_xll.qlInterestRateIndexValueDate(Index1M,$H2580)</f>
        <v>57469</v>
      </c>
      <c r="J2580" s="182">
        <f>IFERROR(_xll.qlIndexFixing(Index1M,$H2580,TRUE,_xll.ohTrigger(RecalcTrigger,Trigger1M)),NA())</f>
        <v>1.2876565823383432E-2</v>
      </c>
      <c r="K2580" s="44">
        <f>IFERROR(_xll.qlIndexFixing(Index3M,H2580,TRUE,_xll.ohTrigger(RecalcTrigger,Trigger3M)),NA())</f>
        <v>1.3155455376619215E-2</v>
      </c>
      <c r="L2580" s="44">
        <f>IFERROR(_xll.qlIndexFixing(Index6M,$H2580,TRUE,_xll.ohTrigger(RecalcTrigger,Trigger6M)),NA())</f>
        <v>1.4876624268693236E-2</v>
      </c>
      <c r="M2580" s="183">
        <f>IFERROR(_xll.qlIndexFixing(Index1Y,$H2580,TRUE,_xll.ohTrigger(RecalcTrigger,Trigger1Y)),NA())</f>
        <v>1.3687010836493379E-2</v>
      </c>
      <c r="N2580" s="182">
        <f>IFERROR(_xll.qlIndexFixing(ONIndex1M,I2580,TRUE,_xll.ohTrigger(RecalcTrigger,Trigger1M)),NA())</f>
        <v>1.2885168727834184E-2</v>
      </c>
      <c r="O2580" s="44">
        <f>IFERROR(_xll.qlIndexFixing(ONIndex3M,I2580,TRUE,_xll.ohTrigger(RecalcTrigger,Trigger3M)),NA())</f>
        <v>1.3193215499924804E-2</v>
      </c>
      <c r="P2580" s="44">
        <f>IFERROR(_xll.qlIndexFixing(ONIndex6M,I2580,TRUE,_xll.ohTrigger(RecalcTrigger,Trigger6M)),NA())</f>
        <v>1.4916423232431697E-2</v>
      </c>
      <c r="Q2580" s="183">
        <f>IFERROR(_xll.qlIndexFixing(ONIndex1Y,I2580,TRUE,_xll.ohTrigger(RecalcTrigger,Trigger1Y)),NA())</f>
        <v>1.3938815789753534E-2</v>
      </c>
    </row>
    <row r="2581" spans="2:17" x14ac:dyDescent="0.2">
      <c r="B2581" s="39" t="s">
        <v>42</v>
      </c>
      <c r="D2581" s="42">
        <f>_xll.qlCalendarAdvance(Calendar,$D2580,B2581,"f",FALSE)</f>
        <v>57474</v>
      </c>
      <c r="E2581" s="177">
        <f>_xll.qlInterestRateIndexValueDate(IndexON,D2581)</f>
        <v>57474</v>
      </c>
      <c r="F2581" s="193">
        <f>IFERROR(_xll.qlIndexFixing(IndexON,D2581,TRUE,_xll.ohTrigger(RecalcTrigger,TriggerON)),NA())</f>
        <v>1.2963060062736176E-2</v>
      </c>
      <c r="H2581" s="42">
        <f>_xll.qlCalendarAdvance(Calendar,$H2580,B2581,"f",FALSE)</f>
        <v>57474</v>
      </c>
      <c r="I2581" s="177">
        <f>_xll.qlInterestRateIndexValueDate(Index1M,$H2581)</f>
        <v>57476</v>
      </c>
      <c r="J2581" s="182">
        <f>IFERROR(_xll.qlIndexFixing(Index1M,$H2581,TRUE,_xll.ohTrigger(RecalcTrigger,Trigger1M)),NA())</f>
        <v>1.2866706846896621E-2</v>
      </c>
      <c r="K2581" s="44">
        <f>IFERROR(_xll.qlIndexFixing(Index3M,H2581,TRUE,_xll.ohTrigger(RecalcTrigger,Trigger3M)),NA())</f>
        <v>1.3145587377017931E-2</v>
      </c>
      <c r="L2581" s="44">
        <f>IFERROR(_xll.qlIndexFixing(Index6M,$H2581,TRUE,_xll.ohTrigger(RecalcTrigger,Trigger6M)),NA())</f>
        <v>1.4868482983000071E-2</v>
      </c>
      <c r="M2581" s="183">
        <f>IFERROR(_xll.qlIndexFixing(Index1Y,$H2581,TRUE,_xll.ohTrigger(RecalcTrigger,Trigger1Y)),NA())</f>
        <v>1.367362487573218E-2</v>
      </c>
      <c r="N2581" s="182">
        <f>IFERROR(_xll.qlIndexFixing(ONIndex1M,I2581,TRUE,_xll.ohTrigger(RecalcTrigger,Trigger1M)),NA())</f>
        <v>1.2875280710868964E-2</v>
      </c>
      <c r="O2581" s="44">
        <f>IFERROR(_xll.qlIndexFixing(ONIndex3M,I2581,TRUE,_xll.ohTrigger(RecalcTrigger,Trigger3M)),NA())</f>
        <v>1.3183227819721921E-2</v>
      </c>
      <c r="P2581" s="44">
        <f>IFERROR(_xll.qlIndexFixing(ONIndex6M,I2581,TRUE,_xll.ohTrigger(RecalcTrigger,Trigger6M)),NA())</f>
        <v>1.4909566219154513E-2</v>
      </c>
      <c r="Q2581" s="183">
        <f>IFERROR(_xll.qlIndexFixing(ONIndex1Y,I2581,TRUE,_xll.ohTrigger(RecalcTrigger,Trigger1Y)),NA())</f>
        <v>1.3924662877871086E-2</v>
      </c>
    </row>
    <row r="2582" spans="2:17" x14ac:dyDescent="0.2">
      <c r="B2582" s="39" t="s">
        <v>42</v>
      </c>
      <c r="D2582" s="42">
        <f>_xll.qlCalendarAdvance(Calendar,$D2581,B2582,"f",FALSE)</f>
        <v>57481</v>
      </c>
      <c r="E2582" s="177">
        <f>_xll.qlInterestRateIndexValueDate(IndexON,D2582)</f>
        <v>57481</v>
      </c>
      <c r="F2582" s="193">
        <f>IFERROR(_xll.qlIndexFixing(IndexON,D2582,TRUE,_xll.ohTrigger(RecalcTrigger,TriggerON)),NA())</f>
        <v>1.2952372342667218E-2</v>
      </c>
      <c r="H2582" s="42">
        <f>_xll.qlCalendarAdvance(Calendar,$H2581,B2582,"f",FALSE)</f>
        <v>57481</v>
      </c>
      <c r="I2582" s="177">
        <f>_xll.qlInterestRateIndexValueDate(Index1M,$H2582)</f>
        <v>57483</v>
      </c>
      <c r="J2582" s="182">
        <f>IFERROR(_xll.qlIndexFixing(Index1M,$H2582,TRUE,_xll.ohTrigger(RecalcTrigger,Trigger1M)),NA())</f>
        <v>1.2856873159816507E-2</v>
      </c>
      <c r="K2582" s="44">
        <f>IFERROR(_xll.qlIndexFixing(Index3M,H2582,TRUE,_xll.ohTrigger(RecalcTrigger,Trigger3M)),NA())</f>
        <v>1.3135744856729775E-2</v>
      </c>
      <c r="L2582" s="44">
        <f>IFERROR(_xll.qlIndexFixing(Index6M,$H2582,TRUE,_xll.ohTrigger(RecalcTrigger,Trigger6M)),NA())</f>
        <v>1.4860242996234511E-2</v>
      </c>
      <c r="M2582" s="183">
        <f>IFERROR(_xll.qlIndexFixing(Index1Y,$H2582,TRUE,_xll.ohTrigger(RecalcTrigger,Trigger1Y)),NA())</f>
        <v>1.3660277643945451E-2</v>
      </c>
      <c r="N2582" s="182">
        <f>IFERROR(_xll.qlIndexFixing(ONIndex1M,I2582,TRUE,_xll.ohTrigger(RecalcTrigger,Trigger1M)),NA())</f>
        <v>1.2865417842107263E-2</v>
      </c>
      <c r="O2582" s="44">
        <f>IFERROR(_xll.qlIndexFixing(ONIndex3M,I2582,TRUE,_xll.ohTrigger(RecalcTrigger,Trigger3M)),NA())</f>
        <v>1.3173265102830456E-2</v>
      </c>
      <c r="P2582" s="44">
        <f>IFERROR(_xll.qlIndexFixing(ONIndex6M,I2582,TRUE,_xll.ohTrigger(RecalcTrigger,Trigger6M)),NA())</f>
        <v>1.4902613234326623E-2</v>
      </c>
      <c r="Q2582" s="183">
        <f>IFERROR(_xll.qlIndexFixing(ONIndex1Y,I2582,TRUE,_xll.ohTrigger(RecalcTrigger,Trigger1Y)),NA())</f>
        <v>1.3910545524584705E-2</v>
      </c>
    </row>
    <row r="2583" spans="2:17" x14ac:dyDescent="0.2">
      <c r="B2583" s="39" t="s">
        <v>42</v>
      </c>
      <c r="D2583" s="42">
        <f>_xll.qlCalendarAdvance(Calendar,$D2582,B2583,"f",FALSE)</f>
        <v>57488</v>
      </c>
      <c r="E2583" s="177">
        <f>_xll.qlInterestRateIndexValueDate(IndexON,D2583)</f>
        <v>57488</v>
      </c>
      <c r="F2583" s="193">
        <f>IFERROR(_xll.qlIndexFixing(IndexON,D2583,TRUE,_xll.ohTrigger(RecalcTrigger,TriggerON)),NA())</f>
        <v>1.2941714883671906E-2</v>
      </c>
      <c r="H2583" s="42">
        <f>_xll.qlCalendarAdvance(Calendar,$H2582,B2583,"f",FALSE)</f>
        <v>57488</v>
      </c>
      <c r="I2583" s="177">
        <f>_xll.qlInterestRateIndexValueDate(Index1M,$H2583)</f>
        <v>57490</v>
      </c>
      <c r="J2583" s="182">
        <f>IFERROR(_xll.qlIndexFixing(Index1M,$H2583,TRUE,_xll.ohTrigger(RecalcTrigger,Trigger1M)),NA())</f>
        <v>1.2847064829536924E-2</v>
      </c>
      <c r="K2583" s="44">
        <f>IFERROR(_xll.qlIndexFixing(Index3M,H2583,TRUE,_xll.ohTrigger(RecalcTrigger,Trigger3M)),NA())</f>
        <v>1.3125927882488599E-2</v>
      </c>
      <c r="L2583" s="44">
        <f>IFERROR(_xll.qlIndexFixing(Index6M,$H2583,TRUE,_xll.ohTrigger(RecalcTrigger,Trigger6M)),NA())</f>
        <v>1.4851904147828346E-2</v>
      </c>
      <c r="M2583" s="183">
        <f>IFERROR(_xll.qlIndexFixing(Index1Y,$H2583,TRUE,_xll.ohTrigger(RecalcTrigger,Trigger1Y)),NA())</f>
        <v>1.3646969237225914E-2</v>
      </c>
      <c r="N2583" s="182">
        <f>IFERROR(_xll.qlIndexFixing(ONIndex1M,I2583,TRUE,_xll.ohTrigger(RecalcTrigger,Trigger1M)),NA())</f>
        <v>1.2855580189174987E-2</v>
      </c>
      <c r="O2583" s="44">
        <f>IFERROR(_xll.qlIndexFixing(ONIndex3M,I2583,TRUE,_xll.ohTrigger(RecalcTrigger,Trigger3M)),NA())</f>
        <v>1.3163327415677273E-2</v>
      </c>
      <c r="P2583" s="44">
        <f>IFERROR(_xll.qlIndexFixing(ONIndex6M,I2583,TRUE,_xll.ohTrigger(RecalcTrigger,Trigger6M)),NA())</f>
        <v>1.4895564117356486E-2</v>
      </c>
      <c r="Q2583" s="183">
        <f>IFERROR(_xll.qlIndexFixing(ONIndex1Y,I2583,TRUE,_xll.ohTrigger(RecalcTrigger,Trigger1Y)),NA())</f>
        <v>1.3896463826137406E-2</v>
      </c>
    </row>
    <row r="2584" spans="2:17" x14ac:dyDescent="0.2">
      <c r="B2584" s="39" t="s">
        <v>42</v>
      </c>
      <c r="D2584" s="42">
        <f>_xll.qlCalendarAdvance(Calendar,$D2583,B2584,"f",FALSE)</f>
        <v>57495</v>
      </c>
      <c r="E2584" s="177">
        <f>_xll.qlInterestRateIndexValueDate(IndexON,D2584)</f>
        <v>57495</v>
      </c>
      <c r="F2584" s="193">
        <f>IFERROR(_xll.qlIndexFixing(IndexON,D2584,TRUE,_xll.ohTrigger(RecalcTrigger,TriggerON)),NA())</f>
        <v>1.2931087765046811E-2</v>
      </c>
      <c r="H2584" s="42">
        <f>_xll.qlCalendarAdvance(Calendar,$H2583,B2584,"f",FALSE)</f>
        <v>57495</v>
      </c>
      <c r="I2584" s="177">
        <f>_xll.qlInterestRateIndexValueDate(Index1M,$H2584)</f>
        <v>57497</v>
      </c>
      <c r="J2584" s="182">
        <f>IFERROR(_xll.qlIndexFixing(Index1M,$H2584,TRUE,_xll.ohTrigger(RecalcTrigger,Trigger1M)),NA())</f>
        <v>1.2837281923436233E-2</v>
      </c>
      <c r="K2584" s="44">
        <f>IFERROR(_xll.qlIndexFixing(Index3M,H2584,TRUE,_xll.ohTrigger(RecalcTrigger,Trigger3M)),NA())</f>
        <v>1.3116136521024852E-2</v>
      </c>
      <c r="L2584" s="44">
        <f>IFERROR(_xll.qlIndexFixing(Index6M,$H2584,TRUE,_xll.ohTrigger(RecalcTrigger,Trigger6M)),NA())</f>
        <v>1.4843466277233246E-2</v>
      </c>
      <c r="M2584" s="183">
        <f>IFERROR(_xll.qlIndexFixing(Index1Y,$H2584,TRUE,_xll.ohTrigger(RecalcTrigger,Trigger1Y)),NA())</f>
        <v>1.3633699751666298E-2</v>
      </c>
      <c r="N2584" s="182">
        <f>IFERROR(_xll.qlIndexFixing(ONIndex1M,I2584,TRUE,_xll.ohTrigger(RecalcTrigger,Trigger1M)),NA())</f>
        <v>1.2845767819458231E-2</v>
      </c>
      <c r="O2584" s="44">
        <f>IFERROR(_xll.qlIndexFixing(ONIndex3M,I2584,TRUE,_xll.ohTrigger(RecalcTrigger,Trigger3M)),NA())</f>
        <v>1.3153414825168852E-2</v>
      </c>
      <c r="P2584" s="44">
        <f>IFERROR(_xll.qlIndexFixing(ONIndex6M,I2584,TRUE,_xll.ohTrigger(RecalcTrigger,Trigger6M)),NA())</f>
        <v>1.4888418707412754E-2</v>
      </c>
      <c r="Q2584" s="183">
        <f>IFERROR(_xll.qlIndexFixing(ONIndex1Y,I2584,TRUE,_xll.ohTrigger(RecalcTrigger,Trigger1Y)),NA())</f>
        <v>1.3882417878852138E-2</v>
      </c>
    </row>
    <row r="2585" spans="2:17" x14ac:dyDescent="0.2">
      <c r="B2585" s="39" t="s">
        <v>42</v>
      </c>
      <c r="D2585" s="42">
        <f>_xll.qlCalendarAdvance(Calendar,$D2584,B2585,"f",FALSE)</f>
        <v>57502</v>
      </c>
      <c r="E2585" s="177">
        <f>_xll.qlInterestRateIndexValueDate(IndexON,D2585)</f>
        <v>57502</v>
      </c>
      <c r="F2585" s="193">
        <f>IFERROR(_xll.qlIndexFixing(IndexON,D2585,TRUE,_xll.ohTrigger(RecalcTrigger,TriggerON)),NA())</f>
        <v>1.2920491066248374E-2</v>
      </c>
      <c r="H2585" s="42">
        <f>_xll.qlCalendarAdvance(Calendar,$H2584,B2585,"f",FALSE)</f>
        <v>57502</v>
      </c>
      <c r="I2585" s="177">
        <f>_xll.qlInterestRateIndexValueDate(Index1M,$H2585)</f>
        <v>57504</v>
      </c>
      <c r="J2585" s="182">
        <f>IFERROR(_xll.qlIndexFixing(Index1M,$H2585,TRUE,_xll.ohTrigger(RecalcTrigger,Trigger1M)),NA())</f>
        <v>1.282752450889537E-2</v>
      </c>
      <c r="K2585" s="44">
        <f>IFERROR(_xll.qlIndexFixing(Index3M,H2585,TRUE,_xll.ohTrigger(RecalcTrigger,Trigger3M)),NA())</f>
        <v>1.3106370839071541E-2</v>
      </c>
      <c r="L2585" s="44">
        <f>IFERROR(_xll.qlIndexFixing(Index6M,$H2585,TRUE,_xll.ohTrigger(RecalcTrigger,Trigger6M)),NA())</f>
        <v>1.4834929223916434E-2</v>
      </c>
      <c r="M2585" s="183">
        <f>IFERROR(_xll.qlIndexFixing(Index1Y,$H2585,TRUE,_xll.ohTrigger(RecalcTrigger,Trigger1Y)),NA())</f>
        <v>1.3620469283358017E-2</v>
      </c>
      <c r="N2585" s="182">
        <f>IFERROR(_xll.qlIndexFixing(ONIndex1M,I2585,TRUE,_xll.ohTrigger(RecalcTrigger,Trigger1M)),NA())</f>
        <v>1.2835980800263158E-2</v>
      </c>
      <c r="O2585" s="44">
        <f>IFERROR(_xll.qlIndexFixing(ONIndex3M,I2585,TRUE,_xll.ohTrigger(RecalcTrigger,Trigger3M)),NA())</f>
        <v>1.3143527397971866E-2</v>
      </c>
      <c r="P2585" s="44">
        <f>IFERROR(_xll.qlIndexFixing(ONIndex6M,I2585,TRUE,_xll.ohTrigger(RecalcTrigger,Trigger6M)),NA())</f>
        <v>1.4881176844063759E-2</v>
      </c>
      <c r="Q2585" s="183">
        <f>IFERROR(_xll.qlIndexFixing(ONIndex1Y,I2585,TRUE,_xll.ohTrigger(RecalcTrigger,Trigger1Y)),NA())</f>
        <v>1.386840777905185E-2</v>
      </c>
    </row>
    <row r="2586" spans="2:17" x14ac:dyDescent="0.2">
      <c r="B2586" s="39" t="s">
        <v>42</v>
      </c>
      <c r="D2586" s="42">
        <f>_xll.qlCalendarAdvance(Calendar,$D2585,B2586,"f",FALSE)</f>
        <v>57509</v>
      </c>
      <c r="E2586" s="177">
        <f>_xll.qlInterestRateIndexValueDate(IndexON,D2586)</f>
        <v>57509</v>
      </c>
      <c r="F2586" s="193">
        <f>IFERROR(_xll.qlIndexFixing(IndexON,D2586,TRUE,_xll.ohTrigger(RecalcTrigger,TriggerON)),NA())</f>
        <v>1.2909924866573164E-2</v>
      </c>
      <c r="H2586" s="42">
        <f>_xll.qlCalendarAdvance(Calendar,$H2585,B2586,"f",FALSE)</f>
        <v>57509</v>
      </c>
      <c r="I2586" s="177">
        <f>_xll.qlInterestRateIndexValueDate(Index1M,$H2586)</f>
        <v>57511</v>
      </c>
      <c r="J2586" s="182">
        <f>IFERROR(_xll.qlIndexFixing(Index1M,$H2586,TRUE,_xll.ohTrigger(RecalcTrigger,Trigger1M)),NA())</f>
        <v>1.2817792653303016E-2</v>
      </c>
      <c r="K2586" s="44">
        <f>IFERROR(_xll.qlIndexFixing(Index3M,H2586,TRUE,_xll.ohTrigger(RecalcTrigger,Trigger3M)),NA())</f>
        <v>1.3096630903362513E-2</v>
      </c>
      <c r="L2586" s="44">
        <f>IFERROR(_xll.qlIndexFixing(Index6M,$H2586,TRUE,_xll.ohTrigger(RecalcTrigger,Trigger6M)),NA())</f>
        <v>1.4826292827364147E-2</v>
      </c>
      <c r="M2586" s="183">
        <f>IFERROR(_xll.qlIndexFixing(Index1Y,$H2586,TRUE,_xll.ohTrigger(RecalcTrigger,Trigger1Y)),NA())</f>
        <v>1.3607277928392711E-2</v>
      </c>
      <c r="N2586" s="182">
        <f>IFERROR(_xll.qlIndexFixing(ONIndex1M,I2586,TRUE,_xll.ohTrigger(RecalcTrigger,Trigger1M)),NA())</f>
        <v>1.2826219198736055E-2</v>
      </c>
      <c r="O2586" s="44">
        <f>IFERROR(_xll.qlIndexFixing(ONIndex3M,I2586,TRUE,_xll.ohTrigger(RecalcTrigger,Trigger3M)),NA())</f>
        <v>1.313366520067305E-2</v>
      </c>
      <c r="P2586" s="44">
        <f>IFERROR(_xll.qlIndexFixing(ONIndex6M,I2586,TRUE,_xll.ohTrigger(RecalcTrigger,Trigger6M)),NA())</f>
        <v>1.4873838366638026E-2</v>
      </c>
      <c r="Q2586" s="183">
        <f>IFERROR(_xll.qlIndexFixing(ONIndex1Y,I2586,TRUE,_xll.ohTrigger(RecalcTrigger,Trigger1Y)),NA())</f>
        <v>1.3854433623219364E-2</v>
      </c>
    </row>
    <row r="2587" spans="2:17" x14ac:dyDescent="0.2">
      <c r="B2587" s="39" t="s">
        <v>42</v>
      </c>
      <c r="D2587" s="42">
        <f>_xll.qlCalendarAdvance(Calendar,$D2586,B2587,"f",FALSE)</f>
        <v>57516</v>
      </c>
      <c r="E2587" s="177">
        <f>_xll.qlInterestRateIndexValueDate(IndexON,D2587)</f>
        <v>57516</v>
      </c>
      <c r="F2587" s="193">
        <f>IFERROR(_xll.qlIndexFixing(IndexON,D2587,TRUE,_xll.ohTrigger(RecalcTrigger,TriggerON)),NA())</f>
        <v>1.2899389245477622E-2</v>
      </c>
      <c r="H2587" s="42">
        <f>_xll.qlCalendarAdvance(Calendar,$H2586,B2587,"f",FALSE)</f>
        <v>57516</v>
      </c>
      <c r="I2587" s="177">
        <f>_xll.qlInterestRateIndexValueDate(Index1M,$H2587)</f>
        <v>57518</v>
      </c>
      <c r="J2587" s="182">
        <f>IFERROR(_xll.qlIndexFixing(Index1M,$H2587,TRUE,_xll.ohTrigger(RecalcTrigger,Trigger1M)),NA())</f>
        <v>1.2808086424040107E-2</v>
      </c>
      <c r="K2587" s="44">
        <f>IFERROR(_xll.qlIndexFixing(Index3M,H2587,TRUE,_xll.ohTrigger(RecalcTrigger,Trigger3M)),NA())</f>
        <v>1.3086916780632474E-2</v>
      </c>
      <c r="L2587" s="44">
        <f>IFERROR(_xll.qlIndexFixing(Index6M,$H2587,TRUE,_xll.ohTrigger(RecalcTrigger,Trigger6M)),NA())</f>
        <v>1.4817556927080337E-2</v>
      </c>
      <c r="M2587" s="183">
        <f>IFERROR(_xll.qlIndexFixing(Index1Y,$H2587,TRUE,_xll.ohTrigger(RecalcTrigger,Trigger1Y)),NA())</f>
        <v>1.3594125782860924E-2</v>
      </c>
      <c r="N2587" s="182">
        <f>IFERROR(_xll.qlIndexFixing(ONIndex1M,I2587,TRUE,_xll.ohTrigger(RecalcTrigger,Trigger1M)),NA())</f>
        <v>1.28164830826627E-2</v>
      </c>
      <c r="O2587" s="44">
        <f>IFERROR(_xll.qlIndexFixing(ONIndex3M,I2587,TRUE,_xll.ohTrigger(RecalcTrigger,Trigger3M)),NA())</f>
        <v>1.312382830009895E-2</v>
      </c>
      <c r="P2587" s="44">
        <f>IFERROR(_xll.qlIndexFixing(ONIndex6M,I2587,TRUE,_xll.ohTrigger(RecalcTrigger,Trigger6M)),NA())</f>
        <v>1.4866403114783822E-2</v>
      </c>
      <c r="Q2587" s="183">
        <f>IFERROR(_xll.qlIndexFixing(ONIndex1Y,I2587,TRUE,_xll.ohTrigger(RecalcTrigger,Trigger1Y)),NA())</f>
        <v>1.3840495507198014E-2</v>
      </c>
    </row>
    <row r="2588" spans="2:17" x14ac:dyDescent="0.2">
      <c r="B2588" s="39" t="s">
        <v>42</v>
      </c>
      <c r="D2588" s="42">
        <f>_xll.qlCalendarAdvance(Calendar,$D2587,B2588,"f",FALSE)</f>
        <v>57523</v>
      </c>
      <c r="E2588" s="177">
        <f>_xll.qlInterestRateIndexValueDate(IndexON,D2588)</f>
        <v>57523</v>
      </c>
      <c r="F2588" s="193">
        <f>IFERROR(_xll.qlIndexFixing(IndexON,D2588,TRUE,_xll.ohTrigger(RecalcTrigger,TriggerON)),NA())</f>
        <v>1.2888884282018509E-2</v>
      </c>
      <c r="H2588" s="42">
        <f>_xll.qlCalendarAdvance(Calendar,$H2587,B2588,"f",FALSE)</f>
        <v>57523</v>
      </c>
      <c r="I2588" s="177">
        <f>_xll.qlInterestRateIndexValueDate(Index1M,$H2588)</f>
        <v>57525</v>
      </c>
      <c r="J2588" s="182">
        <f>IFERROR(_xll.qlIndexFixing(Index1M,$H2588,TRUE,_xll.ohTrigger(RecalcTrigger,Trigger1M)),NA())</f>
        <v>1.2797944180072129E-2</v>
      </c>
      <c r="K2588" s="44">
        <f>IFERROR(_xll.qlIndexFixing(Index3M,H2588,TRUE,_xll.ohTrigger(RecalcTrigger,Trigger3M)),NA())</f>
        <v>1.3078578234051379E-2</v>
      </c>
      <c r="L2588" s="44">
        <f>IFERROR(_xll.qlIndexFixing(Index6M,$H2588,TRUE,_xll.ohTrigger(RecalcTrigger,Trigger6M)),NA())</f>
        <v>1.4808721362588395E-2</v>
      </c>
      <c r="M2588" s="183">
        <f>IFERROR(_xll.qlIndexFixing(Index1Y,$H2588,TRUE,_xll.ohTrigger(RecalcTrigger,Trigger1Y)),NA())</f>
        <v>1.3582981135251035E-2</v>
      </c>
      <c r="N2588" s="182">
        <f>IFERROR(_xll.qlIndexFixing(ONIndex1M,I2588,TRUE,_xll.ohTrigger(RecalcTrigger,Trigger1M)),NA())</f>
        <v>1.2806772519269316E-2</v>
      </c>
      <c r="O2588" s="44">
        <f>IFERROR(_xll.qlIndexFixing(ONIndex3M,I2588,TRUE,_xll.ohTrigger(RecalcTrigger,Trigger3M)),NA())</f>
        <v>1.3114016763076108E-2</v>
      </c>
      <c r="P2588" s="44">
        <f>IFERROR(_xll.qlIndexFixing(ONIndex6M,I2588,TRUE,_xll.ohTrigger(RecalcTrigger,Trigger6M)),NA())</f>
        <v>1.4858870927749734E-2</v>
      </c>
      <c r="Q2588" s="183">
        <f>IFERROR(_xll.qlIndexFixing(ONIndex1Y,I2588,TRUE,_xll.ohTrigger(RecalcTrigger,Trigger1Y)),NA())</f>
        <v>1.3826593527870301E-2</v>
      </c>
    </row>
    <row r="2589" spans="2:17" x14ac:dyDescent="0.2">
      <c r="B2589" s="39" t="s">
        <v>42</v>
      </c>
      <c r="D2589" s="42">
        <f>_xll.qlCalendarAdvance(Calendar,$D2588,B2589,"f",FALSE)</f>
        <v>57530</v>
      </c>
      <c r="E2589" s="177">
        <f>_xll.qlInterestRateIndexValueDate(IndexON,D2589)</f>
        <v>57530</v>
      </c>
      <c r="F2589" s="193">
        <f>IFERROR(_xll.qlIndexFixing(IndexON,D2589,TRUE,_xll.ohTrigger(RecalcTrigger,TriggerON)),NA())</f>
        <v>1.2878410055892076E-2</v>
      </c>
      <c r="H2589" s="42">
        <f>_xll.qlCalendarAdvance(Calendar,$H2588,B2589,"f",FALSE)</f>
        <v>57530</v>
      </c>
      <c r="I2589" s="177">
        <f>_xll.qlInterestRateIndexValueDate(Index1M,$H2589)</f>
        <v>57532</v>
      </c>
      <c r="J2589" s="182">
        <f>IFERROR(_xll.qlIndexFixing(Index1M,$H2589,TRUE,_xll.ohTrigger(RecalcTrigger,Trigger1M)),NA())</f>
        <v>1.2788751114044431E-2</v>
      </c>
      <c r="K2589" s="44">
        <f>IFERROR(_xll.qlIndexFixing(Index3M,H2589,TRUE,_xll.ohTrigger(RecalcTrigger,Trigger3M)),NA())</f>
        <v>1.3067566241023513E-2</v>
      </c>
      <c r="L2589" s="44">
        <f>IFERROR(_xll.qlIndexFixing(Index6M,$H2589,TRUE,_xll.ohTrigger(RecalcTrigger,Trigger6M)),NA())</f>
        <v>1.4799785973427276E-2</v>
      </c>
      <c r="M2589" s="183">
        <f>IFERROR(_xll.qlIndexFixing(Index1Y,$H2589,TRUE,_xll.ohTrigger(RecalcTrigger,Trigger1Y)),NA())</f>
        <v>1.3567939504457704E-2</v>
      </c>
      <c r="N2589" s="182">
        <f>IFERROR(_xll.qlIndexFixing(ONIndex1M,I2589,TRUE,_xll.ohTrigger(RecalcTrigger,Trigger1M)),NA())</f>
        <v>1.2797087575782129E-2</v>
      </c>
      <c r="O2589" s="44">
        <f>IFERROR(_xll.qlIndexFixing(ONIndex3M,I2589,TRUE,_xll.ohTrigger(RecalcTrigger,Trigger3M)),NA())</f>
        <v>1.3104230655951454E-2</v>
      </c>
      <c r="P2589" s="44">
        <f>IFERROR(_xll.qlIndexFixing(ONIndex6M,I2589,TRUE,_xll.ohTrigger(RecalcTrigger,Trigger6M)),NA())</f>
        <v>1.4851241644944224E-2</v>
      </c>
      <c r="Q2589" s="183">
        <f>IFERROR(_xll.qlIndexFixing(ONIndex1Y,I2589,TRUE,_xll.ohTrigger(RecalcTrigger,Trigger1Y)),NA())</f>
        <v>1.3812727781079559E-2</v>
      </c>
    </row>
    <row r="2590" spans="2:17" x14ac:dyDescent="0.2">
      <c r="B2590" s="39" t="s">
        <v>42</v>
      </c>
      <c r="D2590" s="42">
        <f>_xll.qlCalendarAdvance(Calendar,$D2589,B2590,"f",FALSE)</f>
        <v>57537</v>
      </c>
      <c r="E2590" s="177">
        <f>_xll.qlInterestRateIndexValueDate(IndexON,D2590)</f>
        <v>57537</v>
      </c>
      <c r="F2590" s="193">
        <f>IFERROR(_xll.qlIndexFixing(IndexON,D2590,TRUE,_xll.ohTrigger(RecalcTrigger,TriggerON)),NA())</f>
        <v>1.2867966646235018E-2</v>
      </c>
      <c r="H2590" s="42">
        <f>_xll.qlCalendarAdvance(Calendar,$H2589,B2590,"f",FALSE)</f>
        <v>57537</v>
      </c>
      <c r="I2590" s="177">
        <f>_xll.qlInterestRateIndexValueDate(Index1M,$H2590)</f>
        <v>57539</v>
      </c>
      <c r="J2590" s="182">
        <f>IFERROR(_xll.qlIndexFixing(Index1M,$H2590,TRUE,_xll.ohTrigger(RecalcTrigger,Trigger1M)),NA())</f>
        <v>1.2779122168076125E-2</v>
      </c>
      <c r="K2590" s="44">
        <f>IFERROR(_xll.qlIndexFixing(Index3M,H2590,TRUE,_xll.ohTrigger(RecalcTrigger,Trigger3M)),NA())</f>
        <v>1.3057929957612294E-2</v>
      </c>
      <c r="L2590" s="44">
        <f>IFERROR(_xll.qlIndexFixing(Index6M,$H2590,TRUE,_xll.ohTrigger(RecalcTrigger,Trigger6M)),NA())</f>
        <v>1.4790750599155801E-2</v>
      </c>
      <c r="M2590" s="183">
        <f>IFERROR(_xll.qlIndexFixing(Index1Y,$H2590,TRUE,_xll.ohTrigger(RecalcTrigger,Trigger1Y)),NA())</f>
        <v>1.3554905563765186E-2</v>
      </c>
      <c r="N2590" s="182">
        <f>IFERROR(_xll.qlIndexFixing(ONIndex1M,I2590,TRUE,_xll.ohTrigger(RecalcTrigger,Trigger1M)),NA())</f>
        <v>1.2787428319587235E-2</v>
      </c>
      <c r="O2590" s="44">
        <f>IFERROR(_xll.qlIndexFixing(ONIndex3M,I2590,TRUE,_xll.ohTrigger(RecalcTrigger,Trigger3M)),NA())</f>
        <v>1.3094470045631468E-2</v>
      </c>
      <c r="P2590" s="44">
        <f>IFERROR(_xll.qlIndexFixing(ONIndex6M,I2590,TRUE,_xll.ohTrigger(RecalcTrigger,Trigger6M)),NA())</f>
        <v>1.4843515105855687E-2</v>
      </c>
      <c r="Q2590" s="183">
        <f>IFERROR(_xll.qlIndexFixing(ONIndex1Y,I2590,TRUE,_xll.ohTrigger(RecalcTrigger,Trigger1Y)),NA())</f>
        <v>1.3798898363388545E-2</v>
      </c>
    </row>
    <row r="2591" spans="2:17" x14ac:dyDescent="0.2">
      <c r="B2591" s="39" t="s">
        <v>42</v>
      </c>
      <c r="D2591" s="42">
        <f>_xll.qlCalendarAdvance(Calendar,$D2590,B2591,"f",FALSE)</f>
        <v>57544</v>
      </c>
      <c r="E2591" s="177">
        <f>_xll.qlInterestRateIndexValueDate(IndexON,D2591)</f>
        <v>57544</v>
      </c>
      <c r="F2591" s="193">
        <f>IFERROR(_xll.qlIndexFixing(IndexON,D2591,TRUE,_xll.ohTrigger(RecalcTrigger,TriggerON)),NA())</f>
        <v>1.2857554132503779E-2</v>
      </c>
      <c r="H2591" s="42">
        <f>_xll.qlCalendarAdvance(Calendar,$H2590,B2591,"f",FALSE)</f>
        <v>57544</v>
      </c>
      <c r="I2591" s="177">
        <f>_xll.qlInterestRateIndexValueDate(Index1M,$H2591)</f>
        <v>57546</v>
      </c>
      <c r="J2591" s="182">
        <f>IFERROR(_xll.qlIndexFixing(Index1M,$H2591,TRUE,_xll.ohTrigger(RecalcTrigger,Trigger1M)),NA())</f>
        <v>1.2769519117968756E-2</v>
      </c>
      <c r="K2591" s="44">
        <f>IFERROR(_xll.qlIndexFixing(Index3M,H2591,TRUE,_xll.ohTrigger(RecalcTrigger,Trigger3M)),NA())</f>
        <v>1.3048319754102717E-2</v>
      </c>
      <c r="L2591" s="44">
        <f>IFERROR(_xll.qlIndexFixing(Index6M,$H2591,TRUE,_xll.ohTrigger(RecalcTrigger,Trigger6M)),NA())</f>
        <v>1.4781615079350515E-2</v>
      </c>
      <c r="M2591" s="183">
        <f>IFERROR(_xll.qlIndexFixing(Index1Y,$H2591,TRUE,_xll.ohTrigger(RecalcTrigger,Trigger1Y)),NA())</f>
        <v>1.3541911216864237E-2</v>
      </c>
      <c r="N2591" s="182">
        <f>IFERROR(_xll.qlIndexFixing(ONIndex1M,I2591,TRUE,_xll.ohTrigger(RecalcTrigger,Trigger1M)),NA())</f>
        <v>1.2777794818310539E-2</v>
      </c>
      <c r="O2591" s="44">
        <f>IFERROR(_xll.qlIndexFixing(ONIndex3M,I2591,TRUE,_xll.ohTrigger(RecalcTrigger,Trigger3M)),NA())</f>
        <v>1.3084734998862757E-2</v>
      </c>
      <c r="P2591" s="44">
        <f>IFERROR(_xll.qlIndexFixing(ONIndex6M,I2591,TRUE,_xll.ohTrigger(RecalcTrigger,Trigger6M)),NA())</f>
        <v>1.4835691149652774E-2</v>
      </c>
      <c r="Q2591" s="183">
        <f>IFERROR(_xll.qlIndexFixing(ONIndex1Y,I2591,TRUE,_xll.ohTrigger(RecalcTrigger,Trigger1Y)),NA())</f>
        <v>1.3785105371040274E-2</v>
      </c>
    </row>
    <row r="2592" spans="2:17" x14ac:dyDescent="0.2">
      <c r="B2592" s="39" t="s">
        <v>42</v>
      </c>
      <c r="D2592" s="42">
        <f>_xll.qlCalendarAdvance(Calendar,$D2591,B2592,"f",FALSE)</f>
        <v>57551</v>
      </c>
      <c r="E2592" s="177">
        <f>_xll.qlInterestRateIndexValueDate(IndexON,D2592)</f>
        <v>57551</v>
      </c>
      <c r="F2592" s="193">
        <f>IFERROR(_xll.qlIndexFixing(IndexON,D2592,TRUE,_xll.ohTrigger(RecalcTrigger,TriggerON)),NA())</f>
        <v>1.2847172593755118E-2</v>
      </c>
      <c r="H2592" s="42">
        <f>_xll.qlCalendarAdvance(Calendar,$H2591,B2592,"f",FALSE)</f>
        <v>57551</v>
      </c>
      <c r="I2592" s="177">
        <f>_xll.qlInterestRateIndexValueDate(Index1M,$H2592)</f>
        <v>57553</v>
      </c>
      <c r="J2592" s="182">
        <f>IFERROR(_xll.qlIndexFixing(Index1M,$H2592,TRUE,_xll.ohTrigger(RecalcTrigger,Trigger1M)),NA())</f>
        <v>1.2759942031113582E-2</v>
      </c>
      <c r="K2592" s="44">
        <f>IFERROR(_xll.qlIndexFixing(Index3M,H2592,TRUE,_xll.ohTrigger(RecalcTrigger,Trigger3M)),NA())</f>
        <v>1.3038735697229487E-2</v>
      </c>
      <c r="L2592" s="44">
        <f>IFERROR(_xll.qlIndexFixing(Index6M,$H2592,TRUE,_xll.ohTrigger(RecalcTrigger,Trigger6M)),NA())</f>
        <v>1.4772379253605677E-2</v>
      </c>
      <c r="M2592" s="183">
        <f>IFERROR(_xll.qlIndexFixing(Index1Y,$H2592,TRUE,_xll.ohTrigger(RecalcTrigger,Trigger1Y)),NA())</f>
        <v>1.3528956559842356E-2</v>
      </c>
      <c r="N2592" s="182">
        <f>IFERROR(_xll.qlIndexFixing(ONIndex1M,I2592,TRUE,_xll.ohTrigger(RecalcTrigger,Trigger1M)),NA())</f>
        <v>1.2768187139178266E-2</v>
      </c>
      <c r="O2592" s="44">
        <f>IFERROR(_xll.qlIndexFixing(ONIndex3M,I2592,TRUE,_xll.ohTrigger(RecalcTrigger,Trigger3M)),NA())</f>
        <v>1.3075025582311994E-2</v>
      </c>
      <c r="P2592" s="44">
        <f>IFERROR(_xll.qlIndexFixing(ONIndex6M,I2592,TRUE,_xll.ohTrigger(RecalcTrigger,Trigger6M)),NA())</f>
        <v>1.4827769616223563E-2</v>
      </c>
      <c r="Q2592" s="183">
        <f>IFERROR(_xll.qlIndexFixing(ONIndex1Y,I2592,TRUE,_xll.ohTrigger(RecalcTrigger,Trigger1Y)),NA())</f>
        <v>1.3771348900357694E-2</v>
      </c>
    </row>
    <row r="2593" spans="2:17" x14ac:dyDescent="0.2">
      <c r="B2593" s="39" t="s">
        <v>42</v>
      </c>
      <c r="D2593" s="42">
        <f>_xll.qlCalendarAdvance(Calendar,$D2592,B2593,"f",FALSE)</f>
        <v>57558</v>
      </c>
      <c r="E2593" s="177">
        <f>_xll.qlInterestRateIndexValueDate(IndexON,D2593)</f>
        <v>57558</v>
      </c>
      <c r="F2593" s="193">
        <f>IFERROR(_xll.qlIndexFixing(IndexON,D2593,TRUE,_xll.ohTrigger(RecalcTrigger,TriggerON)),NA())</f>
        <v>1.2836822109765222E-2</v>
      </c>
      <c r="H2593" s="42">
        <f>_xll.qlCalendarAdvance(Calendar,$H2592,B2593,"f",FALSE)</f>
        <v>57558</v>
      </c>
      <c r="I2593" s="177">
        <f>_xll.qlInterestRateIndexValueDate(Index1M,$H2593)</f>
        <v>57560</v>
      </c>
      <c r="J2593" s="182">
        <f>IFERROR(_xll.qlIndexFixing(Index1M,$H2593,TRUE,_xll.ohTrigger(RecalcTrigger,Trigger1M)),NA())</f>
        <v>1.2750390974891541E-2</v>
      </c>
      <c r="K2593" s="44">
        <f>IFERROR(_xll.qlIndexFixing(Index3M,H2593,TRUE,_xll.ohTrigger(RecalcTrigger,Trigger3M)),NA())</f>
        <v>1.3029177853724754E-2</v>
      </c>
      <c r="L2593" s="44">
        <f>IFERROR(_xll.qlIndexFixing(Index6M,$H2593,TRUE,_xll.ohTrigger(RecalcTrigger,Trigger6M)),NA())</f>
        <v>1.476304296153628E-2</v>
      </c>
      <c r="M2593" s="183">
        <f>IFERROR(_xll.qlIndexFixing(Index1Y,$H2593,TRUE,_xll.ohTrigger(RecalcTrigger,Trigger1Y)),NA())</f>
        <v>1.3516041688788345E-2</v>
      </c>
      <c r="N2593" s="182">
        <f>IFERROR(_xll.qlIndexFixing(ONIndex1M,I2593,TRUE,_xll.ohTrigger(RecalcTrigger,Trigger1M)),NA())</f>
        <v>1.2758605349416641E-2</v>
      </c>
      <c r="O2593" s="44">
        <f>IFERROR(_xll.qlIndexFixing(ONIndex3M,I2593,TRUE,_xll.ohTrigger(RecalcTrigger,Trigger3M)),NA())</f>
        <v>1.3065341862805724E-2</v>
      </c>
      <c r="P2593" s="44">
        <f>IFERROR(_xll.qlIndexFixing(ONIndex6M,I2593,TRUE,_xll.ohTrigger(RecalcTrigger,Trigger6M)),NA())</f>
        <v>1.4819750344576832E-2</v>
      </c>
      <c r="Q2593" s="183">
        <f>IFERROR(_xll.qlIndexFixing(ONIndex1Y,I2593,TRUE,_xll.ohTrigger(RecalcTrigger,Trigger1Y)),NA())</f>
        <v>1.3757629047583819E-2</v>
      </c>
    </row>
    <row r="2594" spans="2:17" x14ac:dyDescent="0.2">
      <c r="B2594" s="39" t="s">
        <v>42</v>
      </c>
      <c r="D2594" s="42">
        <f>_xll.qlCalendarAdvance(Calendar,$D2593,B2594,"f",FALSE)</f>
        <v>57565</v>
      </c>
      <c r="E2594" s="177">
        <f>_xll.qlInterestRateIndexValueDate(IndexON,D2594)</f>
        <v>57565</v>
      </c>
      <c r="F2594" s="193">
        <f>IFERROR(_xll.qlIndexFixing(IndexON,D2594,TRUE,_xll.ohTrigger(RecalcTrigger,TriggerON)),NA())</f>
        <v>1.2826502759510916E-2</v>
      </c>
      <c r="H2594" s="42">
        <f>_xll.qlCalendarAdvance(Calendar,$H2593,B2594,"f",FALSE)</f>
        <v>57565</v>
      </c>
      <c r="I2594" s="177">
        <f>_xll.qlInterestRateIndexValueDate(Index1M,$H2594)</f>
        <v>57567</v>
      </c>
      <c r="J2594" s="182">
        <f>IFERROR(_xll.qlIndexFixing(Index1M,$H2594,TRUE,_xll.ohTrigger(RecalcTrigger,Trigger1M)),NA())</f>
        <v>1.2740866016683571E-2</v>
      </c>
      <c r="K2594" s="44">
        <f>IFERROR(_xll.qlIndexFixing(Index3M,H2594,TRUE,_xll.ohTrigger(RecalcTrigger,Trigger3M)),NA())</f>
        <v>1.3019646290318118E-2</v>
      </c>
      <c r="L2594" s="44">
        <f>IFERROR(_xll.qlIndexFixing(Index6M,$H2594,TRUE,_xll.ohTrigger(RecalcTrigger,Trigger6M)),NA())</f>
        <v>1.4753606042773742E-2</v>
      </c>
      <c r="M2594" s="183">
        <f>IFERROR(_xll.qlIndexFixing(Index1Y,$H2594,TRUE,_xll.ohTrigger(RecalcTrigger,Trigger1Y)),NA())</f>
        <v>1.3503166699789487E-2</v>
      </c>
      <c r="N2594" s="182">
        <f>IFERROR(_xll.qlIndexFixing(ONIndex1M,I2594,TRUE,_xll.ohTrigger(RecalcTrigger,Trigger1M)),NA())</f>
        <v>1.2749049516571631E-2</v>
      </c>
      <c r="O2594" s="44">
        <f>IFERROR(_xll.qlIndexFixing(ONIndex3M,I2594,TRUE,_xll.ohTrigger(RecalcTrigger,Trigger3M)),NA())</f>
        <v>1.3055683906690874E-2</v>
      </c>
      <c r="P2594" s="44">
        <f>IFERROR(_xll.qlIndexFixing(ONIndex6M,I2594,TRUE,_xll.ohTrigger(RecalcTrigger,Trigger6M)),NA())</f>
        <v>1.4811633174200978E-2</v>
      </c>
      <c r="Q2594" s="183">
        <f>IFERROR(_xll.qlIndexFixing(ONIndex1Y,I2594,TRUE,_xll.ohTrigger(RecalcTrigger,Trigger1Y)),NA())</f>
        <v>1.3743945909121535E-2</v>
      </c>
    </row>
    <row r="2595" spans="2:17" x14ac:dyDescent="0.2">
      <c r="B2595" s="39" t="s">
        <v>42</v>
      </c>
      <c r="D2595" s="42">
        <f>_xll.qlCalendarAdvance(Calendar,$D2594,B2595,"f",FALSE)</f>
        <v>57572</v>
      </c>
      <c r="E2595" s="177">
        <f>_xll.qlInterestRateIndexValueDate(IndexON,D2595)</f>
        <v>57572</v>
      </c>
      <c r="F2595" s="193">
        <f>IFERROR(_xll.qlIndexFixing(IndexON,D2595,TRUE,_xll.ohTrigger(RecalcTrigger,TriggerON)),NA())</f>
        <v>1.2816214622528577E-2</v>
      </c>
      <c r="H2595" s="42">
        <f>_xll.qlCalendarAdvance(Calendar,$H2594,B2595,"f",FALSE)</f>
        <v>57572</v>
      </c>
      <c r="I2595" s="177">
        <f>_xll.qlInterestRateIndexValueDate(Index1M,$H2595)</f>
        <v>57574</v>
      </c>
      <c r="J2595" s="182">
        <f>IFERROR(_xll.qlIndexFixing(Index1M,$H2595,TRUE,_xll.ohTrigger(RecalcTrigger,Trigger1M)),NA())</f>
        <v>1.2731367223870615E-2</v>
      </c>
      <c r="K2595" s="44">
        <f>IFERROR(_xll.qlIndexFixing(Index3M,H2595,TRUE,_xll.ohTrigger(RecalcTrigger,Trigger3M)),NA())</f>
        <v>1.3010141073740881E-2</v>
      </c>
      <c r="L2595" s="44">
        <f>IFERROR(_xll.qlIndexFixing(Index6M,$H2595,TRUE,_xll.ohTrigger(RecalcTrigger,Trigger6M)),NA())</f>
        <v>1.4744068336968062E-2</v>
      </c>
      <c r="M2595" s="183">
        <f>IFERROR(_xll.qlIndexFixing(Index1Y,$H2595,TRUE,_xll.ohTrigger(RecalcTrigger,Trigger1Y)),NA())</f>
        <v>1.3490331688933715E-2</v>
      </c>
      <c r="N2595" s="182">
        <f>IFERROR(_xll.qlIndexFixing(ONIndex1M,I2595,TRUE,_xll.ohTrigger(RecalcTrigger,Trigger1M)),NA())</f>
        <v>1.273951970810927E-2</v>
      </c>
      <c r="O2595" s="44">
        <f>IFERROR(_xll.qlIndexFixing(ONIndex3M,I2595,TRUE,_xll.ohTrigger(RecalcTrigger,Trigger3M)),NA())</f>
        <v>1.3046051780873924E-2</v>
      </c>
      <c r="P2595" s="44">
        <f>IFERROR(_xll.qlIndexFixing(ONIndex6M,I2595,TRUE,_xll.ohTrigger(RecalcTrigger,Trigger6M)),NA())</f>
        <v>1.480341794450446E-2</v>
      </c>
      <c r="Q2595" s="183">
        <f>IFERROR(_xll.qlIndexFixing(ONIndex1Y,I2595,TRUE,_xll.ohTrigger(RecalcTrigger,Trigger1Y)),NA())</f>
        <v>1.3730299581293792E-2</v>
      </c>
    </row>
    <row r="2596" spans="2:17" x14ac:dyDescent="0.2">
      <c r="B2596" s="39" t="s">
        <v>42</v>
      </c>
      <c r="D2596" s="42">
        <f>_xll.qlCalendarAdvance(Calendar,$D2595,B2596,"f",FALSE)</f>
        <v>57579</v>
      </c>
      <c r="E2596" s="177">
        <f>_xll.qlInterestRateIndexValueDate(IndexON,D2596)</f>
        <v>57579</v>
      </c>
      <c r="F2596" s="193">
        <f>IFERROR(_xll.qlIndexFixing(IndexON,D2596,TRUE,_xll.ohTrigger(RecalcTrigger,TriggerON)),NA())</f>
        <v>1.2805957778114774E-2</v>
      </c>
      <c r="H2596" s="42">
        <f>_xll.qlCalendarAdvance(Calendar,$H2595,B2596,"f",FALSE)</f>
        <v>57579</v>
      </c>
      <c r="I2596" s="177">
        <f>_xll.qlInterestRateIndexValueDate(Index1M,$H2596)</f>
        <v>57581</v>
      </c>
      <c r="J2596" s="182">
        <f>IFERROR(_xll.qlIndexFixing(Index1M,$H2596,TRUE,_xll.ohTrigger(RecalcTrigger,Trigger1M)),NA())</f>
        <v>1.2721894663843923E-2</v>
      </c>
      <c r="K2596" s="44">
        <f>IFERROR(_xll.qlIndexFixing(Index3M,H2596,TRUE,_xll.ohTrigger(RecalcTrigger,Trigger3M)),NA())</f>
        <v>1.3000662270723495E-2</v>
      </c>
      <c r="L2596" s="44">
        <f>IFERROR(_xll.qlIndexFixing(Index6M,$H2596,TRUE,_xll.ohTrigger(RecalcTrigger,Trigger6M)),NA())</f>
        <v>1.4734429683787381E-2</v>
      </c>
      <c r="M2596" s="183">
        <f>IFERROR(_xll.qlIndexFixing(Index1Y,$H2596,TRUE,_xll.ohTrigger(RecalcTrigger,Trigger1Y)),NA())</f>
        <v>1.3477536752307435E-2</v>
      </c>
      <c r="N2596" s="182">
        <f>IFERROR(_xll.qlIndexFixing(ONIndex1M,I2596,TRUE,_xll.ohTrigger(RecalcTrigger,Trigger1M)),NA())</f>
        <v>1.2730015991095911E-2</v>
      </c>
      <c r="O2596" s="44">
        <f>IFERROR(_xll.qlIndexFixing(ONIndex3M,I2596,TRUE,_xll.ohTrigger(RecalcTrigger,Trigger3M)),NA())</f>
        <v>1.3036445552181419E-2</v>
      </c>
      <c r="P2596" s="44">
        <f>IFERROR(_xll.qlIndexFixing(ONIndex6M,I2596,TRUE,_xll.ohTrigger(RecalcTrigger,Trigger6M)),NA())</f>
        <v>1.4795104495055611E-2</v>
      </c>
      <c r="Q2596" s="183">
        <f>IFERROR(_xll.qlIndexFixing(ONIndex1Y,I2596,TRUE,_xll.ohTrigger(RecalcTrigger,Trigger1Y)),NA())</f>
        <v>1.3716690160183731E-2</v>
      </c>
    </row>
    <row r="2597" spans="2:17" x14ac:dyDescent="0.2">
      <c r="B2597" s="39" t="s">
        <v>42</v>
      </c>
      <c r="D2597" s="42">
        <f>_xll.qlCalendarAdvance(Calendar,$D2596,B2597,"f",FALSE)</f>
        <v>57586</v>
      </c>
      <c r="E2597" s="177">
        <f>_xll.qlInterestRateIndexValueDate(IndexON,D2597)</f>
        <v>57586</v>
      </c>
      <c r="F2597" s="193">
        <f>IFERROR(_xll.qlIndexFixing(IndexON,D2597,TRUE,_xll.ohTrigger(RecalcTrigger,TriggerON)),NA())</f>
        <v>1.2795732305646013E-2</v>
      </c>
      <c r="H2597" s="42">
        <f>_xll.qlCalendarAdvance(Calendar,$H2596,B2597,"f",FALSE)</f>
        <v>57586</v>
      </c>
      <c r="I2597" s="177">
        <f>_xll.qlInterestRateIndexValueDate(Index1M,$H2597)</f>
        <v>57588</v>
      </c>
      <c r="J2597" s="182">
        <f>IFERROR(_xll.qlIndexFixing(Index1M,$H2597,TRUE,_xll.ohTrigger(RecalcTrigger,Trigger1M)),NA())</f>
        <v>1.2713793115732841E-2</v>
      </c>
      <c r="K2597" s="44">
        <f>IFERROR(_xll.qlIndexFixing(Index3M,H2597,TRUE,_xll.ohTrigger(RecalcTrigger,Trigger3M)),NA())</f>
        <v>1.2992518089356395E-2</v>
      </c>
      <c r="L2597" s="44">
        <f>IFERROR(_xll.qlIndexFixing(Index6M,$H2597,TRUE,_xll.ohTrigger(RecalcTrigger,Trigger6M)),NA())</f>
        <v>1.4726407190166515E-2</v>
      </c>
      <c r="M2597" s="183">
        <f>IFERROR(_xll.qlIndexFixing(Index1Y,$H2597,TRUE,_xll.ohTrigger(RecalcTrigger,Trigger1Y)),NA())</f>
        <v>1.3466684764851976E-2</v>
      </c>
      <c r="N2597" s="182">
        <f>IFERROR(_xll.qlIndexFixing(ONIndex1M,I2597,TRUE,_xll.ohTrigger(RecalcTrigger,Trigger1M)),NA())</f>
        <v>1.2720538433077522E-2</v>
      </c>
      <c r="O2597" s="44">
        <f>IFERROR(_xll.qlIndexFixing(ONIndex3M,I2597,TRUE,_xll.ohTrigger(RecalcTrigger,Trigger3M)),NA())</f>
        <v>1.3026865287040224E-2</v>
      </c>
      <c r="P2597" s="44">
        <f>IFERROR(_xll.qlIndexFixing(ONIndex6M,I2597,TRUE,_xll.ohTrigger(RecalcTrigger,Trigger6M)),NA())</f>
        <v>1.4786692665103018E-2</v>
      </c>
      <c r="Q2597" s="183">
        <f>IFERROR(_xll.qlIndexFixing(ONIndex1Y,I2597,TRUE,_xll.ohTrigger(RecalcTrigger,Trigger1Y)),NA())</f>
        <v>1.3703117742114301E-2</v>
      </c>
    </row>
    <row r="2598" spans="2:17" x14ac:dyDescent="0.2">
      <c r="B2598" s="39" t="s">
        <v>42</v>
      </c>
      <c r="D2598" s="42">
        <f>_xll.qlCalendarAdvance(Calendar,$D2597,B2598,"f",FALSE)</f>
        <v>57593</v>
      </c>
      <c r="E2598" s="177">
        <f>_xll.qlInterestRateIndexValueDate(IndexON,D2598)</f>
        <v>57593</v>
      </c>
      <c r="F2598" s="193">
        <f>IFERROR(_xll.qlIndexFixing(IndexON,D2598,TRUE,_xll.ohTrigger(RecalcTrigger,TriggerON)),NA())</f>
        <v>1.2785538284338926E-2</v>
      </c>
      <c r="H2598" s="42">
        <f>_xll.qlCalendarAdvance(Calendar,$H2597,B2598,"f",FALSE)</f>
        <v>57593</v>
      </c>
      <c r="I2598" s="177">
        <f>_xll.qlInterestRateIndexValueDate(Index1M,$H2598)</f>
        <v>57595</v>
      </c>
      <c r="J2598" s="182">
        <f>IFERROR(_xll.qlIndexFixing(Index1M,$H2598,TRUE,_xll.ohTrigger(RecalcTrigger,Trigger1M)),NA())</f>
        <v>1.2703028511667939E-2</v>
      </c>
      <c r="K2598" s="44">
        <f>IFERROR(_xll.qlIndexFixing(Index3M,H2598,TRUE,_xll.ohTrigger(RecalcTrigger,Trigger3M)),NA())</f>
        <v>1.2983087606893767E-2</v>
      </c>
      <c r="L2598" s="44">
        <f>IFERROR(_xll.qlIndexFixing(Index6M,$H2598,TRUE,_xll.ohTrigger(RecalcTrigger,Trigger6M)),NA())</f>
        <v>1.4716596911089466E-2</v>
      </c>
      <c r="M2598" s="183">
        <f>IFERROR(_xll.qlIndexFixing(Index1Y,$H2598,TRUE,_xll.ohTrigger(RecalcTrigger,Trigger1Y)),NA())</f>
        <v>1.3452067486093781E-2</v>
      </c>
      <c r="N2598" s="182">
        <f>IFERROR(_xll.qlIndexFixing(ONIndex1M,I2598,TRUE,_xll.ohTrigger(RecalcTrigger,Trigger1M)),NA())</f>
        <v>1.2711087101600071E-2</v>
      </c>
      <c r="O2598" s="44">
        <f>IFERROR(_xll.qlIndexFixing(ONIndex3M,I2598,TRUE,_xll.ohTrigger(RecalcTrigger,Trigger3M)),NA())</f>
        <v>1.3017311052356817E-2</v>
      </c>
      <c r="P2598" s="44">
        <f>IFERROR(_xll.qlIndexFixing(ONIndex6M,I2598,TRUE,_xll.ohTrigger(RecalcTrigger,Trigger6M)),NA())</f>
        <v>1.4778182294135078E-2</v>
      </c>
      <c r="Q2598" s="183">
        <f>IFERROR(_xll.qlIndexFixing(ONIndex1Y,I2598,TRUE,_xll.ohTrigger(RecalcTrigger,Trigger1Y)),NA())</f>
        <v>1.3689582423888069E-2</v>
      </c>
    </row>
    <row r="2599" spans="2:17" x14ac:dyDescent="0.2">
      <c r="B2599" s="39" t="s">
        <v>42</v>
      </c>
      <c r="D2599" s="42">
        <f>_xll.qlCalendarAdvance(Calendar,$D2598,B2599,"f",FALSE)</f>
        <v>57600</v>
      </c>
      <c r="E2599" s="177">
        <f>_xll.qlInterestRateIndexValueDate(IndexON,D2599)</f>
        <v>57600</v>
      </c>
      <c r="F2599" s="193">
        <f>IFERROR(_xll.qlIndexFixing(IndexON,D2599,TRUE,_xll.ohTrigger(RecalcTrigger,TriggerON)),NA())</f>
        <v>1.2775375793649957E-2</v>
      </c>
      <c r="H2599" s="42">
        <f>_xll.qlCalendarAdvance(Calendar,$H2598,B2599,"f",FALSE)</f>
        <v>57600</v>
      </c>
      <c r="I2599" s="177">
        <f>_xll.qlInterestRateIndexValueDate(Index1M,$H2599)</f>
        <v>57602</v>
      </c>
      <c r="J2599" s="182">
        <f>IFERROR(_xll.qlIndexFixing(Index1M,$H2599,TRUE,_xll.ohTrigger(RecalcTrigger,Trigger1M)),NA())</f>
        <v>1.2693635054283104E-2</v>
      </c>
      <c r="K2599" s="44">
        <f>IFERROR(_xll.qlIndexFixing(Index3M,H2599,TRUE,_xll.ohTrigger(RecalcTrigger,Trigger3M)),NA())</f>
        <v>1.2973683720275787E-2</v>
      </c>
      <c r="L2599" s="44">
        <f>IFERROR(_xll.qlIndexFixing(Index6M,$H2599,TRUE,_xll.ohTrigger(RecalcTrigger,Trigger6M)),NA())</f>
        <v>1.4706685264984937E-2</v>
      </c>
      <c r="M2599" s="183">
        <f>IFERROR(_xll.qlIndexFixing(Index1Y,$H2599,TRUE,_xll.ohTrigger(RecalcTrigger,Trigger1Y)),NA())</f>
        <v>1.3439393348679442E-2</v>
      </c>
      <c r="N2599" s="182">
        <f>IFERROR(_xll.qlIndexFixing(ONIndex1M,I2599,TRUE,_xll.ohTrigger(RecalcTrigger,Trigger1M)),NA())</f>
        <v>1.2701662063729913E-2</v>
      </c>
      <c r="O2599" s="44">
        <f>IFERROR(_xll.qlIndexFixing(ONIndex3M,I2599,TRUE,_xll.ohTrigger(RecalcTrigger,Trigger3M)),NA())</f>
        <v>1.3007782914957744E-2</v>
      </c>
      <c r="P2599" s="44">
        <f>IFERROR(_xll.qlIndexFixing(ONIndex6M,I2599,TRUE,_xll.ohTrigger(RecalcTrigger,Trigger6M)),NA())</f>
        <v>1.4769573221720123E-2</v>
      </c>
      <c r="Q2599" s="183">
        <f>IFERROR(_xll.qlIndexFixing(ONIndex1Y,I2599,TRUE,_xll.ohTrigger(RecalcTrigger,Trigger1Y)),NA())</f>
        <v>1.3676084301268432E-2</v>
      </c>
    </row>
    <row r="2600" spans="2:17" x14ac:dyDescent="0.2">
      <c r="B2600" s="39" t="s">
        <v>42</v>
      </c>
      <c r="D2600" s="42">
        <f>_xll.qlCalendarAdvance(Calendar,$D2599,B2600,"f",FALSE)</f>
        <v>57607</v>
      </c>
      <c r="E2600" s="177">
        <f>_xll.qlInterestRateIndexValueDate(IndexON,D2600)</f>
        <v>57607</v>
      </c>
      <c r="F2600" s="193">
        <f>IFERROR(_xll.qlIndexFixing(IndexON,D2600,TRUE,_xll.ohTrigger(RecalcTrigger,TriggerON)),NA())</f>
        <v>1.2765244912875673E-2</v>
      </c>
      <c r="H2600" s="42">
        <f>_xll.qlCalendarAdvance(Calendar,$H2599,B2600,"f",FALSE)</f>
        <v>57607</v>
      </c>
      <c r="I2600" s="177">
        <f>_xll.qlInterestRateIndexValueDate(Index1M,$H2600)</f>
        <v>57609</v>
      </c>
      <c r="J2600" s="182">
        <f>IFERROR(_xll.qlIndexFixing(Index1M,$H2600,TRUE,_xll.ohTrigger(RecalcTrigger,Trigger1M)),NA())</f>
        <v>1.2684268099218608E-2</v>
      </c>
      <c r="K2600" s="44">
        <f>IFERROR(_xll.qlIndexFixing(Index3M,H2600,TRUE,_xll.ohTrigger(RecalcTrigger,Trigger3M)),NA())</f>
        <v>1.2964306496229738E-2</v>
      </c>
      <c r="L2600" s="44">
        <f>IFERROR(_xll.qlIndexFixing(Index6M,$H2600,TRUE,_xll.ohTrigger(RecalcTrigger,Trigger6M)),NA())</f>
        <v>1.4696672091584225E-2</v>
      </c>
      <c r="M2600" s="183">
        <f>IFERROR(_xll.qlIndexFixing(Index1Y,$H2600,TRUE,_xll.ohTrigger(RecalcTrigger,Trigger1Y)),NA())</f>
        <v>1.3426759669842627E-2</v>
      </c>
      <c r="N2600" s="182">
        <f>IFERROR(_xll.qlIndexFixing(ONIndex1M,I2600,TRUE,_xll.ohTrigger(RecalcTrigger,Trigger1M)),NA())</f>
        <v>1.269226338709295E-2</v>
      </c>
      <c r="O2600" s="44">
        <f>IFERROR(_xll.qlIndexFixing(ONIndex3M,I2600,TRUE,_xll.ohTrigger(RecalcTrigger,Trigger3M)),NA())</f>
        <v>1.299828094103006E-2</v>
      </c>
      <c r="P2600" s="44">
        <f>IFERROR(_xll.qlIndexFixing(ONIndex6M,I2600,TRUE,_xll.ohTrigger(RecalcTrigger,Trigger6M)),NA())</f>
        <v>1.4760865286866931E-2</v>
      </c>
      <c r="Q2600" s="183">
        <f>IFERROR(_xll.qlIndexFixing(ONIndex1Y,I2600,TRUE,_xll.ohTrigger(RecalcTrigger,Trigger1Y)),NA())</f>
        <v>1.3662623470738211E-2</v>
      </c>
    </row>
    <row r="2601" spans="2:17" x14ac:dyDescent="0.2">
      <c r="B2601" s="39" t="s">
        <v>42</v>
      </c>
      <c r="D2601" s="42">
        <f>_xll.qlCalendarAdvance(Calendar,$D2600,B2601,"f",FALSE)</f>
        <v>57614</v>
      </c>
      <c r="E2601" s="177">
        <f>_xll.qlInterestRateIndexValueDate(IndexON,D2601)</f>
        <v>57614</v>
      </c>
      <c r="F2601" s="193">
        <f>IFERROR(_xll.qlIndexFixing(IndexON,D2601,TRUE,_xll.ohTrigger(RecalcTrigger,TriggerON)),NA())</f>
        <v>1.2755145721312644E-2</v>
      </c>
      <c r="H2601" s="42">
        <f>_xll.qlCalendarAdvance(Calendar,$H2600,B2601,"f",FALSE)</f>
        <v>57614</v>
      </c>
      <c r="I2601" s="177">
        <f>_xll.qlInterestRateIndexValueDate(Index1M,$H2601)</f>
        <v>57616</v>
      </c>
      <c r="J2601" s="182">
        <f>IFERROR(_xll.qlIndexFixing(Index1M,$H2601,TRUE,_xll.ohTrigger(RecalcTrigger,Trigger1M)),NA())</f>
        <v>1.2674044460657573E-2</v>
      </c>
      <c r="K2601" s="44">
        <f>IFERROR(_xll.qlIndexFixing(Index3M,H2601,TRUE,_xll.ohTrigger(RecalcTrigger,Trigger3M)),NA())</f>
        <v>1.2953666794628156E-2</v>
      </c>
      <c r="L2601" s="44">
        <f>IFERROR(_xll.qlIndexFixing(Index6M,$H2601,TRUE,_xll.ohTrigger(RecalcTrigger,Trigger6M)),NA())</f>
        <v>1.4686098202981956E-2</v>
      </c>
      <c r="M2601" s="183">
        <f>IFERROR(_xll.qlIndexFixing(Index1Y,$H2601,TRUE,_xll.ohTrigger(RecalcTrigger,Trigger1Y)),NA())</f>
        <v>1.3414166545670181E-2</v>
      </c>
      <c r="N2601" s="182">
        <f>IFERROR(_xll.qlIndexFixing(ONIndex1M,I2601,TRUE,_xll.ohTrigger(RecalcTrigger,Trigger1M)),NA())</f>
        <v>1.2682891138755537E-2</v>
      </c>
      <c r="O2601" s="44">
        <f>IFERROR(_xll.qlIndexFixing(ONIndex3M,I2601,TRUE,_xll.ohTrigger(RecalcTrigger,Trigger3M)),NA())</f>
        <v>1.2988805197799991E-2</v>
      </c>
      <c r="P2601" s="44">
        <f>IFERROR(_xll.qlIndexFixing(ONIndex6M,I2601,TRUE,_xll.ohTrigger(RecalcTrigger,Trigger6M)),NA())</f>
        <v>1.4752058329303708E-2</v>
      </c>
      <c r="Q2601" s="183">
        <f>IFERROR(_xll.qlIndexFixing(ONIndex1Y,I2601,TRUE,_xll.ohTrigger(RecalcTrigger,Trigger1Y)),NA())</f>
        <v>1.3649200028620356E-2</v>
      </c>
    </row>
    <row r="2602" spans="2:17" x14ac:dyDescent="0.2">
      <c r="B2602" s="39" t="s">
        <v>42</v>
      </c>
      <c r="D2602" s="42">
        <f>_xll.qlCalendarAdvance(Calendar,$D2601,B2602,"f",FALSE)</f>
        <v>57621</v>
      </c>
      <c r="E2602" s="177">
        <f>_xll.qlInterestRateIndexValueDate(IndexON,D2602)</f>
        <v>57621</v>
      </c>
      <c r="F2602" s="193">
        <f>IFERROR(_xll.qlIndexFixing(IndexON,D2602,TRUE,_xll.ohTrigger(RecalcTrigger,TriggerON)),NA())</f>
        <v>1.2745078298577184E-2</v>
      </c>
      <c r="H2602" s="42">
        <f>_xll.qlCalendarAdvance(Calendar,$H2601,B2602,"f",FALSE)</f>
        <v>57621</v>
      </c>
      <c r="I2602" s="177">
        <f>_xll.qlInterestRateIndexValueDate(Index1M,$H2602)</f>
        <v>57623</v>
      </c>
      <c r="J2602" s="182">
        <f>IFERROR(_xll.qlIndexFixing(Index1M,$H2602,TRUE,_xll.ohTrigger(RecalcTrigger,Trigger1M)),NA())</f>
        <v>1.2665613965558915E-2</v>
      </c>
      <c r="K2602" s="44">
        <f>IFERROR(_xll.qlIndexFixing(Index3M,H2602,TRUE,_xll.ohTrigger(RecalcTrigger,Trigger3M)),NA())</f>
        <v>1.2944347874321244E-2</v>
      </c>
      <c r="L2602" s="44">
        <f>IFERROR(_xll.qlIndexFixing(Index6M,$H2602,TRUE,_xll.ohTrigger(RecalcTrigger,Trigger6M)),NA())</f>
        <v>1.4675873748104041E-2</v>
      </c>
      <c r="M2602" s="183">
        <f>IFERROR(_xll.qlIndexFixing(Index1Y,$H2602,TRUE,_xll.ohTrigger(RecalcTrigger,Trigger1Y)),NA())</f>
        <v>1.340161407224851E-2</v>
      </c>
      <c r="N2602" s="182">
        <f>IFERROR(_xll.qlIndexFixing(ONIndex1M,I2602,TRUE,_xll.ohTrigger(RecalcTrigger,Trigger1M)),NA())</f>
        <v>1.2673545386423513E-2</v>
      </c>
      <c r="O2602" s="44">
        <f>IFERROR(_xll.qlIndexFixing(ONIndex3M,I2602,TRUE,_xll.ohTrigger(RecalcTrigger,Trigger3M)),NA())</f>
        <v>1.2979355751774335E-2</v>
      </c>
      <c r="P2602" s="44">
        <f>IFERROR(_xll.qlIndexFixing(ONIndex6M,I2602,TRUE,_xll.ohTrigger(RecalcTrigger,Trigger6M)),NA())</f>
        <v>1.4743152188438913E-2</v>
      </c>
      <c r="Q2602" s="183">
        <f>IFERROR(_xll.qlIndexFixing(ONIndex1Y,I2602,TRUE,_xll.ohTrigger(RecalcTrigger,Trigger1Y)),NA())</f>
        <v>1.3635814071237817E-2</v>
      </c>
    </row>
    <row r="2603" spans="2:17" x14ac:dyDescent="0.2">
      <c r="B2603" s="39" t="s">
        <v>42</v>
      </c>
      <c r="D2603" s="42">
        <f>_xll.qlCalendarAdvance(Calendar,$D2602,B2603,"f",FALSE)</f>
        <v>57628</v>
      </c>
      <c r="E2603" s="177">
        <f>_xll.qlInterestRateIndexValueDate(IndexON,D2603)</f>
        <v>57628</v>
      </c>
      <c r="F2603" s="193">
        <f>IFERROR(_xll.qlIndexFixing(IndexON,D2603,TRUE,_xll.ohTrigger(RecalcTrigger,TriggerON)),NA())</f>
        <v>1.2735042723566181E-2</v>
      </c>
      <c r="H2603" s="42">
        <f>_xll.qlCalendarAdvance(Calendar,$H2602,B2603,"f",FALSE)</f>
        <v>57628</v>
      </c>
      <c r="I2603" s="177">
        <f>_xll.qlInterestRateIndexValueDate(Index1M,$H2603)</f>
        <v>57630</v>
      </c>
      <c r="J2603" s="182">
        <f>IFERROR(_xll.qlIndexFixing(Index1M,$H2603,TRUE,_xll.ohTrigger(RecalcTrigger,Trigger1M)),NA())</f>
        <v>1.2656326921733334E-2</v>
      </c>
      <c r="K2603" s="44">
        <f>IFERROR(_xll.qlIndexFixing(Index3M,H2603,TRUE,_xll.ohTrigger(RecalcTrigger,Trigger3M)),NA())</f>
        <v>1.2935055834689041E-2</v>
      </c>
      <c r="L2603" s="44">
        <f>IFERROR(_xll.qlIndexFixing(Index6M,$H2603,TRUE,_xll.ohTrigger(RecalcTrigger,Trigger6M)),NA())</f>
        <v>1.466364155669235E-2</v>
      </c>
      <c r="M2603" s="183">
        <f>IFERROR(_xll.qlIndexFixing(Index1Y,$H2603,TRUE,_xll.ohTrigger(RecalcTrigger,Trigger1Y)),NA())</f>
        <v>1.3389102345664023E-2</v>
      </c>
      <c r="N2603" s="182">
        <f>IFERROR(_xll.qlIndexFixing(ONIndex1M,I2603,TRUE,_xll.ohTrigger(RecalcTrigger,Trigger1M)),NA())</f>
        <v>1.2664226197403039E-2</v>
      </c>
      <c r="O2603" s="44">
        <f>IFERROR(_xll.qlIndexFixing(ONIndex3M,I2603,TRUE,_xll.ohTrigger(RecalcTrigger,Trigger3M)),NA())</f>
        <v>1.2969932669699702E-2</v>
      </c>
      <c r="P2603" s="44">
        <f>IFERROR(_xll.qlIndexFixing(ONIndex6M,I2603,TRUE,_xll.ohTrigger(RecalcTrigger,Trigger6M)),NA())</f>
        <v>1.473414670360107E-2</v>
      </c>
      <c r="Q2603" s="183">
        <f>IFERROR(_xll.qlIndexFixing(ONIndex1Y,I2603,TRUE,_xll.ohTrigger(RecalcTrigger,Trigger1Y)),NA())</f>
        <v>1.3622465694913544E-2</v>
      </c>
    </row>
    <row r="2604" spans="2:17" x14ac:dyDescent="0.2">
      <c r="B2604" s="39" t="s">
        <v>42</v>
      </c>
      <c r="D2604" s="42">
        <f>_xll.qlCalendarAdvance(Calendar,$D2603,B2604,"f",FALSE)</f>
        <v>57635</v>
      </c>
      <c r="E2604" s="177">
        <f>_xll.qlInterestRateIndexValueDate(IndexON,D2604)</f>
        <v>57635</v>
      </c>
      <c r="F2604" s="193">
        <f>IFERROR(_xll.qlIndexFixing(IndexON,D2604,TRUE,_xll.ohTrigger(RecalcTrigger,TriggerON)),NA())</f>
        <v>1.2725039075975886E-2</v>
      </c>
      <c r="H2604" s="42">
        <f>_xll.qlCalendarAdvance(Calendar,$H2603,B2604,"f",FALSE)</f>
        <v>57635</v>
      </c>
      <c r="I2604" s="177">
        <f>_xll.qlInterestRateIndexValueDate(Index1M,$H2604)</f>
        <v>57637</v>
      </c>
      <c r="J2604" s="182">
        <f>IFERROR(_xll.qlIndexFixing(Index1M,$H2604,TRUE,_xll.ohTrigger(RecalcTrigger,Trigger1M)),NA())</f>
        <v>1.2647066649757007E-2</v>
      </c>
      <c r="K2604" s="44">
        <f>IFERROR(_xll.qlIndexFixing(Index3M,H2604,TRUE,_xll.ohTrigger(RecalcTrigger,Trigger3M)),NA())</f>
        <v>1.2925790742463696E-2</v>
      </c>
      <c r="L2604" s="44">
        <f>IFERROR(_xll.qlIndexFixing(Index6M,$H2604,TRUE,_xll.ohTrigger(RecalcTrigger,Trigger6M)),NA())</f>
        <v>1.4655118608314354E-2</v>
      </c>
      <c r="M2604" s="183">
        <f>IFERROR(_xll.qlIndexFixing(Index1Y,$H2604,TRUE,_xll.ohTrigger(RecalcTrigger,Trigger1Y)),NA())</f>
        <v>1.3376631462004221E-2</v>
      </c>
      <c r="N2604" s="182">
        <f>IFERROR(_xll.qlIndexFixing(ONIndex1M,I2604,TRUE,_xll.ohTrigger(RecalcTrigger,Trigger1M)),NA())</f>
        <v>1.2654933639000276E-2</v>
      </c>
      <c r="O2604" s="44">
        <f>IFERROR(_xll.qlIndexFixing(ONIndex3M,I2604,TRUE,_xll.ohTrigger(RecalcTrigger,Trigger3M)),NA())</f>
        <v>1.2960536018082891E-2</v>
      </c>
      <c r="P2604" s="44">
        <f>IFERROR(_xll.qlIndexFixing(ONIndex6M,I2604,TRUE,_xll.ohTrigger(RecalcTrigger,Trigger6M)),NA())</f>
        <v>1.4725041714278575E-2</v>
      </c>
      <c r="Q2604" s="183">
        <f>IFERROR(_xll.qlIndexFixing(ONIndex1Y,I2604,TRUE,_xll.ohTrigger(RecalcTrigger,Trigger1Y)),NA())</f>
        <v>1.3609154995810613E-2</v>
      </c>
    </row>
    <row r="2605" spans="2:17" x14ac:dyDescent="0.2">
      <c r="B2605" s="39" t="s">
        <v>42</v>
      </c>
      <c r="D2605" s="42">
        <f>_xll.qlCalendarAdvance(Calendar,$D2604,B2605,"f",FALSE)</f>
        <v>57642</v>
      </c>
      <c r="E2605" s="177">
        <f>_xll.qlInterestRateIndexValueDate(IndexON,D2605)</f>
        <v>57642</v>
      </c>
      <c r="F2605" s="193">
        <f>IFERROR(_xll.qlIndexFixing(IndexON,D2605,TRUE,_xll.ohTrigger(RecalcTrigger,TriggerON)),NA())</f>
        <v>1.2715067434942995E-2</v>
      </c>
      <c r="H2605" s="42">
        <f>_xll.qlCalendarAdvance(Calendar,$H2604,B2605,"f",FALSE)</f>
        <v>57642</v>
      </c>
      <c r="I2605" s="177">
        <f>_xll.qlInterestRateIndexValueDate(Index1M,$H2605)</f>
        <v>57644</v>
      </c>
      <c r="J2605" s="182">
        <f>IFERROR(_xll.qlIndexFixing(Index1M,$H2605,TRUE,_xll.ohTrigger(RecalcTrigger,Trigger1M)),NA())</f>
        <v>1.2637833217008294E-2</v>
      </c>
      <c r="K2605" s="44">
        <f>IFERROR(_xll.qlIndexFixing(Index3M,H2605,TRUE,_xll.ohTrigger(RecalcTrigger,Trigger3M)),NA())</f>
        <v>1.291655266437396E-2</v>
      </c>
      <c r="L2605" s="44">
        <f>IFERROR(_xll.qlIndexFixing(Index6M,$H2605,TRUE,_xll.ohTrigger(RecalcTrigger,Trigger6M)),NA())</f>
        <v>1.4644587603043897E-2</v>
      </c>
      <c r="M2605" s="183">
        <f>IFERROR(_xll.qlIndexFixing(Index1Y,$H2605,TRUE,_xll.ohTrigger(RecalcTrigger,Trigger1Y)),NA())</f>
        <v>1.3364201517355727E-2</v>
      </c>
      <c r="N2605" s="182">
        <f>IFERROR(_xll.qlIndexFixing(ONIndex1M,I2605,TRUE,_xll.ohTrigger(RecalcTrigger,Trigger1M)),NA())</f>
        <v>1.2645667778361513E-2</v>
      </c>
      <c r="O2605" s="44">
        <f>IFERROR(_xll.qlIndexFixing(ONIndex3M,I2605,TRUE,_xll.ohTrigger(RecalcTrigger,Trigger3M)),NA())</f>
        <v>1.2951165863910319E-2</v>
      </c>
      <c r="P2605" s="44">
        <f>IFERROR(_xll.qlIndexFixing(ONIndex6M,I2605,TRUE,_xll.ohTrigger(RecalcTrigger,Trigger6M)),NA())</f>
        <v>1.4715837059720016E-2</v>
      </c>
      <c r="Q2605" s="183">
        <f>IFERROR(_xll.qlIndexFixing(ONIndex1Y,I2605,TRUE,_xll.ohTrigger(RecalcTrigger,Trigger1Y)),NA())</f>
        <v>1.3595882070491783E-2</v>
      </c>
    </row>
    <row r="2606" spans="2:17" x14ac:dyDescent="0.2">
      <c r="B2606" s="39" t="s">
        <v>42</v>
      </c>
      <c r="D2606" s="42">
        <f>_xll.qlCalendarAdvance(Calendar,$D2605,B2606,"f",FALSE)</f>
        <v>57649</v>
      </c>
      <c r="E2606" s="177">
        <f>_xll.qlInterestRateIndexValueDate(IndexON,D2606)</f>
        <v>57649</v>
      </c>
      <c r="F2606" s="193">
        <f>IFERROR(_xll.qlIndexFixing(IndexON,D2606,TRUE,_xll.ohTrigger(RecalcTrigger,TriggerON)),NA())</f>
        <v>1.2705127879844014E-2</v>
      </c>
      <c r="H2606" s="42">
        <f>_xll.qlCalendarAdvance(Calendar,$H2605,B2606,"f",FALSE)</f>
        <v>57649</v>
      </c>
      <c r="I2606" s="177">
        <f>_xll.qlInterestRateIndexValueDate(Index1M,$H2606)</f>
        <v>57651</v>
      </c>
      <c r="J2606" s="182">
        <f>IFERROR(_xll.qlIndexFixing(Index1M,$H2606,TRUE,_xll.ohTrigger(RecalcTrigger,Trigger1M)),NA())</f>
        <v>1.2628626690873293E-2</v>
      </c>
      <c r="K2606" s="44">
        <f>IFERROR(_xll.qlIndexFixing(Index3M,H2606,TRUE,_xll.ohTrigger(RecalcTrigger,Trigger3M)),NA())</f>
        <v>1.2907341667149434E-2</v>
      </c>
      <c r="L2606" s="44">
        <f>IFERROR(_xll.qlIndexFixing(Index6M,$H2606,TRUE,_xll.ohTrigger(RecalcTrigger,Trigger6M)),NA())</f>
        <v>1.463445200531736E-2</v>
      </c>
      <c r="M2606" s="183">
        <f>IFERROR(_xll.qlIndexFixing(Index1Y,$H2606,TRUE,_xll.ohTrigger(RecalcTrigger,Trigger1Y)),NA())</f>
        <v>1.3351812607805387E-2</v>
      </c>
      <c r="N2606" s="182">
        <f>IFERROR(_xll.qlIndexFixing(ONIndex1M,I2606,TRUE,_xll.ohTrigger(RecalcTrigger,Trigger1M)),NA())</f>
        <v>1.2636428683272527E-2</v>
      </c>
      <c r="O2606" s="44">
        <f>IFERROR(_xll.qlIndexFixing(ONIndex3M,I2606,TRUE,_xll.ohTrigger(RecalcTrigger,Trigger3M)),NA())</f>
        <v>1.294182227360885E-2</v>
      </c>
      <c r="P2606" s="44">
        <f>IFERROR(_xll.qlIndexFixing(ONIndex6M,I2606,TRUE,_xll.ohTrigger(RecalcTrigger,Trigger6M)),NA())</f>
        <v>1.4706532579493725E-2</v>
      </c>
      <c r="Q2606" s="183">
        <f>IFERROR(_xll.qlIndexFixing(ONIndex1Y,I2606,TRUE,_xll.ohTrigger(RecalcTrigger,Trigger1Y)),NA())</f>
        <v>1.3582647015040195E-2</v>
      </c>
    </row>
    <row r="2607" spans="2:17" x14ac:dyDescent="0.2">
      <c r="B2607" s="39" t="s">
        <v>42</v>
      </c>
      <c r="D2607" s="42">
        <f>_xll.qlCalendarAdvance(Calendar,$D2606,B2607,"f",FALSE)</f>
        <v>57656</v>
      </c>
      <c r="E2607" s="177">
        <f>_xll.qlInterestRateIndexValueDate(IndexON,D2607)</f>
        <v>57656</v>
      </c>
      <c r="F2607" s="193">
        <f>IFERROR(_xll.qlIndexFixing(IndexON,D2607,TRUE,_xll.ohTrigger(RecalcTrigger,TriggerON)),NA())</f>
        <v>1.269522049021532E-2</v>
      </c>
      <c r="H2607" s="42">
        <f>_xll.qlCalendarAdvance(Calendar,$H2606,B2607,"f",FALSE)</f>
        <v>57656</v>
      </c>
      <c r="I2607" s="177">
        <f>_xll.qlInterestRateIndexValueDate(Index1M,$H2607)</f>
        <v>57658</v>
      </c>
      <c r="J2607" s="182">
        <f>IFERROR(_xll.qlIndexFixing(Index1M,$H2607,TRUE,_xll.ohTrigger(RecalcTrigger,Trigger1M)),NA())</f>
        <v>1.2619447138735522E-2</v>
      </c>
      <c r="K2607" s="44">
        <f>IFERROR(_xll.qlIndexFixing(Index3M,H2607,TRUE,_xll.ohTrigger(RecalcTrigger,Trigger3M)),NA())</f>
        <v>1.2898157817519719E-2</v>
      </c>
      <c r="L2607" s="44">
        <f>IFERROR(_xll.qlIndexFixing(Index6M,$H2607,TRUE,_xll.ohTrigger(RecalcTrigger,Trigger6M)),NA())</f>
        <v>1.462372365491748E-2</v>
      </c>
      <c r="M2607" s="183">
        <f>IFERROR(_xll.qlIndexFixing(Index1Y,$H2607,TRUE,_xll.ohTrigger(RecalcTrigger,Trigger1Y)),NA())</f>
        <v>1.3339464829441133E-2</v>
      </c>
      <c r="N2607" s="182">
        <f>IFERROR(_xll.qlIndexFixing(ONIndex1M,I2607,TRUE,_xll.ohTrigger(RecalcTrigger,Trigger1M)),NA())</f>
        <v>1.262721642079967E-2</v>
      </c>
      <c r="O2607" s="44">
        <f>IFERROR(_xll.qlIndexFixing(ONIndex3M,I2607,TRUE,_xll.ohTrigger(RecalcTrigger,Trigger3M)),NA())</f>
        <v>1.2932505314084963E-2</v>
      </c>
      <c r="P2607" s="44">
        <f>IFERROR(_xll.qlIndexFixing(ONIndex6M,I2607,TRUE,_xll.ohTrigger(RecalcTrigger,Trigger6M)),NA())</f>
        <v>1.4697128112928226E-2</v>
      </c>
      <c r="Q2607" s="183">
        <f>IFERROR(_xll.qlIndexFixing(ONIndex1Y,I2607,TRUE,_xll.ohTrigger(RecalcTrigger,Trigger1Y)),NA())</f>
        <v>1.356944992593867E-2</v>
      </c>
    </row>
    <row r="2608" spans="2:17" x14ac:dyDescent="0.2">
      <c r="B2608" s="39" t="s">
        <v>42</v>
      </c>
      <c r="D2608" s="42">
        <f>_xll.qlCalendarAdvance(Calendar,$D2607,B2608,"f",FALSE)</f>
        <v>57663</v>
      </c>
      <c r="E2608" s="177">
        <f>_xll.qlInterestRateIndexValueDate(IndexON,D2608)</f>
        <v>57663</v>
      </c>
      <c r="F2608" s="193">
        <f>IFERROR(_xll.qlIndexFixing(IndexON,D2608,TRUE,_xll.ohTrigger(RecalcTrigger,TriggerON)),NA())</f>
        <v>1.2685345345273547E-2</v>
      </c>
      <c r="H2608" s="42">
        <f>_xll.qlCalendarAdvance(Calendar,$H2607,B2608,"f",FALSE)</f>
        <v>57663</v>
      </c>
      <c r="I2608" s="177">
        <f>_xll.qlInterestRateIndexValueDate(Index1M,$H2608)</f>
        <v>57665</v>
      </c>
      <c r="J2608" s="182">
        <f>IFERROR(_xll.qlIndexFixing(Index1M,$H2608,TRUE,_xll.ohTrigger(RecalcTrigger,Trigger1M)),NA())</f>
        <v>1.2610294627978498E-2</v>
      </c>
      <c r="K2608" s="44">
        <f>IFERROR(_xll.qlIndexFixing(Index3M,H2608,TRUE,_xll.ohTrigger(RecalcTrigger,Trigger3M)),NA())</f>
        <v>1.2889001182217816E-2</v>
      </c>
      <c r="L2608" s="44">
        <f>IFERROR(_xll.qlIndexFixing(Index6M,$H2608,TRUE,_xll.ohTrigger(RecalcTrigger,Trigger6M)),NA())</f>
        <v>1.46128924957572E-2</v>
      </c>
      <c r="M2608" s="183">
        <f>IFERROR(_xll.qlIndexFixing(Index1Y,$H2608,TRUE,_xll.ohTrigger(RecalcTrigger,Trigger1Y)),NA())</f>
        <v>1.3327158278350461E-2</v>
      </c>
      <c r="N2608" s="182">
        <f>IFERROR(_xll.qlIndexFixing(ONIndex1M,I2608,TRUE,_xll.ohTrigger(RecalcTrigger,Trigger1M)),NA())</f>
        <v>1.2618031058568846E-2</v>
      </c>
      <c r="O2608" s="44">
        <f>IFERROR(_xll.qlIndexFixing(ONIndex3M,I2608,TRUE,_xll.ohTrigger(RecalcTrigger,Trigger3M)),NA())</f>
        <v>1.2923215051925396E-2</v>
      </c>
      <c r="P2608" s="44">
        <f>IFERROR(_xll.qlIndexFixing(ONIndex6M,I2608,TRUE,_xll.ohTrigger(RecalcTrigger,Trigger6M)),NA())</f>
        <v>1.4687623499431979E-2</v>
      </c>
      <c r="Q2608" s="183">
        <f>IFERROR(_xll.qlIndexFixing(ONIndex1Y,I2608,TRUE,_xll.ohTrigger(RecalcTrigger,Trigger1Y)),NA())</f>
        <v>1.3556290899110479E-2</v>
      </c>
    </row>
    <row r="2609" spans="2:17" x14ac:dyDescent="0.2">
      <c r="B2609" s="39" t="s">
        <v>42</v>
      </c>
      <c r="D2609" s="42">
        <f>_xll.qlCalendarAdvance(Calendar,$D2608,B2609,"f",FALSE)</f>
        <v>57670</v>
      </c>
      <c r="E2609" s="177">
        <f>_xll.qlInterestRateIndexValueDate(IndexON,D2609)</f>
        <v>57670</v>
      </c>
      <c r="F2609" s="193">
        <f>IFERROR(_xll.qlIndexFixing(IndexON,D2609,TRUE,_xll.ohTrigger(RecalcTrigger,TriggerON)),NA())</f>
        <v>1.2675502524315263E-2</v>
      </c>
      <c r="H2609" s="42">
        <f>_xll.qlCalendarAdvance(Calendar,$H2608,B2609,"f",FALSE)</f>
        <v>57670</v>
      </c>
      <c r="I2609" s="177">
        <f>_xll.qlInterestRateIndexValueDate(Index1M,$H2609)</f>
        <v>57672</v>
      </c>
      <c r="J2609" s="182">
        <f>IFERROR(_xll.qlIndexFixing(Index1M,$H2609,TRUE,_xll.ohTrigger(RecalcTrigger,Trigger1M)),NA())</f>
        <v>1.2601169225980582E-2</v>
      </c>
      <c r="K2609" s="44">
        <f>IFERROR(_xll.qlIndexFixing(Index3M,H2609,TRUE,_xll.ohTrigger(RecalcTrigger,Trigger3M)),NA())</f>
        <v>1.2879871827970775E-2</v>
      </c>
      <c r="L2609" s="44">
        <f>IFERROR(_xll.qlIndexFixing(Index6M,$H2609,TRUE,_xll.ohTrigger(RecalcTrigger,Trigger6M)),NA())</f>
        <v>1.4601958367738284E-2</v>
      </c>
      <c r="M2609" s="183">
        <f>IFERROR(_xll.qlIndexFixing(Index1Y,$H2609,TRUE,_xll.ohTrigger(RecalcTrigger,Trigger1Y)),NA())</f>
        <v>1.3314893050620438E-2</v>
      </c>
      <c r="N2609" s="182">
        <f>IFERROR(_xll.qlIndexFixing(ONIndex1M,I2609,TRUE,_xll.ohTrigger(RecalcTrigger,Trigger1M)),NA())</f>
        <v>1.2608872663726345E-2</v>
      </c>
      <c r="O2609" s="44">
        <f>IFERROR(_xll.qlIndexFixing(ONIndex3M,I2609,TRUE,_xll.ohTrigger(RecalcTrigger,Trigger3M)),NA())</f>
        <v>1.2913951553876757E-2</v>
      </c>
      <c r="P2609" s="44">
        <f>IFERROR(_xll.qlIndexFixing(ONIndex6M,I2609,TRUE,_xll.ohTrigger(RecalcTrigger,Trigger6M)),NA())</f>
        <v>1.4678018578573315E-2</v>
      </c>
      <c r="Q2609" s="183">
        <f>IFERROR(_xll.qlIndexFixing(ONIndex1Y,I2609,TRUE,_xll.ohTrigger(RecalcTrigger,Trigger1Y)),NA())</f>
        <v>1.3543170031438123E-2</v>
      </c>
    </row>
    <row r="2610" spans="2:17" x14ac:dyDescent="0.2">
      <c r="B2610" s="39" t="s">
        <v>42</v>
      </c>
      <c r="D2610" s="42">
        <f>_xll.qlCalendarAdvance(Calendar,$D2609,B2610,"f",FALSE)</f>
        <v>57677</v>
      </c>
      <c r="E2610" s="177">
        <f>_xll.qlInterestRateIndexValueDate(IndexON,D2610)</f>
        <v>57677</v>
      </c>
      <c r="F2610" s="193">
        <f>IFERROR(_xll.qlIndexFixing(IndexON,D2610,TRUE,_xll.ohTrigger(RecalcTrigger,TriggerON)),NA())</f>
        <v>1.2665692106557103E-2</v>
      </c>
      <c r="H2610" s="42">
        <f>_xll.qlCalendarAdvance(Calendar,$H2609,B2610,"f",FALSE)</f>
        <v>57677</v>
      </c>
      <c r="I2610" s="177">
        <f>_xll.qlInterestRateIndexValueDate(Index1M,$H2610)</f>
        <v>57679</v>
      </c>
      <c r="J2610" s="182">
        <f>IFERROR(_xll.qlIndexFixing(Index1M,$H2610,TRUE,_xll.ohTrigger(RecalcTrigger,Trigger1M)),NA())</f>
        <v>1.2592071000127871E-2</v>
      </c>
      <c r="K2610" s="44">
        <f>IFERROR(_xll.qlIndexFixing(Index3M,H2610,TRUE,_xll.ohTrigger(RecalcTrigger,Trigger3M)),NA())</f>
        <v>1.2872430857790995E-2</v>
      </c>
      <c r="L2610" s="44">
        <f>IFERROR(_xll.qlIndexFixing(Index6M,$H2610,TRUE,_xll.ohTrigger(RecalcTrigger,Trigger6M)),NA())</f>
        <v>1.4590391817472939E-2</v>
      </c>
      <c r="M2610" s="183">
        <f>IFERROR(_xll.qlIndexFixing(Index1Y,$H2610,TRUE,_xll.ohTrigger(RecalcTrigger,Trigger1Y)),NA())</f>
        <v>1.3304473758829495E-2</v>
      </c>
      <c r="N2610" s="182">
        <f>IFERROR(_xll.qlIndexFixing(ONIndex1M,I2610,TRUE,_xll.ohTrigger(RecalcTrigger,Trigger1M)),NA())</f>
        <v>1.2599741303898071E-2</v>
      </c>
      <c r="O2610" s="44">
        <f>IFERROR(_xll.qlIndexFixing(ONIndex3M,I2610,TRUE,_xll.ohTrigger(RecalcTrigger,Trigger3M)),NA())</f>
        <v>1.2904714886605717E-2</v>
      </c>
      <c r="P2610" s="44">
        <f>IFERROR(_xll.qlIndexFixing(ONIndex6M,I2610,TRUE,_xll.ohTrigger(RecalcTrigger,Trigger6M)),NA())</f>
        <v>1.4668313189680759E-2</v>
      </c>
      <c r="Q2610" s="183">
        <f>IFERROR(_xll.qlIndexFixing(ONIndex1Y,I2610,TRUE,_xll.ohTrigger(RecalcTrigger,Trigger1Y)),NA())</f>
        <v>1.3530087418924808E-2</v>
      </c>
    </row>
    <row r="2611" spans="2:17" x14ac:dyDescent="0.2">
      <c r="B2611" s="39" t="s">
        <v>42</v>
      </c>
      <c r="D2611" s="42">
        <f>_xll.qlCalendarAdvance(Calendar,$D2610,B2611,"f",FALSE)</f>
        <v>57684</v>
      </c>
      <c r="E2611" s="177">
        <f>_xll.qlInterestRateIndexValueDate(IndexON,D2611)</f>
        <v>57684</v>
      </c>
      <c r="F2611" s="193">
        <f>IFERROR(_xll.qlIndexFixing(IndexON,D2611,TRUE,_xll.ohTrigger(RecalcTrigger,TriggerON)),NA())</f>
        <v>1.2655914171615379E-2</v>
      </c>
      <c r="H2611" s="42">
        <f>_xll.qlCalendarAdvance(Calendar,$H2610,B2611,"f",FALSE)</f>
        <v>57684</v>
      </c>
      <c r="I2611" s="177">
        <f>_xll.qlInterestRateIndexValueDate(Index1M,$H2611)</f>
        <v>57686</v>
      </c>
      <c r="J2611" s="182">
        <f>IFERROR(_xll.qlIndexFixing(Index1M,$H2611,TRUE,_xll.ohTrigger(RecalcTrigger,Trigger1M)),NA())</f>
        <v>1.2583000017801306E-2</v>
      </c>
      <c r="K2611" s="44">
        <f>IFERROR(_xll.qlIndexFixing(Index3M,H2611,TRUE,_xll.ohTrigger(RecalcTrigger,Trigger3M)),NA())</f>
        <v>1.2863349680876546E-2</v>
      </c>
      <c r="L2611" s="44">
        <f>IFERROR(_xll.qlIndexFixing(Index6M,$H2611,TRUE,_xll.ohTrigger(RecalcTrigger,Trigger6M)),NA())</f>
        <v>1.4579243387864451E-2</v>
      </c>
      <c r="M2611" s="183">
        <f>IFERROR(_xll.qlIndexFixing(Index1Y,$H2611,TRUE,_xll.ohTrigger(RecalcTrigger,Trigger1Y)),NA())</f>
        <v>1.3290486949597764E-2</v>
      </c>
      <c r="N2611" s="182">
        <f>IFERROR(_xll.qlIndexFixing(ONIndex1M,I2611,TRUE,_xll.ohTrigger(RecalcTrigger,Trigger1M)),NA())</f>
        <v>1.2590637046230313E-2</v>
      </c>
      <c r="O2611" s="44">
        <f>IFERROR(_xll.qlIndexFixing(ONIndex3M,I2611,TRUE,_xll.ohTrigger(RecalcTrigger,Trigger3M)),NA())</f>
        <v>1.2895505116938821E-2</v>
      </c>
      <c r="P2611" s="44">
        <f>IFERROR(_xll.qlIndexFixing(ONIndex6M,I2611,TRUE,_xll.ohTrigger(RecalcTrigger,Trigger6M)),NA())</f>
        <v>1.4658507172162771E-2</v>
      </c>
      <c r="Q2611" s="183">
        <f>IFERROR(_xll.qlIndexFixing(ONIndex1Y,I2611,TRUE,_xll.ohTrigger(RecalcTrigger,Trigger1Y)),NA())</f>
        <v>1.3517043157813546E-2</v>
      </c>
    </row>
    <row r="2612" spans="2:17" x14ac:dyDescent="0.2">
      <c r="B2612" s="39" t="s">
        <v>42</v>
      </c>
      <c r="D2612" s="42">
        <f>_xll.qlCalendarAdvance(Calendar,$D2611,B2612,"f",FALSE)</f>
        <v>57691</v>
      </c>
      <c r="E2612" s="177">
        <f>_xll.qlInterestRateIndexValueDate(IndexON,D2612)</f>
        <v>57691</v>
      </c>
      <c r="F2612" s="193">
        <f>IFERROR(_xll.qlIndexFixing(IndexON,D2612,TRUE,_xll.ohTrigger(RecalcTrigger,TriggerON)),NA())</f>
        <v>1.2646168798706725E-2</v>
      </c>
      <c r="H2612" s="42">
        <f>_xll.qlCalendarAdvance(Calendar,$H2611,B2612,"f",FALSE)</f>
        <v>57691</v>
      </c>
      <c r="I2612" s="177">
        <f>_xll.qlInterestRateIndexValueDate(Index1M,$H2612)</f>
        <v>57693</v>
      </c>
      <c r="J2612" s="182">
        <f>IFERROR(_xll.qlIndexFixing(Index1M,$H2612,TRUE,_xll.ohTrigger(RecalcTrigger,Trigger1M)),NA())</f>
        <v>1.2573956346386981E-2</v>
      </c>
      <c r="K2612" s="44">
        <f>IFERROR(_xll.qlIndexFixing(Index3M,H2612,TRUE,_xll.ohTrigger(RecalcTrigger,Trigger3M)),NA())</f>
        <v>1.2854295961312268E-2</v>
      </c>
      <c r="L2612" s="44">
        <f>IFERROR(_xll.qlIndexFixing(Index6M,$H2612,TRUE,_xll.ohTrigger(RecalcTrigger,Trigger6M)),NA())</f>
        <v>1.4567991493965203E-2</v>
      </c>
      <c r="M2612" s="183">
        <f>IFERROR(_xll.qlIndexFixing(Index1Y,$H2612,TRUE,_xll.ohTrigger(RecalcTrigger,Trigger1Y)),NA())</f>
        <v>1.3278346268482505E-2</v>
      </c>
      <c r="N2612" s="182">
        <f>IFERROR(_xll.qlIndexFixing(ONIndex1M,I2612,TRUE,_xll.ohTrigger(RecalcTrigger,Trigger1M)),NA())</f>
        <v>1.2581559958029231E-2</v>
      </c>
      <c r="O2612" s="44">
        <f>IFERROR(_xll.qlIndexFixing(ONIndex3M,I2612,TRUE,_xll.ohTrigger(RecalcTrigger,Trigger3M)),NA())</f>
        <v>1.288632231138287E-2</v>
      </c>
      <c r="P2612" s="44">
        <f>IFERROR(_xll.qlIndexFixing(ONIndex6M,I2612,TRUE,_xll.ohTrigger(RecalcTrigger,Trigger6M)),NA())</f>
        <v>1.4648600365347875E-2</v>
      </c>
      <c r="Q2612" s="183">
        <f>IFERROR(_xll.qlIndexFixing(ONIndex1Y,I2612,TRUE,_xll.ohTrigger(RecalcTrigger,Trigger1Y)),NA())</f>
        <v>1.3504037344427289E-2</v>
      </c>
    </row>
    <row r="2613" spans="2:17" x14ac:dyDescent="0.2">
      <c r="B2613" s="39" t="s">
        <v>42</v>
      </c>
      <c r="D2613" s="42">
        <f>_xll.qlCalendarAdvance(Calendar,$D2612,B2613,"f",FALSE)</f>
        <v>57698</v>
      </c>
      <c r="E2613" s="177">
        <f>_xll.qlInterestRateIndexValueDate(IndexON,D2613)</f>
        <v>57698</v>
      </c>
      <c r="F2613" s="193">
        <f>IFERROR(_xll.qlIndexFixing(IndexON,D2613,TRUE,_xll.ohTrigger(RecalcTrigger,TriggerON)),NA())</f>
        <v>1.263645606712771E-2</v>
      </c>
      <c r="H2613" s="42">
        <f>_xll.qlCalendarAdvance(Calendar,$H2612,B2613,"f",FALSE)</f>
        <v>57698</v>
      </c>
      <c r="I2613" s="177">
        <f>_xll.qlInterestRateIndexValueDate(Index1M,$H2613)</f>
        <v>57700</v>
      </c>
      <c r="J2613" s="182">
        <f>IFERROR(_xll.qlIndexFixing(Index1M,$H2613,TRUE,_xll.ohTrigger(RecalcTrigger,Trigger1M)),NA())</f>
        <v>1.2564940053265838E-2</v>
      </c>
      <c r="K2613" s="44">
        <f>IFERROR(_xll.qlIndexFixing(Index3M,H2613,TRUE,_xll.ohTrigger(RecalcTrigger,Trigger3M)),NA())</f>
        <v>1.2845269765828782E-2</v>
      </c>
      <c r="L2613" s="44">
        <f>IFERROR(_xll.qlIndexFixing(Index6M,$H2613,TRUE,_xll.ohTrigger(RecalcTrigger,Trigger6M)),NA())</f>
        <v>1.4556635975762532E-2</v>
      </c>
      <c r="M2613" s="183">
        <f>IFERROR(_xll.qlIndexFixing(Index1Y,$H2613,TRUE,_xll.ohTrigger(RecalcTrigger,Trigger1Y)),NA())</f>
        <v>1.3266247295083546E-2</v>
      </c>
      <c r="N2613" s="182">
        <f>IFERROR(_xll.qlIndexFixing(ONIndex1M,I2613,TRUE,_xll.ohTrigger(RecalcTrigger,Trigger1M)),NA())</f>
        <v>1.2569929447394657E-2</v>
      </c>
      <c r="O2613" s="44">
        <f>IFERROR(_xll.qlIndexFixing(ONIndex3M,I2613,TRUE,_xll.ohTrigger(RecalcTrigger,Trigger3M)),NA())</f>
        <v>1.2874555575397295E-2</v>
      </c>
      <c r="P2613" s="44">
        <f>IFERROR(_xll.qlIndexFixing(ONIndex6M,I2613,TRUE,_xll.ohTrigger(RecalcTrigger,Trigger6M)),NA())</f>
        <v>1.4635714685544698E-2</v>
      </c>
      <c r="Q2613" s="183">
        <f>IFERROR(_xll.qlIndexFixing(ONIndex1Y,I2613,TRUE,_xll.ohTrigger(RecalcTrigger,Trigger1Y)),NA())</f>
        <v>1.348737223417551E-2</v>
      </c>
    </row>
    <row r="2614" spans="2:17" x14ac:dyDescent="0.2">
      <c r="B2614" s="39" t="s">
        <v>42</v>
      </c>
      <c r="D2614" s="42">
        <f>_xll.qlCalendarAdvance(Calendar,$D2613,B2614,"f",FALSE)</f>
        <v>57706</v>
      </c>
      <c r="E2614" s="177">
        <f>_xll.qlInterestRateIndexValueDate(IndexON,D2614)</f>
        <v>57706</v>
      </c>
      <c r="F2614" s="193">
        <f>IFERROR(_xll.qlIndexFixing(IndexON,D2614,TRUE,_xll.ohTrigger(RecalcTrigger,TriggerON)),NA())</f>
        <v>1.2625395873326895E-2</v>
      </c>
      <c r="H2614" s="42">
        <f>_xll.qlCalendarAdvance(Calendar,$H2613,B2614,"f",FALSE)</f>
        <v>57706</v>
      </c>
      <c r="I2614" s="177">
        <f>_xll.qlInterestRateIndexValueDate(Index1M,$H2614)</f>
        <v>57710</v>
      </c>
      <c r="J2614" s="182">
        <f>IFERROR(_xll.qlIndexFixing(Index1M,$H2614,TRUE,_xll.ohTrigger(RecalcTrigger,Trigger1M)),NA())</f>
        <v>1.2552107261061478E-2</v>
      </c>
      <c r="K2614" s="44">
        <f>IFERROR(_xll.qlIndexFixing(Index3M,H2614,TRUE,_xll.ohTrigger(RecalcTrigger,Trigger3M)),NA())</f>
        <v>1.2833239824945534E-2</v>
      </c>
      <c r="L2614" s="44">
        <f>IFERROR(_xll.qlIndexFixing(Index6M,$H2614,TRUE,_xll.ohTrigger(RecalcTrigger,Trigger6M)),NA())</f>
        <v>1.4541924373523281E-2</v>
      </c>
      <c r="M2614" s="183">
        <f>IFERROR(_xll.qlIndexFixing(Index1Y,$H2614,TRUE,_xll.ohTrigger(RecalcTrigger,Trigger1Y)),NA())</f>
        <v>1.3250215365411665E-2</v>
      </c>
      <c r="N2614" s="182">
        <f>IFERROR(_xll.qlIndexFixing(ONIndex1M,I2614,TRUE,_xll.ohTrigger(RecalcTrigger,Trigger1M)),NA())</f>
        <v>1.2560914714194737E-2</v>
      </c>
      <c r="O2614" s="44">
        <f>IFERROR(_xll.qlIndexFixing(ONIndex3M,I2614,TRUE,_xll.ohTrigger(RecalcTrigger,Trigger3M)),NA())</f>
        <v>1.2865434652900021E-2</v>
      </c>
      <c r="P2614" s="44">
        <f>IFERROR(_xll.qlIndexFixing(ONIndex6M,I2614,TRUE,_xll.ohTrigger(RecalcTrigger,Trigger6M)),NA())</f>
        <v>1.4625576900453297E-2</v>
      </c>
      <c r="Q2614" s="183">
        <f>IFERROR(_xll.qlIndexFixing(ONIndex1Y,I2614,TRUE,_xll.ohTrigger(RecalcTrigger,Trigger1Y)),NA())</f>
        <v>1.3474454663082724E-2</v>
      </c>
    </row>
    <row r="2615" spans="2:17" x14ac:dyDescent="0.2">
      <c r="B2615" s="39" t="s">
        <v>42</v>
      </c>
      <c r="D2615" s="42">
        <f>_xll.qlCalendarAdvance(Calendar,$D2614,B2615,"f",FALSE)</f>
        <v>57713</v>
      </c>
      <c r="E2615" s="177">
        <f>_xll.qlInterestRateIndexValueDate(IndexON,D2615)</f>
        <v>57713</v>
      </c>
      <c r="F2615" s="193">
        <f>IFERROR(_xll.qlIndexFixing(IndexON,D2615,TRUE,_xll.ohTrigger(RecalcTrigger,TriggerON)),NA())</f>
        <v>1.2615753354623394E-2</v>
      </c>
      <c r="H2615" s="42">
        <f>_xll.qlCalendarAdvance(Calendar,$H2614,B2615,"f",FALSE)</f>
        <v>57713</v>
      </c>
      <c r="I2615" s="177">
        <f>_xll.qlInterestRateIndexValueDate(Index1M,$H2615)</f>
        <v>57717</v>
      </c>
      <c r="J2615" s="182">
        <f>IFERROR(_xll.qlIndexFixing(Index1M,$H2615,TRUE,_xll.ohTrigger(RecalcTrigger,Trigger1M)),NA())</f>
        <v>1.2543157738614485E-2</v>
      </c>
      <c r="K2615" s="44">
        <f>IFERROR(_xll.qlIndexFixing(Index3M,H2615,TRUE,_xll.ohTrigger(RecalcTrigger,Trigger3M)),NA())</f>
        <v>1.282305752908206E-2</v>
      </c>
      <c r="L2615" s="44">
        <f>IFERROR(_xll.qlIndexFixing(Index6M,$H2615,TRUE,_xll.ohTrigger(RecalcTrigger,Trigger6M)),NA())</f>
        <v>1.4528625889975479E-2</v>
      </c>
      <c r="M2615" s="183">
        <f>IFERROR(_xll.qlIndexFixing(Index1Y,$H2615,TRUE,_xll.ohTrigger(RecalcTrigger,Trigger1Y)),NA())</f>
        <v>1.3238212841169227E-2</v>
      </c>
      <c r="N2615" s="182">
        <f>IFERROR(_xll.qlIndexFixing(ONIndex1M,I2615,TRUE,_xll.ohTrigger(RecalcTrigger,Trigger1M)),NA())</f>
        <v>1.2553209598529236E-2</v>
      </c>
      <c r="O2615" s="44">
        <f>IFERROR(_xll.qlIndexFixing(ONIndex3M,I2615,TRUE,_xll.ohTrigger(RecalcTrigger,Trigger3M)),NA())</f>
        <v>1.2857638352414824E-2</v>
      </c>
      <c r="P2615" s="44">
        <f>IFERROR(_xll.qlIndexFixing(ONIndex6M,I2615,TRUE,_xll.ohTrigger(RecalcTrigger,Trigger6M)),NA())</f>
        <v>1.4616806736418297E-2</v>
      </c>
      <c r="Q2615" s="183">
        <f>IFERROR(_xll.qlIndexFixing(ONIndex1Y,I2615,TRUE,_xll.ohTrigger(RecalcTrigger,Trigger1Y)),NA())</f>
        <v>1.3463413308931749E-2</v>
      </c>
    </row>
    <row r="2616" spans="2:17" x14ac:dyDescent="0.2">
      <c r="B2616" s="39" t="s">
        <v>42</v>
      </c>
      <c r="D2616" s="42">
        <f>_xll.qlCalendarAdvance(Calendar,$D2615,B2616,"f",FALSE)</f>
        <v>57720</v>
      </c>
      <c r="E2616" s="177">
        <f>_xll.qlInterestRateIndexValueDate(IndexON,D2616)</f>
        <v>57720</v>
      </c>
      <c r="F2616" s="193">
        <f>IFERROR(_xll.qlIndexFixing(IndexON,D2616,TRUE,_xll.ohTrigger(RecalcTrigger,TriggerON)),NA())</f>
        <v>1.2606143726809904E-2</v>
      </c>
      <c r="H2616" s="42">
        <f>_xll.qlCalendarAdvance(Calendar,$H2615,B2616,"f",FALSE)</f>
        <v>57720</v>
      </c>
      <c r="I2616" s="177">
        <f>_xll.qlInterestRateIndexValueDate(Index1M,$H2616)</f>
        <v>57724</v>
      </c>
      <c r="J2616" s="182">
        <f>IFERROR(_xll.qlIndexFixing(Index1M,$H2616,TRUE,_xll.ohTrigger(RecalcTrigger,Trigger1M)),NA())</f>
        <v>1.2534235825486194E-2</v>
      </c>
      <c r="K2616" s="44">
        <f>IFERROR(_xll.qlIndexFixing(Index3M,H2616,TRUE,_xll.ohTrigger(RecalcTrigger,Trigger3M)),NA())</f>
        <v>1.2813723238708462E-2</v>
      </c>
      <c r="L2616" s="44">
        <f>IFERROR(_xll.qlIndexFixing(Index6M,$H2616,TRUE,_xll.ohTrigger(RecalcTrigger,Trigger6M)),NA())</f>
        <v>1.4516913873909928E-2</v>
      </c>
      <c r="M2616" s="183">
        <f>IFERROR(_xll.qlIndexFixing(Index1Y,$H2616,TRUE,_xll.ohTrigger(RecalcTrigger,Trigger1Y)),NA())</f>
        <v>1.3226252336512844E-2</v>
      </c>
      <c r="N2616" s="182">
        <f>IFERROR(_xll.qlIndexFixing(ONIndex1M,I2616,TRUE,_xll.ohTrigger(RecalcTrigger,Trigger1M)),NA())</f>
        <v>1.2544245787955433E-2</v>
      </c>
      <c r="O2616" s="44">
        <f>IFERROR(_xll.qlIndexFixing(ONIndex3M,I2616,TRUE,_xll.ohTrigger(RecalcTrigger,Trigger3M)),NA())</f>
        <v>1.2848567966292634E-2</v>
      </c>
      <c r="P2616" s="44">
        <f>IFERROR(_xll.qlIndexFixing(ONIndex6M,I2616,TRUE,_xll.ohTrigger(RecalcTrigger,Trigger6M)),NA())</f>
        <v>1.4606480663541532E-2</v>
      </c>
      <c r="Q2616" s="183">
        <f>IFERROR(_xll.qlIndexFixing(ONIndex1Y,I2616,TRUE,_xll.ohTrigger(RecalcTrigger,Trigger1Y)),NA())</f>
        <v>1.3450567805231017E-2</v>
      </c>
    </row>
    <row r="2617" spans="2:17" x14ac:dyDescent="0.2">
      <c r="B2617" s="39" t="s">
        <v>42</v>
      </c>
      <c r="D2617" s="42">
        <f>_xll.qlCalendarAdvance(Calendar,$D2616,B2617,"f",FALSE)</f>
        <v>57727</v>
      </c>
      <c r="E2617" s="177">
        <f>_xll.qlInterestRateIndexValueDate(IndexON,D2617)</f>
        <v>57727</v>
      </c>
      <c r="F2617" s="193">
        <f>IFERROR(_xll.qlIndexFixing(IndexON,D2617,TRUE,_xll.ohTrigger(RecalcTrigger,TriggerON)),NA())</f>
        <v>1.2596567069023124E-2</v>
      </c>
      <c r="H2617" s="42">
        <f>_xll.qlCalendarAdvance(Calendar,$H2616,B2617,"f",FALSE)</f>
        <v>57727</v>
      </c>
      <c r="I2617" s="177">
        <f>_xll.qlInterestRateIndexValueDate(Index1M,$H2617)</f>
        <v>57731</v>
      </c>
      <c r="J2617" s="182">
        <f>IFERROR(_xll.qlIndexFixing(Index1M,$H2617,TRUE,_xll.ohTrigger(RecalcTrigger,Trigger1M)),NA())</f>
        <v>1.2525341589057546E-2</v>
      </c>
      <c r="K2617" s="44">
        <f>IFERROR(_xll.qlIndexFixing(Index3M,H2617,TRUE,_xll.ohTrigger(RecalcTrigger,Trigger3M)),NA())</f>
        <v>1.2805226068902872E-2</v>
      </c>
      <c r="L2617" s="44">
        <f>IFERROR(_xll.qlIndexFixing(Index6M,$H2617,TRUE,_xll.ohTrigger(RecalcTrigger,Trigger6M)),NA())</f>
        <v>1.4505097525144974E-2</v>
      </c>
      <c r="M2617" s="183">
        <f>IFERROR(_xll.qlIndexFixing(Index1Y,$H2617,TRUE,_xll.ohTrigger(RecalcTrigger,Trigger1Y)),NA())</f>
        <v>1.3214333947535736E-2</v>
      </c>
      <c r="N2617" s="182">
        <f>IFERROR(_xll.qlIndexFixing(ONIndex1M,I2617,TRUE,_xll.ohTrigger(RecalcTrigger,Trigger1M)),NA())</f>
        <v>1.2535309493530988E-2</v>
      </c>
      <c r="O2617" s="44">
        <f>IFERROR(_xll.qlIndexFixing(ONIndex3M,I2617,TRUE,_xll.ohTrigger(RecalcTrigger,Trigger3M)),NA())</f>
        <v>1.2839524887446885E-2</v>
      </c>
      <c r="P2617" s="44">
        <f>IFERROR(_xll.qlIndexFixing(ONIndex6M,I2617,TRUE,_xll.ohTrigger(RecalcTrigger,Trigger6M)),NA())</f>
        <v>1.4596052975628382E-2</v>
      </c>
      <c r="Q2617" s="183">
        <f>IFERROR(_xll.qlIndexFixing(ONIndex1Y,I2617,TRUE,_xll.ohTrigger(RecalcTrigger,Trigger1Y)),NA())</f>
        <v>1.3437761244698976E-2</v>
      </c>
    </row>
    <row r="2618" spans="2:17" x14ac:dyDescent="0.2">
      <c r="B2618" s="39" t="s">
        <v>42</v>
      </c>
      <c r="D2618" s="42">
        <f>_xll.qlCalendarAdvance(Calendar,$D2617,B2618,"f",FALSE)</f>
        <v>57734</v>
      </c>
      <c r="E2618" s="177">
        <f>_xll.qlInterestRateIndexValueDate(IndexON,D2618)</f>
        <v>57734</v>
      </c>
      <c r="F2618" s="193">
        <f>IFERROR(_xll.qlIndexFixing(IndexON,D2618,TRUE,_xll.ohTrigger(RecalcTrigger,TriggerON)),NA())</f>
        <v>1.2587023460559621E-2</v>
      </c>
      <c r="H2618" s="42">
        <f>_xll.qlCalendarAdvance(Calendar,$H2617,B2618,"f",FALSE)</f>
        <v>57734</v>
      </c>
      <c r="I2618" s="177">
        <f>_xll.qlInterestRateIndexValueDate(Index1M,$H2618)</f>
        <v>57738</v>
      </c>
      <c r="J2618" s="182">
        <f>IFERROR(_xll.qlIndexFixing(Index1M,$H2618,TRUE,_xll.ohTrigger(RecalcTrigger,Trigger1M)),NA())</f>
        <v>1.2516475096714637E-2</v>
      </c>
      <c r="K2618" s="44">
        <f>IFERROR(_xll.qlIndexFixing(Index3M,H2618,TRUE,_xll.ohTrigger(RecalcTrigger,Trigger3M)),NA())</f>
        <v>1.2796352143891798E-2</v>
      </c>
      <c r="L2618" s="44">
        <f>IFERROR(_xll.qlIndexFixing(Index6M,$H2618,TRUE,_xll.ohTrigger(RecalcTrigger,Trigger6M)),NA())</f>
        <v>1.4493176683772048E-2</v>
      </c>
      <c r="M2618" s="183">
        <f>IFERROR(_xll.qlIndexFixing(Index1Y,$H2618,TRUE,_xll.ohTrigger(RecalcTrigger,Trigger1Y)),NA())</f>
        <v>1.3202457770331553E-2</v>
      </c>
      <c r="N2618" s="182">
        <f>IFERROR(_xll.qlIndexFixing(ONIndex1M,I2618,TRUE,_xll.ohTrigger(RecalcTrigger,Trigger1M)),NA())</f>
        <v>1.2526400782562064E-2</v>
      </c>
      <c r="O2618" s="44">
        <f>IFERROR(_xll.qlIndexFixing(ONIndex3M,I2618,TRUE,_xll.ohTrigger(RecalcTrigger,Trigger3M)),NA())</f>
        <v>1.2830509182384375E-2</v>
      </c>
      <c r="P2618" s="44">
        <f>IFERROR(_xll.qlIndexFixing(ONIndex6M,I2618,TRUE,_xll.ohTrigger(RecalcTrigger,Trigger6M)),NA())</f>
        <v>1.4585523512087306E-2</v>
      </c>
      <c r="Q2618" s="183">
        <f>IFERROR(_xll.qlIndexFixing(ONIndex1Y,I2618,TRUE,_xll.ohTrigger(RecalcTrigger,Trigger1Y)),NA())</f>
        <v>1.3424993723418766E-2</v>
      </c>
    </row>
    <row r="2619" spans="2:17" x14ac:dyDescent="0.2">
      <c r="B2619" s="39" t="s">
        <v>42</v>
      </c>
      <c r="D2619" s="42">
        <f>_xll.qlCalendarAdvance(Calendar,$D2618,B2619,"f",FALSE)</f>
        <v>57741</v>
      </c>
      <c r="E2619" s="177">
        <f>_xll.qlInterestRateIndexValueDate(IndexON,D2619)</f>
        <v>57741</v>
      </c>
      <c r="F2619" s="193">
        <f>IFERROR(_xll.qlIndexFixing(IndexON,D2619,TRUE,_xll.ohTrigger(RecalcTrigger,TriggerON)),NA())</f>
        <v>1.2577512980955774E-2</v>
      </c>
      <c r="H2619" s="42">
        <f>_xll.qlCalendarAdvance(Calendar,$H2618,B2619,"f",FALSE)</f>
        <v>57741</v>
      </c>
      <c r="I2619" s="177">
        <f>_xll.qlInterestRateIndexValueDate(Index1M,$H2619)</f>
        <v>57745</v>
      </c>
      <c r="J2619" s="182">
        <f>IFERROR(_xll.qlIndexFixing(Index1M,$H2619,TRUE,_xll.ohTrigger(RecalcTrigger,Trigger1M)),NA())</f>
        <v>1.2508872103893509E-2</v>
      </c>
      <c r="K2619" s="44">
        <f>IFERROR(_xll.qlIndexFixing(Index3M,H2619,TRUE,_xll.ohTrigger(RecalcTrigger,Trigger3M)),NA())</f>
        <v>1.278750617790483E-2</v>
      </c>
      <c r="L2619" s="44">
        <f>IFERROR(_xll.qlIndexFixing(Index6M,$H2619,TRUE,_xll.ohTrigger(RecalcTrigger,Trigger6M)),NA())</f>
        <v>1.4481151189908052E-2</v>
      </c>
      <c r="M2619" s="183">
        <f>IFERROR(_xll.qlIndexFixing(Index1Y,$H2619,TRUE,_xll.ohTrigger(RecalcTrigger,Trigger1Y)),NA())</f>
        <v>1.3190623900994389E-2</v>
      </c>
      <c r="N2619" s="182">
        <f>IFERROR(_xll.qlIndexFixing(ONIndex1M,I2619,TRUE,_xll.ohTrigger(RecalcTrigger,Trigger1M)),NA())</f>
        <v>1.2517519722434756E-2</v>
      </c>
      <c r="O2619" s="44">
        <f>IFERROR(_xll.qlIndexFixing(ONIndex3M,I2619,TRUE,_xll.ohTrigger(RecalcTrigger,Trigger3M)),NA())</f>
        <v>1.2821520918251395E-2</v>
      </c>
      <c r="P2619" s="44">
        <f>IFERROR(_xll.qlIndexFixing(ONIndex6M,I2619,TRUE,_xll.ohTrigger(RecalcTrigger,Trigger6M)),NA())</f>
        <v>1.4574892112326765E-2</v>
      </c>
      <c r="Q2619" s="183">
        <f>IFERROR(_xll.qlIndexFixing(ONIndex1Y,I2619,TRUE,_xll.ohTrigger(RecalcTrigger,Trigger1Y)),NA())</f>
        <v>1.3412265337953144E-2</v>
      </c>
    </row>
    <row r="2620" spans="2:17" x14ac:dyDescent="0.2">
      <c r="B2620" s="39" t="s">
        <v>42</v>
      </c>
      <c r="D2620" s="42">
        <f>_xll.qlCalendarAdvance(Calendar,$D2619,B2620,"f",FALSE)</f>
        <v>57748</v>
      </c>
      <c r="E2620" s="177">
        <f>_xll.qlInterestRateIndexValueDate(IndexON,D2620)</f>
        <v>57748</v>
      </c>
      <c r="F2620" s="193">
        <f>IFERROR(_xll.qlIndexFixing(IndexON,D2620,TRUE,_xll.ohTrigger(RecalcTrigger,TriggerON)),NA())</f>
        <v>1.2568035709588088E-2</v>
      </c>
      <c r="H2620" s="42">
        <f>_xll.qlCalendarAdvance(Calendar,$H2619,B2620,"f",FALSE)</f>
        <v>57748</v>
      </c>
      <c r="I2620" s="177">
        <f>_xll.qlInterestRateIndexValueDate(Index1M,$H2620)</f>
        <v>57752</v>
      </c>
      <c r="J2620" s="182">
        <f>IFERROR(_xll.qlIndexFixing(Index1M,$H2620,TRUE,_xll.ohTrigger(RecalcTrigger,Trigger1M)),NA())</f>
        <v>1.2500056230259547E-2</v>
      </c>
      <c r="K2620" s="44">
        <f>IFERROR(_xll.qlIndexFixing(Index3M,H2620,TRUE,_xll.ohTrigger(RecalcTrigger,Trigger3M)),NA())</f>
        <v>1.2778688237668376E-2</v>
      </c>
      <c r="L2620" s="44">
        <f>IFERROR(_xll.qlIndexFixing(Index6M,$H2620,TRUE,_xll.ohTrigger(RecalcTrigger,Trigger6M)),NA())</f>
        <v>1.4469020883685704E-2</v>
      </c>
      <c r="M2620" s="183">
        <f>IFERROR(_xll.qlIndexFixing(Index1Y,$H2620,TRUE,_xll.ohTrigger(RecalcTrigger,Trigger1Y)),NA())</f>
        <v>1.3178832435620087E-2</v>
      </c>
      <c r="N2620" s="182">
        <f>IFERROR(_xll.qlIndexFixing(ONIndex1M,I2620,TRUE,_xll.ohTrigger(RecalcTrigger,Trigger1M)),NA())</f>
        <v>1.2508666380615097E-2</v>
      </c>
      <c r="O2620" s="44">
        <f>IFERROR(_xll.qlIndexFixing(ONIndex3M,I2620,TRUE,_xll.ohTrigger(RecalcTrigger,Trigger3M)),NA())</f>
        <v>1.2812560161234998E-2</v>
      </c>
      <c r="P2620" s="44">
        <f>IFERROR(_xll.qlIndexFixing(ONIndex6M,I2620,TRUE,_xll.ohTrigger(RecalcTrigger,Trigger6M)),NA())</f>
        <v>1.4564158615755218E-2</v>
      </c>
      <c r="Q2620" s="183">
        <f>IFERROR(_xll.qlIndexFixing(ONIndex1Y,I2620,TRUE,_xll.ohTrigger(RecalcTrigger,Trigger1Y)),NA())</f>
        <v>1.3399576184465189E-2</v>
      </c>
    </row>
    <row r="2621" spans="2:17" x14ac:dyDescent="0.2">
      <c r="B2621" s="39" t="s">
        <v>42</v>
      </c>
      <c r="D2621" s="42">
        <f>_xll.qlCalendarAdvance(Calendar,$D2620,B2621,"f",FALSE)</f>
        <v>57755</v>
      </c>
      <c r="E2621" s="177">
        <f>_xll.qlInterestRateIndexValueDate(IndexON,D2621)</f>
        <v>57755</v>
      </c>
      <c r="F2621" s="193">
        <f>IFERROR(_xll.qlIndexFixing(IndexON,D2621,TRUE,_xll.ohTrigger(RecalcTrigger,TriggerON)),NA())</f>
        <v>1.2558591725513324E-2</v>
      </c>
      <c r="H2621" s="42">
        <f>_xll.qlCalendarAdvance(Calendar,$H2620,B2621,"f",FALSE)</f>
        <v>57755</v>
      </c>
      <c r="I2621" s="177">
        <f>_xll.qlInterestRateIndexValueDate(Index1M,$H2621)</f>
        <v>57759</v>
      </c>
      <c r="J2621" s="182">
        <f>IFERROR(_xll.qlIndexFixing(Index1M,$H2621,TRUE,_xll.ohTrigger(RecalcTrigger,Trigger1M)),NA())</f>
        <v>1.2491268284865305E-2</v>
      </c>
      <c r="K2621" s="44">
        <f>IFERROR(_xll.qlIndexFixing(Index3M,H2621,TRUE,_xll.ohTrigger(RecalcTrigger,Trigger3M)),NA())</f>
        <v>1.2769898389912349E-2</v>
      </c>
      <c r="L2621" s="44">
        <f>IFERROR(_xll.qlIndexFixing(Index6M,$H2621,TRUE,_xll.ohTrigger(RecalcTrigger,Trigger6M)),NA())</f>
        <v>1.4456785605262753E-2</v>
      </c>
      <c r="M2621" s="183">
        <f>IFERROR(_xll.qlIndexFixing(Index1Y,$H2621,TRUE,_xll.ohTrigger(RecalcTrigger,Trigger1Y)),NA())</f>
        <v>1.3167083470303832E-2</v>
      </c>
      <c r="N2621" s="182">
        <f>IFERROR(_xll.qlIndexFixing(ONIndex1M,I2621,TRUE,_xll.ohTrigger(RecalcTrigger,Trigger1M)),NA())</f>
        <v>1.2499840824249375E-2</v>
      </c>
      <c r="O2621" s="44">
        <f>IFERROR(_xll.qlIndexFixing(ONIndex3M,I2621,TRUE,_xll.ohTrigger(RecalcTrigger,Trigger3M)),NA())</f>
        <v>1.2803626978241667E-2</v>
      </c>
      <c r="P2621" s="44">
        <f>IFERROR(_xll.qlIndexFixing(ONIndex6M,I2621,TRUE,_xll.ohTrigger(RecalcTrigger,Trigger6M)),NA())</f>
        <v>1.4553322861621254E-2</v>
      </c>
      <c r="Q2621" s="183">
        <f>IFERROR(_xll.qlIndexFixing(ONIndex1Y,I2621,TRUE,_xll.ohTrigger(RecalcTrigger,Trigger1Y)),NA())</f>
        <v>1.3386926359197915E-2</v>
      </c>
    </row>
    <row r="2622" spans="2:17" x14ac:dyDescent="0.2">
      <c r="B2622" s="39" t="s">
        <v>42</v>
      </c>
      <c r="D2622" s="42">
        <f>_xll.qlCalendarAdvance(Calendar,$D2621,B2622,"f",FALSE)</f>
        <v>57762</v>
      </c>
      <c r="E2622" s="177">
        <f>_xll.qlInterestRateIndexValueDate(IndexON,D2622)</f>
        <v>57762</v>
      </c>
      <c r="F2622" s="193">
        <f>IFERROR(_xll.qlIndexFixing(IndexON,D2622,TRUE,_xll.ohTrigger(RecalcTrigger,TriggerON)),NA())</f>
        <v>1.2549181108187923E-2</v>
      </c>
      <c r="H2622" s="42">
        <f>_xll.qlCalendarAdvance(Calendar,$H2621,B2622,"f",FALSE)</f>
        <v>57762</v>
      </c>
      <c r="I2622" s="177">
        <f>_xll.qlInterestRateIndexValueDate(Index1M,$H2622)</f>
        <v>57766</v>
      </c>
      <c r="J2622" s="182">
        <f>IFERROR(_xll.qlIndexFixing(Index1M,$H2622,TRUE,_xll.ohTrigger(RecalcTrigger,Trigger1M)),NA())</f>
        <v>1.2482508335099736E-2</v>
      </c>
      <c r="K2622" s="44">
        <f>IFERROR(_xll.qlIndexFixing(Index3M,H2622,TRUE,_xll.ohTrigger(RecalcTrigger,Trigger3M)),NA())</f>
        <v>1.2761136701364915E-2</v>
      </c>
      <c r="L2622" s="44">
        <f>IFERROR(_xll.qlIndexFixing(Index6M,$H2622,TRUE,_xll.ohTrigger(RecalcTrigger,Trigger6M)),NA())</f>
        <v>1.4444445194813641E-2</v>
      </c>
      <c r="M2622" s="183">
        <f>IFERROR(_xll.qlIndexFixing(Index1Y,$H2622,TRUE,_xll.ohTrigger(RecalcTrigger,Trigger1Y)),NA())</f>
        <v>1.3155377101142562E-2</v>
      </c>
      <c r="N2622" s="182">
        <f>IFERROR(_xll.qlIndexFixing(ONIndex1M,I2622,TRUE,_xll.ohTrigger(RecalcTrigger,Trigger1M)),NA())</f>
        <v>1.249104312088356E-2</v>
      </c>
      <c r="O2622" s="44">
        <f>IFERROR(_xll.qlIndexFixing(ONIndex3M,I2622,TRUE,_xll.ohTrigger(RecalcTrigger,Trigger3M)),NA())</f>
        <v>1.279472143617788E-2</v>
      </c>
      <c r="P2622" s="44">
        <f>IFERROR(_xll.qlIndexFixing(ONIndex6M,I2622,TRUE,_xll.ohTrigger(RecalcTrigger,Trigger6M)),NA())</f>
        <v>1.4542384689733012E-2</v>
      </c>
      <c r="Q2622" s="183">
        <f>IFERROR(_xll.qlIndexFixing(ONIndex1Y,I2622,TRUE,_xll.ohTrigger(RecalcTrigger,Trigger1Y)),NA())</f>
        <v>1.3374315958634142E-2</v>
      </c>
    </row>
    <row r="2623" spans="2:17" x14ac:dyDescent="0.2">
      <c r="B2623" s="39" t="s">
        <v>42</v>
      </c>
      <c r="D2623" s="42">
        <f>_xll.qlCalendarAdvance(Calendar,$D2622,B2623,"f",FALSE)</f>
        <v>57769</v>
      </c>
      <c r="E2623" s="177">
        <f>_xll.qlInterestRateIndexValueDate(IndexON,D2623)</f>
        <v>57769</v>
      </c>
      <c r="F2623" s="193">
        <f>IFERROR(_xll.qlIndexFixing(IndexON,D2623,TRUE,_xll.ohTrigger(RecalcTrigger,TriggerON)),NA())</f>
        <v>1.2539803937068328E-2</v>
      </c>
      <c r="H2623" s="42">
        <f>_xll.qlCalendarAdvance(Calendar,$H2622,B2623,"f",FALSE)</f>
        <v>57769</v>
      </c>
      <c r="I2623" s="177">
        <f>_xll.qlInterestRateIndexValueDate(Index1M,$H2623)</f>
        <v>57773</v>
      </c>
      <c r="J2623" s="182">
        <f>IFERROR(_xll.qlIndexFixing(Index1M,$H2623,TRUE,_xll.ohTrigger(RecalcTrigger,Trigger1M)),NA())</f>
        <v>1.2472561154680933E-2</v>
      </c>
      <c r="K2623" s="44">
        <f>IFERROR(_xll.qlIndexFixing(Index3M,H2623,TRUE,_xll.ohTrigger(RecalcTrigger,Trigger3M)),NA())</f>
        <v>1.2752010507142626E-2</v>
      </c>
      <c r="L2623" s="44">
        <f>IFERROR(_xll.qlIndexFixing(Index6M,$H2623,TRUE,_xll.ohTrigger(RecalcTrigger,Trigger6M)),NA())</f>
        <v>1.4430724257351398E-2</v>
      </c>
      <c r="M2623" s="183">
        <f>IFERROR(_xll.qlIndexFixing(Index1Y,$H2623,TRUE,_xll.ohTrigger(RecalcTrigger,Trigger1Y)),NA())</f>
        <v>1.3143713424234097E-2</v>
      </c>
      <c r="N2623" s="182">
        <f>IFERROR(_xll.qlIndexFixing(ONIndex1M,I2623,TRUE,_xll.ohTrigger(RecalcTrigger,Trigger1M)),NA())</f>
        <v>1.2482273337983685E-2</v>
      </c>
      <c r="O2623" s="44">
        <f>IFERROR(_xll.qlIndexFixing(ONIndex3M,I2623,TRUE,_xll.ohTrigger(RecalcTrigger,Trigger3M)),NA())</f>
        <v>1.2785843601390567E-2</v>
      </c>
      <c r="P2623" s="44">
        <f>IFERROR(_xll.qlIndexFixing(ONIndex6M,I2623,TRUE,_xll.ohTrigger(RecalcTrigger,Trigger6M)),NA())</f>
        <v>1.4531343939019337E-2</v>
      </c>
      <c r="Q2623" s="183">
        <f>IFERROR(_xll.qlIndexFixing(ONIndex1Y,I2623,TRUE,_xll.ohTrigger(RecalcTrigger,Trigger1Y)),NA())</f>
        <v>1.3361745079096821E-2</v>
      </c>
    </row>
    <row r="2624" spans="2:17" x14ac:dyDescent="0.2">
      <c r="B2624" s="39" t="s">
        <v>42</v>
      </c>
      <c r="D2624" s="42">
        <f>_xll.qlCalendarAdvance(Calendar,$D2623,B2624,"f",FALSE)</f>
        <v>57776</v>
      </c>
      <c r="E2624" s="177">
        <f>_xll.qlInterestRateIndexValueDate(IndexON,D2624)</f>
        <v>57776</v>
      </c>
      <c r="F2624" s="193">
        <f>IFERROR(_xll.qlIndexFixing(IndexON,D2624,TRUE,_xll.ohTrigger(RecalcTrigger,TriggerON)),NA())</f>
        <v>1.2530460291451107E-2</v>
      </c>
      <c r="H2624" s="42">
        <f>_xll.qlCalendarAdvance(Calendar,$H2623,B2624,"f",FALSE)</f>
        <v>57776</v>
      </c>
      <c r="I2624" s="177">
        <f>_xll.qlInterestRateIndexValueDate(Index1M,$H2624)</f>
        <v>57780</v>
      </c>
      <c r="J2624" s="182">
        <f>IFERROR(_xll.qlIndexFixing(Index1M,$H2624,TRUE,_xll.ohTrigger(RecalcTrigger,Trigger1M)),NA())</f>
        <v>1.2463862541890863E-2</v>
      </c>
      <c r="K2624" s="44">
        <f>IFERROR(_xll.qlIndexFixing(Index3M,H2624,TRUE,_xll.ohTrigger(RecalcTrigger,Trigger3M)),NA())</f>
        <v>1.2743307063376067E-2</v>
      </c>
      <c r="L2624" s="44">
        <f>IFERROR(_xll.qlIndexFixing(Index6M,$H2624,TRUE,_xll.ohTrigger(RecalcTrigger,Trigger6M)),NA())</f>
        <v>1.4418156922272283E-2</v>
      </c>
      <c r="M2624" s="183">
        <f>IFERROR(_xll.qlIndexFixing(Index1Y,$H2624,TRUE,_xll.ohTrigger(RecalcTrigger,Trigger1Y)),NA())</f>
        <v>1.3132092535676683E-2</v>
      </c>
      <c r="N2624" s="182">
        <f>IFERROR(_xll.qlIndexFixing(ONIndex1M,I2624,TRUE,_xll.ohTrigger(RecalcTrigger,Trigger1M)),NA())</f>
        <v>1.2473531542616101E-2</v>
      </c>
      <c r="O2624" s="44">
        <f>IFERROR(_xll.qlIndexFixing(ONIndex3M,I2624,TRUE,_xll.ohTrigger(RecalcTrigger,Trigger3M)),NA())</f>
        <v>1.2776993540706272E-2</v>
      </c>
      <c r="P2624" s="44">
        <f>IFERROR(_xll.qlIndexFixing(ONIndex6M,I2624,TRUE,_xll.ohTrigger(RecalcTrigger,Trigger6M)),NA())</f>
        <v>1.4520200449208431E-2</v>
      </c>
      <c r="Q2624" s="183">
        <f>IFERROR(_xll.qlIndexFixing(ONIndex1Y,I2624,TRUE,_xll.ohTrigger(RecalcTrigger,Trigger1Y)),NA())</f>
        <v>1.334921381650922E-2</v>
      </c>
    </row>
    <row r="2625" spans="2:17" x14ac:dyDescent="0.2">
      <c r="B2625" s="39" t="s">
        <v>42</v>
      </c>
      <c r="D2625" s="42">
        <f>_xll.qlCalendarAdvance(Calendar,$D2624,B2625,"f",FALSE)</f>
        <v>57783</v>
      </c>
      <c r="E2625" s="177">
        <f>_xll.qlInterestRateIndexValueDate(IndexON,D2625)</f>
        <v>57783</v>
      </c>
      <c r="F2625" s="193">
        <f>IFERROR(_xll.qlIndexFixing(IndexON,D2625,TRUE,_xll.ohTrigger(RecalcTrigger,TriggerON)),NA())</f>
        <v>1.2521150250472957E-2</v>
      </c>
      <c r="H2625" s="42">
        <f>_xll.qlCalendarAdvance(Calendar,$H2624,B2625,"f",FALSE)</f>
        <v>57783</v>
      </c>
      <c r="I2625" s="177">
        <f>_xll.qlInterestRateIndexValueDate(Index1M,$H2625)</f>
        <v>57787</v>
      </c>
      <c r="J2625" s="182">
        <f>IFERROR(_xll.qlIndexFixing(Index1M,$H2625,TRUE,_xll.ohTrigger(RecalcTrigger,Trigger1M)),NA())</f>
        <v>1.2455192144863422E-2</v>
      </c>
      <c r="K2625" s="44">
        <f>IFERROR(_xll.qlIndexFixing(Index3M,H2625,TRUE,_xll.ohTrigger(RecalcTrigger,Trigger3M)),NA())</f>
        <v>1.2734631984983905E-2</v>
      </c>
      <c r="L2625" s="44">
        <f>IFERROR(_xll.qlIndexFixing(Index6M,$H2625,TRUE,_xll.ohTrigger(RecalcTrigger,Trigger6M)),NA())</f>
        <v>1.4405483945449986E-2</v>
      </c>
      <c r="M2625" s="183">
        <f>IFERROR(_xll.qlIndexFixing(Index1Y,$H2625,TRUE,_xll.ohTrigger(RecalcTrigger,Trigger1Y)),NA())</f>
        <v>1.3120514531570111E-2</v>
      </c>
      <c r="N2625" s="182">
        <f>IFERROR(_xll.qlIndexFixing(ONIndex1M,I2625,TRUE,_xll.ohTrigger(RecalcTrigger,Trigger1M)),NA())</f>
        <v>1.246481780248665E-2</v>
      </c>
      <c r="O2625" s="44">
        <f>IFERROR(_xll.qlIndexFixing(ONIndex3M,I2625,TRUE,_xll.ohTrigger(RecalcTrigger,Trigger3M)),NA())</f>
        <v>1.2768171320951538E-2</v>
      </c>
      <c r="P2625" s="44">
        <f>IFERROR(_xll.qlIndexFixing(ONIndex6M,I2625,TRUE,_xll.ohTrigger(RecalcTrigger,Trigger6M)),NA())</f>
        <v>1.4508954059548884E-2</v>
      </c>
      <c r="Q2625" s="183">
        <f>IFERROR(_xll.qlIndexFixing(ONIndex1Y,I2625,TRUE,_xll.ohTrigger(RecalcTrigger,Trigger1Y)),NA())</f>
        <v>1.333672226759397E-2</v>
      </c>
    </row>
    <row r="2626" spans="2:17" x14ac:dyDescent="0.2">
      <c r="B2626" s="39" t="s">
        <v>42</v>
      </c>
      <c r="D2626" s="42">
        <f>_xll.qlCalendarAdvance(Calendar,$D2625,B2626,"f",FALSE)</f>
        <v>57790</v>
      </c>
      <c r="E2626" s="177">
        <f>_xll.qlInterestRateIndexValueDate(IndexON,D2626)</f>
        <v>57790</v>
      </c>
      <c r="F2626" s="193">
        <f>IFERROR(_xll.qlIndexFixing(IndexON,D2626,TRUE,_xll.ohTrigger(RecalcTrigger,TriggerON)),NA())</f>
        <v>1.2511873893830128E-2</v>
      </c>
      <c r="H2626" s="42">
        <f>_xll.qlCalendarAdvance(Calendar,$H2625,B2626,"f",FALSE)</f>
        <v>57790</v>
      </c>
      <c r="I2626" s="177">
        <f>_xll.qlInterestRateIndexValueDate(Index1M,$H2626)</f>
        <v>57794</v>
      </c>
      <c r="J2626" s="182">
        <f>IFERROR(_xll.qlIndexFixing(Index1M,$H2626,TRUE,_xll.ohTrigger(RecalcTrigger,Trigger1M)),NA())</f>
        <v>1.2446550030982129E-2</v>
      </c>
      <c r="K2626" s="44">
        <f>IFERROR(_xll.qlIndexFixing(Index3M,H2626,TRUE,_xll.ohTrigger(RecalcTrigger,Trigger3M)),NA())</f>
        <v>1.2725985338692765E-2</v>
      </c>
      <c r="L2626" s="44">
        <f>IFERROR(_xll.qlIndexFixing(Index6M,$H2626,TRUE,_xll.ohTrigger(RecalcTrigger,Trigger6M)),NA())</f>
        <v>1.4392705167156629E-2</v>
      </c>
      <c r="M2626" s="183">
        <f>IFERROR(_xll.qlIndexFixing(Index1Y,$H2626,TRUE,_xll.ohTrigger(RecalcTrigger,Trigger1Y)),NA())</f>
        <v>1.3108979508014602E-2</v>
      </c>
      <c r="N2626" s="182">
        <f>IFERROR(_xll.qlIndexFixing(ONIndex1M,I2626,TRUE,_xll.ohTrigger(RecalcTrigger,Trigger1M)),NA())</f>
        <v>1.2456132184821556E-2</v>
      </c>
      <c r="O2626" s="44">
        <f>IFERROR(_xll.qlIndexFixing(ONIndex3M,I2626,TRUE,_xll.ohTrigger(RecalcTrigger,Trigger3M)),NA())</f>
        <v>1.2759377008793038E-2</v>
      </c>
      <c r="P2626" s="44">
        <f>IFERROR(_xll.qlIndexFixing(ONIndex6M,I2626,TRUE,_xll.ohTrigger(RecalcTrigger,Trigger6M)),NA())</f>
        <v>1.4497604609768899E-2</v>
      </c>
      <c r="Q2626" s="183">
        <f>IFERROR(_xll.qlIndexFixing(ONIndex1Y,I2626,TRUE,_xll.ohTrigger(RecalcTrigger,Trigger1Y)),NA())</f>
        <v>1.332427052867402E-2</v>
      </c>
    </row>
    <row r="2627" spans="2:17" x14ac:dyDescent="0.2">
      <c r="B2627" s="39" t="s">
        <v>42</v>
      </c>
      <c r="D2627" s="42">
        <f>_xll.qlCalendarAdvance(Calendar,$D2626,B2627,"f",FALSE)</f>
        <v>57797</v>
      </c>
      <c r="E2627" s="177">
        <f>_xll.qlInterestRateIndexValueDate(IndexON,D2627)</f>
        <v>57797</v>
      </c>
      <c r="F2627" s="193">
        <f>IFERROR(_xll.qlIndexFixing(IndexON,D2627,TRUE,_xll.ohTrigger(RecalcTrigger,TriggerON)),NA())</f>
        <v>1.2502631300659317E-2</v>
      </c>
      <c r="H2627" s="42">
        <f>_xll.qlCalendarAdvance(Calendar,$H2626,B2627,"f",FALSE)</f>
        <v>57797</v>
      </c>
      <c r="I2627" s="177">
        <f>_xll.qlInterestRateIndexValueDate(Index1M,$H2627)</f>
        <v>57801</v>
      </c>
      <c r="J2627" s="182">
        <f>IFERROR(_xll.qlIndexFixing(Index1M,$H2627,TRUE,_xll.ohTrigger(RecalcTrigger,Trigger1M)),NA())</f>
        <v>1.2437936267633081E-2</v>
      </c>
      <c r="K2627" s="44">
        <f>IFERROR(_xll.qlIndexFixing(Index3M,H2627,TRUE,_xll.ohTrigger(RecalcTrigger,Trigger3M)),NA())</f>
        <v>1.2717752982269494E-2</v>
      </c>
      <c r="L2627" s="44">
        <f>IFERROR(_xll.qlIndexFixing(Index6M,$H2627,TRUE,_xll.ohTrigger(RecalcTrigger,Trigger6M)),NA())</f>
        <v>1.4380490897558482E-2</v>
      </c>
      <c r="M2627" s="183">
        <f>IFERROR(_xll.qlIndexFixing(Index1Y,$H2627,TRUE,_xll.ohTrigger(RecalcTrigger,Trigger1Y)),NA())</f>
        <v>1.3097487561111256E-2</v>
      </c>
      <c r="N2627" s="182">
        <f>IFERROR(_xll.qlIndexFixing(ONIndex1M,I2627,TRUE,_xll.ohTrigger(RecalcTrigger,Trigger1M)),NA())</f>
        <v>1.2447474756926979E-2</v>
      </c>
      <c r="O2627" s="44">
        <f>IFERROR(_xll.qlIndexFixing(ONIndex3M,I2627,TRUE,_xll.ohTrigger(RecalcTrigger,Trigger3M)),NA())</f>
        <v>1.2750610670817508E-2</v>
      </c>
      <c r="P2627" s="44">
        <f>IFERROR(_xll.qlIndexFixing(ONIndex6M,I2627,TRUE,_xll.ohTrigger(RecalcTrigger,Trigger6M)),NA())</f>
        <v>1.4486151938957192E-2</v>
      </c>
      <c r="Q2627" s="183">
        <f>IFERROR(_xll.qlIndexFixing(ONIndex1Y,I2627,TRUE,_xll.ohTrigger(RecalcTrigger,Trigger1Y)),NA())</f>
        <v>1.331185869567264E-2</v>
      </c>
    </row>
    <row r="2628" spans="2:17" x14ac:dyDescent="0.2">
      <c r="B2628" s="39" t="s">
        <v>42</v>
      </c>
      <c r="D2628" s="42">
        <f>_xll.qlCalendarAdvance(Calendar,$D2627,B2628,"f",FALSE)</f>
        <v>57804</v>
      </c>
      <c r="E2628" s="177">
        <f>_xll.qlInterestRateIndexValueDate(IndexON,D2628)</f>
        <v>57804</v>
      </c>
      <c r="F2628" s="193">
        <f>IFERROR(_xll.qlIndexFixing(IndexON,D2628,TRUE,_xll.ohTrigger(RecalcTrigger,TriggerON)),NA())</f>
        <v>1.2493422550257094E-2</v>
      </c>
      <c r="H2628" s="42">
        <f>_xll.qlCalendarAdvance(Calendar,$H2627,B2628,"f",FALSE)</f>
        <v>57804</v>
      </c>
      <c r="I2628" s="177">
        <f>_xll.qlInterestRateIndexValueDate(Index1M,$H2628)</f>
        <v>57808</v>
      </c>
      <c r="J2628" s="182">
        <f>IFERROR(_xll.qlIndexFixing(Index1M,$H2628,TRUE,_xll.ohTrigger(RecalcTrigger,Trigger1M)),NA())</f>
        <v>1.2429747230480181E-2</v>
      </c>
      <c r="K2628" s="44">
        <f>IFERROR(_xll.qlIndexFixing(Index3M,H2628,TRUE,_xll.ohTrigger(RecalcTrigger,Trigger3M)),NA())</f>
        <v>1.2709161650279051E-2</v>
      </c>
      <c r="L2628" s="44">
        <f>IFERROR(_xll.qlIndexFixing(Index6M,$H2628,TRUE,_xll.ohTrigger(RecalcTrigger,Trigger6M)),NA())</f>
        <v>1.4367508189339838E-2</v>
      </c>
      <c r="M2628" s="183">
        <f>IFERROR(_xll.qlIndexFixing(Index1Y,$H2628,TRUE,_xll.ohTrigger(RecalcTrigger,Trigger1Y)),NA())</f>
        <v>1.3086038786963143E-2</v>
      </c>
      <c r="N2628" s="182">
        <f>IFERROR(_xll.qlIndexFixing(ONIndex1M,I2628,TRUE,_xll.ohTrigger(RecalcTrigger,Trigger1M)),NA())</f>
        <v>1.2438845586268954E-2</v>
      </c>
      <c r="O2628" s="44">
        <f>IFERROR(_xll.qlIndexFixing(ONIndex3M,I2628,TRUE,_xll.ohTrigger(RecalcTrigger,Trigger3M)),NA())</f>
        <v>1.2741872373691621E-2</v>
      </c>
      <c r="P2628" s="44">
        <f>IFERROR(_xll.qlIndexFixing(ONIndex6M,I2628,TRUE,_xll.ohTrigger(RecalcTrigger,Trigger6M)),NA())</f>
        <v>1.4474595886682096E-2</v>
      </c>
      <c r="Q2628" s="183">
        <f>IFERROR(_xll.qlIndexFixing(ONIndex1Y,I2628,TRUE,_xll.ohTrigger(RecalcTrigger,Trigger1Y)),NA())</f>
        <v>1.329948686531246E-2</v>
      </c>
    </row>
    <row r="2629" spans="2:17" x14ac:dyDescent="0.2">
      <c r="B2629" s="39" t="s">
        <v>42</v>
      </c>
      <c r="D2629" s="42">
        <f>_xll.qlCalendarAdvance(Calendar,$D2628,B2629,"f",FALSE)</f>
        <v>57811</v>
      </c>
      <c r="E2629" s="177">
        <f>_xll.qlInterestRateIndexValueDate(IndexON,D2629)</f>
        <v>57811</v>
      </c>
      <c r="F2629" s="193">
        <f>IFERROR(_xll.qlIndexFixing(IndexON,D2629,TRUE,_xll.ohTrigger(RecalcTrigger,TriggerON)),NA())</f>
        <v>1.2482498815156617E-2</v>
      </c>
      <c r="H2629" s="42">
        <f>_xll.qlCalendarAdvance(Calendar,$H2628,B2629,"f",FALSE)</f>
        <v>57811</v>
      </c>
      <c r="I2629" s="177">
        <f>_xll.qlInterestRateIndexValueDate(Index1M,$H2629)</f>
        <v>57817</v>
      </c>
      <c r="J2629" s="182">
        <f>IFERROR(_xll.qlIndexFixing(Index1M,$H2629,TRUE,_xll.ohTrigger(RecalcTrigger,Trigger1M)),NA())</f>
        <v>1.2418748549719361E-2</v>
      </c>
      <c r="K2629" s="44">
        <f>IFERROR(_xll.qlIndexFixing(Index3M,H2629,TRUE,_xll.ohTrigger(RecalcTrigger,Trigger3M)),NA())</f>
        <v>1.2698157724493538E-2</v>
      </c>
      <c r="L2629" s="44">
        <f>IFERROR(_xll.qlIndexFixing(Index6M,$H2629,TRUE,_xll.ohTrigger(RecalcTrigger,Trigger6M)),NA())</f>
        <v>1.4350659968535765E-2</v>
      </c>
      <c r="M2629" s="183">
        <f>IFERROR(_xll.qlIndexFixing(Index1Y,$H2629,TRUE,_xll.ohTrigger(RecalcTrigger,Trigger1Y)),NA())</f>
        <v>1.3071382526667664E-2</v>
      </c>
      <c r="N2629" s="182">
        <f>IFERROR(_xll.qlIndexFixing(ONIndex1M,I2629,TRUE,_xll.ohTrigger(RecalcTrigger,Trigger1M)),NA())</f>
        <v>1.2426996492456155E-2</v>
      </c>
      <c r="O2629" s="44">
        <f>IFERROR(_xll.qlIndexFixing(ONIndex3M,I2629,TRUE,_xll.ohTrigger(RecalcTrigger,Trigger3M)),NA())</f>
        <v>1.2729888171314485E-2</v>
      </c>
      <c r="P2629" s="44">
        <f>IFERROR(_xll.qlIndexFixing(ONIndex6M,I2629,TRUE,_xll.ohTrigger(RecalcTrigger,Trigger6M)),NA())</f>
        <v>1.4458487530752961E-2</v>
      </c>
      <c r="Q2629" s="183">
        <f>IFERROR(_xll.qlIndexFixing(ONIndex1Y,I2629,TRUE,_xll.ohTrigger(RecalcTrigger,Trigger1Y)),NA())</f>
        <v>1.3282372707887902E-2</v>
      </c>
    </row>
    <row r="2630" spans="2:17" x14ac:dyDescent="0.2">
      <c r="B2630" s="39" t="s">
        <v>42</v>
      </c>
      <c r="D2630" s="42">
        <f>_xll.qlCalendarAdvance(Calendar,$D2629,B2630,"f",FALSE)</f>
        <v>57818</v>
      </c>
      <c r="E2630" s="177">
        <f>_xll.qlInterestRateIndexValueDate(IndexON,D2630)</f>
        <v>57818</v>
      </c>
      <c r="F2630" s="193">
        <f>IFERROR(_xll.qlIndexFixing(IndexON,D2630,TRUE,_xll.ohTrigger(RecalcTrigger,TriggerON)),NA())</f>
        <v>1.2475106895344368E-2</v>
      </c>
      <c r="H2630" s="42">
        <f>_xll.qlCalendarAdvance(Calendar,$H2629,B2630,"f",FALSE)</f>
        <v>57818</v>
      </c>
      <c r="I2630" s="177">
        <f>_xll.qlInterestRateIndexValueDate(Index1M,$H2630)</f>
        <v>57822</v>
      </c>
      <c r="J2630" s="182">
        <f>IFERROR(_xll.qlIndexFixing(Index1M,$H2630,TRUE,_xll.ohTrigger(RecalcTrigger,Trigger1M)),NA())</f>
        <v>1.2412658566588242E-2</v>
      </c>
      <c r="K2630" s="44">
        <f>IFERROR(_xll.qlIndexFixing(Index3M,H2630,TRUE,_xll.ohTrigger(RecalcTrigger,Trigger3M)),NA())</f>
        <v>1.2692064931957549E-2</v>
      </c>
      <c r="L2630" s="44">
        <f>IFERROR(_xll.qlIndexFixing(Index6M,$H2630,TRUE,_xll.ohTrigger(RecalcTrigger,Trigger6M)),NA())</f>
        <v>1.4341223817134964E-2</v>
      </c>
      <c r="M2630" s="183">
        <f>IFERROR(_xll.qlIndexFixing(Index1Y,$H2630,TRUE,_xll.ohTrigger(RecalcTrigger,Trigger1Y)),NA())</f>
        <v>1.3063271141348407E-2</v>
      </c>
      <c r="N2630" s="182">
        <f>IFERROR(_xll.qlIndexFixing(ONIndex1M,I2630,TRUE,_xll.ohTrigger(RecalcTrigger,Trigger1M)),NA())</f>
        <v>1.2421672286127006E-2</v>
      </c>
      <c r="O2630" s="44">
        <f>IFERROR(_xll.qlIndexFixing(ONIndex3M,I2630,TRUE,_xll.ohTrigger(RecalcTrigger,Trigger3M)),NA())</f>
        <v>1.2724480169374885E-2</v>
      </c>
      <c r="P2630" s="44">
        <f>IFERROR(_xll.qlIndexFixing(ONIndex6M,I2630,TRUE,_xll.ohTrigger(RecalcTrigger,Trigger6M)),NA())</f>
        <v>1.4451172995455508E-2</v>
      </c>
      <c r="Q2630" s="183">
        <f>IFERROR(_xll.qlIndexFixing(ONIndex1Y,I2630,TRUE,_xll.ohTrigger(RecalcTrigger,Trigger1Y)),NA())</f>
        <v>1.3274863597168007E-2</v>
      </c>
    </row>
    <row r="2631" spans="2:17" x14ac:dyDescent="0.2">
      <c r="B2631" s="39" t="s">
        <v>42</v>
      </c>
      <c r="D2631" s="42">
        <f>_xll.qlCalendarAdvance(Calendar,$D2630,B2631,"f",FALSE)</f>
        <v>57825</v>
      </c>
      <c r="E2631" s="177">
        <f>_xll.qlInterestRateIndexValueDate(IndexON,D2631)</f>
        <v>57825</v>
      </c>
      <c r="F2631" s="193">
        <f>IFERROR(_xll.qlIndexFixing(IndexON,D2631,TRUE,_xll.ohTrigger(RecalcTrigger,TriggerON)),NA())</f>
        <v>1.2466000149666812E-2</v>
      </c>
      <c r="H2631" s="42">
        <f>_xll.qlCalendarAdvance(Calendar,$H2630,B2631,"f",FALSE)</f>
        <v>57825</v>
      </c>
      <c r="I2631" s="177">
        <f>_xll.qlInterestRateIndexValueDate(Index1M,$H2631)</f>
        <v>57829</v>
      </c>
      <c r="J2631" s="182">
        <f>IFERROR(_xll.qlIndexFixing(Index1M,$H2631,TRUE,_xll.ohTrigger(RecalcTrigger,Trigger1M)),NA())</f>
        <v>1.2404157122039905E-2</v>
      </c>
      <c r="K2631" s="44">
        <f>IFERROR(_xll.qlIndexFixing(Index3M,H2631,TRUE,_xll.ohTrigger(RecalcTrigger,Trigger3M)),NA())</f>
        <v>1.2683559679084567E-2</v>
      </c>
      <c r="L2631" s="44">
        <f>IFERROR(_xll.qlIndexFixing(Index6M,$H2631,TRUE,_xll.ohTrigger(RecalcTrigger,Trigger6M)),NA())</f>
        <v>1.4327921833872759E-2</v>
      </c>
      <c r="M2631" s="183">
        <f>IFERROR(_xll.qlIndexFixing(Index1Y,$H2631,TRUE,_xll.ohTrigger(RecalcTrigger,Trigger1Y)),NA())</f>
        <v>1.3051952462092524E-2</v>
      </c>
      <c r="N2631" s="182">
        <f>IFERROR(_xll.qlIndexFixing(ONIndex1M,I2631,TRUE,_xll.ohTrigger(RecalcTrigger,Trigger1M)),NA())</f>
        <v>1.2411910047909203E-2</v>
      </c>
      <c r="O2631" s="44">
        <f>IFERROR(_xll.qlIndexFixing(ONIndex3M,I2631,TRUE,_xll.ohTrigger(RecalcTrigger,Trigger3M)),NA())</f>
        <v>1.2714592451130713E-2</v>
      </c>
      <c r="P2631" s="44">
        <f>IFERROR(_xll.qlIndexFixing(ONIndex6M,I2631,TRUE,_xll.ohTrigger(RecalcTrigger,Trigger6M)),NA())</f>
        <v>1.4437602038617214E-2</v>
      </c>
      <c r="Q2631" s="183">
        <f>IFERROR(_xll.qlIndexFixing(ONIndex1Y,I2631,TRUE,_xll.ohTrigger(RecalcTrigger,Trigger1Y)),NA())</f>
        <v>1.3260865468671668E-2</v>
      </c>
    </row>
    <row r="2632" spans="2:17" x14ac:dyDescent="0.2">
      <c r="B2632" s="39" t="s">
        <v>42</v>
      </c>
      <c r="D2632" s="42">
        <f>_xll.qlCalendarAdvance(Calendar,$D2631,B2632,"f",FALSE)</f>
        <v>57832</v>
      </c>
      <c r="E2632" s="177">
        <f>_xll.qlInterestRateIndexValueDate(IndexON,D2632)</f>
        <v>57832</v>
      </c>
      <c r="F2632" s="193">
        <f>IFERROR(_xll.qlIndexFixing(IndexON,D2632,TRUE,_xll.ohTrigger(RecalcTrigger,TriggerON)),NA())</f>
        <v>1.2456927564024056E-2</v>
      </c>
      <c r="H2632" s="42">
        <f>_xll.qlCalendarAdvance(Calendar,$H2631,B2632,"f",FALSE)</f>
        <v>57832</v>
      </c>
      <c r="I2632" s="177">
        <f>_xll.qlInterestRateIndexValueDate(Index1M,$H2632)</f>
        <v>57836</v>
      </c>
      <c r="J2632" s="182">
        <f>IFERROR(_xll.qlIndexFixing(Index1M,$H2632,TRUE,_xll.ohTrigger(RecalcTrigger,Trigger1M)),NA())</f>
        <v>1.2395295067214703E-2</v>
      </c>
      <c r="K2632" s="44">
        <f>IFERROR(_xll.qlIndexFixing(Index3M,H2632,TRUE,_xll.ohTrigger(RecalcTrigger,Trigger3M)),NA())</f>
        <v>1.2674706271915597E-2</v>
      </c>
      <c r="L2632" s="44">
        <f>IFERROR(_xll.qlIndexFixing(Index6M,$H2632,TRUE,_xll.ohTrigger(RecalcTrigger,Trigger6M)),NA())</f>
        <v>1.4313801724371482E-2</v>
      </c>
      <c r="M2632" s="183">
        <f>IFERROR(_xll.qlIndexFixing(Index1Y,$H2632,TRUE,_xll.ohTrigger(RecalcTrigger,Trigger1Y)),NA())</f>
        <v>1.3040677340013573E-2</v>
      </c>
      <c r="N2632" s="182">
        <f>IFERROR(_xll.qlIndexFixing(ONIndex1M,I2632,TRUE,_xll.ohTrigger(RecalcTrigger,Trigger1M)),NA())</f>
        <v>1.2404612823324612E-2</v>
      </c>
      <c r="O2632" s="44">
        <f>IFERROR(_xll.qlIndexFixing(ONIndex3M,I2632,TRUE,_xll.ohTrigger(RecalcTrigger,Trigger3M)),NA())</f>
        <v>1.2707200928856466E-2</v>
      </c>
      <c r="P2632" s="44">
        <f>IFERROR(_xll.qlIndexFixing(ONIndex6M,I2632,TRUE,_xll.ohTrigger(RecalcTrigger,Trigger6M)),NA())</f>
        <v>1.4427334650957135E-2</v>
      </c>
      <c r="Q2632" s="183">
        <f>IFERROR(_xll.qlIndexFixing(ONIndex1Y,I2632,TRUE,_xll.ohTrigger(RecalcTrigger,Trigger1Y)),NA())</f>
        <v>1.3250401494344644E-2</v>
      </c>
    </row>
    <row r="2633" spans="2:17" x14ac:dyDescent="0.2">
      <c r="B2633" s="39" t="s">
        <v>42</v>
      </c>
      <c r="D2633" s="42">
        <f>_xll.qlCalendarAdvance(Calendar,$D2632,B2633,"f",FALSE)</f>
        <v>57839</v>
      </c>
      <c r="E2633" s="177">
        <f>_xll.qlInterestRateIndexValueDate(IndexON,D2633)</f>
        <v>57839</v>
      </c>
      <c r="F2633" s="193">
        <f>IFERROR(_xll.qlIndexFixing(IndexON,D2633,TRUE,_xll.ohTrigger(RecalcTrigger,TriggerON)),NA())</f>
        <v>1.2447889217952479E-2</v>
      </c>
      <c r="H2633" s="42">
        <f>_xll.qlCalendarAdvance(Calendar,$H2632,B2633,"f",FALSE)</f>
        <v>57839</v>
      </c>
      <c r="I2633" s="177">
        <f>_xll.qlInterestRateIndexValueDate(Index1M,$H2633)</f>
        <v>57843</v>
      </c>
      <c r="J2633" s="182">
        <f>IFERROR(_xll.qlIndexFixing(Index1M,$H2633,TRUE,_xll.ohTrigger(RecalcTrigger,Trigger1M)),NA())</f>
        <v>1.2386852822079479E-2</v>
      </c>
      <c r="K2633" s="44">
        <f>IFERROR(_xll.qlIndexFixing(Index3M,H2633,TRUE,_xll.ohTrigger(RecalcTrigger,Trigger3M)),NA())</f>
        <v>1.2666260518753546E-2</v>
      </c>
      <c r="L2633" s="44">
        <f>IFERROR(_xll.qlIndexFixing(Index6M,$H2633,TRUE,_xll.ohTrigger(RecalcTrigger,Trigger6M)),NA())</f>
        <v>1.4300277865168546E-2</v>
      </c>
      <c r="M2633" s="183">
        <f>IFERROR(_xll.qlIndexFixing(Index1Y,$H2633,TRUE,_xll.ohTrigger(RecalcTrigger,Trigger1Y)),NA())</f>
        <v>1.3029445871219885E-2</v>
      </c>
      <c r="N2633" s="182">
        <f>IFERROR(_xll.qlIndexFixing(ONIndex1M,I2633,TRUE,_xll.ohTrigger(RecalcTrigger,Trigger1M)),NA())</f>
        <v>1.2396125949480918E-2</v>
      </c>
      <c r="O2633" s="44">
        <f>IFERROR(_xll.qlIndexFixing(ONIndex3M,I2633,TRUE,_xll.ohTrigger(RecalcTrigger,Trigger3M)),NA())</f>
        <v>1.2698603837097977E-2</v>
      </c>
      <c r="P2633" s="44">
        <f>IFERROR(_xll.qlIndexFixing(ONIndex6M,I2633,TRUE,_xll.ohTrigger(RecalcTrigger,Trigger6M)),NA())</f>
        <v>1.4415259282491988E-2</v>
      </c>
      <c r="Q2633" s="183">
        <f>IFERROR(_xll.qlIndexFixing(ONIndex1Y,I2633,TRUE,_xll.ohTrigger(RecalcTrigger,Trigger1Y)),NA())</f>
        <v>1.3238231120835664E-2</v>
      </c>
    </row>
    <row r="2634" spans="2:17" x14ac:dyDescent="0.2">
      <c r="B2634" s="39" t="s">
        <v>42</v>
      </c>
      <c r="D2634" s="42">
        <f>_xll.qlCalendarAdvance(Calendar,$D2633,B2634,"f",FALSE)</f>
        <v>57846</v>
      </c>
      <c r="E2634" s="177">
        <f>_xll.qlInterestRateIndexValueDate(IndexON,D2634)</f>
        <v>57846</v>
      </c>
      <c r="F2634" s="193">
        <f>IFERROR(_xll.qlIndexFixing(IndexON,D2634,TRUE,_xll.ohTrigger(RecalcTrigger,TriggerON)),NA())</f>
        <v>1.243888519074865E-2</v>
      </c>
      <c r="H2634" s="42">
        <f>_xll.qlCalendarAdvance(Calendar,$H2633,B2634,"f",FALSE)</f>
        <v>57846</v>
      </c>
      <c r="I2634" s="177">
        <f>_xll.qlInterestRateIndexValueDate(Index1M,$H2634)</f>
        <v>57850</v>
      </c>
      <c r="J2634" s="182">
        <f>IFERROR(_xll.qlIndexFixing(Index1M,$H2634,TRUE,_xll.ohTrigger(RecalcTrigger,Trigger1M)),NA())</f>
        <v>1.2378439399153392E-2</v>
      </c>
      <c r="K2634" s="44">
        <f>IFERROR(_xll.qlIndexFixing(Index3M,H2634,TRUE,_xll.ohTrigger(RecalcTrigger,Trigger3M)),NA())</f>
        <v>1.2657843731526362E-2</v>
      </c>
      <c r="L2634" s="44">
        <f>IFERROR(_xll.qlIndexFixing(Index6M,$H2634,TRUE,_xll.ohTrigger(RecalcTrigger,Trigger6M)),NA())</f>
        <v>1.4286646927435653E-2</v>
      </c>
      <c r="M2634" s="183">
        <f>IFERROR(_xll.qlIndexFixing(Index1Y,$H2634,TRUE,_xll.ohTrigger(RecalcTrigger,Trigger1Y)),NA())</f>
        <v>1.3018258151821754E-2</v>
      </c>
      <c r="N2634" s="182">
        <f>IFERROR(_xll.qlIndexFixing(ONIndex1M,I2634,TRUE,_xll.ohTrigger(RecalcTrigger,Trigger1M)),NA())</f>
        <v>1.2387667736950547E-2</v>
      </c>
      <c r="O2634" s="44">
        <f>IFERROR(_xll.qlIndexFixing(ONIndex3M,I2634,TRUE,_xll.ohTrigger(RecalcTrigger,Trigger3M)),NA())</f>
        <v>1.2690035186428972E-2</v>
      </c>
      <c r="P2634" s="44">
        <f>IFERROR(_xll.qlIndexFixing(ONIndex6M,I2634,TRUE,_xll.ohTrigger(RecalcTrigger,Trigger6M)),NA())</f>
        <v>1.4403079569094146E-2</v>
      </c>
      <c r="Q2634" s="183">
        <f>IFERROR(_xll.qlIndexFixing(ONIndex1Y,I2634,TRUE,_xll.ohTrigger(RecalcTrigger,Trigger1Y)),NA())</f>
        <v>1.3226101327505901E-2</v>
      </c>
    </row>
    <row r="2635" spans="2:17" x14ac:dyDescent="0.2">
      <c r="B2635" s="39" t="s">
        <v>42</v>
      </c>
      <c r="D2635" s="42">
        <f>_xll.qlCalendarAdvance(Calendar,$D2634,B2635,"f",FALSE)</f>
        <v>57853</v>
      </c>
      <c r="E2635" s="177">
        <f>_xll.qlInterestRateIndexValueDate(IndexON,D2635)</f>
        <v>57853</v>
      </c>
      <c r="F2635" s="193">
        <f>IFERROR(_xll.qlIndexFixing(IndexON,D2635,TRUE,_xll.ohTrigger(RecalcTrigger,TriggerON)),NA())</f>
        <v>1.2429915561869009E-2</v>
      </c>
      <c r="H2635" s="42">
        <f>_xll.qlCalendarAdvance(Calendar,$H2634,B2635,"f",FALSE)</f>
        <v>57853</v>
      </c>
      <c r="I2635" s="177">
        <f>_xll.qlInterestRateIndexValueDate(Index1M,$H2635)</f>
        <v>57857</v>
      </c>
      <c r="J2635" s="182">
        <f>IFERROR(_xll.qlIndexFixing(Index1M,$H2635,TRUE,_xll.ohTrigger(RecalcTrigger,Trigger1M)),NA())</f>
        <v>1.2370054865819958E-2</v>
      </c>
      <c r="K2635" s="44">
        <f>IFERROR(_xll.qlIndexFixing(Index3M,H2635,TRUE,_xll.ohTrigger(RecalcTrigger,Trigger3M)),NA())</f>
        <v>1.2649455976964145E-2</v>
      </c>
      <c r="L2635" s="44">
        <f>IFERROR(_xll.qlIndexFixing(Index6M,$H2635,TRUE,_xll.ohTrigger(RecalcTrigger,Trigger6M)),NA())</f>
        <v>1.4272908751638246E-2</v>
      </c>
      <c r="M2635" s="183">
        <f>IFERROR(_xll.qlIndexFixing(Index1Y,$H2635,TRUE,_xll.ohTrigger(RecalcTrigger,Trigger1Y)),NA())</f>
        <v>1.3007114277929917E-2</v>
      </c>
      <c r="N2635" s="182">
        <f>IFERROR(_xll.qlIndexFixing(ONIndex1M,I2635,TRUE,_xll.ohTrigger(RecalcTrigger,Trigger1M)),NA())</f>
        <v>1.2379238253279468E-2</v>
      </c>
      <c r="O2635" s="44">
        <f>IFERROR(_xll.qlIndexFixing(ONIndex3M,I2635,TRUE,_xll.ohTrigger(RecalcTrigger,Trigger3M)),NA())</f>
        <v>1.2681495043596058E-2</v>
      </c>
      <c r="P2635" s="44">
        <f>IFERROR(_xll.qlIndexFixing(ONIndex6M,I2635,TRUE,_xll.ohTrigger(RecalcTrigger,Trigger6M)),NA())</f>
        <v>1.4390795350012198E-2</v>
      </c>
      <c r="Q2635" s="183">
        <f>IFERROR(_xll.qlIndexFixing(ONIndex1Y,I2635,TRUE,_xll.ohTrigger(RecalcTrigger,Trigger1Y)),NA())</f>
        <v>1.3214012210918114E-2</v>
      </c>
    </row>
    <row r="2636" spans="2:17" x14ac:dyDescent="0.2">
      <c r="B2636" s="39" t="s">
        <v>42</v>
      </c>
      <c r="D2636" s="42">
        <f>_xll.qlCalendarAdvance(Calendar,$D2635,B2636,"f",FALSE)</f>
        <v>57860</v>
      </c>
      <c r="E2636" s="177">
        <f>_xll.qlInterestRateIndexValueDate(IndexON,D2636)</f>
        <v>57860</v>
      </c>
      <c r="F2636" s="193">
        <f>IFERROR(_xll.qlIndexFixing(IndexON,D2636,TRUE,_xll.ohTrigger(RecalcTrigger,TriggerON)),NA())</f>
        <v>1.2420980410530191E-2</v>
      </c>
      <c r="H2636" s="42">
        <f>_xll.qlCalendarAdvance(Calendar,$H2635,B2636,"f",FALSE)</f>
        <v>57860</v>
      </c>
      <c r="I2636" s="177">
        <f>_xll.qlInterestRateIndexValueDate(Index1M,$H2636)</f>
        <v>57864</v>
      </c>
      <c r="J2636" s="182">
        <f>IFERROR(_xll.qlIndexFixing(Index1M,$H2636,TRUE,_xll.ohTrigger(RecalcTrigger,Trigger1M)),NA())</f>
        <v>1.2362081468598518E-2</v>
      </c>
      <c r="K2636" s="44">
        <f>IFERROR(_xll.qlIndexFixing(Index3M,H2636,TRUE,_xll.ohTrigger(RecalcTrigger,Trigger3M)),NA())</f>
        <v>1.2641097321796997E-2</v>
      </c>
      <c r="L2636" s="44">
        <f>IFERROR(_xll.qlIndexFixing(Index6M,$H2636,TRUE,_xll.ohTrigger(RecalcTrigger,Trigger6M)),NA())</f>
        <v>1.425980756232772E-2</v>
      </c>
      <c r="M2636" s="183">
        <f>IFERROR(_xll.qlIndexFixing(Index1Y,$H2636,TRUE,_xll.ohTrigger(RecalcTrigger,Trigger1Y)),NA())</f>
        <v>1.29960143456573E-2</v>
      </c>
      <c r="N2636" s="182">
        <f>IFERROR(_xll.qlIndexFixing(ONIndex1M,I2636,TRUE,_xll.ohTrigger(RecalcTrigger,Trigger1M)),NA())</f>
        <v>1.2370837565853776E-2</v>
      </c>
      <c r="O2636" s="44">
        <f>IFERROR(_xll.qlIndexFixing(ONIndex3M,I2636,TRUE,_xll.ohTrigger(RecalcTrigger,Trigger3M)),NA())</f>
        <v>1.2672983475265909E-2</v>
      </c>
      <c r="P2636" s="44">
        <f>IFERROR(_xll.qlIndexFixing(ONIndex6M,I2636,TRUE,_xll.ohTrigger(RecalcTrigger,Trigger6M)),NA())</f>
        <v>1.4378406464894411E-2</v>
      </c>
      <c r="Q2636" s="183">
        <f>IFERROR(_xll.qlIndexFixing(ONIndex1Y,I2636,TRUE,_xll.ohTrigger(RecalcTrigger,Trigger1Y)),NA())</f>
        <v>1.3201963867315314E-2</v>
      </c>
    </row>
    <row r="2637" spans="2:17" x14ac:dyDescent="0.2">
      <c r="B2637" s="39" t="s">
        <v>42</v>
      </c>
      <c r="D2637" s="42">
        <f>_xll.qlCalendarAdvance(Calendar,$D2636,B2637,"f",FALSE)</f>
        <v>57867</v>
      </c>
      <c r="E2637" s="177">
        <f>_xll.qlInterestRateIndexValueDate(IndexON,D2637)</f>
        <v>57867</v>
      </c>
      <c r="F2637" s="193">
        <f>IFERROR(_xll.qlIndexFixing(IndexON,D2637,TRUE,_xll.ohTrigger(RecalcTrigger,TriggerON)),NA())</f>
        <v>1.2412079816108701E-2</v>
      </c>
      <c r="H2637" s="42">
        <f>_xll.qlCalendarAdvance(Calendar,$H2636,B2637,"f",FALSE)</f>
        <v>57867</v>
      </c>
      <c r="I2637" s="177">
        <f>_xll.qlInterestRateIndexValueDate(Index1M,$H2637)</f>
        <v>57871</v>
      </c>
      <c r="J2637" s="182">
        <f>IFERROR(_xll.qlIndexFixing(Index1M,$H2637,TRUE,_xll.ohTrigger(RecalcTrigger,Trigger1M)),NA())</f>
        <v>1.2353753123443667E-2</v>
      </c>
      <c r="K2637" s="44">
        <f>IFERROR(_xll.qlIndexFixing(Index3M,H2637,TRUE,_xll.ohTrigger(RecalcTrigger,Trigger3M)),NA())</f>
        <v>1.2632767832753279E-2</v>
      </c>
      <c r="L2637" s="44">
        <f>IFERROR(_xll.qlIndexFixing(Index6M,$H2637,TRUE,_xll.ohTrigger(RecalcTrigger,Trigger6M)),NA())</f>
        <v>1.4245862720179392E-2</v>
      </c>
      <c r="M2637" s="183">
        <f>IFERROR(_xll.qlIndexFixing(Index1Y,$H2637,TRUE,_xll.ohTrigger(RecalcTrigger,Trigger1Y)),NA())</f>
        <v>1.2984958451117924E-2</v>
      </c>
      <c r="N2637" s="182">
        <f>IFERROR(_xll.qlIndexFixing(ONIndex1M,I2637,TRUE,_xll.ohTrigger(RecalcTrigger,Trigger1M)),NA())</f>
        <v>1.236246574205957E-2</v>
      </c>
      <c r="O2637" s="44">
        <f>IFERROR(_xll.qlIndexFixing(ONIndex3M,I2637,TRUE,_xll.ohTrigger(RecalcTrigger,Trigger3M)),NA())</f>
        <v>1.2664500548185131E-2</v>
      </c>
      <c r="P2637" s="44">
        <f>IFERROR(_xll.qlIndexFixing(ONIndex6M,I2637,TRUE,_xll.ohTrigger(RecalcTrigger,Trigger6M)),NA())</f>
        <v>1.4365912752909438E-2</v>
      </c>
      <c r="Q2637" s="183">
        <f>IFERROR(_xll.qlIndexFixing(ONIndex1Y,I2637,TRUE,_xll.ohTrigger(RecalcTrigger,Trigger1Y)),NA())</f>
        <v>1.318995639286058E-2</v>
      </c>
    </row>
    <row r="2638" spans="2:17" x14ac:dyDescent="0.2">
      <c r="B2638" s="39" t="s">
        <v>42</v>
      </c>
      <c r="D2638" s="42">
        <f>_xll.qlCalendarAdvance(Calendar,$D2637,B2638,"f",FALSE)</f>
        <v>57874</v>
      </c>
      <c r="E2638" s="177">
        <f>_xll.qlInterestRateIndexValueDate(IndexON,D2638)</f>
        <v>57874</v>
      </c>
      <c r="F2638" s="193">
        <f>IFERROR(_xll.qlIndexFixing(IndexON,D2638,TRUE,_xll.ohTrigger(RecalcTrigger,TriggerON)),NA())</f>
        <v>1.2403213857901108E-2</v>
      </c>
      <c r="H2638" s="42">
        <f>_xll.qlCalendarAdvance(Calendar,$H2637,B2638,"f",FALSE)</f>
        <v>57874</v>
      </c>
      <c r="I2638" s="177">
        <f>_xll.qlInterestRateIndexValueDate(Index1M,$H2638)</f>
        <v>57878</v>
      </c>
      <c r="J2638" s="182">
        <f>IFERROR(_xll.qlIndexFixing(Index1M,$H2638,TRUE,_xll.ohTrigger(RecalcTrigger,Trigger1M)),NA())</f>
        <v>1.2345453864033296E-2</v>
      </c>
      <c r="K2638" s="44">
        <f>IFERROR(_xll.qlIndexFixing(Index3M,H2638,TRUE,_xll.ohTrigger(RecalcTrigger,Trigger3M)),NA())</f>
        <v>1.262446757656222E-2</v>
      </c>
      <c r="L2638" s="44">
        <f>IFERROR(_xll.qlIndexFixing(Index6M,$H2638,TRUE,_xll.ohTrigger(RecalcTrigger,Trigger6M)),NA())</f>
        <v>1.4231810176589419E-2</v>
      </c>
      <c r="M2638" s="183">
        <f>IFERROR(_xll.qlIndexFixing(Index1Y,$H2638,TRUE,_xll.ohTrigger(RecalcTrigger,Trigger1Y)),NA())</f>
        <v>1.2973946690427781E-2</v>
      </c>
      <c r="N2638" s="182">
        <f>IFERROR(_xll.qlIndexFixing(ONIndex1M,I2638,TRUE,_xll.ohTrigger(RecalcTrigger,Trigger1M)),NA())</f>
        <v>1.2354122849123073E-2</v>
      </c>
      <c r="O2638" s="44">
        <f>IFERROR(_xll.qlIndexFixing(ONIndex3M,I2638,TRUE,_xll.ohTrigger(RecalcTrigger,Trigger3M)),NA())</f>
        <v>1.2656046329100334E-2</v>
      </c>
      <c r="P2638" s="44">
        <f>IFERROR(_xll.qlIndexFixing(ONIndex6M,I2638,TRUE,_xll.ohTrigger(RecalcTrigger,Trigger6M)),NA())</f>
        <v>1.4353314053705546E-2</v>
      </c>
      <c r="Q2638" s="183">
        <f>IFERROR(_xll.qlIndexFixing(ONIndex1Y,I2638,TRUE,_xll.ohTrigger(RecalcTrigger,Trigger1Y)),NA())</f>
        <v>1.3177989883796926E-2</v>
      </c>
    </row>
    <row r="2639" spans="2:17" x14ac:dyDescent="0.2">
      <c r="B2639" s="39" t="s">
        <v>42</v>
      </c>
      <c r="D2639" s="42">
        <f>_xll.qlCalendarAdvance(Calendar,$D2638,B2639,"f",FALSE)</f>
        <v>57881</v>
      </c>
      <c r="E2639" s="177">
        <f>_xll.qlInterestRateIndexValueDate(IndexON,D2639)</f>
        <v>57881</v>
      </c>
      <c r="F2639" s="193">
        <f>IFERROR(_xll.qlIndexFixing(IndexON,D2639,TRUE,_xll.ohTrigger(RecalcTrigger,TriggerON)),NA())</f>
        <v>1.2394382615283916E-2</v>
      </c>
      <c r="H2639" s="42">
        <f>_xll.qlCalendarAdvance(Calendar,$H2638,B2639,"f",FALSE)</f>
        <v>57881</v>
      </c>
      <c r="I2639" s="177">
        <f>_xll.qlInterestRateIndexValueDate(Index1M,$H2639)</f>
        <v>57885</v>
      </c>
      <c r="J2639" s="182">
        <f>IFERROR(_xll.qlIndexFixing(Index1M,$H2639,TRUE,_xll.ohTrigger(RecalcTrigger,Trigger1M)),NA())</f>
        <v>1.2337183757737513E-2</v>
      </c>
      <c r="K2639" s="44">
        <f>IFERROR(_xll.qlIndexFixing(Index3M,H2639,TRUE,_xll.ohTrigger(RecalcTrigger,Trigger3M)),NA())</f>
        <v>1.2616196619955659E-2</v>
      </c>
      <c r="L2639" s="44">
        <f>IFERROR(_xll.qlIndexFixing(Index6M,$H2639,TRUE,_xll.ohTrigger(RecalcTrigger,Trigger6M)),NA())</f>
        <v>1.4217649772102839E-2</v>
      </c>
      <c r="M2639" s="183">
        <f>IFERROR(_xll.qlIndexFixing(Index1Y,$H2639,TRUE,_xll.ohTrigger(RecalcTrigger,Trigger1Y)),NA())</f>
        <v>1.2962979159703519E-2</v>
      </c>
      <c r="N2639" s="182">
        <f>IFERROR(_xll.qlIndexFixing(ONIndex1M,I2639,TRUE,_xll.ohTrigger(RecalcTrigger,Trigger1M)),NA())</f>
        <v>1.2345808954430382E-2</v>
      </c>
      <c r="O2639" s="44">
        <f>IFERROR(_xll.qlIndexFixing(ONIndex3M,I2639,TRUE,_xll.ohTrigger(RecalcTrigger,Trigger3M)),NA())</f>
        <v>1.2647620884518318E-2</v>
      </c>
      <c r="P2639" s="44">
        <f>IFERROR(_xll.qlIndexFixing(ONIndex6M,I2639,TRUE,_xll.ohTrigger(RecalcTrigger,Trigger6M)),NA())</f>
        <v>1.4340610206451387E-2</v>
      </c>
      <c r="Q2639" s="183">
        <f>IFERROR(_xll.qlIndexFixing(ONIndex1Y,I2639,TRUE,_xll.ohTrigger(RecalcTrigger,Trigger1Y)),NA())</f>
        <v>1.3166064436687108E-2</v>
      </c>
    </row>
    <row r="2640" spans="2:17" x14ac:dyDescent="0.2">
      <c r="B2640" s="39" t="s">
        <v>42</v>
      </c>
      <c r="D2640" s="42">
        <f>_xll.qlCalendarAdvance(Calendar,$D2639,B2640,"f",FALSE)</f>
        <v>57888</v>
      </c>
      <c r="E2640" s="177">
        <f>_xll.qlInterestRateIndexValueDate(IndexON,D2640)</f>
        <v>57888</v>
      </c>
      <c r="F2640" s="193">
        <f>IFERROR(_xll.qlIndexFixing(IndexON,D2640,TRUE,_xll.ohTrigger(RecalcTrigger,TriggerON)),NA())</f>
        <v>1.2385586167713569E-2</v>
      </c>
      <c r="H2640" s="42">
        <f>_xll.qlCalendarAdvance(Calendar,$H2639,B2640,"f",FALSE)</f>
        <v>57888</v>
      </c>
      <c r="I2640" s="177">
        <f>_xll.qlInterestRateIndexValueDate(Index1M,$H2640)</f>
        <v>57892</v>
      </c>
      <c r="J2640" s="182">
        <f>IFERROR(_xll.qlIndexFixing(Index1M,$H2640,TRUE,_xll.ohTrigger(RecalcTrigger,Trigger1M)),NA())</f>
        <v>1.2328567901432205E-2</v>
      </c>
      <c r="K2640" s="44">
        <f>IFERROR(_xll.qlIndexFixing(Index3M,H2640,TRUE,_xll.ohTrigger(RecalcTrigger,Trigger3M)),NA())</f>
        <v>1.260795502966109E-2</v>
      </c>
      <c r="L2640" s="44">
        <f>IFERROR(_xll.qlIndexFixing(Index6M,$H2640,TRUE,_xll.ohTrigger(RecalcTrigger,Trigger6M)),NA())</f>
        <v>1.4201825272564575E-2</v>
      </c>
      <c r="M2640" s="183">
        <f>IFERROR(_xll.qlIndexFixing(Index1Y,$H2640,TRUE,_xll.ohTrigger(RecalcTrigger,Trigger1Y)),NA())</f>
        <v>1.2952055955064198E-2</v>
      </c>
      <c r="N2640" s="182">
        <f>IFERROR(_xll.qlIndexFixing(ONIndex1M,I2640,TRUE,_xll.ohTrigger(RecalcTrigger,Trigger1M)),NA())</f>
        <v>1.2337524125527466E-2</v>
      </c>
      <c r="O2640" s="44">
        <f>IFERROR(_xll.qlIndexFixing(ONIndex3M,I2640,TRUE,_xll.ohTrigger(RecalcTrigger,Trigger3M)),NA())</f>
        <v>1.2639224281425498E-2</v>
      </c>
      <c r="P2640" s="44">
        <f>IFERROR(_xll.qlIndexFixing(ONIndex6M,I2640,TRUE,_xll.ohTrigger(RecalcTrigger,Trigger6M)),NA())</f>
        <v>1.4327801050955102E-2</v>
      </c>
      <c r="Q2640" s="183">
        <f>IFERROR(_xll.qlIndexFixing(ONIndex1Y,I2640,TRUE,_xll.ohTrigger(RecalcTrigger,Trigger1Y)),NA())</f>
        <v>1.3154180147774142E-2</v>
      </c>
    </row>
    <row r="2641" spans="2:17" x14ac:dyDescent="0.2">
      <c r="B2641" s="39" t="s">
        <v>42</v>
      </c>
      <c r="D2641" s="42">
        <f>_xll.qlCalendarAdvance(Calendar,$D2640,B2641,"f",FALSE)</f>
        <v>57895</v>
      </c>
      <c r="E2641" s="177">
        <f>_xll.qlInterestRateIndexValueDate(IndexON,D2641)</f>
        <v>57895</v>
      </c>
      <c r="F2641" s="193">
        <f>IFERROR(_xll.qlIndexFixing(IndexON,D2641,TRUE,_xll.ohTrigger(RecalcTrigger,TriggerON)),NA())</f>
        <v>1.2376824594326763E-2</v>
      </c>
      <c r="H2641" s="42">
        <f>_xll.qlCalendarAdvance(Calendar,$H2640,B2641,"f",FALSE)</f>
        <v>57895</v>
      </c>
      <c r="I2641" s="177">
        <f>_xll.qlInterestRateIndexValueDate(Index1M,$H2641)</f>
        <v>57899</v>
      </c>
      <c r="J2641" s="182">
        <f>IFERROR(_xll.qlIndexFixing(Index1M,$H2641,TRUE,_xll.ohTrigger(RecalcTrigger,Trigger1M)),NA())</f>
        <v>1.2320358120693101E-2</v>
      </c>
      <c r="K2641" s="44">
        <f>IFERROR(_xll.qlIndexFixing(Index3M,H2641,TRUE,_xll.ohTrigger(RecalcTrigger,Trigger3M)),NA())</f>
        <v>1.2599742872411217E-2</v>
      </c>
      <c r="L2641" s="44">
        <f>IFERROR(_xll.qlIndexFixing(Index6M,$H2641,TRUE,_xll.ohTrigger(RecalcTrigger,Trigger6M)),NA())</f>
        <v>1.4188218766360103E-2</v>
      </c>
      <c r="M2641" s="183">
        <f>IFERROR(_xll.qlIndexFixing(Index1Y,$H2641,TRUE,_xll.ohTrigger(RecalcTrigger,Trigger1Y)),NA())</f>
        <v>1.2941177172629749E-2</v>
      </c>
      <c r="N2641" s="182">
        <f>IFERROR(_xll.qlIndexFixing(ONIndex1M,I2641,TRUE,_xll.ohTrigger(RecalcTrigger,Trigger1M)),NA())</f>
        <v>1.2329268429720486E-2</v>
      </c>
      <c r="O2641" s="44">
        <f>IFERROR(_xll.qlIndexFixing(ONIndex3M,I2641,TRUE,_xll.ohTrigger(RecalcTrigger,Trigger3M)),NA())</f>
        <v>1.2630856586408612E-2</v>
      </c>
      <c r="P2641" s="44">
        <f>IFERROR(_xll.qlIndexFixing(ONIndex6M,I2641,TRUE,_xll.ohTrigger(RecalcTrigger,Trigger6M)),NA())</f>
        <v>1.431488642622547E-2</v>
      </c>
      <c r="Q2641" s="183">
        <f>IFERROR(_xll.qlIndexFixing(ONIndex1Y,I2641,TRUE,_xll.ohTrigger(RecalcTrigger,Trigger1Y)),NA())</f>
        <v>1.3142337113221103E-2</v>
      </c>
    </row>
    <row r="2642" spans="2:17" x14ac:dyDescent="0.2">
      <c r="B2642" s="39" t="s">
        <v>42</v>
      </c>
      <c r="D2642" s="42">
        <f>_xll.qlCalendarAdvance(Calendar,$D2641,B2642,"f",FALSE)</f>
        <v>57902</v>
      </c>
      <c r="E2642" s="177">
        <f>_xll.qlInterestRateIndexValueDate(IndexON,D2642)</f>
        <v>57902</v>
      </c>
      <c r="F2642" s="193">
        <f>IFERROR(_xll.qlIndexFixing(IndexON,D2642,TRUE,_xll.ohTrigger(RecalcTrigger,TriggerON)),NA())</f>
        <v>1.2368097974659875E-2</v>
      </c>
      <c r="H2642" s="42">
        <f>_xll.qlCalendarAdvance(Calendar,$H2641,B2642,"f",FALSE)</f>
        <v>57902</v>
      </c>
      <c r="I2642" s="177">
        <f>_xll.qlInterestRateIndexValueDate(Index1M,$H2642)</f>
        <v>57906</v>
      </c>
      <c r="J2642" s="182">
        <f>IFERROR(_xll.qlIndexFixing(Index1M,$H2642,TRUE,_xll.ohTrigger(RecalcTrigger,Trigger1M)),NA())</f>
        <v>1.2312177701226121E-2</v>
      </c>
      <c r="K2642" s="44">
        <f>IFERROR(_xll.qlIndexFixing(Index3M,H2642,TRUE,_xll.ohTrigger(RecalcTrigger,Trigger3M)),NA())</f>
        <v>1.2591560214934404E-2</v>
      </c>
      <c r="L2642" s="44">
        <f>IFERROR(_xll.qlIndexFixing(Index6M,$H2642,TRUE,_xll.ohTrigger(RecalcTrigger,Trigger6M)),NA())</f>
        <v>1.4173725459006714E-2</v>
      </c>
      <c r="M2642" s="183">
        <f>IFERROR(_xll.qlIndexFixing(Index1Y,$H2642,TRUE,_xll.ohTrigger(RecalcTrigger,Trigger1Y)),NA())</f>
        <v>1.2930342908522298E-2</v>
      </c>
      <c r="N2642" s="182">
        <f>IFERROR(_xll.qlIndexFixing(ONIndex1M,I2642,TRUE,_xll.ohTrigger(RecalcTrigger,Trigger1M)),NA())</f>
        <v>1.2321041934395538E-2</v>
      </c>
      <c r="O2642" s="44">
        <f>IFERROR(_xll.qlIndexFixing(ONIndex3M,I2642,TRUE,_xll.ohTrigger(RecalcTrigger,Trigger3M)),NA())</f>
        <v>1.2622517865974459E-2</v>
      </c>
      <c r="P2642" s="44">
        <f>IFERROR(_xll.qlIndexFixing(ONIndex6M,I2642,TRUE,_xll.ohTrigger(RecalcTrigger,Trigger6M)),NA())</f>
        <v>1.4301866171750888E-2</v>
      </c>
      <c r="Q2642" s="183">
        <f>IFERROR(_xll.qlIndexFixing(ONIndex1Y,I2642,TRUE,_xll.ohTrigger(RecalcTrigger,Trigger1Y)),NA())</f>
        <v>1.3130535429430878E-2</v>
      </c>
    </row>
    <row r="2643" spans="2:17" x14ac:dyDescent="0.2">
      <c r="B2643" s="39" t="s">
        <v>42</v>
      </c>
      <c r="D2643" s="42">
        <f>_xll.qlCalendarAdvance(Calendar,$D2642,B2643,"f",FALSE)</f>
        <v>57909</v>
      </c>
      <c r="E2643" s="177">
        <f>_xll.qlInterestRateIndexValueDate(IndexON,D2643)</f>
        <v>57909</v>
      </c>
      <c r="F2643" s="193">
        <f>IFERROR(_xll.qlIndexFixing(IndexON,D2643,TRUE,_xll.ohTrigger(RecalcTrigger,TriggerON)),NA())</f>
        <v>1.2359406388009475E-2</v>
      </c>
      <c r="H2643" s="42">
        <f>_xll.qlCalendarAdvance(Calendar,$H2642,B2643,"f",FALSE)</f>
        <v>57909</v>
      </c>
      <c r="I2643" s="177">
        <f>_xll.qlInterestRateIndexValueDate(Index1M,$H2643)</f>
        <v>57913</v>
      </c>
      <c r="J2643" s="182">
        <f>IFERROR(_xll.qlIndexFixing(Index1M,$H2643,TRUE,_xll.ohTrigger(RecalcTrigger,Trigger1M)),NA())</f>
        <v>1.2304026710409626E-2</v>
      </c>
      <c r="K2643" s="44">
        <f>IFERROR(_xll.qlIndexFixing(Index3M,H2643,TRUE,_xll.ohTrigger(RecalcTrigger,Trigger3M)),NA())</f>
        <v>1.2583407123960749E-2</v>
      </c>
      <c r="L2643" s="44">
        <f>IFERROR(_xll.qlIndexFixing(Index6M,$H2643,TRUE,_xll.ohTrigger(RecalcTrigger,Trigger6M)),NA())</f>
        <v>1.4159123638110827E-2</v>
      </c>
      <c r="M2643" s="183">
        <f>IFERROR(_xll.qlIndexFixing(Index1Y,$H2643,TRUE,_xll.ohTrigger(RecalcTrigger,Trigger1Y)),NA())</f>
        <v>1.2919553258865939E-2</v>
      </c>
      <c r="N2643" s="182">
        <f>IFERROR(_xll.qlIndexFixing(ONIndex1M,I2643,TRUE,_xll.ohTrigger(RecalcTrigger,Trigger1M)),NA())</f>
        <v>1.2312844706778847E-2</v>
      </c>
      <c r="O2643" s="44">
        <f>IFERROR(_xll.qlIndexFixing(ONIndex3M,I2643,TRUE,_xll.ohTrigger(RecalcTrigger,Trigger3M)),NA())</f>
        <v>1.2614208187109455E-2</v>
      </c>
      <c r="P2643" s="44">
        <f>IFERROR(_xll.qlIndexFixing(ONIndex6M,I2643,TRUE,_xll.ohTrigger(RecalcTrigger,Trigger6M)),NA())</f>
        <v>1.4288740127259558E-2</v>
      </c>
      <c r="Q2643" s="183">
        <f>IFERROR(_xll.qlIndexFixing(ONIndex1Y,I2643,TRUE,_xll.ohTrigger(RecalcTrigger,Trigger1Y)),NA())</f>
        <v>1.3118775192726417E-2</v>
      </c>
    </row>
    <row r="2644" spans="2:17" x14ac:dyDescent="0.2">
      <c r="B2644" s="39" t="s">
        <v>42</v>
      </c>
      <c r="D2644" s="42">
        <f>_xll.qlCalendarAdvance(Calendar,$D2643,B2644,"f",FALSE)</f>
        <v>57916</v>
      </c>
      <c r="E2644" s="177">
        <f>_xll.qlInterestRateIndexValueDate(IndexON,D2644)</f>
        <v>57916</v>
      </c>
      <c r="F2644" s="193">
        <f>IFERROR(_xll.qlIndexFixing(IndexON,D2644,TRUE,_xll.ohTrigger(RecalcTrigger,TriggerON)),NA())</f>
        <v>1.235074991351226E-2</v>
      </c>
      <c r="H2644" s="42">
        <f>_xll.qlCalendarAdvance(Calendar,$H2643,B2644,"f",FALSE)</f>
        <v>57916</v>
      </c>
      <c r="I2644" s="177">
        <f>_xll.qlInterestRateIndexValueDate(Index1M,$H2644)</f>
        <v>57920</v>
      </c>
      <c r="J2644" s="182">
        <f>IFERROR(_xll.qlIndexFixing(Index1M,$H2644,TRUE,_xll.ohTrigger(RecalcTrigger,Trigger1M)),NA())</f>
        <v>1.2295905215634869E-2</v>
      </c>
      <c r="K2644" s="44">
        <f>IFERROR(_xll.qlIndexFixing(Index3M,H2644,TRUE,_xll.ohTrigger(RecalcTrigger,Trigger3M)),NA())</f>
        <v>1.2575283666219484E-2</v>
      </c>
      <c r="L2644" s="44">
        <f>IFERROR(_xll.qlIndexFixing(Index6M,$H2644,TRUE,_xll.ohTrigger(RecalcTrigger,Trigger6M)),NA())</f>
        <v>1.414441314434163E-2</v>
      </c>
      <c r="M2644" s="183">
        <f>IFERROR(_xll.qlIndexFixing(Index1Y,$H2644,TRUE,_xll.ohTrigger(RecalcTrigger,Trigger1Y)),NA())</f>
        <v>1.2908808319785643E-2</v>
      </c>
      <c r="N2644" s="182">
        <f>IFERROR(_xll.qlIndexFixing(ONIndex1M,I2644,TRUE,_xll.ohTrigger(RecalcTrigger,Trigger1M)),NA())</f>
        <v>1.2304676814576254E-2</v>
      </c>
      <c r="O2644" s="44">
        <f>IFERROR(_xll.qlIndexFixing(ONIndex3M,I2644,TRUE,_xll.ohTrigger(RecalcTrigger,Trigger3M)),NA())</f>
        <v>1.26059276163204E-2</v>
      </c>
      <c r="P2644" s="44">
        <f>IFERROR(_xll.qlIndexFixing(ONIndex6M,I2644,TRUE,_xll.ohTrigger(RecalcTrigger,Trigger6M)),NA())</f>
        <v>1.4275508131920134E-2</v>
      </c>
      <c r="Q2644" s="183">
        <f>IFERROR(_xll.qlIndexFixing(ONIndex1Y,I2644,TRUE,_xll.ohTrigger(RecalcTrigger,Trigger1Y)),NA())</f>
        <v>1.3107056499510605E-2</v>
      </c>
    </row>
    <row r="2645" spans="2:17" x14ac:dyDescent="0.2">
      <c r="B2645" s="39" t="s">
        <v>42</v>
      </c>
      <c r="D2645" s="42">
        <f>_xll.qlCalendarAdvance(Calendar,$D2644,B2645,"f",FALSE)</f>
        <v>57923</v>
      </c>
      <c r="E2645" s="177">
        <f>_xll.qlInterestRateIndexValueDate(IndexON,D2645)</f>
        <v>57923</v>
      </c>
      <c r="F2645" s="193">
        <f>IFERROR(_xll.qlIndexFixing(IndexON,D2645,TRUE,_xll.ohTrigger(RecalcTrigger,TriggerON)),NA())</f>
        <v>1.2342128630624671E-2</v>
      </c>
      <c r="H2645" s="42">
        <f>_xll.qlCalendarAdvance(Calendar,$H2644,B2645,"f",FALSE)</f>
        <v>57923</v>
      </c>
      <c r="I2645" s="177">
        <f>_xll.qlInterestRateIndexValueDate(Index1M,$H2645)</f>
        <v>57927</v>
      </c>
      <c r="J2645" s="182">
        <f>IFERROR(_xll.qlIndexFixing(Index1M,$H2645,TRUE,_xll.ohTrigger(RecalcTrigger,Trigger1M)),NA())</f>
        <v>1.2287813284285366E-2</v>
      </c>
      <c r="K2645" s="44">
        <f>IFERROR(_xll.qlIndexFixing(Index3M,H2645,TRUE,_xll.ohTrigger(RecalcTrigger,Trigger3M)),NA())</f>
        <v>1.2567189908443315E-2</v>
      </c>
      <c r="L2645" s="44">
        <f>IFERROR(_xll.qlIndexFixing(Index6M,$H2645,TRUE,_xll.ohTrigger(RecalcTrigger,Trigger6M)),NA())</f>
        <v>1.412959381838743E-2</v>
      </c>
      <c r="M2645" s="183">
        <f>IFERROR(_xll.qlIndexFixing(Index1Y,$H2645,TRUE,_xll.ohTrigger(RecalcTrigger,Trigger1Y)),NA())</f>
        <v>1.2898108187409229E-2</v>
      </c>
      <c r="N2645" s="182">
        <f>IFERROR(_xll.qlIndexFixing(ONIndex1M,I2645,TRUE,_xll.ohTrigger(RecalcTrigger,Trigger1M)),NA())</f>
        <v>1.2296538324854112E-2</v>
      </c>
      <c r="O2645" s="44">
        <f>IFERROR(_xll.qlIndexFixing(ONIndex3M,I2645,TRUE,_xll.ohTrigger(RecalcTrigger,Trigger3M)),NA())</f>
        <v>1.2597676220353904E-2</v>
      </c>
      <c r="P2645" s="44">
        <f>IFERROR(_xll.qlIndexFixing(ONIndex6M,I2645,TRUE,_xll.ohTrigger(RecalcTrigger,Trigger6M)),NA())</f>
        <v>1.4262170025141074E-2</v>
      </c>
      <c r="Q2645" s="183">
        <f>IFERROR(_xll.qlIndexFixing(ONIndex1Y,I2645,TRUE,_xll.ohTrigger(RecalcTrigger,Trigger1Y)),NA())</f>
        <v>1.3095379445786648E-2</v>
      </c>
    </row>
    <row r="2646" spans="2:17" x14ac:dyDescent="0.2">
      <c r="B2646" s="39" t="s">
        <v>42</v>
      </c>
      <c r="D2646" s="42">
        <f>_xll.qlCalendarAdvance(Calendar,$D2645,B2646,"f",FALSE)</f>
        <v>57930</v>
      </c>
      <c r="E2646" s="177">
        <f>_xll.qlInterestRateIndexValueDate(IndexON,D2646)</f>
        <v>57930</v>
      </c>
      <c r="F2646" s="193">
        <f>IFERROR(_xll.qlIndexFixing(IndexON,D2646,TRUE,_xll.ohTrigger(RecalcTrigger,TriggerON)),NA())</f>
        <v>1.2333542618963023E-2</v>
      </c>
      <c r="H2646" s="42">
        <f>_xll.qlCalendarAdvance(Calendar,$H2645,B2646,"f",FALSE)</f>
        <v>57930</v>
      </c>
      <c r="I2646" s="177">
        <f>_xll.qlInterestRateIndexValueDate(Index1M,$H2646)</f>
        <v>57934</v>
      </c>
      <c r="J2646" s="182">
        <f>IFERROR(_xll.qlIndexFixing(Index1M,$H2646,TRUE,_xll.ohTrigger(RecalcTrigger,Trigger1M)),NA())</f>
        <v>1.2279750983736903E-2</v>
      </c>
      <c r="K2646" s="44">
        <f>IFERROR(_xll.qlIndexFixing(Index3M,H2646,TRUE,_xll.ohTrigger(RecalcTrigger,Trigger3M)),NA())</f>
        <v>1.2559125917361472E-2</v>
      </c>
      <c r="L2646" s="44">
        <f>IFERROR(_xll.qlIndexFixing(Index6M,$H2646,TRUE,_xll.ohTrigger(RecalcTrigger,Trigger6M)),NA())</f>
        <v>1.4114665500959557E-2</v>
      </c>
      <c r="M2646" s="183">
        <f>IFERROR(_xll.qlIndexFixing(Index1Y,$H2646,TRUE,_xll.ohTrigger(RecalcTrigger,Trigger1Y)),NA())</f>
        <v>1.2887452957865171E-2</v>
      </c>
      <c r="N2646" s="182">
        <f>IFERROR(_xll.qlIndexFixing(ONIndex1M,I2646,TRUE,_xll.ohTrigger(RecalcTrigger,Trigger1M)),NA())</f>
        <v>1.2288429304998516E-2</v>
      </c>
      <c r="O2646" s="44">
        <f>IFERROR(_xll.qlIndexFixing(ONIndex3M,I2646,TRUE,_xll.ohTrigger(RecalcTrigger,Trigger3M)),NA())</f>
        <v>1.258945406603651E-2</v>
      </c>
      <c r="P2646" s="44">
        <f>IFERROR(_xll.qlIndexFixing(ONIndex6M,I2646,TRUE,_xll.ohTrigger(RecalcTrigger,Trigger6M)),NA())</f>
        <v>1.4248725646410776E-2</v>
      </c>
      <c r="Q2646" s="183">
        <f>IFERROR(_xll.qlIndexFixing(ONIndex1Y,I2646,TRUE,_xll.ohTrigger(RecalcTrigger,Trigger1Y)),NA())</f>
        <v>1.3083744128197239E-2</v>
      </c>
    </row>
    <row r="2647" spans="2:17" x14ac:dyDescent="0.2">
      <c r="B2647" s="39" t="s">
        <v>42</v>
      </c>
      <c r="D2647" s="42">
        <f>_xll.qlCalendarAdvance(Calendar,$D2646,B2647,"f",FALSE)</f>
        <v>57937</v>
      </c>
      <c r="E2647" s="177">
        <f>_xll.qlInterestRateIndexValueDate(IndexON,D2647)</f>
        <v>57937</v>
      </c>
      <c r="F2647" s="193">
        <f>IFERROR(_xll.qlIndexFixing(IndexON,D2647,TRUE,_xll.ohTrigger(RecalcTrigger,TriggerON)),NA())</f>
        <v>1.2324991957504139E-2</v>
      </c>
      <c r="H2647" s="42">
        <f>_xll.qlCalendarAdvance(Calendar,$H2646,B2647,"f",FALSE)</f>
        <v>57937</v>
      </c>
      <c r="I2647" s="177">
        <f>_xll.qlInterestRateIndexValueDate(Index1M,$H2647)</f>
        <v>57941</v>
      </c>
      <c r="J2647" s="182">
        <f>IFERROR(_xll.qlIndexFixing(Index1M,$H2647,TRUE,_xll.ohTrigger(RecalcTrigger,Trigger1M)),NA())</f>
        <v>1.2271718381380733E-2</v>
      </c>
      <c r="K2647" s="44">
        <f>IFERROR(_xll.qlIndexFixing(Index3M,H2647,TRUE,_xll.ohTrigger(RecalcTrigger,Trigger3M)),NA())</f>
        <v>1.2551091759704926E-2</v>
      </c>
      <c r="L2647" s="44">
        <f>IFERROR(_xll.qlIndexFixing(Index6M,$H2647,TRUE,_xll.ohTrigger(RecalcTrigger,Trigger6M)),NA())</f>
        <v>1.4099628032794105E-2</v>
      </c>
      <c r="M2647" s="183">
        <f>IFERROR(_xll.qlIndexFixing(Index1Y,$H2647,TRUE,_xll.ohTrigger(RecalcTrigger,Trigger1Y)),NA())</f>
        <v>1.2876842727285013E-2</v>
      </c>
      <c r="N2647" s="182">
        <f>IFERROR(_xll.qlIndexFixing(ONIndex1M,I2647,TRUE,_xll.ohTrigger(RecalcTrigger,Trigger1M)),NA())</f>
        <v>1.22803498224755E-2</v>
      </c>
      <c r="O2647" s="44">
        <f>IFERROR(_xll.qlIndexFixing(ONIndex3M,I2647,TRUE,_xll.ohTrigger(RecalcTrigger,Trigger3M)),NA())</f>
        <v>1.2581261219954953E-2</v>
      </c>
      <c r="P2647" s="44">
        <f>IFERROR(_xll.qlIndexFixing(ONIndex6M,I2647,TRUE,_xll.ohTrigger(RecalcTrigger,Trigger6M)),NA())</f>
        <v>1.423517483529757E-2</v>
      </c>
      <c r="Q2647" s="183">
        <f>IFERROR(_xll.qlIndexFixing(ONIndex1Y,I2647,TRUE,_xll.ohTrigger(RecalcTrigger,Trigger1Y)),NA())</f>
        <v>1.307215064282552E-2</v>
      </c>
    </row>
    <row r="2648" spans="2:17" x14ac:dyDescent="0.2">
      <c r="B2648" s="39" t="s">
        <v>42</v>
      </c>
      <c r="D2648" s="42">
        <f>_xll.qlCalendarAdvance(Calendar,$D2647,B2648,"f",FALSE)</f>
        <v>57944</v>
      </c>
      <c r="E2648" s="177">
        <f>_xll.qlInterestRateIndexValueDate(IndexON,D2648)</f>
        <v>57944</v>
      </c>
      <c r="F2648" s="193">
        <f>IFERROR(_xll.qlIndexFixing(IndexON,D2648,TRUE,_xll.ohTrigger(RecalcTrigger,TriggerON)),NA())</f>
        <v>1.2316476725704462E-2</v>
      </c>
      <c r="H2648" s="42">
        <f>_xll.qlCalendarAdvance(Calendar,$H2647,B2648,"f",FALSE)</f>
        <v>57944</v>
      </c>
      <c r="I2648" s="177">
        <f>_xll.qlInterestRateIndexValueDate(Index1M,$H2648)</f>
        <v>57948</v>
      </c>
      <c r="J2648" s="182">
        <f>IFERROR(_xll.qlIndexFixing(Index1M,$H2648,TRUE,_xll.ohTrigger(RecalcTrigger,Trigger1M)),NA())</f>
        <v>1.2263715544587481E-2</v>
      </c>
      <c r="K2648" s="44">
        <f>IFERROR(_xll.qlIndexFixing(Index3M,H2648,TRUE,_xll.ohTrigger(RecalcTrigger,Trigger3M)),NA())</f>
        <v>1.2543087502203773E-2</v>
      </c>
      <c r="L2648" s="44">
        <f>IFERROR(_xll.qlIndexFixing(Index6M,$H2648,TRUE,_xll.ohTrigger(RecalcTrigger,Trigger6M)),NA())</f>
        <v>1.4084481254649325E-2</v>
      </c>
      <c r="M2648" s="183">
        <f>IFERROR(_xll.qlIndexFixing(Index1Y,$H2648,TRUE,_xll.ohTrigger(RecalcTrigger,Trigger1Y)),NA())</f>
        <v>1.2866277591801386E-2</v>
      </c>
      <c r="N2648" s="182">
        <f>IFERROR(_xll.qlIndexFixing(ONIndex1M,I2648,TRUE,_xll.ohTrigger(RecalcTrigger,Trigger1M)),NA())</f>
        <v>1.2272299944671161E-2</v>
      </c>
      <c r="O2648" s="44">
        <f>IFERROR(_xll.qlIndexFixing(ONIndex3M,I2648,TRUE,_xll.ohTrigger(RecalcTrigger,Trigger3M)),NA())</f>
        <v>1.2573097748775908E-2</v>
      </c>
      <c r="P2648" s="44">
        <f>IFERROR(_xll.qlIndexFixing(ONIndex6M,I2648,TRUE,_xll.ohTrigger(RecalcTrigger,Trigger6M)),NA())</f>
        <v>1.4221517430890174E-2</v>
      </c>
      <c r="Q2648" s="183">
        <f>IFERROR(_xll.qlIndexFixing(ONIndex1Y,I2648,TRUE,_xll.ohTrigger(RecalcTrigger,Trigger1Y)),NA())</f>
        <v>1.3060599086074376E-2</v>
      </c>
    </row>
    <row r="2649" spans="2:17" x14ac:dyDescent="0.2">
      <c r="B2649" s="39" t="s">
        <v>42</v>
      </c>
      <c r="D2649" s="42">
        <f>_xll.qlCalendarAdvance(Calendar,$D2648,B2649,"f",FALSE)</f>
        <v>57951</v>
      </c>
      <c r="E2649" s="177">
        <f>_xll.qlInterestRateIndexValueDate(IndexON,D2649)</f>
        <v>57951</v>
      </c>
      <c r="F2649" s="193">
        <f>IFERROR(_xll.qlIndexFixing(IndexON,D2649,TRUE,_xll.ohTrigger(RecalcTrigger,TriggerON)),NA())</f>
        <v>1.2307997002940496E-2</v>
      </c>
      <c r="H2649" s="42">
        <f>_xll.qlCalendarAdvance(Calendar,$H2648,B2649,"f",FALSE)</f>
        <v>57951</v>
      </c>
      <c r="I2649" s="177">
        <f>_xll.qlInterestRateIndexValueDate(Index1M,$H2649)</f>
        <v>57955</v>
      </c>
      <c r="J2649" s="182">
        <f>IFERROR(_xll.qlIndexFixing(Index1M,$H2649,TRUE,_xll.ohTrigger(RecalcTrigger,Trigger1M)),NA())</f>
        <v>1.2256100940644998E-2</v>
      </c>
      <c r="K2649" s="44">
        <f>IFERROR(_xll.qlIndexFixing(Index3M,H2649,TRUE,_xll.ohTrigger(RecalcTrigger,Trigger3M)),NA())</f>
        <v>1.2535459118982359E-2</v>
      </c>
      <c r="L2649" s="44">
        <f>IFERROR(_xll.qlIndexFixing(Index6M,$H2649,TRUE,_xll.ohTrigger(RecalcTrigger,Trigger6M)),NA())</f>
        <v>1.407093078724498E-2</v>
      </c>
      <c r="M2649" s="183">
        <f>IFERROR(_xll.qlIndexFixing(Index1Y,$H2649,TRUE,_xll.ohTrigger(RecalcTrigger,Trigger1Y)),NA())</f>
        <v>1.2855757647548901E-2</v>
      </c>
      <c r="N2649" s="182">
        <f>IFERROR(_xll.qlIndexFixing(ONIndex1M,I2649,TRUE,_xll.ohTrigger(RecalcTrigger,Trigger1M)),NA())</f>
        <v>1.2264279738971595E-2</v>
      </c>
      <c r="O2649" s="44">
        <f>IFERROR(_xll.qlIndexFixing(ONIndex3M,I2649,TRUE,_xll.ohTrigger(RecalcTrigger,Trigger3M)),NA())</f>
        <v>1.2564963719245981E-2</v>
      </c>
      <c r="P2649" s="44">
        <f>IFERROR(_xll.qlIndexFixing(ONIndex6M,I2649,TRUE,_xll.ohTrigger(RecalcTrigger,Trigger6M)),NA())</f>
        <v>1.4207753272756918E-2</v>
      </c>
      <c r="Q2649" s="183">
        <f>IFERROR(_xll.qlIndexFixing(ONIndex1Y,I2649,TRUE,_xll.ohTrigger(RecalcTrigger,Trigger1Y)),NA())</f>
        <v>1.3049089554186821E-2</v>
      </c>
    </row>
    <row r="2650" spans="2:17" x14ac:dyDescent="0.2">
      <c r="B2650" s="39" t="s">
        <v>42</v>
      </c>
      <c r="D2650" s="42">
        <f>_xll.qlCalendarAdvance(Calendar,$D2649,B2650,"f",FALSE)</f>
        <v>57958</v>
      </c>
      <c r="E2650" s="177">
        <f>_xll.qlInterestRateIndexValueDate(IndexON,D2650)</f>
        <v>57958</v>
      </c>
      <c r="F2650" s="193">
        <f>IFERROR(_xll.qlIndexFixing(IndexON,D2650,TRUE,_xll.ohTrigger(RecalcTrigger,TriggerON)),NA())</f>
        <v>1.2299552868668684E-2</v>
      </c>
      <c r="H2650" s="42">
        <f>_xll.qlCalendarAdvance(Calendar,$H2649,B2650,"f",FALSE)</f>
        <v>57958</v>
      </c>
      <c r="I2650" s="177">
        <f>_xll.qlInterestRateIndexValueDate(Index1M,$H2650)</f>
        <v>57962</v>
      </c>
      <c r="J2650" s="182">
        <f>IFERROR(_xll.qlIndexFixing(Index1M,$H2650,TRUE,_xll.ohTrigger(RecalcTrigger,Trigger1M)),NA())</f>
        <v>1.2248155965942864E-2</v>
      </c>
      <c r="K2650" s="44">
        <f>IFERROR(_xll.qlIndexFixing(Index3M,H2650,TRUE,_xll.ohTrigger(RecalcTrigger,Trigger3M)),NA())</f>
        <v>1.2527512980279723E-2</v>
      </c>
      <c r="L2650" s="44">
        <f>IFERROR(_xll.qlIndexFixing(Index6M,$H2650,TRUE,_xll.ohTrigger(RecalcTrigger,Trigger6M)),NA())</f>
        <v>1.405558187759841E-2</v>
      </c>
      <c r="M2650" s="183">
        <f>IFERROR(_xll.qlIndexFixing(Index1Y,$H2650,TRUE,_xll.ohTrigger(RecalcTrigger,Trigger1Y)),NA())</f>
        <v>1.2845282990665228E-2</v>
      </c>
      <c r="N2650" s="182">
        <f>IFERROR(_xll.qlIndexFixing(ONIndex1M,I2650,TRUE,_xll.ohTrigger(RecalcTrigger,Trigger1M)),NA())</f>
        <v>1.2256289272682963E-2</v>
      </c>
      <c r="O2650" s="44">
        <f>IFERROR(_xll.qlIndexFixing(ONIndex3M,I2650,TRUE,_xll.ohTrigger(RecalcTrigger,Trigger3M)),NA())</f>
        <v>1.2556859198111781E-2</v>
      </c>
      <c r="P2650" s="44">
        <f>IFERROR(_xll.qlIndexFixing(ONIndex6M,I2650,TRUE,_xll.ohTrigger(RecalcTrigger,Trigger6M)),NA())</f>
        <v>1.4193882200306263E-2</v>
      </c>
      <c r="Q2650" s="183">
        <f>IFERROR(_xll.qlIndexFixing(ONIndex1Y,I2650,TRUE,_xll.ohTrigger(RecalcTrigger,Trigger1Y)),NA())</f>
        <v>1.3037622143565741E-2</v>
      </c>
    </row>
    <row r="2651" spans="2:17" x14ac:dyDescent="0.2">
      <c r="B2651" s="39" t="s">
        <v>42</v>
      </c>
      <c r="D2651" s="42">
        <f>_xll.qlCalendarAdvance(Calendar,$D2650,B2651,"f",FALSE)</f>
        <v>57965</v>
      </c>
      <c r="E2651" s="177">
        <f>_xll.qlInterestRateIndexValueDate(IndexON,D2651)</f>
        <v>57965</v>
      </c>
      <c r="F2651" s="193">
        <f>IFERROR(_xll.qlIndexFixing(IndexON,D2651,TRUE,_xll.ohTrigger(RecalcTrigger,TriggerON)),NA())</f>
        <v>1.2291144401945786E-2</v>
      </c>
      <c r="H2651" s="42">
        <f>_xll.qlCalendarAdvance(Calendar,$H2650,B2651,"f",FALSE)</f>
        <v>57965</v>
      </c>
      <c r="I2651" s="177">
        <f>_xll.qlInterestRateIndexValueDate(Index1M,$H2651)</f>
        <v>57969</v>
      </c>
      <c r="J2651" s="182">
        <f>IFERROR(_xll.qlIndexFixing(Index1M,$H2651,TRUE,_xll.ohTrigger(RecalcTrigger,Trigger1M)),NA())</f>
        <v>1.2240240952956505E-2</v>
      </c>
      <c r="K2651" s="44">
        <f>IFERROR(_xll.qlIndexFixing(Index3M,H2651,TRUE,_xll.ohTrigger(RecalcTrigger,Trigger3M)),NA())</f>
        <v>1.2519596935941891E-2</v>
      </c>
      <c r="L2651" s="44">
        <f>IFERROR(_xll.qlIndexFixing(Index6M,$H2651,TRUE,_xll.ohTrigger(RecalcTrigger,Trigger6M)),NA())</f>
        <v>1.4040123210350152E-2</v>
      </c>
      <c r="M2651" s="183">
        <f>IFERROR(_xll.qlIndexFixing(Index1Y,$H2651,TRUE,_xll.ohTrigger(RecalcTrigger,Trigger1Y)),NA())</f>
        <v>1.2834853717288701E-2</v>
      </c>
      <c r="N2651" s="182">
        <f>IFERROR(_xll.qlIndexFixing(ONIndex1M,I2651,TRUE,_xll.ohTrigger(RecalcTrigger,Trigger1M)),NA())</f>
        <v>1.2248328613351234E-2</v>
      </c>
      <c r="O2651" s="44">
        <f>IFERROR(_xll.qlIndexFixing(ONIndex3M,I2651,TRUE,_xll.ohTrigger(RecalcTrigger,Trigger3M)),NA())</f>
        <v>1.2548784251880107E-2</v>
      </c>
      <c r="P2651" s="44">
        <f>IFERROR(_xll.qlIndexFixing(ONIndex6M,I2651,TRUE,_xll.ohTrigger(RecalcTrigger,Trigger6M)),NA())</f>
        <v>1.417990405310654E-2</v>
      </c>
      <c r="Q2651" s="183">
        <f>IFERROR(_xll.qlIndexFixing(ONIndex1Y,I2651,TRUE,_xll.ohTrigger(RecalcTrigger,Trigger1Y)),NA())</f>
        <v>1.3026196950534086E-2</v>
      </c>
    </row>
    <row r="2652" spans="2:17" x14ac:dyDescent="0.2">
      <c r="B2652" s="39" t="s">
        <v>42</v>
      </c>
      <c r="D2652" s="42">
        <f>_xll.qlCalendarAdvance(Calendar,$D2651,B2652,"f",FALSE)</f>
        <v>57972</v>
      </c>
      <c r="E2652" s="177">
        <f>_xll.qlInterestRateIndexValueDate(IndexON,D2652)</f>
        <v>57972</v>
      </c>
      <c r="F2652" s="193">
        <f>IFERROR(_xll.qlIndexFixing(IndexON,D2652,TRUE,_xll.ohTrigger(RecalcTrigger,TriggerON)),NA())</f>
        <v>1.2282771682228244E-2</v>
      </c>
      <c r="H2652" s="42">
        <f>_xll.qlCalendarAdvance(Calendar,$H2651,B2652,"f",FALSE)</f>
        <v>57972</v>
      </c>
      <c r="I2652" s="177">
        <f>_xll.qlInterestRateIndexValueDate(Index1M,$H2652)</f>
        <v>57976</v>
      </c>
      <c r="J2652" s="182">
        <f>IFERROR(_xll.qlIndexFixing(Index1M,$H2652,TRUE,_xll.ohTrigger(RecalcTrigger,Trigger1M)),NA())</f>
        <v>1.2232355969066688E-2</v>
      </c>
      <c r="K2652" s="44">
        <f>IFERROR(_xll.qlIndexFixing(Index3M,H2652,TRUE,_xll.ohTrigger(RecalcTrigger,Trigger3M)),NA())</f>
        <v>1.2511711052697902E-2</v>
      </c>
      <c r="L2652" s="44">
        <f>IFERROR(_xll.qlIndexFixing(Index6M,$H2652,TRUE,_xll.ohTrigger(RecalcTrigger,Trigger6M)),NA())</f>
        <v>1.402455462633302E-2</v>
      </c>
      <c r="M2652" s="183">
        <f>IFERROR(_xll.qlIndexFixing(Index1Y,$H2652,TRUE,_xll.ohTrigger(RecalcTrigger,Trigger1Y)),NA())</f>
        <v>1.2824469923560714E-2</v>
      </c>
      <c r="N2652" s="182">
        <f>IFERROR(_xll.qlIndexFixing(ONIndex1M,I2652,TRUE,_xll.ohTrigger(RecalcTrigger,Trigger1M)),NA())</f>
        <v>1.2240397827962823E-2</v>
      </c>
      <c r="O2652" s="44">
        <f>IFERROR(_xll.qlIndexFixing(ONIndex3M,I2652,TRUE,_xll.ohTrigger(RecalcTrigger,Trigger3M)),NA())</f>
        <v>1.2540738947617314E-2</v>
      </c>
      <c r="P2652" s="44">
        <f>IFERROR(_xll.qlIndexFixing(ONIndex6M,I2652,TRUE,_xll.ohTrigger(RecalcTrigger,Trigger6M)),NA())</f>
        <v>1.4165818670406338E-2</v>
      </c>
      <c r="Q2652" s="183">
        <f>IFERROR(_xll.qlIndexFixing(ONIndex1Y,I2652,TRUE,_xll.ohTrigger(RecalcTrigger,Trigger1Y)),NA())</f>
        <v>1.3014814071254932E-2</v>
      </c>
    </row>
    <row r="2653" spans="2:17" x14ac:dyDescent="0.2">
      <c r="B2653" s="39" t="s">
        <v>42</v>
      </c>
      <c r="D2653" s="42">
        <f>_xll.qlCalendarAdvance(Calendar,$D2652,B2653,"f",FALSE)</f>
        <v>57979</v>
      </c>
      <c r="E2653" s="177">
        <f>_xll.qlInterestRateIndexValueDate(IndexON,D2653)</f>
        <v>57979</v>
      </c>
      <c r="F2653" s="193">
        <f>IFERROR(_xll.qlIndexFixing(IndexON,D2653,TRUE,_xll.ohTrigger(RecalcTrigger,TriggerON)),NA())</f>
        <v>1.2274434788972499E-2</v>
      </c>
      <c r="H2653" s="42">
        <f>_xll.qlCalendarAdvance(Calendar,$H2652,B2653,"f",FALSE)</f>
        <v>57979</v>
      </c>
      <c r="I2653" s="177">
        <f>_xll.qlInterestRateIndexValueDate(Index1M,$H2653)</f>
        <v>57983</v>
      </c>
      <c r="J2653" s="182">
        <f>IFERROR(_xll.qlIndexFixing(Index1M,$H2653,TRUE,_xll.ohTrigger(RecalcTrigger,Trigger1M)),NA())</f>
        <v>1.2224150202632516E-2</v>
      </c>
      <c r="K2653" s="44">
        <f>IFERROR(_xll.qlIndexFixing(Index3M,H2653,TRUE,_xll.ohTrigger(RecalcTrigger,Trigger3M)),NA())</f>
        <v>1.2503517052624136E-2</v>
      </c>
      <c r="L2653" s="44">
        <f>IFERROR(_xll.qlIndexFixing(Index6M,$H2653,TRUE,_xll.ohTrigger(RecalcTrigger,Trigger6M)),NA())</f>
        <v>1.4012413536063894E-2</v>
      </c>
      <c r="M2653" s="183">
        <f>IFERROR(_xll.qlIndexFixing(Index1Y,$H2653,TRUE,_xll.ohTrigger(RecalcTrigger,Trigger1Y)),NA())</f>
        <v>1.2814131705623979E-2</v>
      </c>
      <c r="N2653" s="182">
        <f>IFERROR(_xll.qlIndexFixing(ONIndex1M,I2653,TRUE,_xll.ohTrigger(RecalcTrigger,Trigger1M)),NA())</f>
        <v>1.2232496984143637E-2</v>
      </c>
      <c r="O2653" s="44">
        <f>IFERROR(_xll.qlIndexFixing(ONIndex3M,I2653,TRUE,_xll.ohTrigger(RecalcTrigger,Trigger3M)),NA())</f>
        <v>1.2532723351670327E-2</v>
      </c>
      <c r="P2653" s="44">
        <f>IFERROR(_xll.qlIndexFixing(ONIndex6M,I2653,TRUE,_xll.ohTrigger(RecalcTrigger,Trigger6M)),NA())</f>
        <v>1.4151625891694053E-2</v>
      </c>
      <c r="Q2653" s="183">
        <f>IFERROR(_xll.qlIndexFixing(ONIndex1Y,I2653,TRUE,_xll.ohTrigger(RecalcTrigger,Trigger1Y)),NA())</f>
        <v>1.300347360205123E-2</v>
      </c>
    </row>
    <row r="2654" spans="2:17" x14ac:dyDescent="0.2">
      <c r="B2654" s="39" t="s">
        <v>42</v>
      </c>
      <c r="D2654" s="42">
        <f>_xll.qlCalendarAdvance(Calendar,$D2653,B2654,"f",FALSE)</f>
        <v>57986</v>
      </c>
      <c r="E2654" s="177">
        <f>_xll.qlInterestRateIndexValueDate(IndexON,D2654)</f>
        <v>57986</v>
      </c>
      <c r="F2654" s="193">
        <f>IFERROR(_xll.qlIndexFixing(IndexON,D2654,TRUE,_xll.ohTrigger(RecalcTrigger,TriggerON)),NA())</f>
        <v>1.2266133801555057E-2</v>
      </c>
      <c r="H2654" s="42">
        <f>_xll.qlCalendarAdvance(Calendar,$H2653,B2654,"f",FALSE)</f>
        <v>57986</v>
      </c>
      <c r="I2654" s="177">
        <f>_xll.qlInterestRateIndexValueDate(Index1M,$H2654)</f>
        <v>57990</v>
      </c>
      <c r="J2654" s="182">
        <f>IFERROR(_xll.qlIndexFixing(Index1M,$H2654,TRUE,_xll.ohTrigger(RecalcTrigger,Trigger1M)),NA())</f>
        <v>1.2216327374322222E-2</v>
      </c>
      <c r="K2654" s="44">
        <f>IFERROR(_xll.qlIndexFixing(Index3M,H2654,TRUE,_xll.ohTrigger(RecalcTrigger,Trigger3M)),NA())</f>
        <v>1.2495693597410908E-2</v>
      </c>
      <c r="L2654" s="44">
        <f>IFERROR(_xll.qlIndexFixing(Index6M,$H2654,TRUE,_xll.ohTrigger(RecalcTrigger,Trigger6M)),NA())</f>
        <v>1.3993087071435394E-2</v>
      </c>
      <c r="M2654" s="183">
        <f>IFERROR(_xll.qlIndexFixing(Index1Y,$H2654,TRUE,_xll.ohTrigger(RecalcTrigger,Trigger1Y)),NA())</f>
        <v>1.2803839159624488E-2</v>
      </c>
      <c r="N2654" s="182">
        <f>IFERROR(_xll.qlIndexFixing(ONIndex1M,I2654,TRUE,_xll.ohTrigger(RecalcTrigger,Trigger1M)),NA())</f>
        <v>1.2224626149359707E-2</v>
      </c>
      <c r="O2654" s="44">
        <f>IFERROR(_xll.qlIndexFixing(ONIndex3M,I2654,TRUE,_xll.ohTrigger(RecalcTrigger,Trigger3M)),NA())</f>
        <v>1.2524737530865693E-2</v>
      </c>
      <c r="P2654" s="44">
        <f>IFERROR(_xll.qlIndexFixing(ONIndex6M,I2654,TRUE,_xll.ohTrigger(RecalcTrigger,Trigger6M)),NA())</f>
        <v>1.413732555645808E-2</v>
      </c>
      <c r="Q2654" s="183">
        <f>IFERROR(_xll.qlIndexFixing(ONIndex1Y,I2654,TRUE,_xll.ohTrigger(RecalcTrigger,Trigger1Y)),NA())</f>
        <v>1.2992175639405801E-2</v>
      </c>
    </row>
    <row r="2655" spans="2:17" x14ac:dyDescent="0.2">
      <c r="B2655" s="39" t="s">
        <v>42</v>
      </c>
      <c r="D2655" s="42">
        <f>_xll.qlCalendarAdvance(Calendar,$D2654,B2655,"f",FALSE)</f>
        <v>57993</v>
      </c>
      <c r="E2655" s="177">
        <f>_xll.qlInterestRateIndexValueDate(IndexON,D2655)</f>
        <v>57993</v>
      </c>
      <c r="F2655" s="193">
        <f>IFERROR(_xll.qlIndexFixing(IndexON,D2655,TRUE,_xll.ohTrigger(RecalcTrigger,TriggerON)),NA())</f>
        <v>1.2257868799032678E-2</v>
      </c>
      <c r="H2655" s="42">
        <f>_xll.qlCalendarAdvance(Calendar,$H2654,B2655,"f",FALSE)</f>
        <v>57993</v>
      </c>
      <c r="I2655" s="177">
        <f>_xll.qlInterestRateIndexValueDate(Index1M,$H2655)</f>
        <v>57997</v>
      </c>
      <c r="J2655" s="182">
        <f>IFERROR(_xll.qlIndexFixing(Index1M,$H2655,TRUE,_xll.ohTrigger(RecalcTrigger,Trigger1M)),NA())</f>
        <v>1.2208534783269786E-2</v>
      </c>
      <c r="K2655" s="44">
        <f>IFERROR(_xll.qlIndexFixing(Index3M,H2655,TRUE,_xll.ohTrigger(RecalcTrigger,Trigger3M)),NA())</f>
        <v>1.248790050947333E-2</v>
      </c>
      <c r="L2655" s="44">
        <f>IFERROR(_xll.qlIndexFixing(Index6M,$H2655,TRUE,_xll.ohTrigger(RecalcTrigger,Trigger6M)),NA())</f>
        <v>1.3977187782336919E-2</v>
      </c>
      <c r="M2655" s="183">
        <f>IFERROR(_xll.qlIndexFixing(Index1Y,$H2655,TRUE,_xll.ohTrigger(RecalcTrigger,Trigger1Y)),NA())</f>
        <v>1.2793592381709552E-2</v>
      </c>
      <c r="N2655" s="182">
        <f>IFERROR(_xll.qlIndexFixing(ONIndex1M,I2655,TRUE,_xll.ohTrigger(RecalcTrigger,Trigger1M)),NA())</f>
        <v>1.2216785390917195E-2</v>
      </c>
      <c r="O2655" s="44">
        <f>IFERROR(_xll.qlIndexFixing(ONIndex3M,I2655,TRUE,_xll.ohTrigger(RecalcTrigger,Trigger3M)),NA())</f>
        <v>1.2516781551950018E-2</v>
      </c>
      <c r="P2655" s="44">
        <f>IFERROR(_xll.qlIndexFixing(ONIndex6M,I2655,TRUE,_xll.ohTrigger(RecalcTrigger,Trigger6M)),NA())</f>
        <v>1.4122917503947008E-2</v>
      </c>
      <c r="Q2655" s="183">
        <f>IFERROR(_xll.qlIndexFixing(ONIndex1Y,I2655,TRUE,_xll.ohTrigger(RecalcTrigger,Trigger1Y)),NA())</f>
        <v>1.2980920279481722E-2</v>
      </c>
    </row>
    <row r="2656" spans="2:17" x14ac:dyDescent="0.2">
      <c r="B2656" s="39" t="s">
        <v>42</v>
      </c>
      <c r="D2656" s="42">
        <f>_xll.qlCalendarAdvance(Calendar,$D2655,B2656,"f",FALSE)</f>
        <v>58000</v>
      </c>
      <c r="E2656" s="177">
        <f>_xll.qlInterestRateIndexValueDate(IndexON,D2656)</f>
        <v>58000</v>
      </c>
      <c r="F2656" s="193">
        <f>IFERROR(_xll.qlIndexFixing(IndexON,D2656,TRUE,_xll.ohTrigger(RecalcTrigger,TriggerON)),NA())</f>
        <v>1.2249639861101613E-2</v>
      </c>
      <c r="H2656" s="42">
        <f>_xll.qlCalendarAdvance(Calendar,$H2655,B2656,"f",FALSE)</f>
        <v>58000</v>
      </c>
      <c r="I2656" s="177">
        <f>_xll.qlInterestRateIndexValueDate(Index1M,$H2656)</f>
        <v>58004</v>
      </c>
      <c r="J2656" s="182">
        <f>IFERROR(_xll.qlIndexFixing(Index1M,$H2656,TRUE,_xll.ohTrigger(RecalcTrigger,Trigger1M)),NA())</f>
        <v>1.2200772496850991E-2</v>
      </c>
      <c r="K2656" s="44">
        <f>IFERROR(_xll.qlIndexFixing(Index3M,H2656,TRUE,_xll.ohTrigger(RecalcTrigger,Trigger3M)),NA())</f>
        <v>1.2480137855543241E-2</v>
      </c>
      <c r="L2656" s="44">
        <f>IFERROR(_xll.qlIndexFixing(Index6M,$H2656,TRUE,_xll.ohTrigger(RecalcTrigger,Trigger6M)),NA())</f>
        <v>1.3961177940030978E-2</v>
      </c>
      <c r="M2656" s="183">
        <f>IFERROR(_xll.qlIndexFixing(Index1Y,$H2656,TRUE,_xll.ohTrigger(RecalcTrigger,Trigger1Y)),NA())</f>
        <v>1.2783391468029108E-2</v>
      </c>
      <c r="N2656" s="182">
        <f>IFERROR(_xll.qlIndexFixing(ONIndex1M,I2656,TRUE,_xll.ohTrigger(RecalcTrigger,Trigger1M)),NA())</f>
        <v>1.2208974776122261E-2</v>
      </c>
      <c r="O2656" s="44">
        <f>IFERROR(_xll.qlIndexFixing(ONIndex3M,I2656,TRUE,_xll.ohTrigger(RecalcTrigger,Trigger3M)),NA())</f>
        <v>1.2508855481669912E-2</v>
      </c>
      <c r="P2656" s="44">
        <f>IFERROR(_xll.qlIndexFixing(ONIndex6M,I2656,TRUE,_xll.ohTrigger(RecalcTrigger,Trigger6M)),NA())</f>
        <v>1.4108401573569296E-2</v>
      </c>
      <c r="Q2656" s="183">
        <f>IFERROR(_xll.qlIndexFixing(ONIndex1Y,I2656,TRUE,_xll.ohTrigger(RecalcTrigger,Trigger1Y)),NA())</f>
        <v>1.2969707618601944E-2</v>
      </c>
    </row>
    <row r="2657" spans="2:17" x14ac:dyDescent="0.2">
      <c r="B2657" s="39" t="s">
        <v>42</v>
      </c>
      <c r="D2657" s="42">
        <f>_xll.qlCalendarAdvance(Calendar,$D2656,B2657,"f",FALSE)</f>
        <v>58007</v>
      </c>
      <c r="E2657" s="177">
        <f>_xll.qlInterestRateIndexValueDate(IndexON,D2657)</f>
        <v>58007</v>
      </c>
      <c r="F2657" s="193">
        <f>IFERROR(_xll.qlIndexFixing(IndexON,D2657,TRUE,_xll.ohTrigger(RecalcTrigger,TriggerON)),NA())</f>
        <v>1.2241447066818623E-2</v>
      </c>
      <c r="H2657" s="42">
        <f>_xll.qlCalendarAdvance(Calendar,$H2656,B2657,"f",FALSE)</f>
        <v>58007</v>
      </c>
      <c r="I2657" s="177">
        <f>_xll.qlInterestRateIndexValueDate(Index1M,$H2657)</f>
        <v>58011</v>
      </c>
      <c r="J2657" s="182">
        <f>IFERROR(_xll.qlIndexFixing(Index1M,$H2657,TRUE,_xll.ohTrigger(RecalcTrigger,Trigger1M)),NA())</f>
        <v>1.2193040582459671E-2</v>
      </c>
      <c r="K2657" s="44">
        <f>IFERROR(_xll.qlIndexFixing(Index3M,H2657,TRUE,_xll.ohTrigger(RecalcTrigger,Trigger3M)),NA())</f>
        <v>1.2472405702353346E-2</v>
      </c>
      <c r="L2657" s="44">
        <f>IFERROR(_xll.qlIndexFixing(Index6M,$H2657,TRUE,_xll.ohTrigger(RecalcTrigger,Trigger6M)),NA())</f>
        <v>1.3945057385468093E-2</v>
      </c>
      <c r="M2657" s="183">
        <f>IFERROR(_xll.qlIndexFixing(Index1Y,$H2657,TRUE,_xll.ohTrigger(RecalcTrigger,Trigger1Y)),NA())</f>
        <v>1.2773236514735505E-2</v>
      </c>
      <c r="N2657" s="182">
        <f>IFERROR(_xll.qlIndexFixing(ONIndex1M,I2657,TRUE,_xll.ohTrigger(RecalcTrigger,Trigger1M)),NA())</f>
        <v>1.2201194372440938E-2</v>
      </c>
      <c r="O2657" s="44">
        <f>IFERROR(_xll.qlIndexFixing(ONIndex3M,I2657,TRUE,_xll.ohTrigger(RecalcTrigger,Trigger3M)),NA())</f>
        <v>1.2500959386452237E-2</v>
      </c>
      <c r="P2657" s="44">
        <f>IFERROR(_xll.qlIndexFixing(ONIndex6M,I2657,TRUE,_xll.ohTrigger(RecalcTrigger,Trigger6M)),NA())</f>
        <v>1.4093777604973212E-2</v>
      </c>
      <c r="Q2657" s="183">
        <f>IFERROR(_xll.qlIndexFixing(ONIndex1Y,I2657,TRUE,_xll.ohTrigger(RecalcTrigger,Trigger1Y)),NA())</f>
        <v>1.295853775300948E-2</v>
      </c>
    </row>
    <row r="2658" spans="2:17" x14ac:dyDescent="0.2">
      <c r="B2658" s="39" t="s">
        <v>42</v>
      </c>
      <c r="D2658" s="42">
        <f>_xll.qlCalendarAdvance(Calendar,$D2657,B2658,"f",FALSE)</f>
        <v>58014</v>
      </c>
      <c r="E2658" s="177">
        <f>_xll.qlInterestRateIndexValueDate(IndexON,D2658)</f>
        <v>58014</v>
      </c>
      <c r="F2658" s="193">
        <f>IFERROR(_xll.qlIndexFixing(IndexON,D2658,TRUE,_xll.ohTrigger(RecalcTrigger,TriggerON)),NA())</f>
        <v>1.2233290495640148E-2</v>
      </c>
      <c r="H2658" s="42">
        <f>_xll.qlCalendarAdvance(Calendar,$H2657,B2658,"f",FALSE)</f>
        <v>58014</v>
      </c>
      <c r="I2658" s="177">
        <f>_xll.qlInterestRateIndexValueDate(Index1M,$H2658)</f>
        <v>58018</v>
      </c>
      <c r="J2658" s="182">
        <f>IFERROR(_xll.qlIndexFixing(Index1M,$H2658,TRUE,_xll.ohTrigger(RecalcTrigger,Trigger1M)),NA())</f>
        <v>1.218568045024071E-2</v>
      </c>
      <c r="K2658" s="44">
        <f>IFERROR(_xll.qlIndexFixing(Index3M,H2658,TRUE,_xll.ohTrigger(RecalcTrigger,Trigger3M)),NA())</f>
        <v>1.2464704116634613E-2</v>
      </c>
      <c r="L2658" s="44">
        <f>IFERROR(_xll.qlIndexFixing(Index6M,$H2658,TRUE,_xll.ohTrigger(RecalcTrigger,Trigger6M)),NA())</f>
        <v>1.3928825959619869E-2</v>
      </c>
      <c r="M2658" s="183">
        <f>IFERROR(_xll.qlIndexFixing(Index1Y,$H2658,TRUE,_xll.ohTrigger(RecalcTrigger,Trigger1Y)),NA())</f>
        <v>1.2763127617983275E-2</v>
      </c>
      <c r="N2658" s="182">
        <f>IFERROR(_xll.qlIndexFixing(ONIndex1M,I2658,TRUE,_xll.ohTrigger(RecalcTrigger,Trigger1M)),NA())</f>
        <v>1.2193444247179386E-2</v>
      </c>
      <c r="O2658" s="44">
        <f>IFERROR(_xll.qlIndexFixing(ONIndex3M,I2658,TRUE,_xll.ohTrigger(RecalcTrigger,Trigger3M)),NA())</f>
        <v>1.2493093333283412E-2</v>
      </c>
      <c r="P2658" s="44">
        <f>IFERROR(_xll.qlIndexFixing(ONIndex6M,I2658,TRUE,_xll.ohTrigger(RecalcTrigger,Trigger6M)),NA())</f>
        <v>1.4079045437487281E-2</v>
      </c>
      <c r="Q2658" s="183">
        <f>IFERROR(_xll.qlIndexFixing(ONIndex1Y,I2658,TRUE,_xll.ohTrigger(RecalcTrigger,Trigger1Y)),NA())</f>
        <v>1.2947410779267088E-2</v>
      </c>
    </row>
    <row r="2659" spans="2:17" x14ac:dyDescent="0.2">
      <c r="B2659" s="39" t="s">
        <v>42</v>
      </c>
      <c r="D2659" s="42">
        <f>_xll.qlCalendarAdvance(Calendar,$D2658,B2659,"f",FALSE)</f>
        <v>58021</v>
      </c>
      <c r="E2659" s="177">
        <f>_xll.qlInterestRateIndexValueDate(IndexON,D2659)</f>
        <v>58021</v>
      </c>
      <c r="F2659" s="193">
        <f>IFERROR(_xll.qlIndexFixing(IndexON,D2659,TRUE,_xll.ohTrigger(RecalcTrigger,TriggerON)),NA())</f>
        <v>1.2225170226862758E-2</v>
      </c>
      <c r="H2659" s="42">
        <f>_xll.qlCalendarAdvance(Calendar,$H2658,B2659,"f",FALSE)</f>
        <v>58021</v>
      </c>
      <c r="I2659" s="177">
        <f>_xll.qlInterestRateIndexValueDate(Index1M,$H2659)</f>
        <v>58025</v>
      </c>
      <c r="J2659" s="182">
        <f>IFERROR(_xll.qlIndexFixing(Index1M,$H2659,TRUE,_xll.ohTrigger(RecalcTrigger,Trigger1M)),NA())</f>
        <v>1.2178007556768122E-2</v>
      </c>
      <c r="K2659" s="44">
        <f>IFERROR(_xll.qlIndexFixing(Index3M,H2659,TRUE,_xll.ohTrigger(RecalcTrigger,Trigger3M)),NA())</f>
        <v>1.2457033165119751E-2</v>
      </c>
      <c r="L2659" s="44">
        <f>IFERROR(_xll.qlIndexFixing(Index6M,$H2659,TRUE,_xll.ohTrigger(RecalcTrigger,Trigger6M)),NA())</f>
        <v>1.3912483503484261E-2</v>
      </c>
      <c r="M2659" s="183">
        <f>IFERROR(_xll.qlIndexFixing(Index1Y,$H2659,TRUE,_xll.ohTrigger(RecalcTrigger,Trigger1Y)),NA())</f>
        <v>1.2753064873929148E-2</v>
      </c>
      <c r="N2659" s="182">
        <f>IFERROR(_xll.qlIndexFixing(ONIndex1M,I2659,TRUE,_xll.ohTrigger(RecalcTrigger,Trigger1M)),NA())</f>
        <v>1.2185724467643766E-2</v>
      </c>
      <c r="O2659" s="44">
        <f>IFERROR(_xll.qlIndexFixing(ONIndex3M,I2659,TRUE,_xll.ohTrigger(RecalcTrigger,Trigger3M)),NA())</f>
        <v>1.2485257388750171E-2</v>
      </c>
      <c r="P2659" s="44">
        <f>IFERROR(_xll.qlIndexFixing(ONIndex6M,I2659,TRUE,_xll.ohTrigger(RecalcTrigger,Trigger6M)),NA())</f>
        <v>1.406420491036009E-2</v>
      </c>
      <c r="Q2659" s="183">
        <f>IFERROR(_xll.qlIndexFixing(ONIndex1Y,I2659,TRUE,_xll.ohTrigger(RecalcTrigger,Trigger1Y)),NA())</f>
        <v>1.2936326793377972E-2</v>
      </c>
    </row>
    <row r="2660" spans="2:17" x14ac:dyDescent="0.2">
      <c r="B2660" s="39" t="s">
        <v>42</v>
      </c>
      <c r="D2660" s="42">
        <f>_xll.qlCalendarAdvance(Calendar,$D2659,B2660,"f",FALSE)</f>
        <v>58028</v>
      </c>
      <c r="E2660" s="177">
        <f>_xll.qlInterestRateIndexValueDate(IndexON,D2660)</f>
        <v>58028</v>
      </c>
      <c r="F2660" s="193">
        <f>IFERROR(_xll.qlIndexFixing(IndexON,D2660,TRUE,_xll.ohTrigger(RecalcTrigger,TriggerON)),NA())</f>
        <v>1.2217086339862959E-2</v>
      </c>
      <c r="H2660" s="42">
        <f>_xll.qlCalendarAdvance(Calendar,$H2659,B2660,"f",FALSE)</f>
        <v>58028</v>
      </c>
      <c r="I2660" s="177">
        <f>_xll.qlInterestRateIndexValueDate(Index1M,$H2660)</f>
        <v>58032</v>
      </c>
      <c r="J2660" s="182">
        <f>IFERROR(_xll.qlIndexFixing(Index1M,$H2660,TRUE,_xll.ohTrigger(RecalcTrigger,Trigger1M)),NA())</f>
        <v>1.2170365231459535E-2</v>
      </c>
      <c r="K2660" s="44">
        <f>IFERROR(_xll.qlIndexFixing(Index3M,H2660,TRUE,_xll.ohTrigger(RecalcTrigger,Trigger3M)),NA())</f>
        <v>1.2449392914542333E-2</v>
      </c>
      <c r="L2660" s="44">
        <f>IFERROR(_xll.qlIndexFixing(Index6M,$H2660,TRUE,_xll.ohTrigger(RecalcTrigger,Trigger6M)),NA())</f>
        <v>1.389602985808207E-2</v>
      </c>
      <c r="M2660" s="183">
        <f>IFERROR(_xll.qlIndexFixing(Index1Y,$H2660,TRUE,_xll.ohTrigger(RecalcTrigger,Trigger1Y)),NA())</f>
        <v>1.2743048378733133E-2</v>
      </c>
      <c r="N2660" s="182">
        <f>IFERROR(_xll.qlIndexFixing(ONIndex1M,I2660,TRUE,_xll.ohTrigger(RecalcTrigger,Trigger1M)),NA())</f>
        <v>1.2178035101300111E-2</v>
      </c>
      <c r="O2660" s="44">
        <f>IFERROR(_xll.qlIndexFixing(ONIndex3M,I2660,TRUE,_xll.ohTrigger(RecalcTrigger,Trigger3M)),NA())</f>
        <v>1.2477451619599123E-2</v>
      </c>
      <c r="P2660" s="44">
        <f>IFERROR(_xll.qlIndexFixing(ONIndex6M,I2660,TRUE,_xll.ohTrigger(RecalcTrigger,Trigger6M)),NA())</f>
        <v>1.4049255863319843E-2</v>
      </c>
      <c r="Q2660" s="183">
        <f>IFERROR(_xll.qlIndexFixing(ONIndex1Y,I2660,TRUE,_xll.ohTrigger(RecalcTrigger,Trigger1Y)),NA())</f>
        <v>1.2925285891824956E-2</v>
      </c>
    </row>
    <row r="2661" spans="2:17" x14ac:dyDescent="0.2">
      <c r="B2661" s="39" t="s">
        <v>42</v>
      </c>
      <c r="D2661" s="42">
        <f>_xll.qlCalendarAdvance(Calendar,$D2660,B2661,"f",FALSE)</f>
        <v>58035</v>
      </c>
      <c r="E2661" s="177">
        <f>_xll.qlInterestRateIndexValueDate(IndexON,D2661)</f>
        <v>58035</v>
      </c>
      <c r="F2661" s="193">
        <f>IFERROR(_xll.qlIndexFixing(IndexON,D2661,TRUE,_xll.ohTrigger(RecalcTrigger,TriggerON)),NA())</f>
        <v>1.2209038914177128E-2</v>
      </c>
      <c r="H2661" s="42">
        <f>_xll.qlCalendarAdvance(Calendar,$H2660,B2661,"f",FALSE)</f>
        <v>58035</v>
      </c>
      <c r="I2661" s="177">
        <f>_xll.qlInterestRateIndexValueDate(Index1M,$H2661)</f>
        <v>58039</v>
      </c>
      <c r="J2661" s="182">
        <f>IFERROR(_xll.qlIndexFixing(Index1M,$H2661,TRUE,_xll.ohTrigger(RecalcTrigger,Trigger1M)),NA())</f>
        <v>1.2162082621378079E-2</v>
      </c>
      <c r="K2661" s="44">
        <f>IFERROR(_xll.qlIndexFixing(Index3M,H2661,TRUE,_xll.ohTrigger(RecalcTrigger,Trigger3M)),NA())</f>
        <v>1.2441783431635935E-2</v>
      </c>
      <c r="L2661" s="44">
        <f>IFERROR(_xll.qlIndexFixing(Index6M,$H2661,TRUE,_xll.ohTrigger(RecalcTrigger,Trigger6M)),NA())</f>
        <v>1.3879464864456488E-2</v>
      </c>
      <c r="M2661" s="183">
        <f>IFERROR(_xll.qlIndexFixing(Index1Y,$H2661,TRUE,_xll.ohTrigger(RecalcTrigger,Trigger1Y)),NA())</f>
        <v>1.2733078228556996E-2</v>
      </c>
      <c r="N2661" s="182">
        <f>IFERROR(_xll.qlIndexFixing(ONIndex1M,I2661,TRUE,_xll.ohTrigger(RecalcTrigger,Trigger1M)),NA())</f>
        <v>1.2170376215614453E-2</v>
      </c>
      <c r="O2661" s="44">
        <f>IFERROR(_xll.qlIndexFixing(ONIndex3M,I2661,TRUE,_xll.ohTrigger(RecalcTrigger,Trigger3M)),NA())</f>
        <v>1.2469676092417004E-2</v>
      </c>
      <c r="P2661" s="44">
        <f>IFERROR(_xll.qlIndexFixing(ONIndex6M,I2661,TRUE,_xll.ohTrigger(RecalcTrigger,Trigger6M)),NA())</f>
        <v>1.4034198135455256E-2</v>
      </c>
      <c r="Q2661" s="183">
        <f>IFERROR(_xll.qlIndexFixing(ONIndex1Y,I2661,TRUE,_xll.ohTrigger(RecalcTrigger,Trigger1Y)),NA())</f>
        <v>1.2914288170771115E-2</v>
      </c>
    </row>
    <row r="2662" spans="2:17" x14ac:dyDescent="0.2">
      <c r="B2662" s="39" t="s">
        <v>42</v>
      </c>
      <c r="D2662" s="42">
        <f>_xll.qlCalendarAdvance(Calendar,$D2661,B2662,"f",FALSE)</f>
        <v>58042</v>
      </c>
      <c r="E2662" s="177">
        <f>_xll.qlInterestRateIndexValueDate(IndexON,D2662)</f>
        <v>58042</v>
      </c>
      <c r="F2662" s="193">
        <f>IFERROR(_xll.qlIndexFixing(IndexON,D2662,TRUE,_xll.ohTrigger(RecalcTrigger,TriggerON)),NA())</f>
        <v>1.2201028028862027E-2</v>
      </c>
      <c r="H2662" s="42">
        <f>_xll.qlCalendarAdvance(Calendar,$H2661,B2662,"f",FALSE)</f>
        <v>58042</v>
      </c>
      <c r="I2662" s="177">
        <f>_xll.qlInterestRateIndexValueDate(Index1M,$H2662)</f>
        <v>58046</v>
      </c>
      <c r="J2662" s="182">
        <f>IFERROR(_xll.qlIndexFixing(Index1M,$H2662,TRUE,_xll.ohTrigger(RecalcTrigger,Trigger1M)),NA())</f>
        <v>1.2154838949263528E-2</v>
      </c>
      <c r="K2662" s="44">
        <f>IFERROR(_xll.qlIndexFixing(Index3M,H2662,TRUE,_xll.ohTrigger(RecalcTrigger,Trigger3M)),NA())</f>
        <v>1.243452576133427E-2</v>
      </c>
      <c r="L2662" s="44">
        <f>IFERROR(_xll.qlIndexFixing(Index6M,$H2662,TRUE,_xll.ohTrigger(RecalcTrigger,Trigger6M)),NA())</f>
        <v>1.3862788363677507E-2</v>
      </c>
      <c r="M2662" s="183">
        <f>IFERROR(_xll.qlIndexFixing(Index1Y,$H2662,TRUE,_xll.ohTrigger(RecalcTrigger,Trigger1Y)),NA())</f>
        <v>1.2723154519565126E-2</v>
      </c>
      <c r="N2662" s="182">
        <f>IFERROR(_xll.qlIndexFixing(ONIndex1M,I2662,TRUE,_xll.ohTrigger(RecalcTrigger,Trigger1M)),NA())</f>
        <v>1.2162747877892954E-2</v>
      </c>
      <c r="O2662" s="44">
        <f>IFERROR(_xll.qlIndexFixing(ONIndex3M,I2662,TRUE,_xll.ohTrigger(RecalcTrigger,Trigger3M)),NA())</f>
        <v>1.246193087419023E-2</v>
      </c>
      <c r="P2662" s="44">
        <f>IFERROR(_xll.qlIndexFixing(ONIndex6M,I2662,TRUE,_xll.ohTrigger(RecalcTrigger,Trigger6M)),NA())</f>
        <v>1.4019031566414597E-2</v>
      </c>
      <c r="Q2662" s="183">
        <f>IFERROR(_xll.qlIndexFixing(ONIndex1Y,I2662,TRUE,_xll.ohTrigger(RecalcTrigger,Trigger1Y)),NA())</f>
        <v>1.2903333726779209E-2</v>
      </c>
    </row>
    <row r="2663" spans="2:17" x14ac:dyDescent="0.2">
      <c r="B2663" s="39" t="s">
        <v>42</v>
      </c>
      <c r="D2663" s="42">
        <f>_xll.qlCalendarAdvance(Calendar,$D2662,B2663,"f",FALSE)</f>
        <v>58049</v>
      </c>
      <c r="E2663" s="177">
        <f>_xll.qlInterestRateIndexValueDate(IndexON,D2663)</f>
        <v>58049</v>
      </c>
      <c r="F2663" s="193">
        <f>IFERROR(_xll.qlIndexFixing(IndexON,D2663,TRUE,_xll.ohTrigger(RecalcTrigger,TriggerON)),NA())</f>
        <v>1.2193053763134287E-2</v>
      </c>
      <c r="H2663" s="42">
        <f>_xll.qlCalendarAdvance(Calendar,$H2662,B2663,"f",FALSE)</f>
        <v>58049</v>
      </c>
      <c r="I2663" s="177">
        <f>_xll.qlInterestRateIndexValueDate(Index1M,$H2663)</f>
        <v>58053</v>
      </c>
      <c r="J2663" s="182">
        <f>IFERROR(_xll.qlIndexFixing(Index1M,$H2663,TRUE,_xll.ohTrigger(RecalcTrigger,Trigger1M)),NA())</f>
        <v>1.2147290682067722E-2</v>
      </c>
      <c r="K2663" s="44">
        <f>IFERROR(_xll.qlIndexFixing(Index3M,H2663,TRUE,_xll.ohTrigger(RecalcTrigger,Trigger3M)),NA())</f>
        <v>1.2426976054413102E-2</v>
      </c>
      <c r="L2663" s="44">
        <f>IFERROR(_xll.qlIndexFixing(Index6M,$H2663,TRUE,_xll.ohTrigger(RecalcTrigger,Trigger6M)),NA())</f>
        <v>1.3846000196837073E-2</v>
      </c>
      <c r="M2663" s="183">
        <f>IFERROR(_xll.qlIndexFixing(Index1Y,$H2663,TRUE,_xll.ohTrigger(RecalcTrigger,Trigger1Y)),NA())</f>
        <v>1.2713277347924544E-2</v>
      </c>
      <c r="N2663" s="182">
        <f>IFERROR(_xll.qlIndexFixing(ONIndex1M,I2663,TRUE,_xll.ohTrigger(RecalcTrigger,Trigger1M)),NA())</f>
        <v>1.2155150155281902E-2</v>
      </c>
      <c r="O2663" s="44">
        <f>IFERROR(_xll.qlIndexFixing(ONIndex3M,I2663,TRUE,_xll.ohTrigger(RecalcTrigger,Trigger3M)),NA())</f>
        <v>1.2454216031185794E-2</v>
      </c>
      <c r="P2663" s="44">
        <f>IFERROR(_xll.qlIndexFixing(ONIndex6M,I2663,TRUE,_xll.ohTrigger(RecalcTrigger,Trigger6M)),NA())</f>
        <v>1.4003755995606326E-2</v>
      </c>
      <c r="Q2663" s="183">
        <f>IFERROR(_xll.qlIndexFixing(ONIndex1Y,I2663,TRUE,_xll.ohTrigger(RecalcTrigger,Trigger1Y)),NA())</f>
        <v>1.2892422655852442E-2</v>
      </c>
    </row>
    <row r="2664" spans="2:17" x14ac:dyDescent="0.2">
      <c r="B2664" s="39" t="s">
        <v>42</v>
      </c>
      <c r="D2664" s="42">
        <f>_xll.qlCalendarAdvance(Calendar,$D2663,B2664,"f",FALSE)</f>
        <v>58056</v>
      </c>
      <c r="E2664" s="177">
        <f>_xll.qlInterestRateIndexValueDate(IndexON,D2664)</f>
        <v>58056</v>
      </c>
      <c r="F2664" s="193">
        <f>IFERROR(_xll.qlIndexFixing(IndexON,D2664,TRUE,_xll.ohTrigger(RecalcTrigger,TriggerON)),NA())</f>
        <v>1.2185116196770096E-2</v>
      </c>
      <c r="H2664" s="42">
        <f>_xll.qlCalendarAdvance(Calendar,$H2663,B2664,"f",FALSE)</f>
        <v>58056</v>
      </c>
      <c r="I2664" s="177">
        <f>_xll.qlInterestRateIndexValueDate(Index1M,$H2664)</f>
        <v>58060</v>
      </c>
      <c r="J2664" s="182">
        <f>IFERROR(_xll.qlIndexFixing(Index1M,$H2664,TRUE,_xll.ohTrigger(RecalcTrigger,Trigger1M)),NA())</f>
        <v>1.2139773258576281E-2</v>
      </c>
      <c r="K2664" s="44">
        <f>IFERROR(_xll.qlIndexFixing(Index3M,H2664,TRUE,_xll.ohTrigger(RecalcTrigger,Trigger3M)),NA())</f>
        <v>1.2419457309369393E-2</v>
      </c>
      <c r="L2664" s="44">
        <f>IFERROR(_xll.qlIndexFixing(Index6M,$H2664,TRUE,_xll.ohTrigger(RecalcTrigger,Trigger6M)),NA())</f>
        <v>1.3829100205052609E-2</v>
      </c>
      <c r="M2664" s="183">
        <f>IFERROR(_xll.qlIndexFixing(Index1Y,$H2664,TRUE,_xll.ohTrigger(RecalcTrigger,Trigger1Y)),NA())</f>
        <v>1.2703446809805334E-2</v>
      </c>
      <c r="N2664" s="182">
        <f>IFERROR(_xll.qlIndexFixing(ONIndex1M,I2664,TRUE,_xll.ohTrigger(RecalcTrigger,Trigger1M)),NA())</f>
        <v>1.2147583115487137E-2</v>
      </c>
      <c r="O2664" s="44">
        <f>IFERROR(_xll.qlIndexFixing(ONIndex3M,I2664,TRUE,_xll.ohTrigger(RecalcTrigger,Trigger3M)),NA())</f>
        <v>1.2446531630470048E-2</v>
      </c>
      <c r="P2664" s="44">
        <f>IFERROR(_xll.qlIndexFixing(ONIndex6M,I2664,TRUE,_xll.ohTrigger(RecalcTrigger,Trigger6M)),NA())</f>
        <v>1.3988371262358967E-2</v>
      </c>
      <c r="Q2664" s="183">
        <f>IFERROR(_xll.qlIndexFixing(ONIndex1Y,I2664,TRUE,_xll.ohTrigger(RecalcTrigger,Trigger1Y)),NA())</f>
        <v>1.2881555054473637E-2</v>
      </c>
    </row>
    <row r="2665" spans="2:17" x14ac:dyDescent="0.2">
      <c r="B2665" s="39" t="s">
        <v>42</v>
      </c>
      <c r="D2665" s="42">
        <f>_xll.qlCalendarAdvance(Calendar,$D2664,B2665,"f",FALSE)</f>
        <v>58063</v>
      </c>
      <c r="E2665" s="177">
        <f>_xll.qlInterestRateIndexValueDate(IndexON,D2665)</f>
        <v>58063</v>
      </c>
      <c r="F2665" s="193">
        <f>IFERROR(_xll.qlIndexFixing(IndexON,D2665,TRUE,_xll.ohTrigger(RecalcTrigger,TriggerON)),NA())</f>
        <v>1.2177215408986086E-2</v>
      </c>
      <c r="H2665" s="42">
        <f>_xll.qlCalendarAdvance(Calendar,$H2664,B2665,"f",FALSE)</f>
        <v>58063</v>
      </c>
      <c r="I2665" s="177">
        <f>_xll.qlInterestRateIndexValueDate(Index1M,$H2665)</f>
        <v>58067</v>
      </c>
      <c r="J2665" s="182">
        <f>IFERROR(_xll.qlIndexFixing(Index1M,$H2665,TRUE,_xll.ohTrigger(RecalcTrigger,Trigger1M)),NA())</f>
        <v>1.2132286746185616E-2</v>
      </c>
      <c r="K2665" s="44">
        <f>IFERROR(_xll.qlIndexFixing(Index3M,H2665,TRUE,_xll.ohTrigger(RecalcTrigger,Trigger3M)),NA())</f>
        <v>1.2411969592939208E-2</v>
      </c>
      <c r="L2665" s="44">
        <f>IFERROR(_xll.qlIndexFixing(Index6M,$H2665,TRUE,_xll.ohTrigger(RecalcTrigger,Trigger6M)),NA())</f>
        <v>1.3812088229465254E-2</v>
      </c>
      <c r="M2665" s="183">
        <f>IFERROR(_xll.qlIndexFixing(Index1Y,$H2665,TRUE,_xll.ohTrigger(RecalcTrigger,Trigger1Y)),NA())</f>
        <v>1.2693663001379555E-2</v>
      </c>
      <c r="N2665" s="182">
        <f>IFERROR(_xll.qlIndexFixing(ONIndex1M,I2665,TRUE,_xll.ohTrigger(RecalcTrigger,Trigger1M)),NA())</f>
        <v>1.2137235805464996E-2</v>
      </c>
      <c r="O2665" s="44">
        <f>IFERROR(_xll.qlIndexFixing(ONIndex3M,I2665,TRUE,_xll.ohTrigger(RecalcTrigger,Trigger3M)),NA())</f>
        <v>1.24360366358367E-2</v>
      </c>
      <c r="P2665" s="44">
        <f>IFERROR(_xll.qlIndexFixing(ONIndex6M,I2665,TRUE,_xll.ohTrigger(RecalcTrigger,Trigger6M)),NA())</f>
        <v>1.3966744470961245E-2</v>
      </c>
      <c r="Q2665" s="183">
        <f>IFERROR(_xll.qlIndexFixing(ONIndex1Y,I2665,TRUE,_xll.ohTrigger(RecalcTrigger,Trigger1Y)),NA())</f>
        <v>1.2866565633835592E-2</v>
      </c>
    </row>
    <row r="2666" spans="2:17" x14ac:dyDescent="0.2">
      <c r="B2666" s="39" t="s">
        <v>42</v>
      </c>
      <c r="D2666" s="42">
        <f>_xll.qlCalendarAdvance(Calendar,$D2665,B2666,"f",FALSE)</f>
        <v>58071</v>
      </c>
      <c r="E2666" s="177">
        <f>_xll.qlInterestRateIndexValueDate(IndexON,D2666)</f>
        <v>58071</v>
      </c>
      <c r="F2666" s="193">
        <f>IFERROR(_xll.qlIndexFixing(IndexON,D2666,TRUE,_xll.ohTrigger(RecalcTrigger,TriggerON)),NA())</f>
        <v>1.2167522897046368E-2</v>
      </c>
      <c r="H2666" s="42">
        <f>_xll.qlCalendarAdvance(Calendar,$H2665,B2666,"f",FALSE)</f>
        <v>58071</v>
      </c>
      <c r="I2666" s="177">
        <f>_xll.qlInterestRateIndexValueDate(Index1M,$H2666)</f>
        <v>58075</v>
      </c>
      <c r="J2666" s="182">
        <f>IFERROR(_xll.qlIndexFixing(Index1M,$H2666,TRUE,_xll.ohTrigger(RecalcTrigger,Trigger1M)),NA())</f>
        <v>1.2123768668778319E-2</v>
      </c>
      <c r="K2666" s="44">
        <f>IFERROR(_xll.qlIndexFixing(Index3M,H2666,TRUE,_xll.ohTrigger(RecalcTrigger,Trigger3M)),NA())</f>
        <v>1.2405017119188375E-2</v>
      </c>
      <c r="L2666" s="44">
        <f>IFERROR(_xll.qlIndexFixing(Index6M,$H2666,TRUE,_xll.ohTrigger(RecalcTrigger,Trigger6M)),NA())</f>
        <v>1.3793507732545625E-2</v>
      </c>
      <c r="M2666" s="183">
        <f>IFERROR(_xll.qlIndexFixing(Index1Y,$H2666,TRUE,_xll.ohTrigger(RecalcTrigger,Trigger1Y)),NA())</f>
        <v>1.2682538849442419E-2</v>
      </c>
      <c r="N2666" s="182">
        <f>IFERROR(_xll.qlIndexFixing(ONIndex1M,I2666,TRUE,_xll.ohTrigger(RecalcTrigger,Trigger1M)),NA())</f>
        <v>1.2129743056590314E-2</v>
      </c>
      <c r="O2666" s="44">
        <f>IFERROR(_xll.qlIndexFixing(ONIndex3M,I2666,TRUE,_xll.ohTrigger(RecalcTrigger,Trigger3M)),NA())</f>
        <v>1.2428425918553643E-2</v>
      </c>
      <c r="P2666" s="44">
        <f>IFERROR(_xll.qlIndexFixing(ONIndex6M,I2666,TRUE,_xll.ohTrigger(RecalcTrigger,Trigger6M)),NA())</f>
        <v>1.3951092745738691E-2</v>
      </c>
      <c r="Q2666" s="183">
        <f>IFERROR(_xll.qlIndexFixing(ONIndex1Y,I2666,TRUE,_xll.ohTrigger(RecalcTrigger,Trigger1Y)),NA())</f>
        <v>1.2855803234037566E-2</v>
      </c>
    </row>
    <row r="2667" spans="2:17" x14ac:dyDescent="0.2">
      <c r="B2667" s="39" t="s">
        <v>42</v>
      </c>
      <c r="D2667" s="42">
        <f>_xll.qlCalendarAdvance(Calendar,$D2666,B2667,"f",FALSE)</f>
        <v>58078</v>
      </c>
      <c r="E2667" s="177">
        <f>_xll.qlInterestRateIndexValueDate(IndexON,D2667)</f>
        <v>58078</v>
      </c>
      <c r="F2667" s="193">
        <f>IFERROR(_xll.qlIndexFixing(IndexON,D2667,TRUE,_xll.ohTrigger(RecalcTrigger,TriggerON)),NA())</f>
        <v>1.2159705944547738E-2</v>
      </c>
      <c r="H2667" s="42">
        <f>_xll.qlCalendarAdvance(Calendar,$H2666,B2667,"f",FALSE)</f>
        <v>58078</v>
      </c>
      <c r="I2667" s="177">
        <f>_xll.qlInterestRateIndexValueDate(Index1M,$H2667)</f>
        <v>58082</v>
      </c>
      <c r="J2667" s="182">
        <f>IFERROR(_xll.qlIndexFixing(Index1M,$H2667,TRUE,_xll.ohTrigger(RecalcTrigger,Trigger1M)),NA())</f>
        <v>1.2116348621352798E-2</v>
      </c>
      <c r="K2667" s="44">
        <f>IFERROR(_xll.qlIndexFixing(Index3M,H2667,TRUE,_xll.ohTrigger(RecalcTrigger,Trigger3M)),NA())</f>
        <v>1.2396340300203867E-2</v>
      </c>
      <c r="L2667" s="44">
        <f>IFERROR(_xll.qlIndexFixing(Index6M,$H2667,TRUE,_xll.ohTrigger(RecalcTrigger,Trigger6M)),NA())</f>
        <v>1.3776263992900606E-2</v>
      </c>
      <c r="M2667" s="183">
        <f>IFERROR(_xll.qlIndexFixing(Index1Y,$H2667,TRUE,_xll.ohTrigger(RecalcTrigger,Trigger1Y)),NA())</f>
        <v>1.2672855499933222E-2</v>
      </c>
      <c r="N2667" s="182">
        <f>IFERROR(_xll.qlIndexFixing(ONIndex1M,I2667,TRUE,_xll.ohTrigger(RecalcTrigger,Trigger1M)),NA())</f>
        <v>1.2124001492752612E-2</v>
      </c>
      <c r="O2667" s="44">
        <f>IFERROR(_xll.qlIndexFixing(ONIndex3M,I2667,TRUE,_xll.ohTrigger(RecalcTrigger,Trigger3M)),NA())</f>
        <v>1.2422579585562588E-2</v>
      </c>
      <c r="P2667" s="44">
        <f>IFERROR(_xll.qlIndexFixing(ONIndex6M,I2667,TRUE,_xll.ohTrigger(RecalcTrigger,Trigger6M)),NA())</f>
        <v>1.3939306781960425E-2</v>
      </c>
      <c r="Q2667" s="183">
        <f>IFERROR(_xll.qlIndexFixing(ONIndex1Y,I2667,TRUE,_xll.ohTrigger(RecalcTrigger,Trigger1Y)),NA())</f>
        <v>1.284768380626744E-2</v>
      </c>
    </row>
    <row r="2668" spans="2:17" x14ac:dyDescent="0.2">
      <c r="B2668" s="39" t="s">
        <v>42</v>
      </c>
      <c r="D2668" s="42">
        <f>_xll.qlCalendarAdvance(Calendar,$D2667,B2668,"f",FALSE)</f>
        <v>58085</v>
      </c>
      <c r="E2668" s="177">
        <f>_xll.qlInterestRateIndexValueDate(IndexON,D2668)</f>
        <v>58085</v>
      </c>
      <c r="F2668" s="193">
        <f>IFERROR(_xll.qlIndexFixing(IndexON,D2668,TRUE,_xll.ohTrigger(RecalcTrigger,TriggerON)),NA())</f>
        <v>1.2151926034098537E-2</v>
      </c>
      <c r="H2668" s="42">
        <f>_xll.qlCalendarAdvance(Calendar,$H2667,B2668,"f",FALSE)</f>
        <v>58085</v>
      </c>
      <c r="I2668" s="177">
        <f>_xll.qlInterestRateIndexValueDate(Index1M,$H2668)</f>
        <v>58089</v>
      </c>
      <c r="J2668" s="182">
        <f>IFERROR(_xll.qlIndexFixing(Index1M,$H2668,TRUE,_xll.ohTrigger(RecalcTrigger,Trigger1M)),NA())</f>
        <v>1.210895969679672E-2</v>
      </c>
      <c r="K2668" s="44">
        <f>IFERROR(_xll.qlIndexFixing(Index3M,H2668,TRUE,_xll.ohTrigger(RecalcTrigger,Trigger3M)),NA())</f>
        <v>1.2388948546971257E-2</v>
      </c>
      <c r="L2668" s="44">
        <f>IFERROR(_xll.qlIndexFixing(Index6M,$H2668,TRUE,_xll.ohTrigger(RecalcTrigger,Trigger6M)),NA())</f>
        <v>1.3758907785142533E-2</v>
      </c>
      <c r="M2668" s="183">
        <f>IFERROR(_xll.qlIndexFixing(Index1Y,$H2668,TRUE,_xll.ohTrigger(RecalcTrigger,Trigger1Y)),NA())</f>
        <v>1.2663219182391388E-2</v>
      </c>
      <c r="N2668" s="182">
        <f>IFERROR(_xll.qlIndexFixing(ONIndex1M,I2668,TRUE,_xll.ohTrigger(RecalcTrigger,Trigger1M)),NA())</f>
        <v>1.2116562284543164E-2</v>
      </c>
      <c r="O2668" s="44">
        <f>IFERROR(_xll.qlIndexFixing(ONIndex3M,I2668,TRUE,_xll.ohTrigger(RecalcTrigger,Trigger3M)),NA())</f>
        <v>1.2415022012994825E-2</v>
      </c>
      <c r="P2668" s="44">
        <f>IFERROR(_xll.qlIndexFixing(ONIndex6M,I2668,TRUE,_xll.ohTrigger(RecalcTrigger,Trigger6M)),NA())</f>
        <v>1.3923468093759439E-2</v>
      </c>
      <c r="Q2668" s="183">
        <f>IFERROR(_xll.qlIndexFixing(ONIndex1Y,I2668,TRUE,_xll.ohTrigger(RecalcTrigger,Trigger1Y)),NA())</f>
        <v>1.2836997318812493E-2</v>
      </c>
    </row>
    <row r="2669" spans="2:17" x14ac:dyDescent="0.2">
      <c r="B2669" s="39" t="s">
        <v>42</v>
      </c>
      <c r="D2669" s="42">
        <f>_xll.qlCalendarAdvance(Calendar,$D2668,B2669,"f",FALSE)</f>
        <v>58092</v>
      </c>
      <c r="E2669" s="177">
        <f>_xll.qlInterestRateIndexValueDate(IndexON,D2669)</f>
        <v>58092</v>
      </c>
      <c r="F2669" s="193">
        <f>IFERROR(_xll.qlIndexFixing(IndexON,D2669,TRUE,_xll.ohTrigger(RecalcTrigger,TriggerON)),NA())</f>
        <v>1.2144183245048623E-2</v>
      </c>
      <c r="H2669" s="42">
        <f>_xll.qlCalendarAdvance(Calendar,$H2668,B2669,"f",FALSE)</f>
        <v>58092</v>
      </c>
      <c r="I2669" s="177">
        <f>_xll.qlInterestRateIndexValueDate(Index1M,$H2669)</f>
        <v>58096</v>
      </c>
      <c r="J2669" s="182">
        <f>IFERROR(_xll.qlIndexFixing(Index1M,$H2669,TRUE,_xll.ohTrigger(RecalcTrigger,Trigger1M)),NA())</f>
        <v>1.2101601962501339E-2</v>
      </c>
      <c r="K2669" s="44">
        <f>IFERROR(_xll.qlIndexFixing(Index3M,H2669,TRUE,_xll.ohTrigger(RecalcTrigger,Trigger3M)),NA())</f>
        <v>1.2381588092829965E-2</v>
      </c>
      <c r="L2669" s="44">
        <f>IFERROR(_xll.qlIndexFixing(Index6M,$H2669,TRUE,_xll.ohTrigger(RecalcTrigger,Trigger6M)),NA())</f>
        <v>1.3741438950502054E-2</v>
      </c>
      <c r="M2669" s="183">
        <f>IFERROR(_xll.qlIndexFixing(Index1Y,$H2669,TRUE,_xll.ohTrigger(RecalcTrigger,Trigger1Y)),NA())</f>
        <v>1.2653629993001892E-2</v>
      </c>
      <c r="N2669" s="182">
        <f>IFERROR(_xll.qlIndexFixing(ONIndex1M,I2669,TRUE,_xll.ohTrigger(RecalcTrigger,Trigger1M)),NA())</f>
        <v>1.2109154105592879E-2</v>
      </c>
      <c r="O2669" s="44">
        <f>IFERROR(_xll.qlIndexFixing(ONIndex3M,I2669,TRUE,_xll.ohTrigger(RecalcTrigger,Trigger3M)),NA())</f>
        <v>1.2407495225321696E-2</v>
      </c>
      <c r="P2669" s="44">
        <f>IFERROR(_xll.qlIndexFixing(ONIndex6M,I2669,TRUE,_xll.ohTrigger(RecalcTrigger,Trigger6M)),NA())</f>
        <v>1.390751941753976E-2</v>
      </c>
      <c r="Q2669" s="183">
        <f>IFERROR(_xll.qlIndexFixing(ONIndex1Y,I2669,TRUE,_xll.ohTrigger(RecalcTrigger,Trigger1Y)),NA())</f>
        <v>1.2826354796269257E-2</v>
      </c>
    </row>
    <row r="2670" spans="2:17" x14ac:dyDescent="0.2">
      <c r="B2670" s="39" t="s">
        <v>42</v>
      </c>
      <c r="D2670" s="42">
        <f>_xll.qlCalendarAdvance(Calendar,$D2669,B2670,"f",FALSE)</f>
        <v>58099</v>
      </c>
      <c r="E2670" s="177">
        <f>_xll.qlInterestRateIndexValueDate(IndexON,D2670)</f>
        <v>58099</v>
      </c>
      <c r="F2670" s="193">
        <f>IFERROR(_xll.qlIndexFixing(IndexON,D2670,TRUE,_xll.ohTrigger(RecalcTrigger,TriggerON)),NA())</f>
        <v>1.2136477656694566E-2</v>
      </c>
      <c r="H2670" s="42">
        <f>_xll.qlCalendarAdvance(Calendar,$H2669,B2670,"f",FALSE)</f>
        <v>58099</v>
      </c>
      <c r="I2670" s="177">
        <f>_xll.qlInterestRateIndexValueDate(Index1M,$H2670)</f>
        <v>58103</v>
      </c>
      <c r="J2670" s="182">
        <f>IFERROR(_xll.qlIndexFixing(Index1M,$H2670,TRUE,_xll.ohTrigger(RecalcTrigger,Trigger1M)),NA())</f>
        <v>1.2094275485845017E-2</v>
      </c>
      <c r="K2670" s="44">
        <f>IFERROR(_xll.qlIndexFixing(Index3M,H2670,TRUE,_xll.ohTrigger(RecalcTrigger,Trigger3M)),NA())</f>
        <v>1.2374259004508836E-2</v>
      </c>
      <c r="L2670" s="44">
        <f>IFERROR(_xll.qlIndexFixing(Index6M,$H2670,TRUE,_xll.ohTrigger(RecalcTrigger,Trigger6M)),NA())</f>
        <v>1.3723857330236757E-2</v>
      </c>
      <c r="M2670" s="183">
        <f>IFERROR(_xll.qlIndexFixing(Index1Y,$H2670,TRUE,_xll.ohTrigger(RecalcTrigger,Trigger1Y)),NA())</f>
        <v>1.264408802795081E-2</v>
      </c>
      <c r="N2670" s="182">
        <f>IFERROR(_xll.qlIndexFixing(ONIndex1M,I2670,TRUE,_xll.ohTrigger(RecalcTrigger,Trigger1M)),NA())</f>
        <v>1.2101777023207916E-2</v>
      </c>
      <c r="O2670" s="44">
        <f>IFERROR(_xll.qlIndexFixing(ONIndex3M,I2670,TRUE,_xll.ohTrigger(RecalcTrigger,Trigger3M)),NA())</f>
        <v>1.2399999289849362E-2</v>
      </c>
      <c r="P2670" s="44">
        <f>IFERROR(_xll.qlIndexFixing(ONIndex6M,I2670,TRUE,_xll.ohTrigger(RecalcTrigger,Trigger6M)),NA())</f>
        <v>1.3891460592390104E-2</v>
      </c>
      <c r="Q2670" s="183">
        <f>IFERROR(_xll.qlIndexFixing(ONIndex1Y,I2670,TRUE,_xll.ohTrigger(RecalcTrigger,Trigger1Y)),NA())</f>
        <v>1.281575633480081E-2</v>
      </c>
    </row>
    <row r="2671" spans="2:17" x14ac:dyDescent="0.2">
      <c r="B2671" s="39" t="s">
        <v>42</v>
      </c>
      <c r="D2671" s="42">
        <f>_xll.qlCalendarAdvance(Calendar,$D2670,B2671,"f",FALSE)</f>
        <v>58106</v>
      </c>
      <c r="E2671" s="177">
        <f>_xll.qlInterestRateIndexValueDate(IndexON,D2671)</f>
        <v>58106</v>
      </c>
      <c r="F2671" s="193">
        <f>IFERROR(_xll.qlIndexFixing(IndexON,D2671,TRUE,_xll.ohTrigger(RecalcTrigger,TriggerON)),NA())</f>
        <v>1.2128809348359582E-2</v>
      </c>
      <c r="H2671" s="42">
        <f>_xll.qlCalendarAdvance(Calendar,$H2670,B2671,"f",FALSE)</f>
        <v>58106</v>
      </c>
      <c r="I2671" s="177">
        <f>_xll.qlInterestRateIndexValueDate(Index1M,$H2671)</f>
        <v>58110</v>
      </c>
      <c r="J2671" s="182">
        <f>IFERROR(_xll.qlIndexFixing(Index1M,$H2671,TRUE,_xll.ohTrigger(RecalcTrigger,Trigger1M)),NA())</f>
        <v>1.2087927563857142E-2</v>
      </c>
      <c r="K2671" s="44">
        <f>IFERROR(_xll.qlIndexFixing(Index3M,H2671,TRUE,_xll.ohTrigger(RecalcTrigger,Trigger3M)),NA())</f>
        <v>1.2366961348745598E-2</v>
      </c>
      <c r="L2671" s="44">
        <f>IFERROR(_xll.qlIndexFixing(Index6M,$H2671,TRUE,_xll.ohTrigger(RecalcTrigger,Trigger6M)),NA())</f>
        <v>1.370616276562543E-2</v>
      </c>
      <c r="M2671" s="183">
        <f>IFERROR(_xll.qlIndexFixing(Index1Y,$H2671,TRUE,_xll.ohTrigger(RecalcTrigger,Trigger1Y)),NA())</f>
        <v>1.2634593383428592E-2</v>
      </c>
      <c r="N2671" s="182">
        <f>IFERROR(_xll.qlIndexFixing(ONIndex1M,I2671,TRUE,_xll.ohTrigger(RecalcTrigger,Trigger1M)),NA())</f>
        <v>1.2094431104774372E-2</v>
      </c>
      <c r="O2671" s="44">
        <f>IFERROR(_xll.qlIndexFixing(ONIndex3M,I2671,TRUE,_xll.ohTrigger(RecalcTrigger,Trigger3M)),NA())</f>
        <v>1.2392534272684941E-2</v>
      </c>
      <c r="P2671" s="44">
        <f>IFERROR(_xll.qlIndexFixing(ONIndex6M,I2671,TRUE,_xll.ohTrigger(RecalcTrigger,Trigger6M)),NA())</f>
        <v>1.3875291457798866E-2</v>
      </c>
      <c r="Q2671" s="183">
        <f>IFERROR(_xll.qlIndexFixing(ONIndex1Y,I2671,TRUE,_xll.ohTrigger(RecalcTrigger,Trigger1Y)),NA())</f>
        <v>1.2805202030730101E-2</v>
      </c>
    </row>
    <row r="2672" spans="2:17" x14ac:dyDescent="0.2">
      <c r="B2672" s="39" t="s">
        <v>42</v>
      </c>
      <c r="D2672" s="42">
        <f>_xll.qlCalendarAdvance(Calendar,$D2671,B2672,"f",FALSE)</f>
        <v>58113</v>
      </c>
      <c r="E2672" s="177">
        <f>_xll.qlInterestRateIndexValueDate(IndexON,D2672)</f>
        <v>58113</v>
      </c>
      <c r="F2672" s="193">
        <f>IFERROR(_xll.qlIndexFixing(IndexON,D2672,TRUE,_xll.ohTrigger(RecalcTrigger,TriggerON)),NA())</f>
        <v>1.2121178399446819E-2</v>
      </c>
      <c r="H2672" s="42">
        <f>_xll.qlCalendarAdvance(Calendar,$H2671,B2672,"f",FALSE)</f>
        <v>58113</v>
      </c>
      <c r="I2672" s="177">
        <f>_xll.qlInterestRateIndexValueDate(Index1M,$H2672)</f>
        <v>58117</v>
      </c>
      <c r="J2672" s="182">
        <f>IFERROR(_xll.qlIndexFixing(Index1M,$H2672,TRUE,_xll.ohTrigger(RecalcTrigger,Trigger1M)),NA())</f>
        <v>1.2080657793657031E-2</v>
      </c>
      <c r="K2672" s="44">
        <f>IFERROR(_xll.qlIndexFixing(Index3M,H2672,TRUE,_xll.ohTrigger(RecalcTrigger,Trigger3M)),NA())</f>
        <v>1.2359695192275311E-2</v>
      </c>
      <c r="L2672" s="44">
        <f>IFERROR(_xll.qlIndexFixing(Index6M,$H2672,TRUE,_xll.ohTrigger(RecalcTrigger,Trigger6M)),NA())</f>
        <v>1.3688355097973358E-2</v>
      </c>
      <c r="M2672" s="183">
        <f>IFERROR(_xll.qlIndexFixing(Index1Y,$H2672,TRUE,_xll.ohTrigger(RecalcTrigger,Trigger1Y)),NA())</f>
        <v>1.2625146155627664E-2</v>
      </c>
      <c r="N2672" s="182">
        <f>IFERROR(_xll.qlIndexFixing(ONIndex1M,I2672,TRUE,_xll.ohTrigger(RecalcTrigger,Trigger1M)),NA())</f>
        <v>1.2087116417438537E-2</v>
      </c>
      <c r="O2672" s="44">
        <f>IFERROR(_xll.qlIndexFixing(ONIndex3M,I2672,TRUE,_xll.ohTrigger(RecalcTrigger,Trigger3M)),NA())</f>
        <v>1.2385100241054658E-2</v>
      </c>
      <c r="P2672" s="44">
        <f>IFERROR(_xll.qlIndexFixing(ONIndex6M,I2672,TRUE,_xll.ohTrigger(RecalcTrigger,Trigger6M)),NA())</f>
        <v>1.385901185333438E-2</v>
      </c>
      <c r="Q2672" s="183">
        <f>IFERROR(_xll.qlIndexFixing(ONIndex1Y,I2672,TRUE,_xll.ohTrigger(RecalcTrigger,Trigger1Y)),NA())</f>
        <v>1.2794691980460016E-2</v>
      </c>
    </row>
    <row r="2673" spans="2:17" x14ac:dyDescent="0.2">
      <c r="B2673" s="39" t="s">
        <v>42</v>
      </c>
      <c r="D2673" s="42">
        <f>_xll.qlCalendarAdvance(Calendar,$D2672,B2673,"f",FALSE)</f>
        <v>58120</v>
      </c>
      <c r="E2673" s="177">
        <f>_xll.qlInterestRateIndexValueDate(IndexON,D2673)</f>
        <v>58120</v>
      </c>
      <c r="F2673" s="193">
        <f>IFERROR(_xll.qlIndexFixing(IndexON,D2673,TRUE,_xll.ohTrigger(RecalcTrigger,TriggerON)),NA())</f>
        <v>1.2113584889306139E-2</v>
      </c>
      <c r="H2673" s="42">
        <f>_xll.qlCalendarAdvance(Calendar,$H2672,B2673,"f",FALSE)</f>
        <v>58120</v>
      </c>
      <c r="I2673" s="177">
        <f>_xll.qlInterestRateIndexValueDate(Index1M,$H2673)</f>
        <v>58124</v>
      </c>
      <c r="J2673" s="182">
        <f>IFERROR(_xll.qlIndexFixing(Index1M,$H2673,TRUE,_xll.ohTrigger(RecalcTrigger,Trigger1M)),NA())</f>
        <v>1.207341946520327E-2</v>
      </c>
      <c r="K2673" s="44">
        <f>IFERROR(_xll.qlIndexFixing(Index3M,H2673,TRUE,_xll.ohTrigger(RecalcTrigger,Trigger3M)),NA())</f>
        <v>1.2352460601830373E-2</v>
      </c>
      <c r="L2673" s="44">
        <f>IFERROR(_xll.qlIndexFixing(Index6M,$H2673,TRUE,_xll.ohTrigger(RecalcTrigger,Trigger6M)),NA())</f>
        <v>1.3670434168611441E-2</v>
      </c>
      <c r="M2673" s="183">
        <f>IFERROR(_xll.qlIndexFixing(Index1Y,$H2673,TRUE,_xll.ohTrigger(RecalcTrigger,Trigger1Y)),NA())</f>
        <v>1.2615746440744391E-2</v>
      </c>
      <c r="N2673" s="182">
        <f>IFERROR(_xll.qlIndexFixing(ONIndex1M,I2673,TRUE,_xll.ohTrigger(RecalcTrigger,Trigger1M)),NA())</f>
        <v>1.2079833028906251E-2</v>
      </c>
      <c r="O2673" s="44">
        <f>IFERROR(_xll.qlIndexFixing(ONIndex3M,I2673,TRUE,_xll.ohTrigger(RecalcTrigger,Trigger3M)),NA())</f>
        <v>1.2377697261225507E-2</v>
      </c>
      <c r="P2673" s="44">
        <f>IFERROR(_xll.qlIndexFixing(ONIndex6M,I2673,TRUE,_xll.ohTrigger(RecalcTrigger,Trigger6M)),NA())</f>
        <v>1.3842621618245232E-2</v>
      </c>
      <c r="Q2673" s="183">
        <f>IFERROR(_xll.qlIndexFixing(ONIndex1Y,I2673,TRUE,_xll.ohTrigger(RecalcTrigger,Trigger1Y)),NA())</f>
        <v>1.2784226280073696E-2</v>
      </c>
    </row>
    <row r="2674" spans="2:17" x14ac:dyDescent="0.2">
      <c r="B2674" s="39" t="s">
        <v>42</v>
      </c>
      <c r="D2674" s="42">
        <f>_xll.qlCalendarAdvance(Calendar,$D2673,B2674,"f",FALSE)</f>
        <v>58127</v>
      </c>
      <c r="E2674" s="177">
        <f>_xll.qlInterestRateIndexValueDate(IndexON,D2674)</f>
        <v>58127</v>
      </c>
      <c r="F2674" s="193">
        <f>IFERROR(_xll.qlIndexFixing(IndexON,D2674,TRUE,_xll.ohTrigger(RecalcTrigger,TriggerON)),NA())</f>
        <v>1.2106028897207466E-2</v>
      </c>
      <c r="H2674" s="42">
        <f>_xll.qlCalendarAdvance(Calendar,$H2673,B2674,"f",FALSE)</f>
        <v>58127</v>
      </c>
      <c r="I2674" s="177">
        <f>_xll.qlInterestRateIndexValueDate(Index1M,$H2674)</f>
        <v>58131</v>
      </c>
      <c r="J2674" s="182">
        <f>IFERROR(_xll.qlIndexFixing(Index1M,$H2674,TRUE,_xll.ohTrigger(RecalcTrigger,Trigger1M)),NA())</f>
        <v>1.2066212645893375E-2</v>
      </c>
      <c r="K2674" s="44">
        <f>IFERROR(_xll.qlIndexFixing(Index3M,H2674,TRUE,_xll.ohTrigger(RecalcTrigger,Trigger3M)),NA())</f>
        <v>1.2345257644149399E-2</v>
      </c>
      <c r="L2674" s="44">
        <f>IFERROR(_xll.qlIndexFixing(Index6M,$H2674,TRUE,_xll.ohTrigger(RecalcTrigger,Trigger6M)),NA())</f>
        <v>1.3652399818893985E-2</v>
      </c>
      <c r="M2674" s="183">
        <f>IFERROR(_xll.qlIndexFixing(Index1Y,$H2674,TRUE,_xll.ohTrigger(RecalcTrigger,Trigger1Y)),NA())</f>
        <v>1.2606394334977547E-2</v>
      </c>
      <c r="N2674" s="182">
        <f>IFERROR(_xll.qlIndexFixing(ONIndex1M,I2674,TRUE,_xll.ohTrigger(RecalcTrigger,Trigger1M)),NA())</f>
        <v>1.2072581006403738E-2</v>
      </c>
      <c r="O2674" s="44">
        <f>IFERROR(_xll.qlIndexFixing(ONIndex3M,I2674,TRUE,_xll.ohTrigger(RecalcTrigger,Trigger3M)),NA())</f>
        <v>1.2370325400183901E-2</v>
      </c>
      <c r="P2674" s="44">
        <f>IFERROR(_xll.qlIndexFixing(ONIndex6M,I2674,TRUE,_xll.ohTrigger(RecalcTrigger,Trigger6M)),NA())</f>
        <v>1.3826120592099755E-2</v>
      </c>
      <c r="Q2674" s="183">
        <f>IFERROR(_xll.qlIndexFixing(ONIndex1Y,I2674,TRUE,_xll.ohTrigger(RecalcTrigger,Trigger1Y)),NA())</f>
        <v>1.2773805026293772E-2</v>
      </c>
    </row>
    <row r="2675" spans="2:17" x14ac:dyDescent="0.2">
      <c r="B2675" s="39" t="s">
        <v>42</v>
      </c>
      <c r="D2675" s="42">
        <f>_xll.qlCalendarAdvance(Calendar,$D2674,B2675,"f",FALSE)</f>
        <v>58134</v>
      </c>
      <c r="E2675" s="177">
        <f>_xll.qlInterestRateIndexValueDate(IndexON,D2675)</f>
        <v>58134</v>
      </c>
      <c r="F2675" s="193">
        <f>IFERROR(_xll.qlIndexFixing(IndexON,D2675,TRUE,_xll.ohTrigger(RecalcTrigger,TriggerON)),NA())</f>
        <v>1.2098510502580595E-2</v>
      </c>
      <c r="H2675" s="42">
        <f>_xll.qlCalendarAdvance(Calendar,$H2674,B2675,"f",FALSE)</f>
        <v>58134</v>
      </c>
      <c r="I2675" s="177">
        <f>_xll.qlInterestRateIndexValueDate(Index1M,$H2675)</f>
        <v>58138</v>
      </c>
      <c r="J2675" s="182">
        <f>IFERROR(_xll.qlIndexFixing(Index1M,$H2675,TRUE,_xll.ohTrigger(RecalcTrigger,Trigger1M)),NA())</f>
        <v>1.2058114325680703E-2</v>
      </c>
      <c r="K2675" s="44">
        <f>IFERROR(_xll.qlIndexFixing(Index3M,H2675,TRUE,_xll.ohTrigger(RecalcTrigger,Trigger3M)),NA())</f>
        <v>1.2337496706402235E-2</v>
      </c>
      <c r="L2675" s="44">
        <f>IFERROR(_xll.qlIndexFixing(Index6M,$H2675,TRUE,_xll.ohTrigger(RecalcTrigger,Trigger6M)),NA())</f>
        <v>1.3631014531323621E-2</v>
      </c>
      <c r="M2675" s="183">
        <f>IFERROR(_xll.qlIndexFixing(Index1Y,$H2675,TRUE,_xll.ohTrigger(RecalcTrigger,Trigger1Y)),NA())</f>
        <v>1.2596676272902506E-2</v>
      </c>
      <c r="N2675" s="182">
        <f>IFERROR(_xll.qlIndexFixing(ONIndex1M,I2675,TRUE,_xll.ohTrigger(RecalcTrigger,Trigger1M)),NA())</f>
        <v>1.2065360417397031E-2</v>
      </c>
      <c r="O2675" s="44">
        <f>IFERROR(_xll.qlIndexFixing(ONIndex3M,I2675,TRUE,_xll.ohTrigger(RecalcTrigger,Trigger3M)),NA())</f>
        <v>1.2362984724436643E-2</v>
      </c>
      <c r="P2675" s="44">
        <f>IFERROR(_xll.qlIndexFixing(ONIndex6M,I2675,TRUE,_xll.ohTrigger(RecalcTrigger,Trigger6M)),NA())</f>
        <v>1.3809508614226473E-2</v>
      </c>
      <c r="Q2675" s="183">
        <f>IFERROR(_xll.qlIndexFixing(ONIndex1Y,I2675,TRUE,_xll.ohTrigger(RecalcTrigger,Trigger1Y)),NA())</f>
        <v>1.2763428315043512E-2</v>
      </c>
    </row>
    <row r="2676" spans="2:17" x14ac:dyDescent="0.2">
      <c r="B2676" s="39" t="s">
        <v>42</v>
      </c>
      <c r="D2676" s="42">
        <f>_xll.qlCalendarAdvance(Calendar,$D2675,B2676,"f",FALSE)</f>
        <v>58141</v>
      </c>
      <c r="E2676" s="177">
        <f>_xll.qlInterestRateIndexValueDate(IndexON,D2676)</f>
        <v>58141</v>
      </c>
      <c r="F2676" s="193">
        <f>IFERROR(_xll.qlIndexFixing(IndexON,D2676,TRUE,_xll.ohTrigger(RecalcTrigger,TriggerON)),NA())</f>
        <v>1.2091029784695451E-2</v>
      </c>
      <c r="H2676" s="42">
        <f>_xll.qlCalendarAdvance(Calendar,$H2675,B2676,"f",FALSE)</f>
        <v>58141</v>
      </c>
      <c r="I2676" s="177">
        <f>_xll.qlInterestRateIndexValueDate(Index1M,$H2676)</f>
        <v>58145</v>
      </c>
      <c r="J2676" s="182">
        <f>IFERROR(_xll.qlIndexFixing(Index1M,$H2676,TRUE,_xll.ohTrigger(RecalcTrigger,Trigger1M)),NA())</f>
        <v>1.2050976809961599E-2</v>
      </c>
      <c r="K2676" s="44">
        <f>IFERROR(_xll.qlIndexFixing(Index3M,H2676,TRUE,_xll.ohTrigger(RecalcTrigger,Trigger3M)),NA())</f>
        <v>1.2330361290479767E-2</v>
      </c>
      <c r="L2676" s="44">
        <f>IFERROR(_xll.qlIndexFixing(Index6M,$H2676,TRUE,_xll.ohTrigger(RecalcTrigger,Trigger6M)),NA())</f>
        <v>1.3612726253819495E-2</v>
      </c>
      <c r="M2676" s="183">
        <f>IFERROR(_xll.qlIndexFixing(Index1Y,$H2676,TRUE,_xll.ohTrigger(RecalcTrigger,Trigger1Y)),NA())</f>
        <v>1.2587422830802509E-2</v>
      </c>
      <c r="N2676" s="182">
        <f>IFERROR(_xll.qlIndexFixing(ONIndex1M,I2676,TRUE,_xll.ohTrigger(RecalcTrigger,Trigger1M)),NA())</f>
        <v>1.2058171329112355E-2</v>
      </c>
      <c r="O2676" s="44">
        <f>IFERROR(_xll.qlIndexFixing(ONIndex3M,I2676,TRUE,_xll.ohTrigger(RecalcTrigger,Trigger3M)),NA())</f>
        <v>1.2355675300810276E-2</v>
      </c>
      <c r="P2676" s="44">
        <f>IFERROR(_xll.qlIndexFixing(ONIndex6M,I2676,TRUE,_xll.ohTrigger(RecalcTrigger,Trigger6M)),NA())</f>
        <v>1.3792785524113782E-2</v>
      </c>
      <c r="Q2676" s="183">
        <f>IFERROR(_xll.qlIndexFixing(ONIndex1Y,I2676,TRUE,_xll.ohTrigger(RecalcTrigger,Trigger1Y)),NA())</f>
        <v>1.2753096242645867E-2</v>
      </c>
    </row>
    <row r="2677" spans="2:17" x14ac:dyDescent="0.2">
      <c r="B2677" s="39" t="s">
        <v>42</v>
      </c>
      <c r="D2677" s="42">
        <f>_xll.qlCalendarAdvance(Calendar,$D2676,B2677,"f",FALSE)</f>
        <v>58148</v>
      </c>
      <c r="E2677" s="177">
        <f>_xll.qlInterestRateIndexValueDate(IndexON,D2677)</f>
        <v>58148</v>
      </c>
      <c r="F2677" s="193">
        <f>IFERROR(_xll.qlIndexFixing(IndexON,D2677,TRUE,_xll.ohTrigger(RecalcTrigger,TriggerON)),NA())</f>
        <v>1.2083586822928538E-2</v>
      </c>
      <c r="H2677" s="42">
        <f>_xll.qlCalendarAdvance(Calendar,$H2676,B2677,"f",FALSE)</f>
        <v>58148</v>
      </c>
      <c r="I2677" s="177">
        <f>_xll.qlInterestRateIndexValueDate(Index1M,$H2677)</f>
        <v>58152</v>
      </c>
      <c r="J2677" s="182">
        <f>IFERROR(_xll.qlIndexFixing(Index1M,$H2677,TRUE,_xll.ohTrigger(RecalcTrigger,Trigger1M)),NA())</f>
        <v>1.2043871023584231E-2</v>
      </c>
      <c r="K2677" s="44">
        <f>IFERROR(_xll.qlIndexFixing(Index3M,H2677,TRUE,_xll.ohTrigger(RecalcTrigger,Trigger3M)),NA())</f>
        <v>1.2323257719517011E-2</v>
      </c>
      <c r="L2677" s="44">
        <f>IFERROR(_xll.qlIndexFixing(Index6M,$H2677,TRUE,_xll.ohTrigger(RecalcTrigger,Trigger6M)),NA())</f>
        <v>1.3594324036113749E-2</v>
      </c>
      <c r="M2677" s="183">
        <f>IFERROR(_xll.qlIndexFixing(Index1Y,$H2677,TRUE,_xll.ohTrigger(RecalcTrigger,Trigger1Y)),NA())</f>
        <v>1.2578217295205319E-2</v>
      </c>
      <c r="N2677" s="182">
        <f>IFERROR(_xll.qlIndexFixing(ONIndex1M,I2677,TRUE,_xll.ohTrigger(RecalcTrigger,Trigger1M)),NA())</f>
        <v>1.2051013809015743E-2</v>
      </c>
      <c r="O2677" s="44">
        <f>IFERROR(_xll.qlIndexFixing(ONIndex3M,I2677,TRUE,_xll.ohTrigger(RecalcTrigger,Trigger3M)),NA())</f>
        <v>1.2348397196051408E-2</v>
      </c>
      <c r="P2677" s="44">
        <f>IFERROR(_xll.qlIndexFixing(ONIndex6M,I2677,TRUE,_xll.ohTrigger(RecalcTrigger,Trigger6M)),NA())</f>
        <v>1.3775951161250077E-2</v>
      </c>
      <c r="Q2677" s="183">
        <f>IFERROR(_xll.qlIndexFixing(ONIndex1Y,I2677,TRUE,_xll.ohTrigger(RecalcTrigger,Trigger1Y)),NA())</f>
        <v>1.2742808905663594E-2</v>
      </c>
    </row>
    <row r="2678" spans="2:17" x14ac:dyDescent="0.2">
      <c r="B2678" s="39" t="s">
        <v>42</v>
      </c>
      <c r="D2678" s="42">
        <f>_xll.qlCalendarAdvance(Calendar,$D2677,B2678,"f",FALSE)</f>
        <v>58155</v>
      </c>
      <c r="E2678" s="177">
        <f>_xll.qlInterestRateIndexValueDate(IndexON,D2678)</f>
        <v>58155</v>
      </c>
      <c r="F2678" s="193">
        <f>IFERROR(_xll.qlIndexFixing(IndexON,D2678,TRUE,_xll.ohTrigger(RecalcTrigger,TriggerON)),NA())</f>
        <v>1.2076181696683008E-2</v>
      </c>
      <c r="H2678" s="42">
        <f>_xll.qlCalendarAdvance(Calendar,$H2677,B2678,"f",FALSE)</f>
        <v>58155</v>
      </c>
      <c r="I2678" s="177">
        <f>_xll.qlInterestRateIndexValueDate(Index1M,$H2678)</f>
        <v>58159</v>
      </c>
      <c r="J2678" s="182">
        <f>IFERROR(_xll.qlIndexFixing(Index1M,$H2678,TRUE,_xll.ohTrigger(RecalcTrigger,Trigger1M)),NA())</f>
        <v>1.2036797033926959E-2</v>
      </c>
      <c r="K2678" s="44">
        <f>IFERROR(_xll.qlIndexFixing(Index3M,H2678,TRUE,_xll.ohTrigger(RecalcTrigger,Trigger3M)),NA())</f>
        <v>1.2316186060253623E-2</v>
      </c>
      <c r="L2678" s="44">
        <f>IFERROR(_xll.qlIndexFixing(Index6M,$H2678,TRUE,_xll.ohTrigger(RecalcTrigger,Trigger6M)),NA())</f>
        <v>1.3575807719702735E-2</v>
      </c>
      <c r="M2678" s="183">
        <f>IFERROR(_xll.qlIndexFixing(Index1Y,$H2678,TRUE,_xll.ohTrigger(RecalcTrigger,Trigger1Y)),NA())</f>
        <v>1.2569059762323595E-2</v>
      </c>
      <c r="N2678" s="182">
        <f>IFERROR(_xll.qlIndexFixing(ONIndex1M,I2678,TRUE,_xll.ohTrigger(RecalcTrigger,Trigger1M)),NA())</f>
        <v>1.2042664042585471E-2</v>
      </c>
      <c r="O2678" s="44">
        <f>IFERROR(_xll.qlIndexFixing(ONIndex3M,I2678,TRUE,_xll.ohTrigger(RecalcTrigger,Trigger3M)),NA())</f>
        <v>1.2339932281042465E-2</v>
      </c>
      <c r="P2678" s="44">
        <f>IFERROR(_xll.qlIndexFixing(ONIndex6M,I2678,TRUE,_xll.ohTrigger(RecalcTrigger,Trigger6M)),NA())</f>
        <v>1.3755191960651558E-2</v>
      </c>
      <c r="Q2678" s="183">
        <f>IFERROR(_xll.qlIndexFixing(ONIndex1Y,I2678,TRUE,_xll.ohTrigger(RecalcTrigger,Trigger1Y)),NA())</f>
        <v>1.2730549411475778E-2</v>
      </c>
    </row>
    <row r="2679" spans="2:17" x14ac:dyDescent="0.2">
      <c r="B2679" s="39" t="s">
        <v>42</v>
      </c>
      <c r="D2679" s="42">
        <f>_xll.qlCalendarAdvance(Calendar,$D2678,B2679,"f",FALSE)</f>
        <v>58166</v>
      </c>
      <c r="E2679" s="177">
        <f>_xll.qlInterestRateIndexValueDate(IndexON,D2679)</f>
        <v>58166</v>
      </c>
      <c r="F2679" s="193">
        <f>IFERROR(_xll.qlIndexFixing(IndexON,D2679,TRUE,_xll.ohTrigger(RecalcTrigger,TriggerON)),NA())</f>
        <v>1.2065264108995777E-2</v>
      </c>
      <c r="H2679" s="42">
        <f>_xll.qlCalendarAdvance(Calendar,$H2678,B2679,"f",FALSE)</f>
        <v>58166</v>
      </c>
      <c r="I2679" s="177">
        <f>_xll.qlInterestRateIndexValueDate(Index1M,$H2679)</f>
        <v>58168</v>
      </c>
      <c r="J2679" s="182">
        <f>IFERROR(_xll.qlIndexFixing(Index1M,$H2679,TRUE,_xll.ohTrigger(RecalcTrigger,Trigger1M)),NA())</f>
        <v>1.2027450152469754E-2</v>
      </c>
      <c r="K2679" s="44">
        <f>IFERROR(_xll.qlIndexFixing(Index3M,H2679,TRUE,_xll.ohTrigger(RecalcTrigger,Trigger3M)),NA())</f>
        <v>1.2307426892974227E-2</v>
      </c>
      <c r="L2679" s="44">
        <f>IFERROR(_xll.qlIndexFixing(Index6M,$H2679,TRUE,_xll.ohTrigger(RecalcTrigger,Trigger6M)),NA())</f>
        <v>1.3552951238433078E-2</v>
      </c>
      <c r="M2679" s="183">
        <f>IFERROR(_xll.qlIndexFixing(Index1Y,$H2679,TRUE,_xll.ohTrigger(RecalcTrigger,Trigger1Y)),NA())</f>
        <v>1.2556557235993646E-2</v>
      </c>
      <c r="N2679" s="182">
        <f>IFERROR(_xll.qlIndexFixing(ONIndex1M,I2679,TRUE,_xll.ohTrigger(RecalcTrigger,Trigger1M)),NA())</f>
        <v>1.2032754184483352E-2</v>
      </c>
      <c r="O2679" s="44">
        <f>IFERROR(_xll.qlIndexFixing(ONIndex3M,I2679,TRUE,_xll.ohTrigger(RecalcTrigger,Trigger3M)),NA())</f>
        <v>1.2329826346872963E-2</v>
      </c>
      <c r="P2679" s="44">
        <f>IFERROR(_xll.qlIndexFixing(ONIndex6M,I2679,TRUE,_xll.ohTrigger(RecalcTrigger,Trigger6M)),NA())</f>
        <v>1.3732150729008907E-2</v>
      </c>
      <c r="Q2679" s="183">
        <f>IFERROR(_xll.qlIndexFixing(ONIndex1Y,I2679,TRUE,_xll.ohTrigger(RecalcTrigger,Trigger1Y)),NA())</f>
        <v>1.2716561844179353E-2</v>
      </c>
    </row>
    <row r="2680" spans="2:17" x14ac:dyDescent="0.2">
      <c r="B2680" s="39" t="s">
        <v>42</v>
      </c>
      <c r="D2680" s="42">
        <f>_xll.qlCalendarAdvance(Calendar,$D2679,B2680,"f",FALSE)</f>
        <v>58173</v>
      </c>
      <c r="E2680" s="177">
        <f>_xll.qlInterestRateIndexValueDate(IndexON,D2680)</f>
        <v>58173</v>
      </c>
      <c r="F2680" s="193">
        <f>IFERROR(_xll.qlIndexFixing(IndexON,D2680,TRUE,_xll.ohTrigger(RecalcTrigger,TriggerON)),NA())</f>
        <v>1.205795168864654E-2</v>
      </c>
      <c r="H2680" s="42">
        <f>_xll.qlCalendarAdvance(Calendar,$H2679,B2680,"f",FALSE)</f>
        <v>58173</v>
      </c>
      <c r="I2680" s="177">
        <f>_xll.qlInterestRateIndexValueDate(Index1M,$H2680)</f>
        <v>58175</v>
      </c>
      <c r="J2680" s="182">
        <f>IFERROR(_xll.qlIndexFixing(Index1M,$H2680,TRUE,_xll.ohTrigger(RecalcTrigger,Trigger1M)),NA())</f>
        <v>1.2020451148825606E-2</v>
      </c>
      <c r="K2680" s="44">
        <f>IFERROR(_xll.qlIndexFixing(Index3M,H2680,TRUE,_xll.ohTrigger(RecalcTrigger,Trigger3M)),NA())</f>
        <v>1.2300426361317446E-2</v>
      </c>
      <c r="L2680" s="44">
        <f>IFERROR(_xll.qlIndexFixing(Index6M,$H2680,TRUE,_xll.ohTrigger(RecalcTrigger,Trigger6M)),NA())</f>
        <v>1.353418246476603E-2</v>
      </c>
      <c r="M2680" s="183">
        <f>IFERROR(_xll.qlIndexFixing(Index1Y,$H2680,TRUE,_xll.ohTrigger(RecalcTrigger,Trigger1Y)),NA())</f>
        <v>1.2547516176486287E-2</v>
      </c>
      <c r="N2680" s="182">
        <f>IFERROR(_xll.qlIndexFixing(ONIndex1M,I2680,TRUE,_xll.ohTrigger(RecalcTrigger,Trigger1M)),NA())</f>
        <v>1.2025709957761421E-2</v>
      </c>
      <c r="O2680" s="44">
        <f>IFERROR(_xll.qlIndexFixing(ONIndex3M,I2680,TRUE,_xll.ohTrigger(RecalcTrigger,Trigger3M)),NA())</f>
        <v>1.2322660639405569E-2</v>
      </c>
      <c r="P2680" s="44">
        <f>IFERROR(_xll.qlIndexFixing(ONIndex6M,I2680,TRUE,_xll.ohTrigger(RecalcTrigger,Trigger6M)),NA())</f>
        <v>1.371491765220334E-2</v>
      </c>
      <c r="Q2680" s="183">
        <f>IFERROR(_xll.qlIndexFixing(ONIndex1Y,I2680,TRUE,_xll.ohTrigger(RecalcTrigger,Trigger1Y)),NA())</f>
        <v>1.2706435062206367E-2</v>
      </c>
    </row>
    <row r="2681" spans="2:17" x14ac:dyDescent="0.2">
      <c r="B2681" s="39" t="s">
        <v>42</v>
      </c>
      <c r="D2681" s="42">
        <f>_xll.qlCalendarAdvance(Calendar,$D2680,B2681,"f",FALSE)</f>
        <v>58180</v>
      </c>
      <c r="E2681" s="177">
        <f>_xll.qlInterestRateIndexValueDate(IndexON,D2681)</f>
        <v>58180</v>
      </c>
      <c r="F2681" s="193">
        <f>IFERROR(_xll.qlIndexFixing(IndexON,D2681,TRUE,_xll.ohTrigger(RecalcTrigger,TriggerON)),NA())</f>
        <v>1.2050677373016683E-2</v>
      </c>
      <c r="H2681" s="42">
        <f>_xll.qlCalendarAdvance(Calendar,$H2680,B2681,"f",FALSE)</f>
        <v>58180</v>
      </c>
      <c r="I2681" s="177">
        <f>_xll.qlInterestRateIndexValueDate(Index1M,$H2681)</f>
        <v>58182</v>
      </c>
      <c r="J2681" s="182">
        <f>IFERROR(_xll.qlIndexFixing(Index1M,$H2681,TRUE,_xll.ohTrigger(RecalcTrigger,Trigger1M)),NA())</f>
        <v>1.2013484169324795E-2</v>
      </c>
      <c r="K2681" s="44">
        <f>IFERROR(_xll.qlIndexFixing(Index3M,H2681,TRUE,_xll.ohTrigger(RecalcTrigger,Trigger3M)),NA())</f>
        <v>1.2293457954644656E-2</v>
      </c>
      <c r="L2681" s="44">
        <f>IFERROR(_xll.qlIndexFixing(Index6M,$H2681,TRUE,_xll.ohTrigger(RecalcTrigger,Trigger6M)),NA())</f>
        <v>1.3515299086404286E-2</v>
      </c>
      <c r="M2681" s="183">
        <f>IFERROR(_xll.qlIndexFixing(Index1Y,$H2681,TRUE,_xll.ohTrigger(RecalcTrigger,Trigger1Y)),NA())</f>
        <v>1.2538130682408947E-2</v>
      </c>
      <c r="N2681" s="182">
        <f>IFERROR(_xll.qlIndexFixing(ONIndex1M,I2681,TRUE,_xll.ohTrigger(RecalcTrigger,Trigger1M)),NA())</f>
        <v>1.2018697607301121E-2</v>
      </c>
      <c r="O2681" s="44">
        <f>IFERROR(_xll.qlIndexFixing(ONIndex3M,I2681,TRUE,_xll.ohTrigger(RecalcTrigger,Trigger3M)),NA())</f>
        <v>1.2315526555441991E-2</v>
      </c>
      <c r="P2681" s="44">
        <f>IFERROR(_xll.qlIndexFixing(ONIndex6M,I2681,TRUE,_xll.ohTrigger(RecalcTrigger,Trigger6M)),NA())</f>
        <v>1.3697572568514005E-2</v>
      </c>
      <c r="Q2681" s="183">
        <f>IFERROR(_xll.qlIndexFixing(ONIndex1Y,I2681,TRUE,_xll.ohTrigger(RecalcTrigger,Trigger1Y)),NA())</f>
        <v>1.2696353455616816E-2</v>
      </c>
    </row>
    <row r="2682" spans="2:17" x14ac:dyDescent="0.2">
      <c r="B2682" s="39" t="s">
        <v>42</v>
      </c>
      <c r="D2682" s="42">
        <f>_xll.qlCalendarAdvance(Calendar,$D2681,B2682,"f",FALSE)</f>
        <v>58187</v>
      </c>
      <c r="E2682" s="177">
        <f>_xll.qlInterestRateIndexValueDate(IndexON,D2682)</f>
        <v>58187</v>
      </c>
      <c r="F2682" s="193">
        <f>IFERROR(_xll.qlIndexFixing(IndexON,D2682,TRUE,_xll.ohTrigger(RecalcTrigger,TriggerON)),NA())</f>
        <v>1.2043441241003094E-2</v>
      </c>
      <c r="H2682" s="42">
        <f>_xll.qlCalendarAdvance(Calendar,$H2681,B2682,"f",FALSE)</f>
        <v>58187</v>
      </c>
      <c r="I2682" s="177">
        <f>_xll.qlInterestRateIndexValueDate(Index1M,$H2682)</f>
        <v>58189</v>
      </c>
      <c r="J2682" s="182">
        <f>IFERROR(_xll.qlIndexFixing(Index1M,$H2682,TRUE,_xll.ohTrigger(RecalcTrigger,Trigger1M)),NA())</f>
        <v>1.200654928136341E-2</v>
      </c>
      <c r="K2682" s="44">
        <f>IFERROR(_xll.qlIndexFixing(Index3M,H2682,TRUE,_xll.ohTrigger(RecalcTrigger,Trigger3M)),NA())</f>
        <v>1.2286521739692802E-2</v>
      </c>
      <c r="L2682" s="44">
        <f>IFERROR(_xll.qlIndexFixing(Index6M,$H2682,TRUE,_xll.ohTrigger(RecalcTrigger,Trigger6M)),NA())</f>
        <v>1.3496300944939043E-2</v>
      </c>
      <c r="M2682" s="183">
        <f>IFERROR(_xll.qlIndexFixing(Index1Y,$H2682,TRUE,_xll.ohTrigger(RecalcTrigger,Trigger1Y)),NA())</f>
        <v>1.2529579162912497E-2</v>
      </c>
      <c r="N2682" s="182">
        <f>IFERROR(_xll.qlIndexFixing(ONIndex1M,I2682,TRUE,_xll.ohTrigger(RecalcTrigger,Trigger1M)),NA())</f>
        <v>1.2011717200248739E-2</v>
      </c>
      <c r="O2682" s="44">
        <f>IFERROR(_xll.qlIndexFixing(ONIndex3M,I2682,TRUE,_xll.ohTrigger(RecalcTrigger,Trigger3M)),NA())</f>
        <v>1.2308424162128517E-2</v>
      </c>
      <c r="P2682" s="44">
        <f>IFERROR(_xll.qlIndexFixing(ONIndex6M,I2682,TRUE,_xll.ohTrigger(RecalcTrigger,Trigger6M)),NA())</f>
        <v>1.3680115317349362E-2</v>
      </c>
      <c r="Q2682" s="183">
        <f>IFERROR(_xll.qlIndexFixing(ONIndex1Y,I2682,TRUE,_xll.ohTrigger(RecalcTrigger,Trigger1Y)),NA())</f>
        <v>1.2686317120973456E-2</v>
      </c>
    </row>
    <row r="2683" spans="2:17" x14ac:dyDescent="0.2">
      <c r="B2683" s="39" t="s">
        <v>42</v>
      </c>
      <c r="D2683" s="42">
        <f>_xll.qlCalendarAdvance(Calendar,$D2682,B2683,"f",FALSE)</f>
        <v>58194</v>
      </c>
      <c r="E2683" s="177">
        <f>_xll.qlInterestRateIndexValueDate(IndexON,D2683)</f>
        <v>58194</v>
      </c>
      <c r="F2683" s="193">
        <f>IFERROR(_xll.qlIndexFixing(IndexON,D2683,TRUE,_xll.ohTrigger(RecalcTrigger,TriggerON)),NA())</f>
        <v>1.2036243372541833E-2</v>
      </c>
      <c r="H2683" s="42">
        <f>_xll.qlCalendarAdvance(Calendar,$H2682,B2683,"f",FALSE)</f>
        <v>58194</v>
      </c>
      <c r="I2683" s="177">
        <f>_xll.qlInterestRateIndexValueDate(Index1M,$H2683)</f>
        <v>58197</v>
      </c>
      <c r="J2683" s="182">
        <f>IFERROR(_xll.qlIndexFixing(Index1M,$H2683,TRUE,_xll.ohTrigger(RecalcTrigger,Trigger1M)),NA())</f>
        <v>1.1998953107671012E-2</v>
      </c>
      <c r="K2683" s="44">
        <f>IFERROR(_xll.qlIndexFixing(Index3M,H2683,TRUE,_xll.ohTrigger(RecalcTrigger,Trigger3M)),NA())</f>
        <v>1.2277802586356445E-2</v>
      </c>
      <c r="L2683" s="44">
        <f>IFERROR(_xll.qlIndexFixing(Index6M,$H2683,TRUE,_xll.ohTrigger(RecalcTrigger,Trigger6M)),NA())</f>
        <v>1.3472136699521091E-2</v>
      </c>
      <c r="M2683" s="183">
        <f>IFERROR(_xll.qlIndexFixing(Index1Y,$H2683,TRUE,_xll.ohTrigger(RecalcTrigger,Trigger1Y)),NA())</f>
        <v>1.2519802719702829E-2</v>
      </c>
      <c r="N2683" s="182">
        <f>IFERROR(_xll.qlIndexFixing(ONIndex1M,I2683,TRUE,_xll.ohTrigger(RecalcTrigger,Trigger1M)),NA())</f>
        <v>1.2003778793276965E-2</v>
      </c>
      <c r="O2683" s="44">
        <f>IFERROR(_xll.qlIndexFixing(ONIndex3M,I2683,TRUE,_xll.ohTrigger(RecalcTrigger,Trigger3M)),NA())</f>
        <v>1.2300346031164366E-2</v>
      </c>
      <c r="P2683" s="44">
        <f>IFERROR(_xll.qlIndexFixing(ONIndex6M,I2683,TRUE,_xll.ohTrigger(RecalcTrigger,Trigger6M)),NA())</f>
        <v>1.3660026619204402E-2</v>
      </c>
      <c r="Q2683" s="183">
        <f>IFERROR(_xll.qlIndexFixing(ONIndex1Y,I2683,TRUE,_xll.ohTrigger(RecalcTrigger,Trigger1Y)),NA())</f>
        <v>1.2674902582618941E-2</v>
      </c>
    </row>
    <row r="2684" spans="2:17" x14ac:dyDescent="0.2">
      <c r="B2684" s="39" t="s">
        <v>42</v>
      </c>
      <c r="D2684" s="42">
        <f>_xll.qlCalendarAdvance(Calendar,$D2683,B2684,"f",FALSE)</f>
        <v>58201</v>
      </c>
      <c r="E2684" s="177">
        <f>_xll.qlInterestRateIndexValueDate(IndexON,D2684)</f>
        <v>58201</v>
      </c>
      <c r="F2684" s="193">
        <f>IFERROR(_xll.qlIndexFixing(IndexON,D2684,TRUE,_xll.ohTrigger(RecalcTrigger,TriggerON)),NA())</f>
        <v>1.2029083846929467E-2</v>
      </c>
      <c r="H2684" s="42">
        <f>_xll.qlCalendarAdvance(Calendar,$H2683,B2684,"f",FALSE)</f>
        <v>58201</v>
      </c>
      <c r="I2684" s="177">
        <f>_xll.qlInterestRateIndexValueDate(Index1M,$H2684)</f>
        <v>58203</v>
      </c>
      <c r="J2684" s="182">
        <f>IFERROR(_xll.qlIndexFixing(Index1M,$H2684,TRUE,_xll.ohTrigger(RecalcTrigger,Trigger1M)),NA())</f>
        <v>1.1992776049590814E-2</v>
      </c>
      <c r="K2684" s="44">
        <f>IFERROR(_xll.qlIndexFixing(Index3M,H2684,TRUE,_xll.ohTrigger(RecalcTrigger,Trigger3M)),NA())</f>
        <v>1.2272470564020246E-2</v>
      </c>
      <c r="L2684" s="44">
        <f>IFERROR(_xll.qlIndexFixing(Index6M,$H2684,TRUE,_xll.ohTrigger(RecalcTrigger,Trigger6M)),NA())</f>
        <v>1.345446824125507E-2</v>
      </c>
      <c r="M2684" s="183">
        <f>IFERROR(_xll.qlIndexFixing(Index1Y,$H2684,TRUE,_xll.ohTrigger(RecalcTrigger,Trigger1Y)),NA())</f>
        <v>1.2511836264787855E-2</v>
      </c>
      <c r="N2684" s="182">
        <f>IFERROR(_xll.qlIndexFixing(ONIndex1M,I2684,TRUE,_xll.ohTrigger(RecalcTrigger,Trigger1M)),NA())</f>
        <v>1.1997852486391736E-2</v>
      </c>
      <c r="O2684" s="44">
        <f>IFERROR(_xll.qlIndexFixing(ONIndex3M,I2684,TRUE,_xll.ohTrigger(RecalcTrigger,Trigger3M)),NA())</f>
        <v>1.2294314713239274E-2</v>
      </c>
      <c r="P2684" s="44">
        <f>IFERROR(_xll.qlIndexFixing(ONIndex6M,I2684,TRUE,_xll.ohTrigger(RecalcTrigger,Trigger6M)),NA())</f>
        <v>1.3644863670148055E-2</v>
      </c>
      <c r="Q2684" s="183">
        <f>IFERROR(_xll.qlIndexFixing(ONIndex1Y,I2684,TRUE,_xll.ohTrigger(RecalcTrigger,Trigger1Y)),NA())</f>
        <v>1.266638065241743E-2</v>
      </c>
    </row>
    <row r="2685" spans="2:17" x14ac:dyDescent="0.2">
      <c r="B2685" s="39" t="s">
        <v>42</v>
      </c>
      <c r="D2685" s="42">
        <f>_xll.qlCalendarAdvance(Calendar,$D2684,B2685,"f",FALSE)</f>
        <v>58208</v>
      </c>
      <c r="E2685" s="177">
        <f>_xll.qlInterestRateIndexValueDate(IndexON,D2685)</f>
        <v>58208</v>
      </c>
      <c r="F2685" s="193">
        <f>IFERROR(_xll.qlIndexFixing(IndexON,D2685,TRUE,_xll.ohTrigger(RecalcTrigger,TriggerON)),NA())</f>
        <v>1.2021962743142822E-2</v>
      </c>
      <c r="H2685" s="42">
        <f>_xll.qlCalendarAdvance(Calendar,$H2684,B2685,"f",FALSE)</f>
        <v>58208</v>
      </c>
      <c r="I2685" s="177">
        <f>_xll.qlInterestRateIndexValueDate(Index1M,$H2685)</f>
        <v>58210</v>
      </c>
      <c r="J2685" s="182">
        <f>IFERROR(_xll.qlIndexFixing(Index1M,$H2685,TRUE,_xll.ohTrigger(RecalcTrigger,Trigger1M)),NA())</f>
        <v>1.1985937840554295E-2</v>
      </c>
      <c r="K2685" s="44">
        <f>IFERROR(_xll.qlIndexFixing(Index3M,H2685,TRUE,_xll.ohTrigger(RecalcTrigger,Trigger3M)),NA())</f>
        <v>1.2265633418679924E-2</v>
      </c>
      <c r="L2685" s="44">
        <f>IFERROR(_xll.qlIndexFixing(Index6M,$H2685,TRUE,_xll.ohTrigger(RecalcTrigger,Trigger6M)),NA())</f>
        <v>1.3435097832048977E-2</v>
      </c>
      <c r="M2685" s="183">
        <f>IFERROR(_xll.qlIndexFixing(Index1Y,$H2685,TRUE,_xll.ohTrigger(RecalcTrigger,Trigger1Y)),NA())</f>
        <v>1.2503037849605783E-2</v>
      </c>
      <c r="N2685" s="182">
        <f>IFERROR(_xll.qlIndexFixing(ONIndex1M,I2685,TRUE,_xll.ohTrigger(RecalcTrigger,Trigger1M)),NA())</f>
        <v>1.1990968314199435E-2</v>
      </c>
      <c r="O2685" s="44">
        <f>IFERROR(_xll.qlIndexFixing(ONIndex3M,I2685,TRUE,_xll.ohTrigger(RecalcTrigger,Trigger3M)),NA())</f>
        <v>1.2287307791236657E-2</v>
      </c>
      <c r="P2685" s="44">
        <f>IFERROR(_xll.qlIndexFixing(ONIndex6M,I2685,TRUE,_xll.ohTrigger(RecalcTrigger,Trigger6M)),NA())</f>
        <v>1.3627068953008248E-2</v>
      </c>
      <c r="Q2685" s="183">
        <f>IFERROR(_xll.qlIndexFixing(ONIndex1Y,I2685,TRUE,_xll.ohTrigger(RecalcTrigger,Trigger1Y)),NA())</f>
        <v>1.2656480711150664E-2</v>
      </c>
    </row>
    <row r="2686" spans="2:17" x14ac:dyDescent="0.2">
      <c r="B2686" s="39" t="s">
        <v>42</v>
      </c>
      <c r="D2686" s="42">
        <f>_xll.qlCalendarAdvance(Calendar,$D2685,B2686,"f",FALSE)</f>
        <v>58215</v>
      </c>
      <c r="E2686" s="177">
        <f>_xll.qlInterestRateIndexValueDate(IndexON,D2686)</f>
        <v>58215</v>
      </c>
      <c r="F2686" s="193">
        <f>IFERROR(_xll.qlIndexFixing(IndexON,D2686,TRUE,_xll.ohTrigger(RecalcTrigger,TriggerON)),NA())</f>
        <v>1.201488014063834E-2</v>
      </c>
      <c r="H2686" s="42">
        <f>_xll.qlCalendarAdvance(Calendar,$H2685,B2686,"f",FALSE)</f>
        <v>58215</v>
      </c>
      <c r="I2686" s="177">
        <f>_xll.qlInterestRateIndexValueDate(Index1M,$H2686)</f>
        <v>58217</v>
      </c>
      <c r="J2686" s="182">
        <f>IFERROR(_xll.qlIndexFixing(Index1M,$H2686,TRUE,_xll.ohTrigger(RecalcTrigger,Trigger1M)),NA())</f>
        <v>1.197913199259909E-2</v>
      </c>
      <c r="K2686" s="44">
        <f>IFERROR(_xll.qlIndexFixing(Index3M,H2686,TRUE,_xll.ohTrigger(RecalcTrigger,Trigger3M)),NA())</f>
        <v>1.2258828738014895E-2</v>
      </c>
      <c r="L2686" s="44">
        <f>IFERROR(_xll.qlIndexFixing(Index6M,$H2686,TRUE,_xll.ohTrigger(RecalcTrigger,Trigger6M)),NA())</f>
        <v>1.3415611982710591E-2</v>
      </c>
      <c r="M2686" s="183">
        <f>IFERROR(_xll.qlIndexFixing(Index1Y,$H2686,TRUE,_xll.ohTrigger(RecalcTrigger,Trigger1Y)),NA())</f>
        <v>1.2494288251997171E-2</v>
      </c>
      <c r="N2686" s="182">
        <f>IFERROR(_xll.qlIndexFixing(ONIndex1M,I2686,TRUE,_xll.ohTrigger(RecalcTrigger,Trigger1M)),NA())</f>
        <v>1.1984116355119312E-2</v>
      </c>
      <c r="O2686" s="44">
        <f>IFERROR(_xll.qlIndexFixing(ONIndex3M,I2686,TRUE,_xll.ohTrigger(RecalcTrigger,Trigger3M)),NA())</f>
        <v>1.2280332826470897E-2</v>
      </c>
      <c r="P2686" s="44">
        <f>IFERROR(_xll.qlIndexFixing(ONIndex6M,I2686,TRUE,_xll.ohTrigger(RecalcTrigger,Trigger6M)),NA())</f>
        <v>1.3609161426106908E-2</v>
      </c>
      <c r="Q2686" s="183">
        <f>IFERROR(_xll.qlIndexFixing(ONIndex1Y,I2686,TRUE,_xll.ohTrigger(RecalcTrigger,Trigger1Y)),NA())</f>
        <v>1.2646626426802143E-2</v>
      </c>
    </row>
    <row r="2687" spans="2:17" x14ac:dyDescent="0.2">
      <c r="B2687" s="39" t="s">
        <v>42</v>
      </c>
      <c r="D2687" s="42">
        <f>_xll.qlCalendarAdvance(Calendar,$D2686,B2687,"f",FALSE)</f>
        <v>58222</v>
      </c>
      <c r="E2687" s="177">
        <f>_xll.qlInterestRateIndexValueDate(IndexON,D2687)</f>
        <v>58222</v>
      </c>
      <c r="F2687" s="193">
        <f>IFERROR(_xll.qlIndexFixing(IndexON,D2687,TRUE,_xll.ohTrigger(RecalcTrigger,TriggerON)),NA())</f>
        <v>1.2007836118952397E-2</v>
      </c>
      <c r="H2687" s="42">
        <f>_xll.qlCalendarAdvance(Calendar,$H2686,B2687,"f",FALSE)</f>
        <v>58222</v>
      </c>
      <c r="I2687" s="177">
        <f>_xll.qlInterestRateIndexValueDate(Index1M,$H2687)</f>
        <v>58224</v>
      </c>
      <c r="J2687" s="182">
        <f>IFERROR(_xll.qlIndexFixing(Index1M,$H2687,TRUE,_xll.ohTrigger(RecalcTrigger,Trigger1M)),NA())</f>
        <v>1.1972358573103803E-2</v>
      </c>
      <c r="K2687" s="44">
        <f>IFERROR(_xll.qlIndexFixing(Index3M,H2687,TRUE,_xll.ohTrigger(RecalcTrigger,Trigger3M)),NA())</f>
        <v>1.2252056588767428E-2</v>
      </c>
      <c r="L2687" s="44">
        <f>IFERROR(_xll.qlIndexFixing(Index6M,$H2687,TRUE,_xll.ohTrigger(RecalcTrigger,Trigger6M)),NA())</f>
        <v>1.339958324868238E-2</v>
      </c>
      <c r="M2687" s="183">
        <f>IFERROR(_xll.qlIndexFixing(Index1Y,$H2687,TRUE,_xll.ohTrigger(RecalcTrigger,Trigger1Y)),NA())</f>
        <v>1.2485587568207208E-2</v>
      </c>
      <c r="N2687" s="182">
        <f>IFERROR(_xll.qlIndexFixing(ONIndex1M,I2687,TRUE,_xll.ohTrigger(RecalcTrigger,Trigger1M)),NA())</f>
        <v>1.1977296676377591E-2</v>
      </c>
      <c r="O2687" s="44">
        <f>IFERROR(_xll.qlIndexFixing(ONIndex3M,I2687,TRUE,_xll.ohTrigger(RecalcTrigger,Trigger3M)),NA())</f>
        <v>1.2273389885608665E-2</v>
      </c>
      <c r="P2687" s="44">
        <f>IFERROR(_xll.qlIndexFixing(ONIndex6M,I2687,TRUE,_xll.ohTrigger(RecalcTrigger,Trigger6M)),NA())</f>
        <v>1.3591140928852496E-2</v>
      </c>
      <c r="Q2687" s="183">
        <f>IFERROR(_xll.qlIndexFixing(ONIndex1Y,I2687,TRUE,_xll.ohTrigger(RecalcTrigger,Trigger1Y)),NA())</f>
        <v>1.2636817896014563E-2</v>
      </c>
    </row>
    <row r="2688" spans="2:17" x14ac:dyDescent="0.2">
      <c r="B2688" s="39" t="s">
        <v>42</v>
      </c>
      <c r="D2688" s="42">
        <f>_xll.qlCalendarAdvance(Calendar,$D2687,B2688,"f",FALSE)</f>
        <v>58229</v>
      </c>
      <c r="E2688" s="177">
        <f>_xll.qlInterestRateIndexValueDate(IndexON,D2688)</f>
        <v>58229</v>
      </c>
      <c r="F2688" s="193">
        <f>IFERROR(_xll.qlIndexFixing(IndexON,D2688,TRUE,_xll.ohTrigger(RecalcTrigger,TriggerON)),NA())</f>
        <v>1.2000830757301628E-2</v>
      </c>
      <c r="H2688" s="42">
        <f>_xll.qlCalendarAdvance(Calendar,$H2687,B2688,"f",FALSE)</f>
        <v>58229</v>
      </c>
      <c r="I2688" s="177">
        <f>_xll.qlInterestRateIndexValueDate(Index1M,$H2688)</f>
        <v>58231</v>
      </c>
      <c r="J2688" s="182">
        <f>IFERROR(_xll.qlIndexFixing(Index1M,$H2688,TRUE,_xll.ohTrigger(RecalcTrigger,Trigger1M)),NA())</f>
        <v>1.1965617649469518E-2</v>
      </c>
      <c r="K2688" s="44">
        <f>IFERROR(_xll.qlIndexFixing(Index3M,H2688,TRUE,_xll.ohTrigger(RecalcTrigger,Trigger3M)),NA())</f>
        <v>1.2245317037674572E-2</v>
      </c>
      <c r="L2688" s="44">
        <f>IFERROR(_xll.qlIndexFixing(Index6M,$H2688,TRUE,_xll.ohTrigger(RecalcTrigger,Trigger6M)),NA())</f>
        <v>1.3379893203533498E-2</v>
      </c>
      <c r="M2688" s="183">
        <f>IFERROR(_xll.qlIndexFixing(Index1Y,$H2688,TRUE,_xll.ohTrigger(RecalcTrigger,Trigger1Y)),NA())</f>
        <v>1.2476935894484771E-2</v>
      </c>
      <c r="N2688" s="182">
        <f>IFERROR(_xll.qlIndexFixing(ONIndex1M,I2688,TRUE,_xll.ohTrigger(RecalcTrigger,Trigger1M)),NA())</f>
        <v>1.1970509345520242E-2</v>
      </c>
      <c r="O2688" s="44">
        <f>IFERROR(_xll.qlIndexFixing(ONIndex3M,I2688,TRUE,_xll.ohTrigger(RecalcTrigger,Trigger3M)),NA())</f>
        <v>1.2266479035316635E-2</v>
      </c>
      <c r="P2688" s="44">
        <f>IFERROR(_xll.qlIndexFixing(ONIndex6M,I2688,TRUE,_xll.ohTrigger(RecalcTrigger,Trigger6M)),NA())</f>
        <v>1.3573007300573536E-2</v>
      </c>
      <c r="Q2688" s="183">
        <f>IFERROR(_xll.qlIndexFixing(ONIndex1Y,I2688,TRUE,_xll.ohTrigger(RecalcTrigger,Trigger1Y)),NA())</f>
        <v>1.2627055214791127E-2</v>
      </c>
    </row>
    <row r="2689" spans="2:17" x14ac:dyDescent="0.2">
      <c r="B2689" s="39" t="s">
        <v>42</v>
      </c>
      <c r="D2689" s="42">
        <f>_xll.qlCalendarAdvance(Calendar,$D2688,B2689,"f",FALSE)</f>
        <v>58236</v>
      </c>
      <c r="E2689" s="177">
        <f>_xll.qlInterestRateIndexValueDate(IndexON,D2689)</f>
        <v>58236</v>
      </c>
      <c r="F2689" s="193">
        <f>IFERROR(_xll.qlIndexFixing(IndexON,D2689,TRUE,_xll.ohTrigger(RecalcTrigger,TriggerON)),NA())</f>
        <v>1.1993864134982601E-2</v>
      </c>
      <c r="H2689" s="42">
        <f>_xll.qlCalendarAdvance(Calendar,$H2688,B2689,"f",FALSE)</f>
        <v>58236</v>
      </c>
      <c r="I2689" s="177">
        <f>_xll.qlInterestRateIndexValueDate(Index1M,$H2689)</f>
        <v>58238</v>
      </c>
      <c r="J2689" s="182">
        <f>IFERROR(_xll.qlIndexFixing(Index1M,$H2689,TRUE,_xll.ohTrigger(RecalcTrigger,Trigger1M)),NA())</f>
        <v>1.1958909289074837E-2</v>
      </c>
      <c r="K2689" s="44">
        <f>IFERROR(_xll.qlIndexFixing(Index3M,H2689,TRUE,_xll.ohTrigger(RecalcTrigger,Trigger3M)),NA())</f>
        <v>1.2238610151479458E-2</v>
      </c>
      <c r="L2689" s="44">
        <f>IFERROR(_xll.qlIndexFixing(Index6M,$H2689,TRUE,_xll.ohTrigger(RecalcTrigger,Trigger6M)),NA())</f>
        <v>1.3360087287172539E-2</v>
      </c>
      <c r="M2689" s="183">
        <f>IFERROR(_xll.qlIndexFixing(Index1Y,$H2689,TRUE,_xll.ohTrigger(RecalcTrigger,Trigger1Y)),NA())</f>
        <v>1.2468333327081995E-2</v>
      </c>
      <c r="N2689" s="182">
        <f>IFERROR(_xll.qlIndexFixing(ONIndex1M,I2689,TRUE,_xll.ohTrigger(RecalcTrigger,Trigger1M)),NA())</f>
        <v>1.1963754429613616E-2</v>
      </c>
      <c r="O2689" s="44">
        <f>IFERROR(_xll.qlIndexFixing(ONIndex3M,I2689,TRUE,_xll.ohTrigger(RecalcTrigger,Trigger3M)),NA())</f>
        <v>1.2259600342341415E-2</v>
      </c>
      <c r="P2689" s="44">
        <f>IFERROR(_xll.qlIndexFixing(ONIndex6M,I2689,TRUE,_xll.ohTrigger(RecalcTrigger,Trigger6M)),NA())</f>
        <v>1.3554760380998232E-2</v>
      </c>
      <c r="Q2689" s="183">
        <f>IFERROR(_xll.qlIndexFixing(ONIndex1Y,I2689,TRUE,_xll.ohTrigger(RecalcTrigger,Trigger1Y)),NA())</f>
        <v>1.2617338479614659E-2</v>
      </c>
    </row>
    <row r="2690" spans="2:17" x14ac:dyDescent="0.2">
      <c r="B2690" s="39" t="s">
        <v>42</v>
      </c>
      <c r="D2690" s="42">
        <f>_xll.qlCalendarAdvance(Calendar,$D2689,B2690,"f",FALSE)</f>
        <v>58243</v>
      </c>
      <c r="E2690" s="177">
        <f>_xll.qlInterestRateIndexValueDate(IndexON,D2690)</f>
        <v>58243</v>
      </c>
      <c r="F2690" s="193">
        <f>IFERROR(_xll.qlIndexFixing(IndexON,D2690,TRUE,_xll.ohTrigger(RecalcTrigger,TriggerON)),NA())</f>
        <v>1.1986936331451759E-2</v>
      </c>
      <c r="H2690" s="42">
        <f>_xll.qlCalendarAdvance(Calendar,$H2689,B2690,"f",FALSE)</f>
        <v>58243</v>
      </c>
      <c r="I2690" s="177">
        <f>_xll.qlInterestRateIndexValueDate(Index1M,$H2690)</f>
        <v>58245</v>
      </c>
      <c r="J2690" s="182">
        <f>IFERROR(_xll.qlIndexFixing(Index1M,$H2690,TRUE,_xll.ohTrigger(RecalcTrigger,Trigger1M)),NA())</f>
        <v>1.1952233559310854E-2</v>
      </c>
      <c r="K2690" s="44">
        <f>IFERROR(_xll.qlIndexFixing(Index3M,H2690,TRUE,_xll.ohTrigger(RecalcTrigger,Trigger3M)),NA())</f>
        <v>1.2231935996924351E-2</v>
      </c>
      <c r="L2690" s="44">
        <f>IFERROR(_xll.qlIndexFixing(Index6M,$H2690,TRUE,_xll.ohTrigger(RecalcTrigger,Trigger6M)),NA())</f>
        <v>1.334016534140342E-2</v>
      </c>
      <c r="M2690" s="183">
        <f>IFERROR(_xll.qlIndexFixing(Index1Y,$H2690,TRUE,_xll.ohTrigger(RecalcTrigger,Trigger1Y)),NA())</f>
        <v>1.2459779962255365E-2</v>
      </c>
      <c r="N2690" s="182">
        <f>IFERROR(_xll.qlIndexFixing(ONIndex1M,I2690,TRUE,_xll.ohTrigger(RecalcTrigger,Trigger1M)),NA())</f>
        <v>1.195703199644349E-2</v>
      </c>
      <c r="O2690" s="44">
        <f>IFERROR(_xll.qlIndexFixing(ONIndex3M,I2690,TRUE,_xll.ohTrigger(RecalcTrigger,Trigger3M)),NA())</f>
        <v>1.2252753873429612E-2</v>
      </c>
      <c r="P2690" s="44">
        <f>IFERROR(_xll.qlIndexFixing(ONIndex6M,I2690,TRUE,_xll.ohTrigger(RecalcTrigger,Trigger6M)),NA())</f>
        <v>1.3536400009295235E-2</v>
      </c>
      <c r="Q2690" s="183">
        <f>IFERROR(_xll.qlIndexFixing(ONIndex1Y,I2690,TRUE,_xll.ohTrigger(RecalcTrigger,Trigger1Y)),NA())</f>
        <v>1.2607667786648236E-2</v>
      </c>
    </row>
    <row r="2691" spans="2:17" x14ac:dyDescent="0.2">
      <c r="B2691" s="39" t="s">
        <v>42</v>
      </c>
      <c r="D2691" s="42">
        <f>_xll.qlCalendarAdvance(Calendar,$D2690,B2691,"f",FALSE)</f>
        <v>58250</v>
      </c>
      <c r="E2691" s="177">
        <f>_xll.qlInterestRateIndexValueDate(IndexON,D2691)</f>
        <v>58250</v>
      </c>
      <c r="F2691" s="193">
        <f>IFERROR(_xll.qlIndexFixing(IndexON,D2691,TRUE,_xll.ohTrigger(RecalcTrigger,TriggerON)),NA())</f>
        <v>1.1980047425765861E-2</v>
      </c>
      <c r="H2691" s="42">
        <f>_xll.qlCalendarAdvance(Calendar,$H2690,B2691,"f",FALSE)</f>
        <v>58250</v>
      </c>
      <c r="I2691" s="177">
        <f>_xll.qlInterestRateIndexValueDate(Index1M,$H2691)</f>
        <v>58252</v>
      </c>
      <c r="J2691" s="182">
        <f>IFERROR(_xll.qlIndexFixing(Index1M,$H2691,TRUE,_xll.ohTrigger(RecalcTrigger,Trigger1M)),NA())</f>
        <v>1.1945590527561167E-2</v>
      </c>
      <c r="K2691" s="44">
        <f>IFERROR(_xll.qlIndexFixing(Index3M,H2691,TRUE,_xll.ohTrigger(RecalcTrigger,Trigger3M)),NA())</f>
        <v>1.2225294640747172E-2</v>
      </c>
      <c r="L2691" s="44">
        <f>IFERROR(_xll.qlIndexFixing(Index6M,$H2691,TRUE,_xll.ohTrigger(RecalcTrigger,Trigger6M)),NA())</f>
        <v>1.331644559690782E-2</v>
      </c>
      <c r="M2691" s="183">
        <f>IFERROR(_xll.qlIndexFixing(Index1Y,$H2691,TRUE,_xll.ohTrigger(RecalcTrigger,Trigger1Y)),NA())</f>
        <v>1.245127589626592E-2</v>
      </c>
      <c r="N2691" s="182">
        <f>IFERROR(_xll.qlIndexFixing(ONIndex1M,I2691,TRUE,_xll.ohTrigger(RecalcTrigger,Trigger1M)),NA())</f>
        <v>1.1950342113156154E-2</v>
      </c>
      <c r="O2691" s="44">
        <f>IFERROR(_xll.qlIndexFixing(ONIndex3M,I2691,TRUE,_xll.ohTrigger(RecalcTrigger,Trigger3M)),NA())</f>
        <v>1.2245939695247898E-2</v>
      </c>
      <c r="P2691" s="44">
        <f>IFERROR(_xll.qlIndexFixing(ONIndex6M,I2691,TRUE,_xll.ohTrigger(RecalcTrigger,Trigger6M)),NA())</f>
        <v>1.3517926024713134E-2</v>
      </c>
      <c r="Q2691" s="183">
        <f>IFERROR(_xll.qlIndexFixing(ONIndex1Y,I2691,TRUE,_xll.ohTrigger(RecalcTrigger,Trigger1Y)),NA())</f>
        <v>1.2598043232374678E-2</v>
      </c>
    </row>
    <row r="2692" spans="2:17" x14ac:dyDescent="0.2">
      <c r="B2692" s="39" t="s">
        <v>42</v>
      </c>
      <c r="D2692" s="42">
        <f>_xll.qlCalendarAdvance(Calendar,$D2691,B2692,"f",FALSE)</f>
        <v>58257</v>
      </c>
      <c r="E2692" s="177">
        <f>_xll.qlInterestRateIndexValueDate(IndexON,D2692)</f>
        <v>58257</v>
      </c>
      <c r="F2692" s="193">
        <f>IFERROR(_xll.qlIndexFixing(IndexON,D2692,TRUE,_xll.ohTrigger(RecalcTrigger,TriggerON)),NA())</f>
        <v>1.1973197497621157E-2</v>
      </c>
      <c r="H2692" s="42">
        <f>_xll.qlCalendarAdvance(Calendar,$H2691,B2692,"f",FALSE)</f>
        <v>58257</v>
      </c>
      <c r="I2692" s="177">
        <f>_xll.qlInterestRateIndexValueDate(Index1M,$H2692)</f>
        <v>58259</v>
      </c>
      <c r="J2692" s="182">
        <f>IFERROR(_xll.qlIndexFixing(Index1M,$H2692,TRUE,_xll.ohTrigger(RecalcTrigger,Trigger1M)),NA())</f>
        <v>1.1938980261211873E-2</v>
      </c>
      <c r="K2692" s="44">
        <f>IFERROR(_xll.qlIndexFixing(Index3M,H2692,TRUE,_xll.ohTrigger(RecalcTrigger,Trigger3M)),NA())</f>
        <v>1.2218686149692789E-2</v>
      </c>
      <c r="L2692" s="44">
        <f>IFERROR(_xll.qlIndexFixing(Index6M,$H2692,TRUE,_xll.ohTrigger(RecalcTrigger,Trigger6M)),NA())</f>
        <v>1.3296263784876366E-2</v>
      </c>
      <c r="M2692" s="183">
        <f>IFERROR(_xll.qlIndexFixing(Index1Y,$H2692,TRUE,_xll.ohTrigger(RecalcTrigger,Trigger1Y)),NA())</f>
        <v>1.2442821225377095E-2</v>
      </c>
      <c r="N2692" s="182">
        <f>IFERROR(_xll.qlIndexFixing(ONIndex1M,I2692,TRUE,_xll.ohTrigger(RecalcTrigger,Trigger1M)),NA())</f>
        <v>1.1943684847057767E-2</v>
      </c>
      <c r="O2692" s="44">
        <f>IFERROR(_xll.qlIndexFixing(ONIndex3M,I2692,TRUE,_xll.ohTrigger(RecalcTrigger,Trigger3M)),NA())</f>
        <v>1.2239157874383011E-2</v>
      </c>
      <c r="P2692" s="44">
        <f>IFERROR(_xll.qlIndexFixing(ONIndex6M,I2692,TRUE,_xll.ohTrigger(RecalcTrigger,Trigger6M)),NA())</f>
        <v>1.3499338267060068E-2</v>
      </c>
      <c r="Q2692" s="183">
        <f>IFERROR(_xll.qlIndexFixing(ONIndex1Y,I2692,TRUE,_xll.ohTrigger(RecalcTrigger,Trigger1Y)),NA())</f>
        <v>1.2588464913037001E-2</v>
      </c>
    </row>
    <row r="2693" spans="2:17" x14ac:dyDescent="0.2">
      <c r="B2693" s="39" t="s">
        <v>42</v>
      </c>
      <c r="D2693" s="42">
        <f>_xll.qlCalendarAdvance(Calendar,$D2692,B2693,"f",FALSE)</f>
        <v>58264</v>
      </c>
      <c r="E2693" s="177">
        <f>_xll.qlInterestRateIndexValueDate(IndexON,D2693)</f>
        <v>58264</v>
      </c>
      <c r="F2693" s="193">
        <f>IFERROR(_xll.qlIndexFixing(IndexON,D2693,TRUE,_xll.ohTrigger(RecalcTrigger,TriggerON)),NA())</f>
        <v>1.1966386626394154E-2</v>
      </c>
      <c r="H2693" s="42">
        <f>_xll.qlCalendarAdvance(Calendar,$H2692,B2693,"f",FALSE)</f>
        <v>58264</v>
      </c>
      <c r="I2693" s="177">
        <f>_xll.qlInterestRateIndexValueDate(Index1M,$H2693)</f>
        <v>58266</v>
      </c>
      <c r="J2693" s="182">
        <f>IFERROR(_xll.qlIndexFixing(Index1M,$H2693,TRUE,_xll.ohTrigger(RecalcTrigger,Trigger1M)),NA())</f>
        <v>1.1932402827656563E-2</v>
      </c>
      <c r="K2693" s="44">
        <f>IFERROR(_xll.qlIndexFixing(Index3M,H2693,TRUE,_xll.ohTrigger(RecalcTrigger,Trigger3M)),NA())</f>
        <v>1.2212110590503467E-2</v>
      </c>
      <c r="L2693" s="44">
        <f>IFERROR(_xll.qlIndexFixing(Index6M,$H2693,TRUE,_xll.ohTrigger(RecalcTrigger,Trigger6M)),NA())</f>
        <v>1.3275965425668272E-2</v>
      </c>
      <c r="M2693" s="183">
        <f>IFERROR(_xll.qlIndexFixing(Index1Y,$H2693,TRUE,_xll.ohTrigger(RecalcTrigger,Trigger1Y)),NA())</f>
        <v>1.2434416045858184E-2</v>
      </c>
      <c r="N2693" s="182">
        <f>IFERROR(_xll.qlIndexFixing(ONIndex1M,I2693,TRUE,_xll.ohTrigger(RecalcTrigger,Trigger1M)),NA())</f>
        <v>1.1937060265614363E-2</v>
      </c>
      <c r="O2693" s="44">
        <f>IFERROR(_xll.qlIndexFixing(ONIndex3M,I2693,TRUE,_xll.ohTrigger(RecalcTrigger,Trigger3M)),NA())</f>
        <v>1.2232408477661494E-2</v>
      </c>
      <c r="P2693" s="44">
        <f>IFERROR(_xll.qlIndexFixing(ONIndex6M,I2693,TRUE,_xll.ohTrigger(RecalcTrigger,Trigger6M)),NA())</f>
        <v>1.348063657550469E-2</v>
      </c>
      <c r="Q2693" s="183">
        <f>IFERROR(_xll.qlIndexFixing(ONIndex1Y,I2693,TRUE,_xll.ohTrigger(RecalcTrigger,Trigger1Y)),NA())</f>
        <v>1.2578932924798281E-2</v>
      </c>
    </row>
    <row r="2694" spans="2:17" x14ac:dyDescent="0.2">
      <c r="B2694" s="39" t="s">
        <v>42</v>
      </c>
      <c r="D2694" s="42">
        <f>_xll.qlCalendarAdvance(Calendar,$D2693,B2694,"f",FALSE)</f>
        <v>58271</v>
      </c>
      <c r="E2694" s="177">
        <f>_xll.qlInterestRateIndexValueDate(IndexON,D2694)</f>
        <v>58271</v>
      </c>
      <c r="F2694" s="193">
        <f>IFERROR(_xll.qlIndexFixing(IndexON,D2694,TRUE,_xll.ohTrigger(RecalcTrigger,TriggerON)),NA())</f>
        <v>1.195961489098174E-2</v>
      </c>
      <c r="H2694" s="42">
        <f>_xll.qlCalendarAdvance(Calendar,$H2693,B2694,"f",FALSE)</f>
        <v>58271</v>
      </c>
      <c r="I2694" s="177">
        <f>_xll.qlInterestRateIndexValueDate(Index1M,$H2694)</f>
        <v>58273</v>
      </c>
      <c r="J2694" s="182">
        <f>IFERROR(_xll.qlIndexFixing(Index1M,$H2694,TRUE,_xll.ohTrigger(RecalcTrigger,Trigger1M)),NA())</f>
        <v>1.1925858294273839E-2</v>
      </c>
      <c r="K2694" s="44">
        <f>IFERROR(_xll.qlIndexFixing(Index3M,H2694,TRUE,_xll.ohTrigger(RecalcTrigger,Trigger3M)),NA())</f>
        <v>1.2205568029919732E-2</v>
      </c>
      <c r="L2694" s="44">
        <f>IFERROR(_xll.qlIndexFixing(Index6M,$H2694,TRUE,_xll.ohTrigger(RecalcTrigger,Trigger6M)),NA())</f>
        <v>1.3255550361240495E-2</v>
      </c>
      <c r="M2694" s="183">
        <f>IFERROR(_xll.qlIndexFixing(Index1Y,$H2694,TRUE,_xll.ohTrigger(RecalcTrigger,Trigger1Y)),NA())</f>
        <v>1.2426060453981093E-2</v>
      </c>
      <c r="N2694" s="182">
        <f>IFERROR(_xll.qlIndexFixing(ONIndex1M,I2694,TRUE,_xll.ohTrigger(RecalcTrigger,Trigger1M)),NA())</f>
        <v>1.1930468436132102E-2</v>
      </c>
      <c r="O2694" s="44">
        <f>IFERROR(_xll.qlIndexFixing(ONIndex3M,I2694,TRUE,_xll.ohTrigger(RecalcTrigger,Trigger3M)),NA())</f>
        <v>1.2225691571750019E-2</v>
      </c>
      <c r="P2694" s="44">
        <f>IFERROR(_xll.qlIndexFixing(ONIndex6M,I2694,TRUE,_xll.ohTrigger(RecalcTrigger,Trigger6M)),NA())</f>
        <v>1.3461820789695267E-2</v>
      </c>
      <c r="Q2694" s="183">
        <f>IFERROR(_xll.qlIndexFixing(ONIndex1Y,I2694,TRUE,_xll.ohTrigger(RecalcTrigger,Trigger1Y)),NA())</f>
        <v>1.256944736414134E-2</v>
      </c>
    </row>
    <row r="2695" spans="2:17" x14ac:dyDescent="0.2">
      <c r="B2695" s="39" t="s">
        <v>42</v>
      </c>
      <c r="D2695" s="42">
        <f>_xll.qlCalendarAdvance(Calendar,$D2694,B2695,"f",FALSE)</f>
        <v>58278</v>
      </c>
      <c r="E2695" s="177">
        <f>_xll.qlInterestRateIndexValueDate(IndexON,D2695)</f>
        <v>58278</v>
      </c>
      <c r="F2695" s="193">
        <f>IFERROR(_xll.qlIndexFixing(IndexON,D2695,TRUE,_xll.ohTrigger(RecalcTrigger,TriggerON)),NA())</f>
        <v>1.1952882371160101E-2</v>
      </c>
      <c r="H2695" s="42">
        <f>_xll.qlCalendarAdvance(Calendar,$H2694,B2695,"f",FALSE)</f>
        <v>58278</v>
      </c>
      <c r="I2695" s="177">
        <f>_xll.qlInterestRateIndexValueDate(Index1M,$H2695)</f>
        <v>58280</v>
      </c>
      <c r="J2695" s="182">
        <f>IFERROR(_xll.qlIndexFixing(Index1M,$H2695,TRUE,_xll.ohTrigger(RecalcTrigger,Trigger1M)),NA())</f>
        <v>1.1919346728454794E-2</v>
      </c>
      <c r="K2695" s="44">
        <f>IFERROR(_xll.qlIndexFixing(Index3M,H2695,TRUE,_xll.ohTrigger(RecalcTrigger,Trigger3M)),NA())</f>
        <v>1.2199058534684717E-2</v>
      </c>
      <c r="L2695" s="44">
        <f>IFERROR(_xll.qlIndexFixing(Index6M,$H2695,TRUE,_xll.ohTrigger(RecalcTrigger,Trigger6M)),NA())</f>
        <v>1.3235018433583949E-2</v>
      </c>
      <c r="M2695" s="183">
        <f>IFERROR(_xll.qlIndexFixing(Index1Y,$H2695,TRUE,_xll.ohTrigger(RecalcTrigger,Trigger1Y)),NA())</f>
        <v>1.241775454602337E-2</v>
      </c>
      <c r="N2695" s="182">
        <f>IFERROR(_xll.qlIndexFixing(ONIndex1M,I2695,TRUE,_xll.ohTrigger(RecalcTrigger,Trigger1M)),NA())</f>
        <v>1.1923909426077017E-2</v>
      </c>
      <c r="O2695" s="44">
        <f>IFERROR(_xll.qlIndexFixing(ONIndex3M,I2695,TRUE,_xll.ohTrigger(RecalcTrigger,Trigger3M)),NA())</f>
        <v>1.2219007223315259E-2</v>
      </c>
      <c r="P2695" s="44">
        <f>IFERROR(_xll.qlIndexFixing(ONIndex6M,I2695,TRUE,_xll.ohTrigger(RecalcTrigger,Trigger6M)),NA())</f>
        <v>1.3442890748800451E-2</v>
      </c>
      <c r="Q2695" s="183">
        <f>IFERROR(_xll.qlIndexFixing(ONIndex1Y,I2695,TRUE,_xll.ohTrigger(RecalcTrigger,Trigger1Y)),NA())</f>
        <v>1.2560008327309191E-2</v>
      </c>
    </row>
    <row r="2696" spans="2:17" x14ac:dyDescent="0.2">
      <c r="B2696" s="39" t="s">
        <v>42</v>
      </c>
      <c r="D2696" s="42">
        <f>_xll.qlCalendarAdvance(Calendar,$D2695,B2696,"f",FALSE)</f>
        <v>58285</v>
      </c>
      <c r="E2696" s="177">
        <f>_xll.qlInterestRateIndexValueDate(IndexON,D2696)</f>
        <v>58285</v>
      </c>
      <c r="F2696" s="193">
        <f>IFERROR(_xll.qlIndexFixing(IndexON,D2696,TRUE,_xll.ohTrigger(RecalcTrigger,TriggerON)),NA())</f>
        <v>1.1946189146145869E-2</v>
      </c>
      <c r="H2696" s="42">
        <f>_xll.qlCalendarAdvance(Calendar,$H2695,B2696,"f",FALSE)</f>
        <v>58285</v>
      </c>
      <c r="I2696" s="177">
        <f>_xll.qlInterestRateIndexValueDate(Index1M,$H2696)</f>
        <v>58287</v>
      </c>
      <c r="J2696" s="182">
        <f>IFERROR(_xll.qlIndexFixing(Index1M,$H2696,TRUE,_xll.ohTrigger(RecalcTrigger,Trigger1M)),NA())</f>
        <v>1.1913657294274205E-2</v>
      </c>
      <c r="K2696" s="44">
        <f>IFERROR(_xll.qlIndexFixing(Index3M,H2696,TRUE,_xll.ohTrigger(RecalcTrigger,Trigger3M)),NA())</f>
        <v>1.219258217154503E-2</v>
      </c>
      <c r="L2696" s="44">
        <f>IFERROR(_xll.qlIndexFixing(Index6M,$H2696,TRUE,_xll.ohTrigger(RecalcTrigger,Trigger6M)),NA())</f>
        <v>1.3218188193711339E-2</v>
      </c>
      <c r="M2696" s="183">
        <f>IFERROR(_xll.qlIndexFixing(Index1Y,$H2696,TRUE,_xll.ohTrigger(RecalcTrigger,Trigger1Y)),NA())</f>
        <v>1.241053119349598E-2</v>
      </c>
      <c r="N2696" s="182">
        <f>IFERROR(_xll.qlIndexFixing(ONIndex1M,I2696,TRUE,_xll.ohTrigger(RecalcTrigger,Trigger1M)),NA())</f>
        <v>1.1917383302915141E-2</v>
      </c>
      <c r="O2696" s="44">
        <f>IFERROR(_xll.qlIndexFixing(ONIndex3M,I2696,TRUE,_xll.ohTrigger(RecalcTrigger,Trigger3M)),NA())</f>
        <v>1.2212355499103822E-2</v>
      </c>
      <c r="P2696" s="44">
        <f>IFERROR(_xll.qlIndexFixing(ONIndex6M,I2696,TRUE,_xll.ohTrigger(RecalcTrigger,Trigger6M)),NA())</f>
        <v>1.3423846292388575E-2</v>
      </c>
      <c r="Q2696" s="183">
        <f>IFERROR(_xll.qlIndexFixing(ONIndex1Y,I2696,TRUE,_xll.ohTrigger(RecalcTrigger,Trigger1Y)),NA())</f>
        <v>1.2550615910624785E-2</v>
      </c>
    </row>
    <row r="2697" spans="2:17" x14ac:dyDescent="0.2">
      <c r="B2697" s="39" t="s">
        <v>42</v>
      </c>
      <c r="D2697" s="42">
        <f>_xll.qlCalendarAdvance(Calendar,$D2696,B2697,"f",FALSE)</f>
        <v>58292</v>
      </c>
      <c r="E2697" s="177">
        <f>_xll.qlInterestRateIndexValueDate(IndexON,D2697)</f>
        <v>58292</v>
      </c>
      <c r="F2697" s="193">
        <f>IFERROR(_xll.qlIndexFixing(IndexON,D2697,TRUE,_xll.ohTrigger(RecalcTrigger,TriggerON)),NA())</f>
        <v>1.1939535295155679E-2</v>
      </c>
      <c r="H2697" s="42">
        <f>_xll.qlCalendarAdvance(Calendar,$H2696,B2697,"f",FALSE)</f>
        <v>58292</v>
      </c>
      <c r="I2697" s="177">
        <f>_xll.qlInterestRateIndexValueDate(Index1M,$H2697)</f>
        <v>58294</v>
      </c>
      <c r="J2697" s="182">
        <f>IFERROR(_xll.qlIndexFixing(Index1M,$H2697,TRUE,_xll.ohTrigger(RecalcTrigger,Trigger1M)),NA())</f>
        <v>1.1906422769072111E-2</v>
      </c>
      <c r="K2697" s="44">
        <f>IFERROR(_xll.qlIndexFixing(Index3M,H2697,TRUE,_xll.ohTrigger(RecalcTrigger,Trigger3M)),NA())</f>
        <v>1.2186139007240328E-2</v>
      </c>
      <c r="L2697" s="44">
        <f>IFERROR(_xll.qlIndexFixing(Index6M,$H2697,TRUE,_xll.ohTrigger(RecalcTrigger,Trigger6M)),NA())</f>
        <v>1.3193603356673671E-2</v>
      </c>
      <c r="M2697" s="183">
        <f>IFERROR(_xll.qlIndexFixing(Index1Y,$H2697,TRUE,_xll.ohTrigger(RecalcTrigger,Trigger1Y)),NA())</f>
        <v>1.2401292166991882E-2</v>
      </c>
      <c r="N2697" s="182">
        <f>IFERROR(_xll.qlIndexFixing(ONIndex1M,I2697,TRUE,_xll.ohTrigger(RecalcTrigger,Trigger1M)),NA())</f>
        <v>1.1910890133792762E-2</v>
      </c>
      <c r="O2697" s="44">
        <f>IFERROR(_xll.qlIndexFixing(ONIndex3M,I2697,TRUE,_xll.ohTrigger(RecalcTrigger,Trigger3M)),NA())</f>
        <v>1.220573646578238E-2</v>
      </c>
      <c r="P2697" s="44">
        <f>IFERROR(_xll.qlIndexFixing(ONIndex6M,I2697,TRUE,_xll.ohTrigger(RecalcTrigger,Trigger6M)),NA())</f>
        <v>1.3404687259868098E-2</v>
      </c>
      <c r="Q2697" s="183">
        <f>IFERROR(_xll.qlIndexFixing(ONIndex1Y,I2697,TRUE,_xll.ohTrigger(RecalcTrigger,Trigger1Y)),NA())</f>
        <v>1.2541270210411071E-2</v>
      </c>
    </row>
    <row r="2698" spans="2:17" x14ac:dyDescent="0.2">
      <c r="B2698" s="39" t="s">
        <v>42</v>
      </c>
      <c r="D2698" s="42">
        <f>_xll.qlCalendarAdvance(Calendar,$D2697,B2698,"f",FALSE)</f>
        <v>58299</v>
      </c>
      <c r="E2698" s="177">
        <f>_xll.qlInterestRateIndexValueDate(IndexON,D2698)</f>
        <v>58299</v>
      </c>
      <c r="F2698" s="193">
        <f>IFERROR(_xll.qlIndexFixing(IndexON,D2698,TRUE,_xll.ohTrigger(RecalcTrigger,TriggerON)),NA())</f>
        <v>1.1932920897645971E-2</v>
      </c>
      <c r="H2698" s="42">
        <f>_xll.qlCalendarAdvance(Calendar,$H2697,B2698,"f",FALSE)</f>
        <v>58299</v>
      </c>
      <c r="I2698" s="177">
        <f>_xll.qlInterestRateIndexValueDate(Index1M,$H2698)</f>
        <v>58301</v>
      </c>
      <c r="J2698" s="182">
        <f>IFERROR(_xll.qlIndexFixing(Index1M,$H2698,TRUE,_xll.ohTrigger(RecalcTrigger,Trigger1M)),NA())</f>
        <v>1.1900010510280667E-2</v>
      </c>
      <c r="K2698" s="44">
        <f>IFERROR(_xll.qlIndexFixing(Index3M,H2698,TRUE,_xll.ohTrigger(RecalcTrigger,Trigger3M)),NA())</f>
        <v>1.2179729108517222E-2</v>
      </c>
      <c r="L2698" s="44">
        <f>IFERROR(_xll.qlIndexFixing(Index6M,$H2698,TRUE,_xll.ohTrigger(RecalcTrigger,Trigger6M)),NA())</f>
        <v>1.3172719891534559E-2</v>
      </c>
      <c r="M2698" s="183">
        <f>IFERROR(_xll.qlIndexFixing(Index1Y,$H2698,TRUE,_xll.ohTrigger(RecalcTrigger,Trigger1Y)),NA())</f>
        <v>1.23931358884932E-2</v>
      </c>
      <c r="N2698" s="182">
        <f>IFERROR(_xll.qlIndexFixing(ONIndex1M,I2698,TRUE,_xll.ohTrigger(RecalcTrigger,Trigger1M)),NA())</f>
        <v>1.1904429986175913E-2</v>
      </c>
      <c r="O2698" s="44">
        <f>IFERROR(_xll.qlIndexFixing(ONIndex3M,I2698,TRUE,_xll.ohTrigger(RecalcTrigger,Trigger3M)),NA())</f>
        <v>1.2199150190177477E-2</v>
      </c>
      <c r="P2698" s="44">
        <f>IFERROR(_xll.qlIndexFixing(ONIndex6M,I2698,TRUE,_xll.ohTrigger(RecalcTrigger,Trigger6M)),NA())</f>
        <v>1.3385413490727416E-2</v>
      </c>
      <c r="Q2698" s="183">
        <f>IFERROR(_xll.qlIndexFixing(ONIndex1Y,I2698,TRUE,_xll.ohTrigger(RecalcTrigger,Trigger1Y)),NA())</f>
        <v>1.2531971322990998E-2</v>
      </c>
    </row>
    <row r="2699" spans="2:17" x14ac:dyDescent="0.2">
      <c r="B2699" s="39" t="s">
        <v>42</v>
      </c>
      <c r="D2699" s="42">
        <f>_xll.qlCalendarAdvance(Calendar,$D2698,B2699,"f",FALSE)</f>
        <v>58306</v>
      </c>
      <c r="E2699" s="177">
        <f>_xll.qlInterestRateIndexValueDate(IndexON,D2699)</f>
        <v>58306</v>
      </c>
      <c r="F2699" s="193">
        <f>IFERROR(_xll.qlIndexFixing(IndexON,D2699,TRUE,_xll.ohTrigger(RecalcTrigger,TriggerON)),NA())</f>
        <v>1.1926346032913315E-2</v>
      </c>
      <c r="H2699" s="42">
        <f>_xll.qlCalendarAdvance(Calendar,$H2698,B2699,"f",FALSE)</f>
        <v>58306</v>
      </c>
      <c r="I2699" s="177">
        <f>_xll.qlInterestRateIndexValueDate(Index1M,$H2699)</f>
        <v>58308</v>
      </c>
      <c r="J2699" s="182">
        <f>IFERROR(_xll.qlIndexFixing(Index1M,$H2699,TRUE,_xll.ohTrigger(RecalcTrigger,Trigger1M)),NA())</f>
        <v>1.1893631488604783E-2</v>
      </c>
      <c r="K2699" s="44">
        <f>IFERROR(_xll.qlIndexFixing(Index3M,H2699,TRUE,_xll.ohTrigger(RecalcTrigger,Trigger3M)),NA())</f>
        <v>1.2173352542120578E-2</v>
      </c>
      <c r="L2699" s="44">
        <f>IFERROR(_xll.qlIndexFixing(Index6M,$H2699,TRUE,_xll.ohTrigger(RecalcTrigger,Trigger6M)),NA())</f>
        <v>1.315171893139677E-2</v>
      </c>
      <c r="M2699" s="183">
        <f>IFERROR(_xll.qlIndexFixing(Index1Y,$H2699,TRUE,_xll.ohTrigger(RecalcTrigger,Trigger1Y)),NA())</f>
        <v>1.2385029679062758E-2</v>
      </c>
      <c r="N2699" s="182">
        <f>IFERROR(_xll.qlIndexFixing(ONIndex1M,I2699,TRUE,_xll.ohTrigger(RecalcTrigger,Trigger1M)),NA())</f>
        <v>1.1898002927530626E-2</v>
      </c>
      <c r="O2699" s="44">
        <f>IFERROR(_xll.qlIndexFixing(ONIndex3M,I2699,TRUE,_xll.ohTrigger(RecalcTrigger,Trigger3M)),NA())</f>
        <v>1.2192596738955785E-2</v>
      </c>
      <c r="P2699" s="44">
        <f>IFERROR(_xll.qlIndexFixing(ONIndex6M,I2699,TRUE,_xll.ohTrigger(RecalcTrigger,Trigger6M)),NA())</f>
        <v>1.3366024824295053E-2</v>
      </c>
      <c r="Q2699" s="183">
        <f>IFERROR(_xll.qlIndexFixing(ONIndex1Y,I2699,TRUE,_xll.ohTrigger(RecalcTrigger,Trigger1Y)),NA())</f>
        <v>1.2522719344527644E-2</v>
      </c>
    </row>
    <row r="2700" spans="2:17" x14ac:dyDescent="0.2">
      <c r="B2700" s="39" t="s">
        <v>42</v>
      </c>
      <c r="D2700" s="42">
        <f>_xll.qlCalendarAdvance(Calendar,$D2699,B2700,"f",FALSE)</f>
        <v>58313</v>
      </c>
      <c r="E2700" s="177">
        <f>_xll.qlInterestRateIndexValueDate(IndexON,D2700)</f>
        <v>58313</v>
      </c>
      <c r="F2700" s="193">
        <f>IFERROR(_xll.qlIndexFixing(IndexON,D2700,TRUE,_xll.ohTrigger(RecalcTrigger,TriggerON)),NA())</f>
        <v>1.1919810780414153E-2</v>
      </c>
      <c r="H2700" s="42">
        <f>_xll.qlCalendarAdvance(Calendar,$H2699,B2700,"f",FALSE)</f>
        <v>58313</v>
      </c>
      <c r="I2700" s="177">
        <f>_xll.qlInterestRateIndexValueDate(Index1M,$H2700)</f>
        <v>58315</v>
      </c>
      <c r="J2700" s="182">
        <f>IFERROR(_xll.qlIndexFixing(Index1M,$H2700,TRUE,_xll.ohTrigger(RecalcTrigger,Trigger1M)),NA())</f>
        <v>1.188728577143805E-2</v>
      </c>
      <c r="K2700" s="44">
        <f>IFERROR(_xll.qlIndexFixing(Index3M,H2700,TRUE,_xll.ohTrigger(RecalcTrigger,Trigger3M)),NA())</f>
        <v>1.2167009374795269E-2</v>
      </c>
      <c r="L2700" s="44">
        <f>IFERROR(_xll.qlIndexFixing(Index6M,$H2700,TRUE,_xll.ohTrigger(RecalcTrigger,Trigger6M)),NA())</f>
        <v>1.3134529482737984E-2</v>
      </c>
      <c r="M2700" s="183">
        <f>IFERROR(_xll.qlIndexFixing(Index1Y,$H2700,TRUE,_xll.ohTrigger(RecalcTrigger,Trigger1Y)),NA())</f>
        <v>1.237697363499809E-2</v>
      </c>
      <c r="N2700" s="182">
        <f>IFERROR(_xll.qlIndexFixing(ONIndex1M,I2700,TRUE,_xll.ohTrigger(RecalcTrigger,Trigger1M)),NA())</f>
        <v>1.1891609025083127E-2</v>
      </c>
      <c r="O2700" s="44">
        <f>IFERROR(_xll.qlIndexFixing(ONIndex3M,I2700,TRUE,_xll.ohTrigger(RecalcTrigger,Trigger3M)),NA())</f>
        <v>1.218607617854417E-2</v>
      </c>
      <c r="P2700" s="44">
        <f>IFERROR(_xll.qlIndexFixing(ONIndex6M,I2700,TRUE,_xll.ohTrigger(RecalcTrigger,Trigger6M)),NA())</f>
        <v>1.3346521099819597E-2</v>
      </c>
      <c r="Q2700" s="183">
        <f>IFERROR(_xll.qlIndexFixing(ONIndex1Y,I2700,TRUE,_xll.ohTrigger(RecalcTrigger,Trigger1Y)),NA())</f>
        <v>1.2513514371503831E-2</v>
      </c>
    </row>
    <row r="2701" spans="2:17" x14ac:dyDescent="0.2">
      <c r="B2701" s="39" t="s">
        <v>42</v>
      </c>
      <c r="D2701" s="42">
        <f>_xll.qlCalendarAdvance(Calendar,$D2700,B2701,"f",FALSE)</f>
        <v>58320</v>
      </c>
      <c r="E2701" s="177">
        <f>_xll.qlInterestRateIndexValueDate(IndexON,D2701)</f>
        <v>58320</v>
      </c>
      <c r="F2701" s="193">
        <f>IFERROR(_xll.qlIndexFixing(IndexON,D2701,TRUE,_xll.ohTrigger(RecalcTrigger,TriggerON)),NA())</f>
        <v>1.1913315219285181E-2</v>
      </c>
      <c r="H2701" s="42">
        <f>_xll.qlCalendarAdvance(Calendar,$H2700,B2701,"f",FALSE)</f>
        <v>58320</v>
      </c>
      <c r="I2701" s="177">
        <f>_xll.qlInterestRateIndexValueDate(Index1M,$H2701)</f>
        <v>58322</v>
      </c>
      <c r="J2701" s="182">
        <f>IFERROR(_xll.qlIndexFixing(Index1M,$H2701,TRUE,_xll.ohTrigger(RecalcTrigger,Trigger1M)),NA())</f>
        <v>1.1880973426164065E-2</v>
      </c>
      <c r="K2701" s="44">
        <f>IFERROR(_xll.qlIndexFixing(Index3M,H2701,TRUE,_xll.ohTrigger(RecalcTrigger,Trigger3M)),NA())</f>
        <v>1.2160938846461926E-2</v>
      </c>
      <c r="L2701" s="44">
        <f>IFERROR(_xll.qlIndexFixing(Index6M,$H2701,TRUE,_xll.ohTrigger(RecalcTrigger,Trigger6M)),NA())</f>
        <v>1.3114637908143798E-2</v>
      </c>
      <c r="M2701" s="183">
        <f>IFERROR(_xll.qlIndexFixing(Index1Y,$H2701,TRUE,_xll.ohTrigger(RecalcTrigger,Trigger1Y)),NA())</f>
        <v>1.2368967852603031E-2</v>
      </c>
      <c r="N2701" s="182">
        <f>IFERROR(_xll.qlIndexFixing(ONIndex1M,I2701,TRUE,_xll.ohTrigger(RecalcTrigger,Trigger1M)),NA())</f>
        <v>1.1885248346299448E-2</v>
      </c>
      <c r="O2701" s="44">
        <f>IFERROR(_xll.qlIndexFixing(ONIndex3M,I2701,TRUE,_xll.ohTrigger(RecalcTrigger,Trigger3M)),NA())</f>
        <v>1.217958857584911E-2</v>
      </c>
      <c r="P2701" s="44">
        <f>IFERROR(_xll.qlIndexFixing(ONIndex6M,I2701,TRUE,_xll.ohTrigger(RecalcTrigger,Trigger6M)),NA())</f>
        <v>1.3326902157109188E-2</v>
      </c>
      <c r="Q2701" s="183">
        <f>IFERROR(_xll.qlIndexFixing(ONIndex1Y,I2701,TRUE,_xll.ohTrigger(RecalcTrigger,Trigger1Y)),NA())</f>
        <v>1.2504356500162572E-2</v>
      </c>
    </row>
    <row r="2702" spans="2:17" x14ac:dyDescent="0.2">
      <c r="B2702" s="39" t="s">
        <v>42</v>
      </c>
      <c r="D2702" s="42">
        <f>_xll.qlCalendarAdvance(Calendar,$D2701,B2702,"f",FALSE)</f>
        <v>58327</v>
      </c>
      <c r="E2702" s="177">
        <f>_xll.qlInterestRateIndexValueDate(IndexON,D2702)</f>
        <v>58327</v>
      </c>
      <c r="F2702" s="193">
        <f>IFERROR(_xll.qlIndexFixing(IndexON,D2702,TRUE,_xll.ohTrigger(RecalcTrigger,TriggerON)),NA())</f>
        <v>1.1906859429062777E-2</v>
      </c>
      <c r="H2702" s="42">
        <f>_xll.qlCalendarAdvance(Calendar,$H2701,B2702,"f",FALSE)</f>
        <v>58327</v>
      </c>
      <c r="I2702" s="177">
        <f>_xll.qlInterestRateIndexValueDate(Index1M,$H2702)</f>
        <v>58329</v>
      </c>
      <c r="J2702" s="182">
        <f>IFERROR(_xll.qlIndexFixing(Index1M,$H2702,TRUE,_xll.ohTrigger(RecalcTrigger,Trigger1M)),NA())</f>
        <v>1.1874694520168927E-2</v>
      </c>
      <c r="K2702" s="44">
        <f>IFERROR(_xll.qlIndexFixing(Index3M,H2702,TRUE,_xll.ohTrigger(RecalcTrigger,Trigger3M)),NA())</f>
        <v>1.2154660481423519E-2</v>
      </c>
      <c r="L2702" s="44">
        <f>IFERROR(_xll.qlIndexFixing(Index6M,$H2702,TRUE,_xll.ohTrigger(RecalcTrigger,Trigger6M)),NA())</f>
        <v>1.3093320531828642E-2</v>
      </c>
      <c r="M2702" s="183">
        <f>IFERROR(_xll.qlIndexFixing(Index1Y,$H2702,TRUE,_xll.ohTrigger(RecalcTrigger,Trigger1Y)),NA())</f>
        <v>1.2361012428183589E-2</v>
      </c>
      <c r="N2702" s="182">
        <f>IFERROR(_xll.qlIndexFixing(ONIndex1M,I2702,TRUE,_xll.ohTrigger(RecalcTrigger,Trigger1M)),NA())</f>
        <v>1.1878920958565686E-2</v>
      </c>
      <c r="O2702" s="44">
        <f>IFERROR(_xll.qlIndexFixing(ONIndex3M,I2702,TRUE,_xll.ohTrigger(RecalcTrigger,Trigger3M)),NA())</f>
        <v>1.217313399769715E-2</v>
      </c>
      <c r="P2702" s="44">
        <f>IFERROR(_xll.qlIndexFixing(ONIndex6M,I2702,TRUE,_xll.ohTrigger(RecalcTrigger,Trigger6M)),NA())</f>
        <v>1.3307167835572287E-2</v>
      </c>
      <c r="Q2702" s="183">
        <f>IFERROR(_xll.qlIndexFixing(ONIndex1Y,I2702,TRUE,_xll.ohTrigger(RecalcTrigger,Trigger1Y)),NA())</f>
        <v>1.2495245826826817E-2</v>
      </c>
    </row>
    <row r="2703" spans="2:17" x14ac:dyDescent="0.2">
      <c r="B2703" s="39" t="s">
        <v>42</v>
      </c>
      <c r="D2703" s="42">
        <f>_xll.qlCalendarAdvance(Calendar,$D2702,B2703,"f",FALSE)</f>
        <v>58334</v>
      </c>
      <c r="E2703" s="177">
        <f>_xll.qlInterestRateIndexValueDate(IndexON,D2703)</f>
        <v>58334</v>
      </c>
      <c r="F2703" s="193">
        <f>IFERROR(_xll.qlIndexFixing(IndexON,D2703,TRUE,_xll.ohTrigger(RecalcTrigger,TriggerON)),NA())</f>
        <v>1.1900443488963575E-2</v>
      </c>
      <c r="H2703" s="42">
        <f>_xll.qlCalendarAdvance(Calendar,$H2702,B2703,"f",FALSE)</f>
        <v>58334</v>
      </c>
      <c r="I2703" s="177">
        <f>_xll.qlInterestRateIndexValueDate(Index1M,$H2703)</f>
        <v>58336</v>
      </c>
      <c r="J2703" s="182">
        <f>IFERROR(_xll.qlIndexFixing(Index1M,$H2703,TRUE,_xll.ohTrigger(RecalcTrigger,Trigger1M)),NA())</f>
        <v>1.1868449120848723E-2</v>
      </c>
      <c r="K2703" s="44">
        <f>IFERROR(_xll.qlIndexFixing(Index3M,H2703,TRUE,_xll.ohTrigger(RecalcTrigger,Trigger3M)),NA())</f>
        <v>1.2148415709686437E-2</v>
      </c>
      <c r="L2703" s="44">
        <f>IFERROR(_xll.qlIndexFixing(Index6M,$H2703,TRUE,_xll.ohTrigger(RecalcTrigger,Trigger6M)),NA())</f>
        <v>1.3071885086340147E-2</v>
      </c>
      <c r="M2703" s="183">
        <f>IFERROR(_xll.qlIndexFixing(Index1Y,$H2703,TRUE,_xll.ohTrigger(RecalcTrigger,Trigger1Y)),NA())</f>
        <v>1.2353107458052067E-2</v>
      </c>
      <c r="N2703" s="182">
        <f>IFERROR(_xll.qlIndexFixing(ONIndex1M,I2703,TRUE,_xll.ohTrigger(RecalcTrigger,Trigger1M)),NA())</f>
        <v>1.1872626929108065E-2</v>
      </c>
      <c r="O2703" s="44">
        <f>IFERROR(_xll.qlIndexFixing(ONIndex3M,I2703,TRUE,_xll.ohTrigger(RecalcTrigger,Trigger3M)),NA())</f>
        <v>1.2166712510675026E-2</v>
      </c>
      <c r="P2703" s="44">
        <f>IFERROR(_xll.qlIndexFixing(ONIndex6M,I2703,TRUE,_xll.ohTrigger(RecalcTrigger,Trigger6M)),NA())</f>
        <v>1.3287317974297608E-2</v>
      </c>
      <c r="Q2703" s="183">
        <f>IFERROR(_xll.qlIndexFixing(ONIndex1Y,I2703,TRUE,_xll.ohTrigger(RecalcTrigger,Trigger1Y)),NA())</f>
        <v>1.248618244773958E-2</v>
      </c>
    </row>
    <row r="2704" spans="2:17" x14ac:dyDescent="0.2">
      <c r="B2704" s="39" t="s">
        <v>42</v>
      </c>
      <c r="D2704" s="42">
        <f>_xll.qlCalendarAdvance(Calendar,$D2703,B2704,"f",FALSE)</f>
        <v>58341</v>
      </c>
      <c r="E2704" s="177">
        <f>_xll.qlInterestRateIndexValueDate(IndexON,D2704)</f>
        <v>58341</v>
      </c>
      <c r="F2704" s="193">
        <f>IFERROR(_xll.qlIndexFixing(IndexON,D2704,TRUE,_xll.ohTrigger(RecalcTrigger,TriggerON)),NA())</f>
        <v>1.1894067478523951E-2</v>
      </c>
      <c r="H2704" s="42">
        <f>_xll.qlCalendarAdvance(Calendar,$H2703,B2704,"f",FALSE)</f>
        <v>58341</v>
      </c>
      <c r="I2704" s="177">
        <f>_xll.qlInterestRateIndexValueDate(Index1M,$H2704)</f>
        <v>58343</v>
      </c>
      <c r="J2704" s="182">
        <f>IFERROR(_xll.qlIndexFixing(Index1M,$H2704,TRUE,_xll.ohTrigger(RecalcTrigger,Trigger1M)),NA())</f>
        <v>1.1862237295592049E-2</v>
      </c>
      <c r="K2704" s="44">
        <f>IFERROR(_xll.qlIndexFixing(Index3M,H2704,TRUE,_xll.ohTrigger(RecalcTrigger,Trigger3M)),NA())</f>
        <v>1.2141275567441162E-2</v>
      </c>
      <c r="L2704" s="44">
        <f>IFERROR(_xll.qlIndexFixing(Index6M,$H2704,TRUE,_xll.ohTrigger(RecalcTrigger,Trigger6M)),NA())</f>
        <v>1.3050331413850277E-2</v>
      </c>
      <c r="M2704" s="183">
        <f>IFERROR(_xll.qlIndexFixing(Index1Y,$H2704,TRUE,_xll.ohTrigger(RecalcTrigger,Trigger1Y)),NA())</f>
        <v>1.2345253038524465E-2</v>
      </c>
      <c r="N2704" s="182">
        <f>IFERROR(_xll.qlIndexFixing(ONIndex1M,I2704,TRUE,_xll.ohTrigger(RecalcTrigger,Trigger1M)),NA())</f>
        <v>1.1866366325552491E-2</v>
      </c>
      <c r="O2704" s="44">
        <f>IFERROR(_xll.qlIndexFixing(ONIndex3M,I2704,TRUE,_xll.ohTrigger(RecalcTrigger,Trigger3M)),NA())</f>
        <v>1.2160324181369475E-2</v>
      </c>
      <c r="P2704" s="44">
        <f>IFERROR(_xll.qlIndexFixing(ONIndex6M,I2704,TRUE,_xll.ohTrigger(RecalcTrigger,Trigger6M)),NA())</f>
        <v>1.3267352412853484E-2</v>
      </c>
      <c r="Q2704" s="183">
        <f>IFERROR(_xll.qlIndexFixing(ONIndex1Y,I2704,TRUE,_xll.ohTrigger(RecalcTrigger,Trigger1Y)),NA())</f>
        <v>1.2477166459143874E-2</v>
      </c>
    </row>
    <row r="2705" spans="2:17" x14ac:dyDescent="0.2">
      <c r="B2705" s="39" t="s">
        <v>42</v>
      </c>
      <c r="D2705" s="42">
        <f>_xll.qlCalendarAdvance(Calendar,$D2704,B2705,"f",FALSE)</f>
        <v>58348</v>
      </c>
      <c r="E2705" s="177">
        <f>_xll.qlInterestRateIndexValueDate(IndexON,D2705)</f>
        <v>58348</v>
      </c>
      <c r="F2705" s="193">
        <f>IFERROR(_xll.qlIndexFixing(IndexON,D2705,TRUE,_xll.ohTrigger(RecalcTrigger,TriggerON)),NA())</f>
        <v>1.1887731476720731E-2</v>
      </c>
      <c r="H2705" s="42">
        <f>_xll.qlCalendarAdvance(Calendar,$H2704,B2705,"f",FALSE)</f>
        <v>58348</v>
      </c>
      <c r="I2705" s="177">
        <f>_xll.qlInterestRateIndexValueDate(Index1M,$H2705)</f>
        <v>58350</v>
      </c>
      <c r="J2705" s="182">
        <f>IFERROR(_xll.qlIndexFixing(Index1M,$H2705,TRUE,_xll.ohTrigger(RecalcTrigger,Trigger1M)),NA())</f>
        <v>1.1856059111777506E-2</v>
      </c>
      <c r="K2705" s="44">
        <f>IFERROR(_xll.qlIndexFixing(Index3M,H2705,TRUE,_xll.ohTrigger(RecalcTrigger,Trigger3M)),NA())</f>
        <v>1.2135796860332674E-2</v>
      </c>
      <c r="L2705" s="44">
        <f>IFERROR(_xll.qlIndexFixing(Index6M,$H2705,TRUE,_xll.ohTrigger(RecalcTrigger,Trigger6M)),NA())</f>
        <v>1.302730513640415E-2</v>
      </c>
      <c r="M2705" s="183">
        <f>IFERROR(_xll.qlIndexFixing(Index1Y,$H2705,TRUE,_xll.ohTrigger(RecalcTrigger,Trigger1Y)),NA())</f>
        <v>1.2337449265921344E-2</v>
      </c>
      <c r="N2705" s="182">
        <f>IFERROR(_xll.qlIndexFixing(ONIndex1M,I2705,TRUE,_xll.ohTrigger(RecalcTrigger,Trigger1M)),NA())</f>
        <v>1.1860139215045251E-2</v>
      </c>
      <c r="O2705" s="44">
        <f>IFERROR(_xll.qlIndexFixing(ONIndex3M,I2705,TRUE,_xll.ohTrigger(RecalcTrigger,Trigger3M)),NA())</f>
        <v>1.2153969076527105E-2</v>
      </c>
      <c r="P2705" s="44">
        <f>IFERROR(_xll.qlIndexFixing(ONIndex6M,I2705,TRUE,_xll.ohTrigger(RecalcTrigger,Trigger6M)),NA())</f>
        <v>1.3247270990968119E-2</v>
      </c>
      <c r="Q2705" s="183">
        <f>IFERROR(_xll.qlIndexFixing(ONIndex1Y,I2705,TRUE,_xll.ohTrigger(RecalcTrigger,Trigger1Y)),NA())</f>
        <v>1.2468197957682392E-2</v>
      </c>
    </row>
    <row r="2706" spans="2:17" x14ac:dyDescent="0.2">
      <c r="B2706" s="39" t="s">
        <v>42</v>
      </c>
      <c r="D2706" s="42">
        <f>_xll.qlCalendarAdvance(Calendar,$D2705,B2706,"f",FALSE)</f>
        <v>58355</v>
      </c>
      <c r="E2706" s="177">
        <f>_xll.qlInterestRateIndexValueDate(IndexON,D2706)</f>
        <v>58355</v>
      </c>
      <c r="F2706" s="193">
        <f>IFERROR(_xll.qlIndexFixing(IndexON,D2706,TRUE,_xll.ohTrigger(RecalcTrigger,TriggerON)),NA())</f>
        <v>1.1881435563330101E-2</v>
      </c>
      <c r="H2706" s="42">
        <f>_xll.qlCalendarAdvance(Calendar,$H2705,B2706,"f",FALSE)</f>
        <v>58355</v>
      </c>
      <c r="I2706" s="177">
        <f>_xll.qlInterestRateIndexValueDate(Index1M,$H2706)</f>
        <v>58357</v>
      </c>
      <c r="J2706" s="182">
        <f>IFERROR(_xll.qlIndexFixing(Index1M,$H2706,TRUE,_xll.ohTrigger(RecalcTrigger,Trigger1M)),NA())</f>
        <v>1.1849914636808678E-2</v>
      </c>
      <c r="K2706" s="44">
        <f>IFERROR(_xll.qlIndexFixing(Index3M,H2706,TRUE,_xll.ohTrigger(RecalcTrigger,Trigger3M)),NA())</f>
        <v>1.2129655489101113E-2</v>
      </c>
      <c r="L2706" s="44">
        <f>IFERROR(_xll.qlIndexFixing(Index6M,$H2706,TRUE,_xll.ohTrigger(RecalcTrigger,Trigger6M)),NA())</f>
        <v>1.3005505227810658E-2</v>
      </c>
      <c r="M2706" s="183">
        <f>IFERROR(_xll.qlIndexFixing(Index1Y,$H2706,TRUE,_xll.ohTrigger(RecalcTrigger,Trigger1Y)),NA())</f>
        <v>1.2329696236568911E-2</v>
      </c>
      <c r="N2706" s="182">
        <f>IFERROR(_xll.qlIndexFixing(ONIndex1M,I2706,TRUE,_xll.ohTrigger(RecalcTrigger,Trigger1M)),NA())</f>
        <v>1.1853945665212251E-2</v>
      </c>
      <c r="O2706" s="44">
        <f>IFERROR(_xll.qlIndexFixing(ONIndex3M,I2706,TRUE,_xll.ohTrigger(RecalcTrigger,Trigger3M)),NA())</f>
        <v>1.2147647262974459E-2</v>
      </c>
      <c r="P2706" s="44">
        <f>IFERROR(_xll.qlIndexFixing(ONIndex6M,I2706,TRUE,_xll.ohTrigger(RecalcTrigger,Trigger6M)),NA())</f>
        <v>1.3227073547570356E-2</v>
      </c>
      <c r="Q2706" s="183">
        <f>IFERROR(_xll.qlIndexFixing(ONIndex1Y,I2706,TRUE,_xll.ohTrigger(RecalcTrigger,Trigger1Y)),NA())</f>
        <v>1.2459277039278405E-2</v>
      </c>
    </row>
    <row r="2707" spans="2:17" x14ac:dyDescent="0.2">
      <c r="B2707" s="39" t="s">
        <v>42</v>
      </c>
      <c r="D2707" s="42">
        <f>_xll.qlCalendarAdvance(Calendar,$D2706,B2707,"f",FALSE)</f>
        <v>58362</v>
      </c>
      <c r="E2707" s="177">
        <f>_xll.qlInterestRateIndexValueDate(IndexON,D2707)</f>
        <v>58362</v>
      </c>
      <c r="F2707" s="193">
        <f>IFERROR(_xll.qlIndexFixing(IndexON,D2707,TRUE,_xll.ohTrigger(RecalcTrigger,TriggerON)),NA())</f>
        <v>1.1875179817328885E-2</v>
      </c>
      <c r="H2707" s="42">
        <f>_xll.qlCalendarAdvance(Calendar,$H2706,B2707,"f",FALSE)</f>
        <v>58362</v>
      </c>
      <c r="I2707" s="177">
        <f>_xll.qlInterestRateIndexValueDate(Index1M,$H2707)</f>
        <v>58364</v>
      </c>
      <c r="J2707" s="182">
        <f>IFERROR(_xll.qlIndexFixing(Index1M,$H2707,TRUE,_xll.ohTrigger(RecalcTrigger,Trigger1M)),NA())</f>
        <v>1.1843803938064168E-2</v>
      </c>
      <c r="K2707" s="44">
        <f>IFERROR(_xll.qlIndexFixing(Index3M,H2707,TRUE,_xll.ohTrigger(RecalcTrigger,Trigger3M)),NA())</f>
        <v>1.2123547984168015E-2</v>
      </c>
      <c r="L2707" s="44">
        <f>IFERROR(_xll.qlIndexFixing(Index6M,$H2707,TRUE,_xll.ohTrigger(RecalcTrigger,Trigger6M)),NA())</f>
        <v>1.2978085934213715E-2</v>
      </c>
      <c r="M2707" s="183">
        <f>IFERROR(_xll.qlIndexFixing(Index1Y,$H2707,TRUE,_xll.ohTrigger(RecalcTrigger,Trigger1Y)),NA())</f>
        <v>1.2321994046796634E-2</v>
      </c>
      <c r="N2707" s="182">
        <f>IFERROR(_xll.qlIndexFixing(ONIndex1M,I2707,TRUE,_xll.ohTrigger(RecalcTrigger,Trigger1M)),NA())</f>
        <v>1.1847785743039907E-2</v>
      </c>
      <c r="O2707" s="44">
        <f>IFERROR(_xll.qlIndexFixing(ONIndex3M,I2707,TRUE,_xll.ohTrigger(RecalcTrigger,Trigger3M)),NA())</f>
        <v>1.2141358807378211E-2</v>
      </c>
      <c r="P2707" s="44">
        <f>IFERROR(_xll.qlIndexFixing(ONIndex6M,I2707,TRUE,_xll.ohTrigger(RecalcTrigger,Trigger6M)),NA())</f>
        <v>1.3206759922468336E-2</v>
      </c>
      <c r="Q2707" s="183">
        <f>IFERROR(_xll.qlIndexFixing(ONIndex1Y,I2707,TRUE,_xll.ohTrigger(RecalcTrigger,Trigger1Y)),NA())</f>
        <v>1.2450403800414733E-2</v>
      </c>
    </row>
    <row r="2708" spans="2:17" x14ac:dyDescent="0.2">
      <c r="B2708" s="39" t="s">
        <v>42</v>
      </c>
      <c r="D2708" s="42">
        <f>_xll.qlCalendarAdvance(Calendar,$D2707,B2708,"f",FALSE)</f>
        <v>58369</v>
      </c>
      <c r="E2708" s="177">
        <f>_xll.qlInterestRateIndexValueDate(IndexON,D2708)</f>
        <v>58369</v>
      </c>
      <c r="F2708" s="193">
        <f>IFERROR(_xll.qlIndexFixing(IndexON,D2708,TRUE,_xll.ohTrigger(RecalcTrigger,TriggerON)),NA())</f>
        <v>1.1868964318253461E-2</v>
      </c>
      <c r="H2708" s="42">
        <f>_xll.qlCalendarAdvance(Calendar,$H2707,B2708,"f",FALSE)</f>
        <v>58369</v>
      </c>
      <c r="I2708" s="177">
        <f>_xll.qlInterestRateIndexValueDate(Index1M,$H2708)</f>
        <v>58371</v>
      </c>
      <c r="J2708" s="182">
        <f>IFERROR(_xll.qlIndexFixing(Index1M,$H2708,TRUE,_xll.ohTrigger(RecalcTrigger,Trigger1M)),NA())</f>
        <v>1.1837727082935068E-2</v>
      </c>
      <c r="K2708" s="44">
        <f>IFERROR(_xll.qlIndexFixing(Index3M,H2708,TRUE,_xll.ohTrigger(RecalcTrigger,Trigger3M)),NA())</f>
        <v>1.2117474412281722E-2</v>
      </c>
      <c r="L2708" s="44">
        <f>IFERROR(_xll.qlIndexFixing(Index6M,$H2708,TRUE,_xll.ohTrigger(RecalcTrigger,Trigger6M)),NA())</f>
        <v>1.2961549109325701E-2</v>
      </c>
      <c r="M2708" s="183">
        <f>IFERROR(_xll.qlIndexFixing(Index1Y,$H2708,TRUE,_xll.ohTrigger(RecalcTrigger,Trigger1Y)),NA())</f>
        <v>1.2314342792940492E-2</v>
      </c>
      <c r="N2708" s="182">
        <f>IFERROR(_xll.qlIndexFixing(ONIndex1M,I2708,TRUE,_xll.ohTrigger(RecalcTrigger,Trigger1M)),NA())</f>
        <v>1.1841659516154124E-2</v>
      </c>
      <c r="O2708" s="44">
        <f>IFERROR(_xll.qlIndexFixing(ONIndex3M,I2708,TRUE,_xll.ohTrigger(RecalcTrigger,Trigger3M)),NA())</f>
        <v>1.2135103776405032E-2</v>
      </c>
      <c r="P2708" s="44">
        <f>IFERROR(_xll.qlIndexFixing(ONIndex6M,I2708,TRUE,_xll.ohTrigger(RecalcTrigger,Trigger6M)),NA())</f>
        <v>1.3186329954990583E-2</v>
      </c>
      <c r="Q2708" s="183">
        <f>IFERROR(_xll.qlIndexFixing(ONIndex1Y,I2708,TRUE,_xll.ohTrigger(RecalcTrigger,Trigger1Y)),NA())</f>
        <v>1.2441578337334391E-2</v>
      </c>
    </row>
    <row r="2709" spans="2:17" x14ac:dyDescent="0.2">
      <c r="B2709" s="39" t="s">
        <v>42</v>
      </c>
      <c r="D2709" s="42">
        <f>_xll.qlCalendarAdvance(Calendar,$D2708,B2709,"f",FALSE)</f>
        <v>58376</v>
      </c>
      <c r="E2709" s="177">
        <f>_xll.qlInterestRateIndexValueDate(IndexON,D2709)</f>
        <v>58376</v>
      </c>
      <c r="F2709" s="193">
        <f>IFERROR(_xll.qlIndexFixing(IndexON,D2709,TRUE,_xll.ohTrigger(RecalcTrigger,TriggerON)),NA())</f>
        <v>1.1862789145400399E-2</v>
      </c>
      <c r="H2709" s="42">
        <f>_xll.qlCalendarAdvance(Calendar,$H2708,B2709,"f",FALSE)</f>
        <v>58376</v>
      </c>
      <c r="I2709" s="177">
        <f>_xll.qlInterestRateIndexValueDate(Index1M,$H2709)</f>
        <v>58378</v>
      </c>
      <c r="J2709" s="182">
        <f>IFERROR(_xll.qlIndexFixing(Index1M,$H2709,TRUE,_xll.ohTrigger(RecalcTrigger,Trigger1M)),NA())</f>
        <v>1.1832387722845832E-2</v>
      </c>
      <c r="K2709" s="44">
        <f>IFERROR(_xll.qlIndexFixing(Index3M,H2709,TRUE,_xll.ohTrigger(RecalcTrigger,Trigger3M)),NA())</f>
        <v>1.2111434840189714E-2</v>
      </c>
      <c r="L2709" s="44">
        <f>IFERROR(_xll.qlIndexFixing(Index6M,$H2709,TRUE,_xll.ohTrigger(RecalcTrigger,Trigger6M)),NA())</f>
        <v>1.2939392584068577E-2</v>
      </c>
      <c r="M2709" s="183">
        <f>IFERROR(_xll.qlIndexFixing(Index1Y,$H2709,TRUE,_xll.ohTrigger(RecalcTrigger,Trigger1Y)),NA())</f>
        <v>1.2307642860358497E-2</v>
      </c>
      <c r="N2709" s="182">
        <f>IFERROR(_xll.qlIndexFixing(ONIndex1M,I2709,TRUE,_xll.ohTrigger(RecalcTrigger,Trigger1M)),NA())</f>
        <v>1.1835567052020934E-2</v>
      </c>
      <c r="O2709" s="44">
        <f>IFERROR(_xll.qlIndexFixing(ONIndex3M,I2709,TRUE,_xll.ohTrigger(RecalcTrigger,Trigger3M)),NA())</f>
        <v>1.2128882236641658E-2</v>
      </c>
      <c r="P2709" s="44">
        <f>IFERROR(_xll.qlIndexFixing(ONIndex6M,I2709,TRUE,_xll.ohTrigger(RecalcTrigger,Trigger6M)),NA())</f>
        <v>1.3165783484545557E-2</v>
      </c>
      <c r="Q2709" s="183">
        <f>IFERROR(_xll.qlIndexFixing(ONIndex1Y,I2709,TRUE,_xll.ohTrigger(RecalcTrigger,Trigger1Y)),NA())</f>
        <v>1.2432800746520201E-2</v>
      </c>
    </row>
    <row r="2710" spans="2:17" x14ac:dyDescent="0.2">
      <c r="B2710" s="39" t="s">
        <v>42</v>
      </c>
      <c r="D2710" s="42">
        <f>_xll.qlCalendarAdvance(Calendar,$D2709,B2710,"f",FALSE)</f>
        <v>58383</v>
      </c>
      <c r="E2710" s="177">
        <f>_xll.qlInterestRateIndexValueDate(IndexON,D2710)</f>
        <v>58383</v>
      </c>
      <c r="F2710" s="193">
        <f>IFERROR(_xll.qlIndexFixing(IndexON,D2710,TRUE,_xll.ohTrigger(RecalcTrigger,TriggerON)),NA())</f>
        <v>1.1856654378066267E-2</v>
      </c>
      <c r="H2710" s="42">
        <f>_xll.qlCalendarAdvance(Calendar,$H2709,B2710,"f",FALSE)</f>
        <v>58383</v>
      </c>
      <c r="I2710" s="177">
        <f>_xll.qlInterestRateIndexValueDate(Index1M,$H2710)</f>
        <v>58385</v>
      </c>
      <c r="J2710" s="182">
        <f>IFERROR(_xll.qlIndexFixing(Index1M,$H2710,TRUE,_xll.ohTrigger(RecalcTrigger,Trigger1M)),NA())</f>
        <v>1.1825675173097461E-2</v>
      </c>
      <c r="K2710" s="44">
        <f>IFERROR(_xll.qlIndexFixing(Index3M,H2710,TRUE,_xll.ohTrigger(RecalcTrigger,Trigger3M)),NA())</f>
        <v>1.2105429334643812E-2</v>
      </c>
      <c r="L2710" s="44">
        <f>IFERROR(_xll.qlIndexFixing(Index6M,$H2710,TRUE,_xll.ohTrigger(RecalcTrigger,Trigger6M)),NA())</f>
        <v>1.2918517777091245E-2</v>
      </c>
      <c r="M2710" s="183">
        <f>IFERROR(_xll.qlIndexFixing(Index1Y,$H2710,TRUE,_xll.ohTrigger(RecalcTrigger,Trigger1Y)),NA())</f>
        <v>1.2299193478339014E-2</v>
      </c>
      <c r="N2710" s="182">
        <f>IFERROR(_xll.qlIndexFixing(ONIndex1M,I2710,TRUE,_xll.ohTrigger(RecalcTrigger,Trigger1M)),NA())</f>
        <v>1.1829508417866563E-2</v>
      </c>
      <c r="O2710" s="44">
        <f>IFERROR(_xll.qlIndexFixing(ONIndex3M,I2710,TRUE,_xll.ohTrigger(RecalcTrigger,Trigger3M)),NA())</f>
        <v>1.212269425499457E-2</v>
      </c>
      <c r="P2710" s="44">
        <f>IFERROR(_xll.qlIndexFixing(ONIndex6M,I2710,TRUE,_xll.ohTrigger(RecalcTrigger,Trigger6M)),NA())</f>
        <v>1.3145120350381845E-2</v>
      </c>
      <c r="Q2710" s="183">
        <f>IFERROR(_xll.qlIndexFixing(ONIndex1Y,I2710,TRUE,_xll.ohTrigger(RecalcTrigger,Trigger1Y)),NA())</f>
        <v>1.2424071124055303E-2</v>
      </c>
    </row>
    <row r="2711" spans="2:17" x14ac:dyDescent="0.2">
      <c r="B2711" s="39" t="s">
        <v>42</v>
      </c>
      <c r="D2711" s="42">
        <f>_xll.qlCalendarAdvance(Calendar,$D2710,B2711,"f",FALSE)</f>
        <v>58390</v>
      </c>
      <c r="E2711" s="177">
        <f>_xll.qlInterestRateIndexValueDate(IndexON,D2711)</f>
        <v>58390</v>
      </c>
      <c r="F2711" s="193">
        <f>IFERROR(_xll.qlIndexFixing(IndexON,D2711,TRUE,_xll.ohTrigger(RecalcTrigger,TriggerON)),NA())</f>
        <v>1.1850560095627571E-2</v>
      </c>
      <c r="H2711" s="42">
        <f>_xll.qlCalendarAdvance(Calendar,$H2710,B2711,"f",FALSE)</f>
        <v>58390</v>
      </c>
      <c r="I2711" s="177">
        <f>_xll.qlInterestRateIndexValueDate(Index1M,$H2711)</f>
        <v>58392</v>
      </c>
      <c r="J2711" s="182">
        <f>IFERROR(_xll.qlIndexFixing(Index1M,$H2711,TRUE,_xll.ohTrigger(RecalcTrigger,Trigger1M)),NA())</f>
        <v>1.1819700253163645E-2</v>
      </c>
      <c r="K2711" s="44">
        <f>IFERROR(_xll.qlIndexFixing(Index3M,H2711,TRUE,_xll.ohTrigger(RecalcTrigger,Trigger3M)),NA())</f>
        <v>1.2099457962395838E-2</v>
      </c>
      <c r="L2711" s="44">
        <f>IFERROR(_xll.qlIndexFixing(Index6M,$H2711,TRUE,_xll.ohTrigger(RecalcTrigger,Trigger6M)),NA())</f>
        <v>1.2896132098790753E-2</v>
      </c>
      <c r="M2711" s="183">
        <f>IFERROR(_xll.qlIndexFixing(Index1Y,$H2711,TRUE,_xll.ohTrigger(RecalcTrigger,Trigger1Y)),NA())</f>
        <v>1.2291695610288669E-2</v>
      </c>
      <c r="N2711" s="182">
        <f>IFERROR(_xll.qlIndexFixing(ONIndex1M,I2711,TRUE,_xll.ohTrigger(RecalcTrigger,Trigger1M)),NA())</f>
        <v>1.1823483680997171E-2</v>
      </c>
      <c r="O2711" s="44">
        <f>IFERROR(_xll.qlIndexFixing(ONIndex3M,I2711,TRUE,_xll.ohTrigger(RecalcTrigger,Trigger3M)),NA())</f>
        <v>1.2116539897970569E-2</v>
      </c>
      <c r="P2711" s="44">
        <f>IFERROR(_xll.qlIndexFixing(ONIndex6M,I2711,TRUE,_xll.ohTrigger(RecalcTrigger,Trigger6M)),NA())</f>
        <v>1.3124340392067779E-2</v>
      </c>
      <c r="Q2711" s="183">
        <f>IFERROR(_xll.qlIndexFixing(ONIndex1Y,I2711,TRUE,_xll.ohTrigger(RecalcTrigger,Trigger1Y)),NA())</f>
        <v>1.2415389566342583E-2</v>
      </c>
    </row>
    <row r="2712" spans="2:17" x14ac:dyDescent="0.2">
      <c r="B2712" s="39" t="s">
        <v>42</v>
      </c>
      <c r="D2712" s="42">
        <f>_xll.qlCalendarAdvance(Calendar,$D2711,B2712,"f",FALSE)</f>
        <v>58397</v>
      </c>
      <c r="E2712" s="177">
        <f>_xll.qlInterestRateIndexValueDate(IndexON,D2712)</f>
        <v>58397</v>
      </c>
      <c r="F2712" s="193">
        <f>IFERROR(_xll.qlIndexFixing(IndexON,D2712,TRUE,_xll.ohTrigger(RecalcTrigger,TriggerON)),NA())</f>
        <v>1.1844506377620689E-2</v>
      </c>
      <c r="H2712" s="42">
        <f>_xll.qlCalendarAdvance(Calendar,$H2711,B2712,"f",FALSE)</f>
        <v>58397</v>
      </c>
      <c r="I2712" s="177">
        <f>_xll.qlInterestRateIndexValueDate(Index1M,$H2712)</f>
        <v>58399</v>
      </c>
      <c r="J2712" s="182">
        <f>IFERROR(_xll.qlIndexFixing(Index1M,$H2712,TRUE,_xll.ohTrigger(RecalcTrigger,Trigger1M)),NA())</f>
        <v>1.1813759446404615E-2</v>
      </c>
      <c r="K2712" s="44">
        <f>IFERROR(_xll.qlIndexFixing(Index3M,H2712,TRUE,_xll.ohTrigger(RecalcTrigger,Trigger3M)),NA())</f>
        <v>1.2093520790188923E-2</v>
      </c>
      <c r="L2712" s="44">
        <f>IFERROR(_xll.qlIndexFixing(Index6M,$H2712,TRUE,_xll.ohTrigger(RecalcTrigger,Trigger6M)),NA())</f>
        <v>1.2873626931887074E-2</v>
      </c>
      <c r="M2712" s="183">
        <f>IFERROR(_xll.qlIndexFixing(Index1Y,$H2712,TRUE,_xll.ohTrigger(RecalcTrigger,Trigger1Y)),NA())</f>
        <v>1.2284249063542488E-2</v>
      </c>
      <c r="N2712" s="182">
        <f>IFERROR(_xll.qlIndexFixing(ONIndex1M,I2712,TRUE,_xll.ohTrigger(RecalcTrigger,Trigger1M)),NA())</f>
        <v>1.1817492909038663E-2</v>
      </c>
      <c r="O2712" s="44">
        <f>IFERROR(_xll.qlIndexFixing(ONIndex3M,I2712,TRUE,_xll.ohTrigger(RecalcTrigger,Trigger3M)),NA())</f>
        <v>1.2110419232396197E-2</v>
      </c>
      <c r="P2712" s="44">
        <f>IFERROR(_xll.qlIndexFixing(ONIndex6M,I2712,TRUE,_xll.ohTrigger(RecalcTrigger,Trigger6M)),NA())</f>
        <v>1.3103443449171692E-2</v>
      </c>
      <c r="Q2712" s="183">
        <f>IFERROR(_xll.qlIndexFixing(ONIndex1Y,I2712,TRUE,_xll.ohTrigger(RecalcTrigger,Trigger1Y)),NA())</f>
        <v>1.2406756169704991E-2</v>
      </c>
    </row>
    <row r="2713" spans="2:17" x14ac:dyDescent="0.2">
      <c r="B2713" s="39" t="s">
        <v>42</v>
      </c>
      <c r="D2713" s="42">
        <f>_xll.qlCalendarAdvance(Calendar,$D2712,B2713,"f",FALSE)</f>
        <v>58404</v>
      </c>
      <c r="E2713" s="177">
        <f>_xll.qlInterestRateIndexValueDate(IndexON,D2713)</f>
        <v>58404</v>
      </c>
      <c r="F2713" s="193">
        <f>IFERROR(_xll.qlIndexFixing(IndexON,D2713,TRUE,_xll.ohTrigger(RecalcTrigger,TriggerON)),NA())</f>
        <v>1.1838493303102382E-2</v>
      </c>
      <c r="H2713" s="42">
        <f>_xll.qlCalendarAdvance(Calendar,$H2712,B2713,"f",FALSE)</f>
        <v>58404</v>
      </c>
      <c r="I2713" s="177">
        <f>_xll.qlInterestRateIndexValueDate(Index1M,$H2713)</f>
        <v>58406</v>
      </c>
      <c r="J2713" s="182">
        <f>IFERROR(_xll.qlIndexFixing(Index1M,$H2713,TRUE,_xll.ohTrigger(RecalcTrigger,Trigger1M)),NA())</f>
        <v>1.180785282021396E-2</v>
      </c>
      <c r="K2713" s="44">
        <f>IFERROR(_xll.qlIndexFixing(Index3M,H2713,TRUE,_xll.ohTrigger(RecalcTrigger,Trigger3M)),NA())</f>
        <v>1.2087617884780971E-2</v>
      </c>
      <c r="L2713" s="44">
        <f>IFERROR(_xll.qlIndexFixing(Index6M,$H2713,TRUE,_xll.ohTrigger(RecalcTrigger,Trigger6M)),NA())</f>
        <v>1.2851002118808231E-2</v>
      </c>
      <c r="M2713" s="183">
        <f>IFERROR(_xll.qlIndexFixing(Index1Y,$H2713,TRUE,_xll.ohTrigger(RecalcTrigger,Trigger1Y)),NA())</f>
        <v>1.2276853934461431E-2</v>
      </c>
      <c r="N2713" s="182">
        <f>IFERROR(_xll.qlIndexFixing(ONIndex1M,I2713,TRUE,_xll.ohTrigger(RecalcTrigger,Trigger1M)),NA())</f>
        <v>1.1811536169137327E-2</v>
      </c>
      <c r="O2713" s="44">
        <f>IFERROR(_xll.qlIndexFixing(ONIndex3M,I2713,TRUE,_xll.ohTrigger(RecalcTrigger,Trigger3M)),NA())</f>
        <v>1.2104332325098E-2</v>
      </c>
      <c r="P2713" s="44">
        <f>IFERROR(_xll.qlIndexFixing(ONIndex6M,I2713,TRUE,_xll.ohTrigger(RecalcTrigger,Trigger6M)),NA())</f>
        <v>1.3082429360942172E-2</v>
      </c>
      <c r="Q2713" s="183">
        <f>IFERROR(_xll.qlIndexFixing(ONIndex1Y,I2713,TRUE,_xll.ohTrigger(RecalcTrigger,Trigger1Y)),NA())</f>
        <v>1.2398171030465477E-2</v>
      </c>
    </row>
    <row r="2714" spans="2:17" x14ac:dyDescent="0.2">
      <c r="B2714" s="39" t="s">
        <v>42</v>
      </c>
      <c r="D2714" s="42">
        <f>_xll.qlCalendarAdvance(Calendar,$D2713,B2714,"f",FALSE)</f>
        <v>58411</v>
      </c>
      <c r="E2714" s="177">
        <f>_xll.qlInterestRateIndexValueDate(IndexON,D2714)</f>
        <v>58411</v>
      </c>
      <c r="F2714" s="193">
        <f>IFERROR(_xll.qlIndexFixing(IndexON,D2714,TRUE,_xll.ohTrigger(RecalcTrigger,TriggerON)),NA())</f>
        <v>1.1832520951449155E-2</v>
      </c>
      <c r="H2714" s="42">
        <f>_xll.qlCalendarAdvance(Calendar,$H2713,B2714,"f",FALSE)</f>
        <v>58411</v>
      </c>
      <c r="I2714" s="177">
        <f>_xll.qlInterestRateIndexValueDate(Index1M,$H2714)</f>
        <v>58413</v>
      </c>
      <c r="J2714" s="182">
        <f>IFERROR(_xll.qlIndexFixing(Index1M,$H2714,TRUE,_xll.ohTrigger(RecalcTrigger,Trigger1M)),NA())</f>
        <v>1.1801980441985271E-2</v>
      </c>
      <c r="K2714" s="44">
        <f>IFERROR(_xll.qlIndexFixing(Index3M,H2714,TRUE,_xll.ohTrigger(RecalcTrigger,Trigger3M)),NA())</f>
        <v>1.2081959468087473E-2</v>
      </c>
      <c r="L2714" s="44">
        <f>IFERROR(_xll.qlIndexFixing(Index6M,$H2714,TRUE,_xll.ohTrigger(RecalcTrigger,Trigger6M)),NA())</f>
        <v>1.2826818992922833E-2</v>
      </c>
      <c r="M2714" s="183">
        <f>IFERROR(_xll.qlIndexFixing(Index1Y,$H2714,TRUE,_xll.ohTrigger(RecalcTrigger,Trigger1Y)),NA())</f>
        <v>1.2269510319409503E-2</v>
      </c>
      <c r="N2714" s="182">
        <f>IFERROR(_xll.qlIndexFixing(ONIndex1M,I2714,TRUE,_xll.ohTrigger(RecalcTrigger,Trigger1M)),NA())</f>
        <v>1.180561352867926E-2</v>
      </c>
      <c r="O2714" s="44">
        <f>IFERROR(_xll.qlIndexFixing(ONIndex3M,I2714,TRUE,_xll.ohTrigger(RecalcTrigger,Trigger3M)),NA())</f>
        <v>1.2098279242422905E-2</v>
      </c>
      <c r="P2714" s="44">
        <f>IFERROR(_xll.qlIndexFixing(ONIndex6M,I2714,TRUE,_xll.ohTrigger(RecalcTrigger,Trigger6M)),NA())</f>
        <v>1.3061297966867613E-2</v>
      </c>
      <c r="Q2714" s="183">
        <f>IFERROR(_xll.qlIndexFixing(ONIndex1Y,I2714,TRUE,_xll.ohTrigger(RecalcTrigger,Trigger1Y)),NA())</f>
        <v>1.238963424494699E-2</v>
      </c>
    </row>
    <row r="2715" spans="2:17" x14ac:dyDescent="0.2">
      <c r="B2715" s="39" t="s">
        <v>42</v>
      </c>
      <c r="D2715" s="42">
        <f>_xll.qlCalendarAdvance(Calendar,$D2714,B2715,"f",FALSE)</f>
        <v>58418</v>
      </c>
      <c r="E2715" s="177">
        <f>_xll.qlInterestRateIndexValueDate(IndexON,D2715)</f>
        <v>58418</v>
      </c>
      <c r="F2715" s="193">
        <f>IFERROR(_xll.qlIndexFixing(IndexON,D2715,TRUE,_xll.ohTrigger(RecalcTrigger,TriggerON)),NA())</f>
        <v>1.1826589402117449E-2</v>
      </c>
      <c r="H2715" s="42">
        <f>_xll.qlCalendarAdvance(Calendar,$H2714,B2715,"f",FALSE)</f>
        <v>58418</v>
      </c>
      <c r="I2715" s="177">
        <f>_xll.qlInterestRateIndexValueDate(Index1M,$H2715)</f>
        <v>58420</v>
      </c>
      <c r="J2715" s="182">
        <f>IFERROR(_xll.qlIndexFixing(Index1M,$H2715,TRUE,_xll.ohTrigger(RecalcTrigger,Trigger1M)),NA())</f>
        <v>1.1796142379104646E-2</v>
      </c>
      <c r="K2715" s="44">
        <f>IFERROR(_xll.qlIndexFixing(Index3M,H2715,TRUE,_xll.ohTrigger(RecalcTrigger,Trigger3M)),NA())</f>
        <v>1.2076123022279943E-2</v>
      </c>
      <c r="L2715" s="44">
        <f>IFERROR(_xll.qlIndexFixing(Index6M,$H2715,TRUE,_xll.ohTrigger(RecalcTrigger,Trigger6M)),NA())</f>
        <v>1.2803944978851992E-2</v>
      </c>
      <c r="M2715" s="183">
        <f>IFERROR(_xll.qlIndexFixing(Index1Y,$H2715,TRUE,_xll.ohTrigger(RecalcTrigger,Trigger1Y)),NA())</f>
        <v>1.226221831475679E-2</v>
      </c>
      <c r="N2715" s="182">
        <f>IFERROR(_xll.qlIndexFixing(ONIndex1M,I2715,TRUE,_xll.ohTrigger(RecalcTrigger,Trigger1M)),NA())</f>
        <v>1.179972505521043E-2</v>
      </c>
      <c r="O2715" s="44">
        <f>IFERROR(_xll.qlIndexFixing(ONIndex3M,I2715,TRUE,_xll.ohTrigger(RecalcTrigger,Trigger3M)),NA())</f>
        <v>1.2092260051437265E-2</v>
      </c>
      <c r="P2715" s="44">
        <f>IFERROR(_xll.qlIndexFixing(ONIndex6M,I2715,TRUE,_xll.ohTrigger(RecalcTrigger,Trigger6M)),NA())</f>
        <v>1.3040049106436413E-2</v>
      </c>
      <c r="Q2715" s="183">
        <f>IFERROR(_xll.qlIndexFixing(ONIndex1Y,I2715,TRUE,_xll.ohTrigger(RecalcTrigger,Trigger1Y)),NA())</f>
        <v>1.2381145909312608E-2</v>
      </c>
    </row>
    <row r="2716" spans="2:17" x14ac:dyDescent="0.2">
      <c r="B2716" s="39" t="s">
        <v>42</v>
      </c>
      <c r="D2716" s="42">
        <f>_xll.qlCalendarAdvance(Calendar,$D2715,B2716,"f",FALSE)</f>
        <v>58425</v>
      </c>
      <c r="E2716" s="177">
        <f>_xll.qlInterestRateIndexValueDate(IndexON,D2716)</f>
        <v>58425</v>
      </c>
      <c r="F2716" s="193">
        <f>IFERROR(_xll.qlIndexFixing(IndexON,D2716,TRUE,_xll.ohTrigger(RecalcTrigger,TriggerON)),NA())</f>
        <v>1.1820698734403834E-2</v>
      </c>
      <c r="H2716" s="42">
        <f>_xll.qlCalendarAdvance(Calendar,$H2715,B2716,"f",FALSE)</f>
        <v>58425</v>
      </c>
      <c r="I2716" s="177">
        <f>_xll.qlInterestRateIndexValueDate(Index1M,$H2716)</f>
        <v>58427</v>
      </c>
      <c r="J2716" s="182">
        <f>IFERROR(_xll.qlIndexFixing(Index1M,$H2716,TRUE,_xll.ohTrigger(RecalcTrigger,Trigger1M)),NA())</f>
        <v>1.1790338698965674E-2</v>
      </c>
      <c r="K2716" s="44">
        <f>IFERROR(_xll.qlIndexFixing(Index3M,H2716,TRUE,_xll.ohTrigger(RecalcTrigger,Trigger3M)),NA())</f>
        <v>1.2070321037507759E-2</v>
      </c>
      <c r="L2716" s="44">
        <f>IFERROR(_xll.qlIndexFixing(Index6M,$H2716,TRUE,_xll.ohTrigger(RecalcTrigger,Trigger6M)),NA())</f>
        <v>1.2780950832012283E-2</v>
      </c>
      <c r="M2716" s="183">
        <f>IFERROR(_xll.qlIndexFixing(Index1Y,$H2716,TRUE,_xll.ohTrigger(RecalcTrigger,Trigger1Y)),NA())</f>
        <v>1.2254978016878158E-2</v>
      </c>
      <c r="N2716" s="182">
        <f>IFERROR(_xll.qlIndexFixing(ONIndex1M,I2716,TRUE,_xll.ohTrigger(RecalcTrigger,Trigger1M)),NA())</f>
        <v>1.1793870816037E-2</v>
      </c>
      <c r="O2716" s="44">
        <f>IFERROR(_xll.qlIndexFixing(ONIndex3M,I2716,TRUE,_xll.ohTrigger(RecalcTrigger,Trigger3M)),NA())</f>
        <v>1.2086274818488008E-2</v>
      </c>
      <c r="P2716" s="44">
        <f>IFERROR(_xll.qlIndexFixing(ONIndex6M,I2716,TRUE,_xll.ohTrigger(RecalcTrigger,Trigger6M)),NA())</f>
        <v>1.3018682618977095E-2</v>
      </c>
      <c r="Q2716" s="183">
        <f>IFERROR(_xll.qlIndexFixing(ONIndex1Y,I2716,TRUE,_xll.ohTrigger(RecalcTrigger,Trigger1Y)),NA())</f>
        <v>1.2372706120045152E-2</v>
      </c>
    </row>
    <row r="2717" spans="2:17" x14ac:dyDescent="0.2">
      <c r="B2717" s="39" t="s">
        <v>42</v>
      </c>
      <c r="D2717" s="42">
        <f>_xll.qlCalendarAdvance(Calendar,$D2716,B2717,"f",FALSE)</f>
        <v>58432</v>
      </c>
      <c r="E2717" s="177">
        <f>_xll.qlInterestRateIndexValueDate(IndexON,D2717)</f>
        <v>58432</v>
      </c>
      <c r="F2717" s="193">
        <f>IFERROR(_xll.qlIndexFixing(IndexON,D2717,TRUE,_xll.ohTrigger(RecalcTrigger,TriggerON)),NA())</f>
        <v>1.1814849027764751E-2</v>
      </c>
      <c r="H2717" s="42">
        <f>_xll.qlCalendarAdvance(Calendar,$H2716,B2717,"f",FALSE)</f>
        <v>58432</v>
      </c>
      <c r="I2717" s="177">
        <f>_xll.qlInterestRateIndexValueDate(Index1M,$H2717)</f>
        <v>58438</v>
      </c>
      <c r="J2717" s="182">
        <f>IFERROR(_xll.qlIndexFixing(Index1M,$H2717,TRUE,_xll.ohTrigger(RecalcTrigger,Trigger1M)),NA())</f>
        <v>1.1781503222989256E-2</v>
      </c>
      <c r="K2717" s="44">
        <f>IFERROR(_xll.qlIndexFixing(Index3M,H2717,TRUE,_xll.ohTrigger(RecalcTrigger,Trigger3M)),NA())</f>
        <v>1.2061273418782327E-2</v>
      </c>
      <c r="L2717" s="44">
        <f>IFERROR(_xll.qlIndexFixing(Index6M,$H2717,TRUE,_xll.ohTrigger(RecalcTrigger,Trigger6M)),NA())</f>
        <v>1.27445740768064E-2</v>
      </c>
      <c r="M2717" s="183">
        <f>IFERROR(_xll.qlIndexFixing(Index1Y,$H2717,TRUE,_xll.ohTrigger(RecalcTrigger,Trigger1Y)),NA())</f>
        <v>1.2244245106503598E-2</v>
      </c>
      <c r="N2717" s="182">
        <f>IFERROR(_xll.qlIndexFixing(ONIndex1M,I2717,TRUE,_xll.ohTrigger(RecalcTrigger,Trigger1M)),NA())</f>
        <v>1.1786173672234668E-2</v>
      </c>
      <c r="O2717" s="44">
        <f>IFERROR(_xll.qlIndexFixing(ONIndex3M,I2717,TRUE,_xll.ohTrigger(RecalcTrigger,Trigger3M)),NA())</f>
        <v>1.2078409140139357E-2</v>
      </c>
      <c r="P2717" s="44">
        <f>IFERROR(_xll.qlIndexFixing(ONIndex6M,I2717,TRUE,_xll.ohTrigger(RecalcTrigger,Trigger6M)),NA())</f>
        <v>1.2989730854631176E-2</v>
      </c>
      <c r="Q2717" s="183">
        <f>IFERROR(_xll.qlIndexFixing(ONIndex1Y,I2717,TRUE,_xll.ohTrigger(RecalcTrigger,Trigger1Y)),NA())</f>
        <v>1.2361542291983163E-2</v>
      </c>
    </row>
    <row r="2718" spans="2:17" x14ac:dyDescent="0.2">
      <c r="B2718" s="39" t="s">
        <v>42</v>
      </c>
      <c r="D2718" s="42">
        <f>_xll.qlCalendarAdvance(Calendar,$D2717,B2718,"f",FALSE)</f>
        <v>58439</v>
      </c>
      <c r="E2718" s="177">
        <f>_xll.qlInterestRateIndexValueDate(IndexON,D2718)</f>
        <v>58439</v>
      </c>
      <c r="F2718" s="193">
        <f>IFERROR(_xll.qlIndexFixing(IndexON,D2718,TRUE,_xll.ohTrigger(RecalcTrigger,TriggerON)),NA())</f>
        <v>1.1809040361256962E-2</v>
      </c>
      <c r="H2718" s="42">
        <f>_xll.qlCalendarAdvance(Calendar,$H2717,B2718,"f",FALSE)</f>
        <v>58439</v>
      </c>
      <c r="I2718" s="177">
        <f>_xll.qlInterestRateIndexValueDate(Index1M,$H2718)</f>
        <v>58442</v>
      </c>
      <c r="J2718" s="182">
        <f>IFERROR(_xll.qlIndexFixing(Index1M,$H2718,TRUE,_xll.ohTrigger(RecalcTrigger,Trigger1M)),NA())</f>
        <v>1.1778231990852473E-2</v>
      </c>
      <c r="K2718" s="44">
        <f>IFERROR(_xll.qlIndexFixing(Index3M,H2718,TRUE,_xll.ohTrigger(RecalcTrigger,Trigger3M)),NA())</f>
        <v>1.2058004565670619E-2</v>
      </c>
      <c r="L2718" s="44">
        <f>IFERROR(_xll.qlIndexFixing(Index6M,$H2718,TRUE,_xll.ohTrigger(RecalcTrigger,Trigger6M)),NA())</f>
        <v>1.2732750092094701E-2</v>
      </c>
      <c r="M2718" s="183">
        <f>IFERROR(_xll.qlIndexFixing(Index1Y,$H2718,TRUE,_xll.ohTrigger(RecalcTrigger,Trigger1Y)),NA())</f>
        <v>1.2239905469754125E-2</v>
      </c>
      <c r="N2718" s="182">
        <f>IFERROR(_xll.qlIndexFixing(ONIndex1M,I2718,TRUE,_xll.ohTrigger(RecalcTrigger,Trigger1M)),NA())</f>
        <v>1.1781441609333143E-2</v>
      </c>
      <c r="O2718" s="44">
        <f>IFERROR(_xll.qlIndexFixing(ONIndex3M,I2718,TRUE,_xll.ohTrigger(RecalcTrigger,Trigger3M)),NA())</f>
        <v>1.2073563978907131E-2</v>
      </c>
      <c r="P2718" s="44">
        <f>IFERROR(_xll.qlIndexFixing(ONIndex6M,I2718,TRUE,_xll.ohTrigger(RecalcTrigger,Trigger6M)),NA())</f>
        <v>1.2972500451207125E-2</v>
      </c>
      <c r="Q2718" s="183">
        <f>IFERROR(_xll.qlIndexFixing(ONIndex1Y,I2718,TRUE,_xll.ohTrigger(RecalcTrigger,Trigger1Y)),NA())</f>
        <v>1.2354784777315331E-2</v>
      </c>
    </row>
    <row r="2719" spans="2:17" x14ac:dyDescent="0.2">
      <c r="B2719" s="39" t="s">
        <v>42</v>
      </c>
      <c r="D2719" s="42">
        <f>_xll.qlCalendarAdvance(Calendar,$D2718,B2719,"f",FALSE)</f>
        <v>58446</v>
      </c>
      <c r="E2719" s="177">
        <f>_xll.qlInterestRateIndexValueDate(IndexON,D2719)</f>
        <v>58446</v>
      </c>
      <c r="F2719" s="193">
        <f>IFERROR(_xll.qlIndexFixing(IndexON,D2719,TRUE,_xll.ohTrigger(RecalcTrigger,TriggerON)),NA())</f>
        <v>1.1803272814416843E-2</v>
      </c>
      <c r="H2719" s="42">
        <f>_xll.qlCalendarAdvance(Calendar,$H2718,B2719,"f",FALSE)</f>
        <v>58446</v>
      </c>
      <c r="I2719" s="177">
        <f>_xll.qlInterestRateIndexValueDate(Index1M,$H2719)</f>
        <v>58448</v>
      </c>
      <c r="J2719" s="182">
        <f>IFERROR(_xll.qlIndexFixing(Index1M,$H2719,TRUE,_xll.ohTrigger(RecalcTrigger,Trigger1M)),NA())</f>
        <v>1.1773134628894621E-2</v>
      </c>
      <c r="K2719" s="44">
        <f>IFERROR(_xll.qlIndexFixing(Index3M,H2719,TRUE,_xll.ohTrigger(RecalcTrigger,Trigger3M)),NA())</f>
        <v>1.205312251693611E-2</v>
      </c>
      <c r="L2719" s="44">
        <f>IFERROR(_xll.qlIndexFixing(Index6M,$H2719,TRUE,_xll.ohTrigger(RecalcTrigger,Trigger6M)),NA())</f>
        <v>1.2712731850292478E-2</v>
      </c>
      <c r="M2719" s="183">
        <f>IFERROR(_xll.qlIndexFixing(Index1Y,$H2719,TRUE,_xll.ohTrigger(RecalcTrigger,Trigger1Y)),NA())</f>
        <v>1.2233568327719883E-2</v>
      </c>
      <c r="N2719" s="182">
        <f>IFERROR(_xll.qlIndexFixing(ONIndex1M,I2719,TRUE,_xll.ohTrigger(RecalcTrigger,Trigger1M)),NA())</f>
        <v>1.1776514177350705E-2</v>
      </c>
      <c r="O2719" s="44">
        <f>IFERROR(_xll.qlIndexFixing(ONIndex3M,I2719,TRUE,_xll.ohTrigger(RecalcTrigger,Trigger3M)),NA())</f>
        <v>1.2068523536363784E-2</v>
      </c>
      <c r="P2719" s="44">
        <f>IFERROR(_xll.qlIndexFixing(ONIndex6M,I2719,TRUE,_xll.ohTrigger(RecalcTrigger,Trigger6M)),NA())</f>
        <v>1.2953875788994651E-2</v>
      </c>
      <c r="Q2719" s="183">
        <f>IFERROR(_xll.qlIndexFixing(ONIndex1Y,I2719,TRUE,_xll.ohTrigger(RecalcTrigger,Trigger1Y)),NA())</f>
        <v>1.2347678992954414E-2</v>
      </c>
    </row>
    <row r="2720" spans="2:17" x14ac:dyDescent="0.2">
      <c r="B2720" s="39" t="s">
        <v>42</v>
      </c>
      <c r="D2720" s="42">
        <f>_xll.qlCalendarAdvance(Calendar,$D2719,B2720,"f",FALSE)</f>
        <v>58453</v>
      </c>
      <c r="E2720" s="177">
        <f>_xll.qlInterestRateIndexValueDate(IndexON,D2720)</f>
        <v>58453</v>
      </c>
      <c r="F2720" s="193">
        <f>IFERROR(_xll.qlIndexFixing(IndexON,D2720,TRUE,_xll.ohTrigger(RecalcTrigger,TriggerON)),NA())</f>
        <v>1.1797546466780773E-2</v>
      </c>
      <c r="H2720" s="42">
        <f>_xll.qlCalendarAdvance(Calendar,$H2719,B2720,"f",FALSE)</f>
        <v>58453</v>
      </c>
      <c r="I2720" s="177">
        <f>_xll.qlInterestRateIndexValueDate(Index1M,$H2720)</f>
        <v>58455</v>
      </c>
      <c r="J2720" s="182">
        <f>IFERROR(_xll.qlIndexFixing(Index1M,$H2720,TRUE,_xll.ohTrigger(RecalcTrigger,Trigger1M)),NA())</f>
        <v>1.1767469153628196E-2</v>
      </c>
      <c r="K2720" s="44">
        <f>IFERROR(_xll.qlIndexFixing(Index3M,H2720,TRUE,_xll.ohTrigger(RecalcTrigger,Trigger3M)),NA())</f>
        <v>1.2047459043838143E-2</v>
      </c>
      <c r="L2720" s="44">
        <f>IFERROR(_xll.qlIndexFixing(Index6M,$H2720,TRUE,_xll.ohTrigger(RecalcTrigger,Trigger6M)),NA())</f>
        <v>1.2689265104419823E-2</v>
      </c>
      <c r="M2720" s="183">
        <f>IFERROR(_xll.qlIndexFixing(Index1Y,$H2720,TRUE,_xll.ohTrigger(RecalcTrigger,Trigger1Y)),NA())</f>
        <v>1.2226535820795911E-2</v>
      </c>
      <c r="N2720" s="182">
        <f>IFERROR(_xll.qlIndexFixing(ONIndex1M,I2720,TRUE,_xll.ohTrigger(RecalcTrigger,Trigger1M)),NA())</f>
        <v>1.1770797548820155E-2</v>
      </c>
      <c r="O2720" s="44">
        <f>IFERROR(_xll.qlIndexFixing(ONIndex3M,I2720,TRUE,_xll.ohTrigger(RecalcTrigger,Trigger3M)),NA())</f>
        <v>1.2062674803345885E-2</v>
      </c>
      <c r="P2720" s="44">
        <f>IFERROR(_xll.qlIndexFixing(ONIndex6M,I2720,TRUE,_xll.ohTrigger(RecalcTrigger,Trigger6M)),NA())</f>
        <v>1.2932037187827206E-2</v>
      </c>
      <c r="Q2720" s="183">
        <f>IFERROR(_xll.qlIndexFixing(ONIndex1Y,I2720,TRUE,_xll.ohTrigger(RecalcTrigger,Trigger1Y)),NA())</f>
        <v>1.2339434351904544E-2</v>
      </c>
    </row>
    <row r="2721" spans="2:17" x14ac:dyDescent="0.2">
      <c r="B2721" s="39" t="s">
        <v>42</v>
      </c>
      <c r="D2721" s="42">
        <f>_xll.qlCalendarAdvance(Calendar,$D2720,B2721,"f",FALSE)</f>
        <v>58460</v>
      </c>
      <c r="E2721" s="177">
        <f>_xll.qlInterestRateIndexValueDate(IndexON,D2721)</f>
        <v>58460</v>
      </c>
      <c r="F2721" s="193">
        <f>IFERROR(_xll.qlIndexFixing(IndexON,D2721,TRUE,_xll.ohTrigger(RecalcTrigger,TriggerON)),NA())</f>
        <v>1.1791861397325576E-2</v>
      </c>
      <c r="H2721" s="42">
        <f>_xll.qlCalendarAdvance(Calendar,$H2720,B2721,"f",FALSE)</f>
        <v>58460</v>
      </c>
      <c r="I2721" s="177">
        <f>_xll.qlInterestRateIndexValueDate(Index1M,$H2721)</f>
        <v>58462</v>
      </c>
      <c r="J2721" s="182">
        <f>IFERROR(_xll.qlIndexFixing(Index1M,$H2721,TRUE,_xll.ohTrigger(RecalcTrigger,Trigger1M)),NA())</f>
        <v>1.176183839805639E-2</v>
      </c>
      <c r="K2721" s="44">
        <f>IFERROR(_xll.qlIndexFixing(Index3M,H2721,TRUE,_xll.ohTrigger(RecalcTrigger,Trigger3M)),NA())</f>
        <v>1.204183036554282E-2</v>
      </c>
      <c r="L2721" s="44">
        <f>IFERROR(_xll.qlIndexFixing(Index6M,$H2721,TRUE,_xll.ohTrigger(RecalcTrigger,Trigger6M)),NA())</f>
        <v>1.266567745284633E-2</v>
      </c>
      <c r="M2721" s="183">
        <f>IFERROR(_xll.qlIndexFixing(Index1Y,$H2721,TRUE,_xll.ohTrigger(RecalcTrigger,Trigger1Y)),NA())</f>
        <v>1.2219555502601363E-2</v>
      </c>
      <c r="N2721" s="182">
        <f>IFERROR(_xll.qlIndexFixing(ONIndex1M,I2721,TRUE,_xll.ohTrigger(RecalcTrigger,Trigger1M)),NA())</f>
        <v>1.1765115491435552E-2</v>
      </c>
      <c r="O2721" s="44">
        <f>IFERROR(_xll.qlIndexFixing(ONIndex3M,I2721,TRUE,_xll.ohTrigger(RecalcTrigger,Trigger3M)),NA())</f>
        <v>1.2056860362177346E-2</v>
      </c>
      <c r="P2721" s="44">
        <f>IFERROR(_xll.qlIndexFixing(ONIndex6M,I2721,TRUE,_xll.ohTrigger(RecalcTrigger,Trigger6M)),NA())</f>
        <v>1.2910080156993686E-2</v>
      </c>
      <c r="Q2721" s="183">
        <f>IFERROR(_xll.qlIndexFixing(ONIndex1Y,I2721,TRUE,_xll.ohTrigger(RecalcTrigger,Trigger1Y)),NA())</f>
        <v>1.2331238738596539E-2</v>
      </c>
    </row>
    <row r="2722" spans="2:17" x14ac:dyDescent="0.2">
      <c r="B2722" s="39" t="s">
        <v>42</v>
      </c>
      <c r="D2722" s="42">
        <f>_xll.qlCalendarAdvance(Calendar,$D2721,B2722,"f",FALSE)</f>
        <v>58467</v>
      </c>
      <c r="E2722" s="177">
        <f>_xll.qlInterestRateIndexValueDate(IndexON,D2722)</f>
        <v>58467</v>
      </c>
      <c r="F2722" s="193">
        <f>IFERROR(_xll.qlIndexFixing(IndexON,D2722,TRUE,_xll.ohTrigger(RecalcTrigger,TriggerON)),NA())</f>
        <v>1.178621768558763E-2</v>
      </c>
      <c r="H2722" s="42">
        <f>_xll.qlCalendarAdvance(Calendar,$H2721,B2722,"f",FALSE)</f>
        <v>58467</v>
      </c>
      <c r="I2722" s="177">
        <f>_xll.qlInterestRateIndexValueDate(Index1M,$H2722)</f>
        <v>58469</v>
      </c>
      <c r="J2722" s="182">
        <f>IFERROR(_xll.qlIndexFixing(Index1M,$H2722,TRUE,_xll.ohTrigger(RecalcTrigger,Trigger1M)),NA())</f>
        <v>1.1756857443554173E-2</v>
      </c>
      <c r="K2722" s="44">
        <f>IFERROR(_xll.qlIndexFixing(Index3M,H2722,TRUE,_xll.ohTrigger(RecalcTrigger,Trigger3M)),NA())</f>
        <v>1.2036236548805533E-2</v>
      </c>
      <c r="L2722" s="44">
        <f>IFERROR(_xll.qlIndexFixing(Index6M,$H2722,TRUE,_xll.ohTrigger(RecalcTrigger,Trigger6M)),NA())</f>
        <v>1.2641968738264869E-2</v>
      </c>
      <c r="M2722" s="183">
        <f>IFERROR(_xll.qlIndexFixing(Index1Y,$H2722,TRUE,_xll.ohTrigger(RecalcTrigger,Trigger1Y)),NA())</f>
        <v>1.2212627469544123E-2</v>
      </c>
      <c r="N2722" s="182">
        <f>IFERROR(_xll.qlIndexFixing(ONIndex1M,I2722,TRUE,_xll.ohTrigger(RecalcTrigger,Trigger1M)),NA())</f>
        <v>1.1759468072503054E-2</v>
      </c>
      <c r="O2722" s="44">
        <f>IFERROR(_xll.qlIndexFixing(ONIndex3M,I2722,TRUE,_xll.ohTrigger(RecalcTrigger,Trigger3M)),NA())</f>
        <v>1.2051080279285031E-2</v>
      </c>
      <c r="P2722" s="44">
        <f>IFERROR(_xll.qlIndexFixing(ONIndex6M,I2722,TRUE,_xll.ohTrigger(RecalcTrigger,Trigger6M)),NA())</f>
        <v>1.2888004535582809E-2</v>
      </c>
      <c r="Q2722" s="183">
        <f>IFERROR(_xll.qlIndexFixing(ONIndex1Y,I2722,TRUE,_xll.ohTrigger(RecalcTrigger,Trigger1Y)),NA())</f>
        <v>1.2323092249433287E-2</v>
      </c>
    </row>
    <row r="2723" spans="2:17" x14ac:dyDescent="0.2">
      <c r="B2723" s="39" t="s">
        <v>42</v>
      </c>
      <c r="D2723" s="42">
        <f>_xll.qlCalendarAdvance(Calendar,$D2722,B2723,"f",FALSE)</f>
        <v>58474</v>
      </c>
      <c r="E2723" s="177">
        <f>_xll.qlInterestRateIndexValueDate(IndexON,D2723)</f>
        <v>58474</v>
      </c>
      <c r="F2723" s="193">
        <f>IFERROR(_xll.qlIndexFixing(IndexON,D2723,TRUE,_xll.ohTrigger(RecalcTrigger,TriggerON)),NA())</f>
        <v>1.1780615410703632E-2</v>
      </c>
      <c r="H2723" s="42">
        <f>_xll.qlCalendarAdvance(Calendar,$H2722,B2723,"f",FALSE)</f>
        <v>58474</v>
      </c>
      <c r="I2723" s="177">
        <f>_xll.qlInterestRateIndexValueDate(Index1M,$H2723)</f>
        <v>58476</v>
      </c>
      <c r="J2723" s="182">
        <f>IFERROR(_xll.qlIndexFixing(Index1M,$H2723,TRUE,_xll.ohTrigger(RecalcTrigger,Trigger1M)),NA())</f>
        <v>1.1751289389732023E-2</v>
      </c>
      <c r="K2723" s="44">
        <f>IFERROR(_xll.qlIndexFixing(Index3M,H2723,TRUE,_xll.ohTrigger(RecalcTrigger,Trigger3M)),NA())</f>
        <v>1.2030867348634899E-2</v>
      </c>
      <c r="L2723" s="44">
        <f>IFERROR(_xll.qlIndexFixing(Index6M,$H2723,TRUE,_xll.ohTrigger(RecalcTrigger,Trigger6M)),NA())</f>
        <v>1.2618138803395972E-2</v>
      </c>
      <c r="M2723" s="183">
        <f>IFERROR(_xll.qlIndexFixing(Index1Y,$H2723,TRUE,_xll.ohTrigger(RecalcTrigger,Trigger1Y)),NA())</f>
        <v>1.2205751818036414E-2</v>
      </c>
      <c r="N2723" s="182">
        <f>IFERROR(_xll.qlIndexFixing(ONIndex1M,I2723,TRUE,_xll.ohTrigger(RecalcTrigger,Trigger1M)),NA())</f>
        <v>1.1753855359568632E-2</v>
      </c>
      <c r="O2723" s="44">
        <f>IFERROR(_xll.qlIndexFixing(ONIndex3M,I2723,TRUE,_xll.ohTrigger(RecalcTrigger,Trigger3M)),NA())</f>
        <v>1.2045334621655357E-2</v>
      </c>
      <c r="P2723" s="44">
        <f>IFERROR(_xll.qlIndexFixing(ONIndex6M,I2723,TRUE,_xll.ohTrigger(RecalcTrigger,Trigger6M)),NA())</f>
        <v>1.2865810163242841E-2</v>
      </c>
      <c r="Q2723" s="183">
        <f>IFERROR(_xll.qlIndexFixing(ONIndex1Y,I2723,TRUE,_xll.ohTrigger(RecalcTrigger,Trigger1Y)),NA())</f>
        <v>1.2314994980817673E-2</v>
      </c>
    </row>
    <row r="2724" spans="2:17" x14ac:dyDescent="0.2">
      <c r="B2724" s="39" t="s">
        <v>42</v>
      </c>
      <c r="D2724" s="42">
        <f>_xll.qlCalendarAdvance(Calendar,$D2723,B2724,"f",FALSE)</f>
        <v>58481</v>
      </c>
      <c r="E2724" s="177">
        <f>_xll.qlInterestRateIndexValueDate(IndexON,D2724)</f>
        <v>58481</v>
      </c>
      <c r="F2724" s="193">
        <f>IFERROR(_xll.qlIndexFixing(IndexON,D2724,TRUE,_xll.ohTrigger(RecalcTrigger,TriggerON)),NA())</f>
        <v>1.1775054652289896E-2</v>
      </c>
      <c r="H2724" s="42">
        <f>_xll.qlCalendarAdvance(Calendar,$H2723,B2724,"f",FALSE)</f>
        <v>58481</v>
      </c>
      <c r="I2724" s="177">
        <f>_xll.qlInterestRateIndexValueDate(Index1M,$H2724)</f>
        <v>58483</v>
      </c>
      <c r="J2724" s="182">
        <f>IFERROR(_xll.qlIndexFixing(Index1M,$H2724,TRUE,_xll.ohTrigger(RecalcTrigger,Trigger1M)),NA())</f>
        <v>1.1745756239669752E-2</v>
      </c>
      <c r="K2724" s="44">
        <f>IFERROR(_xll.qlIndexFixing(Index3M,H2724,TRUE,_xll.ohTrigger(RecalcTrigger,Trigger3M)),NA())</f>
        <v>1.202534112749376E-2</v>
      </c>
      <c r="L2724" s="44">
        <f>IFERROR(_xll.qlIndexFixing(Index6M,$H2724,TRUE,_xll.ohTrigger(RecalcTrigger,Trigger6M)),NA())</f>
        <v>1.259418749099268E-2</v>
      </c>
      <c r="M2724" s="183">
        <f>IFERROR(_xll.qlIndexFixing(Index1Y,$H2724,TRUE,_xll.ohTrigger(RecalcTrigger,Trigger1Y)),NA())</f>
        <v>1.2198928644497198E-2</v>
      </c>
      <c r="N2724" s="182">
        <f>IFERROR(_xll.qlIndexFixing(ONIndex1M,I2724,TRUE,_xll.ohTrigger(RecalcTrigger,Trigger1M)),NA())</f>
        <v>1.1748277419698638E-2</v>
      </c>
      <c r="O2724" s="44">
        <f>IFERROR(_xll.qlIndexFixing(ONIndex3M,I2724,TRUE,_xll.ohTrigger(RecalcTrigger,Trigger3M)),NA())</f>
        <v>1.2039623455795123E-2</v>
      </c>
      <c r="P2724" s="44">
        <f>IFERROR(_xll.qlIndexFixing(ONIndex6M,I2724,TRUE,_xll.ohTrigger(RecalcTrigger,Trigger6M)),NA())</f>
        <v>1.2843496879382243E-2</v>
      </c>
      <c r="Q2724" s="183">
        <f>IFERROR(_xll.qlIndexFixing(ONIndex1Y,I2724,TRUE,_xll.ohTrigger(RecalcTrigger,Trigger1Y)),NA())</f>
        <v>1.230694702899271E-2</v>
      </c>
    </row>
    <row r="2725" spans="2:17" x14ac:dyDescent="0.2">
      <c r="B2725" s="39" t="s">
        <v>42</v>
      </c>
      <c r="D2725" s="42">
        <f>_xll.qlCalendarAdvance(Calendar,$D2724,B2725,"f",FALSE)</f>
        <v>58488</v>
      </c>
      <c r="E2725" s="177">
        <f>_xll.qlInterestRateIndexValueDate(IndexON,D2725)</f>
        <v>58488</v>
      </c>
      <c r="F2725" s="193">
        <f>IFERROR(_xll.qlIndexFixing(IndexON,D2725,TRUE,_xll.ohTrigger(RecalcTrigger,TriggerON)),NA())</f>
        <v>1.1769535489722927E-2</v>
      </c>
      <c r="H2725" s="42">
        <f>_xll.qlCalendarAdvance(Calendar,$H2724,B2725,"f",FALSE)</f>
        <v>58488</v>
      </c>
      <c r="I2725" s="177">
        <f>_xll.qlInterestRateIndexValueDate(Index1M,$H2725)</f>
        <v>58490</v>
      </c>
      <c r="J2725" s="182">
        <f>IFERROR(_xll.qlIndexFixing(Index1M,$H2725,TRUE,_xll.ohTrigger(RecalcTrigger,Trigger1M)),NA())</f>
        <v>1.1740258060758976E-2</v>
      </c>
      <c r="K2725" s="44">
        <f>IFERROR(_xll.qlIndexFixing(Index3M,H2725,TRUE,_xll.ohTrigger(RecalcTrigger,Trigger3M)),NA())</f>
        <v>1.2019849962157991E-2</v>
      </c>
      <c r="L2725" s="44">
        <f>IFERROR(_xll.qlIndexFixing(Index6M,$H2725,TRUE,_xll.ohTrigger(RecalcTrigger,Trigger6M)),NA())</f>
        <v>1.2570114643835258E-2</v>
      </c>
      <c r="M2725" s="183">
        <f>IFERROR(_xll.qlIndexFixing(Index1Y,$H2725,TRUE,_xll.ohTrigger(RecalcTrigger,Trigger1Y)),NA())</f>
        <v>1.2192158045350213E-2</v>
      </c>
      <c r="N2725" s="182">
        <f>IFERROR(_xll.qlIndexFixing(ONIndex1M,I2725,TRUE,_xll.ohTrigger(RecalcTrigger,Trigger1M)),NA())</f>
        <v>1.1742734320598913E-2</v>
      </c>
      <c r="O2725" s="44">
        <f>IFERROR(_xll.qlIndexFixing(ONIndex3M,I2725,TRUE,_xll.ohTrigger(RecalcTrigger,Trigger3M)),NA())</f>
        <v>1.2033946848530874E-2</v>
      </c>
      <c r="P2725" s="44">
        <f>IFERROR(_xll.qlIndexFixing(ONIndex6M,I2725,TRUE,_xll.ohTrigger(RecalcTrigger,Trigger6M)),NA())</f>
        <v>1.2821064523329539E-2</v>
      </c>
      <c r="Q2725" s="183">
        <f>IFERROR(_xll.qlIndexFixing(ONIndex1Y,I2725,TRUE,_xll.ohTrigger(RecalcTrigger,Trigger1Y)),NA())</f>
        <v>1.2298948490041539E-2</v>
      </c>
    </row>
    <row r="2726" spans="2:17" x14ac:dyDescent="0.2">
      <c r="B2726" s="39" t="s">
        <v>42</v>
      </c>
      <c r="D2726" s="42">
        <f>_xll.qlCalendarAdvance(Calendar,$D2725,B2726,"f",FALSE)</f>
        <v>58495</v>
      </c>
      <c r="E2726" s="177">
        <f>_xll.qlInterestRateIndexValueDate(IndexON,D2726)</f>
        <v>58495</v>
      </c>
      <c r="F2726" s="193">
        <f>IFERROR(_xll.qlIndexFixing(IndexON,D2726,TRUE,_xll.ohTrigger(RecalcTrigger,TriggerON)),NA())</f>
        <v>1.1764058002059485E-2</v>
      </c>
      <c r="H2726" s="42">
        <f>_xll.qlCalendarAdvance(Calendar,$H2725,B2726,"f",FALSE)</f>
        <v>58495</v>
      </c>
      <c r="I2726" s="177">
        <f>_xll.qlInterestRateIndexValueDate(Index1M,$H2726)</f>
        <v>58497</v>
      </c>
      <c r="J2726" s="182">
        <f>IFERROR(_xll.qlIndexFixing(Index1M,$H2726,TRUE,_xll.ohTrigger(RecalcTrigger,Trigger1M)),NA())</f>
        <v>1.1734794920388543E-2</v>
      </c>
      <c r="K2726" s="44">
        <f>IFERROR(_xll.qlIndexFixing(Index3M,H2726,TRUE,_xll.ohTrigger(RecalcTrigger,Trigger3M)),NA())</f>
        <v>1.2014393919382194E-2</v>
      </c>
      <c r="L2726" s="44">
        <f>IFERROR(_xll.qlIndexFixing(Index6M,$H2726,TRUE,_xll.ohTrigger(RecalcTrigger,Trigger6M)),NA())</f>
        <v>1.2545920104736038E-2</v>
      </c>
      <c r="M2726" s="183">
        <f>IFERROR(_xll.qlIndexFixing(Index1Y,$H2726,TRUE,_xll.ohTrigger(RecalcTrigger,Trigger1Y)),NA())</f>
        <v>1.2185440117025497E-2</v>
      </c>
      <c r="N2726" s="182">
        <f>IFERROR(_xll.qlIndexFixing(ONIndex1M,I2726,TRUE,_xll.ohTrigger(RecalcTrigger,Trigger1M)),NA())</f>
        <v>1.1737226129415745E-2</v>
      </c>
      <c r="O2726" s="44">
        <f>IFERROR(_xll.qlIndexFixing(ONIndex3M,I2726,TRUE,_xll.ohTrigger(RecalcTrigger,Trigger3M)),NA())</f>
        <v>1.202830486636941E-2</v>
      </c>
      <c r="P2726" s="44">
        <f>IFERROR(_xll.qlIndexFixing(ONIndex6M,I2726,TRUE,_xll.ohTrigger(RecalcTrigger,Trigger6M)),NA())</f>
        <v>1.2798512934573125E-2</v>
      </c>
      <c r="Q2726" s="183">
        <f>IFERROR(_xll.qlIndexFixing(ONIndex1Y,I2726,TRUE,_xll.ohTrigger(RecalcTrigger,Trigger1Y)),NA())</f>
        <v>1.2290999460606855E-2</v>
      </c>
    </row>
    <row r="2727" spans="2:17" x14ac:dyDescent="0.2">
      <c r="B2727" s="39" t="s">
        <v>42</v>
      </c>
      <c r="D2727" s="42">
        <f>_xll.qlCalendarAdvance(Calendar,$D2726,B2727,"f",FALSE)</f>
        <v>58502</v>
      </c>
      <c r="E2727" s="177">
        <f>_xll.qlInterestRateIndexValueDate(IndexON,D2727)</f>
        <v>58502</v>
      </c>
      <c r="F2727" s="193">
        <f>IFERROR(_xll.qlIndexFixing(IndexON,D2727,TRUE,_xll.ohTrigger(RecalcTrigger,TriggerON)),NA())</f>
        <v>1.1758622268756014E-2</v>
      </c>
      <c r="H2727" s="42">
        <f>_xll.qlCalendarAdvance(Calendar,$H2726,B2727,"f",FALSE)</f>
        <v>58502</v>
      </c>
      <c r="I2727" s="177">
        <f>_xll.qlInterestRateIndexValueDate(Index1M,$H2727)</f>
        <v>58504</v>
      </c>
      <c r="J2727" s="182">
        <f>IFERROR(_xll.qlIndexFixing(Index1M,$H2727,TRUE,_xll.ohTrigger(RecalcTrigger,Trigger1M)),NA())</f>
        <v>1.1728786752231157E-2</v>
      </c>
      <c r="K2727" s="44">
        <f>IFERROR(_xll.qlIndexFixing(Index3M,H2727,TRUE,_xll.ohTrigger(RecalcTrigger,Trigger3M)),NA())</f>
        <v>1.200861260442484E-2</v>
      </c>
      <c r="L2727" s="44">
        <f>IFERROR(_xll.qlIndexFixing(Index6M,$H2727,TRUE,_xll.ohTrigger(RecalcTrigger,Trigger6M)),NA())</f>
        <v>1.2515348907331596E-2</v>
      </c>
      <c r="M2727" s="183">
        <f>IFERROR(_xll.qlIndexFixing(Index1Y,$H2727,TRUE,_xll.ohTrigger(RecalcTrigger,Trigger1Y)),NA())</f>
        <v>1.217948445537818E-2</v>
      </c>
      <c r="N2727" s="182">
        <f>IFERROR(_xll.qlIndexFixing(ONIndex1M,I2727,TRUE,_xll.ohTrigger(RecalcTrigger,Trigger1M)),NA())</f>
        <v>1.1731752913615168E-2</v>
      </c>
      <c r="O2727" s="44">
        <f>IFERROR(_xll.qlIndexFixing(ONIndex3M,I2727,TRUE,_xll.ohTrigger(RecalcTrigger,Trigger3M)),NA())</f>
        <v>1.2022697576297148E-2</v>
      </c>
      <c r="P2727" s="44">
        <f>IFERROR(_xll.qlIndexFixing(ONIndex6M,I2727,TRUE,_xll.ohTrigger(RecalcTrigger,Trigger6M)),NA())</f>
        <v>1.2775841952681333E-2</v>
      </c>
      <c r="Q2727" s="183">
        <f>IFERROR(_xll.qlIndexFixing(ONIndex1Y,I2727,TRUE,_xll.ohTrigger(RecalcTrigger,Trigger1Y)),NA())</f>
        <v>1.2283100036771799E-2</v>
      </c>
    </row>
    <row r="2728" spans="2:17" x14ac:dyDescent="0.2">
      <c r="B2728" s="39" t="s">
        <v>42</v>
      </c>
      <c r="D2728" s="42">
        <f>_xll.qlCalendarAdvance(Calendar,$D2727,B2728,"f",FALSE)</f>
        <v>58509</v>
      </c>
      <c r="E2728" s="177">
        <f>_xll.qlInterestRateIndexValueDate(IndexON,D2728)</f>
        <v>58509</v>
      </c>
      <c r="F2728" s="193">
        <f>IFERROR(_xll.qlIndexFixing(IndexON,D2728,TRUE,_xll.ohTrigger(RecalcTrigger,TriggerON)),NA())</f>
        <v>1.1753228369268953E-2</v>
      </c>
      <c r="H2728" s="42">
        <f>_xll.qlCalendarAdvance(Calendar,$H2727,B2728,"f",FALSE)</f>
        <v>58509</v>
      </c>
      <c r="I2728" s="177">
        <f>_xll.qlInterestRateIndexValueDate(Index1M,$H2728)</f>
        <v>58511</v>
      </c>
      <c r="J2728" s="182">
        <f>IFERROR(_xll.qlIndexFixing(Index1M,$H2728,TRUE,_xll.ohTrigger(RecalcTrigger,Trigger1M)),NA())</f>
        <v>1.172340092152474E-2</v>
      </c>
      <c r="K2728" s="44">
        <f>IFERROR(_xll.qlIndexFixing(Index3M,H2728,TRUE,_xll.ohTrigger(RecalcTrigger,Trigger3M)),NA())</f>
        <v>1.200323171142584E-2</v>
      </c>
      <c r="L2728" s="44">
        <f>IFERROR(_xll.qlIndexFixing(Index6M,$H2728,TRUE,_xll.ohTrigger(RecalcTrigger,Trigger6M)),NA())</f>
        <v>1.2490872035492543E-2</v>
      </c>
      <c r="M2728" s="183">
        <f>IFERROR(_xll.qlIndexFixing(Index1Y,$H2728,TRUE,_xll.ohTrigger(RecalcTrigger,Trigger1Y)),NA())</f>
        <v>1.2172861308246513E-2</v>
      </c>
      <c r="N2728" s="182">
        <f>IFERROR(_xll.qlIndexFixing(ONIndex1M,I2728,TRUE,_xll.ohTrigger(RecalcTrigger,Trigger1M)),NA())</f>
        <v>1.1726314740583277E-2</v>
      </c>
      <c r="O2728" s="44">
        <f>IFERROR(_xll.qlIndexFixing(ONIndex3M,I2728,TRUE,_xll.ohTrigger(RecalcTrigger,Trigger3M)),NA())</f>
        <v>1.2017125044740951E-2</v>
      </c>
      <c r="P2728" s="44">
        <f>IFERROR(_xll.qlIndexFixing(ONIndex6M,I2728,TRUE,_xll.ohTrigger(RecalcTrigger,Trigger6M)),NA())</f>
        <v>1.2753051416822814E-2</v>
      </c>
      <c r="Q2728" s="183">
        <f>IFERROR(_xll.qlIndexFixing(ONIndex1Y,I2728,TRUE,_xll.ohTrigger(RecalcTrigger,Trigger1Y)),NA())</f>
        <v>1.2275250314859321E-2</v>
      </c>
    </row>
    <row r="2729" spans="2:17" x14ac:dyDescent="0.2">
      <c r="B2729" s="39" t="s">
        <v>42</v>
      </c>
      <c r="D2729" s="42">
        <f>_xll.qlCalendarAdvance(Calendar,$D2728,B2729,"f",FALSE)</f>
        <v>58516</v>
      </c>
      <c r="E2729" s="177">
        <f>_xll.qlInterestRateIndexValueDate(IndexON,D2729)</f>
        <v>58516</v>
      </c>
      <c r="F2729" s="193">
        <f>IFERROR(_xll.qlIndexFixing(IndexON,D2729,TRUE,_xll.ohTrigger(RecalcTrigger,TriggerON)),NA())</f>
        <v>1.1747876382814937E-2</v>
      </c>
      <c r="H2729" s="42">
        <f>_xll.qlCalendarAdvance(Calendar,$H2728,B2729,"f",FALSE)</f>
        <v>58516</v>
      </c>
      <c r="I2729" s="177">
        <f>_xll.qlInterestRateIndexValueDate(Index1M,$H2729)</f>
        <v>58518</v>
      </c>
      <c r="J2729" s="182">
        <f>IFERROR(_xll.qlIndexFixing(Index1M,$H2729,TRUE,_xll.ohTrigger(RecalcTrigger,Trigger1M)),NA())</f>
        <v>1.1717862105254637E-2</v>
      </c>
      <c r="K2729" s="44">
        <f>IFERROR(_xll.qlIndexFixing(Index3M,H2729,TRUE,_xll.ohTrigger(RecalcTrigger,Trigger3M)),NA())</f>
        <v>1.1997886153307947E-2</v>
      </c>
      <c r="L2729" s="44">
        <f>IFERROR(_xll.qlIndexFixing(Index6M,$H2729,TRUE,_xll.ohTrigger(RecalcTrigger,Trigger6M)),NA())</f>
        <v>1.246627294520093E-2</v>
      </c>
      <c r="M2729" s="183">
        <f>IFERROR(_xll.qlIndexFixing(Index1Y,$H2729,TRUE,_xll.ohTrigger(RecalcTrigger,Trigger1Y)),NA())</f>
        <v>1.2166291094895604E-2</v>
      </c>
      <c r="N2729" s="182">
        <f>IFERROR(_xll.qlIndexFixing(ONIndex1M,I2729,TRUE,_xll.ohTrigger(RecalcTrigger,Trigger1M)),NA())</f>
        <v>1.1720911677546297E-2</v>
      </c>
      <c r="O2729" s="44">
        <f>IFERROR(_xll.qlIndexFixing(ONIndex3M,I2729,TRUE,_xll.ohTrigger(RecalcTrigger,Trigger3M)),NA())</f>
        <v>1.2011587338367491E-2</v>
      </c>
      <c r="P2729" s="44">
        <f>IFERROR(_xll.qlIndexFixing(ONIndex6M,I2729,TRUE,_xll.ohTrigger(RecalcTrigger,Trigger6M)),NA())</f>
        <v>1.27301411665659E-2</v>
      </c>
      <c r="Q2729" s="183">
        <f>IFERROR(_xll.qlIndexFixing(ONIndex1Y,I2729,TRUE,_xll.ohTrigger(RecalcTrigger,Trigger1Y)),NA())</f>
        <v>1.2267450391352241E-2</v>
      </c>
    </row>
    <row r="2730" spans="2:17" x14ac:dyDescent="0.2">
      <c r="B2730" s="39" t="s">
        <v>42</v>
      </c>
      <c r="D2730" s="42">
        <f>_xll.qlCalendarAdvance(Calendar,$D2729,B2730,"f",FALSE)</f>
        <v>58523</v>
      </c>
      <c r="E2730" s="177">
        <f>_xll.qlInterestRateIndexValueDate(IndexON,D2730)</f>
        <v>58523</v>
      </c>
      <c r="F2730" s="193">
        <f>IFERROR(_xll.qlIndexFixing(IndexON,D2730,TRUE,_xll.ohTrigger(RecalcTrigger,TriggerON)),NA())</f>
        <v>1.174256638877047E-2</v>
      </c>
      <c r="H2730" s="42">
        <f>_xll.qlCalendarAdvance(Calendar,$H2729,B2730,"f",FALSE)</f>
        <v>58523</v>
      </c>
      <c r="I2730" s="177">
        <f>_xll.qlInterestRateIndexValueDate(Index1M,$H2730)</f>
        <v>58525</v>
      </c>
      <c r="J2730" s="182">
        <f>IFERROR(_xll.qlIndexFixing(Index1M,$H2730,TRUE,_xll.ohTrigger(RecalcTrigger,Trigger1M)),NA())</f>
        <v>1.1712735104023042E-2</v>
      </c>
      <c r="K2730" s="44">
        <f>IFERROR(_xll.qlIndexFixing(Index3M,H2730,TRUE,_xll.ohTrigger(RecalcTrigger,Trigger3M)),NA())</f>
        <v>1.199257599683428E-2</v>
      </c>
      <c r="L2730" s="44">
        <f>IFERROR(_xll.qlIndexFixing(Index6M,$H2730,TRUE,_xll.ohTrigger(RecalcTrigger,Trigger6M)),NA())</f>
        <v>1.2441551608327855E-2</v>
      </c>
      <c r="M2730" s="183">
        <f>IFERROR(_xll.qlIndexFixing(Index1Y,$H2730,TRUE,_xll.ohTrigger(RecalcTrigger,Trigger1Y)),NA())</f>
        <v>1.2159773911775201E-2</v>
      </c>
      <c r="N2730" s="182">
        <f>IFERROR(_xll.qlIndexFixing(ONIndex1M,I2730,TRUE,_xll.ohTrigger(RecalcTrigger,Trigger1M)),NA())</f>
        <v>1.1715543792290006E-2</v>
      </c>
      <c r="O2730" s="44">
        <f>IFERROR(_xll.qlIndexFixing(ONIndex3M,I2730,TRUE,_xll.ohTrigger(RecalcTrigger,Trigger3M)),NA())</f>
        <v>1.2006084524323057E-2</v>
      </c>
      <c r="P2730" s="44">
        <f>IFERROR(_xll.qlIndexFixing(ONIndex6M,I2730,TRUE,_xll.ohTrigger(RecalcTrigger,Trigger6M)),NA())</f>
        <v>1.2707111041558861E-2</v>
      </c>
      <c r="Q2730" s="183">
        <f>IFERROR(_xll.qlIndexFixing(ONIndex1Y,I2730,TRUE,_xll.ohTrigger(RecalcTrigger,Trigger1Y)),NA())</f>
        <v>1.2259700362413639E-2</v>
      </c>
    </row>
    <row r="2731" spans="2:17" x14ac:dyDescent="0.2">
      <c r="B2731" s="39" t="s">
        <v>42</v>
      </c>
      <c r="D2731" s="42">
        <f>_xll.qlCalendarAdvance(Calendar,$D2730,B2731,"f",FALSE)</f>
        <v>58530</v>
      </c>
      <c r="E2731" s="177">
        <f>_xll.qlInterestRateIndexValueDate(IndexON,D2731)</f>
        <v>58530</v>
      </c>
      <c r="F2731" s="193">
        <f>IFERROR(_xll.qlIndexFixing(IndexON,D2731,TRUE,_xll.ohTrigger(RecalcTrigger,TriggerON)),NA())</f>
        <v>1.1737298466512058E-2</v>
      </c>
      <c r="H2731" s="42">
        <f>_xll.qlCalendarAdvance(Calendar,$H2730,B2731,"f",FALSE)</f>
        <v>58530</v>
      </c>
      <c r="I2731" s="177">
        <f>_xll.qlInterestRateIndexValueDate(Index1M,$H2731)</f>
        <v>58532</v>
      </c>
      <c r="J2731" s="182">
        <f>IFERROR(_xll.qlIndexFixing(Index1M,$H2731,TRUE,_xll.ohTrigger(RecalcTrigger,Trigger1M)),NA())</f>
        <v>1.1707455252012444E-2</v>
      </c>
      <c r="K2731" s="44">
        <f>IFERROR(_xll.qlIndexFixing(Index3M,H2731,TRUE,_xll.ohTrigger(RecalcTrigger,Trigger3M)),NA())</f>
        <v>1.1987471983113685E-2</v>
      </c>
      <c r="L2731" s="44">
        <f>IFERROR(_xll.qlIndexFixing(Index6M,$H2731,TRUE,_xll.ohTrigger(RecalcTrigger,Trigger6M)),NA())</f>
        <v>1.2421517375350778E-2</v>
      </c>
      <c r="M2731" s="183">
        <f>IFERROR(_xll.qlIndexFixing(Index1Y,$H2731,TRUE,_xll.ohTrigger(RecalcTrigger,Trigger1Y)),NA())</f>
        <v>1.2153309855342506E-2</v>
      </c>
      <c r="N2731" s="182">
        <f>IFERROR(_xll.qlIndexFixing(ONIndex1M,I2731,TRUE,_xll.ohTrigger(RecalcTrigger,Trigger1M)),NA())</f>
        <v>1.1710211151640948E-2</v>
      </c>
      <c r="O2731" s="44">
        <f>IFERROR(_xll.qlIndexFixing(ONIndex3M,I2731,TRUE,_xll.ohTrigger(RecalcTrigger,Trigger3M)),NA())</f>
        <v>1.2000616668954578E-2</v>
      </c>
      <c r="P2731" s="44">
        <f>IFERROR(_xll.qlIndexFixing(ONIndex6M,I2731,TRUE,_xll.ohTrigger(RecalcTrigger,Trigger6M)),NA())</f>
        <v>1.268396088089041E-2</v>
      </c>
      <c r="Q2731" s="183">
        <f>IFERROR(_xll.qlIndexFixing(ONIndex1Y,I2731,TRUE,_xll.ohTrigger(RecalcTrigger,Trigger1Y)),NA())</f>
        <v>1.2252000324366463E-2</v>
      </c>
    </row>
    <row r="2732" spans="2:17" x14ac:dyDescent="0.2">
      <c r="B2732" s="39" t="s">
        <v>42</v>
      </c>
      <c r="D2732" s="42">
        <f>_xll.qlCalendarAdvance(Calendar,$D2731,B2732,"f",FALSE)</f>
        <v>58537</v>
      </c>
      <c r="E2732" s="177">
        <f>_xll.qlInterestRateIndexValueDate(IndexON,D2732)</f>
        <v>58537</v>
      </c>
      <c r="F2732" s="193">
        <f>IFERROR(_xll.qlIndexFixing(IndexON,D2732,TRUE,_xll.ohTrigger(RecalcTrigger,TriggerON)),NA())</f>
        <v>1.1732072695336271E-2</v>
      </c>
      <c r="H2732" s="42">
        <f>_xll.qlCalendarAdvance(Calendar,$H2731,B2732,"f",FALSE)</f>
        <v>58537</v>
      </c>
      <c r="I2732" s="177">
        <f>_xll.qlInterestRateIndexValueDate(Index1M,$H2732)</f>
        <v>58539</v>
      </c>
      <c r="J2732" s="182">
        <f>IFERROR(_xll.qlIndexFixing(Index1M,$H2732,TRUE,_xll.ohTrigger(RecalcTrigger,Trigger1M)),NA())</f>
        <v>1.1702210861020967E-2</v>
      </c>
      <c r="K2732" s="44">
        <f>IFERROR(_xll.qlIndexFixing(Index3M,H2732,TRUE,_xll.ohTrigger(RecalcTrigger,Trigger3M)),NA())</f>
        <v>1.1982230453599967E-2</v>
      </c>
      <c r="L2732" s="44">
        <f>IFERROR(_xll.qlIndexFixing(Index6M,$H2732,TRUE,_xll.ohTrigger(RecalcTrigger,Trigger6M)),NA())</f>
        <v>1.2396591366213395E-2</v>
      </c>
      <c r="M2732" s="183">
        <f>IFERROR(_xll.qlIndexFixing(Index1Y,$H2732,TRUE,_xll.ohTrigger(RecalcTrigger,Trigger1Y)),NA())</f>
        <v>1.2146026401604785E-2</v>
      </c>
      <c r="N2732" s="182">
        <f>IFERROR(_xll.qlIndexFixing(ONIndex1M,I2732,TRUE,_xll.ohTrigger(RecalcTrigger,Trigger1M)),NA())</f>
        <v>1.1704913823304963E-2</v>
      </c>
      <c r="O2732" s="44">
        <f>IFERROR(_xll.qlIndexFixing(ONIndex3M,I2732,TRUE,_xll.ohTrigger(RecalcTrigger,Trigger3M)),NA())</f>
        <v>1.1995183838848789E-2</v>
      </c>
      <c r="P2732" s="44">
        <f>IFERROR(_xll.qlIndexFixing(ONIndex6M,I2732,TRUE,_xll.ohTrigger(RecalcTrigger,Trigger6M)),NA())</f>
        <v>1.2660690524048945E-2</v>
      </c>
      <c r="Q2732" s="183">
        <f>IFERROR(_xll.qlIndexFixing(ONIndex1Y,I2732,TRUE,_xll.ohTrigger(RecalcTrigger,Trigger1Y)),NA())</f>
        <v>1.2244350373533663E-2</v>
      </c>
    </row>
    <row r="2733" spans="2:17" x14ac:dyDescent="0.2">
      <c r="B2733" s="39" t="s">
        <v>42</v>
      </c>
      <c r="D2733" s="42">
        <f>_xll.qlCalendarAdvance(Calendar,$D2732,B2733,"f",FALSE)</f>
        <v>58544</v>
      </c>
      <c r="E2733" s="177">
        <f>_xll.qlInterestRateIndexValueDate(IndexON,D2733)</f>
        <v>58544</v>
      </c>
      <c r="F2733" s="193">
        <f>IFERROR(_xll.qlIndexFixing(IndexON,D2733,TRUE,_xll.ohTrigger(RecalcTrigger,TriggerON)),NA())</f>
        <v>1.1726889154619613E-2</v>
      </c>
      <c r="H2733" s="42">
        <f>_xll.qlCalendarAdvance(Calendar,$H2732,B2733,"f",FALSE)</f>
        <v>58544</v>
      </c>
      <c r="I2733" s="177">
        <f>_xll.qlInterestRateIndexValueDate(Index1M,$H2733)</f>
        <v>58546</v>
      </c>
      <c r="J2733" s="182">
        <f>IFERROR(_xll.qlIndexFixing(Index1M,$H2733,TRUE,_xll.ohTrigger(RecalcTrigger,Trigger1M)),NA())</f>
        <v>1.16970019984447E-2</v>
      </c>
      <c r="K2733" s="44">
        <f>IFERROR(_xll.qlIndexFixing(Index3M,H2733,TRUE,_xll.ohTrigger(RecalcTrigger,Trigger3M)),NA())</f>
        <v>1.1977024519985224E-2</v>
      </c>
      <c r="L2733" s="44">
        <f>IFERROR(_xll.qlIndexFixing(Index6M,$H2733,TRUE,_xll.ohTrigger(RecalcTrigger,Trigger6M)),NA())</f>
        <v>1.2371562545295065E-2</v>
      </c>
      <c r="M2733" s="183">
        <f>IFERROR(_xll.qlIndexFixing(Index1Y,$H2733,TRUE,_xll.ohTrigger(RecalcTrigger,Trigger1Y)),NA())</f>
        <v>1.2140541508395965E-2</v>
      </c>
      <c r="N2733" s="182">
        <f>IFERROR(_xll.qlIndexFixing(ONIndex1M,I2733,TRUE,_xll.ohTrigger(RecalcTrigger,Trigger1M)),NA())</f>
        <v>1.1698154968389218E-2</v>
      </c>
      <c r="O2733" s="44">
        <f>IFERROR(_xll.qlIndexFixing(ONIndex3M,I2733,TRUE,_xll.ohTrigger(RecalcTrigger,Trigger3M)),NA())</f>
        <v>1.1988250345069673E-2</v>
      </c>
      <c r="P2733" s="44">
        <f>IFERROR(_xll.qlIndexFixing(ONIndex6M,I2733,TRUE,_xll.ohTrigger(RecalcTrigger,Trigger6M)),NA())</f>
        <v>1.2630594620839375E-2</v>
      </c>
      <c r="Q2733" s="183">
        <f>IFERROR(_xll.qlIndexFixing(ONIndex1Y,I2733,TRUE,_xll.ohTrigger(RecalcTrigger,Trigger1Y)),NA())</f>
        <v>1.223458847496417E-2</v>
      </c>
    </row>
    <row r="2734" spans="2:17" x14ac:dyDescent="0.2">
      <c r="B2734" s="39" t="s">
        <v>42</v>
      </c>
      <c r="D2734" s="42">
        <f>_xll.qlCalendarAdvance(Calendar,$D2733,B2734,"f",FALSE)</f>
        <v>58551</v>
      </c>
      <c r="E2734" s="177">
        <f>_xll.qlInterestRateIndexValueDate(IndexON,D2734)</f>
        <v>58551</v>
      </c>
      <c r="F2734" s="193">
        <f>IFERROR(_xll.qlIndexFixing(IndexON,D2734,TRUE,_xll.ohTrigger(RecalcTrigger,TriggerON)),NA())</f>
        <v>1.1721747923658654E-2</v>
      </c>
      <c r="H2734" s="42">
        <f>_xll.qlCalendarAdvance(Calendar,$H2733,B2734,"f",FALSE)</f>
        <v>58551</v>
      </c>
      <c r="I2734" s="177">
        <f>_xll.qlInterestRateIndexValueDate(Index1M,$H2734)</f>
        <v>58553</v>
      </c>
      <c r="J2734" s="182">
        <f>IFERROR(_xll.qlIndexFixing(Index1M,$H2734,TRUE,_xll.ohTrigger(RecalcTrigger,Trigger1M)),NA())</f>
        <v>1.1691828731674736E-2</v>
      </c>
      <c r="K2734" s="44">
        <f>IFERROR(_xll.qlIndexFixing(Index3M,H2734,TRUE,_xll.ohTrigger(RecalcTrigger,Trigger3M)),NA())</f>
        <v>1.1971854249030998E-2</v>
      </c>
      <c r="L2734" s="44">
        <f>IFERROR(_xll.qlIndexFixing(Index6M,$H2734,TRUE,_xll.ohTrigger(RecalcTrigger,Trigger6M)),NA())</f>
        <v>1.234644077638339E-2</v>
      </c>
      <c r="M2734" s="183">
        <f>IFERROR(_xll.qlIndexFixing(Index1Y,$H2734,TRUE,_xll.ohTrigger(RecalcTrigger,Trigger1Y)),NA())</f>
        <v>1.2134237410824769E-2</v>
      </c>
      <c r="N2734" s="182">
        <f>IFERROR(_xll.qlIndexFixing(ONIndex1M,I2734,TRUE,_xll.ohTrigger(RecalcTrigger,Trigger1M)),NA())</f>
        <v>1.1694425372876793E-2</v>
      </c>
      <c r="O2734" s="44">
        <f>IFERROR(_xll.qlIndexFixing(ONIndex3M,I2734,TRUE,_xll.ohTrigger(RecalcTrigger,Trigger3M)),NA())</f>
        <v>1.1984423521971266E-2</v>
      </c>
      <c r="P2734" s="44">
        <f>IFERROR(_xll.qlIndexFixing(ONIndex6M,I2734,TRUE,_xll.ohTrigger(RecalcTrigger,Trigger6M)),NA())</f>
        <v>1.2613788579960428E-2</v>
      </c>
      <c r="Q2734" s="183">
        <f>IFERROR(_xll.qlIndexFixing(ONIndex1Y,I2734,TRUE,_xll.ohTrigger(RecalcTrigger,Trigger1Y)),NA())</f>
        <v>1.2229201118723054E-2</v>
      </c>
    </row>
    <row r="2735" spans="2:17" x14ac:dyDescent="0.2">
      <c r="B2735" s="39" t="s">
        <v>42</v>
      </c>
      <c r="D2735" s="42">
        <f>_xll.qlCalendarAdvance(Calendar,$D2734,B2735,"f",FALSE)</f>
        <v>58558</v>
      </c>
      <c r="E2735" s="177">
        <f>_xll.qlInterestRateIndexValueDate(IndexON,D2735)</f>
        <v>58558</v>
      </c>
      <c r="F2735" s="193">
        <f>IFERROR(_xll.qlIndexFixing(IndexON,D2735,TRUE,_xll.ohTrigger(RecalcTrigger,TriggerON)),NA())</f>
        <v>1.1716649081989772E-2</v>
      </c>
      <c r="H2735" s="42">
        <f>_xll.qlCalendarAdvance(Calendar,$H2734,B2735,"f",FALSE)</f>
        <v>58558</v>
      </c>
      <c r="I2735" s="177">
        <f>_xll.qlInterestRateIndexValueDate(Index1M,$H2735)</f>
        <v>58560</v>
      </c>
      <c r="J2735" s="182">
        <f>IFERROR(_xll.qlIndexFixing(Index1M,$H2735,TRUE,_xll.ohTrigger(RecalcTrigger,Trigger1M)),NA())</f>
        <v>1.1686691128107163E-2</v>
      </c>
      <c r="K2735" s="44">
        <f>IFERROR(_xll.qlIndexFixing(Index3M,H2735,TRUE,_xll.ohTrigger(RecalcTrigger,Trigger3M)),NA())</f>
        <v>1.1966719707500587E-2</v>
      </c>
      <c r="L2735" s="44">
        <f>IFERROR(_xll.qlIndexFixing(Index6M,$H2735,TRUE,_xll.ohTrigger(RecalcTrigger,Trigger6M)),NA())</f>
        <v>1.2321235939781284E-2</v>
      </c>
      <c r="M2735" s="183">
        <f>IFERROR(_xll.qlIndexFixing(Index1Y,$H2735,TRUE,_xll.ohTrigger(RecalcTrigger,Trigger1Y)),NA())</f>
        <v>1.2127986825827452E-2</v>
      </c>
      <c r="N2735" s="182">
        <f>IFERROR(_xll.qlIndexFixing(ONIndex1M,I2735,TRUE,_xll.ohTrigger(RecalcTrigger,Trigger1M)),NA())</f>
        <v>1.1689234385556801E-2</v>
      </c>
      <c r="O2735" s="44">
        <f>IFERROR(_xll.qlIndexFixing(ONIndex3M,I2735,TRUE,_xll.ohTrigger(RecalcTrigger,Trigger3M)),NA())</f>
        <v>1.1979096168532877E-2</v>
      </c>
      <c r="P2735" s="44">
        <f>IFERROR(_xll.qlIndexFixing(ONIndex6M,I2735,TRUE,_xll.ohTrigger(RecalcTrigger,Trigger6M)),NA())</f>
        <v>1.2590156671370423E-2</v>
      </c>
      <c r="Q2735" s="183">
        <f>IFERROR(_xll.qlIndexFixing(ONIndex1Y,I2735,TRUE,_xll.ohTrigger(RecalcTrigger,Trigger1Y)),NA())</f>
        <v>1.2221702007391144E-2</v>
      </c>
    </row>
    <row r="2736" spans="2:17" x14ac:dyDescent="0.2">
      <c r="B2736" s="39" t="s">
        <v>42</v>
      </c>
      <c r="D2736" s="42">
        <f>_xll.qlCalendarAdvance(Calendar,$D2735,B2736,"f",FALSE)</f>
        <v>58565</v>
      </c>
      <c r="E2736" s="177">
        <f>_xll.qlInterestRateIndexValueDate(IndexON,D2736)</f>
        <v>58565</v>
      </c>
      <c r="F2736" s="193">
        <f>IFERROR(_xll.qlIndexFixing(IndexON,D2736,TRUE,_xll.ohTrigger(RecalcTrigger,TriggerON)),NA())</f>
        <v>1.1711592708589791E-2</v>
      </c>
      <c r="H2736" s="42">
        <f>_xll.qlCalendarAdvance(Calendar,$H2735,B2736,"f",FALSE)</f>
        <v>58565</v>
      </c>
      <c r="I2736" s="177">
        <f>_xll.qlInterestRateIndexValueDate(Index1M,$H2736)</f>
        <v>58567</v>
      </c>
      <c r="J2736" s="182">
        <f>IFERROR(_xll.qlIndexFixing(Index1M,$H2736,TRUE,_xll.ohTrigger(RecalcTrigger,Trigger1M)),NA())</f>
        <v>1.168158925513807E-2</v>
      </c>
      <c r="K2736" s="44">
        <f>IFERROR(_xll.qlIndexFixing(Index3M,H2736,TRUE,_xll.ohTrigger(RecalcTrigger,Trigger3M)),NA())</f>
        <v>1.1961462231124338E-2</v>
      </c>
      <c r="L2736" s="44">
        <f>IFERROR(_xll.qlIndexFixing(Index6M,$H2736,TRUE,_xll.ohTrigger(RecalcTrigger,Trigger6M)),NA())</f>
        <v>1.2291079963155137E-2</v>
      </c>
      <c r="M2736" s="183">
        <f>IFERROR(_xll.qlIndexFixing(Index1Y,$H2736,TRUE,_xll.ohTrigger(RecalcTrigger,Trigger1Y)),NA())</f>
        <v>1.212178984989034E-2</v>
      </c>
      <c r="N2736" s="182">
        <f>IFERROR(_xll.qlIndexFixing(ONIndex1M,I2736,TRUE,_xll.ohTrigger(RecalcTrigger,Trigger1M)),NA())</f>
        <v>1.1684078979934398E-2</v>
      </c>
      <c r="O2736" s="44">
        <f>IFERROR(_xll.qlIndexFixing(ONIndex3M,I2736,TRUE,_xll.ohTrigger(RecalcTrigger,Trigger3M)),NA())</f>
        <v>1.1973804107183739E-2</v>
      </c>
      <c r="P2736" s="44">
        <f>IFERROR(_xll.qlIndexFixing(ONIndex6M,I2736,TRUE,_xll.ohTrigger(RecalcTrigger,Trigger6M)),NA())</f>
        <v>1.2566403924481051E-2</v>
      </c>
      <c r="Q2736" s="183">
        <f>IFERROR(_xll.qlIndexFixing(ONIndex1Y,I2736,TRUE,_xll.ohTrigger(RecalcTrigger,Trigger1Y)),NA())</f>
        <v>1.2214253368485473E-2</v>
      </c>
    </row>
    <row r="2737" spans="2:17" x14ac:dyDescent="0.2">
      <c r="B2737" s="39" t="s">
        <v>42</v>
      </c>
      <c r="D2737" s="42">
        <f>_xll.qlCalendarAdvance(Calendar,$D2736,B2737,"f",FALSE)</f>
        <v>58572</v>
      </c>
      <c r="E2737" s="177">
        <f>_xll.qlInterestRateIndexValueDate(IndexON,D2737)</f>
        <v>58572</v>
      </c>
      <c r="F2737" s="193">
        <f>IFERROR(_xll.qlIndexFixing(IndexON,D2737,TRUE,_xll.ohTrigger(RecalcTrigger,TriggerON)),NA())</f>
        <v>1.1706578883075025E-2</v>
      </c>
      <c r="H2737" s="42">
        <f>_xll.qlCalendarAdvance(Calendar,$H2736,B2737,"f",FALSE)</f>
        <v>58572</v>
      </c>
      <c r="I2737" s="177">
        <f>_xll.qlInterestRateIndexValueDate(Index1M,$H2737)</f>
        <v>58574</v>
      </c>
      <c r="J2737" s="182">
        <f>IFERROR(_xll.qlIndexFixing(Index1M,$H2737,TRUE,_xll.ohTrigger(RecalcTrigger,Trigger1M)),NA())</f>
        <v>1.1676523180163545E-2</v>
      </c>
      <c r="K2737" s="44">
        <f>IFERROR(_xll.qlIndexFixing(Index3M,H2737,TRUE,_xll.ohTrigger(RecalcTrigger,Trigger3M)),NA())</f>
        <v>1.1956401755482333E-2</v>
      </c>
      <c r="L2737" s="44">
        <f>IFERROR(_xll.qlIndexFixing(Index6M,$H2737,TRUE,_xll.ohTrigger(RecalcTrigger,Trigger6M)),NA())</f>
        <v>1.2265734483984648E-2</v>
      </c>
      <c r="M2737" s="183">
        <f>IFERROR(_xll.qlIndexFixing(Index1Y,$H2737,TRUE,_xll.ohTrigger(RecalcTrigger,Trigger1Y)),NA())</f>
        <v>1.2115646579506983E-2</v>
      </c>
      <c r="N2737" s="182">
        <f>IFERROR(_xll.qlIndexFixing(ONIndex1M,I2737,TRUE,_xll.ohTrigger(RecalcTrigger,Trigger1M)),NA())</f>
        <v>1.167895922339568E-2</v>
      </c>
      <c r="O2737" s="44">
        <f>IFERROR(_xll.qlIndexFixing(ONIndex3M,I2737,TRUE,_xll.ohTrigger(RecalcTrigger,Trigger3M)),NA())</f>
        <v>1.1968547404830332E-2</v>
      </c>
      <c r="P2737" s="44">
        <f>IFERROR(_xll.qlIndexFixing(ONIndex6M,I2737,TRUE,_xll.ohTrigger(RecalcTrigger,Trigger6M)),NA())</f>
        <v>1.2542530178620837E-2</v>
      </c>
      <c r="Q2737" s="183">
        <f>IFERROR(_xll.qlIndexFixing(ONIndex1Y,I2737,TRUE,_xll.ohTrigger(RecalcTrigger,Trigger1Y)),NA())</f>
        <v>1.2206855298328989E-2</v>
      </c>
    </row>
    <row r="2738" spans="2:17" x14ac:dyDescent="0.2">
      <c r="B2738" s="39" t="s">
        <v>42</v>
      </c>
      <c r="D2738" s="42">
        <f>_xll.qlCalendarAdvance(Calendar,$D2737,B2738,"f",FALSE)</f>
        <v>58579</v>
      </c>
      <c r="E2738" s="177">
        <f>_xll.qlInterestRateIndexValueDate(IndexON,D2738)</f>
        <v>58579</v>
      </c>
      <c r="F2738" s="193">
        <f>IFERROR(_xll.qlIndexFixing(IndexON,D2738,TRUE,_xll.ohTrigger(RecalcTrigger,TriggerON)),NA())</f>
        <v>1.1701607684662108E-2</v>
      </c>
      <c r="H2738" s="42">
        <f>_xll.qlCalendarAdvance(Calendar,$H2737,B2738,"f",FALSE)</f>
        <v>58579</v>
      </c>
      <c r="I2738" s="177">
        <f>_xll.qlInterestRateIndexValueDate(Index1M,$H2738)</f>
        <v>58581</v>
      </c>
      <c r="J2738" s="182">
        <f>IFERROR(_xll.qlIndexFixing(Index1M,$H2738,TRUE,_xll.ohTrigger(RecalcTrigger,Trigger1M)),NA())</f>
        <v>1.1671492970569686E-2</v>
      </c>
      <c r="K2738" s="44">
        <f>IFERROR(_xll.qlIndexFixing(Index3M,H2738,TRUE,_xll.ohTrigger(RecalcTrigger,Trigger3M)),NA())</f>
        <v>1.1951377215586012E-2</v>
      </c>
      <c r="L2738" s="44">
        <f>IFERROR(_xll.qlIndexFixing(Index6M,$H2738,TRUE,_xll.ohTrigger(RecalcTrigger,Trigger6M)),NA())</f>
        <v>1.224033876869266E-2</v>
      </c>
      <c r="M2738" s="183">
        <f>IFERROR(_xll.qlIndexFixing(Index1Y,$H2738,TRUE,_xll.ohTrigger(RecalcTrigger,Trigger1Y)),NA())</f>
        <v>1.2109557111176195E-2</v>
      </c>
      <c r="N2738" s="182">
        <f>IFERROR(_xll.qlIndexFixing(ONIndex1M,I2738,TRUE,_xll.ohTrigger(RecalcTrigger,Trigger1M)),NA())</f>
        <v>1.1673875183326743E-2</v>
      </c>
      <c r="O2738" s="44">
        <f>IFERROR(_xll.qlIndexFixing(ONIndex3M,I2738,TRUE,_xll.ohTrigger(RecalcTrigger,Trigger3M)),NA())</f>
        <v>1.1963326128219265E-2</v>
      </c>
      <c r="P2738" s="44">
        <f>IFERROR(_xll.qlIndexFixing(ONIndex6M,I2738,TRUE,_xll.ohTrigger(RecalcTrigger,Trigger6M)),NA())</f>
        <v>1.2518535273278175E-2</v>
      </c>
      <c r="Q2738" s="183">
        <f>IFERROR(_xll.qlIndexFixing(ONIndex1Y,I2738,TRUE,_xll.ohTrigger(RecalcTrigger,Trigger1Y)),NA())</f>
        <v>1.2199507893244643E-2</v>
      </c>
    </row>
    <row r="2739" spans="2:17" x14ac:dyDescent="0.2">
      <c r="B2739" s="39" t="s">
        <v>42</v>
      </c>
      <c r="D2739" s="42">
        <f>_xll.qlCalendarAdvance(Calendar,$D2738,B2739,"f",FALSE)</f>
        <v>58586</v>
      </c>
      <c r="E2739" s="177">
        <f>_xll.qlInterestRateIndexValueDate(IndexON,D2739)</f>
        <v>58586</v>
      </c>
      <c r="F2739" s="193">
        <f>IFERROR(_xll.qlIndexFixing(IndexON,D2739,TRUE,_xll.ohTrigger(RecalcTrigger,TriggerON)),NA())</f>
        <v>1.1696679192727544E-2</v>
      </c>
      <c r="H2739" s="42">
        <f>_xll.qlCalendarAdvance(Calendar,$H2738,B2739,"f",FALSE)</f>
        <v>58586</v>
      </c>
      <c r="I2739" s="177">
        <f>_xll.qlInterestRateIndexValueDate(Index1M,$H2739)</f>
        <v>58588</v>
      </c>
      <c r="J2739" s="182">
        <f>IFERROR(_xll.qlIndexFixing(Index1M,$H2739,TRUE,_xll.ohTrigger(RecalcTrigger,Trigger1M)),NA())</f>
        <v>1.1666498693767569E-2</v>
      </c>
      <c r="K2739" s="44">
        <f>IFERROR(_xll.qlIndexFixing(Index3M,H2739,TRUE,_xll.ohTrigger(RecalcTrigger,Trigger3M)),NA())</f>
        <v>1.1946388678201096E-2</v>
      </c>
      <c r="L2739" s="44">
        <f>IFERROR(_xll.qlIndexFixing(Index6M,$H2739,TRUE,_xll.ohTrigger(RecalcTrigger,Trigger6M)),NA())</f>
        <v>1.2214902608630557E-2</v>
      </c>
      <c r="M2739" s="183">
        <f>IFERROR(_xll.qlIndexFixing(Index1Y,$H2739,TRUE,_xll.ohTrigger(RecalcTrigger,Trigger1Y)),NA())</f>
        <v>1.2103521541403791E-2</v>
      </c>
      <c r="N2739" s="182">
        <f>IFERROR(_xll.qlIndexFixing(ONIndex1M,I2739,TRUE,_xll.ohTrigger(RecalcTrigger,Trigger1M)),NA())</f>
        <v>1.1668826927273557E-2</v>
      </c>
      <c r="O2739" s="44">
        <f>IFERROR(_xll.qlIndexFixing(ONIndex3M,I2739,TRUE,_xll.ohTrigger(RecalcTrigger,Trigger3M)),NA())</f>
        <v>1.1958140343857337E-2</v>
      </c>
      <c r="P2739" s="44">
        <f>IFERROR(_xll.qlIndexFixing(ONIndex6M,I2739,TRUE,_xll.ohTrigger(RecalcTrigger,Trigger6M)),NA())</f>
        <v>1.2494419047781591E-2</v>
      </c>
      <c r="Q2739" s="183">
        <f>IFERROR(_xll.qlIndexFixing(ONIndex1Y,I2739,TRUE,_xll.ohTrigger(RecalcTrigger,Trigger1Y)),NA())</f>
        <v>1.2192211249475449E-2</v>
      </c>
    </row>
    <row r="2740" spans="2:17" x14ac:dyDescent="0.2">
      <c r="B2740" s="39" t="s">
        <v>42</v>
      </c>
      <c r="D2740" s="42">
        <f>_xll.qlCalendarAdvance(Calendar,$D2739,B2740,"f",FALSE)</f>
        <v>58593</v>
      </c>
      <c r="E2740" s="177">
        <f>_xll.qlInterestRateIndexValueDate(IndexON,D2740)</f>
        <v>58593</v>
      </c>
      <c r="F2740" s="193">
        <f>IFERROR(_xll.qlIndexFixing(IndexON,D2740,TRUE,_xll.ohTrigger(RecalcTrigger,TriggerON)),NA())</f>
        <v>1.1691793486727775E-2</v>
      </c>
      <c r="H2740" s="42">
        <f>_xll.qlCalendarAdvance(Calendar,$H2739,B2740,"f",FALSE)</f>
        <v>58593</v>
      </c>
      <c r="I2740" s="177">
        <f>_xll.qlInterestRateIndexValueDate(Index1M,$H2740)</f>
        <v>58595</v>
      </c>
      <c r="J2740" s="182">
        <f>IFERROR(_xll.qlIndexFixing(Index1M,$H2740,TRUE,_xll.ohTrigger(RecalcTrigger,Trigger1M)),NA())</f>
        <v>1.1661540417140792E-2</v>
      </c>
      <c r="K2740" s="44">
        <f>IFERROR(_xll.qlIndexFixing(Index3M,H2740,TRUE,_xll.ohTrigger(RecalcTrigger,Trigger3M)),NA())</f>
        <v>1.1941436210092443E-2</v>
      </c>
      <c r="L2740" s="44">
        <f>IFERROR(_xll.qlIndexFixing(Index6M,$H2740,TRUE,_xll.ohTrigger(RecalcTrigger,Trigger6M)),NA())</f>
        <v>1.2194312707141691E-2</v>
      </c>
      <c r="M2740" s="183">
        <f>IFERROR(_xll.qlIndexFixing(Index1Y,$H2740,TRUE,_xll.ohTrigger(RecalcTrigger,Trigger1Y)),NA())</f>
        <v>1.2097539966701718E-2</v>
      </c>
      <c r="N2740" s="182">
        <f>IFERROR(_xll.qlIndexFixing(ONIndex1M,I2740,TRUE,_xll.ohTrigger(RecalcTrigger,Trigger1M)),NA())</f>
        <v>1.1663814522302474E-2</v>
      </c>
      <c r="O2740" s="44">
        <f>IFERROR(_xll.qlIndexFixing(ONIndex3M,I2740,TRUE,_xll.ohTrigger(RecalcTrigger,Trigger3M)),NA())</f>
        <v>1.1952990118411222E-2</v>
      </c>
      <c r="P2740" s="44">
        <f>IFERROR(_xll.qlIndexFixing(ONIndex6M,I2740,TRUE,_xll.ohTrigger(RecalcTrigger,Trigger6M)),NA())</f>
        <v>1.2470181341779352E-2</v>
      </c>
      <c r="Q2740" s="183">
        <f>IFERROR(_xll.qlIndexFixing(ONIndex1Y,I2740,TRUE,_xll.ohTrigger(RecalcTrigger,Trigger1Y)),NA())</f>
        <v>1.2184965463424291E-2</v>
      </c>
    </row>
    <row r="2741" spans="2:17" x14ac:dyDescent="0.2">
      <c r="B2741" s="39" t="s">
        <v>42</v>
      </c>
      <c r="D2741" s="42">
        <f>_xll.qlCalendarAdvance(Calendar,$D2740,B2741,"f",FALSE)</f>
        <v>58600</v>
      </c>
      <c r="E2741" s="177">
        <f>_xll.qlInterestRateIndexValueDate(IndexON,D2741)</f>
        <v>58600</v>
      </c>
      <c r="F2741" s="193">
        <f>IFERROR(_xll.qlIndexFixing(IndexON,D2741,TRUE,_xll.ohTrigger(RecalcTrigger,TriggerON)),NA())</f>
        <v>1.1686950645879435E-2</v>
      </c>
      <c r="H2741" s="42">
        <f>_xll.qlCalendarAdvance(Calendar,$H2740,B2741,"f",FALSE)</f>
        <v>58600</v>
      </c>
      <c r="I2741" s="177">
        <f>_xll.qlInterestRateIndexValueDate(Index1M,$H2741)</f>
        <v>58602</v>
      </c>
      <c r="J2741" s="182">
        <f>IFERROR(_xll.qlIndexFixing(Index1M,$H2741,TRUE,_xll.ohTrigger(RecalcTrigger,Trigger1M)),NA())</f>
        <v>1.1656618208085445E-2</v>
      </c>
      <c r="K2741" s="44">
        <f>IFERROR(_xll.qlIndexFixing(Index3M,H2741,TRUE,_xll.ohTrigger(RecalcTrigger,Trigger3M)),NA())</f>
        <v>1.193651987802925E-2</v>
      </c>
      <c r="L2741" s="44">
        <f>IFERROR(_xll.qlIndexFixing(Index6M,$H2741,TRUE,_xll.ohTrigger(RecalcTrigger,Trigger6M)),NA())</f>
        <v>1.2168817874770111E-2</v>
      </c>
      <c r="M2741" s="183">
        <f>IFERROR(_xll.qlIndexFixing(Index1Y,$H2741,TRUE,_xll.ohTrigger(RecalcTrigger,Trigger1Y)),NA())</f>
        <v>1.209161248358784E-2</v>
      </c>
      <c r="N2741" s="182">
        <f>IFERROR(_xll.qlIndexFixing(ONIndex1M,I2741,TRUE,_xll.ohTrigger(RecalcTrigger,Trigger1M)),NA())</f>
        <v>1.1658838035959462E-2</v>
      </c>
      <c r="O2741" s="44">
        <f>IFERROR(_xll.qlIndexFixing(ONIndex3M,I2741,TRUE,_xll.ohTrigger(RecalcTrigger,Trigger3M)),NA())</f>
        <v>1.1947875518947271E-2</v>
      </c>
      <c r="P2741" s="44">
        <f>IFERROR(_xll.qlIndexFixing(ONIndex6M,I2741,TRUE,_xll.ohTrigger(RecalcTrigger,Trigger6M)),NA())</f>
        <v>1.2445821994520045E-2</v>
      </c>
      <c r="Q2741" s="183">
        <f>IFERROR(_xll.qlIndexFixing(ONIndex1Y,I2741,TRUE,_xll.ohTrigger(RecalcTrigger,Trigger1Y)),NA())</f>
        <v>1.2177770631334184E-2</v>
      </c>
    </row>
    <row r="2742" spans="2:17" x14ac:dyDescent="0.2">
      <c r="B2742" s="39" t="s">
        <v>42</v>
      </c>
      <c r="D2742" s="42">
        <f>_xll.qlCalendarAdvance(Calendar,$D2741,B2742,"f",FALSE)</f>
        <v>58607</v>
      </c>
      <c r="E2742" s="177">
        <f>_xll.qlInterestRateIndexValueDate(IndexON,D2742)</f>
        <v>58607</v>
      </c>
      <c r="F2742" s="193">
        <f>IFERROR(_xll.qlIndexFixing(IndexON,D2742,TRUE,_xll.ohTrigger(RecalcTrigger,TriggerON)),NA())</f>
        <v>1.1682150749638964E-2</v>
      </c>
      <c r="H2742" s="42">
        <f>_xll.qlCalendarAdvance(Calendar,$H2741,B2742,"f",FALSE)</f>
        <v>58607</v>
      </c>
      <c r="I2742" s="177">
        <f>_xll.qlInterestRateIndexValueDate(Index1M,$H2742)</f>
        <v>58609</v>
      </c>
      <c r="J2742" s="182">
        <f>IFERROR(_xll.qlIndexFixing(Index1M,$H2742,TRUE,_xll.ohTrigger(RecalcTrigger,Trigger1M)),NA())</f>
        <v>1.1651732134002613E-2</v>
      </c>
      <c r="K2742" s="44">
        <f>IFERROR(_xll.qlIndexFixing(Index3M,H2742,TRUE,_xll.ohTrigger(RecalcTrigger,Trigger3M)),NA())</f>
        <v>1.1931639748778979E-2</v>
      </c>
      <c r="L2742" s="44">
        <f>IFERROR(_xll.qlIndexFixing(Index6M,$H2742,TRUE,_xll.ohTrigger(RecalcTrigger,Trigger6M)),NA())</f>
        <v>1.2143309598759323E-2</v>
      </c>
      <c r="M2742" s="183">
        <f>IFERROR(_xll.qlIndexFixing(Index1Y,$H2742,TRUE,_xll.ohTrigger(RecalcTrigger,Trigger1Y)),NA())</f>
        <v>1.2085739188587904E-2</v>
      </c>
      <c r="N2742" s="182">
        <f>IFERROR(_xll.qlIndexFixing(ONIndex1M,I2742,TRUE,_xll.ohTrigger(RecalcTrigger,Trigger1M)),NA())</f>
        <v>1.165389753563062E-2</v>
      </c>
      <c r="O2742" s="44">
        <f>IFERROR(_xll.qlIndexFixing(ONIndex3M,I2742,TRUE,_xll.ohTrigger(RecalcTrigger,Trigger3M)),NA())</f>
        <v>1.1942796611812412E-2</v>
      </c>
      <c r="P2742" s="44">
        <f>IFERROR(_xll.qlIndexFixing(ONIndex6M,I2742,TRUE,_xll.ohTrigger(RecalcTrigger,Trigger6M)),NA())</f>
        <v>1.2421340845412132E-2</v>
      </c>
      <c r="Q2742" s="183">
        <f>IFERROR(_xll.qlIndexFixing(ONIndex1Y,I2742,TRUE,_xll.ohTrigger(RecalcTrigger,Trigger1Y)),NA())</f>
        <v>1.2170626849687949E-2</v>
      </c>
    </row>
    <row r="2743" spans="2:17" x14ac:dyDescent="0.2">
      <c r="B2743" s="39" t="s">
        <v>42</v>
      </c>
      <c r="D2743" s="42">
        <f>_xll.qlCalendarAdvance(Calendar,$D2742,B2743,"f",FALSE)</f>
        <v>58614</v>
      </c>
      <c r="E2743" s="177">
        <f>_xll.qlInterestRateIndexValueDate(IndexON,D2743)</f>
        <v>58614</v>
      </c>
      <c r="F2743" s="193">
        <f>IFERROR(_xll.qlIndexFixing(IndexON,D2743,TRUE,_xll.ohTrigger(RecalcTrigger,TriggerON)),NA())</f>
        <v>1.1677393877222997E-2</v>
      </c>
      <c r="H2743" s="42">
        <f>_xll.qlCalendarAdvance(Calendar,$H2742,B2743,"f",FALSE)</f>
        <v>58614</v>
      </c>
      <c r="I2743" s="177">
        <f>_xll.qlInterestRateIndexValueDate(Index1M,$H2743)</f>
        <v>58616</v>
      </c>
      <c r="J2743" s="182">
        <f>IFERROR(_xll.qlIndexFixing(Index1M,$H2743,TRUE,_xll.ohTrigger(RecalcTrigger,Trigger1M)),NA())</f>
        <v>1.1646882262285885E-2</v>
      </c>
      <c r="K2743" s="44">
        <f>IFERROR(_xll.qlIndexFixing(Index3M,H2743,TRUE,_xll.ohTrigger(RecalcTrigger,Trigger3M)),NA())</f>
        <v>1.1926795889109089E-2</v>
      </c>
      <c r="L2743" s="44">
        <f>IFERROR(_xll.qlIndexFixing(Index6M,$H2743,TRUE,_xll.ohTrigger(RecalcTrigger,Trigger6M)),NA())</f>
        <v>1.211779789135304E-2</v>
      </c>
      <c r="M2743" s="183">
        <f>IFERROR(_xll.qlIndexFixing(Index1Y,$H2743,TRUE,_xll.ohTrigger(RecalcTrigger,Trigger1Y)),NA())</f>
        <v>1.2079920178232253E-2</v>
      </c>
      <c r="N2743" s="182">
        <f>IFERROR(_xll.qlIndexFixing(ONIndex1M,I2743,TRUE,_xll.ohTrigger(RecalcTrigger,Trigger1M)),NA())</f>
        <v>1.1648993088462234E-2</v>
      </c>
      <c r="O2743" s="44">
        <f>IFERROR(_xll.qlIndexFixing(ONIndex3M,I2743,TRUE,_xll.ohTrigger(RecalcTrigger,Trigger3M)),NA())</f>
        <v>1.1937753463753253E-2</v>
      </c>
      <c r="P2743" s="44">
        <f>IFERROR(_xll.qlIndexFixing(ONIndex6M,I2743,TRUE,_xll.ohTrigger(RecalcTrigger,Trigger6M)),NA())</f>
        <v>1.2396737734023944E-2</v>
      </c>
      <c r="Q2743" s="183">
        <f>IFERROR(_xll.qlIndexFixing(ONIndex1Y,I2743,TRUE,_xll.ohTrigger(RecalcTrigger,Trigger1Y)),NA())</f>
        <v>1.2163534214328919E-2</v>
      </c>
    </row>
    <row r="2744" spans="2:17" x14ac:dyDescent="0.2">
      <c r="B2744" s="39" t="s">
        <v>42</v>
      </c>
      <c r="D2744" s="42">
        <f>_xll.qlCalendarAdvance(Calendar,$D2743,B2744,"f",FALSE)</f>
        <v>58621</v>
      </c>
      <c r="E2744" s="177">
        <f>_xll.qlInterestRateIndexValueDate(IndexON,D2744)</f>
        <v>58621</v>
      </c>
      <c r="F2744" s="193">
        <f>IFERROR(_xll.qlIndexFixing(IndexON,D2744,TRUE,_xll.ohTrigger(RecalcTrigger,TriggerON)),NA())</f>
        <v>1.1672680108008038E-2</v>
      </c>
      <c r="H2744" s="42">
        <f>_xll.qlCalendarAdvance(Calendar,$H2743,B2744,"f",FALSE)</f>
        <v>58621</v>
      </c>
      <c r="I2744" s="177">
        <f>_xll.qlInterestRateIndexValueDate(Index1M,$H2744)</f>
        <v>58623</v>
      </c>
      <c r="J2744" s="182">
        <f>IFERROR(_xll.qlIndexFixing(Index1M,$H2744,TRUE,_xll.ohTrigger(RecalcTrigger,Trigger1M)),NA())</f>
        <v>1.1642068660333849E-2</v>
      </c>
      <c r="K2744" s="44">
        <f>IFERROR(_xll.qlIndexFixing(Index3M,H2744,TRUE,_xll.ohTrigger(RecalcTrigger,Trigger3M)),NA())</f>
        <v>1.1921988365788781E-2</v>
      </c>
      <c r="L2744" s="44">
        <f>IFERROR(_xll.qlIndexFixing(Index6M,$H2744,TRUE,_xll.ohTrigger(RecalcTrigger,Trigger6M)),NA())</f>
        <v>1.2087458968986954E-2</v>
      </c>
      <c r="M2744" s="183">
        <f>IFERROR(_xll.qlIndexFixing(Index1Y,$H2744,TRUE,_xll.ohTrigger(RecalcTrigger,Trigger1Y)),NA())</f>
        <v>1.2074155549059119E-2</v>
      </c>
      <c r="N2744" s="182">
        <f>IFERROR(_xll.qlIndexFixing(ONIndex1M,I2744,TRUE,_xll.ohTrigger(RecalcTrigger,Trigger1M)),NA())</f>
        <v>1.1644124762320018E-2</v>
      </c>
      <c r="O2744" s="44">
        <f>IFERROR(_xll.qlIndexFixing(ONIndex3M,I2744,TRUE,_xll.ohTrigger(RecalcTrigger,Trigger3M)),NA())</f>
        <v>1.1932746141676276E-2</v>
      </c>
      <c r="P2744" s="44">
        <f>IFERROR(_xll.qlIndexFixing(ONIndex6M,I2744,TRUE,_xll.ohTrigger(RecalcTrigger,Trigger6M)),NA())</f>
        <v>1.2372012499684004E-2</v>
      </c>
      <c r="Q2744" s="183">
        <f>IFERROR(_xll.qlIndexFixing(ONIndex1Y,I2744,TRUE,_xll.ohTrigger(RecalcTrigger,Trigger1Y)),NA())</f>
        <v>1.2156492822139597E-2</v>
      </c>
    </row>
    <row r="2745" spans="2:17" x14ac:dyDescent="0.2">
      <c r="B2745" s="39" t="s">
        <v>42</v>
      </c>
      <c r="D2745" s="42">
        <f>_xll.qlCalendarAdvance(Calendar,$D2744,B2745,"f",FALSE)</f>
        <v>58628</v>
      </c>
      <c r="E2745" s="177">
        <f>_xll.qlInterestRateIndexValueDate(IndexON,D2745)</f>
        <v>58628</v>
      </c>
      <c r="F2745" s="193">
        <f>IFERROR(_xll.qlIndexFixing(IndexON,D2745,TRUE,_xll.ohTrigger(RecalcTrigger,TriggerON)),NA())</f>
        <v>1.1668009521370593E-2</v>
      </c>
      <c r="H2745" s="42">
        <f>_xll.qlCalendarAdvance(Calendar,$H2744,B2745,"f",FALSE)</f>
        <v>58628</v>
      </c>
      <c r="I2745" s="177">
        <f>_xll.qlInterestRateIndexValueDate(Index1M,$H2745)</f>
        <v>58630</v>
      </c>
      <c r="J2745" s="182">
        <f>IFERROR(_xll.qlIndexFixing(Index1M,$H2745,TRUE,_xll.ohTrigger(RecalcTrigger,Trigger1M)),NA())</f>
        <v>1.1637291395540095E-2</v>
      </c>
      <c r="K2745" s="44">
        <f>IFERROR(_xll.qlIndexFixing(Index3M,H2745,TRUE,_xll.ohTrigger(RecalcTrigger,Trigger3M)),NA())</f>
        <v>1.1917217245587254E-2</v>
      </c>
      <c r="L2745" s="44">
        <f>IFERROR(_xll.qlIndexFixing(Index6M,$H2745,TRUE,_xll.ohTrigger(RecalcTrigger,Trigger6M)),NA())</f>
        <v>1.2061986666590134E-2</v>
      </c>
      <c r="M2745" s="183">
        <f>IFERROR(_xll.qlIndexFixing(Index1Y,$H2745,TRUE,_xll.ohTrigger(RecalcTrigger,Trigger1Y)),NA())</f>
        <v>1.2068445397613082E-2</v>
      </c>
      <c r="N2745" s="182">
        <f>IFERROR(_xll.qlIndexFixing(ONIndex1M,I2745,TRUE,_xll.ohTrigger(RecalcTrigger,Trigger1M)),NA())</f>
        <v>1.1639292624190389E-2</v>
      </c>
      <c r="O2745" s="44">
        <f>IFERROR(_xll.qlIndexFixing(ONIndex3M,I2745,TRUE,_xll.ohTrigger(RecalcTrigger,Trigger3M)),NA())</f>
        <v>1.1927774712008343E-2</v>
      </c>
      <c r="P2745" s="44">
        <f>IFERROR(_xll.qlIndexFixing(ONIndex6M,I2745,TRUE,_xll.ohTrigger(RecalcTrigger,Trigger6M)),NA())</f>
        <v>1.2347164981800773E-2</v>
      </c>
      <c r="Q2745" s="183">
        <f>IFERROR(_xll.qlIndexFixing(ONIndex1Y,I2745,TRUE,_xll.ohTrigger(RecalcTrigger,Trigger1Y)),NA())</f>
        <v>1.2149502769043252E-2</v>
      </c>
    </row>
    <row r="2746" spans="2:17" x14ac:dyDescent="0.2">
      <c r="B2746" s="39" t="s">
        <v>42</v>
      </c>
      <c r="D2746" s="42">
        <f>_xll.qlCalendarAdvance(Calendar,$D2745,B2746,"f",FALSE)</f>
        <v>58635</v>
      </c>
      <c r="E2746" s="177">
        <f>_xll.qlInterestRateIndexValueDate(IndexON,D2746)</f>
        <v>58635</v>
      </c>
      <c r="F2746" s="193">
        <f>IFERROR(_xll.qlIndexFixing(IndexON,D2746,TRUE,_xll.ohTrigger(RecalcTrigger,TriggerON)),NA())</f>
        <v>1.166338219660723E-2</v>
      </c>
      <c r="H2746" s="42">
        <f>_xll.qlCalendarAdvance(Calendar,$H2745,B2746,"f",FALSE)</f>
        <v>58635</v>
      </c>
      <c r="I2746" s="177">
        <f>_xll.qlInterestRateIndexValueDate(Index1M,$H2746)</f>
        <v>58637</v>
      </c>
      <c r="J2746" s="182">
        <f>IFERROR(_xll.qlIndexFixing(Index1M,$H2746,TRUE,_xll.ohTrigger(RecalcTrigger,Trigger1M)),NA())</f>
        <v>1.1632550535308206E-2</v>
      </c>
      <c r="K2746" s="44">
        <f>IFERROR(_xll.qlIndexFixing(Index3M,H2746,TRUE,_xll.ohTrigger(RecalcTrigger,Trigger3M)),NA())</f>
        <v>1.1912482595273706E-2</v>
      </c>
      <c r="L2746" s="44">
        <f>IFERROR(_xll.qlIndexFixing(Index6M,$H2746,TRUE,_xll.ohTrigger(RecalcTrigger,Trigger6M)),NA())</f>
        <v>1.2036542912808401E-2</v>
      </c>
      <c r="M2746" s="183">
        <f>IFERROR(_xll.qlIndexFixing(Index1Y,$H2746,TRUE,_xll.ohTrigger(RecalcTrigger,Trigger1Y)),NA())</f>
        <v>1.206278982044573E-2</v>
      </c>
      <c r="N2746" s="182">
        <f>IFERROR(_xll.qlIndexFixing(ONIndex1M,I2746,TRUE,_xll.ohTrigger(RecalcTrigger,Trigger1M)),NA())</f>
        <v>1.163449674153938E-2</v>
      </c>
      <c r="O2746" s="44">
        <f>IFERROR(_xll.qlIndexFixing(ONIndex3M,I2746,TRUE,_xll.ohTrigger(RecalcTrigger,Trigger3M)),NA())</f>
        <v>1.1922839241655936E-2</v>
      </c>
      <c r="P2746" s="44">
        <f>IFERROR(_xll.qlIndexFixing(ONIndex6M,I2746,TRUE,_xll.ohTrigger(RecalcTrigger,Trigger6M)),NA())</f>
        <v>1.2322195020022519E-2</v>
      </c>
      <c r="Q2746" s="183">
        <f>IFERROR(_xll.qlIndexFixing(ONIndex1Y,I2746,TRUE,_xll.ohTrigger(RecalcTrigger,Trigger1Y)),NA())</f>
        <v>1.2142564151522706E-2</v>
      </c>
    </row>
    <row r="2747" spans="2:17" x14ac:dyDescent="0.2">
      <c r="B2747" s="39" t="s">
        <v>42</v>
      </c>
      <c r="D2747" s="42">
        <f>_xll.qlCalendarAdvance(Calendar,$D2746,B2747,"f",FALSE)</f>
        <v>58642</v>
      </c>
      <c r="E2747" s="177">
        <f>_xll.qlInterestRateIndexValueDate(IndexON,D2747)</f>
        <v>58642</v>
      </c>
      <c r="F2747" s="193">
        <f>IFERROR(_xll.qlIndexFixing(IndexON,D2747,TRUE,_xll.ohTrigger(RecalcTrigger,TriggerON)),NA())</f>
        <v>1.1658798212934585E-2</v>
      </c>
      <c r="H2747" s="42">
        <f>_xll.qlCalendarAdvance(Calendar,$H2746,B2747,"f",FALSE)</f>
        <v>58642</v>
      </c>
      <c r="I2747" s="177">
        <f>_xll.qlInterestRateIndexValueDate(Index1M,$H2747)</f>
        <v>58644</v>
      </c>
      <c r="J2747" s="182">
        <f>IFERROR(_xll.qlIndexFixing(Index1M,$H2747,TRUE,_xll.ohTrigger(RecalcTrigger,Trigger1M)),NA())</f>
        <v>1.1627846147029275E-2</v>
      </c>
      <c r="K2747" s="44">
        <f>IFERROR(_xll.qlIndexFixing(Index3M,H2747,TRUE,_xll.ohTrigger(RecalcTrigger,Trigger3M)),NA())</f>
        <v>1.1907784481624285E-2</v>
      </c>
      <c r="L2747" s="44">
        <f>IFERROR(_xll.qlIndexFixing(Index6M,$H2747,TRUE,_xll.ohTrigger(RecalcTrigger,Trigger6M)),NA())</f>
        <v>1.2011137628670912E-2</v>
      </c>
      <c r="M2747" s="183">
        <f>IFERROR(_xll.qlIndexFixing(Index1Y,$H2747,TRUE,_xll.ohTrigger(RecalcTrigger,Trigger1Y)),NA())</f>
        <v>1.2057188914114126E-2</v>
      </c>
      <c r="N2747" s="182">
        <f>IFERROR(_xll.qlIndexFixing(ONIndex1M,I2747,TRUE,_xll.ohTrigger(RecalcTrigger,Trigger1M)),NA())</f>
        <v>1.162973718167315E-2</v>
      </c>
      <c r="O2747" s="44">
        <f>IFERROR(_xll.qlIndexFixing(ONIndex3M,I2747,TRUE,_xll.ohTrigger(RecalcTrigger,Trigger3M)),NA())</f>
        <v>1.191793979720579E-2</v>
      </c>
      <c r="P2747" s="44">
        <f>IFERROR(_xll.qlIndexFixing(ONIndex6M,I2747,TRUE,_xll.ohTrigger(RecalcTrigger,Trigger6M)),NA())</f>
        <v>1.2297102453517894E-2</v>
      </c>
      <c r="Q2747" s="183">
        <f>IFERROR(_xll.qlIndexFixing(ONIndex1Y,I2747,TRUE,_xll.ohTrigger(RecalcTrigger,Trigger1Y)),NA())</f>
        <v>1.2135677065820971E-2</v>
      </c>
    </row>
    <row r="2748" spans="2:17" x14ac:dyDescent="0.2">
      <c r="B2748" s="39" t="s">
        <v>42</v>
      </c>
      <c r="D2748" s="42">
        <f>_xll.qlCalendarAdvance(Calendar,$D2747,B2748,"f",FALSE)</f>
        <v>58649</v>
      </c>
      <c r="E2748" s="177">
        <f>_xll.qlInterestRateIndexValueDate(IndexON,D2748)</f>
        <v>58649</v>
      </c>
      <c r="F2748" s="193">
        <f>IFERROR(_xll.qlIndexFixing(IndexON,D2748,TRUE,_xll.ohTrigger(RecalcTrigger,TriggerON)),NA())</f>
        <v>1.1654257650048905E-2</v>
      </c>
      <c r="H2748" s="42">
        <f>_xll.qlCalendarAdvance(Calendar,$H2747,B2748,"f",FALSE)</f>
        <v>58649</v>
      </c>
      <c r="I2748" s="177">
        <f>_xll.qlInterestRateIndexValueDate(Index1M,$H2748)</f>
        <v>58651</v>
      </c>
      <c r="J2748" s="182">
        <f>IFERROR(_xll.qlIndexFixing(Index1M,$H2748,TRUE,_xll.ohTrigger(RecalcTrigger,Trigger1M)),NA())</f>
        <v>1.162317829809939E-2</v>
      </c>
      <c r="K2748" s="44">
        <f>IFERROR(_xll.qlIndexFixing(Index3M,H2748,TRUE,_xll.ohTrigger(RecalcTrigger,Trigger3M)),NA())</f>
        <v>1.1903122971406456E-2</v>
      </c>
      <c r="L2748" s="44">
        <f>IFERROR(_xll.qlIndexFixing(Index6M,$H2748,TRUE,_xll.ohTrigger(RecalcTrigger,Trigger6M)),NA())</f>
        <v>1.1985780751414935E-2</v>
      </c>
      <c r="M2748" s="183">
        <f>IFERROR(_xll.qlIndexFixing(Index1Y,$H2748,TRUE,_xll.ohTrigger(RecalcTrigger,Trigger1Y)),NA())</f>
        <v>1.2051642775183658E-2</v>
      </c>
      <c r="N2748" s="182">
        <f>IFERROR(_xll.qlIndexFixing(ONIndex1M,I2748,TRUE,_xll.ohTrigger(RecalcTrigger,Trigger1M)),NA())</f>
        <v>1.1625014012137669E-2</v>
      </c>
      <c r="O2748" s="44">
        <f>IFERROR(_xll.qlIndexFixing(ONIndex3M,I2748,TRUE,_xll.ohTrigger(RecalcTrigger,Trigger3M)),NA())</f>
        <v>1.1913076445404513E-2</v>
      </c>
      <c r="P2748" s="44">
        <f>IFERROR(_xll.qlIndexFixing(ONIndex6M,I2748,TRUE,_xll.ohTrigger(RecalcTrigger,Trigger6M)),NA())</f>
        <v>1.2271887121775293E-2</v>
      </c>
      <c r="Q2748" s="183">
        <f>IFERROR(_xll.qlIndexFixing(ONIndex1Y,I2748,TRUE,_xll.ohTrigger(RecalcTrigger,Trigger1Y)),NA())</f>
        <v>1.2128841608260998E-2</v>
      </c>
    </row>
    <row r="2749" spans="2:17" x14ac:dyDescent="0.2">
      <c r="B2749" s="39" t="s">
        <v>42</v>
      </c>
      <c r="D2749" s="42">
        <f>_xll.qlCalendarAdvance(Calendar,$D2748,B2749,"f",FALSE)</f>
        <v>58656</v>
      </c>
      <c r="E2749" s="177">
        <f>_xll.qlInterestRateIndexValueDate(IndexON,D2749)</f>
        <v>58656</v>
      </c>
      <c r="F2749" s="193">
        <f>IFERROR(_xll.qlIndexFixing(IndexON,D2749,TRUE,_xll.ohTrigger(RecalcTrigger,TriggerON)),NA())</f>
        <v>1.1649760587086888E-2</v>
      </c>
      <c r="H2749" s="42">
        <f>_xll.qlCalendarAdvance(Calendar,$H2748,B2749,"f",FALSE)</f>
        <v>58656</v>
      </c>
      <c r="I2749" s="177">
        <f>_xll.qlInterestRateIndexValueDate(Index1M,$H2749)</f>
        <v>58658</v>
      </c>
      <c r="J2749" s="182">
        <f>IFERROR(_xll.qlIndexFixing(Index1M,$H2749,TRUE,_xll.ohTrigger(RecalcTrigger,Trigger1M)),NA())</f>
        <v>1.1618547055922135E-2</v>
      </c>
      <c r="K2749" s="44">
        <f>IFERROR(_xll.qlIndexFixing(Index3M,H2749,TRUE,_xll.ohTrigger(RecalcTrigger,Trigger3M)),NA())</f>
        <v>1.1898498131392892E-2</v>
      </c>
      <c r="L2749" s="44">
        <f>IFERROR(_xll.qlIndexFixing(Index6M,$H2749,TRUE,_xll.ohTrigger(RecalcTrigger,Trigger6M)),NA())</f>
        <v>1.1960482234487573E-2</v>
      </c>
      <c r="M2749" s="183">
        <f>IFERROR(_xll.qlIndexFixing(Index1Y,$H2749,TRUE,_xll.ohTrigger(RecalcTrigger,Trigger1Y)),NA())</f>
        <v>1.2046151500225625E-2</v>
      </c>
      <c r="N2749" s="182">
        <f>IFERROR(_xll.qlIndexFixing(ONIndex1M,I2749,TRUE,_xll.ohTrigger(RecalcTrigger,Trigger1M)),NA())</f>
        <v>1.1620327300159161E-2</v>
      </c>
      <c r="O2749" s="44">
        <f>IFERROR(_xll.qlIndexFixing(ONIndex3M,I2749,TRUE,_xll.ohTrigger(RecalcTrigger,Trigger3M)),NA())</f>
        <v>1.1908249252998715E-2</v>
      </c>
      <c r="P2749" s="44">
        <f>IFERROR(_xll.qlIndexFixing(ONIndex6M,I2749,TRUE,_xll.ohTrigger(RecalcTrigger,Trigger6M)),NA())</f>
        <v>1.2246548864442985E-2</v>
      </c>
      <c r="Q2749" s="183">
        <f>IFERROR(_xll.qlIndexFixing(ONIndex1Y,I2749,TRUE,_xll.ohTrigger(RecalcTrigger,Trigger1Y)),NA())</f>
        <v>1.2122057875085801E-2</v>
      </c>
    </row>
    <row r="2750" spans="2:17" x14ac:dyDescent="0.2">
      <c r="B2750" s="39" t="s">
        <v>42</v>
      </c>
      <c r="D2750" s="42">
        <f>_xll.qlCalendarAdvance(Calendar,$D2749,B2750,"f",FALSE)</f>
        <v>58663</v>
      </c>
      <c r="E2750" s="177">
        <f>_xll.qlInterestRateIndexValueDate(IndexON,D2750)</f>
        <v>58663</v>
      </c>
      <c r="F2750" s="193">
        <f>IFERROR(_xll.qlIndexFixing(IndexON,D2750,TRUE,_xll.ohTrigger(RecalcTrigger,TriggerON)),NA())</f>
        <v>1.1645307103345104E-2</v>
      </c>
      <c r="H2750" s="42">
        <f>_xll.qlCalendarAdvance(Calendar,$H2749,B2750,"f",FALSE)</f>
        <v>58663</v>
      </c>
      <c r="I2750" s="177">
        <f>_xll.qlInterestRateIndexValueDate(Index1M,$H2750)</f>
        <v>58665</v>
      </c>
      <c r="J2750" s="182">
        <f>IFERROR(_xll.qlIndexFixing(Index1M,$H2750,TRUE,_xll.ohTrigger(RecalcTrigger,Trigger1M)),NA())</f>
        <v>1.1613952487893597E-2</v>
      </c>
      <c r="K2750" s="44">
        <f>IFERROR(_xll.qlIndexFixing(Index3M,H2750,TRUE,_xll.ohTrigger(RecalcTrigger,Trigger3M)),NA())</f>
        <v>1.1893910028356266E-2</v>
      </c>
      <c r="L2750" s="44">
        <f>IFERROR(_xll.qlIndexFixing(Index6M,$H2750,TRUE,_xll.ohTrigger(RecalcTrigger,Trigger6M)),NA())</f>
        <v>1.1935252047544892E-2</v>
      </c>
      <c r="M2750" s="183">
        <f>IFERROR(_xll.qlIndexFixing(Index1Y,$H2750,TRUE,_xll.ohTrigger(RecalcTrigger,Trigger1Y)),NA())</f>
        <v>1.204071518581833E-2</v>
      </c>
      <c r="N2750" s="182">
        <f>IFERROR(_xll.qlIndexFixing(ONIndex1M,I2750,TRUE,_xll.ohTrigger(RecalcTrigger,Trigger1M)),NA())</f>
        <v>1.1615677113123724E-2</v>
      </c>
      <c r="O2750" s="44">
        <f>IFERROR(_xll.qlIndexFixing(ONIndex3M,I2750,TRUE,_xll.ohTrigger(RecalcTrigger,Trigger3M)),NA())</f>
        <v>1.190345828657513E-2</v>
      </c>
      <c r="P2750" s="44">
        <f>IFERROR(_xll.qlIndexFixing(ONIndex6M,I2750,TRUE,_xll.ohTrigger(RecalcTrigger,Trigger6M)),NA())</f>
        <v>1.2221087520689622E-2</v>
      </c>
      <c r="Q2750" s="183">
        <f>IFERROR(_xll.qlIndexFixing(ONIndex1Y,I2750,TRUE,_xll.ohTrigger(RecalcTrigger,Trigger1Y)),NA())</f>
        <v>1.2115325962778201E-2</v>
      </c>
    </row>
    <row r="2751" spans="2:17" x14ac:dyDescent="0.2">
      <c r="B2751" s="39" t="s">
        <v>42</v>
      </c>
      <c r="D2751" s="42">
        <f>_xll.qlCalendarAdvance(Calendar,$D2750,B2751,"f",FALSE)</f>
        <v>58670</v>
      </c>
      <c r="E2751" s="177">
        <f>_xll.qlInterestRateIndexValueDate(IndexON,D2751)</f>
        <v>58670</v>
      </c>
      <c r="F2751" s="193">
        <f>IFERROR(_xll.qlIndexFixing(IndexON,D2751,TRUE,_xll.ohTrigger(RecalcTrigger,TriggerON)),NA())</f>
        <v>1.1640897278200057E-2</v>
      </c>
      <c r="H2751" s="42">
        <f>_xll.qlCalendarAdvance(Calendar,$H2750,B2751,"f",FALSE)</f>
        <v>58670</v>
      </c>
      <c r="I2751" s="177">
        <f>_xll.qlInterestRateIndexValueDate(Index1M,$H2751)</f>
        <v>58672</v>
      </c>
      <c r="J2751" s="182">
        <f>IFERROR(_xll.qlIndexFixing(Index1M,$H2751,TRUE,_xll.ohTrigger(RecalcTrigger,Trigger1M)),NA())</f>
        <v>1.1609394661412364E-2</v>
      </c>
      <c r="K2751" s="44">
        <f>IFERROR(_xll.qlIndexFixing(Index3M,H2751,TRUE,_xll.ohTrigger(RecalcTrigger,Trigger3M)),NA())</f>
        <v>1.1889358729074465E-2</v>
      </c>
      <c r="L2751" s="44">
        <f>IFERROR(_xll.qlIndexFixing(Index6M,$H2751,TRUE,_xll.ohTrigger(RecalcTrigger,Trigger6M)),NA())</f>
        <v>1.1910100176456228E-2</v>
      </c>
      <c r="M2751" s="183">
        <f>IFERROR(_xll.qlIndexFixing(Index1Y,$H2751,TRUE,_xll.ohTrigger(RecalcTrigger,Trigger1Y)),NA())</f>
        <v>1.2035333928547529E-2</v>
      </c>
      <c r="N2751" s="182">
        <f>IFERROR(_xll.qlIndexFixing(ONIndex1M,I2751,TRUE,_xll.ohTrigger(RecalcTrigger,Trigger1M)),NA())</f>
        <v>1.1611063518497389E-2</v>
      </c>
      <c r="O2751" s="44">
        <f>IFERROR(_xll.qlIndexFixing(ONIndex3M,I2751,TRUE,_xll.ohTrigger(RecalcTrigger,Trigger3M)),NA())</f>
        <v>1.1898703612960304E-2</v>
      </c>
      <c r="P2751" s="44">
        <f>IFERROR(_xll.qlIndexFixing(ONIndex6M,I2751,TRUE,_xll.ohTrigger(RecalcTrigger,Trigger6M)),NA())</f>
        <v>1.2195502930083535E-2</v>
      </c>
      <c r="Q2751" s="183">
        <f>IFERROR(_xll.qlIndexFixing(ONIndex1Y,I2751,TRUE,_xll.ohTrigger(RecalcTrigger,Trigger1Y)),NA())</f>
        <v>1.2108645967341403E-2</v>
      </c>
    </row>
    <row r="2752" spans="2:17" x14ac:dyDescent="0.2">
      <c r="B2752" s="39" t="s">
        <v>42</v>
      </c>
      <c r="D2752" s="42">
        <f>_xll.qlCalendarAdvance(Calendar,$D2751,B2752,"f",FALSE)</f>
        <v>58677</v>
      </c>
      <c r="E2752" s="177">
        <f>_xll.qlInterestRateIndexValueDate(IndexON,D2752)</f>
        <v>58677</v>
      </c>
      <c r="F2752" s="193">
        <f>IFERROR(_xll.qlIndexFixing(IndexON,D2752,TRUE,_xll.ohTrigger(RecalcTrigger,TriggerON)),NA())</f>
        <v>1.1636531190948318E-2</v>
      </c>
      <c r="H2752" s="42">
        <f>_xll.qlCalendarAdvance(Calendar,$H2751,B2752,"f",FALSE)</f>
        <v>58677</v>
      </c>
      <c r="I2752" s="177">
        <f>_xll.qlInterestRateIndexValueDate(Index1M,$H2752)</f>
        <v>58679</v>
      </c>
      <c r="J2752" s="182">
        <f>IFERROR(_xll.qlIndexFixing(Index1M,$H2752,TRUE,_xll.ohTrigger(RecalcTrigger,Trigger1M)),NA())</f>
        <v>1.1604873643872027E-2</v>
      </c>
      <c r="K2752" s="44">
        <f>IFERROR(_xll.qlIndexFixing(Index3M,H2752,TRUE,_xll.ohTrigger(RecalcTrigger,Trigger3M)),NA())</f>
        <v>1.1884844300317559E-2</v>
      </c>
      <c r="L2752" s="44">
        <f>IFERROR(_xll.qlIndexFixing(Index6M,$H2752,TRUE,_xll.ohTrigger(RecalcTrigger,Trigger6M)),NA())</f>
        <v>1.1885036623305471E-2</v>
      </c>
      <c r="M2752" s="183">
        <f>IFERROR(_xll.qlIndexFixing(Index1Y,$H2752,TRUE,_xll.ohTrigger(RecalcTrigger,Trigger1Y)),NA())</f>
        <v>1.2030007825005327E-2</v>
      </c>
      <c r="N2752" s="182">
        <f>IFERROR(_xll.qlIndexFixing(ONIndex1M,I2752,TRUE,_xll.ohTrigger(RecalcTrigger,Trigger1M)),NA())</f>
        <v>1.1606486583586317E-2</v>
      </c>
      <c r="O2752" s="44">
        <f>IFERROR(_xll.qlIndexFixing(ONIndex3M,I2752,TRUE,_xll.ohTrigger(RecalcTrigger,Trigger3M)),NA())</f>
        <v>1.1893985298820908E-2</v>
      </c>
      <c r="P2752" s="44">
        <f>IFERROR(_xll.qlIndexFixing(ONIndex6M,I2752,TRUE,_xll.ohTrigger(RecalcTrigger,Trigger6M)),NA())</f>
        <v>1.216979493211312E-2</v>
      </c>
      <c r="Q2752" s="183">
        <f>IFERROR(_xll.qlIndexFixing(ONIndex1Y,I2752,TRUE,_xll.ohTrigger(RecalcTrigger,Trigger1Y)),NA())</f>
        <v>1.2102017985498037E-2</v>
      </c>
    </row>
    <row r="2753" spans="2:17" x14ac:dyDescent="0.2">
      <c r="B2753" s="39" t="s">
        <v>42</v>
      </c>
      <c r="D2753" s="42">
        <f>_xll.qlCalendarAdvance(Calendar,$D2752,B2753,"f",FALSE)</f>
        <v>58684</v>
      </c>
      <c r="E2753" s="177">
        <f>_xll.qlInterestRateIndexValueDate(IndexON,D2753)</f>
        <v>58684</v>
      </c>
      <c r="F2753" s="193">
        <f>IFERROR(_xll.qlIndexFixing(IndexON,D2753,TRUE,_xll.ohTrigger(RecalcTrigger,TriggerON)),NA())</f>
        <v>1.16322089212062E-2</v>
      </c>
      <c r="H2753" s="42">
        <f>_xll.qlCalendarAdvance(Calendar,$H2752,B2753,"f",FALSE)</f>
        <v>58684</v>
      </c>
      <c r="I2753" s="177">
        <f>_xll.qlInterestRateIndexValueDate(Index1M,$H2753)</f>
        <v>58686</v>
      </c>
      <c r="J2753" s="182">
        <f>IFERROR(_xll.qlIndexFixing(Index1M,$H2753,TRUE,_xll.ohTrigger(RecalcTrigger,Trigger1M)),NA())</f>
        <v>1.1600389502681163E-2</v>
      </c>
      <c r="K2753" s="44">
        <f>IFERROR(_xll.qlIndexFixing(Index3M,H2753,TRUE,_xll.ohTrigger(RecalcTrigger,Trigger3M)),NA())</f>
        <v>1.1880483804368349E-2</v>
      </c>
      <c r="L2753" s="44">
        <f>IFERROR(_xll.qlIndexFixing(Index6M,$H2753,TRUE,_xll.ohTrigger(RecalcTrigger,Trigger6M)),NA())</f>
        <v>1.1867800898675326E-2</v>
      </c>
      <c r="M2753" s="183">
        <f>IFERROR(_xll.qlIndexFixing(Index1Y,$H2753,TRUE,_xll.ohTrigger(RecalcTrigger,Trigger1Y)),NA())</f>
        <v>1.2024736971791272E-2</v>
      </c>
      <c r="N2753" s="182">
        <f>IFERROR(_xll.qlIndexFixing(ONIndex1M,I2753,TRUE,_xll.ohTrigger(RecalcTrigger,Trigger1M)),NA())</f>
        <v>1.1601946375776606E-2</v>
      </c>
      <c r="O2753" s="44">
        <f>IFERROR(_xll.qlIndexFixing(ONIndex3M,I2753,TRUE,_xll.ohTrigger(RecalcTrigger,Trigger3M)),NA())</f>
        <v>1.1889303410743679E-2</v>
      </c>
      <c r="P2753" s="44">
        <f>IFERROR(_xll.qlIndexFixing(ONIndex6M,I2753,TRUE,_xll.ohTrigger(RecalcTrigger,Trigger6M)),NA())</f>
        <v>1.2143963366106902E-2</v>
      </c>
      <c r="Q2753" s="183">
        <f>IFERROR(_xll.qlIndexFixing(ONIndex1Y,I2753,TRUE,_xll.ohTrigger(RecalcTrigger,Trigger1Y)),NA())</f>
        <v>1.2095442113251309E-2</v>
      </c>
    </row>
    <row r="2754" spans="2:17" x14ac:dyDescent="0.2">
      <c r="B2754" s="39" t="s">
        <v>42</v>
      </c>
      <c r="D2754" s="42">
        <f>_xll.qlCalendarAdvance(Calendar,$D2753,B2754,"f",FALSE)</f>
        <v>58691</v>
      </c>
      <c r="E2754" s="177">
        <f>_xll.qlInterestRateIndexValueDate(IndexON,D2754)</f>
        <v>58691</v>
      </c>
      <c r="F2754" s="193">
        <f>IFERROR(_xll.qlIndexFixing(IndexON,D2754,TRUE,_xll.ohTrigger(RecalcTrigger,TriggerON)),NA())</f>
        <v>1.1627930547870591E-2</v>
      </c>
      <c r="H2754" s="42">
        <f>_xll.qlCalendarAdvance(Calendar,$H2753,B2754,"f",FALSE)</f>
        <v>58691</v>
      </c>
      <c r="I2754" s="177">
        <f>_xll.qlInterestRateIndexValueDate(Index1M,$H2754)</f>
        <v>58693</v>
      </c>
      <c r="J2754" s="182">
        <f>IFERROR(_xll.qlIndexFixing(Index1M,$H2754,TRUE,_xll.ohTrigger(RecalcTrigger,Trigger1M)),NA())</f>
        <v>1.1595942305228368E-2</v>
      </c>
      <c r="K2754" s="44">
        <f>IFERROR(_xll.qlIndexFixing(Index3M,H2754,TRUE,_xll.ohTrigger(RecalcTrigger,Trigger3M)),NA())</f>
        <v>1.1876040807602248E-2</v>
      </c>
      <c r="L2754" s="44">
        <f>IFERROR(_xll.qlIndexFixing(Index6M,$H2754,TRUE,_xll.ohTrigger(RecalcTrigger,Trigger6M)),NA())</f>
        <v>1.1842898934816853E-2</v>
      </c>
      <c r="M2754" s="183">
        <f>IFERROR(_xll.qlIndexFixing(Index1Y,$H2754,TRUE,_xll.ohTrigger(RecalcTrigger,Trigger1Y)),NA())</f>
        <v>1.2019521465511924E-2</v>
      </c>
      <c r="N2754" s="182">
        <f>IFERROR(_xll.qlIndexFixing(ONIndex1M,I2754,TRUE,_xll.ohTrigger(RecalcTrigger,Trigger1M)),NA())</f>
        <v>1.1597442962454352E-2</v>
      </c>
      <c r="O2754" s="44">
        <f>IFERROR(_xll.qlIndexFixing(ONIndex3M,I2754,TRUE,_xll.ohTrigger(RecalcTrigger,Trigger3M)),NA())</f>
        <v>1.1884658015475225E-2</v>
      </c>
      <c r="P2754" s="44">
        <f>IFERROR(_xll.qlIndexFixing(ONIndex6M,I2754,TRUE,_xll.ohTrigger(RecalcTrigger,Trigger6M)),NA())</f>
        <v>1.2118008071393405E-2</v>
      </c>
      <c r="Q2754" s="183">
        <f>IFERROR(_xll.qlIndexFixing(ONIndex1Y,I2754,TRUE,_xll.ohTrigger(RecalcTrigger,Trigger1Y)),NA())</f>
        <v>1.2088918447004104E-2</v>
      </c>
    </row>
    <row r="2755" spans="2:17" x14ac:dyDescent="0.2">
      <c r="B2755" s="39" t="s">
        <v>42</v>
      </c>
      <c r="D2755" s="42">
        <f>_xll.qlCalendarAdvance(Calendar,$D2754,B2755,"f",FALSE)</f>
        <v>58698</v>
      </c>
      <c r="E2755" s="177">
        <f>_xll.qlInterestRateIndexValueDate(IndexON,D2755)</f>
        <v>58698</v>
      </c>
      <c r="F2755" s="193">
        <f>IFERROR(_xll.qlIndexFixing(IndexON,D2755,TRUE,_xll.ohTrigger(RecalcTrigger,TriggerON)),NA())</f>
        <v>1.1623696150717677E-2</v>
      </c>
      <c r="H2755" s="42">
        <f>_xll.qlCalendarAdvance(Calendar,$H2754,B2755,"f",FALSE)</f>
        <v>58698</v>
      </c>
      <c r="I2755" s="177">
        <f>_xll.qlInterestRateIndexValueDate(Index1M,$H2755)</f>
        <v>58700</v>
      </c>
      <c r="J2755" s="182">
        <f>IFERROR(_xll.qlIndexFixing(Index1M,$H2755,TRUE,_xll.ohTrigger(RecalcTrigger,Trigger1M)),NA())</f>
        <v>1.1591532118914727E-2</v>
      </c>
      <c r="K2755" s="44">
        <f>IFERROR(_xll.qlIndexFixing(Index3M,H2755,TRUE,_xll.ohTrigger(RecalcTrigger,Trigger3M)),NA())</f>
        <v>1.1871634875648905E-2</v>
      </c>
      <c r="L2755" s="44">
        <f>IFERROR(_xll.qlIndexFixing(Index6M,$H2755,TRUE,_xll.ohTrigger(RecalcTrigger,Trigger6M)),NA())</f>
        <v>1.1818114685458186E-2</v>
      </c>
      <c r="M2755" s="183">
        <f>IFERROR(_xll.qlIndexFixing(Index1Y,$H2755,TRUE,_xll.ohTrigger(RecalcTrigger,Trigger1Y)),NA())</f>
        <v>1.2014361402780411E-2</v>
      </c>
      <c r="N2755" s="182">
        <f>IFERROR(_xll.qlIndexFixing(ONIndex1M,I2755,TRUE,_xll.ohTrigger(RecalcTrigger,Trigger1M)),NA())</f>
        <v>1.1592976410925715E-2</v>
      </c>
      <c r="O2755" s="44">
        <f>IFERROR(_xll.qlIndexFixing(ONIndex3M,I2755,TRUE,_xll.ohTrigger(RecalcTrigger,Trigger3M)),NA())</f>
        <v>1.1880049179922025E-2</v>
      </c>
      <c r="P2755" s="44">
        <f>IFERROR(_xll.qlIndexFixing(ONIndex6M,I2755,TRUE,_xll.ohTrigger(RecalcTrigger,Trigger6M)),NA())</f>
        <v>1.2091928887700831E-2</v>
      </c>
      <c r="Q2755" s="183">
        <f>IFERROR(_xll.qlIndexFixing(ONIndex1Y,I2755,TRUE,_xll.ohTrigger(RecalcTrigger,Trigger1Y)),NA())</f>
        <v>1.2082447082999437E-2</v>
      </c>
    </row>
    <row r="2756" spans="2:17" x14ac:dyDescent="0.2">
      <c r="B2756" s="39" t="s">
        <v>42</v>
      </c>
      <c r="D2756" s="42">
        <f>_xll.qlCalendarAdvance(Calendar,$D2755,B2756,"f",FALSE)</f>
        <v>58705</v>
      </c>
      <c r="E2756" s="177">
        <f>_xll.qlInterestRateIndexValueDate(IndexON,D2756)</f>
        <v>58705</v>
      </c>
      <c r="F2756" s="193">
        <f>IFERROR(_xll.qlIndexFixing(IndexON,D2756,TRUE,_xll.ohTrigger(RecalcTrigger,TriggerON)),NA())</f>
        <v>1.1619505808644348E-2</v>
      </c>
      <c r="H2756" s="42">
        <f>_xll.qlCalendarAdvance(Calendar,$H2755,B2756,"f",FALSE)</f>
        <v>58705</v>
      </c>
      <c r="I2756" s="177">
        <f>_xll.qlInterestRateIndexValueDate(Index1M,$H2756)</f>
        <v>58707</v>
      </c>
      <c r="J2756" s="182">
        <f>IFERROR(_xll.qlIndexFixing(Index1M,$H2756,TRUE,_xll.ohTrigger(RecalcTrigger,Trigger1M)),NA())</f>
        <v>1.1587159011148818E-2</v>
      </c>
      <c r="K2756" s="44">
        <f>IFERROR(_xll.qlIndexFixing(Index3M,H2756,TRUE,_xll.ohTrigger(RecalcTrigger,Trigger3M)),NA())</f>
        <v>1.1867266075282159E-2</v>
      </c>
      <c r="L2756" s="44">
        <f>IFERROR(_xll.qlIndexFixing(Index6M,$H2756,TRUE,_xll.ohTrigger(RecalcTrigger,Trigger6M)),NA())</f>
        <v>1.1793458486481749E-2</v>
      </c>
      <c r="M2756" s="183">
        <f>IFERROR(_xll.qlIndexFixing(Index1Y,$H2756,TRUE,_xll.ohTrigger(RecalcTrigger,Trigger1Y)),NA())</f>
        <v>1.2009256880218403E-2</v>
      </c>
      <c r="N2756" s="182">
        <f>IFERROR(_xll.qlIndexFixing(ONIndex1M,I2756,TRUE,_xll.ohTrigger(RecalcTrigger,Trigger1M)),NA())</f>
        <v>1.1588546788736664E-2</v>
      </c>
      <c r="O2756" s="44">
        <f>IFERROR(_xll.qlIndexFixing(ONIndex3M,I2756,TRUE,_xll.ohTrigger(RecalcTrigger,Trigger3M)),NA())</f>
        <v>1.1875476970431009E-2</v>
      </c>
      <c r="P2756" s="44">
        <f>IFERROR(_xll.qlIndexFixing(ONIndex6M,I2756,TRUE,_xll.ohTrigger(RecalcTrigger,Trigger6M)),NA())</f>
        <v>1.2065758291690543E-2</v>
      </c>
      <c r="Q2756" s="183">
        <f>IFERROR(_xll.qlIndexFixing(ONIndex1Y,I2756,TRUE,_xll.ohTrigger(RecalcTrigger,Trigger1Y)),NA())</f>
        <v>1.2076028117640192E-2</v>
      </c>
    </row>
    <row r="2757" spans="2:17" x14ac:dyDescent="0.2">
      <c r="B2757" s="39" t="s">
        <v>42</v>
      </c>
      <c r="D2757" s="42">
        <f>_xll.qlCalendarAdvance(Calendar,$D2756,B2757,"f",FALSE)</f>
        <v>58712</v>
      </c>
      <c r="E2757" s="177">
        <f>_xll.qlInterestRateIndexValueDate(IndexON,D2757)</f>
        <v>58712</v>
      </c>
      <c r="F2757" s="193">
        <f>IFERROR(_xll.qlIndexFixing(IndexON,D2757,TRUE,_xll.ohTrigger(RecalcTrigger,TriggerON)),NA())</f>
        <v>1.1615359601506725E-2</v>
      </c>
      <c r="H2757" s="42">
        <f>_xll.qlCalendarAdvance(Calendar,$H2756,B2757,"f",FALSE)</f>
        <v>58712</v>
      </c>
      <c r="I2757" s="177">
        <f>_xll.qlInterestRateIndexValueDate(Index1M,$H2757)</f>
        <v>58714</v>
      </c>
      <c r="J2757" s="182">
        <f>IFERROR(_xll.qlIndexFixing(Index1M,$H2757,TRUE,_xll.ohTrigger(RecalcTrigger,Trigger1M)),NA())</f>
        <v>1.1583184378684112E-2</v>
      </c>
      <c r="K2757" s="44">
        <f>IFERROR(_xll.qlIndexFixing(Index3M,H2757,TRUE,_xll.ohTrigger(RecalcTrigger,Trigger3M)),NA())</f>
        <v>1.1862827551596015E-2</v>
      </c>
      <c r="L2757" s="44">
        <f>IFERROR(_xll.qlIndexFixing(Index6M,$H2757,TRUE,_xll.ohTrigger(RecalcTrigger,Trigger6M)),NA())</f>
        <v>1.1767428748485641E-2</v>
      </c>
      <c r="M2757" s="183">
        <f>IFERROR(_xll.qlIndexFixing(Index1Y,$H2757,TRUE,_xll.ohTrigger(RecalcTrigger,Trigger1Y)),NA())</f>
        <v>1.2004207994453701E-2</v>
      </c>
      <c r="N2757" s="182">
        <f>IFERROR(_xll.qlIndexFixing(ONIndex1M,I2757,TRUE,_xll.ohTrigger(RecalcTrigger,Trigger1M)),NA())</f>
        <v>1.1584154162953553E-2</v>
      </c>
      <c r="O2757" s="44">
        <f>IFERROR(_xll.qlIndexFixing(ONIndex3M,I2757,TRUE,_xll.ohTrigger(RecalcTrigger,Trigger3M)),NA())</f>
        <v>1.1870941453988593E-2</v>
      </c>
      <c r="P2757" s="44">
        <f>IFERROR(_xll.qlIndexFixing(ONIndex6M,I2757,TRUE,_xll.ohTrigger(RecalcTrigger,Trigger6M)),NA())</f>
        <v>1.2039690348126797E-2</v>
      </c>
      <c r="Q2757" s="183">
        <f>IFERROR(_xll.qlIndexFixing(ONIndex1Y,I2757,TRUE,_xll.ohTrigger(RecalcTrigger,Trigger1Y)),NA())</f>
        <v>1.2069661647249319E-2</v>
      </c>
    </row>
    <row r="2758" spans="2:17" x14ac:dyDescent="0.2">
      <c r="B2758" s="39" t="s">
        <v>42</v>
      </c>
      <c r="D2758" s="42">
        <f>_xll.qlCalendarAdvance(Calendar,$D2757,B2758,"f",FALSE)</f>
        <v>58719</v>
      </c>
      <c r="E2758" s="177">
        <f>_xll.qlInterestRateIndexValueDate(IndexON,D2758)</f>
        <v>58719</v>
      </c>
      <c r="F2758" s="193">
        <f>IFERROR(_xll.qlIndexFixing(IndexON,D2758,TRUE,_xll.ohTrigger(RecalcTrigger,TriggerON)),NA())</f>
        <v>1.1611257608201697E-2</v>
      </c>
      <c r="H2758" s="42">
        <f>_xll.qlCalendarAdvance(Calendar,$H2757,B2758,"f",FALSE)</f>
        <v>58719</v>
      </c>
      <c r="I2758" s="177">
        <f>_xll.qlInterestRateIndexValueDate(Index1M,$H2758)</f>
        <v>58721</v>
      </c>
      <c r="J2758" s="182">
        <f>IFERROR(_xll.qlIndexFixing(Index1M,$H2758,TRUE,_xll.ohTrigger(RecalcTrigger,Trigger1M)),NA())</f>
        <v>1.1578524300842052E-2</v>
      </c>
      <c r="K2758" s="44">
        <f>IFERROR(_xll.qlIndexFixing(Index3M,H2758,TRUE,_xll.ohTrigger(RecalcTrigger,Trigger3M)),NA())</f>
        <v>1.1858535748306734E-2</v>
      </c>
      <c r="L2758" s="44">
        <f>IFERROR(_xll.qlIndexFixing(Index6M,$H2758,TRUE,_xll.ohTrigger(RecalcTrigger,Trigger6M)),NA())</f>
        <v>1.174305932096136E-2</v>
      </c>
      <c r="M2758" s="183">
        <f>IFERROR(_xll.qlIndexFixing(Index1Y,$H2758,TRUE,_xll.ohTrigger(RecalcTrigger,Trigger1Y)),NA())</f>
        <v>1.1999214842121554E-2</v>
      </c>
      <c r="N2758" s="182">
        <f>IFERROR(_xll.qlIndexFixing(ONIndex1M,I2758,TRUE,_xll.ohTrigger(RecalcTrigger,Trigger1M)),NA())</f>
        <v>1.1579798601282221E-2</v>
      </c>
      <c r="O2758" s="44">
        <f>IFERROR(_xll.qlIndexFixing(ONIndex3M,I2758,TRUE,_xll.ohTrigger(RecalcTrigger,Trigger3M)),NA())</f>
        <v>1.1866442697261448E-2</v>
      </c>
      <c r="P2758" s="44">
        <f>IFERROR(_xll.qlIndexFixing(ONIndex6M,I2758,TRUE,_xll.ohTrigger(RecalcTrigger,Trigger6M)),NA())</f>
        <v>1.2013757956692572E-2</v>
      </c>
      <c r="Q2758" s="183">
        <f>IFERROR(_xll.qlIndexFixing(ONIndex1Y,I2758,TRUE,_xll.ohTrigger(RecalcTrigger,Trigger1Y)),NA())</f>
        <v>1.206334776790996E-2</v>
      </c>
    </row>
    <row r="2759" spans="2:17" x14ac:dyDescent="0.2">
      <c r="B2759" s="39" t="s">
        <v>42</v>
      </c>
      <c r="D2759" s="42">
        <f>_xll.qlCalendarAdvance(Calendar,$D2758,B2759,"f",FALSE)</f>
        <v>58726</v>
      </c>
      <c r="E2759" s="177">
        <f>_xll.qlInterestRateIndexValueDate(IndexON,D2759)</f>
        <v>58726</v>
      </c>
      <c r="F2759" s="193">
        <f>IFERROR(_xll.qlIndexFixing(IndexON,D2759,TRUE,_xll.ohTrigger(RecalcTrigger,TriggerON)),NA())</f>
        <v>1.1607199908345578E-2</v>
      </c>
      <c r="H2759" s="42">
        <f>_xll.qlCalendarAdvance(Calendar,$H2758,B2759,"f",FALSE)</f>
        <v>58726</v>
      </c>
      <c r="I2759" s="177">
        <f>_xll.qlInterestRateIndexValueDate(Index1M,$H2759)</f>
        <v>58728</v>
      </c>
      <c r="J2759" s="182">
        <f>IFERROR(_xll.qlIndexFixing(Index1M,$H2759,TRUE,_xll.ohTrigger(RecalcTrigger,Trigger1M)),NA())</f>
        <v>1.1574262833093374E-2</v>
      </c>
      <c r="K2759" s="44">
        <f>IFERROR(_xll.qlIndexFixing(Index3M,H2759,TRUE,_xll.ohTrigger(RecalcTrigger,Trigger3M)),NA())</f>
        <v>1.1854281282987562E-2</v>
      </c>
      <c r="L2759" s="44">
        <f>IFERROR(_xll.qlIndexFixing(Index6M,$H2759,TRUE,_xll.ohTrigger(RecalcTrigger,Trigger6M)),NA())</f>
        <v>1.1718830316838338E-2</v>
      </c>
      <c r="M2759" s="183">
        <f>IFERROR(_xll.qlIndexFixing(Index1Y,$H2759,TRUE,_xll.ohTrigger(RecalcTrigger,Trigger1Y)),NA())</f>
        <v>1.199427751986531E-2</v>
      </c>
      <c r="N2759" s="182">
        <f>IFERROR(_xll.qlIndexFixing(ONIndex1M,I2759,TRUE,_xll.ohTrigger(RecalcTrigger,Trigger1M)),NA())</f>
        <v>1.1575480171028829E-2</v>
      </c>
      <c r="O2759" s="44">
        <f>IFERROR(_xll.qlIndexFixing(ONIndex3M,I2759,TRUE,_xll.ohTrigger(RecalcTrigger,Trigger3M)),NA())</f>
        <v>1.1861980766836311E-2</v>
      </c>
      <c r="P2759" s="44">
        <f>IFERROR(_xll.qlIndexFixing(ONIndex6M,I2759,TRUE,_xll.ohTrigger(RecalcTrigger,Trigger6M)),NA())</f>
        <v>1.1987961398443048E-2</v>
      </c>
      <c r="Q2759" s="183">
        <f>IFERROR(_xll.qlIndexFixing(ONIndex1Y,I2759,TRUE,_xll.ohTrigger(RecalcTrigger,Trigger1Y)),NA())</f>
        <v>1.2057086576264808E-2</v>
      </c>
    </row>
    <row r="2760" spans="2:17" x14ac:dyDescent="0.2">
      <c r="B2760" s="39" t="s">
        <v>42</v>
      </c>
      <c r="D2760" s="42">
        <f>_xll.qlCalendarAdvance(Calendar,$D2759,B2760,"f",FALSE)</f>
        <v>58733</v>
      </c>
      <c r="E2760" s="177">
        <f>_xll.qlInterestRateIndexValueDate(IndexON,D2760)</f>
        <v>58733</v>
      </c>
      <c r="F2760" s="193">
        <f>IFERROR(_xll.qlIndexFixing(IndexON,D2760,TRUE,_xll.ohTrigger(RecalcTrigger,TriggerON)),NA())</f>
        <v>1.1603186581155001E-2</v>
      </c>
      <c r="H2760" s="42">
        <f>_xll.qlCalendarAdvance(Calendar,$H2759,B2760,"f",FALSE)</f>
        <v>58733</v>
      </c>
      <c r="I2760" s="177">
        <f>_xll.qlInterestRateIndexValueDate(Index1M,$H2760)</f>
        <v>58735</v>
      </c>
      <c r="J2760" s="182">
        <f>IFERROR(_xll.qlIndexFixing(Index1M,$H2760,TRUE,_xll.ohTrigger(RecalcTrigger,Trigger1M)),NA())</f>
        <v>1.1570038713494268E-2</v>
      </c>
      <c r="K2760" s="44">
        <f>IFERROR(_xll.qlIndexFixing(Index3M,H2760,TRUE,_xll.ohTrigger(RecalcTrigger,Trigger3M)),NA())</f>
        <v>1.1850064222419859E-2</v>
      </c>
      <c r="L2760" s="44">
        <f>IFERROR(_xll.qlIndexFixing(Index6M,$H2760,TRUE,_xll.ohTrigger(RecalcTrigger,Trigger6M)),NA())</f>
        <v>1.1694742013698488E-2</v>
      </c>
      <c r="M2760" s="183">
        <f>IFERROR(_xll.qlIndexFixing(Index1Y,$H2760,TRUE,_xll.ohTrigger(RecalcTrigger,Trigger1Y)),NA())</f>
        <v>1.1989396124335113E-2</v>
      </c>
      <c r="N2760" s="182">
        <f>IFERROR(_xll.qlIndexFixing(ONIndex1M,I2760,TRUE,_xll.ohTrigger(RecalcTrigger,Trigger1M)),NA())</f>
        <v>1.157119893925973E-2</v>
      </c>
      <c r="O2760" s="44">
        <f>IFERROR(_xll.qlIndexFixing(ONIndex3M,I2760,TRUE,_xll.ohTrigger(RecalcTrigger,Trigger3M)),NA())</f>
        <v>1.1857555729299918E-2</v>
      </c>
      <c r="P2760" s="44">
        <f>IFERROR(_xll.qlIndexFixing(ONIndex6M,I2760,TRUE,_xll.ohTrigger(RecalcTrigger,Trigger6M)),NA())</f>
        <v>1.1962300954433402E-2</v>
      </c>
      <c r="Q2760" s="183">
        <f>IFERROR(_xll.qlIndexFixing(ONIndex1Y,I2760,TRUE,_xll.ohTrigger(RecalcTrigger,Trigger1Y)),NA())</f>
        <v>1.2050878168397006E-2</v>
      </c>
    </row>
    <row r="2761" spans="2:17" x14ac:dyDescent="0.2">
      <c r="B2761" s="39" t="s">
        <v>42</v>
      </c>
      <c r="D2761" s="42">
        <f>_xll.qlCalendarAdvance(Calendar,$D2760,B2761,"f",FALSE)</f>
        <v>58740</v>
      </c>
      <c r="E2761" s="177">
        <f>_xll.qlInterestRateIndexValueDate(IndexON,D2761)</f>
        <v>58740</v>
      </c>
      <c r="F2761" s="193">
        <f>IFERROR(_xll.qlIndexFixing(IndexON,D2761,TRUE,_xll.ohTrigger(RecalcTrigger,TriggerON)),NA())</f>
        <v>1.1599217706006471E-2</v>
      </c>
      <c r="H2761" s="42">
        <f>_xll.qlCalendarAdvance(Calendar,$H2760,B2761,"f",FALSE)</f>
        <v>58740</v>
      </c>
      <c r="I2761" s="177">
        <f>_xll.qlInterestRateIndexValueDate(Index1M,$H2761)</f>
        <v>58742</v>
      </c>
      <c r="J2761" s="182">
        <f>IFERROR(_xll.qlIndexFixing(Index1M,$H2761,TRUE,_xll.ohTrigger(RecalcTrigger,Trigger1M)),NA())</f>
        <v>1.1565852009435829E-2</v>
      </c>
      <c r="K2761" s="44">
        <f>IFERROR(_xll.qlIndexFixing(Index3M,H2761,TRUE,_xll.ohTrigger(RecalcTrigger,Trigger3M)),NA())</f>
        <v>1.1845884633383253E-2</v>
      </c>
      <c r="L2761" s="44">
        <f>IFERROR(_xll.qlIndexFixing(Index6M,$H2761,TRUE,_xll.ohTrigger(RecalcTrigger,Trigger6M)),NA())</f>
        <v>1.1670794689139974E-2</v>
      </c>
      <c r="M2761" s="183">
        <f>IFERROR(_xll.qlIndexFixing(Index1Y,$H2761,TRUE,_xll.ohTrigger(RecalcTrigger,Trigger1Y)),NA())</f>
        <v>1.1984570752188325E-2</v>
      </c>
      <c r="N2761" s="182">
        <f>IFERROR(_xll.qlIndexFixing(ONIndex1M,I2761,TRUE,_xll.ohTrigger(RecalcTrigger,Trigger1M)),NA())</f>
        <v>1.1566954973840637E-2</v>
      </c>
      <c r="O2761" s="44">
        <f>IFERROR(_xll.qlIndexFixing(ONIndex3M,I2761,TRUE,_xll.ohTrigger(RecalcTrigger,Trigger3M)),NA())</f>
        <v>1.1853167651558749E-2</v>
      </c>
      <c r="P2761" s="44">
        <f>IFERROR(_xll.qlIndexFixing(ONIndex6M,I2761,TRUE,_xll.ohTrigger(RecalcTrigger,Trigger6M)),NA())</f>
        <v>1.1936776905638879E-2</v>
      </c>
      <c r="Q2761" s="183">
        <f>IFERROR(_xll.qlIndexFixing(ONIndex1Y,I2761,TRUE,_xll.ohTrigger(RecalcTrigger,Trigger1Y)),NA())</f>
        <v>1.2044722640549566E-2</v>
      </c>
    </row>
    <row r="2762" spans="2:17" x14ac:dyDescent="0.2">
      <c r="B2762" s="39" t="s">
        <v>42</v>
      </c>
      <c r="D2762" s="42">
        <f>_xll.qlCalendarAdvance(Calendar,$D2761,B2762,"f",FALSE)</f>
        <v>58747</v>
      </c>
      <c r="E2762" s="177">
        <f>_xll.qlInterestRateIndexValueDate(IndexON,D2762)</f>
        <v>58747</v>
      </c>
      <c r="F2762" s="193">
        <f>IFERROR(_xll.qlIndexFixing(IndexON,D2762,TRUE,_xll.ohTrigger(RecalcTrigger,TriggerON)),NA())</f>
        <v>1.1595293362276493E-2</v>
      </c>
      <c r="H2762" s="42">
        <f>_xll.qlCalendarAdvance(Calendar,$H2761,B2762,"f",FALSE)</f>
        <v>58747</v>
      </c>
      <c r="I2762" s="177">
        <f>_xll.qlInterestRateIndexValueDate(Index1M,$H2762)</f>
        <v>58749</v>
      </c>
      <c r="J2762" s="182">
        <f>IFERROR(_xll.qlIndexFixing(Index1M,$H2762,TRUE,_xll.ohTrigger(RecalcTrigger,Trigger1M)),NA())</f>
        <v>1.1561702788321637E-2</v>
      </c>
      <c r="K2762" s="44">
        <f>IFERROR(_xll.qlIndexFixing(Index3M,H2762,TRUE,_xll.ohTrigger(RecalcTrigger,Trigger3M)),NA())</f>
        <v>1.1841742582659104E-2</v>
      </c>
      <c r="L2762" s="44">
        <f>IFERROR(_xll.qlIndexFixing(Index6M,$H2762,TRUE,_xll.ohTrigger(RecalcTrigger,Trigger6M)),NA())</f>
        <v>1.1648452681052362E-2</v>
      </c>
      <c r="M2762" s="183">
        <f>IFERROR(_xll.qlIndexFixing(Index1Y,$H2762,TRUE,_xll.ohTrigger(RecalcTrigger,Trigger1Y)),NA())</f>
        <v>1.1979801500090859E-2</v>
      </c>
      <c r="N2762" s="182">
        <f>IFERROR(_xll.qlIndexFixing(ONIndex1M,I2762,TRUE,_xll.ohTrigger(RecalcTrigger,Trigger1M)),NA())</f>
        <v>1.1562748341678031E-2</v>
      </c>
      <c r="O2762" s="44">
        <f>IFERROR(_xll.qlIndexFixing(ONIndex3M,I2762,TRUE,_xll.ohTrigger(RecalcTrigger,Trigger3M)),NA())</f>
        <v>1.1848816600439349E-2</v>
      </c>
      <c r="P2762" s="44">
        <f>IFERROR(_xll.qlIndexFixing(ONIndex6M,I2762,TRUE,_xll.ohTrigger(RecalcTrigger,Trigger6M)),NA())</f>
        <v>1.1911389533034722E-2</v>
      </c>
      <c r="Q2762" s="183">
        <f>IFERROR(_xll.qlIndexFixing(ONIndex1Y,I2762,TRUE,_xll.ohTrigger(RecalcTrigger,Trigger1Y)),NA())</f>
        <v>1.2038620089285246E-2</v>
      </c>
    </row>
    <row r="2763" spans="2:17" x14ac:dyDescent="0.2">
      <c r="B2763" s="39" t="s">
        <v>42</v>
      </c>
      <c r="D2763" s="42">
        <f>_xll.qlCalendarAdvance(Calendar,$D2762,B2763,"f",FALSE)</f>
        <v>58754</v>
      </c>
      <c r="E2763" s="177">
        <f>_xll.qlInterestRateIndexValueDate(IndexON,D2763)</f>
        <v>58754</v>
      </c>
      <c r="F2763" s="193">
        <f>IFERROR(_xll.qlIndexFixing(IndexON,D2763,TRUE,_xll.ohTrigger(RecalcTrigger,TriggerON)),NA())</f>
        <v>1.1591413629181702E-2</v>
      </c>
      <c r="H2763" s="42">
        <f>_xll.qlCalendarAdvance(Calendar,$H2762,B2763,"f",FALSE)</f>
        <v>58754</v>
      </c>
      <c r="I2763" s="177">
        <f>_xll.qlInterestRateIndexValueDate(Index1M,$H2763)</f>
        <v>58756</v>
      </c>
      <c r="J2763" s="182">
        <f>IFERROR(_xll.qlIndexFixing(Index1M,$H2763,TRUE,_xll.ohTrigger(RecalcTrigger,Trigger1M)),NA())</f>
        <v>1.1557591117557775E-2</v>
      </c>
      <c r="K2763" s="44">
        <f>IFERROR(_xll.qlIndexFixing(Index3M,H2763,TRUE,_xll.ohTrigger(RecalcTrigger,Trigger3M)),NA())</f>
        <v>1.1837638137033989E-2</v>
      </c>
      <c r="L2763" s="44">
        <f>IFERROR(_xll.qlIndexFixing(Index6M,$H2763,TRUE,_xll.ohTrigger(RecalcTrigger,Trigger6M)),NA())</f>
        <v>1.1624778704026111E-2</v>
      </c>
      <c r="M2763" s="183">
        <f>IFERROR(_xll.qlIndexFixing(Index1Y,$H2763,TRUE,_xll.ohTrigger(RecalcTrigger,Trigger1Y)),NA())</f>
        <v>1.1975088464714971E-2</v>
      </c>
      <c r="N2763" s="182">
        <f>IFERROR(_xll.qlIndexFixing(ONIndex1M,I2763,TRUE,_xll.ohTrigger(RecalcTrigger,Trigger1M)),NA())</f>
        <v>1.1558579110557687E-2</v>
      </c>
      <c r="O2763" s="44">
        <f>IFERROR(_xll.qlIndexFixing(ONIndex3M,I2763,TRUE,_xll.ohTrigger(RecalcTrigger,Trigger3M)),NA())</f>
        <v>1.184450264260839E-2</v>
      </c>
      <c r="P2763" s="44">
        <f>IFERROR(_xll.qlIndexFixing(ONIndex6M,I2763,TRUE,_xll.ohTrigger(RecalcTrigger,Trigger6M)),NA())</f>
        <v>1.1886139117756045E-2</v>
      </c>
      <c r="Q2763" s="183">
        <f>IFERROR(_xll.qlIndexFixing(ONIndex1Y,I2763,TRUE,_xll.ohTrigger(RecalcTrigger,Trigger1Y)),NA())</f>
        <v>1.203257061084706E-2</v>
      </c>
    </row>
    <row r="2764" spans="2:17" x14ac:dyDescent="0.2">
      <c r="B2764" s="39" t="s">
        <v>42</v>
      </c>
      <c r="D2764" s="42">
        <f>_xll.qlCalendarAdvance(Calendar,$D2763,B2764,"f",FALSE)</f>
        <v>58761</v>
      </c>
      <c r="E2764" s="177">
        <f>_xll.qlInterestRateIndexValueDate(IndexON,D2764)</f>
        <v>58761</v>
      </c>
      <c r="F2764" s="193">
        <f>IFERROR(_xll.qlIndexFixing(IndexON,D2764,TRUE,_xll.ohTrigger(RecalcTrigger,TriggerON)),NA())</f>
        <v>1.1587578586418346E-2</v>
      </c>
      <c r="H2764" s="42">
        <f>_xll.qlCalendarAdvance(Calendar,$H2763,B2764,"f",FALSE)</f>
        <v>58761</v>
      </c>
      <c r="I2764" s="177">
        <f>_xll.qlInterestRateIndexValueDate(Index1M,$H2764)</f>
        <v>58763</v>
      </c>
      <c r="J2764" s="182">
        <f>IFERROR(_xll.qlIndexFixing(Index1M,$H2764,TRUE,_xll.ohTrigger(RecalcTrigger,Trigger1M)),NA())</f>
        <v>1.1553517064535335E-2</v>
      </c>
      <c r="K2764" s="44">
        <f>IFERROR(_xll.qlIndexFixing(Index3M,H2764,TRUE,_xll.ohTrigger(RecalcTrigger,Trigger3M)),NA())</f>
        <v>1.1833571363288404E-2</v>
      </c>
      <c r="L2764" s="44">
        <f>IFERROR(_xll.qlIndexFixing(Index6M,$H2764,TRUE,_xll.ohTrigger(RecalcTrigger,Trigger6M)),NA())</f>
        <v>1.1601246512535213E-2</v>
      </c>
      <c r="M2764" s="183">
        <f>IFERROR(_xll.qlIndexFixing(Index1Y,$H2764,TRUE,_xll.ohTrigger(RecalcTrigger,Trigger1Y)),NA())</f>
        <v>1.1970431742741901E-2</v>
      </c>
      <c r="N2764" s="182">
        <f>IFERROR(_xll.qlIndexFixing(ONIndex1M,I2764,TRUE,_xll.ohTrigger(RecalcTrigger,Trigger1M)),NA())</f>
        <v>1.155444734754596E-2</v>
      </c>
      <c r="O2764" s="44">
        <f>IFERROR(_xll.qlIndexFixing(ONIndex3M,I2764,TRUE,_xll.ohTrigger(RecalcTrigger,Trigger3M)),NA())</f>
        <v>1.1840225844332863E-2</v>
      </c>
      <c r="P2764" s="44">
        <f>IFERROR(_xll.qlIndexFixing(ONIndex6M,I2764,TRUE,_xll.ohTrigger(RecalcTrigger,Trigger6M)),NA())</f>
        <v>1.1861025940698156E-2</v>
      </c>
      <c r="Q2764" s="183">
        <f>IFERROR(_xll.qlIndexFixing(ONIndex1Y,I2764,TRUE,_xll.ohTrigger(RecalcTrigger,Trigger1Y)),NA())</f>
        <v>1.2026574301398085E-2</v>
      </c>
    </row>
    <row r="2765" spans="2:17" x14ac:dyDescent="0.2">
      <c r="B2765" s="39" t="s">
        <v>42</v>
      </c>
      <c r="D2765" s="42">
        <f>_xll.qlCalendarAdvance(Calendar,$D2764,B2765,"f",FALSE)</f>
        <v>58768</v>
      </c>
      <c r="E2765" s="177">
        <f>_xll.qlInterestRateIndexValueDate(IndexON,D2765)</f>
        <v>58768</v>
      </c>
      <c r="F2765" s="193">
        <f>IFERROR(_xll.qlIndexFixing(IndexON,D2765,TRUE,_xll.ohTrigger(RecalcTrigger,TriggerON)),NA())</f>
        <v>1.1583788312803378E-2</v>
      </c>
      <c r="H2765" s="42">
        <f>_xll.qlCalendarAdvance(Calendar,$H2764,B2765,"f",FALSE)</f>
        <v>58768</v>
      </c>
      <c r="I2765" s="177">
        <f>_xll.qlInterestRateIndexValueDate(Index1M,$H2765)</f>
        <v>58770</v>
      </c>
      <c r="J2765" s="182">
        <f>IFERROR(_xll.qlIndexFixing(Index1M,$H2765,TRUE,_xll.ohTrigger(RecalcTrigger,Trigger1M)),NA())</f>
        <v>1.1549480696665393E-2</v>
      </c>
      <c r="K2765" s="44">
        <f>IFERROR(_xll.qlIndexFixing(Index3M,H2765,TRUE,_xll.ohTrigger(RecalcTrigger,Trigger3M)),NA())</f>
        <v>1.1829542328209793E-2</v>
      </c>
      <c r="L2765" s="44">
        <f>IFERROR(_xll.qlIndexFixing(Index6M,$H2765,TRUE,_xll.ohTrigger(RecalcTrigger,Trigger6M)),NA())</f>
        <v>1.1577856384262964E-2</v>
      </c>
      <c r="M2765" s="183">
        <f>IFERROR(_xll.qlIndexFixing(Index1Y,$H2765,TRUE,_xll.ohTrigger(RecalcTrigger,Trigger1Y)),NA())</f>
        <v>1.196583143085902E-2</v>
      </c>
      <c r="N2765" s="182">
        <f>IFERROR(_xll.qlIndexFixing(ONIndex1M,I2765,TRUE,_xll.ohTrigger(RecalcTrigger,Trigger1M)),NA())</f>
        <v>1.1550353120188817E-2</v>
      </c>
      <c r="O2765" s="44">
        <f>IFERROR(_xll.qlIndexFixing(ONIndex3M,I2765,TRUE,_xll.ohTrigger(RecalcTrigger,Trigger3M)),NA())</f>
        <v>1.1835986272759058E-2</v>
      </c>
      <c r="P2765" s="44">
        <f>IFERROR(_xll.qlIndexFixing(ONIndex6M,I2765,TRUE,_xll.ohTrigger(RecalcTrigger,Trigger6M)),NA())</f>
        <v>1.1836050282916233E-2</v>
      </c>
      <c r="Q2765" s="183">
        <f>IFERROR(_xll.qlIndexFixing(ONIndex1Y,I2765,TRUE,_xll.ohTrigger(RecalcTrigger,Trigger1Y)),NA())</f>
        <v>1.2020631257181336E-2</v>
      </c>
    </row>
    <row r="2766" spans="2:17" x14ac:dyDescent="0.2">
      <c r="B2766" s="39" t="s">
        <v>42</v>
      </c>
      <c r="D2766" s="42">
        <f>_xll.qlCalendarAdvance(Calendar,$D2765,B2766,"f",FALSE)</f>
        <v>58775</v>
      </c>
      <c r="E2766" s="177">
        <f>_xll.qlInterestRateIndexValueDate(IndexON,D2766)</f>
        <v>58775</v>
      </c>
      <c r="F2766" s="193">
        <f>IFERROR(_xll.qlIndexFixing(IndexON,D2766,TRUE,_xll.ohTrigger(RecalcTrigger,TriggerON)),NA())</f>
        <v>1.1580042887953113E-2</v>
      </c>
      <c r="H2766" s="42">
        <f>_xll.qlCalendarAdvance(Calendar,$H2765,B2766,"f",FALSE)</f>
        <v>58775</v>
      </c>
      <c r="I2766" s="177">
        <f>_xll.qlInterestRateIndexValueDate(Index1M,$H2766)</f>
        <v>58777</v>
      </c>
      <c r="J2766" s="182">
        <f>IFERROR(_xll.qlIndexFixing(Index1M,$H2766,TRUE,_xll.ohTrigger(RecalcTrigger,Trigger1M)),NA())</f>
        <v>1.1545482081349034E-2</v>
      </c>
      <c r="K2766" s="44">
        <f>IFERROR(_xll.qlIndexFixing(Index3M,H2766,TRUE,_xll.ohTrigger(RecalcTrigger,Trigger3M)),NA())</f>
        <v>1.182571914705477E-2</v>
      </c>
      <c r="L2766" s="44">
        <f>IFERROR(_xll.qlIndexFixing(Index6M,$H2766,TRUE,_xll.ohTrigger(RecalcTrigger,Trigger6M)),NA())</f>
        <v>1.1553182462144705E-2</v>
      </c>
      <c r="M2766" s="183">
        <f>IFERROR(_xll.qlIndexFixing(Index1Y,$H2766,TRUE,_xll.ohTrigger(RecalcTrigger,Trigger1Y)),NA())</f>
        <v>1.1961287625763114E-2</v>
      </c>
      <c r="N2766" s="182">
        <f>IFERROR(_xll.qlIndexFixing(ONIndex1M,I2766,TRUE,_xll.ohTrigger(RecalcTrigger,Trigger1M)),NA())</f>
        <v>1.1546296495792419E-2</v>
      </c>
      <c r="O2766" s="44">
        <f>IFERROR(_xll.qlIndexFixing(ONIndex3M,I2766,TRUE,_xll.ohTrigger(RecalcTrigger,Trigger3M)),NA())</f>
        <v>1.1831783994393774E-2</v>
      </c>
      <c r="P2766" s="44">
        <f>IFERROR(_xll.qlIndexFixing(ONIndex6M,I2766,TRUE,_xll.ohTrigger(RecalcTrigger,Trigger6M)),NA())</f>
        <v>1.1811212425545392E-2</v>
      </c>
      <c r="Q2766" s="183">
        <f>IFERROR(_xll.qlIndexFixing(ONIndex1Y,I2766,TRUE,_xll.ohTrigger(RecalcTrigger,Trigger1Y)),NA())</f>
        <v>1.2014741574839505E-2</v>
      </c>
    </row>
    <row r="2767" spans="2:17" x14ac:dyDescent="0.2">
      <c r="B2767" s="39" t="s">
        <v>42</v>
      </c>
      <c r="D2767" s="42">
        <f>_xll.qlCalendarAdvance(Calendar,$D2766,B2767,"f",FALSE)</f>
        <v>58782</v>
      </c>
      <c r="E2767" s="177">
        <f>_xll.qlInterestRateIndexValueDate(IndexON,D2767)</f>
        <v>58782</v>
      </c>
      <c r="F2767" s="193">
        <f>IFERROR(_xll.qlIndexFixing(IndexON,D2767,TRUE,_xll.ohTrigger(RecalcTrigger,TriggerON)),NA())</f>
        <v>1.1576342391244054E-2</v>
      </c>
      <c r="H2767" s="42">
        <f>_xll.qlCalendarAdvance(Calendar,$H2766,B2767,"f",FALSE)</f>
        <v>58782</v>
      </c>
      <c r="I2767" s="177">
        <f>_xll.qlInterestRateIndexValueDate(Index1M,$H2767)</f>
        <v>58784</v>
      </c>
      <c r="J2767" s="182">
        <f>IFERROR(_xll.qlIndexFixing(Index1M,$H2767,TRUE,_xll.ohTrigger(RecalcTrigger,Trigger1M)),NA())</f>
        <v>1.1541521285982348E-2</v>
      </c>
      <c r="K2767" s="44">
        <f>IFERROR(_xll.qlIndexFixing(Index3M,H2767,TRUE,_xll.ohTrigger(RecalcTrigger,Trigger3M)),NA())</f>
        <v>1.182176061421103E-2</v>
      </c>
      <c r="L2767" s="44">
        <f>IFERROR(_xll.qlIndexFixing(Index6M,$H2767,TRUE,_xll.ohTrigger(RecalcTrigger,Trigger6M)),NA())</f>
        <v>1.153008683955668E-2</v>
      </c>
      <c r="M2767" s="183">
        <f>IFERROR(_xll.qlIndexFixing(Index1Y,$H2767,TRUE,_xll.ohTrigger(RecalcTrigger,Trigger1Y)),NA())</f>
        <v>1.1956800424157541E-2</v>
      </c>
      <c r="N2767" s="182">
        <f>IFERROR(_xll.qlIndexFixing(ONIndex1M,I2767,TRUE,_xll.ohTrigger(RecalcTrigger,Trigger1M)),NA())</f>
        <v>1.1542277541662926E-2</v>
      </c>
      <c r="O2767" s="44">
        <f>IFERROR(_xll.qlIndexFixing(ONIndex3M,I2767,TRUE,_xll.ohTrigger(RecalcTrigger,Trigger3M)),NA())</f>
        <v>1.1827619076063556E-2</v>
      </c>
      <c r="P2767" s="44">
        <f>IFERROR(_xll.qlIndexFixing(ONIndex6M,I2767,TRUE,_xll.ohTrigger(RecalcTrigger,Trigger6M)),NA())</f>
        <v>1.1786512649560876E-2</v>
      </c>
      <c r="Q2767" s="183">
        <f>IFERROR(_xll.qlIndexFixing(ONIndex1Y,I2767,TRUE,_xll.ohTrigger(RecalcTrigger,Trigger1Y)),NA())</f>
        <v>1.2008905350375798E-2</v>
      </c>
    </row>
    <row r="2768" spans="2:17" x14ac:dyDescent="0.2">
      <c r="B2768" s="39" t="s">
        <v>42</v>
      </c>
      <c r="D2768" s="42">
        <f>_xll.qlCalendarAdvance(Calendar,$D2767,B2768,"f",FALSE)</f>
        <v>58789</v>
      </c>
      <c r="E2768" s="177">
        <f>_xll.qlInterestRateIndexValueDate(IndexON,D2768)</f>
        <v>58789</v>
      </c>
      <c r="F2768" s="193">
        <f>IFERROR(_xll.qlIndexFixing(IndexON,D2768,TRUE,_xll.ohTrigger(RecalcTrigger,TriggerON)),NA())</f>
        <v>1.1572686901972773E-2</v>
      </c>
      <c r="H2768" s="42">
        <f>_xll.qlCalendarAdvance(Calendar,$H2767,B2768,"f",FALSE)</f>
        <v>58789</v>
      </c>
      <c r="I2768" s="177">
        <f>_xll.qlInterestRateIndexValueDate(Index1M,$H2768)</f>
        <v>58791</v>
      </c>
      <c r="J2768" s="182">
        <f>IFERROR(_xll.qlIndexFixing(Index1M,$H2768,TRUE,_xll.ohTrigger(RecalcTrigger,Trigger1M)),NA())</f>
        <v>1.1537598377978908E-2</v>
      </c>
      <c r="K2768" s="44">
        <f>IFERROR(_xll.qlIndexFixing(Index3M,H2768,TRUE,_xll.ohTrigger(RecalcTrigger,Trigger3M)),NA())</f>
        <v>1.1817840008275127E-2</v>
      </c>
      <c r="L2768" s="44">
        <f>IFERROR(_xll.qlIndexFixing(Index6M,$H2768,TRUE,_xll.ohTrigger(RecalcTrigger,Trigger6M)),NA())</f>
        <v>1.150713413920402E-2</v>
      </c>
      <c r="M2768" s="183">
        <f>IFERROR(_xll.qlIndexFixing(Index1Y,$H2768,TRUE,_xll.ohTrigger(RecalcTrigger,Trigger1Y)),NA())</f>
        <v>1.1952369922754419E-2</v>
      </c>
      <c r="N2768" s="182">
        <f>IFERROR(_xll.qlIndexFixing(ONIndex1M,I2768,TRUE,_xll.ohTrigger(RecalcTrigger,Trigger1M)),NA())</f>
        <v>1.1538296325346309E-2</v>
      </c>
      <c r="O2768" s="44">
        <f>IFERROR(_xll.qlIndexFixing(ONIndex3M,I2768,TRUE,_xll.ohTrigger(RecalcTrigger,Trigger3M)),NA())</f>
        <v>1.1823491584195267E-2</v>
      </c>
      <c r="P2768" s="44">
        <f>IFERROR(_xll.qlIndexFixing(ONIndex6M,I2768,TRUE,_xll.ohTrigger(RecalcTrigger,Trigger6M)),NA())</f>
        <v>1.1761951235778056E-2</v>
      </c>
      <c r="Q2768" s="183">
        <f>IFERROR(_xll.qlIndexFixing(ONIndex1Y,I2768,TRUE,_xll.ohTrigger(RecalcTrigger,Trigger1Y)),NA())</f>
        <v>1.2003122680352973E-2</v>
      </c>
    </row>
    <row r="2769" spans="2:17" x14ac:dyDescent="0.2">
      <c r="B2769" s="39" t="s">
        <v>42</v>
      </c>
      <c r="D2769" s="42">
        <f>_xll.qlCalendarAdvance(Calendar,$D2768,B2769,"f",FALSE)</f>
        <v>58796</v>
      </c>
      <c r="E2769" s="177">
        <f>_xll.qlInterestRateIndexValueDate(IndexON,D2769)</f>
        <v>58796</v>
      </c>
      <c r="F2769" s="193">
        <f>IFERROR(_xll.qlIndexFixing(IndexON,D2769,TRUE,_xll.ohTrigger(RecalcTrigger,TriggerON)),NA())</f>
        <v>1.156907649959571E-2</v>
      </c>
      <c r="H2769" s="42">
        <f>_xll.qlCalendarAdvance(Calendar,$H2768,B2769,"f",FALSE)</f>
        <v>58796</v>
      </c>
      <c r="I2769" s="177">
        <f>_xll.qlInterestRateIndexValueDate(Index1M,$H2769)</f>
        <v>58798</v>
      </c>
      <c r="J2769" s="182">
        <f>IFERROR(_xll.qlIndexFixing(Index1M,$H2769,TRUE,_xll.ohTrigger(RecalcTrigger,Trigger1M)),NA())</f>
        <v>1.1533713424729808E-2</v>
      </c>
      <c r="K2769" s="44">
        <f>IFERROR(_xll.qlIndexFixing(Index3M,H2769,TRUE,_xll.ohTrigger(RecalcTrigger,Trigger3M)),NA())</f>
        <v>1.1813957396035413E-2</v>
      </c>
      <c r="L2769" s="44">
        <f>IFERROR(_xll.qlIndexFixing(Index6M,$H2769,TRUE,_xll.ohTrigger(RecalcTrigger,Trigger6M)),NA())</f>
        <v>1.1484324638820168E-2</v>
      </c>
      <c r="M2769" s="183">
        <f>IFERROR(_xll.qlIndexFixing(Index1Y,$H2769,TRUE,_xll.ohTrigger(RecalcTrigger,Trigger1Y)),NA())</f>
        <v>1.1947996218272656E-2</v>
      </c>
      <c r="N2769" s="182">
        <f>IFERROR(_xll.qlIndexFixing(ONIndex1M,I2769,TRUE,_xll.ohTrigger(RecalcTrigger,Trigger1M)),NA())</f>
        <v>1.1534352914068791E-2</v>
      </c>
      <c r="O2769" s="44">
        <f>IFERROR(_xll.qlIndexFixing(ONIndex3M,I2769,TRUE,_xll.ohTrigger(RecalcTrigger,Trigger3M)),NA())</f>
        <v>1.1819401585935196E-2</v>
      </c>
      <c r="P2769" s="44">
        <f>IFERROR(_xll.qlIndexFixing(ONIndex6M,I2769,TRUE,_xll.ohTrigger(RecalcTrigger,Trigger6M)),NA())</f>
        <v>1.1737528465571856E-2</v>
      </c>
      <c r="Q2769" s="183">
        <f>IFERROR(_xll.qlIndexFixing(ONIndex1Y,I2769,TRUE,_xll.ohTrigger(RecalcTrigger,Trigger1Y)),NA())</f>
        <v>1.1997393660854172E-2</v>
      </c>
    </row>
    <row r="2770" spans="2:17" x14ac:dyDescent="0.2">
      <c r="B2770" s="39" t="s">
        <v>42</v>
      </c>
      <c r="D2770" s="42">
        <f>_xll.qlCalendarAdvance(Calendar,$D2769,B2770,"f",FALSE)</f>
        <v>58803</v>
      </c>
      <c r="E2770" s="177">
        <f>_xll.qlInterestRateIndexValueDate(IndexON,D2770)</f>
        <v>58803</v>
      </c>
      <c r="F2770" s="193">
        <f>IFERROR(_xll.qlIndexFixing(IndexON,D2770,TRUE,_xll.ohTrigger(RecalcTrigger,TriggerON)),NA())</f>
        <v>1.1565511263249562E-2</v>
      </c>
      <c r="H2770" s="42">
        <f>_xll.qlCalendarAdvance(Calendar,$H2769,B2770,"f",FALSE)</f>
        <v>58803</v>
      </c>
      <c r="I2770" s="177">
        <f>_xll.qlInterestRateIndexValueDate(Index1M,$H2770)</f>
        <v>58805</v>
      </c>
      <c r="J2770" s="182">
        <f>IFERROR(_xll.qlIndexFixing(Index1M,$H2770,TRUE,_xll.ohTrigger(RecalcTrigger,Trigger1M)),NA())</f>
        <v>1.1529866493643626E-2</v>
      </c>
      <c r="K2770" s="44">
        <f>IFERROR(_xll.qlIndexFixing(Index3M,H2770,TRUE,_xll.ohTrigger(RecalcTrigger,Trigger3M)),NA())</f>
        <v>1.1810112844277576E-2</v>
      </c>
      <c r="L2770" s="44">
        <f>IFERROR(_xll.qlIndexFixing(Index6M,$H2770,TRUE,_xll.ohTrigger(RecalcTrigger,Trigger6M)),NA())</f>
        <v>1.1461658616157007E-2</v>
      </c>
      <c r="M2770" s="183">
        <f>IFERROR(_xll.qlIndexFixing(Index1Y,$H2770,TRUE,_xll.ohTrigger(RecalcTrigger,Trigger1Y)),NA())</f>
        <v>1.1943679407440134E-2</v>
      </c>
      <c r="N2770" s="182">
        <f>IFERROR(_xll.qlIndexFixing(ONIndex1M,I2770,TRUE,_xll.ohTrigger(RecalcTrigger,Trigger1M)),NA())</f>
        <v>1.1530447375296404E-2</v>
      </c>
      <c r="O2770" s="44">
        <f>IFERROR(_xll.qlIndexFixing(ONIndex3M,I2770,TRUE,_xll.ohTrigger(RecalcTrigger,Trigger3M)),NA())</f>
        <v>1.1815349147630272E-2</v>
      </c>
      <c r="P2770" s="44">
        <f>IFERROR(_xll.qlIndexFixing(ONIndex6M,I2770,TRUE,_xll.ohTrigger(RecalcTrigger,Trigger6M)),NA())</f>
        <v>1.1713244619837582E-2</v>
      </c>
      <c r="Q2770" s="183">
        <f>IFERROR(_xll.qlIndexFixing(ONIndex1Y,I2770,TRUE,_xll.ohTrigger(RecalcTrigger,Trigger1Y)),NA())</f>
        <v>1.199171838828228E-2</v>
      </c>
    </row>
    <row r="2771" spans="2:17" x14ac:dyDescent="0.2">
      <c r="B2771" s="39" t="s">
        <v>42</v>
      </c>
      <c r="D2771" s="42">
        <f>_xll.qlCalendarAdvance(Calendar,$D2770,B2771,"f",FALSE)</f>
        <v>58810</v>
      </c>
      <c r="E2771" s="177">
        <f>_xll.qlInterestRateIndexValueDate(IndexON,D2771)</f>
        <v>58810</v>
      </c>
      <c r="F2771" s="193">
        <f>IFERROR(_xll.qlIndexFixing(IndexON,D2771,TRUE,_xll.ohTrigger(RecalcTrigger,TriggerON)),NA())</f>
        <v>1.156199127239077E-2</v>
      </c>
      <c r="H2771" s="42">
        <f>_xll.qlCalendarAdvance(Calendar,$H2770,B2771,"f",FALSE)</f>
        <v>58810</v>
      </c>
      <c r="I2771" s="177">
        <f>_xll.qlInterestRateIndexValueDate(Index1M,$H2771)</f>
        <v>58812</v>
      </c>
      <c r="J2771" s="182">
        <f>IFERROR(_xll.qlIndexFixing(Index1M,$H2771,TRUE,_xll.ohTrigger(RecalcTrigger,Trigger1M)),NA())</f>
        <v>1.152605765212894E-2</v>
      </c>
      <c r="K2771" s="44">
        <f>IFERROR(_xll.qlIndexFixing(Index3M,H2771,TRUE,_xll.ohTrigger(RecalcTrigger,Trigger3M)),NA())</f>
        <v>1.1806306419788193E-2</v>
      </c>
      <c r="L2771" s="44">
        <f>IFERROR(_xll.qlIndexFixing(Index6M,$H2771,TRUE,_xll.ohTrigger(RecalcTrigger,Trigger6M)),NA())</f>
        <v>1.1440514494566333E-2</v>
      </c>
      <c r="M2771" s="183">
        <f>IFERROR(_xll.qlIndexFixing(Index1Y,$H2771,TRUE,_xll.ohTrigger(RecalcTrigger,Trigger1Y)),NA())</f>
        <v>1.1939419586992628E-2</v>
      </c>
      <c r="N2771" s="182">
        <f>IFERROR(_xll.qlIndexFixing(ONIndex1M,I2771,TRUE,_xll.ohTrigger(RecalcTrigger,Trigger1M)),NA())</f>
        <v>1.1526579776255375E-2</v>
      </c>
      <c r="O2771" s="44">
        <f>IFERROR(_xll.qlIndexFixing(ONIndex3M,I2771,TRUE,_xll.ohTrigger(RecalcTrigger,Trigger3M)),NA())</f>
        <v>1.1811334336107038E-2</v>
      </c>
      <c r="P2771" s="44">
        <f>IFERROR(_xll.qlIndexFixing(ONIndex6M,I2771,TRUE,_xll.ohTrigger(RecalcTrigger,Trigger6M)),NA())</f>
        <v>1.1689099979390605E-2</v>
      </c>
      <c r="Q2771" s="183">
        <f>IFERROR(_xll.qlIndexFixing(ONIndex1Y,I2771,TRUE,_xll.ohTrigger(RecalcTrigger,Trigger1Y)),NA())</f>
        <v>1.1986096958960246E-2</v>
      </c>
    </row>
    <row r="2772" spans="2:17" x14ac:dyDescent="0.2">
      <c r="B2772" s="39" t="s">
        <v>42</v>
      </c>
      <c r="D2772" s="42">
        <f>_xll.qlCalendarAdvance(Calendar,$D2771,B2772,"f",FALSE)</f>
        <v>58817</v>
      </c>
      <c r="E2772" s="177">
        <f>_xll.qlInterestRateIndexValueDate(IndexON,D2772)</f>
        <v>58817</v>
      </c>
      <c r="F2772" s="193">
        <f>IFERROR(_xll.qlIndexFixing(IndexON,D2772,TRUE,_xll.ohTrigger(RecalcTrigger,TriggerON)),NA())</f>
        <v>1.1558516606235969E-2</v>
      </c>
      <c r="H2772" s="42">
        <f>_xll.qlCalendarAdvance(Calendar,$H2771,B2772,"f",FALSE)</f>
        <v>58817</v>
      </c>
      <c r="I2772" s="177">
        <f>_xll.qlInterestRateIndexValueDate(Index1M,$H2772)</f>
        <v>58819</v>
      </c>
      <c r="J2772" s="182">
        <f>IFERROR(_xll.qlIndexFixing(Index1M,$H2772,TRUE,_xll.ohTrigger(RecalcTrigger,Trigger1M)),NA())</f>
        <v>1.1522286967586837E-2</v>
      </c>
      <c r="K2772" s="44">
        <f>IFERROR(_xll.qlIndexFixing(Index3M,H2772,TRUE,_xll.ohTrigger(RecalcTrigger,Trigger3M)),NA())</f>
        <v>1.1802538189359169E-2</v>
      </c>
      <c r="L2772" s="44">
        <f>IFERROR(_xll.qlIndexFixing(Index6M,$H2772,TRUE,_xll.ohTrigger(RecalcTrigger,Trigger6M)),NA())</f>
        <v>1.1418126585368223E-2</v>
      </c>
      <c r="M2772" s="183">
        <f>IFERROR(_xll.qlIndexFixing(Index1Y,$H2772,TRUE,_xll.ohTrigger(RecalcTrigger,Trigger1Y)),NA())</f>
        <v>1.1935216853673571E-2</v>
      </c>
      <c r="N2772" s="182">
        <f>IFERROR(_xll.qlIndexFixing(ONIndex1M,I2772,TRUE,_xll.ohTrigger(RecalcTrigger,Trigger1M)),NA())</f>
        <v>1.1522750184411734E-2</v>
      </c>
      <c r="O2772" s="44">
        <f>IFERROR(_xll.qlIndexFixing(ONIndex3M,I2772,TRUE,_xll.ohTrigger(RecalcTrigger,Trigger3M)),NA())</f>
        <v>1.1807357218112102E-2</v>
      </c>
      <c r="P2772" s="44">
        <f>IFERROR(_xll.qlIndexFixing(ONIndex6M,I2772,TRUE,_xll.ohTrigger(RecalcTrigger,Trigger6M)),NA())</f>
        <v>1.1665094825445976E-2</v>
      </c>
      <c r="Q2772" s="183">
        <f>IFERROR(_xll.qlIndexFixing(ONIndex1Y,I2772,TRUE,_xll.ohTrigger(RecalcTrigger,Trigger1Y)),NA())</f>
        <v>1.1980529469051149E-2</v>
      </c>
    </row>
    <row r="2773" spans="2:17" x14ac:dyDescent="0.2">
      <c r="B2773" s="39" t="s">
        <v>42</v>
      </c>
      <c r="D2773" s="42">
        <f>_xll.qlCalendarAdvance(Calendar,$D2772,B2773,"f",FALSE)</f>
        <v>58824</v>
      </c>
      <c r="E2773" s="177">
        <f>_xll.qlInterestRateIndexValueDate(IndexON,D2773)</f>
        <v>58824</v>
      </c>
      <c r="F2773" s="193">
        <f>IFERROR(_xll.qlIndexFixing(IndexON,D2773,TRUE,_xll.ohTrigger(RecalcTrigger,TriggerON)),NA())</f>
        <v>1.1555087344481407E-2</v>
      </c>
      <c r="H2773" s="42">
        <f>_xll.qlCalendarAdvance(Calendar,$H2772,B2773,"f",FALSE)</f>
        <v>58824</v>
      </c>
      <c r="I2773" s="177">
        <f>_xll.qlInterestRateIndexValueDate(Index1M,$H2773)</f>
        <v>58826</v>
      </c>
      <c r="J2773" s="182">
        <f>IFERROR(_xll.qlIndexFixing(Index1M,$H2773,TRUE,_xll.ohTrigger(RecalcTrigger,Trigger1M)),NA())</f>
        <v>1.1518554507418399E-2</v>
      </c>
      <c r="K2773" s="44">
        <f>IFERROR(_xll.qlIndexFixing(Index3M,H2773,TRUE,_xll.ohTrigger(RecalcTrigger,Trigger3M)),NA())</f>
        <v>1.1798808219776191E-2</v>
      </c>
      <c r="L2773" s="44">
        <f>IFERROR(_xll.qlIndexFixing(Index6M,$H2773,TRUE,_xll.ohTrigger(RecalcTrigger,Trigger6M)),NA())</f>
        <v>1.1395882961472493E-2</v>
      </c>
      <c r="M2773" s="183">
        <f>IFERROR(_xll.qlIndexFixing(Index1Y,$H2773,TRUE,_xll.ohTrigger(RecalcTrigger,Trigger1Y)),NA())</f>
        <v>1.1931071304234939E-2</v>
      </c>
      <c r="N2773" s="182">
        <f>IFERROR(_xll.qlIndexFixing(ONIndex1M,I2773,TRUE,_xll.ohTrigger(RecalcTrigger,Trigger1M)),NA())</f>
        <v>1.1518958667391388E-2</v>
      </c>
      <c r="O2773" s="44">
        <f>IFERROR(_xll.qlIndexFixing(ONIndex3M,I2773,TRUE,_xll.ohTrigger(RecalcTrigger,Trigger3M)),NA())</f>
        <v>1.1803417860152265E-2</v>
      </c>
      <c r="P2773" s="44">
        <f>IFERROR(_xll.qlIndexFixing(ONIndex6M,I2773,TRUE,_xll.ohTrigger(RecalcTrigger,Trigger6M)),NA())</f>
        <v>1.1641229439058876E-2</v>
      </c>
      <c r="Q2773" s="183">
        <f>IFERROR(_xll.qlIndexFixing(ONIndex1Y,I2773,TRUE,_xll.ohTrigger(RecalcTrigger,Trigger1Y)),NA())</f>
        <v>1.1975016015117745E-2</v>
      </c>
    </row>
    <row r="2774" spans="2:17" x14ac:dyDescent="0.2">
      <c r="B2774" s="39" t="s">
        <v>42</v>
      </c>
      <c r="D2774" s="42">
        <f>_xll.qlCalendarAdvance(Calendar,$D2773,B2774,"f",FALSE)</f>
        <v>58831</v>
      </c>
      <c r="E2774" s="177">
        <f>_xll.qlInterestRateIndexValueDate(IndexON,D2774)</f>
        <v>58831</v>
      </c>
      <c r="F2774" s="193">
        <f>IFERROR(_xll.qlIndexFixing(IndexON,D2774,TRUE,_xll.ohTrigger(RecalcTrigger,TriggerON)),NA())</f>
        <v>1.1551703565944038E-2</v>
      </c>
      <c r="H2774" s="42">
        <f>_xll.qlCalendarAdvance(Calendar,$H2773,B2774,"f",FALSE)</f>
        <v>58831</v>
      </c>
      <c r="I2774" s="177">
        <f>_xll.qlInterestRateIndexValueDate(Index1M,$H2774)</f>
        <v>58833</v>
      </c>
      <c r="J2774" s="182">
        <f>IFERROR(_xll.qlIndexFixing(Index1M,$H2774,TRUE,_xll.ohTrigger(RecalcTrigger,Trigger1M)),NA())</f>
        <v>1.1514860339027211E-2</v>
      </c>
      <c r="K2774" s="44">
        <f>IFERROR(_xll.qlIndexFixing(Index3M,H2774,TRUE,_xll.ohTrigger(RecalcTrigger,Trigger3M)),NA())</f>
        <v>1.1795116577832054E-2</v>
      </c>
      <c r="L2774" s="44">
        <f>IFERROR(_xll.qlIndexFixing(Index6M,$H2774,TRUE,_xll.ohTrigger(RecalcTrigger,Trigger6M)),NA())</f>
        <v>1.1373783900721423E-2</v>
      </c>
      <c r="M2774" s="183">
        <f>IFERROR(_xll.qlIndexFixing(Index1Y,$H2774,TRUE,_xll.ohTrigger(RecalcTrigger,Trigger1Y)),NA())</f>
        <v>1.1926983035436593E-2</v>
      </c>
      <c r="N2774" s="182">
        <f>IFERROR(_xll.qlIndexFixing(ONIndex1M,I2774,TRUE,_xll.ohTrigger(RecalcTrigger,Trigger1M)),NA())</f>
        <v>1.1515205292340625E-2</v>
      </c>
      <c r="O2774" s="44">
        <f>IFERROR(_xll.qlIndexFixing(ONIndex3M,I2774,TRUE,_xll.ohTrigger(RecalcTrigger,Trigger3M)),NA())</f>
        <v>1.1799516329134008E-2</v>
      </c>
      <c r="P2774" s="44">
        <f>IFERROR(_xll.qlIndexFixing(ONIndex6M,I2774,TRUE,_xll.ohTrigger(RecalcTrigger,Trigger6M)),NA())</f>
        <v>1.1617504101124609E-2</v>
      </c>
      <c r="Q2774" s="183">
        <f>IFERROR(_xll.qlIndexFixing(ONIndex1Y,I2774,TRUE,_xll.ohTrigger(RecalcTrigger,Trigger1Y)),NA())</f>
        <v>1.1969556693243177E-2</v>
      </c>
    </row>
    <row r="2775" spans="2:17" x14ac:dyDescent="0.2">
      <c r="B2775" s="39" t="s">
        <v>42</v>
      </c>
      <c r="D2775" s="42">
        <f>_xll.qlCalendarAdvance(Calendar,$D2774,B2775,"f",FALSE)</f>
        <v>58838</v>
      </c>
      <c r="E2775" s="177">
        <f>_xll.qlInterestRateIndexValueDate(IndexON,D2775)</f>
        <v>58838</v>
      </c>
      <c r="F2775" s="193">
        <f>IFERROR(_xll.qlIndexFixing(IndexON,D2775,TRUE,_xll.ohTrigger(RecalcTrigger,TriggerON)),NA())</f>
        <v>1.1548365350479983E-2</v>
      </c>
      <c r="H2775" s="42">
        <f>_xll.qlCalendarAdvance(Calendar,$H2774,B2775,"f",FALSE)</f>
        <v>58838</v>
      </c>
      <c r="I2775" s="177">
        <f>_xll.qlInterestRateIndexValueDate(Index1M,$H2775)</f>
        <v>58840</v>
      </c>
      <c r="J2775" s="182">
        <f>IFERROR(_xll.qlIndexFixing(Index1M,$H2775,TRUE,_xll.ohTrigger(RecalcTrigger,Trigger1M)),NA())</f>
        <v>1.1511501286301597E-2</v>
      </c>
      <c r="K2775" s="44">
        <f>IFERROR(_xll.qlIndexFixing(Index3M,H2775,TRUE,_xll.ohTrigger(RecalcTrigger,Trigger3M)),NA())</f>
        <v>1.179152422296703E-2</v>
      </c>
      <c r="L2775" s="44">
        <f>IFERROR(_xll.qlIndexFixing(Index6M,$H2775,TRUE,_xll.ohTrigger(RecalcTrigger,Trigger6M)),NA())</f>
        <v>1.1351829680975841E-2</v>
      </c>
      <c r="M2775" s="183">
        <f>IFERROR(_xll.qlIndexFixing(Index1Y,$H2775,TRUE,_xll.ohTrigger(RecalcTrigger,Trigger1Y)),NA())</f>
        <v>1.1922952144047153E-2</v>
      </c>
      <c r="N2775" s="182">
        <f>IFERROR(_xll.qlIndexFixing(ONIndex1M,I2775,TRUE,_xll.ohTrigger(RecalcTrigger,Trigger1M)),NA())</f>
        <v>1.1511490126325796E-2</v>
      </c>
      <c r="O2775" s="44">
        <f>IFERROR(_xll.qlIndexFixing(ONIndex3M,I2775,TRUE,_xll.ohTrigger(RecalcTrigger,Trigger3M)),NA())</f>
        <v>1.1795652691724001E-2</v>
      </c>
      <c r="P2775" s="44">
        <f>IFERROR(_xll.qlIndexFixing(ONIndex6M,I2775,TRUE,_xll.ohTrigger(RecalcTrigger,Trigger6M)),NA())</f>
        <v>1.1593919092858229E-2</v>
      </c>
      <c r="Q2775" s="183">
        <f>IFERROR(_xll.qlIndexFixing(ONIndex1Y,I2775,TRUE,_xll.ohTrigger(RecalcTrigger,Trigger1Y)),NA())</f>
        <v>1.1964151599910267E-2</v>
      </c>
    </row>
    <row r="2776" spans="2:17" x14ac:dyDescent="0.2">
      <c r="B2776" s="39" t="s">
        <v>42</v>
      </c>
      <c r="D2776" s="42">
        <f>_xll.qlCalendarAdvance(Calendar,$D2775,B2776,"f",FALSE)</f>
        <v>58845</v>
      </c>
      <c r="E2776" s="177">
        <f>_xll.qlInterestRateIndexValueDate(IndexON,D2776)</f>
        <v>58845</v>
      </c>
      <c r="F2776" s="193">
        <f>IFERROR(_xll.qlIndexFixing(IndexON,D2776,TRUE,_xll.ohTrigger(RecalcTrigger,TriggerON)),NA())</f>
        <v>1.1545072777066068E-2</v>
      </c>
      <c r="H2776" s="42">
        <f>_xll.qlCalendarAdvance(Calendar,$H2775,B2776,"f",FALSE)</f>
        <v>58845</v>
      </c>
      <c r="I2776" s="177">
        <f>_xll.qlInterestRateIndexValueDate(Index1M,$H2776)</f>
        <v>58847</v>
      </c>
      <c r="J2776" s="182">
        <f>IFERROR(_xll.qlIndexFixing(Index1M,$H2776,TRUE,_xll.ohTrigger(RecalcTrigger,Trigger1M)),NA())</f>
        <v>1.150787336779884E-2</v>
      </c>
      <c r="K2776" s="44">
        <f>IFERROR(_xll.qlIndexFixing(Index3M,H2776,TRUE,_xll.ohTrigger(RecalcTrigger,Trigger3M)),NA())</f>
        <v>1.1787906795346657E-2</v>
      </c>
      <c r="L2776" s="44">
        <f>IFERROR(_xll.qlIndexFixing(Index6M,$H2776,TRUE,_xll.ohTrigger(RecalcTrigger,Trigger6M)),NA())</f>
        <v>1.1330020580115124E-2</v>
      </c>
      <c r="M2776" s="183">
        <f>IFERROR(_xll.qlIndexFixing(Index1Y,$H2776,TRUE,_xll.ohTrigger(RecalcTrigger,Trigger1Y)),NA())</f>
        <v>1.1918978726842467E-2</v>
      </c>
      <c r="N2776" s="182">
        <f>IFERROR(_xll.qlIndexFixing(ONIndex1M,I2776,TRUE,_xll.ohTrigger(RecalcTrigger,Trigger1M)),NA())</f>
        <v>1.150781323713268E-2</v>
      </c>
      <c r="O2776" s="44">
        <f>IFERROR(_xll.qlIndexFixing(ONIndex3M,I2776,TRUE,_xll.ohTrigger(RecalcTrigger,Trigger3M)),NA())</f>
        <v>1.1791827014508982E-2</v>
      </c>
      <c r="P2776" s="44">
        <f>IFERROR(_xll.qlIndexFixing(ONIndex6M,I2776,TRUE,_xll.ohTrigger(RecalcTrigger,Trigger6M)),NA())</f>
        <v>1.1570474695075106E-2</v>
      </c>
      <c r="Q2776" s="183">
        <f>IFERROR(_xll.qlIndexFixing(ONIndex1Y,I2776,TRUE,_xll.ohTrigger(RecalcTrigger,Trigger1Y)),NA())</f>
        <v>1.1958800831362026E-2</v>
      </c>
    </row>
    <row r="2777" spans="2:17" x14ac:dyDescent="0.2">
      <c r="B2777" s="39" t="s">
        <v>42</v>
      </c>
      <c r="D2777" s="42">
        <f>_xll.qlCalendarAdvance(Calendar,$D2776,B2777,"f",FALSE)</f>
        <v>58852</v>
      </c>
      <c r="E2777" s="177">
        <f>_xll.qlInterestRateIndexValueDate(IndexON,D2777)</f>
        <v>58852</v>
      </c>
      <c r="F2777" s="193">
        <f>IFERROR(_xll.qlIndexFixing(IndexON,D2777,TRUE,_xll.ohTrigger(RecalcTrigger,TriggerON)),NA())</f>
        <v>1.1541825925158733E-2</v>
      </c>
      <c r="H2777" s="42">
        <f>_xll.qlCalendarAdvance(Calendar,$H2776,B2777,"f",FALSE)</f>
        <v>58852</v>
      </c>
      <c r="I2777" s="177">
        <f>_xll.qlInterestRateIndexValueDate(Index1M,$H2777)</f>
        <v>58854</v>
      </c>
      <c r="J2777" s="182">
        <f>IFERROR(_xll.qlIndexFixing(Index1M,$H2777,TRUE,_xll.ohTrigger(RecalcTrigger,Trigger1M)),NA())</f>
        <v>1.1504283918974956E-2</v>
      </c>
      <c r="K2777" s="44">
        <f>IFERROR(_xll.qlIndexFixing(Index3M,H2777,TRUE,_xll.ohTrigger(RecalcTrigger,Trigger3M)),NA())</f>
        <v>1.1784327889671471E-2</v>
      </c>
      <c r="L2777" s="44">
        <f>IFERROR(_xll.qlIndexFixing(Index6M,$H2777,TRUE,_xll.ohTrigger(RecalcTrigger,Trigger6M)),NA())</f>
        <v>1.1308356876038962E-2</v>
      </c>
      <c r="M2777" s="183">
        <f>IFERROR(_xll.qlIndexFixing(Index1Y,$H2777,TRUE,_xll.ohTrigger(RecalcTrigger,Trigger1Y)),NA())</f>
        <v>1.1915062880608457E-2</v>
      </c>
      <c r="N2777" s="182">
        <f>IFERROR(_xll.qlIndexFixing(ONIndex1M,I2777,TRUE,_xll.ohTrigger(RecalcTrigger,Trigger1M)),NA())</f>
        <v>1.1504174692147373E-2</v>
      </c>
      <c r="O2777" s="44">
        <f>IFERROR(_xll.qlIndexFixing(ONIndex3M,I2777,TRUE,_xll.ohTrigger(RecalcTrigger,Trigger3M)),NA())</f>
        <v>1.1788039364395431E-2</v>
      </c>
      <c r="P2777" s="44">
        <f>IFERROR(_xll.qlIndexFixing(ONIndex6M,I2777,TRUE,_xll.ohTrigger(RecalcTrigger,Trigger6M)),NA())</f>
        <v>1.1547171188910355E-2</v>
      </c>
      <c r="Q2777" s="183">
        <f>IFERROR(_xll.qlIndexFixing(ONIndex1Y,I2777,TRUE,_xll.ohTrigger(RecalcTrigger,Trigger1Y)),NA())</f>
        <v>1.1953504483841471E-2</v>
      </c>
    </row>
    <row r="2778" spans="2:17" x14ac:dyDescent="0.2">
      <c r="B2778" s="39" t="s">
        <v>42</v>
      </c>
      <c r="D2778" s="42">
        <f>_xll.qlCalendarAdvance(Calendar,$D2777,B2778,"f",FALSE)</f>
        <v>58859</v>
      </c>
      <c r="E2778" s="177">
        <f>_xll.qlInterestRateIndexValueDate(IndexON,D2778)</f>
        <v>58859</v>
      </c>
      <c r="F2778" s="193">
        <f>IFERROR(_xll.qlIndexFixing(IndexON,D2778,TRUE,_xll.ohTrigger(RecalcTrigger,TriggerON)),NA())</f>
        <v>1.153862487421442E-2</v>
      </c>
      <c r="H2778" s="42">
        <f>_xll.qlCalendarAdvance(Calendar,$H2777,B2778,"f",FALSE)</f>
        <v>58859</v>
      </c>
      <c r="I2778" s="177">
        <f>_xll.qlInterestRateIndexValueDate(Index1M,$H2778)</f>
        <v>58861</v>
      </c>
      <c r="J2778" s="182">
        <f>IFERROR(_xll.qlIndexFixing(Index1M,$H2778,TRUE,_xll.ohTrigger(RecalcTrigger,Trigger1M)),NA())</f>
        <v>1.1500733007227457E-2</v>
      </c>
      <c r="K2778" s="44">
        <f>IFERROR(_xll.qlIndexFixing(Index3M,H2778,TRUE,_xll.ohTrigger(RecalcTrigger,Trigger3M)),NA())</f>
        <v>1.1780787572734779E-2</v>
      </c>
      <c r="L2778" s="44">
        <f>IFERROR(_xll.qlIndexFixing(Index6M,$H2778,TRUE,_xll.ohTrigger(RecalcTrigger,Trigger6M)),NA())</f>
        <v>1.1286838846666042E-2</v>
      </c>
      <c r="M2778" s="183">
        <f>IFERROR(_xll.qlIndexFixing(Index1Y,$H2778,TRUE,_xll.ohTrigger(RecalcTrigger,Trigger1Y)),NA())</f>
        <v>1.1911204702137614E-2</v>
      </c>
      <c r="N2778" s="182">
        <f>IFERROR(_xll.qlIndexFixing(ONIndex1M,I2778,TRUE,_xll.ohTrigger(RecalcTrigger,Trigger1M)),NA())</f>
        <v>1.1500574558516163E-2</v>
      </c>
      <c r="O2778" s="44">
        <f>IFERROR(_xll.qlIndexFixing(ONIndex3M,I2778,TRUE,_xll.ohTrigger(RecalcTrigger,Trigger3M)),NA())</f>
        <v>1.1784289807650339E-2</v>
      </c>
      <c r="P2778" s="44">
        <f>IFERROR(_xll.qlIndexFixing(ONIndex6M,I2778,TRUE,_xll.ohTrigger(RecalcTrigger,Trigger6M)),NA())</f>
        <v>1.1524008855339218E-2</v>
      </c>
      <c r="Q2778" s="183">
        <f>IFERROR(_xll.qlIndexFixing(ONIndex1Y,I2778,TRUE,_xll.ohTrigger(RecalcTrigger,Trigger1Y)),NA())</f>
        <v>1.1948262653671549E-2</v>
      </c>
    </row>
    <row r="2779" spans="2:17" x14ac:dyDescent="0.2">
      <c r="B2779" s="39" t="s">
        <v>42</v>
      </c>
      <c r="D2779" s="42">
        <f>_xll.qlCalendarAdvance(Calendar,$D2778,B2779,"f",FALSE)</f>
        <v>58866</v>
      </c>
      <c r="E2779" s="177">
        <f>_xll.qlInterestRateIndexValueDate(IndexON,D2779)</f>
        <v>58866</v>
      </c>
      <c r="F2779" s="193">
        <f>IFERROR(_xll.qlIndexFixing(IndexON,D2779,TRUE,_xll.ohTrigger(RecalcTrigger,TriggerON)),NA())</f>
        <v>1.1535469703449763E-2</v>
      </c>
      <c r="H2779" s="42">
        <f>_xll.qlCalendarAdvance(Calendar,$H2778,B2779,"f",FALSE)</f>
        <v>58866</v>
      </c>
      <c r="I2779" s="177">
        <f>_xll.qlInterestRateIndexValueDate(Index1M,$H2779)</f>
        <v>58868</v>
      </c>
      <c r="J2779" s="182">
        <f>IFERROR(_xll.qlIndexFixing(Index1M,$H2779,TRUE,_xll.ohTrigger(RecalcTrigger,Trigger1M)),NA())</f>
        <v>1.1496966232965311E-2</v>
      </c>
      <c r="K2779" s="44">
        <f>IFERROR(_xll.qlIndexFixing(Index3M,H2779,TRUE,_xll.ohTrigger(RecalcTrigger,Trigger3M)),NA())</f>
        <v>1.1777135798313236E-2</v>
      </c>
      <c r="L2779" s="44">
        <f>IFERROR(_xll.qlIndexFixing(Index6M,$H2779,TRUE,_xll.ohTrigger(RecalcTrigger,Trigger6M)),NA())</f>
        <v>1.1258975848284412E-2</v>
      </c>
      <c r="M2779" s="183">
        <f>IFERROR(_xll.qlIndexFixing(Index1Y,$H2779,TRUE,_xll.ohTrigger(RecalcTrigger,Trigger1Y)),NA())</f>
        <v>1.1907404288232067E-2</v>
      </c>
      <c r="N2779" s="182">
        <f>IFERROR(_xll.qlIndexFixing(ONIndex1M,I2779,TRUE,_xll.ohTrigger(RecalcTrigger,Trigger1M)),NA())</f>
        <v>1.1497012903864956E-2</v>
      </c>
      <c r="O2779" s="44">
        <f>IFERROR(_xll.qlIndexFixing(ONIndex3M,I2779,TRUE,_xll.ohTrigger(RecalcTrigger,Trigger3M)),NA())</f>
        <v>1.1780578411579867E-2</v>
      </c>
      <c r="P2779" s="44">
        <f>IFERROR(_xll.qlIndexFixing(ONIndex6M,I2779,TRUE,_xll.ohTrigger(RecalcTrigger,Trigger6M)),NA())</f>
        <v>1.150098797533694E-2</v>
      </c>
      <c r="Q2779" s="183">
        <f>IFERROR(_xll.qlIndexFixing(ONIndex1Y,I2779,TRUE,_xll.ohTrigger(RecalcTrigger,Trigger1Y)),NA())</f>
        <v>1.1943075437255146E-2</v>
      </c>
    </row>
    <row r="2780" spans="2:17" x14ac:dyDescent="0.2">
      <c r="B2780" s="39" t="s">
        <v>42</v>
      </c>
      <c r="D2780" s="42">
        <f>_xll.qlCalendarAdvance(Calendar,$D2779,B2780,"f",FALSE)</f>
        <v>58873</v>
      </c>
      <c r="E2780" s="177">
        <f>_xll.qlInterestRateIndexValueDate(IndexON,D2780)</f>
        <v>58873</v>
      </c>
      <c r="F2780" s="193">
        <f>IFERROR(_xll.qlIndexFixing(IndexON,D2780,TRUE,_xll.ohTrigger(RecalcTrigger,TriggerON)),NA())</f>
        <v>1.1532360492401139E-2</v>
      </c>
      <c r="H2780" s="42">
        <f>_xll.qlCalendarAdvance(Calendar,$H2779,B2780,"f",FALSE)</f>
        <v>58873</v>
      </c>
      <c r="I2780" s="177">
        <f>_xll.qlInterestRateIndexValueDate(Index1M,$H2780)</f>
        <v>58875</v>
      </c>
      <c r="J2780" s="182">
        <f>IFERROR(_xll.qlIndexFixing(Index1M,$H2780,TRUE,_xll.ohTrigger(RecalcTrigger,Trigger1M)),NA())</f>
        <v>1.1493442903535661E-2</v>
      </c>
      <c r="K2780" s="44">
        <f>IFERROR(_xll.qlIndexFixing(Index3M,H2780,TRUE,_xll.ohTrigger(RecalcTrigger,Trigger3M)),NA())</f>
        <v>1.1773680857936838E-2</v>
      </c>
      <c r="L2780" s="44">
        <f>IFERROR(_xll.qlIndexFixing(Index6M,$H2780,TRUE,_xll.ohTrigger(RecalcTrigger,Trigger6M)),NA())</f>
        <v>1.1237799434821637E-2</v>
      </c>
      <c r="M2780" s="183">
        <f>IFERROR(_xll.qlIndexFixing(Index1Y,$H2780,TRUE,_xll.ohTrigger(RecalcTrigger,Trigger1Y)),NA())</f>
        <v>1.1903661735702484E-2</v>
      </c>
      <c r="N2780" s="182">
        <f>IFERROR(_xll.qlIndexFixing(ONIndex1M,I2780,TRUE,_xll.ohTrigger(RecalcTrigger,Trigger1M)),NA())</f>
        <v>1.1493489795340039E-2</v>
      </c>
      <c r="O2780" s="44">
        <f>IFERROR(_xll.qlIndexFixing(ONIndex3M,I2780,TRUE,_xll.ohTrigger(RecalcTrigger,Trigger3M)),NA())</f>
        <v>1.1776905242530944E-2</v>
      </c>
      <c r="P2780" s="44">
        <f>IFERROR(_xll.qlIndexFixing(ONIndex6M,I2780,TRUE,_xll.ohTrigger(RecalcTrigger,Trigger6M)),NA())</f>
        <v>1.1478108830118572E-2</v>
      </c>
      <c r="Q2780" s="183">
        <f>IFERROR(_xll.qlIndexFixing(ONIndex1Y,I2780,TRUE,_xll.ohTrigger(RecalcTrigger,Trigger1Y)),NA())</f>
        <v>1.1937942930755341E-2</v>
      </c>
    </row>
    <row r="2781" spans="2:17" x14ac:dyDescent="0.2">
      <c r="B2781" s="39" t="s">
        <v>42</v>
      </c>
      <c r="D2781" s="42">
        <f>_xll.qlCalendarAdvance(Calendar,$D2780,B2781,"f",FALSE)</f>
        <v>58880</v>
      </c>
      <c r="E2781" s="177">
        <f>_xll.qlInterestRateIndexValueDate(IndexON,D2781)</f>
        <v>58880</v>
      </c>
      <c r="F2781" s="193">
        <f>IFERROR(_xll.qlIndexFixing(IndexON,D2781,TRUE,_xll.ohTrigger(RecalcTrigger,TriggerON)),NA())</f>
        <v>1.1529297320125309E-2</v>
      </c>
      <c r="H2781" s="42">
        <f>_xll.qlCalendarAdvance(Calendar,$H2780,B2781,"f",FALSE)</f>
        <v>58880</v>
      </c>
      <c r="I2781" s="177">
        <f>_xll.qlInterestRateIndexValueDate(Index1M,$H2781)</f>
        <v>58882</v>
      </c>
      <c r="J2781" s="182">
        <f>IFERROR(_xll.qlIndexFixing(Index1M,$H2781,TRUE,_xll.ohTrigger(RecalcTrigger,Trigger1M)),NA())</f>
        <v>1.1490078992200115E-2</v>
      </c>
      <c r="K2781" s="44">
        <f>IFERROR(_xll.qlIndexFixing(Index3M,H2781,TRUE,_xll.ohTrigger(RecalcTrigger,Trigger3M)),NA())</f>
        <v>1.177026472489083E-2</v>
      </c>
      <c r="L2781" s="44">
        <f>IFERROR(_xll.qlIndexFixing(Index6M,$H2781,TRUE,_xll.ohTrigger(RecalcTrigger,Trigger6M)),NA())</f>
        <v>1.1216769658194438E-2</v>
      </c>
      <c r="M2781" s="183">
        <f>IFERROR(_xll.qlIndexFixing(Index1Y,$H2781,TRUE,_xll.ohTrigger(RecalcTrigger,Trigger1Y)),NA())</f>
        <v>1.1899977141367419E-2</v>
      </c>
      <c r="N2781" s="182">
        <f>IFERROR(_xll.qlIndexFixing(ONIndex1M,I2781,TRUE,_xll.ohTrigger(RecalcTrigger,Trigger1M)),NA())</f>
        <v>1.1490005300407446E-2</v>
      </c>
      <c r="O2781" s="44">
        <f>IFERROR(_xll.qlIndexFixing(ONIndex3M,I2781,TRUE,_xll.ohTrigger(RecalcTrigger,Trigger3M)),NA())</f>
        <v>1.1773270367090305E-2</v>
      </c>
      <c r="P2781" s="44">
        <f>IFERROR(_xll.qlIndexFixing(ONIndex6M,I2781,TRUE,_xll.ohTrigger(RecalcTrigger,Trigger6M)),NA())</f>
        <v>1.145537170057942E-2</v>
      </c>
      <c r="Q2781" s="183">
        <f>IFERROR(_xll.qlIndexFixing(ONIndex1Y,I2781,TRUE,_xll.ohTrigger(RecalcTrigger,Trigger1Y)),NA())</f>
        <v>1.193286523073489E-2</v>
      </c>
    </row>
    <row r="2782" spans="2:17" x14ac:dyDescent="0.2">
      <c r="B2782" s="39" t="s">
        <v>42</v>
      </c>
      <c r="D2782" s="42">
        <f>_xll.qlCalendarAdvance(Calendar,$D2781,B2782,"f",FALSE)</f>
        <v>58887</v>
      </c>
      <c r="E2782" s="177">
        <f>_xll.qlInterestRateIndexValueDate(IndexON,D2782)</f>
        <v>58887</v>
      </c>
      <c r="F2782" s="193">
        <f>IFERROR(_xll.qlIndexFixing(IndexON,D2782,TRUE,_xll.ohTrigger(RecalcTrigger,TriggerON)),NA())</f>
        <v>1.1526280265998778E-2</v>
      </c>
      <c r="H2782" s="42">
        <f>_xll.qlCalendarAdvance(Calendar,$H2781,B2782,"f",FALSE)</f>
        <v>58887</v>
      </c>
      <c r="I2782" s="177">
        <f>_xll.qlInterestRateIndexValueDate(Index1M,$H2782)</f>
        <v>58889</v>
      </c>
      <c r="J2782" s="182">
        <f>IFERROR(_xll.qlIndexFixing(Index1M,$H2782,TRUE,_xll.ohTrigger(RecalcTrigger,Trigger1M)),NA())</f>
        <v>1.1486693584655816E-2</v>
      </c>
      <c r="K2782" s="44">
        <f>IFERROR(_xll.qlIndexFixing(Index3M,H2782,TRUE,_xll.ohTrigger(RecalcTrigger,Trigger3M)),NA())</f>
        <v>1.1766887465980039E-2</v>
      </c>
      <c r="L2782" s="44">
        <f>IFERROR(_xll.qlIndexFixing(Index6M,$H2782,TRUE,_xll.ohTrigger(RecalcTrigger,Trigger6M)),NA())</f>
        <v>1.119588679632373E-2</v>
      </c>
      <c r="M2782" s="183">
        <f>IFERROR(_xll.qlIndexFixing(Index1Y,$H2782,TRUE,_xll.ohTrigger(RecalcTrigger,Trigger1Y)),NA())</f>
        <v>1.1896253359817591E-2</v>
      </c>
      <c r="N2782" s="182">
        <f>IFERROR(_xll.qlIndexFixing(ONIndex1M,I2782,TRUE,_xll.ohTrigger(RecalcTrigger,Trigger1M)),NA())</f>
        <v>1.1486559486453274E-2</v>
      </c>
      <c r="O2782" s="44">
        <f>IFERROR(_xll.qlIndexFixing(ONIndex3M,I2782,TRUE,_xll.ohTrigger(RecalcTrigger,Trigger3M)),NA())</f>
        <v>1.1769673852404239E-2</v>
      </c>
      <c r="P2782" s="44">
        <f>IFERROR(_xll.qlIndexFixing(ONIndex6M,I2782,TRUE,_xll.ohTrigger(RecalcTrigger,Trigger6M)),NA())</f>
        <v>1.1432776867694727E-2</v>
      </c>
      <c r="Q2782" s="183">
        <f>IFERROR(_xll.qlIndexFixing(ONIndex1Y,I2782,TRUE,_xll.ohTrigger(RecalcTrigger,Trigger1Y)),NA())</f>
        <v>1.1927842433197E-2</v>
      </c>
    </row>
    <row r="2783" spans="2:17" x14ac:dyDescent="0.2">
      <c r="B2783" s="39" t="s">
        <v>42</v>
      </c>
      <c r="D2783" s="42">
        <f>_xll.qlCalendarAdvance(Calendar,$D2782,B2783,"f",FALSE)</f>
        <v>58894</v>
      </c>
      <c r="E2783" s="177">
        <f>_xll.qlInterestRateIndexValueDate(IndexON,D2783)</f>
        <v>58894</v>
      </c>
      <c r="F2783" s="193">
        <f>IFERROR(_xll.qlIndexFixing(IndexON,D2783,TRUE,_xll.ohTrigger(RecalcTrigger,TriggerON)),NA())</f>
        <v>1.1523309409557925E-2</v>
      </c>
      <c r="H2783" s="42">
        <f>_xll.qlCalendarAdvance(Calendar,$H2782,B2783,"f",FALSE)</f>
        <v>58894</v>
      </c>
      <c r="I2783" s="177">
        <f>_xll.qlInterestRateIndexValueDate(Index1M,$H2783)</f>
        <v>58896</v>
      </c>
      <c r="J2783" s="182">
        <f>IFERROR(_xll.qlIndexFixing(Index1M,$H2783,TRUE,_xll.ohTrigger(RecalcTrigger,Trigger1M)),NA())</f>
        <v>1.1483505535239977E-2</v>
      </c>
      <c r="K2783" s="44">
        <f>IFERROR(_xll.qlIndexFixing(Index3M,H2783,TRUE,_xll.ohTrigger(RecalcTrigger,Trigger3M)),NA())</f>
        <v>1.1763588228453097E-2</v>
      </c>
      <c r="L2783" s="44">
        <f>IFERROR(_xll.qlIndexFixing(Index6M,$H2783,TRUE,_xll.ohTrigger(RecalcTrigger,Trigger6M)),NA())</f>
        <v>1.1178923790800243E-2</v>
      </c>
      <c r="M2783" s="183">
        <f>IFERROR(_xll.qlIndexFixing(Index1Y,$H2783,TRUE,_xll.ohTrigger(RecalcTrigger,Trigger1Y)),NA())</f>
        <v>1.1892782214600607E-2</v>
      </c>
      <c r="N2783" s="182">
        <f>IFERROR(_xll.qlIndexFixing(ONIndex1M,I2783,TRUE,_xll.ohTrigger(RecalcTrigger,Trigger1M)),NA())</f>
        <v>1.1483152420783682E-2</v>
      </c>
      <c r="O2783" s="44">
        <f>IFERROR(_xll.qlIndexFixing(ONIndex3M,I2783,TRUE,_xll.ohTrigger(RecalcTrigger,Trigger3M)),NA())</f>
        <v>1.1766115764579865E-2</v>
      </c>
      <c r="P2783" s="44">
        <f>IFERROR(_xll.qlIndexFixing(ONIndex6M,I2783,TRUE,_xll.ohTrigger(RecalcTrigger,Trigger6M)),NA())</f>
        <v>1.1410324612519673E-2</v>
      </c>
      <c r="Q2783" s="183">
        <f>IFERROR(_xll.qlIndexFixing(ONIndex1Y,I2783,TRUE,_xll.ohTrigger(RecalcTrigger,Trigger1Y)),NA())</f>
        <v>1.1922874634544556E-2</v>
      </c>
    </row>
    <row r="2784" spans="2:17" x14ac:dyDescent="0.2">
      <c r="B2784" s="39" t="s">
        <v>42</v>
      </c>
      <c r="D2784" s="42">
        <f>_xll.qlCalendarAdvance(Calendar,$D2783,B2784,"f",FALSE)</f>
        <v>58901</v>
      </c>
      <c r="E2784" s="177">
        <f>_xll.qlInterestRateIndexValueDate(IndexON,D2784)</f>
        <v>58901</v>
      </c>
      <c r="F2784" s="193">
        <f>IFERROR(_xll.qlIndexFixing(IndexON,D2784,TRUE,_xll.ohTrigger(RecalcTrigger,TriggerON)),NA())</f>
        <v>1.1520384830099317E-2</v>
      </c>
      <c r="H2784" s="42">
        <f>_xll.qlCalendarAdvance(Calendar,$H2783,B2784,"f",FALSE)</f>
        <v>58901</v>
      </c>
      <c r="I2784" s="177">
        <f>_xll.qlInterestRateIndexValueDate(Index1M,$H2784)</f>
        <v>58903</v>
      </c>
      <c r="J2784" s="182">
        <f>IFERROR(_xll.qlIndexFixing(Index1M,$H2784,TRUE,_xll.ohTrigger(RecalcTrigger,Trigger1M)),NA())</f>
        <v>1.1480039532279218E-2</v>
      </c>
      <c r="K2784" s="44">
        <f>IFERROR(_xll.qlIndexFixing(Index3M,H2784,TRUE,_xll.ohTrigger(RecalcTrigger,Trigger3M)),NA())</f>
        <v>1.1760286227046729E-2</v>
      </c>
      <c r="L2784" s="44">
        <f>IFERROR(_xll.qlIndexFixing(Index6M,$H2784,TRUE,_xll.ohTrigger(RecalcTrigger,Trigger6M)),NA())</f>
        <v>1.1158305617056181E-2</v>
      </c>
      <c r="M2784" s="183">
        <f>IFERROR(_xll.qlIndexFixing(Index1Y,$H2784,TRUE,_xll.ohTrigger(RecalcTrigger,Trigger1Y)),NA())</f>
        <v>1.1889272075850206E-2</v>
      </c>
      <c r="N2784" s="182">
        <f>IFERROR(_xll.qlIndexFixing(ONIndex1M,I2784,TRUE,_xll.ohTrigger(RecalcTrigger,Trigger1M)),NA())</f>
        <v>1.1478828952640185E-2</v>
      </c>
      <c r="O2784" s="44">
        <f>IFERROR(_xll.qlIndexFixing(ONIndex3M,I2784,TRUE,_xll.ohTrigger(RecalcTrigger,Trigger3M)),NA())</f>
        <v>1.1761597652215627E-2</v>
      </c>
      <c r="P2784" s="44">
        <f>IFERROR(_xll.qlIndexFixing(ONIndex6M,I2784,TRUE,_xll.ohTrigger(RecalcTrigger,Trigger6M)),NA())</f>
        <v>1.1381667381771265E-2</v>
      </c>
      <c r="Q2784" s="183">
        <f>IFERROR(_xll.qlIndexFixing(ONIndex1Y,I2784,TRUE,_xll.ohTrigger(RecalcTrigger,Trigger1Y)),NA())</f>
        <v>1.1916568434822139E-2</v>
      </c>
    </row>
    <row r="2785" spans="2:17" x14ac:dyDescent="0.2">
      <c r="B2785" s="39" t="s">
        <v>42</v>
      </c>
      <c r="D2785" s="42">
        <f>_xll.qlCalendarAdvance(Calendar,$D2784,B2785,"f",FALSE)</f>
        <v>58908</v>
      </c>
      <c r="E2785" s="177">
        <f>_xll.qlInterestRateIndexValueDate(IndexON,D2785)</f>
        <v>58908</v>
      </c>
      <c r="F2785" s="193">
        <f>IFERROR(_xll.qlIndexFixing(IndexON,D2785,TRUE,_xll.ohTrigger(RecalcTrigger,TriggerON)),NA())</f>
        <v>1.1517506606759653E-2</v>
      </c>
      <c r="H2785" s="42">
        <f>_xll.qlCalendarAdvance(Calendar,$H2784,B2785,"f",FALSE)</f>
        <v>58908</v>
      </c>
      <c r="I2785" s="177">
        <f>_xll.qlInterestRateIndexValueDate(Index1M,$H2785)</f>
        <v>58910</v>
      </c>
      <c r="J2785" s="182">
        <f>IFERROR(_xll.qlIndexFixing(Index1M,$H2785,TRUE,_xll.ohTrigger(RecalcTrigger,Trigger1M)),NA())</f>
        <v>1.1476771022264076E-2</v>
      </c>
      <c r="K2785" s="44">
        <f>IFERROR(_xll.qlIndexFixing(Index3M,H2785,TRUE,_xll.ohTrigger(RecalcTrigger,Trigger3M)),NA())</f>
        <v>1.1757023294102232E-2</v>
      </c>
      <c r="L2785" s="44">
        <f>IFERROR(_xll.qlIndexFixing(Index6M,$H2785,TRUE,_xll.ohTrigger(RecalcTrigger,Trigger6M)),NA())</f>
        <v>1.1137835115192963E-2</v>
      </c>
      <c r="M2785" s="183">
        <f>IFERROR(_xll.qlIndexFixing(Index1Y,$H2785,TRUE,_xll.ohTrigger(RecalcTrigger,Trigger1Y)),NA())</f>
        <v>1.1885820282657229E-2</v>
      </c>
      <c r="N2785" s="182">
        <f>IFERROR(_xll.qlIndexFixing(ONIndex1M,I2785,TRUE,_xll.ohTrigger(RecalcTrigger,Trigger1M)),NA())</f>
        <v>1.1476454804082437E-2</v>
      </c>
      <c r="O2785" s="44">
        <f>IFERROR(_xll.qlIndexFixing(ONIndex3M,I2785,TRUE,_xll.ohTrigger(RecalcTrigger,Trigger3M)),NA())</f>
        <v>1.175911513770167E-2</v>
      </c>
      <c r="P2785" s="44">
        <f>IFERROR(_xll.qlIndexFixing(ONIndex6M,I2785,TRUE,_xll.ohTrigger(RecalcTrigger,Trigger6M)),NA())</f>
        <v>1.1365848959759006E-2</v>
      </c>
      <c r="Q2785" s="183">
        <f>IFERROR(_xll.qlIndexFixing(ONIndex1Y,I2785,TRUE,_xll.ohTrigger(RecalcTrigger,Trigger1Y)),NA())</f>
        <v>1.1913104419507548E-2</v>
      </c>
    </row>
    <row r="2786" spans="2:17" x14ac:dyDescent="0.2">
      <c r="B2786" s="39" t="s">
        <v>42</v>
      </c>
      <c r="D2786" s="42">
        <f>_xll.qlCalendarAdvance(Calendar,$D2785,B2786,"f",FALSE)</f>
        <v>58915</v>
      </c>
      <c r="E2786" s="177">
        <f>_xll.qlInterestRateIndexValueDate(IndexON,D2786)</f>
        <v>58915</v>
      </c>
      <c r="F2786" s="193">
        <f>IFERROR(_xll.qlIndexFixing(IndexON,D2786,TRUE,_xll.ohTrigger(RecalcTrigger,TriggerON)),NA())</f>
        <v>1.1514674819155246E-2</v>
      </c>
      <c r="H2786" s="42">
        <f>_xll.qlCalendarAdvance(Calendar,$H2785,B2786,"f",FALSE)</f>
        <v>58915</v>
      </c>
      <c r="I2786" s="177">
        <f>_xll.qlInterestRateIndexValueDate(Index1M,$H2786)</f>
        <v>58917</v>
      </c>
      <c r="J2786" s="182">
        <f>IFERROR(_xll.qlIndexFixing(Index1M,$H2786,TRUE,_xll.ohTrigger(RecalcTrigger,Trigger1M)),NA())</f>
        <v>1.1473541612906646E-2</v>
      </c>
      <c r="K2786" s="44">
        <f>IFERROR(_xll.qlIndexFixing(Index3M,H2786,TRUE,_xll.ohTrigger(RecalcTrigger,Trigger3M)),NA())</f>
        <v>1.1753799496420679E-2</v>
      </c>
      <c r="L2786" s="44">
        <f>IFERROR(_xll.qlIndexFixing(Index6M,$H2786,TRUE,_xll.ohTrigger(RecalcTrigger,Trigger6M)),NA())</f>
        <v>1.1117512563263142E-2</v>
      </c>
      <c r="M2786" s="183">
        <f>IFERROR(_xll.qlIndexFixing(Index1Y,$H2786,TRUE,_xll.ohTrigger(RecalcTrigger,Trigger1Y)),NA())</f>
        <v>1.1882426931884472E-2</v>
      </c>
      <c r="N2786" s="182">
        <f>IFERROR(_xll.qlIndexFixing(ONIndex1M,I2786,TRUE,_xll.ohTrigger(RecalcTrigger,Trigger1M)),NA())</f>
        <v>1.147316438774304E-2</v>
      </c>
      <c r="O2786" s="44">
        <f>IFERROR(_xll.qlIndexFixing(ONIndex3M,I2786,TRUE,_xll.ohTrigger(RecalcTrigger,Trigger3M)),NA())</f>
        <v>1.1755672731661448E-2</v>
      </c>
      <c r="P2786" s="44">
        <f>IFERROR(_xll.qlIndexFixing(ONIndex6M,I2786,TRUE,_xll.ohTrigger(RecalcTrigger,Trigger6M)),NA())</f>
        <v>1.1343826123964007E-2</v>
      </c>
      <c r="Q2786" s="183">
        <f>IFERROR(_xll.qlIndexFixing(ONIndex1Y,I2786,TRUE,_xll.ohTrigger(RecalcTrigger,Trigger1Y)),NA())</f>
        <v>1.1908302195529075E-2</v>
      </c>
    </row>
    <row r="2787" spans="2:17" x14ac:dyDescent="0.2">
      <c r="B2787" s="39" t="s">
        <v>42</v>
      </c>
      <c r="D2787" s="42">
        <f>_xll.qlCalendarAdvance(Calendar,$D2786,B2787,"f",FALSE)</f>
        <v>58922</v>
      </c>
      <c r="E2787" s="177">
        <f>_xll.qlInterestRateIndexValueDate(IndexON,D2787)</f>
        <v>58922</v>
      </c>
      <c r="F2787" s="193">
        <f>IFERROR(_xll.qlIndexFixing(IndexON,D2787,TRUE,_xll.ohTrigger(RecalcTrigger,TriggerON)),NA())</f>
        <v>1.1511889546502729E-2</v>
      </c>
      <c r="H2787" s="42">
        <f>_xll.qlCalendarAdvance(Calendar,$H2786,B2787,"f",FALSE)</f>
        <v>58922</v>
      </c>
      <c r="I2787" s="177">
        <f>_xll.qlInterestRateIndexValueDate(Index1M,$H2787)</f>
        <v>58924</v>
      </c>
      <c r="J2787" s="182">
        <f>IFERROR(_xll.qlIndexFixing(Index1M,$H2787,TRUE,_xll.ohTrigger(RecalcTrigger,Trigger1M)),NA())</f>
        <v>1.1470351371620502E-2</v>
      </c>
      <c r="K2787" s="44">
        <f>IFERROR(_xll.qlIndexFixing(Index3M,H2787,TRUE,_xll.ohTrigger(RecalcTrigger,Trigger3M)),NA())</f>
        <v>1.1750614900803138E-2</v>
      </c>
      <c r="L2787" s="44">
        <f>IFERROR(_xll.qlIndexFixing(Index6M,$H2787,TRUE,_xll.ohTrigger(RecalcTrigger,Trigger6M)),NA())</f>
        <v>1.1097338239339364E-2</v>
      </c>
      <c r="M2787" s="183">
        <f>IFERROR(_xll.qlIndexFixing(Index1Y,$H2787,TRUE,_xll.ohTrigger(RecalcTrigger,Trigger1Y)),NA())</f>
        <v>1.1879092120403924E-2</v>
      </c>
      <c r="N2787" s="182">
        <f>IFERROR(_xll.qlIndexFixing(ONIndex1M,I2787,TRUE,_xll.ohTrigger(RecalcTrigger,Trigger1M)),NA())</f>
        <v>1.1469912989072739E-2</v>
      </c>
      <c r="O2787" s="44">
        <f>IFERROR(_xll.qlIndexFixing(ONIndex3M,I2787,TRUE,_xll.ohTrigger(RecalcTrigger,Trigger3M)),NA())</f>
        <v>1.1752269019629225E-2</v>
      </c>
      <c r="P2787" s="44">
        <f>IFERROR(_xll.qlIndexFixing(ONIndex6M,I2787,TRUE,_xll.ohTrigger(RecalcTrigger,Trigger6M)),NA())</f>
        <v>1.1321946990099363E-2</v>
      </c>
      <c r="Q2787" s="183">
        <f>IFERROR(_xll.qlIndexFixing(ONIndex1Y,I2787,TRUE,_xll.ohTrigger(RecalcTrigger,Trigger1Y)),NA())</f>
        <v>1.190355535564791E-2</v>
      </c>
    </row>
    <row r="2788" spans="2:17" x14ac:dyDescent="0.2">
      <c r="B2788" s="39" t="s">
        <v>42</v>
      </c>
      <c r="D2788" s="42">
        <f>_xll.qlCalendarAdvance(Calendar,$D2787,B2788,"f",FALSE)</f>
        <v>58929</v>
      </c>
      <c r="E2788" s="177">
        <f>_xll.qlInterestRateIndexValueDate(IndexON,D2788)</f>
        <v>58929</v>
      </c>
      <c r="F2788" s="193">
        <f>IFERROR(_xll.qlIndexFixing(IndexON,D2788,TRUE,_xll.ohTrigger(RecalcTrigger,TriggerON)),NA())</f>
        <v>1.1509150868258544E-2</v>
      </c>
      <c r="H2788" s="42">
        <f>_xll.qlCalendarAdvance(Calendar,$H2787,B2788,"f",FALSE)</f>
        <v>58929</v>
      </c>
      <c r="I2788" s="177">
        <f>_xll.qlInterestRateIndexValueDate(Index1M,$H2788)</f>
        <v>58931</v>
      </c>
      <c r="J2788" s="182">
        <f>IFERROR(_xll.qlIndexFixing(Index1M,$H2788,TRUE,_xll.ohTrigger(RecalcTrigger,Trigger1M)),NA())</f>
        <v>1.1467200365809227E-2</v>
      </c>
      <c r="K2788" s="44">
        <f>IFERROR(_xll.qlIndexFixing(Index3M,H2788,TRUE,_xll.ohTrigger(RecalcTrigger,Trigger3M)),NA())</f>
        <v>1.1747444010190278E-2</v>
      </c>
      <c r="L2788" s="44">
        <f>IFERROR(_xll.qlIndexFixing(Index6M,$H2788,TRUE,_xll.ohTrigger(RecalcTrigger,Trigger6M)),NA())</f>
        <v>1.107369040126133E-2</v>
      </c>
      <c r="M2788" s="183">
        <f>IFERROR(_xll.qlIndexFixing(Index1Y,$H2788,TRUE,_xll.ohTrigger(RecalcTrigger,Trigger1Y)),NA())</f>
        <v>1.1875815945095895E-2</v>
      </c>
      <c r="N2788" s="182">
        <f>IFERROR(_xll.qlIndexFixing(ONIndex1M,I2788,TRUE,_xll.ohTrigger(RecalcTrigger,Trigger1M)),NA())</f>
        <v>1.1466700675777375E-2</v>
      </c>
      <c r="O2788" s="44">
        <f>IFERROR(_xll.qlIndexFixing(ONIndex3M,I2788,TRUE,_xll.ohTrigger(RecalcTrigger,Trigger3M)),NA())</f>
        <v>1.1748904068431543E-2</v>
      </c>
      <c r="P2788" s="44">
        <f>IFERROR(_xll.qlIndexFixing(ONIndex6M,I2788,TRUE,_xll.ohTrigger(RecalcTrigger,Trigger6M)),NA())</f>
        <v>1.1300211839140317E-2</v>
      </c>
      <c r="Q2788" s="183">
        <f>IFERROR(_xll.qlIndexFixing(ONIndex1Y,I2788,TRUE,_xll.ohTrigger(RecalcTrigger,Trigger1Y)),NA())</f>
        <v>1.1898863996426812E-2</v>
      </c>
    </row>
    <row r="2789" spans="2:17" x14ac:dyDescent="0.2">
      <c r="B2789" s="39" t="s">
        <v>42</v>
      </c>
      <c r="D2789" s="42">
        <f>_xll.qlCalendarAdvance(Calendar,$D2788,B2789,"f",FALSE)</f>
        <v>58936</v>
      </c>
      <c r="E2789" s="177">
        <f>_xll.qlInterestRateIndexValueDate(IndexON,D2789)</f>
        <v>58936</v>
      </c>
      <c r="F2789" s="193">
        <f>IFERROR(_xll.qlIndexFixing(IndexON,D2789,TRUE,_xll.ohTrigger(RecalcTrigger,TriggerON)),NA())</f>
        <v>1.1506458863399516E-2</v>
      </c>
      <c r="H2789" s="42">
        <f>_xll.qlCalendarAdvance(Calendar,$H2788,B2789,"f",FALSE)</f>
        <v>58936</v>
      </c>
      <c r="I2789" s="177">
        <f>_xll.qlInterestRateIndexValueDate(Index1M,$H2789)</f>
        <v>58938</v>
      </c>
      <c r="J2789" s="182">
        <f>IFERROR(_xll.qlIndexFixing(Index1M,$H2789,TRUE,_xll.ohTrigger(RecalcTrigger,Trigger1M)),NA())</f>
        <v>1.1464088662883898E-2</v>
      </c>
      <c r="K2789" s="44">
        <f>IFERROR(_xll.qlIndexFixing(Index3M,H2789,TRUE,_xll.ohTrigger(RecalcTrigger,Trigger3M)),NA())</f>
        <v>1.174434074067153E-2</v>
      </c>
      <c r="L2789" s="44">
        <f>IFERROR(_xll.qlIndexFixing(Index6M,$H2789,TRUE,_xll.ohTrigger(RecalcTrigger,Trigger6M)),NA())</f>
        <v>1.1053843726278743E-2</v>
      </c>
      <c r="M2789" s="183">
        <f>IFERROR(_xll.qlIndexFixing(Index1Y,$H2789,TRUE,_xll.ohTrigger(RecalcTrigger,Trigger1Y)),NA())</f>
        <v>1.1872598502849897E-2</v>
      </c>
      <c r="N2789" s="182">
        <f>IFERROR(_xll.qlIndexFixing(ONIndex1M,I2789,TRUE,_xll.ohTrigger(RecalcTrigger,Trigger1M)),NA())</f>
        <v>1.1463527515083172E-2</v>
      </c>
      <c r="O2789" s="44">
        <f>IFERROR(_xll.qlIndexFixing(ONIndex3M,I2789,TRUE,_xll.ohTrigger(RecalcTrigger,Trigger3M)),NA())</f>
        <v>1.1745577944575203E-2</v>
      </c>
      <c r="P2789" s="44">
        <f>IFERROR(_xll.qlIndexFixing(ONIndex6M,I2789,TRUE,_xll.ohTrigger(RecalcTrigger,Trigger6M)),NA())</f>
        <v>1.1278620951982177E-2</v>
      </c>
      <c r="Q2789" s="183">
        <f>IFERROR(_xll.qlIndexFixing(ONIndex1Y,I2789,TRUE,_xll.ohTrigger(RecalcTrigger,Trigger1Y)),NA())</f>
        <v>1.1894228213868985E-2</v>
      </c>
    </row>
    <row r="2790" spans="2:17" x14ac:dyDescent="0.2">
      <c r="B2790" s="39" t="s">
        <v>42</v>
      </c>
      <c r="D2790" s="42">
        <f>_xll.qlCalendarAdvance(Calendar,$D2789,B2790,"f",FALSE)</f>
        <v>58943</v>
      </c>
      <c r="E2790" s="177">
        <f>_xll.qlInterestRateIndexValueDate(IndexON,D2790)</f>
        <v>58943</v>
      </c>
      <c r="F2790" s="193">
        <f>IFERROR(_xll.qlIndexFixing(IndexON,D2790,TRUE,_xll.ohTrigger(RecalcTrigger,TriggerON)),NA())</f>
        <v>1.1503813611781766E-2</v>
      </c>
      <c r="H2790" s="42">
        <f>_xll.qlCalendarAdvance(Calendar,$H2789,B2790,"f",FALSE)</f>
        <v>58943</v>
      </c>
      <c r="I2790" s="177">
        <f>_xll.qlInterestRateIndexValueDate(Index1M,$H2790)</f>
        <v>58945</v>
      </c>
      <c r="J2790" s="182">
        <f>IFERROR(_xll.qlIndexFixing(Index1M,$H2790,TRUE,_xll.ohTrigger(RecalcTrigger,Trigger1M)),NA())</f>
        <v>1.1461016330255591E-2</v>
      </c>
      <c r="K2790" s="44">
        <f>IFERROR(_xll.qlIndexFixing(Index3M,H2790,TRUE,_xll.ohTrigger(RecalcTrigger,Trigger3M)),NA())</f>
        <v>1.1741276879713545E-2</v>
      </c>
      <c r="L2790" s="44">
        <f>IFERROR(_xll.qlIndexFixing(Index6M,$H2790,TRUE,_xll.ohTrigger(RecalcTrigger,Trigger6M)),NA())</f>
        <v>1.1034146190199962E-2</v>
      </c>
      <c r="M2790" s="183">
        <f>IFERROR(_xll.qlIndexFixing(Index1Y,$H2790,TRUE,_xll.ohTrigger(RecalcTrigger,Trigger1Y)),NA())</f>
        <v>1.1869439890565513E-2</v>
      </c>
      <c r="N2790" s="182">
        <f>IFERROR(_xll.qlIndexFixing(ONIndex1M,I2790,TRUE,_xll.ohTrigger(RecalcTrigger,Trigger1M)),NA())</f>
        <v>1.146039357429629E-2</v>
      </c>
      <c r="O2790" s="44">
        <f>IFERROR(_xll.qlIndexFixing(ONIndex3M,I2790,TRUE,_xll.ohTrigger(RecalcTrigger,Trigger3M)),NA())</f>
        <v>1.1742290714886749E-2</v>
      </c>
      <c r="P2790" s="44">
        <f>IFERROR(_xll.qlIndexFixing(ONIndex6M,I2790,TRUE,_xll.ohTrigger(RecalcTrigger,Trigger6M)),NA())</f>
        <v>1.1257174609680121E-2</v>
      </c>
      <c r="Q2790" s="183">
        <f>IFERROR(_xll.qlIndexFixing(ONIndex1Y,I2790,TRUE,_xll.ohTrigger(RecalcTrigger,Trigger1Y)),NA())</f>
        <v>1.1889648104457251E-2</v>
      </c>
    </row>
    <row r="2791" spans="2:17" x14ac:dyDescent="0.2">
      <c r="B2791" s="39" t="s">
        <v>42</v>
      </c>
      <c r="D2791" s="42">
        <f>_xll.qlCalendarAdvance(Calendar,$D2790,B2791,"f",FALSE)</f>
        <v>58950</v>
      </c>
      <c r="E2791" s="177">
        <f>_xll.qlInterestRateIndexValueDate(IndexON,D2791)</f>
        <v>58950</v>
      </c>
      <c r="F2791" s="193">
        <f>IFERROR(_xll.qlIndexFixing(IndexON,D2791,TRUE,_xll.ohTrigger(RecalcTrigger,TriggerON)),NA())</f>
        <v>1.1501215192302183E-2</v>
      </c>
      <c r="H2791" s="42">
        <f>_xll.qlCalendarAdvance(Calendar,$H2790,B2791,"f",FALSE)</f>
        <v>58950</v>
      </c>
      <c r="I2791" s="177">
        <f>_xll.qlInterestRateIndexValueDate(Index1M,$H2791)</f>
        <v>58952</v>
      </c>
      <c r="J2791" s="182">
        <f>IFERROR(_xll.qlIndexFixing(Index1M,$H2791,TRUE,_xll.ohTrigger(RecalcTrigger,Trigger1M)),NA())</f>
        <v>1.1457983435335384E-2</v>
      </c>
      <c r="K2791" s="44">
        <f>IFERROR(_xll.qlIndexFixing(Index3M,H2791,TRUE,_xll.ohTrigger(RecalcTrigger,Trigger3M)),NA())</f>
        <v>1.1738252494124621E-2</v>
      </c>
      <c r="L2791" s="44">
        <f>IFERROR(_xll.qlIndexFixing(Index6M,$H2791,TRUE,_xll.ohTrigger(RecalcTrigger,Trigger6M)),NA())</f>
        <v>1.1014598071141872E-2</v>
      </c>
      <c r="M2791" s="183">
        <f>IFERROR(_xll.qlIndexFixing(Index1Y,$H2791,TRUE,_xll.ohTrigger(RecalcTrigger,Trigger1Y)),NA())</f>
        <v>1.1866340205149994E-2</v>
      </c>
      <c r="N2791" s="182">
        <f>IFERROR(_xll.qlIndexFixing(ONIndex1M,I2791,TRUE,_xll.ohTrigger(RecalcTrigger,Trigger1M)),NA())</f>
        <v>1.1457298920882764E-2</v>
      </c>
      <c r="O2791" s="44">
        <f>IFERROR(_xll.qlIndexFixing(ONIndex3M,I2791,TRUE,_xll.ohTrigger(RecalcTrigger,Trigger3M)),NA())</f>
        <v>1.173904244571311E-2</v>
      </c>
      <c r="P2791" s="44">
        <f>IFERROR(_xll.qlIndexFixing(ONIndex6M,I2791,TRUE,_xll.ohTrigger(RecalcTrigger,Trigger6M)),NA())</f>
        <v>1.1235873093529136E-2</v>
      </c>
      <c r="Q2791" s="183">
        <f>IFERROR(_xll.qlIndexFixing(ONIndex1Y,I2791,TRUE,_xll.ohTrigger(RecalcTrigger,Trigger1Y)),NA())</f>
        <v>1.1885123764434624E-2</v>
      </c>
    </row>
    <row r="2792" spans="2:17" x14ac:dyDescent="0.2">
      <c r="B2792" s="39" t="s">
        <v>42</v>
      </c>
      <c r="D2792" s="42">
        <f>_xll.qlCalendarAdvance(Calendar,$D2791,B2792,"f",FALSE)</f>
        <v>58957</v>
      </c>
      <c r="E2792" s="177">
        <f>_xll.qlInterestRateIndexValueDate(IndexON,D2792)</f>
        <v>58957</v>
      </c>
      <c r="F2792" s="193">
        <f>IFERROR(_xll.qlIndexFixing(IndexON,D2792,TRUE,_xll.ohTrigger(RecalcTrigger,TriggerON)),NA())</f>
        <v>1.1498663684736954E-2</v>
      </c>
      <c r="H2792" s="42">
        <f>_xll.qlCalendarAdvance(Calendar,$H2791,B2792,"f",FALSE)</f>
        <v>58957</v>
      </c>
      <c r="I2792" s="177">
        <f>_xll.qlInterestRateIndexValueDate(Index1M,$H2792)</f>
        <v>58959</v>
      </c>
      <c r="J2792" s="182">
        <f>IFERROR(_xll.qlIndexFixing(Index1M,$H2792,TRUE,_xll.ohTrigger(RecalcTrigger,Trigger1M)),NA())</f>
        <v>1.1454990045529356E-2</v>
      </c>
      <c r="K2792" s="44">
        <f>IFERROR(_xll.qlIndexFixing(Index3M,H2792,TRUE,_xll.ohTrigger(RecalcTrigger,Trigger3M)),NA())</f>
        <v>1.1735267650714793E-2</v>
      </c>
      <c r="L2792" s="44">
        <f>IFERROR(_xll.qlIndexFixing(Index6M,$H2792,TRUE,_xll.ohTrigger(RecalcTrigger,Trigger6M)),NA())</f>
        <v>1.0998699773901398E-2</v>
      </c>
      <c r="M2792" s="183">
        <f>IFERROR(_xll.qlIndexFixing(Index1Y,$H2792,TRUE,_xll.ohTrigger(RecalcTrigger,Trigger1Y)),NA())</f>
        <v>1.186329954352066E-2</v>
      </c>
      <c r="N2792" s="182">
        <f>IFERROR(_xll.qlIndexFixing(ONIndex1M,I2792,TRUE,_xll.ohTrigger(RecalcTrigger,Trigger1M)),NA())</f>
        <v>1.1454243622148752E-2</v>
      </c>
      <c r="O2792" s="44">
        <f>IFERROR(_xll.qlIndexFixing(ONIndex3M,I2792,TRUE,_xll.ohTrigger(RecalcTrigger,Trigger3M)),NA())</f>
        <v>1.173583320428051E-2</v>
      </c>
      <c r="P2792" s="44">
        <f>IFERROR(_xll.qlIndexFixing(ONIndex6M,I2792,TRUE,_xll.ohTrigger(RecalcTrigger,Trigger6M)),NA())</f>
        <v>1.1214716684184722E-2</v>
      </c>
      <c r="Q2792" s="183">
        <f>IFERROR(_xll.qlIndexFixing(ONIndex1Y,I2792,TRUE,_xll.ohTrigger(RecalcTrigger,Trigger1Y)),NA())</f>
        <v>1.1880655290044118E-2</v>
      </c>
    </row>
    <row r="2793" spans="2:17" x14ac:dyDescent="0.2">
      <c r="B2793" s="39" t="s">
        <v>42</v>
      </c>
      <c r="D2793" s="42">
        <f>_xll.qlCalendarAdvance(Calendar,$D2792,B2793,"f",FALSE)</f>
        <v>58964</v>
      </c>
      <c r="E2793" s="177">
        <f>_xll.qlInterestRateIndexValueDate(IndexON,D2793)</f>
        <v>58964</v>
      </c>
      <c r="F2793" s="193">
        <f>IFERROR(_xll.qlIndexFixing(IndexON,D2793,TRUE,_xll.ohTrigger(RecalcTrigger,TriggerON)),NA())</f>
        <v>1.1496159167903031E-2</v>
      </c>
      <c r="H2793" s="42">
        <f>_xll.qlCalendarAdvance(Calendar,$H2792,B2793,"f",FALSE)</f>
        <v>58964</v>
      </c>
      <c r="I2793" s="177">
        <f>_xll.qlInterestRateIndexValueDate(Index1M,$H2793)</f>
        <v>58966</v>
      </c>
      <c r="J2793" s="182">
        <f>IFERROR(_xll.qlIndexFixing(Index1M,$H2793,TRUE,_xll.ohTrigger(RecalcTrigger,Trigger1M)),NA())</f>
        <v>1.1452036228251083E-2</v>
      </c>
      <c r="K2793" s="44">
        <f>IFERROR(_xll.qlIndexFixing(Index3M,H2793,TRUE,_xll.ohTrigger(RecalcTrigger,Trigger3M)),NA())</f>
        <v>1.1732322416290622E-2</v>
      </c>
      <c r="L2793" s="44">
        <f>IFERROR(_xll.qlIndexFixing(Index6M,$H2793,TRUE,_xll.ohTrigger(RecalcTrigger,Trigger6M)),NA())</f>
        <v>1.0979420658780447E-2</v>
      </c>
      <c r="M2793" s="183">
        <f>IFERROR(_xll.qlIndexFixing(Index1Y,$H2793,TRUE,_xll.ohTrigger(RecalcTrigger,Trigger1Y)),NA())</f>
        <v>1.1860318002604037E-2</v>
      </c>
      <c r="N2793" s="182">
        <f>IFERROR(_xll.qlIndexFixing(ONIndex1M,I2793,TRUE,_xll.ohTrigger(RecalcTrigger,Trigger1M)),NA())</f>
        <v>1.1451227745480352E-2</v>
      </c>
      <c r="O2793" s="44">
        <f>IFERROR(_xll.qlIndexFixing(ONIndex3M,I2793,TRUE,_xll.ohTrigger(RecalcTrigger,Trigger3M)),NA())</f>
        <v>1.1732663056855941E-2</v>
      </c>
      <c r="P2793" s="44">
        <f>IFERROR(_xll.qlIndexFixing(ONIndex6M,I2793,TRUE,_xll.ohTrigger(RecalcTrigger,Trigger6M)),NA())</f>
        <v>1.1193705662941866E-2</v>
      </c>
      <c r="Q2793" s="183">
        <f>IFERROR(_xll.qlIndexFixing(ONIndex1Y,I2793,TRUE,_xll.ohTrigger(RecalcTrigger,Trigger1Y)),NA())</f>
        <v>1.1876242777768553E-2</v>
      </c>
    </row>
    <row r="2794" spans="2:17" x14ac:dyDescent="0.2">
      <c r="B2794" s="39" t="s">
        <v>42</v>
      </c>
      <c r="D2794" s="42">
        <f>_xll.qlCalendarAdvance(Calendar,$D2793,B2794,"f",FALSE)</f>
        <v>58971</v>
      </c>
      <c r="E2794" s="177">
        <f>_xll.qlInterestRateIndexValueDate(IndexON,D2794)</f>
        <v>58971</v>
      </c>
      <c r="F2794" s="193">
        <f>IFERROR(_xll.qlIndexFixing(IndexON,D2794,TRUE,_xll.ohTrigger(RecalcTrigger,TriggerON)),NA())</f>
        <v>1.1493701721736471E-2</v>
      </c>
      <c r="H2794" s="42">
        <f>_xll.qlCalendarAdvance(Calendar,$H2793,B2794,"f",FALSE)</f>
        <v>58971</v>
      </c>
      <c r="I2794" s="177">
        <f>_xll.qlInterestRateIndexValueDate(Index1M,$H2794)</f>
        <v>58973</v>
      </c>
      <c r="J2794" s="182">
        <f>IFERROR(_xll.qlIndexFixing(Index1M,$H2794,TRUE,_xll.ohTrigger(RecalcTrigger,Trigger1M)),NA())</f>
        <v>1.144912205091414E-2</v>
      </c>
      <c r="K2794" s="44">
        <f>IFERROR(_xll.qlIndexFixing(Index3M,H2794,TRUE,_xll.ohTrigger(RecalcTrigger,Trigger3M)),NA())</f>
        <v>1.1729416857667355E-2</v>
      </c>
      <c r="L2794" s="44">
        <f>IFERROR(_xll.qlIndexFixing(Index6M,$H2794,TRUE,_xll.ohTrigger(RecalcTrigger,Trigger6M)),NA())</f>
        <v>1.0960291718796956E-2</v>
      </c>
      <c r="M2794" s="183">
        <f>IFERROR(_xll.qlIndexFixing(Index1Y,$H2794,TRUE,_xll.ohTrigger(RecalcTrigger,Trigger1Y)),NA())</f>
        <v>1.1857395679336061E-2</v>
      </c>
      <c r="N2794" s="182">
        <f>IFERROR(_xll.qlIndexFixing(ONIndex1M,I2794,TRUE,_xll.ohTrigger(RecalcTrigger,Trigger1M)),NA())</f>
        <v>1.1448251358183725E-2</v>
      </c>
      <c r="O2794" s="44">
        <f>IFERROR(_xll.qlIndexFixing(ONIndex3M,I2794,TRUE,_xll.ohTrigger(RecalcTrigger,Trigger3M)),NA())</f>
        <v>1.1729532070425819E-2</v>
      </c>
      <c r="P2794" s="44">
        <f>IFERROR(_xll.qlIndexFixing(ONIndex6M,I2794,TRUE,_xll.ohTrigger(RecalcTrigger,Trigger6M)),NA())</f>
        <v>1.1172840310536003E-2</v>
      </c>
      <c r="Q2794" s="183">
        <f>IFERROR(_xll.qlIndexFixing(ONIndex1Y,I2794,TRUE,_xll.ohTrigger(RecalcTrigger,Trigger1Y)),NA())</f>
        <v>1.1871886323771008E-2</v>
      </c>
    </row>
    <row r="2795" spans="2:17" x14ac:dyDescent="0.2">
      <c r="B2795" s="39" t="s">
        <v>42</v>
      </c>
      <c r="D2795" s="42">
        <f>_xll.qlCalendarAdvance(Calendar,$D2794,B2795,"f",FALSE)</f>
        <v>58978</v>
      </c>
      <c r="E2795" s="177">
        <f>_xll.qlInterestRateIndexValueDate(IndexON,D2795)</f>
        <v>58978</v>
      </c>
      <c r="F2795" s="193">
        <f>IFERROR(_xll.qlIndexFixing(IndexON,D2795,TRUE,_xll.ohTrigger(RecalcTrigger,TriggerON)),NA())</f>
        <v>1.1491291425134165E-2</v>
      </c>
      <c r="H2795" s="42">
        <f>_xll.qlCalendarAdvance(Calendar,$H2794,B2795,"f",FALSE)</f>
        <v>58978</v>
      </c>
      <c r="I2795" s="177">
        <f>_xll.qlInterestRateIndexValueDate(Index1M,$H2795)</f>
        <v>58980</v>
      </c>
      <c r="J2795" s="182">
        <f>IFERROR(_xll.qlIndexFixing(Index1M,$H2795,TRUE,_xll.ohTrigger(RecalcTrigger,Trigger1M)),NA())</f>
        <v>1.1446247580922109E-2</v>
      </c>
      <c r="K2795" s="44">
        <f>IFERROR(_xll.qlIndexFixing(Index3M,H2795,TRUE,_xll.ohTrigger(RecalcTrigger,Trigger3M)),NA())</f>
        <v>1.1726551041655032E-2</v>
      </c>
      <c r="L2795" s="44">
        <f>IFERROR(_xll.qlIndexFixing(Index6M,$H2795,TRUE,_xll.ohTrigger(RecalcTrigger,Trigger6M)),NA())</f>
        <v>1.0941313232203541E-2</v>
      </c>
      <c r="M2795" s="183">
        <f>IFERROR(_xll.qlIndexFixing(Index1Y,$H2795,TRUE,_xll.ohTrigger(RecalcTrigger,Trigger1Y)),NA())</f>
        <v>1.185453267066165E-2</v>
      </c>
      <c r="N2795" s="182">
        <f>IFERROR(_xll.qlIndexFixing(ONIndex1M,I2795,TRUE,_xll.ohTrigger(RecalcTrigger,Trigger1M)),NA())</f>
        <v>1.1445314528044648E-2</v>
      </c>
      <c r="O2795" s="44">
        <f>IFERROR(_xll.qlIndexFixing(ONIndex3M,I2795,TRUE,_xll.ohTrigger(RecalcTrigger,Trigger3M)),NA())</f>
        <v>1.172644031157688E-2</v>
      </c>
      <c r="P2795" s="44">
        <f>IFERROR(_xll.qlIndexFixing(ONIndex6M,I2795,TRUE,_xll.ohTrigger(RecalcTrigger,Trigger6M)),NA())</f>
        <v>1.1152120908421992E-2</v>
      </c>
      <c r="Q2795" s="183">
        <f>IFERROR(_xll.qlIndexFixing(ONIndex1Y,I2795,TRUE,_xll.ohTrigger(RecalcTrigger,Trigger1Y)),NA())</f>
        <v>1.1867586024454368E-2</v>
      </c>
    </row>
    <row r="2796" spans="2:17" x14ac:dyDescent="0.2">
      <c r="B2796" s="39" t="s">
        <v>42</v>
      </c>
      <c r="D2796" s="42">
        <f>_xll.qlCalendarAdvance(Calendar,$D2795,B2796,"f",FALSE)</f>
        <v>58985</v>
      </c>
      <c r="E2796" s="177">
        <f>_xll.qlInterestRateIndexValueDate(IndexON,D2796)</f>
        <v>58985</v>
      </c>
      <c r="F2796" s="193">
        <f>IFERROR(_xll.qlIndexFixing(IndexON,D2796,TRUE,_xll.ohTrigger(RecalcTrigger,TriggerON)),NA())</f>
        <v>1.1488928357472616E-2</v>
      </c>
      <c r="H2796" s="42">
        <f>_xll.qlCalendarAdvance(Calendar,$H2795,B2796,"f",FALSE)</f>
        <v>58985</v>
      </c>
      <c r="I2796" s="177">
        <f>_xll.qlInterestRateIndexValueDate(Index1M,$H2796)</f>
        <v>58987</v>
      </c>
      <c r="J2796" s="182">
        <f>IFERROR(_xll.qlIndexFixing(Index1M,$H2796,TRUE,_xll.ohTrigger(RecalcTrigger,Trigger1M)),NA())</f>
        <v>1.1443465284227261E-2</v>
      </c>
      <c r="K2796" s="44">
        <f>IFERROR(_xll.qlIndexFixing(Index3M,H2796,TRUE,_xll.ohTrigger(RecalcTrigger,Trigger3M)),NA())</f>
        <v>1.1723725035064553E-2</v>
      </c>
      <c r="L2796" s="44">
        <f>IFERROR(_xll.qlIndexFixing(Index6M,$H2796,TRUE,_xll.ohTrigger(RecalcTrigger,Trigger6M)),NA())</f>
        <v>1.0922485477278145E-2</v>
      </c>
      <c r="M2796" s="183">
        <f>IFERROR(_xll.qlIndexFixing(Index1Y,$H2796,TRUE,_xll.ohTrigger(RecalcTrigger,Trigger1Y)),NA())</f>
        <v>1.1851729073535579E-2</v>
      </c>
      <c r="N2796" s="182">
        <f>IFERROR(_xll.qlIndexFixing(ONIndex1M,I2796,TRUE,_xll.ohTrigger(RecalcTrigger,Trigger1M)),NA())</f>
        <v>1.1442417321889664E-2</v>
      </c>
      <c r="O2796" s="44">
        <f>IFERROR(_xll.qlIndexFixing(ONIndex3M,I2796,TRUE,_xll.ohTrigger(RecalcTrigger,Trigger3M)),NA())</f>
        <v>1.1723387846975797E-2</v>
      </c>
      <c r="P2796" s="44">
        <f>IFERROR(_xll.qlIndexFixing(ONIndex6M,I2796,TRUE,_xll.ohTrigger(RecalcTrigger,Trigger6M)),NA())</f>
        <v>1.1131547737175396E-2</v>
      </c>
      <c r="Q2796" s="183">
        <f>IFERROR(_xll.qlIndexFixing(ONIndex1Y,I2796,TRUE,_xll.ohTrigger(RecalcTrigger,Trigger1Y)),NA())</f>
        <v>1.1863341975901776E-2</v>
      </c>
    </row>
    <row r="2797" spans="2:17" x14ac:dyDescent="0.2">
      <c r="B2797" s="39" t="s">
        <v>42</v>
      </c>
      <c r="D2797" s="42">
        <f>_xll.qlCalendarAdvance(Calendar,$D2796,B2797,"f",FALSE)</f>
        <v>58992</v>
      </c>
      <c r="E2797" s="177">
        <f>_xll.qlInterestRateIndexValueDate(IndexON,D2797)</f>
        <v>58992</v>
      </c>
      <c r="F2797" s="193">
        <f>IFERROR(_xll.qlIndexFixing(IndexON,D2797,TRUE,_xll.ohTrigger(RecalcTrigger,TriggerON)),NA())</f>
        <v>1.1486612598448076E-2</v>
      </c>
      <c r="H2797" s="42">
        <f>_xll.qlCalendarAdvance(Calendar,$H2796,B2797,"f",FALSE)</f>
        <v>58992</v>
      </c>
      <c r="I2797" s="177">
        <f>_xll.qlInterestRateIndexValueDate(Index1M,$H2797)</f>
        <v>58994</v>
      </c>
      <c r="J2797" s="182">
        <f>IFERROR(_xll.qlIndexFixing(Index1M,$H2797,TRUE,_xll.ohTrigger(RecalcTrigger,Trigger1M)),NA())</f>
        <v>1.1440618032642069E-2</v>
      </c>
      <c r="K2797" s="44">
        <f>IFERROR(_xll.qlIndexFixing(Index3M,H2797,TRUE,_xll.ohTrigger(RecalcTrigger,Trigger3M)),NA())</f>
        <v>1.1720938904712907E-2</v>
      </c>
      <c r="L2797" s="44">
        <f>IFERROR(_xll.qlIndexFixing(Index6M,$H2797,TRUE,_xll.ohTrigger(RecalcTrigger,Trigger6M)),NA())</f>
        <v>1.0900462691822127E-2</v>
      </c>
      <c r="M2797" s="183">
        <f>IFERROR(_xll.qlIndexFixing(Index1Y,$H2797,TRUE,_xll.ohTrigger(RecalcTrigger,Trigger1Y)),NA())</f>
        <v>1.1848984984922036E-2</v>
      </c>
      <c r="N2797" s="182">
        <f>IFERROR(_xll.qlIndexFixing(ONIndex1M,I2797,TRUE,_xll.ohTrigger(RecalcTrigger,Trigger1M)),NA())</f>
        <v>1.1439559807264743E-2</v>
      </c>
      <c r="O2797" s="44">
        <f>IFERROR(_xll.qlIndexFixing(ONIndex3M,I2797,TRUE,_xll.ohTrigger(RecalcTrigger,Trigger3M)),NA())</f>
        <v>1.1720374743449113E-2</v>
      </c>
      <c r="P2797" s="44">
        <f>IFERROR(_xll.qlIndexFixing(ONIndex6M,I2797,TRUE,_xll.ohTrigger(RecalcTrigger,Trigger6M)),NA())</f>
        <v>1.1111121078091202E-2</v>
      </c>
      <c r="Q2797" s="183">
        <f>IFERROR(_xll.qlIndexFixing(ONIndex1Y,I2797,TRUE,_xll.ohTrigger(RecalcTrigger,Trigger1Y)),NA())</f>
        <v>1.1859154274755923E-2</v>
      </c>
    </row>
    <row r="2798" spans="2:17" x14ac:dyDescent="0.2">
      <c r="B2798" s="39" t="s">
        <v>42</v>
      </c>
      <c r="D2798" s="42">
        <f>_xll.qlCalendarAdvance(Calendar,$D2797,B2798,"f",FALSE)</f>
        <v>58999</v>
      </c>
      <c r="E2798" s="177">
        <f>_xll.qlInterestRateIndexValueDate(IndexON,D2798)</f>
        <v>58999</v>
      </c>
      <c r="F2798" s="193">
        <f>IFERROR(_xll.qlIndexFixing(IndexON,D2798,TRUE,_xll.ohTrigger(RecalcTrigger,TriggerON)),NA())</f>
        <v>1.1484344227037369E-2</v>
      </c>
      <c r="H2798" s="42">
        <f>_xll.qlCalendarAdvance(Calendar,$H2797,B2798,"f",FALSE)</f>
        <v>58999</v>
      </c>
      <c r="I2798" s="177">
        <f>_xll.qlInterestRateIndexValueDate(Index1M,$H2798)</f>
        <v>59001</v>
      </c>
      <c r="J2798" s="182">
        <f>IFERROR(_xll.qlIndexFixing(Index1M,$H2798,TRUE,_xll.ohTrigger(RecalcTrigger,Trigger1M)),NA())</f>
        <v>1.1437863089173717E-2</v>
      </c>
      <c r="K2798" s="44">
        <f>IFERROR(_xll.qlIndexFixing(Index3M,H2798,TRUE,_xll.ohTrigger(RecalcTrigger,Trigger3M)),NA())</f>
        <v>1.1718192717412736E-2</v>
      </c>
      <c r="L2798" s="44">
        <f>IFERROR(_xll.qlIndexFixing(Index6M,$H2798,TRUE,_xll.ohTrigger(RecalcTrigger,Trigger6M)),NA())</f>
        <v>1.0881968281198522E-2</v>
      </c>
      <c r="M2798" s="183">
        <f>IFERROR(_xll.qlIndexFixing(Index1Y,$H2798,TRUE,_xll.ohTrigger(RecalcTrigger,Trigger1Y)),NA())</f>
        <v>1.184630050179419E-2</v>
      </c>
      <c r="N2798" s="182">
        <f>IFERROR(_xll.qlIndexFixing(ONIndex1M,I2798,TRUE,_xll.ohTrigger(RecalcTrigger,Trigger1M)),NA())</f>
        <v>1.1436742051555981E-2</v>
      </c>
      <c r="O2798" s="44">
        <f>IFERROR(_xll.qlIndexFixing(ONIndex3M,I2798,TRUE,_xll.ohTrigger(RecalcTrigger,Trigger3M)),NA())</f>
        <v>1.1717401067583566E-2</v>
      </c>
      <c r="P2798" s="44">
        <f>IFERROR(_xll.qlIndexFixing(ONIndex6M,I2798,TRUE,_xll.ohTrigger(RecalcTrigger,Trigger6M)),NA())</f>
        <v>1.1090841212224589E-2</v>
      </c>
      <c r="Q2798" s="183">
        <f>IFERROR(_xll.qlIndexFixing(ONIndex1Y,I2798,TRUE,_xll.ohTrigger(RecalcTrigger,Trigger1Y)),NA())</f>
        <v>1.1855023017099953E-2</v>
      </c>
    </row>
    <row r="2799" spans="2:17" x14ac:dyDescent="0.2">
      <c r="B2799" s="39" t="s">
        <v>42</v>
      </c>
      <c r="D2799" s="42">
        <f>_xll.qlCalendarAdvance(Calendar,$D2798,B2799,"f",FALSE)</f>
        <v>59006</v>
      </c>
      <c r="E2799" s="177">
        <f>_xll.qlInterestRateIndexValueDate(IndexON,D2799)</f>
        <v>59006</v>
      </c>
      <c r="F2799" s="193">
        <f>IFERROR(_xll.qlIndexFixing(IndexON,D2799,TRUE,_xll.ohTrigger(RecalcTrigger,TriggerON)),NA())</f>
        <v>1.1482123322696935E-2</v>
      </c>
      <c r="H2799" s="42">
        <f>_xll.qlCalendarAdvance(Calendar,$H2798,B2799,"f",FALSE)</f>
        <v>59006</v>
      </c>
      <c r="I2799" s="177">
        <f>_xll.qlInterestRateIndexValueDate(Index1M,$H2799)</f>
        <v>59008</v>
      </c>
      <c r="J2799" s="182">
        <f>IFERROR(_xll.qlIndexFixing(Index1M,$H2799,TRUE,_xll.ohTrigger(RecalcTrigger,Trigger1M)),NA())</f>
        <v>1.1435148122702077E-2</v>
      </c>
      <c r="K2799" s="44">
        <f>IFERROR(_xll.qlIndexFixing(Index3M,H2799,TRUE,_xll.ohTrigger(RecalcTrigger,Trigger3M)),NA())</f>
        <v>1.1715486539980158E-2</v>
      </c>
      <c r="L2799" s="44">
        <f>IFERROR(_xll.qlIndexFixing(Index6M,$H2799,TRUE,_xll.ohTrigger(RecalcTrigger,Trigger6M)),NA())</f>
        <v>1.0863625513391501E-2</v>
      </c>
      <c r="M2799" s="183">
        <f>IFERROR(_xll.qlIndexFixing(Index1Y,$H2799,TRUE,_xll.ohTrigger(RecalcTrigger,Trigger1Y)),NA())</f>
        <v>1.1843675721136163E-2</v>
      </c>
      <c r="N2799" s="182">
        <f>IFERROR(_xll.qlIndexFixing(ONIndex1M,I2799,TRUE,_xll.ohTrigger(RecalcTrigger,Trigger1M)),NA())</f>
        <v>1.1433964122389284E-2</v>
      </c>
      <c r="O2799" s="44">
        <f>IFERROR(_xll.qlIndexFixing(ONIndex3M,I2799,TRUE,_xll.ohTrigger(RecalcTrigger,Trigger3M)),NA())</f>
        <v>1.1714466886045827E-2</v>
      </c>
      <c r="P2799" s="44">
        <f>IFERROR(_xll.qlIndexFixing(ONIndex6M,I2799,TRUE,_xll.ohTrigger(RecalcTrigger,Trigger6M)),NA())</f>
        <v>1.1070708420470865E-2</v>
      </c>
      <c r="Q2799" s="183">
        <f>IFERROR(_xll.qlIndexFixing(ONIndex1Y,I2799,TRUE,_xll.ohTrigger(RecalcTrigger,Trigger1Y)),NA())</f>
        <v>1.1850948299416686E-2</v>
      </c>
    </row>
    <row r="2800" spans="2:17" x14ac:dyDescent="0.2">
      <c r="B2800" s="39" t="s">
        <v>42</v>
      </c>
      <c r="D2800" s="42">
        <f>_xll.qlCalendarAdvance(Calendar,$D2799,B2800,"f",FALSE)</f>
        <v>59013</v>
      </c>
      <c r="E2800" s="177">
        <f>_xll.qlInterestRateIndexValueDate(IndexON,D2800)</f>
        <v>59013</v>
      </c>
      <c r="F2800" s="193">
        <f>IFERROR(_xll.qlIndexFixing(IndexON,D2800,TRUE,_xll.ohTrigger(RecalcTrigger,TriggerON)),NA())</f>
        <v>1.1479949964803282E-2</v>
      </c>
      <c r="H2800" s="42">
        <f>_xll.qlCalendarAdvance(Calendar,$H2799,B2800,"f",FALSE)</f>
        <v>59013</v>
      </c>
      <c r="I2800" s="177">
        <f>_xll.qlInterestRateIndexValueDate(Index1M,$H2800)</f>
        <v>59015</v>
      </c>
      <c r="J2800" s="182">
        <f>IFERROR(_xll.qlIndexFixing(Index1M,$H2800,TRUE,_xll.ohTrigger(RecalcTrigger,Trigger1M)),NA())</f>
        <v>1.1432473200645721E-2</v>
      </c>
      <c r="K2800" s="44">
        <f>IFERROR(_xll.qlIndexFixing(Index3M,H2800,TRUE,_xll.ohTrigger(RecalcTrigger,Trigger3M)),NA())</f>
        <v>1.1712820439233029E-2</v>
      </c>
      <c r="L2800" s="44">
        <f>IFERROR(_xll.qlIndexFixing(Index6M,$H2800,TRUE,_xll.ohTrigger(RecalcTrigger,Trigger6M)),NA())</f>
        <v>1.0845434666735838E-2</v>
      </c>
      <c r="M2800" s="183">
        <f>IFERROR(_xll.qlIndexFixing(Index1Y,$H2800,TRUE,_xll.ohTrigger(RecalcTrigger,Trigger1Y)),NA())</f>
        <v>1.1841110739939736E-2</v>
      </c>
      <c r="N2800" s="182">
        <f>IFERROR(_xll.qlIndexFixing(ONIndex1M,I2800,TRUE,_xll.ohTrigger(RecalcTrigger,Trigger1M)),NA())</f>
        <v>1.1431226086831003E-2</v>
      </c>
      <c r="O2800" s="44">
        <f>IFERROR(_xll.qlIndexFixing(ONIndex3M,I2800,TRUE,_xll.ohTrigger(RecalcTrigger,Trigger3M)),NA())</f>
        <v>1.1711572265742376E-2</v>
      </c>
      <c r="P2800" s="44">
        <f>IFERROR(_xll.qlIndexFixing(ONIndex6M,I2800,TRUE,_xll.ohTrigger(RecalcTrigger,Trigger6M)),NA())</f>
        <v>1.1050722983805272E-2</v>
      </c>
      <c r="Q2800" s="183">
        <f>IFERROR(_xll.qlIndexFixing(ONIndex1Y,I2800,TRUE,_xll.ohTrigger(RecalcTrigger,Trigger1Y)),NA())</f>
        <v>1.18469302178692E-2</v>
      </c>
    </row>
    <row r="2801" spans="2:17" x14ac:dyDescent="0.2">
      <c r="B2801" s="39" t="s">
        <v>42</v>
      </c>
      <c r="D2801" s="42">
        <f>_xll.qlCalendarAdvance(Calendar,$D2800,B2801,"f",FALSE)</f>
        <v>59020</v>
      </c>
      <c r="E2801" s="177">
        <f>_xll.qlInterestRateIndexValueDate(IndexON,D2801)</f>
        <v>59020</v>
      </c>
      <c r="F2801" s="193">
        <f>IFERROR(_xll.qlIndexFixing(IndexON,D2801,TRUE,_xll.ohTrigger(RecalcTrigger,TriggerON)),NA())</f>
        <v>1.1477824232573042E-2</v>
      </c>
      <c r="H2801" s="42">
        <f>_xll.qlCalendarAdvance(Calendar,$H2800,B2801,"f",FALSE)</f>
        <v>59020</v>
      </c>
      <c r="I2801" s="177">
        <f>_xll.qlInterestRateIndexValueDate(Index1M,$H2801)</f>
        <v>59022</v>
      </c>
      <c r="J2801" s="182">
        <f>IFERROR(_xll.qlIndexFixing(Index1M,$H2801,TRUE,_xll.ohTrigger(RecalcTrigger,Trigger1M)),NA())</f>
        <v>1.1429838390415725E-2</v>
      </c>
      <c r="K2801" s="44">
        <f>IFERROR(_xll.qlIndexFixing(Index3M,H2801,TRUE,_xll.ohTrigger(RecalcTrigger,Trigger3M)),NA())</f>
        <v>1.1710194481989202E-2</v>
      </c>
      <c r="L2801" s="44">
        <f>IFERROR(_xll.qlIndexFixing(Index6M,$H2801,TRUE,_xll.ohTrigger(RecalcTrigger,Trigger6M)),NA())</f>
        <v>1.0827396019589944E-2</v>
      </c>
      <c r="M2801" s="183">
        <f>IFERROR(_xll.qlIndexFixing(Index1Y,$H2801,TRUE,_xll.ohTrigger(RecalcTrigger,Trigger1Y)),NA())</f>
        <v>1.183860565520896E-2</v>
      </c>
      <c r="N2801" s="182">
        <f>IFERROR(_xll.qlIndexFixing(ONIndex1M,I2801,TRUE,_xll.ohTrigger(RecalcTrigger,Trigger1M)),NA())</f>
        <v>1.1428528012267236E-2</v>
      </c>
      <c r="O2801" s="44">
        <f>IFERROR(_xll.qlIndexFixing(ONIndex3M,I2801,TRUE,_xll.ohTrigger(RecalcTrigger,Trigger3M)),NA())</f>
        <v>1.1708717273100078E-2</v>
      </c>
      <c r="P2801" s="44">
        <f>IFERROR(_xll.qlIndexFixing(ONIndex6M,I2801,TRUE,_xll.ohTrigger(RecalcTrigger,Trigger6M)),NA())</f>
        <v>1.1030885183442862E-2</v>
      </c>
      <c r="Q2801" s="183">
        <f>IFERROR(_xll.qlIndexFixing(ONIndex1Y,I2801,TRUE,_xll.ohTrigger(RecalcTrigger,Trigger1Y)),NA())</f>
        <v>1.1842968868780446E-2</v>
      </c>
    </row>
    <row r="2802" spans="2:17" x14ac:dyDescent="0.2">
      <c r="B2802" s="39" t="s">
        <v>42</v>
      </c>
      <c r="D2802" s="42">
        <f>_xll.qlCalendarAdvance(Calendar,$D2801,B2802,"f",FALSE)</f>
        <v>59027</v>
      </c>
      <c r="E2802" s="177">
        <f>_xll.qlInterestRateIndexValueDate(IndexON,D2802)</f>
        <v>59027</v>
      </c>
      <c r="F2802" s="193">
        <f>IFERROR(_xll.qlIndexFixing(IndexON,D2802,TRUE,_xll.ohTrigger(RecalcTrigger,TriggerON)),NA())</f>
        <v>1.1475746205622528E-2</v>
      </c>
      <c r="H2802" s="42">
        <f>_xll.qlCalendarAdvance(Calendar,$H2801,B2802,"f",FALSE)</f>
        <v>59027</v>
      </c>
      <c r="I2802" s="177">
        <f>_xll.qlInterestRateIndexValueDate(Index1M,$H2802)</f>
        <v>59029</v>
      </c>
      <c r="J2802" s="182">
        <f>IFERROR(_xll.qlIndexFixing(Index1M,$H2802,TRUE,_xll.ohTrigger(RecalcTrigger,Trigger1M)),NA())</f>
        <v>1.1427243759423167E-2</v>
      </c>
      <c r="K2802" s="44">
        <f>IFERROR(_xll.qlIndexFixing(Index3M,H2802,TRUE,_xll.ohTrigger(RecalcTrigger,Trigger3M)),NA())</f>
        <v>1.1707608735067406E-2</v>
      </c>
      <c r="L2802" s="44">
        <f>IFERROR(_xll.qlIndexFixing(Index6M,$H2802,TRUE,_xll.ohTrigger(RecalcTrigger,Trigger6M)),NA())</f>
        <v>1.0809509850335868E-2</v>
      </c>
      <c r="M2802" s="183">
        <f>IFERROR(_xll.qlIndexFixing(Index1Y,$H2802,TRUE,_xll.ohTrigger(RecalcTrigger,Trigger1Y)),NA())</f>
        <v>1.1836160563955329E-2</v>
      </c>
      <c r="N2802" s="182">
        <f>IFERROR(_xll.qlIndexFixing(ONIndex1M,I2802,TRUE,_xll.ohTrigger(RecalcTrigger,Trigger1M)),NA())</f>
        <v>1.1425869966243951E-2</v>
      </c>
      <c r="O2802" s="44">
        <f>IFERROR(_xll.qlIndexFixing(ONIndex3M,I2802,TRUE,_xll.ohTrigger(RecalcTrigger,Trigger3M)),NA())</f>
        <v>1.1705901975025412E-2</v>
      </c>
      <c r="P2802" s="44">
        <f>IFERROR(_xll.qlIndexFixing(ONIndex6M,I2802,TRUE,_xll.ohTrigger(RecalcTrigger,Trigger6M)),NA())</f>
        <v>1.1011195300278942E-2</v>
      </c>
      <c r="Q2802" s="183">
        <f>IFERROR(_xll.qlIndexFixing(ONIndex1Y,I2802,TRUE,_xll.ohTrigger(RecalcTrigger,Trigger1Y)),NA())</f>
        <v>1.1839064348473372E-2</v>
      </c>
    </row>
    <row r="2803" spans="2:17" x14ac:dyDescent="0.2">
      <c r="B2803" s="39" t="s">
        <v>42</v>
      </c>
      <c r="D2803" s="42">
        <f>_xll.qlCalendarAdvance(Calendar,$D2802,B2803,"f",FALSE)</f>
        <v>59034</v>
      </c>
      <c r="E2803" s="177">
        <f>_xll.qlInterestRateIndexValueDate(IndexON,D2803)</f>
        <v>59034</v>
      </c>
      <c r="F2803" s="193">
        <f>IFERROR(_xll.qlIndexFixing(IndexON,D2803,TRUE,_xll.ohTrigger(RecalcTrigger,TriggerON)),NA())</f>
        <v>1.1473715962928566E-2</v>
      </c>
      <c r="H2803" s="42">
        <f>_xll.qlCalendarAdvance(Calendar,$H2802,B2803,"f",FALSE)</f>
        <v>59034</v>
      </c>
      <c r="I2803" s="177">
        <f>_xll.qlInterestRateIndexValueDate(Index1M,$H2803)</f>
        <v>59036</v>
      </c>
      <c r="J2803" s="182">
        <f>IFERROR(_xll.qlIndexFixing(Index1M,$H2803,TRUE,_xll.ohTrigger(RecalcTrigger,Trigger1M)),NA())</f>
        <v>1.1424689375084118E-2</v>
      </c>
      <c r="K2803" s="44">
        <f>IFERROR(_xll.qlIndexFixing(Index3M,H2803,TRUE,_xll.ohTrigger(RecalcTrigger,Trigger3M)),NA())</f>
        <v>1.1705063265287231E-2</v>
      </c>
      <c r="L2803" s="44">
        <f>IFERROR(_xll.qlIndexFixing(Index6M,$H2803,TRUE,_xll.ohTrigger(RecalcTrigger,Trigger6M)),NA())</f>
        <v>1.0791776437384453E-2</v>
      </c>
      <c r="M2803" s="183">
        <f>IFERROR(_xll.qlIndexFixing(Index1Y,$H2803,TRUE,_xll.ohTrigger(RecalcTrigger,Trigger1Y)),NA())</f>
        <v>1.1833775563201726E-2</v>
      </c>
      <c r="N2803" s="182">
        <f>IFERROR(_xll.qlIndexFixing(ONIndex1M,I2803,TRUE,_xll.ohTrigger(RecalcTrigger,Trigger1M)),NA())</f>
        <v>1.1423252016147245E-2</v>
      </c>
      <c r="O2803" s="44">
        <f>IFERROR(_xll.qlIndexFixing(ONIndex3M,I2803,TRUE,_xll.ohTrigger(RecalcTrigger,Trigger3M)),NA())</f>
        <v>1.1703126438105116E-2</v>
      </c>
      <c r="P2803" s="44">
        <f>IFERROR(_xll.qlIndexFixing(ONIndex6M,I2803,TRUE,_xll.ohTrigger(RecalcTrigger,Trigger6M)),NA())</f>
        <v>1.0991653615368691E-2</v>
      </c>
      <c r="Q2803" s="183">
        <f>IFERROR(_xll.qlIndexFixing(ONIndex1Y,I2803,TRUE,_xll.ohTrigger(RecalcTrigger,Trigger1Y)),NA())</f>
        <v>1.1835216753270927E-2</v>
      </c>
    </row>
    <row r="2804" spans="2:17" x14ac:dyDescent="0.2">
      <c r="B2804" s="39" t="s">
        <v>42</v>
      </c>
      <c r="D2804" s="42">
        <f>_xll.qlCalendarAdvance(Calendar,$D2803,B2804,"f",FALSE)</f>
        <v>59041</v>
      </c>
      <c r="E2804" s="177">
        <f>_xll.qlInterestRateIndexValueDate(IndexON,D2804)</f>
        <v>59041</v>
      </c>
      <c r="F2804" s="193">
        <f>IFERROR(_xll.qlIndexFixing(IndexON,D2804,TRUE,_xll.ohTrigger(RecalcTrigger,TriggerON)),NA())</f>
        <v>1.1471733584187405E-2</v>
      </c>
      <c r="H2804" s="42">
        <f>_xll.qlCalendarAdvance(Calendar,$H2803,B2804,"f",FALSE)</f>
        <v>59041</v>
      </c>
      <c r="I2804" s="177">
        <f>_xll.qlInterestRateIndexValueDate(Index1M,$H2804)</f>
        <v>59043</v>
      </c>
      <c r="J2804" s="182">
        <f>IFERROR(_xll.qlIndexFixing(Index1M,$H2804,TRUE,_xll.ohTrigger(RecalcTrigger,Trigger1M)),NA())</f>
        <v>1.142217530481715E-2</v>
      </c>
      <c r="K2804" s="44">
        <f>IFERROR(_xll.qlIndexFixing(Index3M,H2804,TRUE,_xll.ohTrigger(RecalcTrigger,Trigger3M)),NA())</f>
        <v>1.1702558139470878E-2</v>
      </c>
      <c r="L2804" s="44">
        <f>IFERROR(_xll.qlIndexFixing(Index6M,$H2804,TRUE,_xll.ohTrigger(RecalcTrigger,Trigger6M)),NA())</f>
        <v>1.0774196059169749E-2</v>
      </c>
      <c r="M2804" s="183">
        <f>IFERROR(_xll.qlIndexFixing(Index1Y,$H2804,TRUE,_xll.ohTrigger(RecalcTrigger,Trigger1Y)),NA())</f>
        <v>1.1831450749980012E-2</v>
      </c>
      <c r="N2804" s="182">
        <f>IFERROR(_xll.qlIndexFixing(ONIndex1M,I2804,TRUE,_xll.ohTrigger(RecalcTrigger,Trigger1M)),NA())</f>
        <v>1.1420674229123406E-2</v>
      </c>
      <c r="O2804" s="44">
        <f>IFERROR(_xll.qlIndexFixing(ONIndex3M,I2804,TRUE,_xll.ohTrigger(RecalcTrigger,Trigger3M)),NA())</f>
        <v>1.1700390729165733E-2</v>
      </c>
      <c r="P2804" s="44">
        <f>IFERROR(_xll.qlIndexFixing(ONIndex6M,I2804,TRUE,_xll.ohTrigger(RecalcTrigger,Trigger6M)),NA())</f>
        <v>1.0972260409687351E-2</v>
      </c>
      <c r="Q2804" s="183">
        <f>IFERROR(_xll.qlIndexFixing(ONIndex1Y,I2804,TRUE,_xll.ohTrigger(RecalcTrigger,Trigger1Y)),NA())</f>
        <v>1.1831426179496063E-2</v>
      </c>
    </row>
    <row r="2805" spans="2:17" x14ac:dyDescent="0.2">
      <c r="B2805" s="39" t="s">
        <v>42</v>
      </c>
      <c r="D2805" s="42">
        <f>_xll.qlCalendarAdvance(Calendar,$D2804,B2805,"f",FALSE)</f>
        <v>59048</v>
      </c>
      <c r="E2805" s="177">
        <f>_xll.qlInterestRateIndexValueDate(IndexON,D2805)</f>
        <v>59048</v>
      </c>
      <c r="F2805" s="193">
        <f>IFERROR(_xll.qlIndexFixing(IndexON,D2805,TRUE,_xll.ohTrigger(RecalcTrigger,TriggerON)),NA())</f>
        <v>1.1469799148535742E-2</v>
      </c>
      <c r="H2805" s="42">
        <f>_xll.qlCalendarAdvance(Calendar,$H2804,B2805,"f",FALSE)</f>
        <v>59048</v>
      </c>
      <c r="I2805" s="177">
        <f>_xll.qlInterestRateIndexValueDate(Index1M,$H2805)</f>
        <v>59050</v>
      </c>
      <c r="J2805" s="182">
        <f>IFERROR(_xll.qlIndexFixing(Index1M,$H2805,TRUE,_xll.ohTrigger(RecalcTrigger,Trigger1M)),NA())</f>
        <v>1.1419701616030842E-2</v>
      </c>
      <c r="K2805" s="44">
        <f>IFERROR(_xll.qlIndexFixing(Index3M,H2805,TRUE,_xll.ohTrigger(RecalcTrigger,Trigger3M)),NA())</f>
        <v>1.1700071893869107E-2</v>
      </c>
      <c r="L2805" s="44">
        <f>IFERROR(_xll.qlIndexFixing(Index6M,$H2805,TRUE,_xll.ohTrigger(RecalcTrigger,Trigger6M)),NA())</f>
        <v>1.0761933173097938E-2</v>
      </c>
      <c r="M2805" s="183">
        <f>IFERROR(_xll.qlIndexFixing(Index1Y,$H2805,TRUE,_xll.ohTrigger(RecalcTrigger,Trigger1Y)),NA())</f>
        <v>1.1829186221332564E-2</v>
      </c>
      <c r="N2805" s="182">
        <f>IFERROR(_xll.qlIndexFixing(ONIndex1M,I2805,TRUE,_xll.ohTrigger(RecalcTrigger,Trigger1M)),NA())</f>
        <v>1.141813667279834E-2</v>
      </c>
      <c r="O2805" s="44">
        <f>IFERROR(_xll.qlIndexFixing(ONIndex3M,I2805,TRUE,_xll.ohTrigger(RecalcTrigger,Trigger3M)),NA())</f>
        <v>1.1697694914793999E-2</v>
      </c>
      <c r="P2805" s="44">
        <f>IFERROR(_xll.qlIndexFixing(ONIndex6M,I2805,TRUE,_xll.ohTrigger(RecalcTrigger,Trigger6M)),NA())</f>
        <v>1.0953015964370039E-2</v>
      </c>
      <c r="Q2805" s="183">
        <f>IFERROR(_xll.qlIndexFixing(ONIndex1Y,I2805,TRUE,_xll.ohTrigger(RecalcTrigger,Trigger1Y)),NA())</f>
        <v>1.1827692723391792E-2</v>
      </c>
    </row>
    <row r="2806" spans="2:17" x14ac:dyDescent="0.2">
      <c r="B2806" s="39" t="s">
        <v>42</v>
      </c>
      <c r="D2806" s="42">
        <f>_xll.qlCalendarAdvance(Calendar,$D2805,B2806,"f",FALSE)</f>
        <v>59055</v>
      </c>
      <c r="E2806" s="177">
        <f>_xll.qlInterestRateIndexValueDate(IndexON,D2806)</f>
        <v>59055</v>
      </c>
      <c r="F2806" s="193">
        <f>IFERROR(_xll.qlIndexFixing(IndexON,D2806,TRUE,_xll.ohTrigger(RecalcTrigger,TriggerON)),NA())</f>
        <v>1.1467912735589891E-2</v>
      </c>
      <c r="H2806" s="42">
        <f>_xll.qlCalendarAdvance(Calendar,$H2805,B2806,"f",FALSE)</f>
        <v>59055</v>
      </c>
      <c r="I2806" s="177">
        <f>_xll.qlInterestRateIndexValueDate(Index1M,$H2806)</f>
        <v>59057</v>
      </c>
      <c r="J2806" s="182">
        <f>IFERROR(_xll.qlIndexFixing(Index1M,$H2806,TRUE,_xll.ohTrigger(RecalcTrigger,Trigger1M)),NA())</f>
        <v>1.1417268376146261E-2</v>
      </c>
      <c r="K2806" s="44">
        <f>IFERROR(_xll.qlIndexFixing(Index3M,H2806,TRUE,_xll.ohTrigger(RecalcTrigger,Trigger3M)),NA())</f>
        <v>1.1697644831325198E-2</v>
      </c>
      <c r="L2806" s="44">
        <f>IFERROR(_xll.qlIndexFixing(Index6M,$H2806,TRUE,_xll.ohTrigger(RecalcTrigger,Trigger6M)),NA())</f>
        <v>1.0744606955693492E-2</v>
      </c>
      <c r="M2806" s="183">
        <f>IFERROR(_xll.qlIndexFixing(Index1Y,$H2806,TRUE,_xll.ohTrigger(RecalcTrigger,Trigger1Y)),NA())</f>
        <v>1.1826982074311607E-2</v>
      </c>
      <c r="N2806" s="182">
        <f>IFERROR(_xll.qlIndexFixing(ONIndex1M,I2806,TRUE,_xll.ohTrigger(RecalcTrigger,Trigger1M)),NA())</f>
        <v>1.1415639414318335E-2</v>
      </c>
      <c r="O2806" s="44">
        <f>IFERROR(_xll.qlIndexFixing(ONIndex3M,I2806,TRUE,_xll.ohTrigger(RecalcTrigger,Trigger3M)),NA())</f>
        <v>1.1695039061736523E-2</v>
      </c>
      <c r="P2806" s="44">
        <f>IFERROR(_xll.qlIndexFixing(ONIndex6M,I2806,TRUE,_xll.ohTrigger(RecalcTrigger,Trigger6M)),NA())</f>
        <v>1.0933920560471933E-2</v>
      </c>
      <c r="Q2806" s="183">
        <f>IFERROR(_xll.qlIndexFixing(ONIndex1Y,I2806,TRUE,_xll.ohTrigger(RecalcTrigger,Trigger1Y)),NA())</f>
        <v>1.1824016481440935E-2</v>
      </c>
    </row>
    <row r="2807" spans="2:17" x14ac:dyDescent="0.2">
      <c r="B2807" s="39" t="s">
        <v>42</v>
      </c>
      <c r="D2807" s="42">
        <f>_xll.qlCalendarAdvance(Calendar,$D2806,B2807,"f",FALSE)</f>
        <v>59062</v>
      </c>
      <c r="E2807" s="177">
        <f>_xll.qlInterestRateIndexValueDate(IndexON,D2807)</f>
        <v>59062</v>
      </c>
      <c r="F2807" s="193">
        <f>IFERROR(_xll.qlIndexFixing(IndexON,D2807,TRUE,_xll.ohTrigger(RecalcTrigger,TriggerON)),NA())</f>
        <v>1.1466074424166806E-2</v>
      </c>
      <c r="H2807" s="42">
        <f>_xll.qlCalendarAdvance(Calendar,$H2806,B2807,"f",FALSE)</f>
        <v>59062</v>
      </c>
      <c r="I2807" s="177">
        <f>_xll.qlInterestRateIndexValueDate(Index1M,$H2807)</f>
        <v>59064</v>
      </c>
      <c r="J2807" s="182">
        <f>IFERROR(_xll.qlIndexFixing(Index1M,$H2807,TRUE,_xll.ohTrigger(RecalcTrigger,Trigger1M)),NA())</f>
        <v>1.1414875652574485E-2</v>
      </c>
      <c r="K2807" s="44">
        <f>IFERROR(_xll.qlIndexFixing(Index3M,H2807,TRUE,_xll.ohTrigger(RecalcTrigger,Trigger3M)),NA())</f>
        <v>1.1695258307107393E-2</v>
      </c>
      <c r="L2807" s="44">
        <f>IFERROR(_xll.qlIndexFixing(Index6M,$H2807,TRUE,_xll.ohTrigger(RecalcTrigger,Trigger6M)),NA())</f>
        <v>1.0727434482009562E-2</v>
      </c>
      <c r="M2807" s="183">
        <f>IFERROR(_xll.qlIndexFixing(Index1Y,$H2807,TRUE,_xll.ohTrigger(RecalcTrigger,Trigger1Y)),NA())</f>
        <v>1.1824838405979886E-2</v>
      </c>
      <c r="N2807" s="182">
        <f>IFERROR(_xll.qlIndexFixing(ONIndex1M,I2807,TRUE,_xll.ohTrigger(RecalcTrigger,Trigger1M)),NA())</f>
        <v>1.1413182521229359E-2</v>
      </c>
      <c r="O2807" s="44">
        <f>IFERROR(_xll.qlIndexFixing(ONIndex3M,I2807,TRUE,_xll.ohTrigger(RecalcTrigger,Trigger3M)),NA())</f>
        <v>1.1692423236659977E-2</v>
      </c>
      <c r="P2807" s="44">
        <f>IFERROR(_xll.qlIndexFixing(ONIndex6M,I2807,TRUE,_xll.ohTrigger(RecalcTrigger,Trigger6M)),NA())</f>
        <v>1.091497447888834E-2</v>
      </c>
      <c r="Q2807" s="183">
        <f>IFERROR(_xll.qlIndexFixing(ONIndex1Y,I2807,TRUE,_xll.ohTrigger(RecalcTrigger,Trigger1Y)),NA())</f>
        <v>1.18203975496467E-2</v>
      </c>
    </row>
    <row r="2808" spans="2:17" x14ac:dyDescent="0.2">
      <c r="B2808" s="39" t="s">
        <v>42</v>
      </c>
      <c r="D2808" s="42">
        <f>_xll.qlCalendarAdvance(Calendar,$D2807,B2808,"f",FALSE)</f>
        <v>59069</v>
      </c>
      <c r="E2808" s="177">
        <f>_xll.qlInterestRateIndexValueDate(IndexON,D2808)</f>
        <v>59069</v>
      </c>
      <c r="F2808" s="193">
        <f>IFERROR(_xll.qlIndexFixing(IndexON,D2808,TRUE,_xll.ohTrigger(RecalcTrigger,TriggerON)),NA())</f>
        <v>1.146428429404267E-2</v>
      </c>
      <c r="H2808" s="42">
        <f>_xll.qlCalendarAdvance(Calendar,$H2807,B2808,"f",FALSE)</f>
        <v>59069</v>
      </c>
      <c r="I2808" s="177">
        <f>_xll.qlInterestRateIndexValueDate(Index1M,$H2808)</f>
        <v>59071</v>
      </c>
      <c r="J2808" s="182">
        <f>IFERROR(_xll.qlIndexFixing(Index1M,$H2808,TRUE,_xll.ohTrigger(RecalcTrigger,Trigger1M)),NA())</f>
        <v>1.1412523512736583E-2</v>
      </c>
      <c r="K2808" s="44">
        <f>IFERROR(_xll.qlIndexFixing(Index3M,H2808,TRUE,_xll.ohTrigger(RecalcTrigger,Trigger3M)),NA())</f>
        <v>1.1692912388043111E-2</v>
      </c>
      <c r="L2808" s="44">
        <f>IFERROR(_xll.qlIndexFixing(Index6M,$H2808,TRUE,_xll.ohTrigger(RecalcTrigger,Trigger6M)),NA())</f>
        <v>1.07104160306423E-2</v>
      </c>
      <c r="M2808" s="183">
        <f>IFERROR(_xll.qlIndexFixing(Index1Y,$H2808,TRUE,_xll.ohTrigger(RecalcTrigger,Trigger1Y)),NA())</f>
        <v>1.1822755313409339E-2</v>
      </c>
      <c r="N2808" s="182">
        <f>IFERROR(_xll.qlIndexFixing(ONIndex1M,I2808,TRUE,_xll.ohTrigger(RecalcTrigger,Trigger1M)),NA())</f>
        <v>1.1410766060837574E-2</v>
      </c>
      <c r="O2808" s="44">
        <f>IFERROR(_xll.qlIndexFixing(ONIndex3M,I2808,TRUE,_xll.ohTrigger(RecalcTrigger,Trigger3M)),NA())</f>
        <v>1.1689847506310969E-2</v>
      </c>
      <c r="P2808" s="44">
        <f>IFERROR(_xll.qlIndexFixing(ONIndex6M,I2808,TRUE,_xll.ohTrigger(RecalcTrigger,Trigger6M)),NA())</f>
        <v>1.0896178000674439E-2</v>
      </c>
      <c r="Q2808" s="183">
        <f>IFERROR(_xll.qlIndexFixing(ONIndex1Y,I2808,TRUE,_xll.ohTrigger(RecalcTrigger,Trigger1Y)),NA())</f>
        <v>1.1816836024731714E-2</v>
      </c>
    </row>
    <row r="2809" spans="2:17" x14ac:dyDescent="0.2">
      <c r="B2809" s="39" t="s">
        <v>42</v>
      </c>
      <c r="D2809" s="42">
        <f>_xll.qlCalendarAdvance(Calendar,$D2808,B2809,"f",FALSE)</f>
        <v>59076</v>
      </c>
      <c r="E2809" s="177">
        <f>_xll.qlInterestRateIndexValueDate(IndexON,D2809)</f>
        <v>59076</v>
      </c>
      <c r="F2809" s="193">
        <f>IFERROR(_xll.qlIndexFixing(IndexON,D2809,TRUE,_xll.ohTrigger(RecalcTrigger,TriggerON)),NA())</f>
        <v>1.1462542424434119E-2</v>
      </c>
      <c r="H2809" s="42">
        <f>_xll.qlCalendarAdvance(Calendar,$H2808,B2809,"f",FALSE)</f>
        <v>59076</v>
      </c>
      <c r="I2809" s="177">
        <f>_xll.qlInterestRateIndexValueDate(Index1M,$H2809)</f>
        <v>59078</v>
      </c>
      <c r="J2809" s="182">
        <f>IFERROR(_xll.qlIndexFixing(Index1M,$H2809,TRUE,_xll.ohTrigger(RecalcTrigger,Trigger1M)),NA())</f>
        <v>1.1410212024041133E-2</v>
      </c>
      <c r="K2809" s="44">
        <f>IFERROR(_xll.qlIndexFixing(Index3M,H2809,TRUE,_xll.ohTrigger(RecalcTrigger,Trigger3M)),NA())</f>
        <v>1.1690607140956266E-2</v>
      </c>
      <c r="L2809" s="44">
        <f>IFERROR(_xll.qlIndexFixing(Index6M,$H2809,TRUE,_xll.ohTrigger(RecalcTrigger,Trigger6M)),NA())</f>
        <v>1.0693551880216565E-2</v>
      </c>
      <c r="M2809" s="183">
        <f>IFERROR(_xll.qlIndexFixing(Index1Y,$H2809,TRUE,_xll.ohTrigger(RecalcTrigger,Trigger1Y)),NA())</f>
        <v>1.1820732893682856E-2</v>
      </c>
      <c r="N2809" s="182">
        <f>IFERROR(_xll.qlIndexFixing(ONIndex1M,I2809,TRUE,_xll.ohTrigger(RecalcTrigger,Trigger1M)),NA())</f>
        <v>1.1408390100529076E-2</v>
      </c>
      <c r="O2809" s="44">
        <f>IFERROR(_xll.qlIndexFixing(ONIndex3M,I2809,TRUE,_xll.ohTrigger(RecalcTrigger,Trigger3M)),NA())</f>
        <v>1.1687311937276235E-2</v>
      </c>
      <c r="P2809" s="44">
        <f>IFERROR(_xll.qlIndexFixing(ONIndex6M,I2809,TRUE,_xll.ohTrigger(RecalcTrigger,Trigger6M)),NA())</f>
        <v>1.087753140688541E-2</v>
      </c>
      <c r="Q2809" s="183">
        <f>IFERROR(_xll.qlIndexFixing(ONIndex1Y,I2809,TRUE,_xll.ohTrigger(RecalcTrigger,Trigger1Y)),NA())</f>
        <v>1.1813332002619248E-2</v>
      </c>
    </row>
    <row r="2810" spans="2:17" x14ac:dyDescent="0.2">
      <c r="B2810" s="39" t="s">
        <v>42</v>
      </c>
      <c r="D2810" s="42">
        <f>_xll.qlCalendarAdvance(Calendar,$D2809,B2810,"f",FALSE)</f>
        <v>59083</v>
      </c>
      <c r="E2810" s="177">
        <f>_xll.qlInterestRateIndexValueDate(IndexON,D2810)</f>
        <v>59083</v>
      </c>
      <c r="F2810" s="193">
        <f>IFERROR(_xll.qlIndexFixing(IndexON,D2810,TRUE,_xll.ohTrigger(RecalcTrigger,TriggerON)),NA())</f>
        <v>1.1460848894637721E-2</v>
      </c>
      <c r="H2810" s="42">
        <f>_xll.qlCalendarAdvance(Calendar,$H2809,B2810,"f",FALSE)</f>
        <v>59083</v>
      </c>
      <c r="I2810" s="177">
        <f>_xll.qlInterestRateIndexValueDate(Index1M,$H2810)</f>
        <v>59085</v>
      </c>
      <c r="J2810" s="182">
        <f>IFERROR(_xll.qlIndexFixing(Index1M,$H2810,TRUE,_xll.ohTrigger(RecalcTrigger,Trigger1M)),NA())</f>
        <v>1.1407941253909204E-2</v>
      </c>
      <c r="K2810" s="44">
        <f>IFERROR(_xll.qlIndexFixing(Index3M,H2810,TRUE,_xll.ohTrigger(RecalcTrigger,Trigger3M)),NA())</f>
        <v>1.168837834992225E-2</v>
      </c>
      <c r="L2810" s="44">
        <f>IFERROR(_xll.qlIndexFixing(Index6M,$H2810,TRUE,_xll.ohTrigger(RecalcTrigger,Trigger6M)),NA())</f>
        <v>1.0675860466779577E-2</v>
      </c>
      <c r="M2810" s="183">
        <f>IFERROR(_xll.qlIndexFixing(Index1Y,$H2810,TRUE,_xll.ohTrigger(RecalcTrigger,Trigger1Y)),NA())</f>
        <v>1.1818771243893182E-2</v>
      </c>
      <c r="N2810" s="182">
        <f>IFERROR(_xll.qlIndexFixing(ONIndex1M,I2810,TRUE,_xll.ohTrigger(RecalcTrigger,Trigger1M)),NA())</f>
        <v>1.1406054707689961E-2</v>
      </c>
      <c r="O2810" s="44">
        <f>IFERROR(_xll.qlIndexFixing(ONIndex3M,I2810,TRUE,_xll.ohTrigger(RecalcTrigger,Trigger3M)),NA())</f>
        <v>1.1684816596462255E-2</v>
      </c>
      <c r="P2810" s="44">
        <f>IFERROR(_xll.qlIndexFixing(ONIndex6M,I2810,TRUE,_xll.ohTrigger(RecalcTrigger,Trigger6M)),NA())</f>
        <v>1.0859034978576432E-2</v>
      </c>
      <c r="Q2810" s="183">
        <f>IFERROR(_xll.qlIndexFixing(ONIndex1Y,I2810,TRUE,_xll.ohTrigger(RecalcTrigger,Trigger1Y)),NA())</f>
        <v>1.1809885579792123E-2</v>
      </c>
    </row>
    <row r="2811" spans="2:17" x14ac:dyDescent="0.2">
      <c r="B2811" s="39" t="s">
        <v>42</v>
      </c>
      <c r="D2811" s="42">
        <f>_xll.qlCalendarAdvance(Calendar,$D2810,B2811,"f",FALSE)</f>
        <v>59090</v>
      </c>
      <c r="E2811" s="177">
        <f>_xll.qlInterestRateIndexValueDate(IndexON,D2811)</f>
        <v>59090</v>
      </c>
      <c r="F2811" s="193">
        <f>IFERROR(_xll.qlIndexFixing(IndexON,D2811,TRUE,_xll.ohTrigger(RecalcTrigger,TriggerON)),NA())</f>
        <v>1.1459203784109917E-2</v>
      </c>
      <c r="H2811" s="42">
        <f>_xll.qlCalendarAdvance(Calendar,$H2810,B2811,"f",FALSE)</f>
        <v>59090</v>
      </c>
      <c r="I2811" s="177">
        <f>_xll.qlInterestRateIndexValueDate(Index1M,$H2811)</f>
        <v>59092</v>
      </c>
      <c r="J2811" s="182">
        <f>IFERROR(_xll.qlIndexFixing(Index1M,$H2811,TRUE,_xll.ohTrigger(RecalcTrigger,Trigger1M)),NA())</f>
        <v>1.1405711269766861E-2</v>
      </c>
      <c r="K2811" s="44">
        <f>IFERROR(_xll.qlIndexFixing(Index3M,H2811,TRUE,_xll.ohTrigger(RecalcTrigger,Trigger3M)),NA())</f>
        <v>1.1686157502932464E-2</v>
      </c>
      <c r="L2811" s="44">
        <f>IFERROR(_xll.qlIndexFixing(Index6M,$H2811,TRUE,_xll.ohTrigger(RecalcTrigger,Trigger6M)),NA())</f>
        <v>1.0659316424089049E-2</v>
      </c>
      <c r="M2811" s="183">
        <f>IFERROR(_xll.qlIndexFixing(Index1Y,$H2811,TRUE,_xll.ohTrigger(RecalcTrigger,Trigger1Y)),NA())</f>
        <v>1.1816870461143792E-2</v>
      </c>
      <c r="N2811" s="182">
        <f>IFERROR(_xll.qlIndexFixing(ONIndex1M,I2811,TRUE,_xll.ohTrigger(RecalcTrigger,Trigger1M)),NA())</f>
        <v>1.1403759949626391E-2</v>
      </c>
      <c r="O2811" s="44">
        <f>IFERROR(_xll.qlIndexFixing(ONIndex3M,I2811,TRUE,_xll.ohTrigger(RecalcTrigger,Trigger3M)),NA())</f>
        <v>1.1682361550455767E-2</v>
      </c>
      <c r="P2811" s="44">
        <f>IFERROR(_xll.qlIndexFixing(ONIndex6M,I2811,TRUE,_xll.ohTrigger(RecalcTrigger,Trigger6M)),NA())</f>
        <v>1.0840688996722747E-2</v>
      </c>
      <c r="Q2811" s="183">
        <f>IFERROR(_xll.qlIndexFixing(ONIndex1Y,I2811,TRUE,_xll.ohTrigger(RecalcTrigger,Trigger1Y)),NA())</f>
        <v>1.1806496852573289E-2</v>
      </c>
    </row>
    <row r="2812" spans="2:17" x14ac:dyDescent="0.2">
      <c r="B2812" s="39" t="s">
        <v>42</v>
      </c>
      <c r="D2812" s="42">
        <f>_xll.qlCalendarAdvance(Calendar,$D2811,B2812,"f",FALSE)</f>
        <v>59097</v>
      </c>
      <c r="E2812" s="177">
        <f>_xll.qlInterestRateIndexValueDate(IndexON,D2812)</f>
        <v>59097</v>
      </c>
      <c r="F2812" s="193">
        <f>IFERROR(_xll.qlIndexFixing(IndexON,D2812,TRUE,_xll.ohTrigger(RecalcTrigger,TriggerON)),NA())</f>
        <v>1.1457607172147277E-2</v>
      </c>
      <c r="H2812" s="42">
        <f>_xll.qlCalendarAdvance(Calendar,$H2811,B2812,"f",FALSE)</f>
        <v>59097</v>
      </c>
      <c r="I2812" s="177">
        <f>_xll.qlInterestRateIndexValueDate(Index1M,$H2812)</f>
        <v>59099</v>
      </c>
      <c r="J2812" s="182">
        <f>IFERROR(_xll.qlIndexFixing(Index1M,$H2812,TRUE,_xll.ohTrigger(RecalcTrigger,Trigger1M)),NA())</f>
        <v>1.1403522139020184E-2</v>
      </c>
      <c r="K2812" s="44">
        <f>IFERROR(_xll.qlIndexFixing(Index3M,H2812,TRUE,_xll.ohTrigger(RecalcTrigger,Trigger3M)),NA())</f>
        <v>1.1683977534514509E-2</v>
      </c>
      <c r="L2812" s="44">
        <f>IFERROR(_xll.qlIndexFixing(Index6M,$H2812,TRUE,_xll.ohTrigger(RecalcTrigger,Trigger6M)),NA())</f>
        <v>1.064292754361083E-2</v>
      </c>
      <c r="M2812" s="183">
        <f>IFERROR(_xll.qlIndexFixing(Index1Y,$H2812,TRUE,_xll.ohTrigger(RecalcTrigger,Trigger1Y)),NA())</f>
        <v>1.1815030642548676E-2</v>
      </c>
      <c r="N2812" s="182">
        <f>IFERROR(_xll.qlIndexFixing(ONIndex1M,I2812,TRUE,_xll.ohTrigger(RecalcTrigger,Trigger1M)),NA())</f>
        <v>1.1401505893804398E-2</v>
      </c>
      <c r="O2812" s="44">
        <f>IFERROR(_xll.qlIndexFixing(ONIndex3M,I2812,TRUE,_xll.ohTrigger(RecalcTrigger,Trigger3M)),NA())</f>
        <v>1.1679946865923441E-2</v>
      </c>
      <c r="P2812" s="44">
        <f>IFERROR(_xll.qlIndexFixing(ONIndex6M,I2812,TRUE,_xll.ohTrigger(RecalcTrigger,Trigger6M)),NA())</f>
        <v>1.0822493742379535E-2</v>
      </c>
      <c r="Q2812" s="183">
        <f>IFERROR(_xll.qlIndexFixing(ONIndex1Y,I2812,TRUE,_xll.ohTrigger(RecalcTrigger,Trigger1Y)),NA())</f>
        <v>1.180316591720576E-2</v>
      </c>
    </row>
    <row r="2813" spans="2:17" x14ac:dyDescent="0.2">
      <c r="B2813" s="39" t="s">
        <v>42</v>
      </c>
      <c r="D2813" s="42">
        <f>_xll.qlCalendarAdvance(Calendar,$D2812,B2813,"f",FALSE)</f>
        <v>59104</v>
      </c>
      <c r="E2813" s="177">
        <f>_xll.qlInterestRateIndexValueDate(IndexON,D2813)</f>
        <v>59104</v>
      </c>
      <c r="F2813" s="193">
        <f>IFERROR(_xll.qlIndexFixing(IndexON,D2813,TRUE,_xll.ohTrigger(RecalcTrigger,TriggerON)),NA())</f>
        <v>1.1456059137966434E-2</v>
      </c>
      <c r="H2813" s="42">
        <f>_xll.qlCalendarAdvance(Calendar,$H2812,B2813,"f",FALSE)</f>
        <v>59104</v>
      </c>
      <c r="I2813" s="177">
        <f>_xll.qlInterestRateIndexValueDate(Index1M,$H2813)</f>
        <v>59106</v>
      </c>
      <c r="J2813" s="182">
        <f>IFERROR(_xll.qlIndexFixing(Index1M,$H2813,TRUE,_xll.ohTrigger(RecalcTrigger,Trigger1M)),NA())</f>
        <v>1.1401373929087744E-2</v>
      </c>
      <c r="K2813" s="44">
        <f>IFERROR(_xll.qlIndexFixing(Index3M,H2813,TRUE,_xll.ohTrigger(RecalcTrigger,Trigger3M)),NA())</f>
        <v>1.1681838511500143E-2</v>
      </c>
      <c r="L2813" s="44">
        <f>IFERROR(_xll.qlIndexFixing(Index6M,$H2813,TRUE,_xll.ohTrigger(RecalcTrigger,Trigger6M)),NA())</f>
        <v>1.062669410406219E-2</v>
      </c>
      <c r="M2813" s="183">
        <f>IFERROR(_xll.qlIndexFixing(Index1Y,$H2813,TRUE,_xll.ohTrigger(RecalcTrigger,Trigger1Y)),NA())</f>
        <v>1.1813251885231238E-2</v>
      </c>
      <c r="N2813" s="182">
        <f>IFERROR(_xll.qlIndexFixing(ONIndex1M,I2813,TRUE,_xll.ohTrigger(RecalcTrigger,Trigger1M)),NA())</f>
        <v>1.1399292607690015E-2</v>
      </c>
      <c r="O2813" s="44">
        <f>IFERROR(_xll.qlIndexFixing(ONIndex3M,I2813,TRUE,_xll.ohTrigger(RecalcTrigger,Trigger3M)),NA())</f>
        <v>1.1677572609611886E-2</v>
      </c>
      <c r="P2813" s="44">
        <f>IFERROR(_xll.qlIndexFixing(ONIndex6M,I2813,TRUE,_xll.ohTrigger(RecalcTrigger,Trigger6M)),NA())</f>
        <v>1.0804449496601976E-2</v>
      </c>
      <c r="Q2813" s="183">
        <f>IFERROR(_xll.qlIndexFixing(ONIndex1Y,I2813,TRUE,_xll.ohTrigger(RecalcTrigger,Trigger1Y)),NA())</f>
        <v>1.1799892870092421E-2</v>
      </c>
    </row>
    <row r="2814" spans="2:17" x14ac:dyDescent="0.2">
      <c r="B2814" s="39" t="s">
        <v>42</v>
      </c>
      <c r="D2814" s="42">
        <f>_xll.qlCalendarAdvance(Calendar,$D2813,B2814,"f",FALSE)</f>
        <v>59111</v>
      </c>
      <c r="E2814" s="177">
        <f>_xll.qlInterestRateIndexValueDate(IndexON,D2814)</f>
        <v>59111</v>
      </c>
      <c r="F2814" s="193">
        <f>IFERROR(_xll.qlIndexFixing(IndexON,D2814,TRUE,_xll.ohTrigger(RecalcTrigger,TriggerON)),NA())</f>
        <v>1.1454559761103766E-2</v>
      </c>
      <c r="H2814" s="42">
        <f>_xll.qlCalendarAdvance(Calendar,$H2813,B2814,"f",FALSE)</f>
        <v>59111</v>
      </c>
      <c r="I2814" s="177">
        <f>_xll.qlInterestRateIndexValueDate(Index1M,$H2814)</f>
        <v>59113</v>
      </c>
      <c r="J2814" s="182">
        <f>IFERROR(_xll.qlIndexFixing(Index1M,$H2814,TRUE,_xll.ohTrigger(RecalcTrigger,Trigger1M)),NA())</f>
        <v>1.1399266707395606E-2</v>
      </c>
      <c r="K2814" s="44">
        <f>IFERROR(_xll.qlIndexFixing(Index3M,H2814,TRUE,_xll.ohTrigger(RecalcTrigger,Trigger3M)),NA())</f>
        <v>1.1679740500720254E-2</v>
      </c>
      <c r="L2814" s="44">
        <f>IFERROR(_xll.qlIndexFixing(Index6M,$H2814,TRUE,_xll.ohTrigger(RecalcTrigger,Trigger6M)),NA())</f>
        <v>1.061155539587651E-2</v>
      </c>
      <c r="M2814" s="183">
        <f>IFERROR(_xll.qlIndexFixing(Index1Y,$H2814,TRUE,_xll.ohTrigger(RecalcTrigger,Trigger1Y)),NA())</f>
        <v>1.181153428632627E-2</v>
      </c>
      <c r="N2814" s="182">
        <f>IFERROR(_xll.qlIndexFixing(ONIndex1M,I2814,TRUE,_xll.ohTrigger(RecalcTrigger,Trigger1M)),NA())</f>
        <v>1.1397120158349594E-2</v>
      </c>
      <c r="O2814" s="44">
        <f>IFERROR(_xll.qlIndexFixing(ONIndex3M,I2814,TRUE,_xll.ohTrigger(RecalcTrigger,Trigger3M)),NA())</f>
        <v>1.1675238848267711E-2</v>
      </c>
      <c r="P2814" s="44">
        <f>IFERROR(_xll.qlIndexFixing(ONIndex6M,I2814,TRUE,_xll.ohTrigger(RecalcTrigger,Trigger6M)),NA())</f>
        <v>1.0786556540445247E-2</v>
      </c>
      <c r="Q2814" s="183">
        <f>IFERROR(_xll.qlIndexFixing(ONIndex1Y,I2814,TRUE,_xll.ohTrigger(RecalcTrigger,Trigger1Y)),NA())</f>
        <v>1.1796677807476286E-2</v>
      </c>
    </row>
    <row r="2815" spans="2:17" x14ac:dyDescent="0.2">
      <c r="B2815" s="39" t="s">
        <v>42</v>
      </c>
      <c r="D2815" s="42">
        <f>_xll.qlCalendarAdvance(Calendar,$D2814,B2815,"f",FALSE)</f>
        <v>59118</v>
      </c>
      <c r="E2815" s="177">
        <f>_xll.qlInterestRateIndexValueDate(IndexON,D2815)</f>
        <v>59118</v>
      </c>
      <c r="F2815" s="193">
        <f>IFERROR(_xll.qlIndexFixing(IndexON,D2815,TRUE,_xll.ohTrigger(RecalcTrigger,TriggerON)),NA())</f>
        <v>1.1453109120855842E-2</v>
      </c>
      <c r="H2815" s="42">
        <f>_xll.qlCalendarAdvance(Calendar,$H2814,B2815,"f",FALSE)</f>
        <v>59118</v>
      </c>
      <c r="I2815" s="177">
        <f>_xll.qlInterestRateIndexValueDate(Index1M,$H2815)</f>
        <v>59120</v>
      </c>
      <c r="J2815" s="182">
        <f>IFERROR(_xll.qlIndexFixing(Index1M,$H2815,TRUE,_xll.ohTrigger(RecalcTrigger,Trigger1M)),NA())</f>
        <v>1.1397200541354846E-2</v>
      </c>
      <c r="K2815" s="44">
        <f>IFERROR(_xll.qlIndexFixing(Index3M,H2815,TRUE,_xll.ohTrigger(RecalcTrigger,Trigger3M)),NA())</f>
        <v>1.1677683569009209E-2</v>
      </c>
      <c r="L2815" s="44">
        <f>IFERROR(_xll.qlIndexFixing(Index6M,$H2815,TRUE,_xll.ohTrigger(RecalcTrigger,Trigger6M)),NA())</f>
        <v>1.0595622903674934E-2</v>
      </c>
      <c r="M2815" s="183">
        <f>IFERROR(_xll.qlIndexFixing(Index1Y,$H2815,TRUE,_xll.ohTrigger(RecalcTrigger,Trigger1Y)),NA())</f>
        <v>1.1809877942979078E-2</v>
      </c>
      <c r="N2815" s="182">
        <f>IFERROR(_xll.qlIndexFixing(ONIndex1M,I2815,TRUE,_xll.ohTrigger(RecalcTrigger,Trigger1M)),NA())</f>
        <v>1.1394988613409041E-2</v>
      </c>
      <c r="O2815" s="44">
        <f>IFERROR(_xll.qlIndexFixing(ONIndex3M,I2815,TRUE,_xll.ohTrigger(RecalcTrigger,Trigger3M)),NA())</f>
        <v>1.1672945648477651E-2</v>
      </c>
      <c r="P2815" s="44">
        <f>IFERROR(_xll.qlIndexFixing(ONIndex6M,I2815,TRUE,_xll.ohTrigger(RecalcTrigger,Trigger6M)),NA())</f>
        <v>1.0768815154804656E-2</v>
      </c>
      <c r="Q2815" s="183">
        <f>IFERROR(_xll.qlIndexFixing(ONIndex1Y,I2815,TRUE,_xll.ohTrigger(RecalcTrigger,Trigger1Y)),NA())</f>
        <v>1.1793520825600368E-2</v>
      </c>
    </row>
    <row r="2816" spans="2:17" x14ac:dyDescent="0.2">
      <c r="B2816" s="39" t="s">
        <v>42</v>
      </c>
      <c r="D2816" s="42">
        <f>_xll.qlCalendarAdvance(Calendar,$D2815,B2816,"f",FALSE)</f>
        <v>59125</v>
      </c>
      <c r="E2816" s="177">
        <f>_xll.qlInterestRateIndexValueDate(IndexON,D2816)</f>
        <v>59125</v>
      </c>
      <c r="F2816" s="193">
        <f>IFERROR(_xll.qlIndexFixing(IndexON,D2816,TRUE,_xll.ohTrigger(RecalcTrigger,TriggerON)),NA())</f>
        <v>1.1451707296519231E-2</v>
      </c>
      <c r="H2816" s="42">
        <f>_xll.qlCalendarAdvance(Calendar,$H2815,B2816,"f",FALSE)</f>
        <v>59125</v>
      </c>
      <c r="I2816" s="177">
        <f>_xll.qlInterestRateIndexValueDate(Index1M,$H2816)</f>
        <v>59127</v>
      </c>
      <c r="J2816" s="182">
        <f>IFERROR(_xll.qlIndexFixing(Index1M,$H2816,TRUE,_xll.ohTrigger(RecalcTrigger,Trigger1M)),NA())</f>
        <v>1.139517549839153E-2</v>
      </c>
      <c r="K2816" s="44">
        <f>IFERROR(_xll.qlIndexFixing(Index3M,H2816,TRUE,_xll.ohTrigger(RecalcTrigger,Trigger3M)),NA())</f>
        <v>1.1675667783200502E-2</v>
      </c>
      <c r="L2816" s="44">
        <f>IFERROR(_xll.qlIndexFixing(Index6M,$H2816,TRUE,_xll.ohTrigger(RecalcTrigger,Trigger6M)),NA())</f>
        <v>1.0579846663524657E-2</v>
      </c>
      <c r="M2816" s="183">
        <f>IFERROR(_xll.qlIndexFixing(Index1Y,$H2816,TRUE,_xll.ohTrigger(RecalcTrigger,Trigger1Y)),NA())</f>
        <v>1.1808282952345263E-2</v>
      </c>
      <c r="N2816" s="182">
        <f>IFERROR(_xll.qlIndexFixing(ONIndex1M,I2816,TRUE,_xll.ohTrigger(RecalcTrigger,Trigger1M)),NA())</f>
        <v>1.1392898040174515E-2</v>
      </c>
      <c r="O2816" s="44">
        <f>IFERROR(_xll.qlIndexFixing(ONIndex3M,I2816,TRUE,_xll.ohTrigger(RecalcTrigger,Trigger3M)),NA())</f>
        <v>1.1670693076988314E-2</v>
      </c>
      <c r="P2816" s="44">
        <f>IFERROR(_xll.qlIndexFixing(ONIndex6M,I2816,TRUE,_xll.ohTrigger(RecalcTrigger,Trigger6M)),NA())</f>
        <v>1.0751225620735383E-2</v>
      </c>
      <c r="Q2816" s="183">
        <f>IFERROR(_xll.qlIndexFixing(ONIndex1Y,I2816,TRUE,_xll.ohTrigger(RecalcTrigger,Trigger1Y)),NA())</f>
        <v>1.1790422020867553E-2</v>
      </c>
    </row>
    <row r="2817" spans="2:17" x14ac:dyDescent="0.2">
      <c r="B2817" s="39" t="s">
        <v>42</v>
      </c>
      <c r="D2817" s="42">
        <f>_xll.qlCalendarAdvance(Calendar,$D2816,B2817,"f",FALSE)</f>
        <v>59132</v>
      </c>
      <c r="E2817" s="177">
        <f>_xll.qlInterestRateIndexValueDate(IndexON,D2817)</f>
        <v>59132</v>
      </c>
      <c r="F2817" s="193">
        <f>IFERROR(_xll.qlIndexFixing(IndexON,D2817,TRUE,_xll.ohTrigger(RecalcTrigger,TriggerON)),NA())</f>
        <v>1.1450354367390503E-2</v>
      </c>
      <c r="H2817" s="42">
        <f>_xll.qlCalendarAdvance(Calendar,$H2816,B2817,"f",FALSE)</f>
        <v>59132</v>
      </c>
      <c r="I2817" s="177">
        <f>_xll.qlInterestRateIndexValueDate(Index1M,$H2817)</f>
        <v>59134</v>
      </c>
      <c r="J2817" s="182">
        <f>IFERROR(_xll.qlIndexFixing(Index1M,$H2817,TRUE,_xll.ohTrigger(RecalcTrigger,Trigger1M)),NA())</f>
        <v>1.1393234021955094E-2</v>
      </c>
      <c r="K2817" s="44">
        <f>IFERROR(_xll.qlIndexFixing(Index3M,H2817,TRUE,_xll.ohTrigger(RecalcTrigger,Trigger3M)),NA())</f>
        <v>1.1673693210129364E-2</v>
      </c>
      <c r="L2817" s="44">
        <f>IFERROR(_xll.qlIndexFixing(Index6M,$H2817,TRUE,_xll.ohTrigger(RecalcTrigger,Trigger6M)),NA())</f>
        <v>1.0564226954264727E-2</v>
      </c>
      <c r="M2817" s="183">
        <f>IFERROR(_xll.qlIndexFixing(Index1Y,$H2817,TRUE,_xll.ohTrigger(RecalcTrigger,Trigger1Y)),NA())</f>
        <v>1.1806749411591592E-2</v>
      </c>
      <c r="N2817" s="182">
        <f>IFERROR(_xll.qlIndexFixing(ONIndex1M,I2817,TRUE,_xll.ohTrigger(RecalcTrigger,Trigger1M)),NA())</f>
        <v>1.1390848506032114E-2</v>
      </c>
      <c r="O2817" s="44">
        <f>IFERROR(_xll.qlIndexFixing(ONIndex3M,I2817,TRUE,_xll.ohTrigger(RecalcTrigger,Trigger3M)),NA())</f>
        <v>1.1668481200626246E-2</v>
      </c>
      <c r="P2817" s="44">
        <f>IFERROR(_xll.qlIndexFixing(ONIndex6M,I2817,TRUE,_xll.ohTrigger(RecalcTrigger,Trigger6M)),NA())</f>
        <v>1.0733788219452478E-2</v>
      </c>
      <c r="Q2817" s="183">
        <f>IFERROR(_xll.qlIndexFixing(ONIndex1Y,I2817,TRUE,_xll.ohTrigger(RecalcTrigger,Trigger1Y)),NA())</f>
        <v>1.178738148960079E-2</v>
      </c>
    </row>
    <row r="2818" spans="2:17" x14ac:dyDescent="0.2">
      <c r="B2818" s="39" t="s">
        <v>42</v>
      </c>
      <c r="D2818" s="42">
        <f>_xll.qlCalendarAdvance(Calendar,$D2817,B2818,"f",FALSE)</f>
        <v>59139</v>
      </c>
      <c r="E2818" s="177">
        <f>_xll.qlInterestRateIndexValueDate(IndexON,D2818)</f>
        <v>59139</v>
      </c>
      <c r="F2818" s="193">
        <f>IFERROR(_xll.qlIndexFixing(IndexON,D2818,TRUE,_xll.ohTrigger(RecalcTrigger,TriggerON)),NA())</f>
        <v>1.1449050412926098E-2</v>
      </c>
      <c r="H2818" s="42">
        <f>_xll.qlCalendarAdvance(Calendar,$H2817,B2818,"f",FALSE)</f>
        <v>59139</v>
      </c>
      <c r="I2818" s="177">
        <f>_xll.qlInterestRateIndexValueDate(Index1M,$H2818)</f>
        <v>59141</v>
      </c>
      <c r="J2818" s="182">
        <f>IFERROR(_xll.qlIndexFixing(Index1M,$H2818,TRUE,_xll.ohTrigger(RecalcTrigger,Trigger1M)),NA())</f>
        <v>1.1391249051361518E-2</v>
      </c>
      <c r="K2818" s="44">
        <f>IFERROR(_xll.qlIndexFixing(Index3M,H2818,TRUE,_xll.ohTrigger(RecalcTrigger,Trigger3M)),NA())</f>
        <v>1.1671642727459464E-2</v>
      </c>
      <c r="L2818" s="44">
        <f>IFERROR(_xll.qlIndexFixing(Index6M,$H2818,TRUE,_xll.ohTrigger(RecalcTrigger,Trigger6M)),NA())</f>
        <v>1.0547868277346158E-2</v>
      </c>
      <c r="M2818" s="183">
        <f>IFERROR(_xll.qlIndexFixing(Index1Y,$H2818,TRUE,_xll.ohTrigger(RecalcTrigger,Trigger1Y)),NA())</f>
        <v>1.1805277417894685E-2</v>
      </c>
      <c r="N2818" s="182">
        <f>IFERROR(_xll.qlIndexFixing(ONIndex1M,I2818,TRUE,_xll.ohTrigger(RecalcTrigger,Trigger1M)),NA())</f>
        <v>1.1388840078287998E-2</v>
      </c>
      <c r="O2818" s="44">
        <f>IFERROR(_xll.qlIndexFixing(ONIndex3M,I2818,TRUE,_xll.ohTrigger(RecalcTrigger,Trigger3M)),NA())</f>
        <v>1.166631008581831E-2</v>
      </c>
      <c r="P2818" s="44">
        <f>IFERROR(_xll.qlIndexFixing(ONIndex6M,I2818,TRUE,_xll.ohTrigger(RecalcTrigger,Trigger6M)),NA())</f>
        <v>1.0716503231691377E-2</v>
      </c>
      <c r="Q2818" s="183">
        <f>IFERROR(_xll.qlIndexFixing(ONIndex1Y,I2818,TRUE,_xll.ohTrigger(RecalcTrigger,Trigger1Y)),NA())</f>
        <v>1.1784399328043094E-2</v>
      </c>
    </row>
    <row r="2819" spans="2:17" x14ac:dyDescent="0.2">
      <c r="B2819" s="39" t="s">
        <v>42</v>
      </c>
      <c r="D2819" s="42">
        <f>_xll.qlCalendarAdvance(Calendar,$D2818,B2819,"f",FALSE)</f>
        <v>59146</v>
      </c>
      <c r="E2819" s="177">
        <f>_xll.qlInterestRateIndexValueDate(IndexON,D2819)</f>
        <v>59146</v>
      </c>
      <c r="F2819" s="193">
        <f>IFERROR(_xll.qlIndexFixing(IndexON,D2819,TRUE,_xll.ohTrigger(RecalcTrigger,TriggerON)),NA())</f>
        <v>1.1447795512342651E-2</v>
      </c>
      <c r="H2819" s="42">
        <f>_xll.qlCalendarAdvance(Calendar,$H2818,B2819,"f",FALSE)</f>
        <v>59146</v>
      </c>
      <c r="I2819" s="177">
        <f>_xll.qlInterestRateIndexValueDate(Index1M,$H2819)</f>
        <v>59148</v>
      </c>
      <c r="J2819" s="182">
        <f>IFERROR(_xll.qlIndexFixing(Index1M,$H2819,TRUE,_xll.ohTrigger(RecalcTrigger,Trigger1M)),NA())</f>
        <v>1.1389347782139458E-2</v>
      </c>
      <c r="K2819" s="44">
        <f>IFERROR(_xll.qlIndexFixing(Index3M,H2819,TRUE,_xll.ohTrigger(RecalcTrigger,Trigger3M)),NA())</f>
        <v>1.166974497182327E-2</v>
      </c>
      <c r="L2819" s="44">
        <f>IFERROR(_xll.qlIndexFixing(Index6M,$H2819,TRUE,_xll.ohTrigger(RecalcTrigger,Trigger6M)),NA())</f>
        <v>1.0532573338010446E-2</v>
      </c>
      <c r="M2819" s="183">
        <f>IFERROR(_xll.qlIndexFixing(Index1Y,$H2819,TRUE,_xll.ohTrigger(RecalcTrigger,Trigger1Y)),NA())</f>
        <v>1.1803867068443214E-2</v>
      </c>
      <c r="N2819" s="182">
        <f>IFERROR(_xll.qlIndexFixing(ONIndex1M,I2819,TRUE,_xll.ohTrigger(RecalcTrigger,Trigger1M)),NA())</f>
        <v>1.1386872824488137E-2</v>
      </c>
      <c r="O2819" s="44">
        <f>IFERROR(_xll.qlIndexFixing(ONIndex3M,I2819,TRUE,_xll.ohTrigger(RecalcTrigger,Trigger3M)),NA())</f>
        <v>1.1664179799550922E-2</v>
      </c>
      <c r="P2819" s="44">
        <f>IFERROR(_xll.qlIndexFixing(ONIndex6M,I2819,TRUE,_xll.ohTrigger(RecalcTrigger,Trigger6M)),NA())</f>
        <v>1.069937093866713E-2</v>
      </c>
      <c r="Q2819" s="183">
        <f>IFERROR(_xll.qlIndexFixing(ONIndex1Y,I2819,TRUE,_xll.ohTrigger(RecalcTrigger,Trigger1Y)),NA())</f>
        <v>1.1781475632597349E-2</v>
      </c>
    </row>
    <row r="2820" spans="2:17" x14ac:dyDescent="0.2">
      <c r="B2820" s="39" t="s">
        <v>42</v>
      </c>
      <c r="D2820" s="42">
        <f>_xll.qlCalendarAdvance(Calendar,$D2819,B2820,"f",FALSE)</f>
        <v>59153</v>
      </c>
      <c r="E2820" s="177">
        <f>_xll.qlInterestRateIndexValueDate(IndexON,D2820)</f>
        <v>59153</v>
      </c>
      <c r="F2820" s="193">
        <f>IFERROR(_xll.qlIndexFixing(IndexON,D2820,TRUE,_xll.ohTrigger(RecalcTrigger,TriggerON)),NA())</f>
        <v>1.1446589745176539E-2</v>
      </c>
      <c r="H2820" s="42">
        <f>_xll.qlCalendarAdvance(Calendar,$H2819,B2820,"f",FALSE)</f>
        <v>59153</v>
      </c>
      <c r="I2820" s="177">
        <f>_xll.qlInterestRateIndexValueDate(Index1M,$H2820)</f>
        <v>59155</v>
      </c>
      <c r="J2820" s="182">
        <f>IFERROR(_xll.qlIndexFixing(Index1M,$H2820,TRUE,_xll.ohTrigger(RecalcTrigger,Trigger1M)),NA())</f>
        <v>1.1387487905674121E-2</v>
      </c>
      <c r="K2820" s="44">
        <f>IFERROR(_xll.qlIndexFixing(Index3M,H2820,TRUE,_xll.ohTrigger(RecalcTrigger,Trigger3M)),NA())</f>
        <v>1.1667888617193256E-2</v>
      </c>
      <c r="L2820" s="44">
        <f>IFERROR(_xll.qlIndexFixing(Index6M,$H2820,TRUE,_xll.ohTrigger(RecalcTrigger,Trigger6M)),NA())</f>
        <v>1.0517435791409624E-2</v>
      </c>
      <c r="M2820" s="183">
        <f>IFERROR(_xll.qlIndexFixing(Index1Y,$H2820,TRUE,_xll.ohTrigger(RecalcTrigger,Trigger1Y)),NA())</f>
        <v>1.1802518460435481E-2</v>
      </c>
      <c r="N2820" s="182">
        <f>IFERROR(_xll.qlIndexFixing(ONIndex1M,I2820,TRUE,_xll.ohTrigger(RecalcTrigger,Trigger1M)),NA())</f>
        <v>1.1384946811778818E-2</v>
      </c>
      <c r="O2820" s="44">
        <f>IFERROR(_xll.qlIndexFixing(ONIndex3M,I2820,TRUE,_xll.ohTrigger(RecalcTrigger,Trigger3M)),NA())</f>
        <v>1.1662090408410819E-2</v>
      </c>
      <c r="P2820" s="44">
        <f>IFERROR(_xll.qlIndexFixing(ONIndex6M,I2820,TRUE,_xll.ohTrigger(RecalcTrigger,Trigger6M)),NA())</f>
        <v>1.0682391621514853E-2</v>
      </c>
      <c r="Q2820" s="183">
        <f>IFERROR(_xll.qlIndexFixing(ONIndex1Y,I2820,TRUE,_xll.ohTrigger(RecalcTrigger,Trigger1Y)),NA())</f>
        <v>1.1778610499426634E-2</v>
      </c>
    </row>
    <row r="2821" spans="2:17" x14ac:dyDescent="0.2">
      <c r="B2821" s="39" t="s">
        <v>42</v>
      </c>
      <c r="D2821" s="42">
        <f>_xll.qlCalendarAdvance(Calendar,$D2820,B2821,"f",FALSE)</f>
        <v>59160</v>
      </c>
      <c r="E2821" s="177">
        <f>_xll.qlInterestRateIndexValueDate(IndexON,D2821)</f>
        <v>59160</v>
      </c>
      <c r="F2821" s="193">
        <f>IFERROR(_xll.qlIndexFixing(IndexON,D2821,TRUE,_xll.ohTrigger(RecalcTrigger,TriggerON)),NA())</f>
        <v>1.1445433190564458E-2</v>
      </c>
      <c r="H2821" s="42">
        <f>_xll.qlCalendarAdvance(Calendar,$H2820,B2821,"f",FALSE)</f>
        <v>59160</v>
      </c>
      <c r="I2821" s="177">
        <f>_xll.qlInterestRateIndexValueDate(Index1M,$H2821)</f>
        <v>59162</v>
      </c>
      <c r="J2821" s="182">
        <f>IFERROR(_xll.qlIndexFixing(Index1M,$H2821,TRUE,_xll.ohTrigger(RecalcTrigger,Trigger1M)),NA())</f>
        <v>1.138566948937908E-2</v>
      </c>
      <c r="K2821" s="44">
        <f>IFERROR(_xll.qlIndexFixing(Index3M,H2821,TRUE,_xll.ohTrigger(RecalcTrigger,Trigger3M)),NA())</f>
        <v>1.1666073730403959E-2</v>
      </c>
      <c r="L2821" s="44">
        <f>IFERROR(_xll.qlIndexFixing(Index6M,$H2821,TRUE,_xll.ohTrigger(RecalcTrigger,Trigger6M)),NA())</f>
        <v>1.0502455916485834E-2</v>
      </c>
      <c r="M2821" s="183">
        <f>IFERROR(_xll.qlIndexFixing(Index1Y,$H2821,TRUE,_xll.ohTrigger(RecalcTrigger,Trigger1Y)),NA())</f>
        <v>1.1801231691081179E-2</v>
      </c>
      <c r="N2821" s="182">
        <f>IFERROR(_xll.qlIndexFixing(ONIndex1M,I2821,TRUE,_xll.ohTrigger(RecalcTrigger,Trigger1M)),NA())</f>
        <v>1.1382796240377857E-2</v>
      </c>
      <c r="O2821" s="44">
        <f>IFERROR(_xll.qlIndexFixing(ONIndex3M,I2821,TRUE,_xll.ohTrigger(RecalcTrigger,Trigger3M)),NA())</f>
        <v>1.1659752693988779E-2</v>
      </c>
      <c r="P2821" s="44">
        <f>IFERROR(_xll.qlIndexFixing(ONIndex6M,I2821,TRUE,_xll.ohTrigger(RecalcTrigger,Trigger6M)),NA())</f>
        <v>1.0663174365168615E-2</v>
      </c>
      <c r="Q2821" s="183">
        <f>IFERROR(_xll.qlIndexFixing(ONIndex1Y,I2821,TRUE,_xll.ohTrigger(RecalcTrigger,Trigger1Y)),NA())</f>
        <v>1.1775407894125678E-2</v>
      </c>
    </row>
    <row r="2822" spans="2:17" x14ac:dyDescent="0.2">
      <c r="B2822" s="39" t="s">
        <v>42</v>
      </c>
      <c r="D2822" s="42">
        <f>_xll.qlCalendarAdvance(Calendar,$D2821,B2822,"f",FALSE)</f>
        <v>59167</v>
      </c>
      <c r="E2822" s="177">
        <f>_xll.qlInterestRateIndexValueDate(IndexON,D2822)</f>
        <v>59167</v>
      </c>
      <c r="F2822" s="193">
        <f>IFERROR(_xll.qlIndexFixing(IndexON,D2822,TRUE,_xll.ohTrigger(RecalcTrigger,TriggerON)),NA())</f>
        <v>1.1444325928042787E-2</v>
      </c>
      <c r="H2822" s="42">
        <f>_xll.qlCalendarAdvance(Calendar,$H2821,B2822,"f",FALSE)</f>
        <v>59167</v>
      </c>
      <c r="I2822" s="177">
        <f>_xll.qlInterestRateIndexValueDate(Index1M,$H2822)</f>
        <v>59169</v>
      </c>
      <c r="J2822" s="182">
        <f>IFERROR(_xll.qlIndexFixing(Index1M,$H2822,TRUE,_xll.ohTrigger(RecalcTrigger,Trigger1M)),NA())</f>
        <v>1.1383892600690393E-2</v>
      </c>
      <c r="K2822" s="44">
        <f>IFERROR(_xll.qlIndexFixing(Index3M,H2822,TRUE,_xll.ohTrigger(RecalcTrigger,Trigger3M)),NA())</f>
        <v>1.1664300378294357E-2</v>
      </c>
      <c r="L2822" s="44">
        <f>IFERROR(_xll.qlIndexFixing(Index6M,$H2822,TRUE,_xll.ohTrigger(RecalcTrigger,Trigger6M)),NA())</f>
        <v>1.0487633992209771E-2</v>
      </c>
      <c r="M2822" s="183">
        <f>IFERROR(_xll.qlIndexFixing(Index1Y,$H2822,TRUE,_xll.ohTrigger(RecalcTrigger,Trigger1Y)),NA())</f>
        <v>1.1800006857601606E-2</v>
      </c>
      <c r="N2822" s="182">
        <f>IFERROR(_xll.qlIndexFixing(ONIndex1M,I2822,TRUE,_xll.ohTrigger(RecalcTrigger,Trigger1M)),NA())</f>
        <v>1.1381218779575875E-2</v>
      </c>
      <c r="O2822" s="44">
        <f>IFERROR(_xll.qlIndexFixing(ONIndex3M,I2822,TRUE,_xll.ohTrigger(RecalcTrigger,Trigger3M)),NA())</f>
        <v>1.1658034578259091E-2</v>
      </c>
      <c r="P2822" s="44">
        <f>IFERROR(_xll.qlIndexFixing(ONIndex6M,I2822,TRUE,_xll.ohTrigger(RecalcTrigger,Trigger6M)),NA())</f>
        <v>1.0648893038407437E-2</v>
      </c>
      <c r="Q2822" s="183">
        <f>IFERROR(_xll.qlIndexFixing(ONIndex1Y,I2822,TRUE,_xll.ohTrigger(RecalcTrigger,Trigger1Y)),NA())</f>
        <v>1.1773056305521834E-2</v>
      </c>
    </row>
    <row r="2823" spans="2:17" x14ac:dyDescent="0.2">
      <c r="B2823" s="39" t="s">
        <v>42</v>
      </c>
      <c r="D2823" s="42">
        <f>_xll.qlCalendarAdvance(Calendar,$D2822,B2823,"f",FALSE)</f>
        <v>59174</v>
      </c>
      <c r="E2823" s="177">
        <f>_xll.qlInterestRateIndexValueDate(IndexON,D2823)</f>
        <v>59174</v>
      </c>
      <c r="F2823" s="193">
        <f>IFERROR(_xll.qlIndexFixing(IndexON,D2823,TRUE,_xll.ohTrigger(RecalcTrigger,TriggerON)),NA())</f>
        <v>1.1443268036748222E-2</v>
      </c>
      <c r="H2823" s="42">
        <f>_xll.qlCalendarAdvance(Calendar,$H2822,B2823,"f",FALSE)</f>
        <v>59174</v>
      </c>
      <c r="I2823" s="177">
        <f>_xll.qlInterestRateIndexValueDate(Index1M,$H2823)</f>
        <v>59176</v>
      </c>
      <c r="J2823" s="182">
        <f>IFERROR(_xll.qlIndexFixing(Index1M,$H2823,TRUE,_xll.ohTrigger(RecalcTrigger,Trigger1M)),NA())</f>
        <v>1.1382157307016638E-2</v>
      </c>
      <c r="K2823" s="44">
        <f>IFERROR(_xll.qlIndexFixing(Index3M,H2823,TRUE,_xll.ohTrigger(RecalcTrigger,Trigger3M)),NA())</f>
        <v>1.1662568627703429E-2</v>
      </c>
      <c r="L2823" s="44">
        <f>IFERROR(_xll.qlIndexFixing(Index6M,$H2823,TRUE,_xll.ohTrigger(RecalcTrigger,Trigger6M)),NA())</f>
        <v>1.0473811465933481E-2</v>
      </c>
      <c r="M2823" s="183">
        <f>IFERROR(_xll.qlIndexFixing(Index1Y,$H2823,TRUE,_xll.ohTrigger(RecalcTrigger,Trigger1Y)),NA())</f>
        <v>1.1798844057228357E-2</v>
      </c>
      <c r="N2823" s="182">
        <f>IFERROR(_xll.qlIndexFixing(ONIndex1M,I2823,TRUE,_xll.ohTrigger(RecalcTrigger,Trigger1M)),NA())</f>
        <v>1.1379416894854444E-2</v>
      </c>
      <c r="O2823" s="44">
        <f>IFERROR(_xll.qlIndexFixing(ONIndex3M,I2823,TRUE,_xll.ohTrigger(RecalcTrigger,Trigger3M)),NA())</f>
        <v>1.1656068272660747E-2</v>
      </c>
      <c r="P2823" s="44">
        <f>IFERROR(_xll.qlIndexFixing(ONIndex6M,I2823,TRUE,_xll.ohTrigger(RecalcTrigger,Trigger6M)),NA())</f>
        <v>1.0632374334482719E-2</v>
      </c>
      <c r="Q2823" s="183">
        <f>IFERROR(_xll.qlIndexFixing(ONIndex1Y,I2823,TRUE,_xll.ohTrigger(RecalcTrigger,Trigger1Y)),NA())</f>
        <v>1.1770367437353713E-2</v>
      </c>
    </row>
    <row r="2824" spans="2:17" x14ac:dyDescent="0.2">
      <c r="B2824" s="39" t="s">
        <v>42</v>
      </c>
      <c r="D2824" s="42">
        <f>_xll.qlCalendarAdvance(Calendar,$D2823,B2824,"f",FALSE)</f>
        <v>59181</v>
      </c>
      <c r="E2824" s="177">
        <f>_xll.qlInterestRateIndexValueDate(IndexON,D2824)</f>
        <v>59181</v>
      </c>
      <c r="F2824" s="193">
        <f>IFERROR(_xll.qlIndexFixing(IndexON,D2824,TRUE,_xll.ohTrigger(RecalcTrigger,TriggerON)),NA())</f>
        <v>1.1442259596057269E-2</v>
      </c>
      <c r="H2824" s="42">
        <f>_xll.qlCalendarAdvance(Calendar,$H2823,B2824,"f",FALSE)</f>
        <v>59181</v>
      </c>
      <c r="I2824" s="177">
        <f>_xll.qlInterestRateIndexValueDate(Index1M,$H2824)</f>
        <v>59183</v>
      </c>
      <c r="J2824" s="182">
        <f>IFERROR(_xll.qlIndexFixing(Index1M,$H2824,TRUE,_xll.ohTrigger(RecalcTrigger,Trigger1M)),NA())</f>
        <v>1.1380463675788877E-2</v>
      </c>
      <c r="K2824" s="44">
        <f>IFERROR(_xll.qlIndexFixing(Index3M,H2824,TRUE,_xll.ohTrigger(RecalcTrigger,Trigger3M)),NA())</f>
        <v>1.1660878545471043E-2</v>
      </c>
      <c r="L2824" s="44">
        <f>IFERROR(_xll.qlIndexFixing(Index6M,$H2824,TRUE,_xll.ohTrigger(RecalcTrigger,Trigger6M)),NA())</f>
        <v>1.0459295282769248E-2</v>
      </c>
      <c r="M2824" s="183">
        <f>IFERROR(_xll.qlIndexFixing(Index1Y,$H2824,TRUE,_xll.ohTrigger(RecalcTrigger,Trigger1Y)),NA())</f>
        <v>1.1797743387203973E-2</v>
      </c>
      <c r="N2824" s="182">
        <f>IFERROR(_xll.qlIndexFixing(ONIndex1M,I2824,TRUE,_xll.ohTrigger(RecalcTrigger,Trigger1M)),NA())</f>
        <v>1.1377656520767943E-2</v>
      </c>
      <c r="O2824" s="44">
        <f>IFERROR(_xll.qlIndexFixing(ONIndex3M,I2824,TRUE,_xll.ohTrigger(RecalcTrigger,Trigger3M)),NA())</f>
        <v>1.1654143129096184E-2</v>
      </c>
      <c r="P2824" s="44">
        <f>IFERROR(_xll.qlIndexFixing(ONIndex6M,I2824,TRUE,_xll.ohTrigger(RecalcTrigger,Trigger6M)),NA())</f>
        <v>1.0616009730490816E-2</v>
      </c>
      <c r="Q2824" s="183">
        <f>IFERROR(_xll.qlIndexFixing(ONIndex1Y,I2824,TRUE,_xll.ohTrigger(RecalcTrigger,Trigger1Y)),NA())</f>
        <v>1.1767737516832355E-2</v>
      </c>
    </row>
    <row r="2825" spans="2:17" x14ac:dyDescent="0.2">
      <c r="B2825" s="39" t="s">
        <v>42</v>
      </c>
      <c r="D2825" s="42">
        <f>_xll.qlCalendarAdvance(Calendar,$D2824,B2825,"f",FALSE)</f>
        <v>59188</v>
      </c>
      <c r="E2825" s="177">
        <f>_xll.qlInterestRateIndexValueDate(IndexON,D2825)</f>
        <v>59188</v>
      </c>
      <c r="F2825" s="193">
        <f>IFERROR(_xll.qlIndexFixing(IndexON,D2825,TRUE,_xll.ohTrigger(RecalcTrigger,TriggerON)),NA())</f>
        <v>1.1441300685586242E-2</v>
      </c>
      <c r="H2825" s="42">
        <f>_xll.qlCalendarAdvance(Calendar,$H2824,B2825,"f",FALSE)</f>
        <v>59188</v>
      </c>
      <c r="I2825" s="177">
        <f>_xll.qlInterestRateIndexValueDate(Index1M,$H2825)</f>
        <v>59190</v>
      </c>
      <c r="J2825" s="182">
        <f>IFERROR(_xll.qlIndexFixing(Index1M,$H2825,TRUE,_xll.ohTrigger(RecalcTrigger,Trigger1M)),NA())</f>
        <v>1.1378811774423181E-2</v>
      </c>
      <c r="K2825" s="44">
        <f>IFERROR(_xll.qlIndexFixing(Index3M,H2825,TRUE,_xll.ohTrigger(RecalcTrigger,Trigger3M)),NA())</f>
        <v>1.1659230198440618E-2</v>
      </c>
      <c r="L2825" s="44">
        <f>IFERROR(_xll.qlIndexFixing(Index6M,$H2825,TRUE,_xll.ohTrigger(RecalcTrigger,Trigger6M)),NA())</f>
        <v>1.0444937862230603E-2</v>
      </c>
      <c r="M2825" s="183">
        <f>IFERROR(_xll.qlIndexFixing(Index1Y,$H2825,TRUE,_xll.ohTrigger(RecalcTrigger,Trigger1Y)),NA())</f>
        <v>1.1796704944782606E-2</v>
      </c>
      <c r="N2825" s="182">
        <f>IFERROR(_xll.qlIndexFixing(ONIndex1M,I2825,TRUE,_xll.ohTrigger(RecalcTrigger,Trigger1M)),NA())</f>
        <v>1.1375937724942276E-2</v>
      </c>
      <c r="O2825" s="44">
        <f>IFERROR(_xll.qlIndexFixing(ONIndex3M,I2825,TRUE,_xll.ohTrigger(RecalcTrigger,Trigger3M)),NA())</f>
        <v>1.1652259213992266E-2</v>
      </c>
      <c r="P2825" s="44">
        <f>IFERROR(_xll.qlIndexFixing(ONIndex6M,I2825,TRUE,_xll.ohTrigger(RecalcTrigger,Trigger6M)),NA())</f>
        <v>1.0599799507486907E-2</v>
      </c>
      <c r="Q2825" s="183">
        <f>IFERROR(_xll.qlIndexFixing(ONIndex1Y,I2825,TRUE,_xll.ohTrigger(RecalcTrigger,Trigger1Y)),NA())</f>
        <v>1.1765166640120839E-2</v>
      </c>
    </row>
    <row r="2826" spans="2:17" x14ac:dyDescent="0.2">
      <c r="B2826" s="39" t="s">
        <v>42</v>
      </c>
      <c r="D2826" s="42">
        <f>_xll.qlCalendarAdvance(Calendar,$D2825,B2826,"f",FALSE)</f>
        <v>59195</v>
      </c>
      <c r="E2826" s="177">
        <f>_xll.qlInterestRateIndexValueDate(IndexON,D2826)</f>
        <v>59195</v>
      </c>
      <c r="F2826" s="193">
        <f>IFERROR(_xll.qlIndexFixing(IndexON,D2826,TRUE,_xll.ohTrigger(RecalcTrigger,TriggerON)),NA())</f>
        <v>1.1440391384311965E-2</v>
      </c>
      <c r="H2826" s="42">
        <f>_xll.qlCalendarAdvance(Calendar,$H2825,B2826,"f",FALSE)</f>
        <v>59195</v>
      </c>
      <c r="I2826" s="177">
        <f>_xll.qlInterestRateIndexValueDate(Index1M,$H2826)</f>
        <v>59197</v>
      </c>
      <c r="J2826" s="182">
        <f>IFERROR(_xll.qlIndexFixing(Index1M,$H2826,TRUE,_xll.ohTrigger(RecalcTrigger,Trigger1M)),NA())</f>
        <v>1.1377201670350612E-2</v>
      </c>
      <c r="K2826" s="44">
        <f>IFERROR(_xll.qlIndexFixing(Index3M,H2826,TRUE,_xll.ohTrigger(RecalcTrigger,Trigger3M)),NA())</f>
        <v>1.1657623653454685E-2</v>
      </c>
      <c r="L2826" s="44">
        <f>IFERROR(_xll.qlIndexFixing(Index6M,$H2826,TRUE,_xll.ohTrigger(RecalcTrigger,Trigger6M)),NA())</f>
        <v>1.0430739483414511E-2</v>
      </c>
      <c r="M2826" s="183">
        <f>IFERROR(_xll.qlIndexFixing(Index1Y,$H2826,TRUE,_xll.ohTrigger(RecalcTrigger,Trigger1Y)),NA())</f>
        <v>1.1795728827229573E-2</v>
      </c>
      <c r="N2826" s="182">
        <f>IFERROR(_xll.qlIndexFixing(ONIndex1M,I2826,TRUE,_xll.ohTrigger(RecalcTrigger,Trigger1M)),NA())</f>
        <v>1.1374260574283923E-2</v>
      </c>
      <c r="O2826" s="44">
        <f>IFERROR(_xll.qlIndexFixing(ONIndex3M,I2826,TRUE,_xll.ohTrigger(RecalcTrigger,Trigger3M)),NA())</f>
        <v>1.1650416594335411E-2</v>
      </c>
      <c r="P2826" s="44">
        <f>IFERROR(_xll.qlIndexFixing(ONIndex6M,I2826,TRUE,_xll.ohTrigger(RecalcTrigger,Trigger6M)),NA())</f>
        <v>1.0583743946286361E-2</v>
      </c>
      <c r="Q2826" s="183">
        <f>IFERROR(_xll.qlIndexFixing(ONIndex1Y,I2826,TRUE,_xll.ohTrigger(RecalcTrigger,Trigger1Y)),NA())</f>
        <v>1.1762654903701986E-2</v>
      </c>
    </row>
    <row r="2827" spans="2:17" x14ac:dyDescent="0.2">
      <c r="B2827" s="39" t="s">
        <v>42</v>
      </c>
      <c r="D2827" s="42">
        <f>_xll.qlCalendarAdvance(Calendar,$D2826,B2827,"f",FALSE)</f>
        <v>59202</v>
      </c>
      <c r="E2827" s="177">
        <f>_xll.qlInterestRateIndexValueDate(IndexON,D2827)</f>
        <v>59202</v>
      </c>
      <c r="F2827" s="193">
        <f>IFERROR(_xll.qlIndexFixing(IndexON,D2827,TRUE,_xll.ohTrigger(RecalcTrigger,TriggerON)),NA())</f>
        <v>1.1439531771850753E-2</v>
      </c>
      <c r="H2827" s="42">
        <f>_xll.qlCalendarAdvance(Calendar,$H2826,B2827,"f",FALSE)</f>
        <v>59202</v>
      </c>
      <c r="I2827" s="177">
        <f>_xll.qlInterestRateIndexValueDate(Index1M,$H2827)</f>
        <v>59204</v>
      </c>
      <c r="J2827" s="182">
        <f>IFERROR(_xll.qlIndexFixing(Index1M,$H2827,TRUE,_xll.ohTrigger(RecalcTrigger,Trigger1M)),NA())</f>
        <v>1.1375349970545694E-2</v>
      </c>
      <c r="K2827" s="44">
        <f>IFERROR(_xll.qlIndexFixing(Index3M,H2827,TRUE,_xll.ohTrigger(RecalcTrigger,Trigger3M)),NA())</f>
        <v>1.1655974449839773E-2</v>
      </c>
      <c r="L2827" s="44">
        <f>IFERROR(_xll.qlIndexFixing(Index6M,$H2827,TRUE,_xll.ohTrigger(RecalcTrigger,Trigger6M)),NA())</f>
        <v>1.0416700425449297E-2</v>
      </c>
      <c r="M2827" s="183">
        <f>IFERROR(_xll.qlIndexFixing(Index1Y,$H2827,TRUE,_xll.ohTrigger(RecalcTrigger,Trigger1Y)),NA())</f>
        <v>1.1794815131821582E-2</v>
      </c>
      <c r="N2827" s="182">
        <f>IFERROR(_xll.qlIndexFixing(ONIndex1M,I2827,TRUE,_xll.ohTrigger(RecalcTrigger,Trigger1M)),NA())</f>
        <v>1.1372625136578662E-2</v>
      </c>
      <c r="O2827" s="44">
        <f>IFERROR(_xll.qlIndexFixing(ONIndex3M,I2827,TRUE,_xll.ohTrigger(RecalcTrigger,Trigger3M)),NA())</f>
        <v>1.1648615336712353E-2</v>
      </c>
      <c r="P2827" s="44">
        <f>IFERROR(_xll.qlIndexFixing(ONIndex6M,I2827,TRUE,_xll.ohTrigger(RecalcTrigger,Trigger6M)),NA())</f>
        <v>1.056784332794436E-2</v>
      </c>
      <c r="Q2827" s="183">
        <f>IFERROR(_xll.qlIndexFixing(ONIndex1Y,I2827,TRUE,_xll.ohTrigger(RecalcTrigger,Trigger1Y)),NA())</f>
        <v>1.1760202403658937E-2</v>
      </c>
    </row>
    <row r="2828" spans="2:17" x14ac:dyDescent="0.2">
      <c r="B2828" s="39" t="s">
        <v>42</v>
      </c>
      <c r="D2828" s="42">
        <f>_xll.qlCalendarAdvance(Calendar,$D2827,B2828,"f",FALSE)</f>
        <v>59209</v>
      </c>
      <c r="E2828" s="177">
        <f>_xll.qlInterestRateIndexValueDate(IndexON,D2828)</f>
        <v>59209</v>
      </c>
      <c r="F2828" s="193">
        <f>IFERROR(_xll.qlIndexFixing(IndexON,D2828,TRUE,_xll.ohTrigger(RecalcTrigger,TriggerON)),NA())</f>
        <v>1.1438721927339301E-2</v>
      </c>
      <c r="H2828" s="42">
        <f>_xll.qlCalendarAdvance(Calendar,$H2827,B2828,"f",FALSE)</f>
        <v>59209</v>
      </c>
      <c r="I2828" s="177">
        <f>_xll.qlInterestRateIndexValueDate(Index1M,$H2828)</f>
        <v>59211</v>
      </c>
      <c r="J2828" s="182">
        <f>IFERROR(_xll.qlIndexFixing(Index1M,$H2828,TRUE,_xll.ohTrigger(RecalcTrigger,Trigger1M)),NA())</f>
        <v>1.1373811856389653E-2</v>
      </c>
      <c r="K2828" s="44">
        <f>IFERROR(_xll.qlIndexFixing(Index3M,H2828,TRUE,_xll.ohTrigger(RecalcTrigger,Trigger3M)),NA())</f>
        <v>1.1654448750995208E-2</v>
      </c>
      <c r="L2828" s="44">
        <f>IFERROR(_xll.qlIndexFixing(Index6M,$H2828,TRUE,_xll.ohTrigger(RecalcTrigger,Trigger6M)),NA())</f>
        <v>1.0402820967492871E-2</v>
      </c>
      <c r="M2828" s="183">
        <f>IFERROR(_xll.qlIndexFixing(Index1Y,$H2828,TRUE,_xll.ohTrigger(RecalcTrigger,Trigger1Y)),NA())</f>
        <v>1.179396395584629E-2</v>
      </c>
      <c r="N2828" s="182">
        <f>IFERROR(_xll.qlIndexFixing(ONIndex1M,I2828,TRUE,_xll.ohTrigger(RecalcTrigger,Trigger1M)),NA())</f>
        <v>1.1371031479132654E-2</v>
      </c>
      <c r="O2828" s="44">
        <f>IFERROR(_xll.qlIndexFixing(ONIndex3M,I2828,TRUE,_xll.ohTrigger(RecalcTrigger,Trigger3M)),NA())</f>
        <v>1.1646855507789766E-2</v>
      </c>
      <c r="P2828" s="44">
        <f>IFERROR(_xll.qlIndexFixing(ONIndex6M,I2828,TRUE,_xll.ohTrigger(RecalcTrigger,Trigger6M)),NA())</f>
        <v>1.0552097933755888E-2</v>
      </c>
      <c r="Q2828" s="183">
        <f>IFERROR(_xll.qlIndexFixing(ONIndex1Y,I2828,TRUE,_xll.ohTrigger(RecalcTrigger,Trigger1Y)),NA())</f>
        <v>1.1757809236554451E-2</v>
      </c>
    </row>
    <row r="2829" spans="2:17" x14ac:dyDescent="0.2">
      <c r="B2829" s="39" t="s">
        <v>42</v>
      </c>
      <c r="D2829" s="42">
        <f>_xll.qlCalendarAdvance(Calendar,$D2828,B2829,"f",FALSE)</f>
        <v>59216</v>
      </c>
      <c r="E2829" s="177">
        <f>_xll.qlInterestRateIndexValueDate(IndexON,D2829)</f>
        <v>59216</v>
      </c>
      <c r="F2829" s="193">
        <f>IFERROR(_xll.qlIndexFixing(IndexON,D2829,TRUE,_xll.ohTrigger(RecalcTrigger,TriggerON)),NA())</f>
        <v>1.1437961930313989E-2</v>
      </c>
      <c r="H2829" s="42">
        <f>_xll.qlCalendarAdvance(Calendar,$H2828,B2829,"f",FALSE)</f>
        <v>59216</v>
      </c>
      <c r="I2829" s="177">
        <f>_xll.qlInterestRateIndexValueDate(Index1M,$H2829)</f>
        <v>59218</v>
      </c>
      <c r="J2829" s="182">
        <f>IFERROR(_xll.qlIndexFixing(Index1M,$H2829,TRUE,_xll.ohTrigger(RecalcTrigger,Trigger1M)),NA())</f>
        <v>1.1372315717205681E-2</v>
      </c>
      <c r="K2829" s="44">
        <f>IFERROR(_xll.qlIndexFixing(Index3M,H2829,TRUE,_xll.ohTrigger(RecalcTrigger,Trigger3M)),NA())</f>
        <v>1.1652965048591125E-2</v>
      </c>
      <c r="L2829" s="44">
        <f>IFERROR(_xll.qlIndexFixing(Index6M,$H2829,TRUE,_xll.ohTrigger(RecalcTrigger,Trigger6M)),NA())</f>
        <v>1.0389101388733619E-2</v>
      </c>
      <c r="M2829" s="183">
        <f>IFERROR(_xll.qlIndexFixing(Index1Y,$H2829,TRUE,_xll.ohTrigger(RecalcTrigger,Trigger1Y)),NA())</f>
        <v>1.1793175396602962E-2</v>
      </c>
      <c r="N2829" s="182">
        <f>IFERROR(_xll.qlIndexFixing(ONIndex1M,I2829,TRUE,_xll.ohTrigger(RecalcTrigger,Trigger1M)),NA())</f>
        <v>1.1369479669331994E-2</v>
      </c>
      <c r="O2829" s="44">
        <f>IFERROR(_xll.qlIndexFixing(ONIndex3M,I2829,TRUE,_xll.ohTrigger(RecalcTrigger,Trigger3M)),NA())</f>
        <v>1.1645137174314257E-2</v>
      </c>
      <c r="P2829" s="44">
        <f>IFERROR(_xll.qlIndexFixing(ONIndex6M,I2829,TRUE,_xll.ohTrigger(RecalcTrigger,Trigger6M)),NA())</f>
        <v>1.0536508044536319E-2</v>
      </c>
      <c r="Q2829" s="183">
        <f>IFERROR(_xll.qlIndexFixing(ONIndex1Y,I2829,TRUE,_xll.ohTrigger(RecalcTrigger,Trigger1Y)),NA())</f>
        <v>1.175547549863154E-2</v>
      </c>
    </row>
    <row r="2830" spans="2:17" x14ac:dyDescent="0.2">
      <c r="B2830" s="39" t="s">
        <v>42</v>
      </c>
      <c r="D2830" s="42">
        <f>_xll.qlCalendarAdvance(Calendar,$D2829,B2830,"f",FALSE)</f>
        <v>59223</v>
      </c>
      <c r="E2830" s="177">
        <f>_xll.qlInterestRateIndexValueDate(IndexON,D2830)</f>
        <v>59223</v>
      </c>
      <c r="F2830" s="193">
        <f>IFERROR(_xll.qlIndexFixing(IndexON,D2830,TRUE,_xll.ohTrigger(RecalcTrigger,TriggerON)),NA())</f>
        <v>1.1437251860071385E-2</v>
      </c>
      <c r="H2830" s="42">
        <f>_xll.qlCalendarAdvance(Calendar,$H2829,B2830,"f",FALSE)</f>
        <v>59223</v>
      </c>
      <c r="I2830" s="177">
        <f>_xll.qlInterestRateIndexValueDate(Index1M,$H2830)</f>
        <v>59225</v>
      </c>
      <c r="J2830" s="182">
        <f>IFERROR(_xll.qlIndexFixing(Index1M,$H2830,TRUE,_xll.ohTrigger(RecalcTrigger,Trigger1M)),NA())</f>
        <v>1.137086162040557E-2</v>
      </c>
      <c r="K2830" s="44">
        <f>IFERROR(_xll.qlIndexFixing(Index3M,H2830,TRUE,_xll.ohTrigger(RecalcTrigger,Trigger3M)),NA())</f>
        <v>1.1651523409476523E-2</v>
      </c>
      <c r="L2830" s="44">
        <f>IFERROR(_xll.qlIndexFixing(Index6M,$H2830,TRUE,_xll.ohTrigger(RecalcTrigger,Trigger6M)),NA())</f>
        <v>1.0375541968389516E-2</v>
      </c>
      <c r="M2830" s="183">
        <f>IFERROR(_xll.qlIndexFixing(Index1Y,$H2830,TRUE,_xll.ohTrigger(RecalcTrigger,Trigger1Y)),NA())</f>
        <v>1.1792449551402908E-2</v>
      </c>
      <c r="N2830" s="182">
        <f>IFERROR(_xll.qlIndexFixing(ONIndex1M,I2830,TRUE,_xll.ohTrigger(RecalcTrigger,Trigger1M)),NA())</f>
        <v>1.1367969774322972E-2</v>
      </c>
      <c r="O2830" s="44">
        <f>IFERROR(_xll.qlIndexFixing(ONIndex3M,I2830,TRUE,_xll.ohTrigger(RecalcTrigger,Trigger3M)),NA())</f>
        <v>1.1643460402952499E-2</v>
      </c>
      <c r="P2830" s="44">
        <f>IFERROR(_xll.qlIndexFixing(ONIndex6M,I2830,TRUE,_xll.ohTrigger(RecalcTrigger,Trigger6M)),NA())</f>
        <v>1.0521073941340831E-2</v>
      </c>
      <c r="Q2830" s="183">
        <f>IFERROR(_xll.qlIndexFixing(ONIndex1Y,I2830,TRUE,_xll.ohTrigger(RecalcTrigger,Trigger1Y)),NA())</f>
        <v>1.1753201286053283E-2</v>
      </c>
    </row>
    <row r="2831" spans="2:17" x14ac:dyDescent="0.2">
      <c r="B2831" s="39" t="s">
        <v>42</v>
      </c>
      <c r="D2831" s="42">
        <f>_xll.qlCalendarAdvance(Calendar,$D2830,B2831,"f",FALSE)</f>
        <v>59230</v>
      </c>
      <c r="E2831" s="177">
        <f>_xll.qlInterestRateIndexValueDate(IndexON,D2831)</f>
        <v>59230</v>
      </c>
      <c r="F2831" s="193">
        <f>IFERROR(_xll.qlIndexFixing(IndexON,D2831,TRUE,_xll.ohTrigger(RecalcTrigger,TriggerON)),NA())</f>
        <v>1.1436591795828122E-2</v>
      </c>
      <c r="H2831" s="42">
        <f>_xll.qlCalendarAdvance(Calendar,$H2830,B2831,"f",FALSE)</f>
        <v>59230</v>
      </c>
      <c r="I2831" s="177">
        <f>_xll.qlInterestRateIndexValueDate(Index1M,$H2831)</f>
        <v>59232</v>
      </c>
      <c r="J2831" s="182">
        <f>IFERROR(_xll.qlIndexFixing(Index1M,$H2831,TRUE,_xll.ohTrigger(RecalcTrigger,Trigger1M)),NA())</f>
        <v>1.1369780469177027E-2</v>
      </c>
      <c r="K2831" s="44">
        <f>IFERROR(_xll.qlIndexFixing(Index3M,H2831,TRUE,_xll.ohTrigger(RecalcTrigger,Trigger3M)),NA())</f>
        <v>1.165041395546629E-2</v>
      </c>
      <c r="L2831" s="44">
        <f>IFERROR(_xll.qlIndexFixing(Index6M,$H2831,TRUE,_xll.ohTrigger(RecalcTrigger,Trigger6M)),NA())</f>
        <v>1.0358391118165585E-2</v>
      </c>
      <c r="M2831" s="183">
        <f>IFERROR(_xll.qlIndexFixing(Index1Y,$H2831,TRUE,_xll.ohTrigger(RecalcTrigger,Trigger1Y)),NA())</f>
        <v>1.1791786517567291E-2</v>
      </c>
      <c r="N2831" s="182">
        <f>IFERROR(_xll.qlIndexFixing(ONIndex1M,I2831,TRUE,_xll.ohTrigger(RecalcTrigger,Trigger1M)),NA())</f>
        <v>1.1366501861651557E-2</v>
      </c>
      <c r="O2831" s="44">
        <f>IFERROR(_xll.qlIndexFixing(ONIndex3M,I2831,TRUE,_xll.ohTrigger(RecalcTrigger,Trigger3M)),NA())</f>
        <v>1.16418252604511E-2</v>
      </c>
      <c r="P2831" s="44">
        <f>IFERROR(_xll.qlIndexFixing(ONIndex6M,I2831,TRUE,_xll.ohTrigger(RecalcTrigger,Trigger6M)),NA())</f>
        <v>1.0505795905224602E-2</v>
      </c>
      <c r="Q2831" s="183">
        <f>IFERROR(_xll.qlIndexFixing(ONIndex1Y,I2831,TRUE,_xll.ohTrigger(RecalcTrigger,Trigger1Y)),NA())</f>
        <v>1.1750986695462373E-2</v>
      </c>
    </row>
    <row r="2832" spans="2:17" x14ac:dyDescent="0.2">
      <c r="B2832" s="39" t="s">
        <v>42</v>
      </c>
      <c r="D2832" s="42">
        <f>_xll.qlCalendarAdvance(Calendar,$D2831,B2832,"f",FALSE)</f>
        <v>59237</v>
      </c>
      <c r="E2832" s="177">
        <f>_xll.qlInterestRateIndexValueDate(IndexON,D2832)</f>
        <v>59237</v>
      </c>
      <c r="F2832" s="193">
        <f>IFERROR(_xll.qlIndexFixing(IndexON,D2832,TRUE,_xll.ohTrigger(RecalcTrigger,TriggerON)),NA())</f>
        <v>1.1435981816960705E-2</v>
      </c>
      <c r="H2832" s="42">
        <f>_xll.qlCalendarAdvance(Calendar,$H2831,B2832,"f",FALSE)</f>
        <v>59237</v>
      </c>
      <c r="I2832" s="177">
        <f>_xll.qlInterestRateIndexValueDate(Index1M,$H2832)</f>
        <v>59239</v>
      </c>
      <c r="J2832" s="182">
        <f>IFERROR(_xll.qlIndexFixing(Index1M,$H2832,TRUE,_xll.ohTrigger(RecalcTrigger,Trigger1M)),NA())</f>
        <v>1.1368422564753122E-2</v>
      </c>
      <c r="K2832" s="44">
        <f>IFERROR(_xll.qlIndexFixing(Index3M,H2832,TRUE,_xll.ohTrigger(RecalcTrigger,Trigger3M)),NA())</f>
        <v>1.1649065594557275E-2</v>
      </c>
      <c r="L2832" s="44">
        <f>IFERROR(_xll.qlIndexFixing(Index6M,$H2832,TRUE,_xll.ohTrigger(RecalcTrigger,Trigger6M)),NA())</f>
        <v>1.0345208868097719E-2</v>
      </c>
      <c r="M2832" s="183">
        <f>IFERROR(_xll.qlIndexFixing(Index1Y,$H2832,TRUE,_xll.ohTrigger(RecalcTrigger,Trigger1Y)),NA())</f>
        <v>1.1791186392431296E-2</v>
      </c>
      <c r="N2832" s="182">
        <f>IFERROR(_xll.qlIndexFixing(ONIndex1M,I2832,TRUE,_xll.ohTrigger(RecalcTrigger,Trigger1M)),NA())</f>
        <v>1.1365075998863716E-2</v>
      </c>
      <c r="O2832" s="44">
        <f>IFERROR(_xll.qlIndexFixing(ONIndex3M,I2832,TRUE,_xll.ohTrigger(RecalcTrigger,Trigger3M)),NA())</f>
        <v>1.1640231813556667E-2</v>
      </c>
      <c r="P2832" s="44">
        <f>IFERROR(_xll.qlIndexFixing(ONIndex6M,I2832,TRUE,_xll.ohTrigger(RecalcTrigger,Trigger6M)),NA())</f>
        <v>1.0490674217162876E-2</v>
      </c>
      <c r="Q2832" s="183">
        <f>IFERROR(_xll.qlIndexFixing(ONIndex1Y,I2832,TRUE,_xll.ohTrigger(RecalcTrigger,Trigger1Y)),NA())</f>
        <v>1.174883182278208E-2</v>
      </c>
    </row>
    <row r="2833" spans="2:17" x14ac:dyDescent="0.2">
      <c r="B2833" s="39" t="s">
        <v>42</v>
      </c>
      <c r="D2833" s="42">
        <f>_xll.qlCalendarAdvance(Calendar,$D2832,B2833,"f",FALSE)</f>
        <v>59244</v>
      </c>
      <c r="E2833" s="177">
        <f>_xll.qlInterestRateIndexValueDate(IndexON,D2833)</f>
        <v>59244</v>
      </c>
      <c r="F2833" s="193">
        <f>IFERROR(_xll.qlIndexFixing(IndexON,D2833,TRUE,_xll.ohTrigger(RecalcTrigger,TriggerON)),NA())</f>
        <v>1.1435422003005513E-2</v>
      </c>
      <c r="H2833" s="42">
        <f>_xll.qlCalendarAdvance(Calendar,$H2832,B2833,"f",FALSE)</f>
        <v>59244</v>
      </c>
      <c r="I2833" s="177">
        <f>_xll.qlInterestRateIndexValueDate(Index1M,$H2833)</f>
        <v>59246</v>
      </c>
      <c r="J2833" s="182">
        <f>IFERROR(_xll.qlIndexFixing(Index1M,$H2833,TRUE,_xll.ohTrigger(RecalcTrigger,Trigger1M)),NA())</f>
        <v>1.13671069296023E-2</v>
      </c>
      <c r="K2833" s="44">
        <f>IFERROR(_xll.qlIndexFixing(Index3M,H2833,TRUE,_xll.ohTrigger(RecalcTrigger,Trigger3M)),NA())</f>
        <v>1.1647759515921598E-2</v>
      </c>
      <c r="L2833" s="44">
        <f>IFERROR(_xll.qlIndexFixing(Index6M,$H2833,TRUE,_xll.ohTrigger(RecalcTrigger,Trigger6M)),NA())</f>
        <v>1.0332187739523203E-2</v>
      </c>
      <c r="M2833" s="183">
        <f>IFERROR(_xll.qlIndexFixing(Index1Y,$H2833,TRUE,_xll.ohTrigger(RecalcTrigger,Trigger1Y)),NA())</f>
        <v>1.1790649273339516E-2</v>
      </c>
      <c r="N2833" s="182">
        <f>IFERROR(_xll.qlIndexFixing(ONIndex1M,I2833,TRUE,_xll.ohTrigger(RecalcTrigger,Trigger1M)),NA())</f>
        <v>1.1363692253105739E-2</v>
      </c>
      <c r="O2833" s="44">
        <f>IFERROR(_xll.qlIndexFixing(ONIndex3M,I2833,TRUE,_xll.ohTrigger(RecalcTrigger,Trigger3M)),NA())</f>
        <v>1.1638680128935874E-2</v>
      </c>
      <c r="P2833" s="44">
        <f>IFERROR(_xll.qlIndexFixing(ONIndex6M,I2833,TRUE,_xll.ohTrigger(RecalcTrigger,Trigger6M)),NA())</f>
        <v>1.0475709158210833E-2</v>
      </c>
      <c r="Q2833" s="183">
        <f>IFERROR(_xll.qlIndexFixing(ONIndex1Y,I2833,TRUE,_xll.ohTrigger(RecalcTrigger,Trigger1Y)),NA())</f>
        <v>1.1746736764495225E-2</v>
      </c>
    </row>
    <row r="2834" spans="2:17" x14ac:dyDescent="0.2">
      <c r="B2834" s="39" t="s">
        <v>42</v>
      </c>
      <c r="D2834" s="42">
        <f>_xll.qlCalendarAdvance(Calendar,$D2833,B2834,"f",FALSE)</f>
        <v>59251</v>
      </c>
      <c r="E2834" s="177">
        <f>_xll.qlInterestRateIndexValueDate(IndexON,D2834)</f>
        <v>59251</v>
      </c>
      <c r="F2834" s="193">
        <f>IFERROR(_xll.qlIndexFixing(IndexON,D2834,TRUE,_xll.ohTrigger(RecalcTrigger,TriggerON)),NA())</f>
        <v>1.1434912433019306E-2</v>
      </c>
      <c r="H2834" s="42">
        <f>_xll.qlCalendarAdvance(Calendar,$H2833,B2834,"f",FALSE)</f>
        <v>59251</v>
      </c>
      <c r="I2834" s="177">
        <f>_xll.qlInterestRateIndexValueDate(Index1M,$H2834)</f>
        <v>59253</v>
      </c>
      <c r="J2834" s="182">
        <f>IFERROR(_xll.qlIndexFixing(Index1M,$H2834,TRUE,_xll.ohTrigger(RecalcTrigger,Trigger1M)),NA())</f>
        <v>1.1365833631135636E-2</v>
      </c>
      <c r="K2834" s="44">
        <f>IFERROR(_xll.qlIndexFixing(Index3M,H2834,TRUE,_xll.ohTrigger(RecalcTrigger,Trigger3M)),NA())</f>
        <v>1.1646495786413602E-2</v>
      </c>
      <c r="L2834" s="44">
        <f>IFERROR(_xll.qlIndexFixing(Index6M,$H2834,TRUE,_xll.ohTrigger(RecalcTrigger,Trigger6M)),NA())</f>
        <v>1.0319328011748081E-2</v>
      </c>
      <c r="M2834" s="183">
        <f>IFERROR(_xll.qlIndexFixing(Index1Y,$H2834,TRUE,_xll.ohTrigger(RecalcTrigger,Trigger1Y)),NA())</f>
        <v>1.1790175257649475E-2</v>
      </c>
      <c r="N2834" s="182">
        <f>IFERROR(_xll.qlIndexFixing(ONIndex1M,I2834,TRUE,_xll.ohTrigger(RecalcTrigger,Trigger1M)),NA())</f>
        <v>1.1361975146089165E-2</v>
      </c>
      <c r="O2834" s="44">
        <f>IFERROR(_xll.qlIndexFixing(ONIndex3M,I2834,TRUE,_xll.ohTrigger(RecalcTrigger,Trigger3M)),NA())</f>
        <v>1.1636746578016499E-2</v>
      </c>
      <c r="P2834" s="44">
        <f>IFERROR(_xll.qlIndexFixing(ONIndex6M,I2834,TRUE,_xll.ohTrigger(RecalcTrigger,Trigger6M)),NA())</f>
        <v>1.0456698969347755E-2</v>
      </c>
      <c r="Q2834" s="183">
        <f>IFERROR(_xll.qlIndexFixing(ONIndex1Y,I2834,TRUE,_xll.ohTrigger(RecalcTrigger,Trigger1Y)),NA())</f>
        <v>1.1744131163640148E-2</v>
      </c>
    </row>
    <row r="2835" spans="2:17" x14ac:dyDescent="0.2">
      <c r="B2835" s="39" t="s">
        <v>42</v>
      </c>
      <c r="D2835" s="42">
        <f>_xll.qlCalendarAdvance(Calendar,$D2834,B2835,"f",FALSE)</f>
        <v>59258</v>
      </c>
      <c r="E2835" s="177">
        <f>_xll.qlInterestRateIndexValueDate(IndexON,D2835)</f>
        <v>59258</v>
      </c>
      <c r="F2835" s="193">
        <f>IFERROR(_xll.qlIndexFixing(IndexON,D2835,TRUE,_xll.ohTrigger(RecalcTrigger,TriggerON)),NA())</f>
        <v>1.1434453186538462E-2</v>
      </c>
      <c r="H2835" s="42">
        <f>_xll.qlCalendarAdvance(Calendar,$H2834,B2835,"f",FALSE)</f>
        <v>59258</v>
      </c>
      <c r="I2835" s="177">
        <f>_xll.qlInterestRateIndexValueDate(Index1M,$H2835)</f>
        <v>59260</v>
      </c>
      <c r="J2835" s="182">
        <f>IFERROR(_xll.qlIndexFixing(Index1M,$H2835,TRUE,_xll.ohTrigger(RecalcTrigger,Trigger1M)),NA())</f>
        <v>1.136431835153677E-2</v>
      </c>
      <c r="K2835" s="44">
        <f>IFERROR(_xll.qlIndexFixing(Index3M,H2835,TRUE,_xll.ohTrigger(RecalcTrigger,Trigger3M)),NA())</f>
        <v>1.1645274472890245E-2</v>
      </c>
      <c r="L2835" s="44">
        <f>IFERROR(_xll.qlIndexFixing(Index6M,$H2835,TRUE,_xll.ohTrigger(RecalcTrigger,Trigger6M)),NA())</f>
        <v>1.0308742992884415E-2</v>
      </c>
      <c r="M2835" s="183">
        <f>IFERROR(_xll.qlIndexFixing(Index1Y,$H2835,TRUE,_xll.ohTrigger(RecalcTrigger,Trigger1Y)),NA())</f>
        <v>1.1789764442730078E-2</v>
      </c>
      <c r="N2835" s="182">
        <f>IFERROR(_xll.qlIndexFixing(ONIndex1M,I2835,TRUE,_xll.ohTrigger(RecalcTrigger,Trigger1M)),NA())</f>
        <v>1.13610513823037E-2</v>
      </c>
      <c r="O2835" s="44">
        <f>IFERROR(_xll.qlIndexFixing(ONIndex3M,I2835,TRUE,_xll.ohTrigger(RecalcTrigger,Trigger3M)),NA())</f>
        <v>1.1635702312942087E-2</v>
      </c>
      <c r="P2835" s="44">
        <f>IFERROR(_xll.qlIndexFixing(ONIndex6M,I2835,TRUE,_xll.ohTrigger(RecalcTrigger,Trigger6M)),NA())</f>
        <v>1.0446250051936445E-2</v>
      </c>
      <c r="Q2835" s="183">
        <f>IFERROR(_xll.qlIndexFixing(ONIndex1Y,I2835,TRUE,_xll.ohTrigger(RecalcTrigger,Trigger1Y)),NA())</f>
        <v>1.1742726476313692E-2</v>
      </c>
    </row>
    <row r="2836" spans="2:17" x14ac:dyDescent="0.2">
      <c r="B2836" s="39" t="s">
        <v>42</v>
      </c>
      <c r="D2836" s="42">
        <f>_xll.qlCalendarAdvance(Calendar,$D2835,B2836,"f",FALSE)</f>
        <v>59265</v>
      </c>
      <c r="E2836" s="177">
        <f>_xll.qlInterestRateIndexValueDate(IndexON,D2836)</f>
        <v>59265</v>
      </c>
      <c r="F2836" s="193">
        <f>IFERROR(_xll.qlIndexFixing(IndexON,D2836,TRUE,_xll.ohTrigger(RecalcTrigger,TriggerON)),NA())</f>
        <v>1.1434044342939487E-2</v>
      </c>
      <c r="H2836" s="42">
        <f>_xll.qlCalendarAdvance(Calendar,$H2835,B2836,"f",FALSE)</f>
        <v>59265</v>
      </c>
      <c r="I2836" s="177">
        <f>_xll.qlInterestRateIndexValueDate(Index1M,$H2836)</f>
        <v>59267</v>
      </c>
      <c r="J2836" s="182">
        <f>IFERROR(_xll.qlIndexFixing(Index1M,$H2836,TRUE,_xll.ohTrigger(RecalcTrigger,Trigger1M)),NA())</f>
        <v>1.1363414313996512E-2</v>
      </c>
      <c r="K2836" s="44">
        <f>IFERROR(_xll.qlIndexFixing(Index3M,H2836,TRUE,_xll.ohTrigger(RecalcTrigger,Trigger3M)),NA())</f>
        <v>1.1643983687277383E-2</v>
      </c>
      <c r="L2836" s="44">
        <f>IFERROR(_xll.qlIndexFixing(Index6M,$H2836,TRUE,_xll.ohTrigger(RecalcTrigger,Trigger6M)),NA())</f>
        <v>1.0296172987070919E-2</v>
      </c>
      <c r="M2836" s="183">
        <f>IFERROR(_xll.qlIndexFixing(Index1Y,$H2836,TRUE,_xll.ohTrigger(RecalcTrigger,Trigger1Y)),NA())</f>
        <v>1.1789416925962276E-2</v>
      </c>
      <c r="N2836" s="182">
        <f>IFERROR(_xll.qlIndexFixing(ONIndex1M,I2836,TRUE,_xll.ohTrigger(RecalcTrigger,Trigger1M)),NA())</f>
        <v>1.1359794391951894E-2</v>
      </c>
      <c r="O2836" s="44">
        <f>IFERROR(_xll.qlIndexFixing(ONIndex3M,I2836,TRUE,_xll.ohTrigger(RecalcTrigger,Trigger3M)),NA())</f>
        <v>1.1634276315222181E-2</v>
      </c>
      <c r="P2836" s="44">
        <f>IFERROR(_xll.qlIndexFixing(ONIndex6M,I2836,TRUE,_xll.ohTrigger(RecalcTrigger,Trigger6M)),NA())</f>
        <v>1.0431756566644523E-2</v>
      </c>
      <c r="Q2836" s="183">
        <f>IFERROR(_xll.qlIndexFixing(ONIndex1Y,I2836,TRUE,_xll.ohTrigger(RecalcTrigger,Trigger1Y)),NA())</f>
        <v>1.1740811439064913E-2</v>
      </c>
    </row>
    <row r="2837" spans="2:17" x14ac:dyDescent="0.2">
      <c r="B2837" s="39" t="s">
        <v>42</v>
      </c>
      <c r="D2837" s="42">
        <f>_xll.qlCalendarAdvance(Calendar,$D2836,B2837,"f",FALSE)</f>
        <v>59272</v>
      </c>
      <c r="E2837" s="177">
        <f>_xll.qlInterestRateIndexValueDate(IndexON,D2837)</f>
        <v>59272</v>
      </c>
      <c r="F2837" s="193">
        <f>IFERROR(_xll.qlIndexFixing(IndexON,D2837,TRUE,_xll.ohTrigger(RecalcTrigger,TriggerON)),NA())</f>
        <v>1.1433685981439012E-2</v>
      </c>
      <c r="H2837" s="42">
        <f>_xll.qlCalendarAdvance(Calendar,$H2836,B2837,"f",FALSE)</f>
        <v>59272</v>
      </c>
      <c r="I2837" s="177">
        <f>_xll.qlInterestRateIndexValueDate(Index1M,$H2837)</f>
        <v>59274</v>
      </c>
      <c r="J2837" s="182">
        <f>IFERROR(_xll.qlIndexFixing(Index1M,$H2837,TRUE,_xll.ohTrigger(RecalcTrigger,Trigger1M)),NA())</f>
        <v>1.1362268430176181E-2</v>
      </c>
      <c r="K2837" s="44">
        <f>IFERROR(_xll.qlIndexFixing(Index3M,H2837,TRUE,_xll.ohTrigger(RecalcTrigger,Trigger3M)),NA())</f>
        <v>1.1642844391208907E-2</v>
      </c>
      <c r="L2837" s="44">
        <f>IFERROR(_xll.qlIndexFixing(Index6M,$H2837,TRUE,_xll.ohTrigger(RecalcTrigger,Trigger6M)),NA())</f>
        <v>1.0283765145120525E-2</v>
      </c>
      <c r="M2837" s="183">
        <f>IFERROR(_xll.qlIndexFixing(Index1Y,$H2837,TRUE,_xll.ohTrigger(RecalcTrigger,Trigger1Y)),NA())</f>
        <v>1.1789990988999794E-2</v>
      </c>
      <c r="N2837" s="182">
        <f>IFERROR(_xll.qlIndexFixing(ONIndex1M,I2837,TRUE,_xll.ohTrigger(RecalcTrigger,Trigger1M)),NA())</f>
        <v>1.1358579788094403E-2</v>
      </c>
      <c r="O2837" s="44">
        <f>IFERROR(_xll.qlIndexFixing(ONIndex3M,I2837,TRUE,_xll.ohTrigger(RecalcTrigger,Trigger3M)),NA())</f>
        <v>1.1632892346602475E-2</v>
      </c>
      <c r="P2837" s="44">
        <f>IFERROR(_xll.qlIndexFixing(ONIndex6M,I2837,TRUE,_xll.ohTrigger(RecalcTrigger,Trigger6M)),NA())</f>
        <v>1.0417420834603064E-2</v>
      </c>
      <c r="Q2837" s="183">
        <f>IFERROR(_xll.qlIndexFixing(ONIndex1Y,I2837,TRUE,_xll.ohTrigger(RecalcTrigger,Trigger1Y)),NA())</f>
        <v>1.1738956601421435E-2</v>
      </c>
    </row>
    <row r="2838" spans="2:17" x14ac:dyDescent="0.2">
      <c r="B2838" s="39" t="s">
        <v>42</v>
      </c>
      <c r="D2838" s="42">
        <f>_xll.qlCalendarAdvance(Calendar,$D2837,B2838,"f",FALSE)</f>
        <v>59279</v>
      </c>
      <c r="E2838" s="177">
        <f>_xll.qlInterestRateIndexValueDate(IndexON,D2838)</f>
        <v>59279</v>
      </c>
      <c r="F2838" s="193">
        <f>IFERROR(_xll.qlIndexFixing(IndexON,D2838,TRUE,_xll.ohTrigger(RecalcTrigger,TriggerON)),NA())</f>
        <v>1.1433378181413545E-2</v>
      </c>
      <c r="H2838" s="42">
        <f>_xll.qlCalendarAdvance(Calendar,$H2837,B2838,"f",FALSE)</f>
        <v>59279</v>
      </c>
      <c r="I2838" s="177">
        <f>_xll.qlInterestRateIndexValueDate(Index1M,$H2838)</f>
        <v>59281</v>
      </c>
      <c r="J2838" s="182">
        <f>IFERROR(_xll.qlIndexFixing(Index1M,$H2838,TRUE,_xll.ohTrigger(RecalcTrigger,Trigger1M)),NA())</f>
        <v>1.1361165152761754E-2</v>
      </c>
      <c r="K2838" s="44">
        <f>IFERROR(_xll.qlIndexFixing(Index3M,H2838,TRUE,_xll.ohTrigger(RecalcTrigger,Trigger3M)),NA())</f>
        <v>1.1641747705550577E-2</v>
      </c>
      <c r="L2838" s="44">
        <f>IFERROR(_xll.qlIndexFixing(Index6M,$H2838,TRUE,_xll.ohTrigger(RecalcTrigger,Trigger6M)),NA())</f>
        <v>1.0271519746493188E-2</v>
      </c>
      <c r="M2838" s="183">
        <f>IFERROR(_xll.qlIndexFixing(Index1Y,$H2838,TRUE,_xll.ohTrigger(RecalcTrigger,Trigger1Y)),NA())</f>
        <v>1.1788912176463969E-2</v>
      </c>
      <c r="N2838" s="182">
        <f>IFERROR(_xll.qlIndexFixing(ONIndex1M,I2838,TRUE,_xll.ohTrigger(RecalcTrigger,Trigger1M)),NA())</f>
        <v>1.1357407638517003E-2</v>
      </c>
      <c r="O2838" s="44">
        <f>IFERROR(_xll.qlIndexFixing(ONIndex3M,I2838,TRUE,_xll.ohTrigger(RecalcTrigger,Trigger3M)),NA())</f>
        <v>1.1631550473589769E-2</v>
      </c>
      <c r="P2838" s="44">
        <f>IFERROR(_xll.qlIndexFixing(ONIndex6M,I2838,TRUE,_xll.ohTrigger(RecalcTrigger,Trigger6M)),NA())</f>
        <v>1.040324313678731E-2</v>
      </c>
      <c r="Q2838" s="183">
        <f>IFERROR(_xll.qlIndexFixing(ONIndex1Y,I2838,TRUE,_xll.ohTrigger(RecalcTrigger,Trigger1Y)),NA())</f>
        <v>1.1737162059706208E-2</v>
      </c>
    </row>
    <row r="2839" spans="2:17" x14ac:dyDescent="0.2">
      <c r="B2839" s="39" t="s">
        <v>42</v>
      </c>
      <c r="D2839" s="42">
        <f>_xll.qlCalendarAdvance(Calendar,$D2838,B2839,"f",FALSE)</f>
        <v>59286</v>
      </c>
      <c r="E2839" s="177">
        <f>_xll.qlInterestRateIndexValueDate(IndexON,D2839)</f>
        <v>59286</v>
      </c>
      <c r="F2839" s="193">
        <f>IFERROR(_xll.qlIndexFixing(IndexON,D2839,TRUE,_xll.ohTrigger(RecalcTrigger,TriggerON)),NA())</f>
        <v>1.1433121022159654E-2</v>
      </c>
      <c r="H2839" s="42">
        <f>_xll.qlCalendarAdvance(Calendar,$H2838,B2839,"f",FALSE)</f>
        <v>59286</v>
      </c>
      <c r="I2839" s="177">
        <f>_xll.qlInterestRateIndexValueDate(Index1M,$H2839)</f>
        <v>59288</v>
      </c>
      <c r="J2839" s="182">
        <f>IFERROR(_xll.qlIndexFixing(Index1M,$H2839,TRUE,_xll.ohTrigger(RecalcTrigger,Trigger1M)),NA())</f>
        <v>1.1360104549176797E-2</v>
      </c>
      <c r="K2839" s="44">
        <f>IFERROR(_xll.qlIndexFixing(Index3M,H2839,TRUE,_xll.ohTrigger(RecalcTrigger,Trigger3M)),NA())</f>
        <v>1.1640693697164951E-2</v>
      </c>
      <c r="L2839" s="44">
        <f>IFERROR(_xll.qlIndexFixing(Index6M,$H2839,TRUE,_xll.ohTrigger(RecalcTrigger,Trigger6M)),NA())</f>
        <v>1.0259437070679434E-2</v>
      </c>
      <c r="M2839" s="183">
        <f>IFERROR(_xll.qlIndexFixing(Index1Y,$H2839,TRUE,_xll.ohTrigger(RecalcTrigger,Trigger1Y)),NA())</f>
        <v>1.1788755138554718E-2</v>
      </c>
      <c r="N2839" s="182">
        <f>IFERROR(_xll.qlIndexFixing(ONIndex1M,I2839,TRUE,_xll.ohTrigger(RecalcTrigger,Trigger1M)),NA())</f>
        <v>1.1356120109633494E-2</v>
      </c>
      <c r="O2839" s="44">
        <f>IFERROR(_xll.qlIndexFixing(ONIndex3M,I2839,TRUE,_xll.ohTrigger(RecalcTrigger,Trigger3M)),NA())</f>
        <v>1.1630068535897209E-2</v>
      </c>
      <c r="P2839" s="44">
        <f>IFERROR(_xll.qlIndexFixing(ONIndex6M,I2839,TRUE,_xll.ohTrigger(RecalcTrigger,Trigger6M)),NA())</f>
        <v>1.0387233925550632E-2</v>
      </c>
      <c r="Q2839" s="183">
        <f>IFERROR(_xll.qlIndexFixing(ONIndex1Y,I2839,TRUE,_xll.ohTrigger(RecalcTrigger,Trigger1Y)),NA())</f>
        <v>1.1735185110222091E-2</v>
      </c>
    </row>
    <row r="2840" spans="2:17" x14ac:dyDescent="0.2">
      <c r="B2840" s="39" t="s">
        <v>42</v>
      </c>
      <c r="D2840" s="42">
        <f>_xll.qlCalendarAdvance(Calendar,$D2839,B2840,"f",FALSE)</f>
        <v>59293</v>
      </c>
      <c r="E2840" s="177">
        <f>_xll.qlInterestRateIndexValueDate(IndexON,D2840)</f>
        <v>59293</v>
      </c>
      <c r="F2840" s="193">
        <f>IFERROR(_xll.qlIndexFixing(IndexON,D2840,TRUE,_xll.ohTrigger(RecalcTrigger,TriggerON)),NA())</f>
        <v>1.1432914583213716E-2</v>
      </c>
      <c r="H2840" s="42">
        <f>_xll.qlCalendarAdvance(Calendar,$H2839,B2840,"f",FALSE)</f>
        <v>59293</v>
      </c>
      <c r="I2840" s="177">
        <f>_xll.qlInterestRateIndexValueDate(Index1M,$H2840)</f>
        <v>59295</v>
      </c>
      <c r="J2840" s="182">
        <f>IFERROR(_xll.qlIndexFixing(Index1M,$H2840,TRUE,_xll.ohTrigger(RecalcTrigger,Trigger1M)),NA())</f>
        <v>1.1359086686857367E-2</v>
      </c>
      <c r="K2840" s="44">
        <f>IFERROR(_xll.qlIndexFixing(Index3M,H2840,TRUE,_xll.ohTrigger(RecalcTrigger,Trigger3M)),NA())</f>
        <v>1.1639806485171982E-2</v>
      </c>
      <c r="L2840" s="44">
        <f>IFERROR(_xll.qlIndexFixing(Index6M,$H2840,TRUE,_xll.ohTrigger(RecalcTrigger,Trigger6M)),NA())</f>
        <v>1.0245574707278807E-2</v>
      </c>
      <c r="M2840" s="183">
        <f>IFERROR(_xll.qlIndexFixing(Index1Y,$H2840,TRUE,_xll.ohTrigger(RecalcTrigger,Trigger1Y)),NA())</f>
        <v>1.1788661788440229E-2</v>
      </c>
      <c r="N2840" s="182">
        <f>IFERROR(_xll.qlIndexFixing(ONIndex1M,I2840,TRUE,_xll.ohTrigger(RecalcTrigger,Trigger1M)),NA())</f>
        <v>1.1355190970387952E-2</v>
      </c>
      <c r="O2840" s="44">
        <f>IFERROR(_xll.qlIndexFixing(ONIndex3M,I2840,TRUE,_xll.ohTrigger(RecalcTrigger,Trigger3M)),NA())</f>
        <v>1.1628993281851407E-2</v>
      </c>
      <c r="P2840" s="44">
        <f>IFERROR(_xll.qlIndexFixing(ONIndex6M,I2840,TRUE,_xll.ohTrigger(RecalcTrigger,Trigger6M)),NA())</f>
        <v>1.0375362968293445E-2</v>
      </c>
      <c r="Q2840" s="183">
        <f>IFERROR(_xll.qlIndexFixing(ONIndex1Y,I2840,TRUE,_xll.ohTrigger(RecalcTrigger,Trigger1Y)),NA())</f>
        <v>1.1733754249432238E-2</v>
      </c>
    </row>
    <row r="2841" spans="2:17" x14ac:dyDescent="0.2">
      <c r="B2841" s="39" t="s">
        <v>42</v>
      </c>
      <c r="D2841" s="42">
        <f>_xll.qlCalendarAdvance(Calendar,$D2840,B2841,"f",FALSE)</f>
        <v>59300</v>
      </c>
      <c r="E2841" s="177">
        <f>_xll.qlInterestRateIndexValueDate(IndexON,D2841)</f>
        <v>59300</v>
      </c>
      <c r="F2841" s="193">
        <f>IFERROR(_xll.qlIndexFixing(IndexON,D2841,TRUE,_xll.ohTrigger(RecalcTrigger,TriggerON)),NA())</f>
        <v>1.1432758943792365E-2</v>
      </c>
      <c r="H2841" s="42">
        <f>_xll.qlCalendarAdvance(Calendar,$H2840,B2841,"f",FALSE)</f>
        <v>59300</v>
      </c>
      <c r="I2841" s="177">
        <f>_xll.qlInterestRateIndexValueDate(Index1M,$H2841)</f>
        <v>59302</v>
      </c>
      <c r="J2841" s="182">
        <f>IFERROR(_xll.qlIndexFixing(Index1M,$H2841,TRUE,_xll.ohTrigger(RecalcTrigger,Trigger1M)),NA())</f>
        <v>1.1358111633232026E-2</v>
      </c>
      <c r="K2841" s="44">
        <f>IFERROR(_xll.qlIndexFixing(Index3M,H2841,TRUE,_xll.ohTrigger(RecalcTrigger,Trigger3M)),NA())</f>
        <v>1.1638841071647208E-2</v>
      </c>
      <c r="L2841" s="44">
        <f>IFERROR(_xll.qlIndexFixing(Index6M,$H2841,TRUE,_xll.ohTrigger(RecalcTrigger,Trigger6M)),NA())</f>
        <v>1.0233852608493835E-2</v>
      </c>
      <c r="M2841" s="183">
        <f>IFERROR(_xll.qlIndexFixing(Index1Y,$H2841,TRUE,_xll.ohTrigger(RecalcTrigger,Trigger1Y)),NA())</f>
        <v>1.1788632223561028E-2</v>
      </c>
      <c r="N2841" s="182">
        <f>IFERROR(_xll.qlIndexFixing(ONIndex1M,I2841,TRUE,_xll.ohTrigger(RecalcTrigger,Trigger1M)),NA())</f>
        <v>1.1354146586688429E-2</v>
      </c>
      <c r="O2841" s="44">
        <f>IFERROR(_xll.qlIndexFixing(ONIndex3M,I2841,TRUE,_xll.ohTrigger(RecalcTrigger,Trigger3M)),NA())</f>
        <v>1.1627778096219288E-2</v>
      </c>
      <c r="P2841" s="44">
        <f>IFERROR(_xll.qlIndexFixing(ONIndex6M,I2841,TRUE,_xll.ohTrigger(RecalcTrigger,Trigger6M)),NA())</f>
        <v>1.0361661059485883E-2</v>
      </c>
      <c r="Q2841" s="183">
        <f>IFERROR(_xll.qlIndexFixing(ONIndex1Y,I2841,TRUE,_xll.ohTrigger(RecalcTrigger,Trigger1Y)),NA())</f>
        <v>1.1732141173359523E-2</v>
      </c>
    </row>
    <row r="2842" spans="2:17" x14ac:dyDescent="0.2">
      <c r="B2842" s="39" t="s">
        <v>42</v>
      </c>
      <c r="D2842" s="42">
        <f>_xll.qlCalendarAdvance(Calendar,$D2841,B2842,"f",FALSE)</f>
        <v>59307</v>
      </c>
      <c r="E2842" s="177">
        <f>_xll.qlInterestRateIndexValueDate(IndexON,D2842)</f>
        <v>59307</v>
      </c>
      <c r="F2842" s="193">
        <f>IFERROR(_xll.qlIndexFixing(IndexON,D2842,TRUE,_xll.ohTrigger(RecalcTrigger,TriggerON)),NA())</f>
        <v>1.143265418319217E-2</v>
      </c>
      <c r="H2842" s="42">
        <f>_xll.qlCalendarAdvance(Calendar,$H2841,B2842,"f",FALSE)</f>
        <v>59307</v>
      </c>
      <c r="I2842" s="177">
        <f>_xll.qlInterestRateIndexValueDate(Index1M,$H2842)</f>
        <v>59309</v>
      </c>
      <c r="J2842" s="182">
        <f>IFERROR(_xll.qlIndexFixing(Index1M,$H2842,TRUE,_xll.ohTrigger(RecalcTrigger,Trigger1M)),NA())</f>
        <v>1.135717945572684E-2</v>
      </c>
      <c r="K2842" s="44">
        <f>IFERROR(_xll.qlIndexFixing(Index3M,H2842,TRUE,_xll.ohTrigger(RecalcTrigger,Trigger3M)),NA())</f>
        <v>1.163791854214659E-2</v>
      </c>
      <c r="L2842" s="44">
        <f>IFERROR(_xll.qlIndexFixing(Index6M,$H2842,TRUE,_xll.ohTrigger(RecalcTrigger,Trigger6M)),NA())</f>
        <v>1.0222294146165076E-2</v>
      </c>
      <c r="M2842" s="183">
        <f>IFERROR(_xll.qlIndexFixing(Index1Y,$H2842,TRUE,_xll.ohTrigger(RecalcTrigger,Trigger1Y)),NA())</f>
        <v>1.1788666541370115E-2</v>
      </c>
      <c r="N2842" s="182">
        <f>IFERROR(_xll.qlIndexFixing(ONIndex1M,I2842,TRUE,_xll.ohTrigger(RecalcTrigger,Trigger1M)),NA())</f>
        <v>1.1353144926573577E-2</v>
      </c>
      <c r="O2842" s="44">
        <f>IFERROR(_xll.qlIndexFixing(ONIndex3M,I2842,TRUE,_xll.ohTrigger(RecalcTrigger,Trigger3M)),NA())</f>
        <v>1.1626605273340473E-2</v>
      </c>
      <c r="P2842" s="44">
        <f>IFERROR(_xll.qlIndexFixing(ONIndex6M,I2842,TRUE,_xll.ohTrigger(RecalcTrigger,Trigger6M)),NA())</f>
        <v>1.0348118309204679E-2</v>
      </c>
      <c r="Q2842" s="183">
        <f>IFERROR(_xll.qlIndexFixing(ONIndex1Y,I2842,TRUE,_xll.ohTrigger(RecalcTrigger,Trigger1Y)),NA())</f>
        <v>1.173058877842692E-2</v>
      </c>
    </row>
    <row r="2843" spans="2:17" x14ac:dyDescent="0.2">
      <c r="B2843" s="39" t="s">
        <v>42</v>
      </c>
      <c r="D2843" s="42">
        <f>_xll.qlCalendarAdvance(Calendar,$D2842,B2843,"f",FALSE)</f>
        <v>59314</v>
      </c>
      <c r="E2843" s="177">
        <f>_xll.qlInterestRateIndexValueDate(IndexON,D2843)</f>
        <v>59314</v>
      </c>
      <c r="F2843" s="193">
        <f>IFERROR(_xll.qlIndexFixing(IndexON,D2843,TRUE,_xll.ohTrigger(RecalcTrigger,TriggerON)),NA())</f>
        <v>1.1432600380789637E-2</v>
      </c>
      <c r="H2843" s="42">
        <f>_xll.qlCalendarAdvance(Calendar,$H2842,B2843,"f",FALSE)</f>
        <v>59314</v>
      </c>
      <c r="I2843" s="177">
        <f>_xll.qlInterestRateIndexValueDate(Index1M,$H2843)</f>
        <v>59316</v>
      </c>
      <c r="J2843" s="182">
        <f>IFERROR(_xll.qlIndexFixing(Index1M,$H2843,TRUE,_xll.ohTrigger(RecalcTrigger,Trigger1M)),NA())</f>
        <v>1.1356290221777865E-2</v>
      </c>
      <c r="K2843" s="44">
        <f>IFERROR(_xll.qlIndexFixing(Index3M,H2843,TRUE,_xll.ohTrigger(RecalcTrigger,Trigger3M)),NA())</f>
        <v>1.1637038963541856E-2</v>
      </c>
      <c r="L2843" s="44">
        <f>IFERROR(_xll.qlIndexFixing(Index6M,$H2843,TRUE,_xll.ohTrigger(RecalcTrigger,Trigger6M)),NA())</f>
        <v>1.0210899599903704E-2</v>
      </c>
      <c r="M2843" s="183">
        <f>IFERROR(_xll.qlIndexFixing(Index1Y,$H2843,TRUE,_xll.ohTrigger(RecalcTrigger,Trigger1Y)),NA())</f>
        <v>1.1788764839333199E-2</v>
      </c>
      <c r="N2843" s="182">
        <f>IFERROR(_xll.qlIndexFixing(ONIndex1M,I2843,TRUE,_xll.ohTrigger(RecalcTrigger,Trigger1M)),NA())</f>
        <v>1.135218605726962E-2</v>
      </c>
      <c r="O2843" s="44">
        <f>IFERROR(_xll.qlIndexFixing(ONIndex3M,I2843,TRUE,_xll.ohTrigger(RecalcTrigger,Trigger3M)),NA())</f>
        <v>1.16254748798017E-2</v>
      </c>
      <c r="P2843" s="44">
        <f>IFERROR(_xll.qlIndexFixing(ONIndex6M,I2843,TRUE,_xll.ohTrigger(RecalcTrigger,Trigger6M)),NA())</f>
        <v>1.0334734998345141E-2</v>
      </c>
      <c r="Q2843" s="183">
        <f>IFERROR(_xll.qlIndexFixing(ONIndex1Y,I2843,TRUE,_xll.ohTrigger(RecalcTrigger,Trigger1Y)),NA())</f>
        <v>1.1729097161197188E-2</v>
      </c>
    </row>
    <row r="2844" spans="2:17" x14ac:dyDescent="0.2">
      <c r="B2844" s="39" t="s">
        <v>42</v>
      </c>
      <c r="D2844" s="42">
        <f>_xll.qlCalendarAdvance(Calendar,$D2843,B2844,"f",FALSE)</f>
        <v>59321</v>
      </c>
      <c r="E2844" s="177">
        <f>_xll.qlInterestRateIndexValueDate(IndexON,D2844)</f>
        <v>59321</v>
      </c>
      <c r="F2844" s="193">
        <f>IFERROR(_xll.qlIndexFixing(IndexON,D2844,TRUE,_xll.ohTrigger(RecalcTrigger,TriggerON)),NA())</f>
        <v>1.1432597616041207E-2</v>
      </c>
      <c r="H2844" s="42">
        <f>_xll.qlCalendarAdvance(Calendar,$H2843,B2844,"f",FALSE)</f>
        <v>59321</v>
      </c>
      <c r="I2844" s="177">
        <f>_xll.qlInterestRateIndexValueDate(Index1M,$H2844)</f>
        <v>59323</v>
      </c>
      <c r="J2844" s="182">
        <f>IFERROR(_xll.qlIndexFixing(Index1M,$H2844,TRUE,_xll.ohTrigger(RecalcTrigger,Trigger1M)),NA())</f>
        <v>1.1355443998816162E-2</v>
      </c>
      <c r="K2844" s="44">
        <f>IFERROR(_xll.qlIndexFixing(Index3M,H2844,TRUE,_xll.ohTrigger(RecalcTrigger,Trigger3M)),NA())</f>
        <v>1.1636202402699518E-2</v>
      </c>
      <c r="L2844" s="44">
        <f>IFERROR(_xll.qlIndexFixing(Index6M,$H2844,TRUE,_xll.ohTrigger(RecalcTrigger,Trigger6M)),NA())</f>
        <v>1.0201474318369673E-2</v>
      </c>
      <c r="M2844" s="183">
        <f>IFERROR(_xll.qlIndexFixing(Index1Y,$H2844,TRUE,_xll.ohTrigger(RecalcTrigger,Trigger1Y)),NA())</f>
        <v>1.1788927214927594E-2</v>
      </c>
      <c r="N2844" s="182">
        <f>IFERROR(_xll.qlIndexFixing(ONIndex1M,I2844,TRUE,_xll.ohTrigger(RecalcTrigger,Trigger1M)),NA())</f>
        <v>1.1351270046162654E-2</v>
      </c>
      <c r="O2844" s="44">
        <f>IFERROR(_xll.qlIndexFixing(ONIndex3M,I2844,TRUE,_xll.ohTrigger(RecalcTrigger,Trigger3M)),NA())</f>
        <v>1.1624386982029833E-2</v>
      </c>
      <c r="P2844" s="44">
        <f>IFERROR(_xll.qlIndexFixing(ONIndex6M,I2844,TRUE,_xll.ohTrigger(RecalcTrigger,Trigger6M)),NA())</f>
        <v>1.0321511408122319E-2</v>
      </c>
      <c r="Q2844" s="183">
        <f>IFERROR(_xll.qlIndexFixing(ONIndex1Y,I2844,TRUE,_xll.ohTrigger(RecalcTrigger,Trigger1Y)),NA())</f>
        <v>1.1727666417593596E-2</v>
      </c>
    </row>
    <row r="2845" spans="2:17" x14ac:dyDescent="0.2">
      <c r="B2845" s="39" t="s">
        <v>42</v>
      </c>
      <c r="D2845" s="42">
        <f>_xll.qlCalendarAdvance(Calendar,$D2844,B2845,"f",FALSE)</f>
        <v>59328</v>
      </c>
      <c r="E2845" s="177">
        <f>_xll.qlInterestRateIndexValueDate(IndexON,D2845)</f>
        <v>59328</v>
      </c>
      <c r="F2845" s="193">
        <f>IFERROR(_xll.qlIndexFixing(IndexON,D2845,TRUE,_xll.ohTrigger(RecalcTrigger,TriggerON)),NA())</f>
        <v>1.1432645968083577E-2</v>
      </c>
      <c r="H2845" s="42">
        <f>_xll.qlCalendarAdvance(Calendar,$H2844,B2845,"f",FALSE)</f>
        <v>59328</v>
      </c>
      <c r="I2845" s="177">
        <f>_xll.qlInterestRateIndexValueDate(Index1M,$H2845)</f>
        <v>59330</v>
      </c>
      <c r="J2845" s="182">
        <f>IFERROR(_xll.qlIndexFixing(Index1M,$H2845,TRUE,_xll.ohTrigger(RecalcTrigger,Trigger1M)),NA())</f>
        <v>1.1354640854275289E-2</v>
      </c>
      <c r="K2845" s="44">
        <f>IFERROR(_xll.qlIndexFixing(Index3M,H2845,TRUE,_xll.ohTrigger(RecalcTrigger,Trigger3M)),NA())</f>
        <v>1.1635408926492171E-2</v>
      </c>
      <c r="L2845" s="44">
        <f>IFERROR(_xll.qlIndexFixing(Index6M,$H2845,TRUE,_xll.ohTrigger(RecalcTrigger,Trigger6M)),NA())</f>
        <v>1.0190373850641714E-2</v>
      </c>
      <c r="M2845" s="183">
        <f>IFERROR(_xll.qlIndexFixing(Index1Y,$H2845,TRUE,_xll.ohTrigger(RecalcTrigger,Trigger1Y)),NA())</f>
        <v>1.1789153765643972E-2</v>
      </c>
      <c r="N2845" s="182">
        <f>IFERROR(_xll.qlIndexFixing(ONIndex1M,I2845,TRUE,_xll.ohTrigger(RecalcTrigger,Trigger1M)),NA())</f>
        <v>1.1350396960638776E-2</v>
      </c>
      <c r="O2845" s="44">
        <f>IFERROR(_xll.qlIndexFixing(ONIndex3M,I2845,TRUE,_xll.ohTrigger(RecalcTrigger,Trigger3M)),NA())</f>
        <v>1.1623341647011287E-2</v>
      </c>
      <c r="P2845" s="44">
        <f>IFERROR(_xll.qlIndexFixing(ONIndex6M,I2845,TRUE,_xll.ohTrigger(RecalcTrigger,Trigger6M)),NA())</f>
        <v>1.0308447819191713E-2</v>
      </c>
      <c r="Q2845" s="183">
        <f>IFERROR(_xll.qlIndexFixing(ONIndex1Y,I2845,TRUE,_xll.ohTrigger(RecalcTrigger,Trigger1Y)),NA())</f>
        <v>1.172629664401903E-2</v>
      </c>
    </row>
    <row r="2846" spans="2:17" x14ac:dyDescent="0.2">
      <c r="B2846" s="39" t="s">
        <v>42</v>
      </c>
      <c r="D2846" s="42">
        <f>_xll.qlCalendarAdvance(Calendar,$D2845,B2846,"f",FALSE)</f>
        <v>59335</v>
      </c>
      <c r="E2846" s="177">
        <f>_xll.qlInterestRateIndexValueDate(IndexON,D2846)</f>
        <v>59335</v>
      </c>
      <c r="F2846" s="193">
        <f>IFERROR(_xll.qlIndexFixing(IndexON,D2846,TRUE,_xll.ohTrigger(RecalcTrigger,TriggerON)),NA())</f>
        <v>1.1432745516453124E-2</v>
      </c>
      <c r="H2846" s="42">
        <f>_xll.qlCalendarAdvance(Calendar,$H2845,B2846,"f",FALSE)</f>
        <v>59335</v>
      </c>
      <c r="I2846" s="177">
        <f>_xll.qlInterestRateIndexValueDate(Index1M,$H2846)</f>
        <v>59337</v>
      </c>
      <c r="J2846" s="182">
        <f>IFERROR(_xll.qlIndexFixing(Index1M,$H2846,TRUE,_xll.ohTrigger(RecalcTrigger,Trigger1M)),NA())</f>
        <v>1.1353880855581311E-2</v>
      </c>
      <c r="K2846" s="44">
        <f>IFERROR(_xll.qlIndexFixing(Index3M,H2846,TRUE,_xll.ohTrigger(RecalcTrigger,Trigger3M)),NA())</f>
        <v>1.163465860179067E-2</v>
      </c>
      <c r="L2846" s="44">
        <f>IFERROR(_xll.qlIndexFixing(Index6M,$H2846,TRUE,_xll.ohTrigger(RecalcTrigger,Trigger6M)),NA())</f>
        <v>1.0179438063112412E-2</v>
      </c>
      <c r="M2846" s="183">
        <f>IFERROR(_xll.qlIndexFixing(Index1Y,$H2846,TRUE,_xll.ohTrigger(RecalcTrigger,Trigger1Y)),NA())</f>
        <v>1.1789444588984614E-2</v>
      </c>
      <c r="N2846" s="182">
        <f>IFERROR(_xll.qlIndexFixing(ONIndex1M,I2846,TRUE,_xll.ohTrigger(RecalcTrigger,Trigger1M)),NA())</f>
        <v>1.1349566868243954E-2</v>
      </c>
      <c r="O2846" s="44">
        <f>IFERROR(_xll.qlIndexFixing(ONIndex3M,I2846,TRUE,_xll.ohTrigger(RecalcTrigger,Trigger3M)),NA())</f>
        <v>1.1622338941332799E-2</v>
      </c>
      <c r="P2846" s="44">
        <f>IFERROR(_xll.qlIndexFixing(ONIndex6M,I2846,TRUE,_xll.ohTrigger(RecalcTrigger,Trigger6M)),NA())</f>
        <v>1.0295544512928245E-2</v>
      </c>
      <c r="Q2846" s="183">
        <f>IFERROR(_xll.qlIndexFixing(ONIndex1Y,I2846,TRUE,_xll.ohTrigger(RecalcTrigger,Trigger1Y)),NA())</f>
        <v>1.172498793695631E-2</v>
      </c>
    </row>
    <row r="2847" spans="2:17" x14ac:dyDescent="0.2">
      <c r="B2847" s="39" t="s">
        <v>42</v>
      </c>
      <c r="D2847" s="42">
        <f>_xll.qlCalendarAdvance(Calendar,$D2846,B2847,"f",FALSE)</f>
        <v>59342</v>
      </c>
      <c r="E2847" s="177">
        <f>_xll.qlInterestRateIndexValueDate(IndexON,D2847)</f>
        <v>59342</v>
      </c>
      <c r="F2847" s="193">
        <f>IFERROR(_xll.qlIndexFixing(IndexON,D2847,TRUE,_xll.ohTrigger(RecalcTrigger,TriggerON)),NA())</f>
        <v>1.1432896340366483E-2</v>
      </c>
      <c r="H2847" s="42">
        <f>_xll.qlCalendarAdvance(Calendar,$H2846,B2847,"f",FALSE)</f>
        <v>59342</v>
      </c>
      <c r="I2847" s="177">
        <f>_xll.qlInterestRateIndexValueDate(Index1M,$H2847)</f>
        <v>59344</v>
      </c>
      <c r="J2847" s="182">
        <f>IFERROR(_xll.qlIndexFixing(Index1M,$H2847,TRUE,_xll.ohTrigger(RecalcTrigger,Trigger1M)),NA())</f>
        <v>1.1353164070170285E-2</v>
      </c>
      <c r="K2847" s="44">
        <f>IFERROR(_xll.qlIndexFixing(Index3M,H2847,TRUE,_xll.ohTrigger(RecalcTrigger,Trigger3M)),NA())</f>
        <v>1.1633951495469348E-2</v>
      </c>
      <c r="L2847" s="44">
        <f>IFERROR(_xll.qlIndexFixing(Index6M,$H2847,TRUE,_xll.ohTrigger(RecalcTrigger,Trigger6M)),NA())</f>
        <v>1.016866723554574E-2</v>
      </c>
      <c r="M2847" s="183">
        <f>IFERROR(_xll.qlIndexFixing(Index1Y,$H2847,TRUE,_xll.ohTrigger(RecalcTrigger,Trigger1Y)),NA())</f>
        <v>1.1789799782464723E-2</v>
      </c>
      <c r="N2847" s="182">
        <f>IFERROR(_xll.qlIndexFixing(ONIndex1M,I2847,TRUE,_xll.ohTrigger(RecalcTrigger,Trigger1M)),NA())</f>
        <v>1.1348779835964606E-2</v>
      </c>
      <c r="O2847" s="44">
        <f>IFERROR(_xll.qlIndexFixing(ONIndex3M,I2847,TRUE,_xll.ohTrigger(RecalcTrigger,Trigger3M)),NA())</f>
        <v>1.1621378931820914E-2</v>
      </c>
      <c r="P2847" s="44">
        <f>IFERROR(_xll.qlIndexFixing(ONIndex6M,I2847,TRUE,_xll.ohTrigger(RecalcTrigger,Trigger6M)),NA())</f>
        <v>1.0282801770307159E-2</v>
      </c>
      <c r="Q2847" s="183">
        <f>IFERROR(_xll.qlIndexFixing(ONIndex1Y,I2847,TRUE,_xll.ohTrigger(RecalcTrigger,Trigger1Y)),NA())</f>
        <v>1.1723740392728388E-2</v>
      </c>
    </row>
    <row r="2848" spans="2:17" x14ac:dyDescent="0.2">
      <c r="B2848" s="39" t="s">
        <v>42</v>
      </c>
      <c r="D2848" s="42">
        <f>_xll.qlCalendarAdvance(Calendar,$D2847,B2848,"f",FALSE)</f>
        <v>59349</v>
      </c>
      <c r="E2848" s="177">
        <f>_xll.qlInterestRateIndexValueDate(IndexON,D2848)</f>
        <v>59349</v>
      </c>
      <c r="F2848" s="193">
        <f>IFERROR(_xll.qlIndexFixing(IndexON,D2848,TRUE,_xll.ohTrigger(RecalcTrigger,TriggerON)),NA())</f>
        <v>1.1433098519120222E-2</v>
      </c>
      <c r="H2848" s="42">
        <f>_xll.qlCalendarAdvance(Calendar,$H2847,B2848,"f",FALSE)</f>
        <v>59349</v>
      </c>
      <c r="I2848" s="177">
        <f>_xll.qlInterestRateIndexValueDate(Index1M,$H2848)</f>
        <v>59351</v>
      </c>
      <c r="J2848" s="182">
        <f>IFERROR(_xll.qlIndexFixing(Index1M,$H2848,TRUE,_xll.ohTrigger(RecalcTrigger,Trigger1M)),NA())</f>
        <v>1.135249056547577E-2</v>
      </c>
      <c r="K2848" s="44">
        <f>IFERROR(_xll.qlIndexFixing(Index3M,H2848,TRUE,_xll.ohTrigger(RecalcTrigger,Trigger3M)),NA())</f>
        <v>1.1633287674403405E-2</v>
      </c>
      <c r="L2848" s="44">
        <f>IFERROR(_xll.qlIndexFixing(Index6M,$H2848,TRUE,_xll.ohTrigger(RecalcTrigger,Trigger6M)),NA())</f>
        <v>1.0158061647740612E-2</v>
      </c>
      <c r="M2848" s="183">
        <f>IFERROR(_xll.qlIndexFixing(Index1Y,$H2848,TRUE,_xll.ohTrigger(RecalcTrigger,Trigger1Y)),NA())</f>
        <v>1.1790219443611543E-2</v>
      </c>
      <c r="N2848" s="182">
        <f>IFERROR(_xll.qlIndexFixing(ONIndex1M,I2848,TRUE,_xll.ohTrigger(RecalcTrigger,Trigger1M)),NA())</f>
        <v>1.1348035931426637E-2</v>
      </c>
      <c r="O2848" s="44">
        <f>IFERROR(_xll.qlIndexFixing(ONIndex3M,I2848,TRUE,_xll.ohTrigger(RecalcTrigger,Trigger3M)),NA())</f>
        <v>1.1620461684902494E-2</v>
      </c>
      <c r="P2848" s="44">
        <f>IFERROR(_xll.qlIndexFixing(ONIndex6M,I2848,TRUE,_xll.ohTrigger(RecalcTrigger,Trigger6M)),NA())</f>
        <v>1.0270219872223763E-2</v>
      </c>
      <c r="Q2848" s="183">
        <f>IFERROR(_xll.qlIndexFixing(ONIndex1Y,I2848,TRUE,_xll.ohTrigger(RecalcTrigger,Trigger1Y)),NA())</f>
        <v>1.1722554107338468E-2</v>
      </c>
    </row>
    <row r="2849" spans="2:17" x14ac:dyDescent="0.2">
      <c r="B2849" s="39" t="s">
        <v>42</v>
      </c>
      <c r="D2849" s="42">
        <f>_xll.qlCalendarAdvance(Calendar,$D2848,B2849,"f",FALSE)</f>
        <v>59356</v>
      </c>
      <c r="E2849" s="177">
        <f>_xll.qlInterestRateIndexValueDate(IndexON,D2849)</f>
        <v>59356</v>
      </c>
      <c r="F2849" s="193">
        <f>IFERROR(_xll.qlIndexFixing(IndexON,D2849,TRUE,_xll.ohTrigger(RecalcTrigger,TriggerON)),NA())</f>
        <v>1.1433352132330654E-2</v>
      </c>
      <c r="H2849" s="42">
        <f>_xll.qlCalendarAdvance(Calendar,$H2848,B2849,"f",FALSE)</f>
        <v>59356</v>
      </c>
      <c r="I2849" s="177">
        <f>_xll.qlInterestRateIndexValueDate(Index1M,$H2849)</f>
        <v>59358</v>
      </c>
      <c r="J2849" s="182">
        <f>IFERROR(_xll.qlIndexFixing(Index1M,$H2849,TRUE,_xll.ohTrigger(RecalcTrigger,Trigger1M)),NA())</f>
        <v>1.1351860408933823E-2</v>
      </c>
      <c r="K2849" s="44">
        <f>IFERROR(_xll.qlIndexFixing(Index3M,H2849,TRUE,_xll.ohTrigger(RecalcTrigger,Trigger3M)),NA())</f>
        <v>1.1632667205469783E-2</v>
      </c>
      <c r="L2849" s="44">
        <f>IFERROR(_xll.qlIndexFixing(Index6M,$H2849,TRUE,_xll.ohTrigger(RecalcTrigger,Trigger6M)),NA())</f>
        <v>1.0145990222307848E-2</v>
      </c>
      <c r="M2849" s="183">
        <f>IFERROR(_xll.qlIndexFixing(Index1Y,$H2849,TRUE,_xll.ohTrigger(RecalcTrigger,Trigger1Y)),NA())</f>
        <v>1.179070366996568E-2</v>
      </c>
      <c r="N2849" s="182">
        <f>IFERROR(_xll.qlIndexFixing(ONIndex1M,I2849,TRUE,_xll.ohTrigger(RecalcTrigger,Trigger1M)),NA())</f>
        <v>1.1347335222016142E-2</v>
      </c>
      <c r="O2849" s="44">
        <f>IFERROR(_xll.qlIndexFixing(ONIndex3M,I2849,TRUE,_xll.ohTrigger(RecalcTrigger,Trigger3M)),NA())</f>
        <v>1.1619587267643894E-2</v>
      </c>
      <c r="P2849" s="44">
        <f>IFERROR(_xll.qlIndexFixing(ONIndex6M,I2849,TRUE,_xll.ohTrigger(RecalcTrigger,Trigger6M)),NA())</f>
        <v>1.025779909981317E-2</v>
      </c>
      <c r="Q2849" s="183">
        <f>IFERROR(_xll.qlIndexFixing(ONIndex1Y,I2849,TRUE,_xll.ohTrigger(RecalcTrigger,Trigger1Y)),NA())</f>
        <v>1.1721429177349307E-2</v>
      </c>
    </row>
    <row r="2850" spans="2:17" x14ac:dyDescent="0.2">
      <c r="B2850" s="39" t="s">
        <v>42</v>
      </c>
      <c r="D2850" s="42">
        <f>_xll.qlCalendarAdvance(Calendar,$D2849,B2850,"f",FALSE)</f>
        <v>59363</v>
      </c>
      <c r="E2850" s="177">
        <f>_xll.qlInterestRateIndexValueDate(IndexON,D2850)</f>
        <v>59363</v>
      </c>
      <c r="F2850" s="193">
        <f>IFERROR(_xll.qlIndexFixing(IndexON,D2850,TRUE,_xll.ohTrigger(RecalcTrigger,TriggerON)),NA())</f>
        <v>1.1433657258894669E-2</v>
      </c>
      <c r="H2850" s="42">
        <f>_xll.qlCalendarAdvance(Calendar,$H2849,B2850,"f",FALSE)</f>
        <v>59363</v>
      </c>
      <c r="I2850" s="177">
        <f>_xll.qlInterestRateIndexValueDate(Index1M,$H2850)</f>
        <v>59365</v>
      </c>
      <c r="J2850" s="182">
        <f>IFERROR(_xll.qlIndexFixing(Index1M,$H2850,TRUE,_xll.ohTrigger(RecalcTrigger,Trigger1M)),NA())</f>
        <v>1.1351273667975503E-2</v>
      </c>
      <c r="K2850" s="44">
        <f>IFERROR(_xll.qlIndexFixing(Index3M,H2850,TRUE,_xll.ohTrigger(RecalcTrigger,Trigger3M)),NA())</f>
        <v>1.1632090155544547E-2</v>
      </c>
      <c r="L2850" s="44">
        <f>IFERROR(_xll.qlIndexFixing(Index6M,$H2850,TRUE,_xll.ohTrigger(RecalcTrigger,Trigger6M)),NA())</f>
        <v>1.0135750920543958E-2</v>
      </c>
      <c r="M2850" s="183">
        <f>IFERROR(_xll.qlIndexFixing(Index1Y,$H2850,TRUE,_xll.ohTrigger(RecalcTrigger,Trigger1Y)),NA())</f>
        <v>1.1791252559080442E-2</v>
      </c>
      <c r="N2850" s="182">
        <f>IFERROR(_xll.qlIndexFixing(ONIndex1M,I2850,TRUE,_xll.ohTrigger(RecalcTrigger,Trigger1M)),NA())</f>
        <v>1.1346677775119218E-2</v>
      </c>
      <c r="O2850" s="44">
        <f>IFERROR(_xll.qlIndexFixing(ONIndex3M,I2850,TRUE,_xll.ohTrigger(RecalcTrigger,Trigger3M)),NA())</f>
        <v>1.1618755746471976E-2</v>
      </c>
      <c r="P2850" s="44">
        <f>IFERROR(_xll.qlIndexFixing(ONIndex6M,I2850,TRUE,_xll.ohTrigger(RecalcTrigger,Trigger6M)),NA())</f>
        <v>1.0245539734050624E-2</v>
      </c>
      <c r="Q2850" s="183">
        <f>IFERROR(_xll.qlIndexFixing(ONIndex1Y,I2850,TRUE,_xll.ohTrigger(RecalcTrigger,Trigger1Y)),NA())</f>
        <v>1.1720365699163793E-2</v>
      </c>
    </row>
    <row r="2851" spans="2:17" x14ac:dyDescent="0.2">
      <c r="B2851" s="39" t="s">
        <v>42</v>
      </c>
      <c r="D2851" s="42">
        <f>_xll.qlCalendarAdvance(Calendar,$D2850,B2851,"f",FALSE)</f>
        <v>59370</v>
      </c>
      <c r="E2851" s="177">
        <f>_xll.qlInterestRateIndexValueDate(IndexON,D2851)</f>
        <v>59370</v>
      </c>
      <c r="F2851" s="193">
        <f>IFERROR(_xll.qlIndexFixing(IndexON,D2851,TRUE,_xll.ohTrigger(RecalcTrigger,TriggerON)),NA())</f>
        <v>1.1434013978748325E-2</v>
      </c>
      <c r="H2851" s="42">
        <f>_xll.qlCalendarAdvance(Calendar,$H2850,B2851,"f",FALSE)</f>
        <v>59370</v>
      </c>
      <c r="I2851" s="177">
        <f>_xll.qlInterestRateIndexValueDate(Index1M,$H2851)</f>
        <v>59372</v>
      </c>
      <c r="J2851" s="182">
        <f>IFERROR(_xll.qlIndexFixing(Index1M,$H2851,TRUE,_xll.ohTrigger(RecalcTrigger,Trigger1M)),NA())</f>
        <v>1.1350730410036869E-2</v>
      </c>
      <c r="K2851" s="44">
        <f>IFERROR(_xll.qlIndexFixing(Index3M,H2851,TRUE,_xll.ohTrigger(RecalcTrigger,Trigger3M)),NA())</f>
        <v>1.1631556591508116E-2</v>
      </c>
      <c r="L2851" s="44">
        <f>IFERROR(_xll.qlIndexFixing(Index6M,$H2851,TRUE,_xll.ohTrigger(RecalcTrigger,Trigger6M)),NA())</f>
        <v>1.0125677772998195E-2</v>
      </c>
      <c r="M2851" s="183">
        <f>IFERROR(_xll.qlIndexFixing(Index1Y,$H2851,TRUE,_xll.ohTrigger(RecalcTrigger,Trigger1Y)),NA())</f>
        <v>1.1791866208521401E-2</v>
      </c>
      <c r="N2851" s="182">
        <f>IFERROR(_xll.qlIndexFixing(ONIndex1M,I2851,TRUE,_xll.ohTrigger(RecalcTrigger,Trigger1M)),NA())</f>
        <v>1.1346063658121963E-2</v>
      </c>
      <c r="O2851" s="44">
        <f>IFERROR(_xll.qlIndexFixing(ONIndex3M,I2851,TRUE,_xll.ohTrigger(RecalcTrigger,Trigger3M)),NA())</f>
        <v>1.1617967188213285E-2</v>
      </c>
      <c r="P2851" s="44">
        <f>IFERROR(_xll.qlIndexFixing(ONIndex6M,I2851,TRUE,_xll.ohTrigger(RecalcTrigger,Trigger6M)),NA())</f>
        <v>1.0233442055991304E-2</v>
      </c>
      <c r="Q2851" s="183">
        <f>IFERROR(_xll.qlIndexFixing(ONIndex1Y,I2851,TRUE,_xll.ohTrigger(RecalcTrigger,Trigger1Y)),NA())</f>
        <v>1.1719363768785129E-2</v>
      </c>
    </row>
    <row r="2852" spans="2:17" x14ac:dyDescent="0.2">
      <c r="B2852" s="39" t="s">
        <v>42</v>
      </c>
      <c r="D2852" s="42">
        <f>_xll.qlCalendarAdvance(Calendar,$D2851,B2852,"f",FALSE)</f>
        <v>59377</v>
      </c>
      <c r="E2852" s="177">
        <f>_xll.qlInterestRateIndexValueDate(IndexON,D2852)</f>
        <v>59377</v>
      </c>
      <c r="F2852" s="193">
        <f>IFERROR(_xll.qlIndexFixing(IndexON,D2852,TRUE,_xll.ohTrigger(RecalcTrigger,TriggerON)),NA())</f>
        <v>1.1434422370708575E-2</v>
      </c>
      <c r="H2852" s="42">
        <f>_xll.qlCalendarAdvance(Calendar,$H2851,B2852,"f",FALSE)</f>
        <v>59377</v>
      </c>
      <c r="I2852" s="177">
        <f>_xll.qlInterestRateIndexValueDate(Index1M,$H2852)</f>
        <v>59379</v>
      </c>
      <c r="J2852" s="182">
        <f>IFERROR(_xll.qlIndexFixing(Index1M,$H2852,TRUE,_xll.ohTrigger(RecalcTrigger,Trigger1M)),NA())</f>
        <v>1.1350230702553976E-2</v>
      </c>
      <c r="K2852" s="44">
        <f>IFERROR(_xll.qlIndexFixing(Index3M,H2852,TRUE,_xll.ohTrigger(RecalcTrigger,Trigger3M)),NA())</f>
        <v>1.1631066580240032E-2</v>
      </c>
      <c r="L2852" s="44">
        <f>IFERROR(_xll.qlIndexFixing(Index6M,$H2852,TRUE,_xll.ohTrigger(RecalcTrigger,Trigger6M)),NA())</f>
        <v>1.0115771059601474E-2</v>
      </c>
      <c r="M2852" s="183">
        <f>IFERROR(_xll.qlIndexFixing(Index1Y,$H2852,TRUE,_xll.ohTrigger(RecalcTrigger,Trigger1Y)),NA())</f>
        <v>1.1792544715866833E-2</v>
      </c>
      <c r="N2852" s="182">
        <f>IFERROR(_xll.qlIndexFixing(ONIndex1M,I2852,TRUE,_xll.ohTrigger(RecalcTrigger,Trigger1M)),NA())</f>
        <v>1.1345492938250601E-2</v>
      </c>
      <c r="O2852" s="44">
        <f>IFERROR(_xll.qlIndexFixing(ONIndex3M,I2852,TRUE,_xll.ohTrigger(RecalcTrigger,Trigger3M)),NA())</f>
        <v>1.1617221659454557E-2</v>
      </c>
      <c r="P2852" s="44">
        <f>IFERROR(_xll.qlIndexFixing(ONIndex6M,I2852,TRUE,_xll.ohTrigger(RecalcTrigger,Trigger6M)),NA())</f>
        <v>1.0221506346770326E-2</v>
      </c>
      <c r="Q2852" s="183">
        <f>IFERROR(_xll.qlIndexFixing(ONIndex1Y,I2852,TRUE,_xll.ohTrigger(RecalcTrigger,Trigger1Y)),NA())</f>
        <v>1.1718423482776075E-2</v>
      </c>
    </row>
    <row r="2853" spans="2:17" x14ac:dyDescent="0.2">
      <c r="B2853" s="39" t="s">
        <v>42</v>
      </c>
      <c r="D2853" s="42">
        <f>_xll.qlCalendarAdvance(Calendar,$D2852,B2853,"f",FALSE)</f>
        <v>59384</v>
      </c>
      <c r="E2853" s="177">
        <f>_xll.qlInterestRateIndexValueDate(IndexON,D2853)</f>
        <v>59384</v>
      </c>
      <c r="F2853" s="193">
        <f>IFERROR(_xll.qlIndexFixing(IndexON,D2853,TRUE,_xll.ohTrigger(RecalcTrigger,TriggerON)),NA())</f>
        <v>1.1434882514471667E-2</v>
      </c>
      <c r="H2853" s="42">
        <f>_xll.qlCalendarAdvance(Calendar,$H2852,B2853,"f",FALSE)</f>
        <v>59384</v>
      </c>
      <c r="I2853" s="177">
        <f>_xll.qlInterestRateIndexValueDate(Index1M,$H2853)</f>
        <v>59386</v>
      </c>
      <c r="J2853" s="182">
        <f>IFERROR(_xll.qlIndexFixing(Index1M,$H2853,TRUE,_xll.ohTrigger(RecalcTrigger,Trigger1M)),NA())</f>
        <v>1.1349774612960384E-2</v>
      </c>
      <c r="K2853" s="44">
        <f>IFERROR(_xll.qlIndexFixing(Index3M,H2853,TRUE,_xll.ohTrigger(RecalcTrigger,Trigger3M)),NA())</f>
        <v>1.1630620188624187E-2</v>
      </c>
      <c r="L2853" s="44">
        <f>IFERROR(_xll.qlIndexFixing(Index6M,$H2853,TRUE,_xll.ohTrigger(RecalcTrigger,Trigger6M)),NA())</f>
        <v>1.0106031060322963E-2</v>
      </c>
      <c r="M2853" s="183">
        <f>IFERROR(_xll.qlIndexFixing(Index1Y,$H2853,TRUE,_xll.ohTrigger(RecalcTrigger,Trigger1Y)),NA())</f>
        <v>1.179328817870859E-2</v>
      </c>
      <c r="N2853" s="182">
        <f>IFERROR(_xll.qlIndexFixing(ONIndex1M,I2853,TRUE,_xll.ohTrigger(RecalcTrigger,Trigger1M)),NA())</f>
        <v>1.1344965682971164E-2</v>
      </c>
      <c r="O2853" s="44">
        <f>IFERROR(_xll.qlIndexFixing(ONIndex3M,I2853,TRUE,_xll.ohTrigger(RecalcTrigger,Trigger3M)),NA())</f>
        <v>1.1616519227022337E-2</v>
      </c>
      <c r="P2853" s="44">
        <f>IFERROR(_xll.qlIndexFixing(ONIndex6M,I2853,TRUE,_xll.ohTrigger(RecalcTrigger,Trigger6M)),NA())</f>
        <v>1.0209732887282996E-2</v>
      </c>
      <c r="Q2853" s="183">
        <f>IFERROR(_xll.qlIndexFixing(ONIndex1Y,I2853,TRUE,_xll.ohTrigger(RecalcTrigger,Trigger1Y)),NA())</f>
        <v>1.171754493721977E-2</v>
      </c>
    </row>
    <row r="2854" spans="2:17" x14ac:dyDescent="0.2">
      <c r="B2854" s="39" t="s">
        <v>42</v>
      </c>
      <c r="D2854" s="42">
        <f>_xll.qlCalendarAdvance(Calendar,$D2853,B2854,"f",FALSE)</f>
        <v>59391</v>
      </c>
      <c r="E2854" s="177">
        <f>_xll.qlInterestRateIndexValueDate(IndexON,D2854)</f>
        <v>59391</v>
      </c>
      <c r="F2854" s="193">
        <f>IFERROR(_xll.qlIndexFixing(IndexON,D2854,TRUE,_xll.ohTrigger(RecalcTrigger,TriggerON)),NA())</f>
        <v>1.14353944891743E-2</v>
      </c>
      <c r="H2854" s="42">
        <f>_xll.qlCalendarAdvance(Calendar,$H2853,B2854,"f",FALSE)</f>
        <v>59391</v>
      </c>
      <c r="I2854" s="177">
        <f>_xll.qlInterestRateIndexValueDate(Index1M,$H2854)</f>
        <v>59393</v>
      </c>
      <c r="J2854" s="182">
        <f>IFERROR(_xll.qlIndexFixing(Index1M,$H2854,TRUE,_xll.ohTrigger(RecalcTrigger,Trigger1M)),NA())</f>
        <v>1.1349362208694647E-2</v>
      </c>
      <c r="K2854" s="44">
        <f>IFERROR(_xll.qlIndexFixing(Index3M,H2854,TRUE,_xll.ohTrigger(RecalcTrigger,Trigger3M)),NA())</f>
        <v>1.1630217483541863E-2</v>
      </c>
      <c r="L2854" s="44">
        <f>IFERROR(_xll.qlIndexFixing(Index6M,$H2854,TRUE,_xll.ohTrigger(RecalcTrigger,Trigger6M)),NA())</f>
        <v>1.0096458055167928E-2</v>
      </c>
      <c r="M2854" s="183">
        <f>IFERROR(_xll.qlIndexFixing(Index1Y,$H2854,TRUE,_xll.ohTrigger(RecalcTrigger,Trigger1Y)),NA())</f>
        <v>1.1794096694651224E-2</v>
      </c>
      <c r="N2854" s="182">
        <f>IFERROR(_xll.qlIndexFixing(ONIndex1M,I2854,TRUE,_xll.ohTrigger(RecalcTrigger,Trigger1M)),NA())</f>
        <v>1.134448195966975E-2</v>
      </c>
      <c r="O2854" s="44">
        <f>IFERROR(_xll.qlIndexFixing(ONIndex3M,I2854,TRUE,_xll.ohTrigger(RecalcTrigger,Trigger3M)),NA())</f>
        <v>1.1615859957663233E-2</v>
      </c>
      <c r="P2854" s="44">
        <f>IFERROR(_xll.qlIndexFixing(ONIndex6M,I2854,TRUE,_xll.ohTrigger(RecalcTrigger,Trigger6M)),NA())</f>
        <v>1.019812195866443E-2</v>
      </c>
      <c r="Q2854" s="183">
        <f>IFERROR(_xll.qlIndexFixing(ONIndex1Y,I2854,TRUE,_xll.ohTrigger(RecalcTrigger,Trigger1Y)),NA())</f>
        <v>1.1716728228678974E-2</v>
      </c>
    </row>
    <row r="2855" spans="2:17" x14ac:dyDescent="0.2">
      <c r="B2855" s="39" t="s">
        <v>42</v>
      </c>
      <c r="D2855" s="42">
        <f>_xll.qlCalendarAdvance(Calendar,$D2854,B2855,"f",FALSE)</f>
        <v>59398</v>
      </c>
      <c r="E2855" s="177">
        <f>_xll.qlInterestRateIndexValueDate(IndexON,D2855)</f>
        <v>59398</v>
      </c>
      <c r="F2855" s="193">
        <f>IFERROR(_xll.qlIndexFixing(IndexON,D2855,TRUE,_xll.ohTrigger(RecalcTrigger,TriggerON)),NA())</f>
        <v>1.1435958374192978E-2</v>
      </c>
      <c r="H2855" s="42">
        <f>_xll.qlCalendarAdvance(Calendar,$H2854,B2855,"f",FALSE)</f>
        <v>59398</v>
      </c>
      <c r="I2855" s="177">
        <f>_xll.qlInterestRateIndexValueDate(Index1M,$H2855)</f>
        <v>59400</v>
      </c>
      <c r="J2855" s="182">
        <f>IFERROR(_xll.qlIndexFixing(Index1M,$H2855,TRUE,_xll.ohTrigger(RecalcTrigger,Trigger1M)),NA())</f>
        <v>1.1348993557195319E-2</v>
      </c>
      <c r="K2855" s="44">
        <f>IFERROR(_xll.qlIndexFixing(Index3M,H2855,TRUE,_xll.ohTrigger(RecalcTrigger,Trigger3M)),NA())</f>
        <v>1.1629858531878687E-2</v>
      </c>
      <c r="L2855" s="44">
        <f>IFERROR(_xll.qlIndexFixing(Index6M,$H2855,TRUE,_xll.ohTrigger(RecalcTrigger,Trigger6M)),NA())</f>
        <v>1.0087052324179025E-2</v>
      </c>
      <c r="M2855" s="183">
        <f>IFERROR(_xll.qlIndexFixing(Index1Y,$H2855,TRUE,_xll.ohTrigger(RecalcTrigger,Trigger1Y)),NA())</f>
        <v>1.1794970361312213E-2</v>
      </c>
      <c r="N2855" s="182">
        <f>IFERROR(_xll.qlIndexFixing(ONIndex1M,I2855,TRUE,_xll.ohTrigger(RecalcTrigger,Trigger1M)),NA())</f>
        <v>1.1344041835732455E-2</v>
      </c>
      <c r="O2855" s="44">
        <f>IFERROR(_xll.qlIndexFixing(ONIndex3M,I2855,TRUE,_xll.ohTrigger(RecalcTrigger,Trigger3M)),NA())</f>
        <v>1.1615243917804108E-2</v>
      </c>
      <c r="P2855" s="44">
        <f>IFERROR(_xll.qlIndexFixing(ONIndex6M,I2855,TRUE,_xll.ohTrigger(RecalcTrigger,Trigger6M)),NA())</f>
        <v>1.0186673841889871E-2</v>
      </c>
      <c r="Q2855" s="183">
        <f>IFERROR(_xll.qlIndexFixing(ONIndex1Y,I2855,TRUE,_xll.ohTrigger(RecalcTrigger,Trigger1Y)),NA())</f>
        <v>1.1715973453316764E-2</v>
      </c>
    </row>
    <row r="2856" spans="2:17" x14ac:dyDescent="0.2">
      <c r="B2856" s="39" t="s">
        <v>42</v>
      </c>
      <c r="D2856" s="42">
        <f>_xll.qlCalendarAdvance(Calendar,$D2855,B2856,"f",FALSE)</f>
        <v>59405</v>
      </c>
      <c r="E2856" s="177">
        <f>_xll.qlInterestRateIndexValueDate(IndexON,D2856)</f>
        <v>59405</v>
      </c>
      <c r="F2856" s="193">
        <f>IFERROR(_xll.qlIndexFixing(IndexON,D2856,TRUE,_xll.ohTrigger(RecalcTrigger,TriggerON)),NA())</f>
        <v>1.1436574248984144E-2</v>
      </c>
      <c r="H2856" s="42">
        <f>_xll.qlCalendarAdvance(Calendar,$H2855,B2856,"f",FALSE)</f>
        <v>59405</v>
      </c>
      <c r="I2856" s="177">
        <f>_xll.qlInterestRateIndexValueDate(Index1M,$H2856)</f>
        <v>59407</v>
      </c>
      <c r="J2856" s="182">
        <f>IFERROR(_xll.qlIndexFixing(Index1M,$H2856,TRUE,_xll.ohTrigger(RecalcTrigger,Trigger1M)),NA())</f>
        <v>1.1348668725893463E-2</v>
      </c>
      <c r="K2856" s="44">
        <f>IFERROR(_xll.qlIndexFixing(Index3M,H2856,TRUE,_xll.ohTrigger(RecalcTrigger,Trigger3M)),NA())</f>
        <v>1.1629543400521157E-2</v>
      </c>
      <c r="L2856" s="44">
        <f>IFERROR(_xll.qlIndexFixing(Index6M,$H2856,TRUE,_xll.ohTrigger(RecalcTrigger,Trigger6M)),NA())</f>
        <v>1.0077814147436297E-2</v>
      </c>
      <c r="M2856" s="183">
        <f>IFERROR(_xll.qlIndexFixing(Index1Y,$H2856,TRUE,_xll.ohTrigger(RecalcTrigger,Trigger1Y)),NA())</f>
        <v>1.1795909276321953E-2</v>
      </c>
      <c r="N2856" s="182">
        <f>IFERROR(_xll.qlIndexFixing(ONIndex1M,I2856,TRUE,_xll.ohTrigger(RecalcTrigger,Trigger1M)),NA())</f>
        <v>1.1343645378465439E-2</v>
      </c>
      <c r="O2856" s="44">
        <f>IFERROR(_xll.qlIndexFixing(ONIndex3M,I2856,TRUE,_xll.ohTrigger(RecalcTrigger,Trigger3M)),NA())</f>
        <v>1.1614671174431379E-2</v>
      </c>
      <c r="P2856" s="44">
        <f>IFERROR(_xll.qlIndexFixing(ONIndex6M,I2856,TRUE,_xll.ohTrigger(RecalcTrigger,Trigger6M)),NA())</f>
        <v>1.0175388818014497E-2</v>
      </c>
      <c r="Q2856" s="183">
        <f>IFERROR(_xll.qlIndexFixing(ONIndex1Y,I2856,TRUE,_xll.ohTrigger(RecalcTrigger,Trigger1Y)),NA())</f>
        <v>1.1715280707456088E-2</v>
      </c>
    </row>
    <row r="2857" spans="2:17" x14ac:dyDescent="0.2">
      <c r="B2857" s="39" t="s">
        <v>42</v>
      </c>
      <c r="D2857" s="42">
        <f>_xll.qlCalendarAdvance(Calendar,$D2856,B2857,"f",FALSE)</f>
        <v>59412</v>
      </c>
      <c r="E2857" s="177">
        <f>_xll.qlInterestRateIndexValueDate(IndexON,D2857)</f>
        <v>59412</v>
      </c>
      <c r="F2857" s="193">
        <f>IFERROR(_xll.qlIndexFixing(IndexON,D2857,TRUE,_xll.ohTrigger(RecalcTrigger,TriggerON)),NA())</f>
        <v>1.143724219276443E-2</v>
      </c>
      <c r="H2857" s="42">
        <f>_xll.qlCalendarAdvance(Calendar,$H2856,B2857,"f",FALSE)</f>
        <v>59412</v>
      </c>
      <c r="I2857" s="177">
        <f>_xll.qlInterestRateIndexValueDate(Index1M,$H2857)</f>
        <v>59414</v>
      </c>
      <c r="J2857" s="182">
        <f>IFERROR(_xll.qlIndexFixing(Index1M,$H2857,TRUE,_xll.ohTrigger(RecalcTrigger,Trigger1M)),NA())</f>
        <v>1.134790103335599E-2</v>
      </c>
      <c r="K2857" s="44">
        <f>IFERROR(_xll.qlIndexFixing(Index3M,H2857,TRUE,_xll.ohTrigger(RecalcTrigger,Trigger3M)),NA())</f>
        <v>1.1629095589191151E-2</v>
      </c>
      <c r="L2857" s="44">
        <f>IFERROR(_xll.qlIndexFixing(Index6M,$H2857,TRUE,_xll.ohTrigger(RecalcTrigger,Trigger6M)),NA())</f>
        <v>1.0070998641688162E-2</v>
      </c>
      <c r="M2857" s="183">
        <f>IFERROR(_xll.qlIndexFixing(Index1Y,$H2857,TRUE,_xll.ohTrigger(RecalcTrigger,Trigger1Y)),NA())</f>
        <v>1.1796913537324202E-2</v>
      </c>
      <c r="N2857" s="182">
        <f>IFERROR(_xll.qlIndexFixing(ONIndex1M,I2857,TRUE,_xll.ohTrigger(RecalcTrigger,Trigger1M)),NA())</f>
        <v>1.1343292655414672E-2</v>
      </c>
      <c r="O2857" s="44">
        <f>IFERROR(_xll.qlIndexFixing(ONIndex3M,I2857,TRUE,_xll.ohTrigger(RecalcTrigger,Trigger3M)),NA())</f>
        <v>1.1614141794211719E-2</v>
      </c>
      <c r="P2857" s="44">
        <f>IFERROR(_xll.qlIndexFixing(ONIndex6M,I2857,TRUE,_xll.ohTrigger(RecalcTrigger,Trigger6M)),NA())</f>
        <v>1.0164267168013552E-2</v>
      </c>
      <c r="Q2857" s="183">
        <f>IFERROR(_xll.qlIndexFixing(ONIndex1Y,I2857,TRUE,_xll.ohTrigger(RecalcTrigger,Trigger1Y)),NA())</f>
        <v>1.1714650087419898E-2</v>
      </c>
    </row>
    <row r="2858" spans="2:17" x14ac:dyDescent="0.2">
      <c r="B2858" s="39" t="s">
        <v>42</v>
      </c>
      <c r="D2858" s="42">
        <f>_xll.qlCalendarAdvance(Calendar,$D2857,B2858,"f",FALSE)</f>
        <v>59419</v>
      </c>
      <c r="E2858" s="177">
        <f>_xll.qlInterestRateIndexValueDate(IndexON,D2858)</f>
        <v>59419</v>
      </c>
      <c r="F2858" s="193">
        <f>IFERROR(_xll.qlIndexFixing(IndexON,D2858,TRUE,_xll.ohTrigger(RecalcTrigger,TriggerON)),NA())</f>
        <v>1.1437962284910341E-2</v>
      </c>
      <c r="H2858" s="42">
        <f>_xll.qlCalendarAdvance(Calendar,$H2857,B2858,"f",FALSE)</f>
        <v>59419</v>
      </c>
      <c r="I2858" s="177">
        <f>_xll.qlInterestRateIndexValueDate(Index1M,$H2858)</f>
        <v>59421</v>
      </c>
      <c r="J2858" s="182">
        <f>IFERROR(_xll.qlIndexFixing(Index1M,$H2858,TRUE,_xll.ohTrigger(RecalcTrigger,Trigger1M)),NA())</f>
        <v>1.1348150793651368E-2</v>
      </c>
      <c r="K2858" s="44">
        <f>IFERROR(_xll.qlIndexFixing(Index3M,H2858,TRUE,_xll.ohTrigger(RecalcTrigger,Trigger3M)),NA())</f>
        <v>1.1628865154338412E-2</v>
      </c>
      <c r="L2858" s="44">
        <f>IFERROR(_xll.qlIndexFixing(Index6M,$H2858,TRUE,_xll.ohTrigger(RecalcTrigger,Trigger6M)),NA())</f>
        <v>1.0062037151022161E-2</v>
      </c>
      <c r="M2858" s="183">
        <f>IFERROR(_xll.qlIndexFixing(Index1Y,$H2858,TRUE,_xll.ohTrigger(RecalcTrigger,Trigger1Y)),NA())</f>
        <v>1.1797983241976073E-2</v>
      </c>
      <c r="N2858" s="182">
        <f>IFERROR(_xll.qlIndexFixing(ONIndex1M,I2858,TRUE,_xll.ohTrigger(RecalcTrigger,Trigger1M)),NA())</f>
        <v>1.1342983733726442E-2</v>
      </c>
      <c r="O2858" s="44">
        <f>IFERROR(_xll.qlIndexFixing(ONIndex3M,I2858,TRUE,_xll.ohTrigger(RecalcTrigger,Trigger3M)),NA())</f>
        <v>1.1613655843731863E-2</v>
      </c>
      <c r="P2858" s="44">
        <f>IFERROR(_xll.qlIndexFixing(ONIndex6M,I2858,TRUE,_xll.ohTrigger(RecalcTrigger,Trigger6M)),NA())</f>
        <v>1.0153309173022151E-2</v>
      </c>
      <c r="Q2858" s="183">
        <f>IFERROR(_xll.qlIndexFixing(ONIndex1Y,I2858,TRUE,_xll.ohTrigger(RecalcTrigger,Trigger1Y)),NA())</f>
        <v>1.1714081689531142E-2</v>
      </c>
    </row>
    <row r="2859" spans="2:17" x14ac:dyDescent="0.2">
      <c r="B2859" s="39" t="s">
        <v>42</v>
      </c>
      <c r="D2859" s="42">
        <f>_xll.qlCalendarAdvance(Calendar,$D2858,B2859,"f",FALSE)</f>
        <v>59426</v>
      </c>
      <c r="E2859" s="177">
        <f>_xll.qlInterestRateIndexValueDate(IndexON,D2859)</f>
        <v>59426</v>
      </c>
      <c r="F2859" s="193">
        <f>IFERROR(_xll.qlIndexFixing(IndexON,D2859,TRUE,_xll.ohTrigger(RecalcTrigger,TriggerON)),NA())</f>
        <v>1.1438734604718448E-2</v>
      </c>
      <c r="H2859" s="42">
        <f>_xll.qlCalendarAdvance(Calendar,$H2858,B2859,"f",FALSE)</f>
        <v>59426</v>
      </c>
      <c r="I2859" s="177">
        <f>_xll.qlInterestRateIndexValueDate(Index1M,$H2859)</f>
        <v>59428</v>
      </c>
      <c r="J2859" s="182">
        <f>IFERROR(_xll.qlIndexFixing(Index1M,$H2859,TRUE,_xll.ohTrigger(RecalcTrigger,Trigger1M)),NA())</f>
        <v>1.1347957827583244E-2</v>
      </c>
      <c r="K2859" s="44">
        <f>IFERROR(_xll.qlIndexFixing(Index3M,H2859,TRUE,_xll.ohTrigger(RecalcTrigger,Trigger3M)),NA())</f>
        <v>1.1628678734259918E-2</v>
      </c>
      <c r="L2859" s="44">
        <f>IFERROR(_xll.qlIndexFixing(Index6M,$H2859,TRUE,_xll.ohTrigger(RecalcTrigger,Trigger6M)),NA())</f>
        <v>1.0053243930432044E-2</v>
      </c>
      <c r="M2859" s="183">
        <f>IFERROR(_xll.qlIndexFixing(Index1Y,$H2859,TRUE,_xll.ohTrigger(RecalcTrigger,Trigger1Y)),NA())</f>
        <v>1.1799118487947822E-2</v>
      </c>
      <c r="N2859" s="182">
        <f>IFERROR(_xll.qlIndexFixing(ONIndex1M,I2859,TRUE,_xll.ohTrigger(RecalcTrigger,Trigger1M)),NA())</f>
        <v>1.1342718680946717E-2</v>
      </c>
      <c r="O2859" s="44">
        <f>IFERROR(_xll.qlIndexFixing(ONIndex3M,I2859,TRUE,_xll.ohTrigger(RecalcTrigger,Trigger3M)),NA())</f>
        <v>1.1613213389658483E-2</v>
      </c>
      <c r="P2859" s="44">
        <f>IFERROR(_xll.qlIndexFixing(ONIndex6M,I2859,TRUE,_xll.ohTrigger(RecalcTrigger,Trigger6M)),NA())</f>
        <v>1.0142515114015538E-2</v>
      </c>
      <c r="Q2859" s="183">
        <f>IFERROR(_xll.qlIndexFixing(ONIndex1Y,I2859,TRUE,_xll.ohTrigger(RecalcTrigger,Trigger1Y)),NA())</f>
        <v>1.171357561011277E-2</v>
      </c>
    </row>
    <row r="2860" spans="2:17" x14ac:dyDescent="0.2">
      <c r="B2860" s="39" t="s">
        <v>42</v>
      </c>
      <c r="D2860" s="42">
        <f>_xll.qlCalendarAdvance(Calendar,$D2859,B2860,"f",FALSE)</f>
        <v>59433</v>
      </c>
      <c r="E2860" s="177">
        <f>_xll.qlInterestRateIndexValueDate(IndexON,D2860)</f>
        <v>59433</v>
      </c>
      <c r="F2860" s="193">
        <f>IFERROR(_xll.qlIndexFixing(IndexON,D2860,TRUE,_xll.ohTrigger(RecalcTrigger,TriggerON)),NA())</f>
        <v>1.1439559231725127E-2</v>
      </c>
      <c r="H2860" s="42">
        <f>_xll.qlCalendarAdvance(Calendar,$H2859,B2860,"f",FALSE)</f>
        <v>59433</v>
      </c>
      <c r="I2860" s="177">
        <f>_xll.qlInterestRateIndexValueDate(Index1M,$H2860)</f>
        <v>59435</v>
      </c>
      <c r="J2860" s="182">
        <f>IFERROR(_xll.qlIndexFixing(Index1M,$H2860,TRUE,_xll.ohTrigger(RecalcTrigger,Trigger1M)),NA())</f>
        <v>1.1347808951471805E-2</v>
      </c>
      <c r="K2860" s="44">
        <f>IFERROR(_xll.qlIndexFixing(Index3M,H2860,TRUE,_xll.ohTrigger(RecalcTrigger,Trigger3M)),NA())</f>
        <v>1.1628536395845457E-2</v>
      </c>
      <c r="L2860" s="44">
        <f>IFERROR(_xll.qlIndexFixing(Index6M,$H2860,TRUE,_xll.ohTrigger(RecalcTrigger,Trigger6M)),NA())</f>
        <v>1.0044619260159938E-2</v>
      </c>
      <c r="M2860" s="183">
        <f>IFERROR(_xll.qlIndexFixing(Index1Y,$H2860,TRUE,_xll.ohTrigger(RecalcTrigger,Trigger1Y)),NA())</f>
        <v>1.1800319372922844E-2</v>
      </c>
      <c r="N2860" s="182">
        <f>IFERROR(_xll.qlIndexFixing(ONIndex1M,I2860,TRUE,_xll.ohTrigger(RecalcTrigger,Trigger1M)),NA())</f>
        <v>1.1342497564301723E-2</v>
      </c>
      <c r="O2860" s="44">
        <f>IFERROR(_xll.qlIndexFixing(ONIndex3M,I2860,TRUE,_xll.ohTrigger(RecalcTrigger,Trigger3M)),NA())</f>
        <v>1.1612814498898061E-2</v>
      </c>
      <c r="P2860" s="44">
        <f>IFERROR(_xll.qlIndexFixing(ONIndex6M,I2860,TRUE,_xll.ohTrigger(RecalcTrigger,Trigger6M)),NA())</f>
        <v>1.0131885272128827E-2</v>
      </c>
      <c r="Q2860" s="183">
        <f>IFERROR(_xll.qlIndexFixing(ONIndex1Y,I2860,TRUE,_xll.ohTrigger(RecalcTrigger,Trigger1Y)),NA())</f>
        <v>1.1713131945407795E-2</v>
      </c>
    </row>
    <row r="2861" spans="2:17" x14ac:dyDescent="0.2">
      <c r="B2861" s="39" t="s">
        <v>42</v>
      </c>
      <c r="D2861" s="42">
        <f>_xll.qlCalendarAdvance(Calendar,$D2860,B2861,"f",FALSE)</f>
        <v>59440</v>
      </c>
      <c r="E2861" s="177">
        <f>_xll.qlInterestRateIndexValueDate(IndexON,D2861)</f>
        <v>59440</v>
      </c>
      <c r="F2861" s="193">
        <f>IFERROR(_xll.qlIndexFixing(IndexON,D2861,TRUE,_xll.ohTrigger(RecalcTrigger,TriggerON)),NA())</f>
        <v>1.1440436245067076E-2</v>
      </c>
      <c r="H2861" s="42">
        <f>_xll.qlCalendarAdvance(Calendar,$H2860,B2861,"f",FALSE)</f>
        <v>59440</v>
      </c>
      <c r="I2861" s="177">
        <f>_xll.qlInterestRateIndexValueDate(Index1M,$H2861)</f>
        <v>59442</v>
      </c>
      <c r="J2861" s="182">
        <f>IFERROR(_xll.qlIndexFixing(Index1M,$H2861,TRUE,_xll.ohTrigger(RecalcTrigger,Trigger1M)),NA())</f>
        <v>1.1347704232755607E-2</v>
      </c>
      <c r="K2861" s="44">
        <f>IFERROR(_xll.qlIndexFixing(Index3M,H2861,TRUE,_xll.ohTrigger(RecalcTrigger,Trigger3M)),NA())</f>
        <v>1.1628438205987454E-2</v>
      </c>
      <c r="L2861" s="44">
        <f>IFERROR(_xll.qlIndexFixing(Index6M,$H2861,TRUE,_xll.ohTrigger(RecalcTrigger,Trigger6M)),NA())</f>
        <v>1.0036163420485512E-2</v>
      </c>
      <c r="M2861" s="183">
        <f>IFERROR(_xll.qlIndexFixing(Index1Y,$H2861,TRUE,_xll.ohTrigger(RecalcTrigger,Trigger1Y)),NA())</f>
        <v>1.1801585994598334E-2</v>
      </c>
      <c r="N2861" s="182">
        <f>IFERROR(_xll.qlIndexFixing(ONIndex1M,I2861,TRUE,_xll.ohTrigger(RecalcTrigger,Trigger1M)),NA())</f>
        <v>1.1342320451257493E-2</v>
      </c>
      <c r="O2861" s="44">
        <f>IFERROR(_xll.qlIndexFixing(ONIndex3M,I2861,TRUE,_xll.ohTrigger(RecalcTrigger,Trigger3M)),NA())</f>
        <v>1.1612459237957395E-2</v>
      </c>
      <c r="P2861" s="44">
        <f>IFERROR(_xll.qlIndexFixing(ONIndex6M,I2861,TRUE,_xll.ohTrigger(RecalcTrigger,Trigger6M)),NA())</f>
        <v>1.0121419928257325E-2</v>
      </c>
      <c r="Q2861" s="183">
        <f>IFERROR(_xll.qlIndexFixing(ONIndex1Y,I2861,TRUE,_xll.ohTrigger(RecalcTrigger,Trigger1Y)),NA())</f>
        <v>1.1712750791819104E-2</v>
      </c>
    </row>
    <row r="2862" spans="2:17" x14ac:dyDescent="0.2">
      <c r="B2862" s="39" t="s">
        <v>42</v>
      </c>
      <c r="D2862" s="42">
        <f>_xll.qlCalendarAdvance(Calendar,$D2861,B2862,"f",FALSE)</f>
        <v>59447</v>
      </c>
      <c r="E2862" s="177">
        <f>_xll.qlInterestRateIndexValueDate(IndexON,D2862)</f>
        <v>59447</v>
      </c>
      <c r="F2862" s="193">
        <f>IFERROR(_xll.qlIndexFixing(IndexON,D2862,TRUE,_xll.ohTrigger(RecalcTrigger,TriggerON)),NA())</f>
        <v>1.14413657241208E-2</v>
      </c>
      <c r="H2862" s="42">
        <f>_xll.qlCalendarAdvance(Calendar,$H2861,B2862,"f",FALSE)</f>
        <v>59447</v>
      </c>
      <c r="I2862" s="177">
        <f>_xll.qlInterestRateIndexValueDate(Index1M,$H2862)</f>
        <v>59449</v>
      </c>
      <c r="J2862" s="182">
        <f>IFERROR(_xll.qlIndexFixing(Index1M,$H2862,TRUE,_xll.ohTrigger(RecalcTrigger,Trigger1M)),NA())</f>
        <v>1.1347643738878199E-2</v>
      </c>
      <c r="K2862" s="44">
        <f>IFERROR(_xll.qlIndexFixing(Index3M,H2862,TRUE,_xll.ohTrigger(RecalcTrigger,Trigger3M)),NA())</f>
        <v>1.1628576584609479E-2</v>
      </c>
      <c r="L2862" s="44">
        <f>IFERROR(_xll.qlIndexFixing(Index6M,$H2862,TRUE,_xll.ohTrigger(RecalcTrigger,Trigger6M)),NA())</f>
        <v>1.0027482960101605E-2</v>
      </c>
      <c r="M2862" s="183">
        <f>IFERROR(_xll.qlIndexFixing(Index1Y,$H2862,TRUE,_xll.ohTrigger(RecalcTrigger,Trigger1Y)),NA())</f>
        <v>1.1802918450684404E-2</v>
      </c>
      <c r="N2862" s="182">
        <f>IFERROR(_xll.qlIndexFixing(ONIndex1M,I2862,TRUE,_xll.ohTrigger(RecalcTrigger,Trigger1M)),NA())</f>
        <v>1.1342187409359994E-2</v>
      </c>
      <c r="O2862" s="44">
        <f>IFERROR(_xll.qlIndexFixing(ONIndex3M,I2862,TRUE,_xll.ohTrigger(RecalcTrigger,Trigger3M)),NA())</f>
        <v>1.1612147673663031E-2</v>
      </c>
      <c r="P2862" s="44">
        <f>IFERROR(_xll.qlIndexFixing(ONIndex6M,I2862,TRUE,_xll.ohTrigger(RecalcTrigger,Trigger6M)),NA())</f>
        <v>1.0111119363456211E-2</v>
      </c>
      <c r="Q2862" s="183">
        <f>IFERROR(_xll.qlIndexFixing(ONIndex1Y,I2862,TRUE,_xll.ohTrigger(RecalcTrigger,Trigger1Y)),NA())</f>
        <v>1.1712432245509774E-2</v>
      </c>
    </row>
    <row r="2863" spans="2:17" x14ac:dyDescent="0.2">
      <c r="B2863" s="39" t="s">
        <v>42</v>
      </c>
      <c r="D2863" s="42">
        <f>_xll.qlCalendarAdvance(Calendar,$D2862,B2863,"f",FALSE)</f>
        <v>59454</v>
      </c>
      <c r="E2863" s="177">
        <f>_xll.qlInterestRateIndexValueDate(IndexON,D2863)</f>
        <v>59454</v>
      </c>
      <c r="F2863" s="193">
        <f>IFERROR(_xll.qlIndexFixing(IndexON,D2863,TRUE,_xll.ohTrigger(RecalcTrigger,TriggerON)),NA())</f>
        <v>1.1442347748422677E-2</v>
      </c>
      <c r="H2863" s="42">
        <f>_xll.qlCalendarAdvance(Calendar,$H2862,B2863,"f",FALSE)</f>
        <v>59454</v>
      </c>
      <c r="I2863" s="177">
        <f>_xll.qlInterestRateIndexValueDate(Index1M,$H2863)</f>
        <v>59456</v>
      </c>
      <c r="J2863" s="182">
        <f>IFERROR(_xll.qlIndexFixing(Index1M,$H2863,TRUE,_xll.ohTrigger(RecalcTrigger,Trigger1M)),NA())</f>
        <v>1.134762753727564E-2</v>
      </c>
      <c r="K2863" s="44">
        <f>IFERROR(_xll.qlIndexFixing(Index3M,H2863,TRUE,_xll.ohTrigger(RecalcTrigger,Trigger3M)),NA())</f>
        <v>1.1628570068329789E-2</v>
      </c>
      <c r="L2863" s="44">
        <f>IFERROR(_xll.qlIndexFixing(Index6M,$H2863,TRUE,_xll.ohTrigger(RecalcTrigger,Trigger6M)),NA())</f>
        <v>1.001937759458965E-2</v>
      </c>
      <c r="M2863" s="183">
        <f>IFERROR(_xll.qlIndexFixing(Index1Y,$H2863,TRUE,_xll.ohTrigger(RecalcTrigger,Trigger1Y)),NA())</f>
        <v>1.1804316838905404E-2</v>
      </c>
      <c r="N2863" s="182">
        <f>IFERROR(_xll.qlIndexFixing(ONIndex1M,I2863,TRUE,_xll.ohTrigger(RecalcTrigger,Trigger1M)),NA())</f>
        <v>1.134209850567558E-2</v>
      </c>
      <c r="O2863" s="44">
        <f>IFERROR(_xll.qlIndexFixing(ONIndex3M,I2863,TRUE,_xll.ohTrigger(RecalcTrigger,Trigger3M)),NA())</f>
        <v>1.1611879872681641E-2</v>
      </c>
      <c r="P2863" s="44">
        <f>IFERROR(_xll.qlIndexFixing(ONIndex6M,I2863,TRUE,_xll.ohTrigger(RecalcTrigger,Trigger6M)),NA())</f>
        <v>1.0100983858940538E-2</v>
      </c>
      <c r="Q2863" s="183">
        <f>IFERROR(_xll.qlIndexFixing(ONIndex1Y,I2863,TRUE,_xll.ohTrigger(RecalcTrigger,Trigger1Y)),NA())</f>
        <v>1.1712176403042562E-2</v>
      </c>
    </row>
    <row r="2864" spans="2:17" x14ac:dyDescent="0.2">
      <c r="B2864" s="39" t="s">
        <v>42</v>
      </c>
      <c r="D2864" s="42">
        <f>_xll.qlCalendarAdvance(Calendar,$D2863,B2864,"f",FALSE)</f>
        <v>59461</v>
      </c>
      <c r="E2864" s="177">
        <f>_xll.qlInterestRateIndexValueDate(IndexON,D2864)</f>
        <v>59461</v>
      </c>
      <c r="F2864" s="193">
        <f>IFERROR(_xll.qlIndexFixing(IndexON,D2864,TRUE,_xll.ohTrigger(RecalcTrigger,TriggerON)),NA())</f>
        <v>1.1443382397029467E-2</v>
      </c>
      <c r="H2864" s="42">
        <f>_xll.qlCalendarAdvance(Calendar,$H2863,B2864,"f",FALSE)</f>
        <v>59461</v>
      </c>
      <c r="I2864" s="177">
        <f>_xll.qlInterestRateIndexValueDate(Index1M,$H2864)</f>
        <v>59463</v>
      </c>
      <c r="J2864" s="182">
        <f>IFERROR(_xll.qlIndexFixing(Index1M,$H2864,TRUE,_xll.ohTrigger(RecalcTrigger,Trigger1M)),NA())</f>
        <v>1.1347655695386483E-2</v>
      </c>
      <c r="K2864" s="44">
        <f>IFERROR(_xll.qlIndexFixing(Index3M,H2864,TRUE,_xll.ohTrigger(RecalcTrigger,Trigger3M)),NA())</f>
        <v>1.1628607907498111E-2</v>
      </c>
      <c r="L2864" s="44">
        <f>IFERROR(_xll.qlIndexFixing(Index6M,$H2864,TRUE,_xll.ohTrigger(RecalcTrigger,Trigger6M)),NA())</f>
        <v>1.0011441925665027E-2</v>
      </c>
      <c r="M2864" s="183">
        <f>IFERROR(_xll.qlIndexFixing(Index1Y,$H2864,TRUE,_xll.ohTrigger(RecalcTrigger,Trigger1Y)),NA())</f>
        <v>1.1805781256998384E-2</v>
      </c>
      <c r="N2864" s="182">
        <f>IFERROR(_xll.qlIndexFixing(ONIndex1M,I2864,TRUE,_xll.ohTrigger(RecalcTrigger,Trigger1M)),NA())</f>
        <v>1.1342053807670283E-2</v>
      </c>
      <c r="O2864" s="44">
        <f>IFERROR(_xll.qlIndexFixing(ONIndex3M,I2864,TRUE,_xll.ohTrigger(RecalcTrigger,Trigger3M)),NA())</f>
        <v>1.1611655901679896E-2</v>
      </c>
      <c r="P2864" s="44">
        <f>IFERROR(_xll.qlIndexFixing(ONIndex6M,I2864,TRUE,_xll.ohTrigger(RecalcTrigger,Trigger6M)),NA())</f>
        <v>1.0091013695445739E-2</v>
      </c>
      <c r="Q2864" s="183">
        <f>IFERROR(_xll.qlIndexFixing(ONIndex1Y,I2864,TRUE,_xll.ohTrigger(RecalcTrigger,Trigger1Y)),NA())</f>
        <v>1.1711983360580547E-2</v>
      </c>
    </row>
    <row r="2865" spans="2:17" x14ac:dyDescent="0.2">
      <c r="B2865" s="39" t="s">
        <v>42</v>
      </c>
      <c r="D2865" s="42">
        <f>_xll.qlCalendarAdvance(Calendar,$D2864,B2865,"f",FALSE)</f>
        <v>59468</v>
      </c>
      <c r="E2865" s="177">
        <f>_xll.qlInterestRateIndexValueDate(IndexON,D2865)</f>
        <v>59468</v>
      </c>
      <c r="F2865" s="193">
        <f>IFERROR(_xll.qlIndexFixing(IndexON,D2865,TRUE,_xll.ohTrigger(RecalcTrigger,TriggerON)),NA())</f>
        <v>1.1444469749477548E-2</v>
      </c>
      <c r="H2865" s="42">
        <f>_xll.qlCalendarAdvance(Calendar,$H2864,B2865,"f",FALSE)</f>
        <v>59468</v>
      </c>
      <c r="I2865" s="177">
        <f>_xll.qlInterestRateIndexValueDate(Index1M,$H2865)</f>
        <v>59470</v>
      </c>
      <c r="J2865" s="182">
        <f>IFERROR(_xll.qlIndexFixing(Index1M,$H2865,TRUE,_xll.ohTrigger(RecalcTrigger,Trigger1M)),NA())</f>
        <v>1.1347728280661773E-2</v>
      </c>
      <c r="K2865" s="44">
        <f>IFERROR(_xll.qlIndexFixing(Index3M,H2865,TRUE,_xll.ohTrigger(RecalcTrigger,Trigger3M)),NA())</f>
        <v>1.162869016901397E-2</v>
      </c>
      <c r="L2865" s="44">
        <f>IFERROR(_xll.qlIndexFixing(Index6M,$H2865,TRUE,_xll.ohTrigger(RecalcTrigger,Trigger6M)),NA())</f>
        <v>1.0003676233759237E-2</v>
      </c>
      <c r="M2865" s="183">
        <f>IFERROR(_xll.qlIndexFixing(Index1Y,$H2865,TRUE,_xll.ohTrigger(RecalcTrigger,Trigger1Y)),NA())</f>
        <v>1.1807311802715289E-2</v>
      </c>
      <c r="N2865" s="182">
        <f>IFERROR(_xll.qlIndexFixing(ONIndex1M,I2865,TRUE,_xll.ohTrigger(RecalcTrigger,Trigger1M)),NA())</f>
        <v>1.1342053382890072E-2</v>
      </c>
      <c r="O2865" s="44">
        <f>IFERROR(_xll.qlIndexFixing(ONIndex3M,I2865,TRUE,_xll.ohTrigger(RecalcTrigger,Trigger3M)),NA())</f>
        <v>1.1611475827324469E-2</v>
      </c>
      <c r="P2865" s="44">
        <f>IFERROR(_xll.qlIndexFixing(ONIndex6M,I2865,TRUE,_xll.ohTrigger(RecalcTrigger,Trigger6M)),NA())</f>
        <v>1.0081209154266801E-2</v>
      </c>
      <c r="Q2865" s="183">
        <f>IFERROR(_xll.qlIndexFixing(ONIndex1Y,I2865,TRUE,_xll.ohTrigger(RecalcTrigger,Trigger1Y)),NA())</f>
        <v>1.1711853214286805E-2</v>
      </c>
    </row>
    <row r="2866" spans="2:17" x14ac:dyDescent="0.2">
      <c r="B2866" s="39" t="s">
        <v>42</v>
      </c>
      <c r="D2866" s="42">
        <f>_xll.qlCalendarAdvance(Calendar,$D2865,B2866,"f",FALSE)</f>
        <v>59475</v>
      </c>
      <c r="E2866" s="177">
        <f>_xll.qlInterestRateIndexValueDate(IndexON,D2866)</f>
        <v>59475</v>
      </c>
      <c r="F2866" s="193">
        <f>IFERROR(_xll.qlIndexFixing(IndexON,D2866,TRUE,_xll.ohTrigger(RecalcTrigger,TriggerON)),NA())</f>
        <v>1.144560988506349E-2</v>
      </c>
      <c r="H2866" s="42">
        <f>_xll.qlCalendarAdvance(Calendar,$H2865,B2866,"f",FALSE)</f>
        <v>59475</v>
      </c>
      <c r="I2866" s="177">
        <f>_xll.qlInterestRateIndexValueDate(Index1M,$H2866)</f>
        <v>59477</v>
      </c>
      <c r="J2866" s="182">
        <f>IFERROR(_xll.qlIndexFixing(Index1M,$H2866,TRUE,_xll.ohTrigger(RecalcTrigger,Trigger1M)),NA())</f>
        <v>1.1347845360540065E-2</v>
      </c>
      <c r="K2866" s="44">
        <f>IFERROR(_xll.qlIndexFixing(Index3M,H2866,TRUE,_xll.ohTrigger(RecalcTrigger,Trigger3M)),NA())</f>
        <v>1.1628816919779506E-2</v>
      </c>
      <c r="L2866" s="44">
        <f>IFERROR(_xll.qlIndexFixing(Index6M,$H2866,TRUE,_xll.ohTrigger(RecalcTrigger,Trigger6M)),NA())</f>
        <v>9.9964264935286443E-3</v>
      </c>
      <c r="M2866" s="183">
        <f>IFERROR(_xll.qlIndexFixing(Index1Y,$H2866,TRUE,_xll.ohTrigger(RecalcTrigger,Trigger1Y)),NA())</f>
        <v>1.1808908573820547E-2</v>
      </c>
      <c r="N2866" s="182">
        <f>IFERROR(_xll.qlIndexFixing(ONIndex1M,I2866,TRUE,_xll.ohTrigger(RecalcTrigger,Trigger1M)),NA())</f>
        <v>1.1342097298401299E-2</v>
      </c>
      <c r="O2866" s="44">
        <f>IFERROR(_xll.qlIndexFixing(ONIndex3M,I2866,TRUE,_xll.ohTrigger(RecalcTrigger,Trigger3M)),NA())</f>
        <v>1.1611339716441904E-2</v>
      </c>
      <c r="P2866" s="44">
        <f>IFERROR(_xll.qlIndexFixing(ONIndex6M,I2866,TRUE,_xll.ohTrigger(RecalcTrigger,Trigger6M)),NA())</f>
        <v>1.0071570516299033E-2</v>
      </c>
      <c r="Q2866" s="183">
        <f>IFERROR(_xll.qlIndexFixing(ONIndex1Y,I2866,TRUE,_xll.ohTrigger(RecalcTrigger,Trigger1Y)),NA())</f>
        <v>1.1711786060724094E-2</v>
      </c>
    </row>
    <row r="2867" spans="2:17" x14ac:dyDescent="0.2">
      <c r="B2867" s="39" t="s">
        <v>42</v>
      </c>
      <c r="D2867" s="42">
        <f>_xll.qlCalendarAdvance(Calendar,$D2866,B2867,"f",FALSE)</f>
        <v>59482</v>
      </c>
      <c r="E2867" s="177">
        <f>_xll.qlInterestRateIndexValueDate(IndexON,D2867)</f>
        <v>59482</v>
      </c>
      <c r="F2867" s="193">
        <f>IFERROR(_xll.qlIndexFixing(IndexON,D2867,TRUE,_xll.ohTrigger(RecalcTrigger,TriggerON)),NA())</f>
        <v>1.1446802883243734E-2</v>
      </c>
      <c r="H2867" s="42">
        <f>_xll.qlCalendarAdvance(Calendar,$H2866,B2867,"f",FALSE)</f>
        <v>59482</v>
      </c>
      <c r="I2867" s="177">
        <f>_xll.qlInterestRateIndexValueDate(Index1M,$H2867)</f>
        <v>59484</v>
      </c>
      <c r="J2867" s="182">
        <f>IFERROR(_xll.qlIndexFixing(Index1M,$H2867,TRUE,_xll.ohTrigger(RecalcTrigger,Trigger1M)),NA())</f>
        <v>1.1348007002462412E-2</v>
      </c>
      <c r="K2867" s="44">
        <f>IFERROR(_xll.qlIndexFixing(Index3M,H2867,TRUE,_xll.ohTrigger(RecalcTrigger,Trigger3M)),NA())</f>
        <v>1.1628988226696852E-2</v>
      </c>
      <c r="L2867" s="44">
        <f>IFERROR(_xll.qlIndexFixing(Index6M,$H2867,TRUE,_xll.ohTrigger(RecalcTrigger,Trigger6M)),NA())</f>
        <v>9.9889895254512539E-3</v>
      </c>
      <c r="M2867" s="183">
        <f>IFERROR(_xll.qlIndexFixing(Index1Y,$H2867,TRUE,_xll.ohTrigger(RecalcTrigger,Trigger1Y)),NA())</f>
        <v>1.1810571668093255E-2</v>
      </c>
      <c r="N2867" s="182">
        <f>IFERROR(_xll.qlIndexFixing(ONIndex1M,I2867,TRUE,_xll.ohTrigger(RecalcTrigger,Trigger1M)),NA())</f>
        <v>1.134218562182987E-2</v>
      </c>
      <c r="O2867" s="44">
        <f>IFERROR(_xll.qlIndexFixing(ONIndex3M,I2867,TRUE,_xll.ohTrigger(RecalcTrigger,Trigger3M)),NA())</f>
        <v>1.1611247635698874E-2</v>
      </c>
      <c r="P2867" s="44">
        <f>IFERROR(_xll.qlIndexFixing(ONIndex6M,I2867,TRUE,_xll.ohTrigger(RecalcTrigger,Trigger6M)),NA())</f>
        <v>1.0062098062517677E-2</v>
      </c>
      <c r="Q2867" s="183">
        <f>IFERROR(_xll.qlIndexFixing(ONIndex1Y,I2867,TRUE,_xll.ohTrigger(RecalcTrigger,Trigger1Y)),NA())</f>
        <v>1.1711781996055493E-2</v>
      </c>
    </row>
    <row r="2868" spans="2:17" x14ac:dyDescent="0.2">
      <c r="B2868" s="39" t="s">
        <v>42</v>
      </c>
      <c r="D2868" s="42">
        <f>_xll.qlCalendarAdvance(Calendar,$D2867,B2868,"f",FALSE)</f>
        <v>59489</v>
      </c>
      <c r="E2868" s="177">
        <f>_xll.qlInterestRateIndexValueDate(IndexON,D2868)</f>
        <v>59489</v>
      </c>
      <c r="F2868" s="193">
        <f>IFERROR(_xll.qlIndexFixing(IndexON,D2868,TRUE,_xll.ohTrigger(RecalcTrigger,TriggerON)),NA())</f>
        <v>1.1448048823075041E-2</v>
      </c>
      <c r="H2868" s="42">
        <f>_xll.qlCalendarAdvance(Calendar,$H2867,B2868,"f",FALSE)</f>
        <v>59489</v>
      </c>
      <c r="I2868" s="177">
        <f>_xll.qlInterestRateIndexValueDate(Index1M,$H2868)</f>
        <v>59491</v>
      </c>
      <c r="J2868" s="182">
        <f>IFERROR(_xll.qlIndexFixing(Index1M,$H2868,TRUE,_xll.ohTrigger(RecalcTrigger,Trigger1M)),NA())</f>
        <v>1.1348213273869867E-2</v>
      </c>
      <c r="K2868" s="44">
        <f>IFERROR(_xll.qlIndexFixing(Index3M,H2868,TRUE,_xll.ohTrigger(RecalcTrigger,Trigger3M)),NA())</f>
        <v>1.1629204156669017E-2</v>
      </c>
      <c r="L2868" s="44">
        <f>IFERROR(_xll.qlIndexFixing(Index6M,$H2868,TRUE,_xll.ohTrigger(RecalcTrigger,Trigger6M)),NA())</f>
        <v>9.9817233510037118E-3</v>
      </c>
      <c r="M2868" s="183">
        <f>IFERROR(_xll.qlIndexFixing(Index1Y,$H2868,TRUE,_xll.ohTrigger(RecalcTrigger,Trigger1Y)),NA())</f>
        <v>1.1812301183325873E-2</v>
      </c>
      <c r="N2868" s="182">
        <f>IFERROR(_xll.qlIndexFixing(ONIndex1M,I2868,TRUE,_xll.ohTrigger(RecalcTrigger,Trigger1M)),NA())</f>
        <v>1.1342318420721753E-2</v>
      </c>
      <c r="O2868" s="44">
        <f>IFERROR(_xll.qlIndexFixing(ONIndex3M,I2868,TRUE,_xll.ohTrigger(RecalcTrigger,Trigger3M)),NA())</f>
        <v>1.161119965176205E-2</v>
      </c>
      <c r="P2868" s="44">
        <f>IFERROR(_xll.qlIndexFixing(ONIndex6M,I2868,TRUE,_xll.ohTrigger(RecalcTrigger,Trigger6M)),NA())</f>
        <v>1.0052792074297656E-2</v>
      </c>
      <c r="Q2868" s="183">
        <f>IFERROR(_xll.qlIndexFixing(ONIndex1Y,I2868,TRUE,_xll.ohTrigger(RecalcTrigger,Trigger1Y)),NA())</f>
        <v>1.1711841116683885E-2</v>
      </c>
    </row>
    <row r="2869" spans="2:17" x14ac:dyDescent="0.2">
      <c r="B2869" s="39" t="s">
        <v>42</v>
      </c>
      <c r="D2869" s="42">
        <f>_xll.qlCalendarAdvance(Calendar,$D2868,B2869,"f",FALSE)</f>
        <v>59496</v>
      </c>
      <c r="E2869" s="177">
        <f>_xll.qlInterestRateIndexValueDate(IndexON,D2869)</f>
        <v>59496</v>
      </c>
      <c r="F2869" s="193">
        <f>IFERROR(_xll.qlIndexFixing(IndexON,D2869,TRUE,_xll.ohTrigger(RecalcTrigger,TriggerON)),NA())</f>
        <v>1.1449347784253661E-2</v>
      </c>
      <c r="H2869" s="42">
        <f>_xll.qlCalendarAdvance(Calendar,$H2868,B2869,"f",FALSE)</f>
        <v>59496</v>
      </c>
      <c r="I2869" s="177">
        <f>_xll.qlInterestRateIndexValueDate(Index1M,$H2869)</f>
        <v>59498</v>
      </c>
      <c r="J2869" s="182">
        <f>IFERROR(_xll.qlIndexFixing(Index1M,$H2869,TRUE,_xll.ohTrigger(RecalcTrigger,Trigger1M)),NA())</f>
        <v>1.1348866406686963E-2</v>
      </c>
      <c r="K2869" s="44">
        <f>IFERROR(_xll.qlIndexFixing(Index3M,H2869,TRUE,_xll.ohTrigger(RecalcTrigger,Trigger3M)),NA())</f>
        <v>1.1629464776603345E-2</v>
      </c>
      <c r="L2869" s="44">
        <f>IFERROR(_xll.qlIndexFixing(Index6M,$H2869,TRUE,_xll.ohTrigger(RecalcTrigger,Trigger6M)),NA())</f>
        <v>9.9746282507765932E-3</v>
      </c>
      <c r="M2869" s="183">
        <f>IFERROR(_xll.qlIndexFixing(Index1Y,$H2869,TRUE,_xll.ohTrigger(RecalcTrigger,Trigger1Y)),NA())</f>
        <v>1.1814097217325095E-2</v>
      </c>
      <c r="N2869" s="182">
        <f>IFERROR(_xll.qlIndexFixing(ONIndex1M,I2869,TRUE,_xll.ohTrigger(RecalcTrigger,Trigger1M)),NA())</f>
        <v>1.1342495761983429E-2</v>
      </c>
      <c r="O2869" s="44">
        <f>IFERROR(_xll.qlIndexFixing(ONIndex3M,I2869,TRUE,_xll.ohTrigger(RecalcTrigger,Trigger3M)),NA())</f>
        <v>1.1611195831298105E-2</v>
      </c>
      <c r="P2869" s="44">
        <f>IFERROR(_xll.qlIndexFixing(ONIndex6M,I2869,TRUE,_xll.ohTrigger(RecalcTrigger,Trigger6M)),NA())</f>
        <v>1.004365283229447E-2</v>
      </c>
      <c r="Q2869" s="183">
        <f>IFERROR(_xll.qlIndexFixing(ONIndex1Y,I2869,TRUE,_xll.ohTrigger(RecalcTrigger,Trigger1Y)),NA())</f>
        <v>1.171196351877235E-2</v>
      </c>
    </row>
    <row r="2870" spans="2:17" x14ac:dyDescent="0.2">
      <c r="B2870" s="39" t="s">
        <v>42</v>
      </c>
      <c r="D2870" s="42">
        <f>_xll.qlCalendarAdvance(Calendar,$D2869,B2870,"f",FALSE)</f>
        <v>59503</v>
      </c>
      <c r="E2870" s="177">
        <f>_xll.qlInterestRateIndexValueDate(IndexON,D2870)</f>
        <v>59503</v>
      </c>
      <c r="F2870" s="193">
        <f>IFERROR(_xll.qlIndexFixing(IndexON,D2870,TRUE,_xll.ohTrigger(RecalcTrigger,TriggerON)),NA())</f>
        <v>1.1450699845836354E-2</v>
      </c>
      <c r="H2870" s="42">
        <f>_xll.qlCalendarAdvance(Calendar,$H2869,B2870,"f",FALSE)</f>
        <v>59503</v>
      </c>
      <c r="I2870" s="177">
        <f>_xll.qlInterestRateIndexValueDate(Index1M,$H2870)</f>
        <v>59505</v>
      </c>
      <c r="J2870" s="182">
        <f>IFERROR(_xll.qlIndexFixing(Index1M,$H2870,TRUE,_xll.ohTrigger(RecalcTrigger,Trigger1M)),NA())</f>
        <v>1.1348149418833694E-2</v>
      </c>
      <c r="K2870" s="44">
        <f>IFERROR(_xll.qlIndexFixing(Index3M,H2870,TRUE,_xll.ohTrigger(RecalcTrigger,Trigger3M)),NA())</f>
        <v>1.1629334599182251E-2</v>
      </c>
      <c r="L2870" s="44">
        <f>IFERROR(_xll.qlIndexFixing(Index6M,$H2870,TRUE,_xll.ohTrigger(RecalcTrigger,Trigger6M)),NA())</f>
        <v>9.9674072473955686E-3</v>
      </c>
      <c r="M2870" s="183">
        <f>IFERROR(_xll.qlIndexFixing(Index1Y,$H2870,TRUE,_xll.ohTrigger(RecalcTrigger,Trigger1Y)),NA())</f>
        <v>1.1815959867911195E-2</v>
      </c>
      <c r="N2870" s="182">
        <f>IFERROR(_xll.qlIndexFixing(ONIndex1M,I2870,TRUE,_xll.ohTrigger(RecalcTrigger,Trigger1M)),NA())</f>
        <v>1.1342717713240802E-2</v>
      </c>
      <c r="O2870" s="44">
        <f>IFERROR(_xll.qlIndexFixing(ONIndex3M,I2870,TRUE,_xll.ohTrigger(RecalcTrigger,Trigger3M)),NA())</f>
        <v>1.161123624097371E-2</v>
      </c>
      <c r="P2870" s="44">
        <f>IFERROR(_xll.qlIndexFixing(ONIndex6M,I2870,TRUE,_xll.ohTrigger(RecalcTrigger,Trigger6M)),NA())</f>
        <v>1.0034680617723168E-2</v>
      </c>
      <c r="Q2870" s="183">
        <f>IFERROR(_xll.qlIndexFixing(ONIndex1Y,I2870,TRUE,_xll.ohTrigger(RecalcTrigger,Trigger1Y)),NA())</f>
        <v>1.1712149298723773E-2</v>
      </c>
    </row>
    <row r="2871" spans="2:17" x14ac:dyDescent="0.2">
      <c r="B2871" s="39" t="s">
        <v>42</v>
      </c>
      <c r="D2871" s="42">
        <f>_xll.qlCalendarAdvance(Calendar,$D2870,B2871,"f",FALSE)</f>
        <v>59510</v>
      </c>
      <c r="E2871" s="177">
        <f>_xll.qlInterestRateIndexValueDate(IndexON,D2871)</f>
        <v>59510</v>
      </c>
      <c r="F2871" s="193">
        <f>IFERROR(_xll.qlIndexFixing(IndexON,D2871,TRUE,_xll.ohTrigger(RecalcTrigger,TriggerON)),NA())</f>
        <v>1.1452105087279563E-2</v>
      </c>
      <c r="H2871" s="42">
        <f>_xll.qlCalendarAdvance(Calendar,$H2870,B2871,"f",FALSE)</f>
        <v>59510</v>
      </c>
      <c r="I2871" s="177">
        <f>_xll.qlInterestRateIndexValueDate(Index1M,$H2871)</f>
        <v>59512</v>
      </c>
      <c r="J2871" s="182">
        <f>IFERROR(_xll.qlIndexFixing(Index1M,$H2871,TRUE,_xll.ohTrigger(RecalcTrigger,Trigger1M)),NA())</f>
        <v>1.1349100539483348E-2</v>
      </c>
      <c r="K2871" s="44">
        <f>IFERROR(_xll.qlIndexFixing(Index3M,H2871,TRUE,_xll.ohTrigger(RecalcTrigger,Trigger3M)),NA())</f>
        <v>1.1629678349383887E-2</v>
      </c>
      <c r="L2871" s="44">
        <f>IFERROR(_xll.qlIndexFixing(Index6M,$H2871,TRUE,_xll.ohTrigger(RecalcTrigger,Trigger6M)),NA())</f>
        <v>9.9606673088889208E-3</v>
      </c>
      <c r="M2871" s="183">
        <f>IFERROR(_xll.qlIndexFixing(Index1Y,$H2871,TRUE,_xll.ohTrigger(RecalcTrigger,Trigger1Y)),NA())</f>
        <v>1.1817889232919116E-2</v>
      </c>
      <c r="N2871" s="182">
        <f>IFERROR(_xll.qlIndexFixing(ONIndex1M,I2871,TRUE,_xll.ohTrigger(RecalcTrigger,Trigger1M)),NA())</f>
        <v>1.1342984341959905E-2</v>
      </c>
      <c r="O2871" s="44">
        <f>IFERROR(_xll.qlIndexFixing(ONIndex3M,I2871,TRUE,_xll.ohTrigger(RecalcTrigger,Trigger3M)),NA())</f>
        <v>1.1611320947775283E-2</v>
      </c>
      <c r="P2871" s="44">
        <f>IFERROR(_xll.qlIndexFixing(ONIndex6M,I2871,TRUE,_xll.ohTrigger(RecalcTrigger,Trigger6M)),NA())</f>
        <v>1.0025875711638932E-2</v>
      </c>
      <c r="Q2871" s="183">
        <f>IFERROR(_xll.qlIndexFixing(ONIndex1Y,I2871,TRUE,_xll.ohTrigger(RecalcTrigger,Trigger1Y)),NA())</f>
        <v>1.1712398553020975E-2</v>
      </c>
    </row>
    <row r="2872" spans="2:17" x14ac:dyDescent="0.2">
      <c r="B2872" s="39" t="s">
        <v>42</v>
      </c>
      <c r="D2872" s="42">
        <f>_xll.qlCalendarAdvance(Calendar,$D2871,B2872,"f",FALSE)</f>
        <v>59517</v>
      </c>
      <c r="E2872" s="177">
        <f>_xll.qlInterestRateIndexValueDate(IndexON,D2872)</f>
        <v>59517</v>
      </c>
      <c r="F2872" s="193">
        <f>IFERROR(_xll.qlIndexFixing(IndexON,D2872,TRUE,_xll.ohTrigger(RecalcTrigger,TriggerON)),NA())</f>
        <v>1.1453563587959792E-2</v>
      </c>
      <c r="H2872" s="42">
        <f>_xll.qlCalendarAdvance(Calendar,$H2871,B2872,"f",FALSE)</f>
        <v>59517</v>
      </c>
      <c r="I2872" s="177">
        <f>_xll.qlInterestRateIndexValueDate(Index1M,$H2872)</f>
        <v>59519</v>
      </c>
      <c r="J2872" s="182">
        <f>IFERROR(_xll.qlIndexFixing(Index1M,$H2872,TRUE,_xll.ohTrigger(RecalcTrigger,Trigger1M)),NA())</f>
        <v>1.1349486003296716E-2</v>
      </c>
      <c r="K2872" s="44">
        <f>IFERROR(_xll.qlIndexFixing(Index3M,H2872,TRUE,_xll.ohTrigger(RecalcTrigger,Trigger3M)),NA())</f>
        <v>1.163006697781821E-2</v>
      </c>
      <c r="L2872" s="44">
        <f>IFERROR(_xll.qlIndexFixing(Index6M,$H2872,TRUE,_xll.ohTrigger(RecalcTrigger,Trigger6M)),NA())</f>
        <v>9.9540993115350192E-3</v>
      </c>
      <c r="M2872" s="183">
        <f>IFERROR(_xll.qlIndexFixing(Index1Y,$H2872,TRUE,_xll.ohTrigger(RecalcTrigger,Trigger1Y)),NA())</f>
        <v>1.1819885410197167E-2</v>
      </c>
      <c r="N2872" s="182">
        <f>IFERROR(_xll.qlIndexFixing(ONIndex1M,I2872,TRUE,_xll.ohTrigger(RecalcTrigger,Trigger1M)),NA())</f>
        <v>1.1343295715366963E-2</v>
      </c>
      <c r="O2872" s="44">
        <f>IFERROR(_xll.qlIndexFixing(ONIndex3M,I2872,TRUE,_xll.ohTrigger(RecalcTrigger,Trigger3M)),NA())</f>
        <v>1.1611450018049752E-2</v>
      </c>
      <c r="P2872" s="44">
        <f>IFERROR(_xll.qlIndexFixing(ONIndex6M,I2872,TRUE,_xll.ohTrigger(RecalcTrigger,Trigger6M)),NA())</f>
        <v>1.0017238394937067E-2</v>
      </c>
      <c r="Q2872" s="183">
        <f>IFERROR(_xll.qlIndexFixing(ONIndex1Y,I2872,TRUE,_xll.ohTrigger(RecalcTrigger,Trigger1Y)),NA())</f>
        <v>1.1712711377667162E-2</v>
      </c>
    </row>
    <row r="2873" spans="2:17" x14ac:dyDescent="0.2">
      <c r="B2873" s="39" t="s">
        <v>42</v>
      </c>
      <c r="D2873" s="42">
        <f>_xll.qlCalendarAdvance(Calendar,$D2872,B2873,"f",FALSE)</f>
        <v>59524</v>
      </c>
      <c r="E2873" s="177">
        <f>_xll.qlInterestRateIndexValueDate(IndexON,D2873)</f>
        <v>59524</v>
      </c>
      <c r="F2873" s="193">
        <f>IFERROR(_xll.qlIndexFixing(IndexON,D2873,TRUE,_xll.ohTrigger(RecalcTrigger,TriggerON)),NA())</f>
        <v>1.1455075427333483E-2</v>
      </c>
      <c r="H2873" s="42">
        <f>_xll.qlCalendarAdvance(Calendar,$H2872,B2873,"f",FALSE)</f>
        <v>59524</v>
      </c>
      <c r="I2873" s="177">
        <f>_xll.qlInterestRateIndexValueDate(Index1M,$H2873)</f>
        <v>59526</v>
      </c>
      <c r="J2873" s="182">
        <f>IFERROR(_xll.qlIndexFixing(Index1M,$H2873,TRUE,_xll.ohTrigger(RecalcTrigger,Trigger1M)),NA())</f>
        <v>1.1349916433825435E-2</v>
      </c>
      <c r="K2873" s="44">
        <f>IFERROR(_xll.qlIndexFixing(Index3M,H2873,TRUE,_xll.ohTrigger(RecalcTrigger,Trigger3M)),NA())</f>
        <v>1.1630500551391698E-2</v>
      </c>
      <c r="L2873" s="44">
        <f>IFERROR(_xll.qlIndexFixing(Index6M,$H2873,TRUE,_xll.ohTrigger(RecalcTrigger,Trigger6M)),NA())</f>
        <v>9.9477035360873035E-3</v>
      </c>
      <c r="M2873" s="183">
        <f>IFERROR(_xll.qlIndexFixing(Index1Y,$H2873,TRUE,_xll.ohTrigger(RecalcTrigger,Trigger1Y)),NA())</f>
        <v>1.182194849760854E-2</v>
      </c>
      <c r="N2873" s="182">
        <f>IFERROR(_xll.qlIndexFixing(ONIndex1M,I2873,TRUE,_xll.ohTrigger(RecalcTrigger,Trigger1M)),NA())</f>
        <v>1.1343761908291228E-2</v>
      </c>
      <c r="O2873" s="44">
        <f>IFERROR(_xll.qlIndexFixing(ONIndex3M,I2873,TRUE,_xll.ohTrigger(RecalcTrigger,Trigger3M)),NA())</f>
        <v>1.161168126027512E-2</v>
      </c>
      <c r="P2873" s="44">
        <f>IFERROR(_xll.qlIndexFixing(ONIndex6M,I2873,TRUE,_xll.ohTrigger(RecalcTrigger,Trigger6M)),NA())</f>
        <v>1.0006379979810021E-2</v>
      </c>
      <c r="Q2873" s="183">
        <f>IFERROR(_xll.qlIndexFixing(ONIndex1Y,I2873,TRUE,_xll.ohTrigger(RecalcTrigger,Trigger1Y)),NA())</f>
        <v>1.1713207145493953E-2</v>
      </c>
    </row>
    <row r="2874" spans="2:17" x14ac:dyDescent="0.2">
      <c r="B2874" s="39" t="s">
        <v>42</v>
      </c>
      <c r="D2874" s="42">
        <f>_xll.qlCalendarAdvance(Calendar,$D2873,B2874,"f",FALSE)</f>
        <v>59532</v>
      </c>
      <c r="E2874" s="177">
        <f>_xll.qlInterestRateIndexValueDate(IndexON,D2874)</f>
        <v>59532</v>
      </c>
      <c r="F2874" s="193">
        <f>IFERROR(_xll.qlIndexFixing(IndexON,D2874,TRUE,_xll.ohTrigger(RecalcTrigger,TriggerON)),NA())</f>
        <v>1.1456868657857555E-2</v>
      </c>
      <c r="H2874" s="42">
        <f>_xll.qlCalendarAdvance(Calendar,$H2873,B2874,"f",FALSE)</f>
        <v>59532</v>
      </c>
      <c r="I2874" s="177">
        <f>_xll.qlInterestRateIndexValueDate(Index1M,$H2874)</f>
        <v>59534</v>
      </c>
      <c r="J2874" s="182">
        <f>IFERROR(_xll.qlIndexFixing(Index1M,$H2874,TRUE,_xll.ohTrigger(RecalcTrigger,Trigger1M)),NA())</f>
        <v>1.1350681020677298E-2</v>
      </c>
      <c r="K2874" s="44">
        <f>IFERROR(_xll.qlIndexFixing(Index3M,H2874,TRUE,_xll.ohTrigger(RecalcTrigger,Trigger3M)),NA())</f>
        <v>1.1631282206362436E-2</v>
      </c>
      <c r="L2874" s="44">
        <f>IFERROR(_xll.qlIndexFixing(Index6M,$H2874,TRUE,_xll.ohTrigger(RecalcTrigger,Trigger6M)),NA())</f>
        <v>9.9406053226017421E-3</v>
      </c>
      <c r="M2874" s="183">
        <f>IFERROR(_xll.qlIndexFixing(Index1Y,$H2874,TRUE,_xll.ohTrigger(RecalcTrigger,Trigger1Y)),NA())</f>
        <v>1.1825169951522021E-2</v>
      </c>
      <c r="N2874" s="182">
        <f>IFERROR(_xll.qlIndexFixing(ONIndex1M,I2874,TRUE,_xll.ohTrigger(RecalcTrigger,Trigger1M)),NA())</f>
        <v>1.134417580840541E-2</v>
      </c>
      <c r="O2874" s="44">
        <f>IFERROR(_xll.qlIndexFixing(ONIndex3M,I2874,TRUE,_xll.ohTrigger(RecalcTrigger,Trigger3M)),NA())</f>
        <v>1.1611911983635537E-2</v>
      </c>
      <c r="P2874" s="44">
        <f>IFERROR(_xll.qlIndexFixing(ONIndex6M,I2874,TRUE,_xll.ohTrigger(RecalcTrigger,Trigger6M)),NA())</f>
        <v>9.9981267801663165E-3</v>
      </c>
      <c r="Q2874" s="183">
        <f>IFERROR(_xll.qlIndexFixing(ONIndex1Y,I2874,TRUE,_xll.ohTrigger(RecalcTrigger,Trigger1Y)),NA())</f>
        <v>1.1713665635779691E-2</v>
      </c>
    </row>
    <row r="2875" spans="2:17" x14ac:dyDescent="0.2">
      <c r="B2875" s="39" t="s">
        <v>42</v>
      </c>
      <c r="D2875" s="42">
        <f>_xll.qlCalendarAdvance(Calendar,$D2874,B2875,"f",FALSE)</f>
        <v>59539</v>
      </c>
      <c r="E2875" s="177">
        <f>_xll.qlInterestRateIndexValueDate(IndexON,D2875)</f>
        <v>59539</v>
      </c>
      <c r="F2875" s="193">
        <f>IFERROR(_xll.qlIndexFixing(IndexON,D2875,TRUE,_xll.ohTrigger(RecalcTrigger,TriggerON)),NA())</f>
        <v>1.145849506110963E-2</v>
      </c>
      <c r="H2875" s="42">
        <f>_xll.qlCalendarAdvance(Calendar,$H2874,B2875,"f",FALSE)</f>
        <v>59539</v>
      </c>
      <c r="I2875" s="177">
        <f>_xll.qlInterestRateIndexValueDate(Index1M,$H2875)</f>
        <v>59541</v>
      </c>
      <c r="J2875" s="182">
        <f>IFERROR(_xll.qlIndexFixing(Index1M,$H2875,TRUE,_xll.ohTrigger(RecalcTrigger,Trigger1M)),NA())</f>
        <v>1.1350770067673077E-2</v>
      </c>
      <c r="K2875" s="44">
        <f>IFERROR(_xll.qlIndexFixing(Index3M,H2875,TRUE,_xll.ohTrigger(RecalcTrigger,Trigger3M)),NA())</f>
        <v>1.1631581294635929E-2</v>
      </c>
      <c r="L2875" s="44">
        <f>IFERROR(_xll.qlIndexFixing(Index6M,$H2875,TRUE,_xll.ohTrigger(RecalcTrigger,Trigger6M)),NA())</f>
        <v>9.9348139366282635E-3</v>
      </c>
      <c r="M2875" s="183">
        <f>IFERROR(_xll.qlIndexFixing(Index1Y,$H2875,TRUE,_xll.ohTrigger(RecalcTrigger,Trigger1Y)),NA())</f>
        <v>1.1827386610221013E-2</v>
      </c>
      <c r="N2875" s="182">
        <f>IFERROR(_xll.qlIndexFixing(ONIndex1M,I2875,TRUE,_xll.ohTrigger(RecalcTrigger,Trigger1M)),NA())</f>
        <v>1.1344566366711106E-2</v>
      </c>
      <c r="O2875" s="44">
        <f>IFERROR(_xll.qlIndexFixing(ONIndex3M,I2875,TRUE,_xll.ohTrigger(RecalcTrigger,Trigger3M)),NA())</f>
        <v>1.1612145228179216E-2</v>
      </c>
      <c r="P2875" s="44">
        <f>IFERROR(_xll.qlIndexFixing(ONIndex6M,I2875,TRUE,_xll.ohTrigger(RecalcTrigger,Trigger6M)),NA())</f>
        <v>9.9911867209190319E-3</v>
      </c>
      <c r="Q2875" s="183">
        <f>IFERROR(_xll.qlIndexFixing(ONIndex1Y,I2875,TRUE,_xll.ohTrigger(RecalcTrigger,Trigger1Y)),NA())</f>
        <v>1.1714109472586998E-2</v>
      </c>
    </row>
    <row r="2876" spans="2:17" x14ac:dyDescent="0.2">
      <c r="B2876" s="39" t="s">
        <v>42</v>
      </c>
      <c r="D2876" s="42">
        <f>_xll.qlCalendarAdvance(Calendar,$D2875,B2876,"f",FALSE)</f>
        <v>59546</v>
      </c>
      <c r="E2876" s="177">
        <f>_xll.qlInterestRateIndexValueDate(IndexON,D2876)</f>
        <v>59546</v>
      </c>
      <c r="F2876" s="193">
        <f>IFERROR(_xll.qlIndexFixing(IndexON,D2876,TRUE,_xll.ohTrigger(RecalcTrigger,TriggerON)),NA())</f>
        <v>1.1460175052375732E-2</v>
      </c>
      <c r="H2876" s="42">
        <f>_xll.qlCalendarAdvance(Calendar,$H2875,B2876,"f",FALSE)</f>
        <v>59546</v>
      </c>
      <c r="I2876" s="177">
        <f>_xll.qlInterestRateIndexValueDate(Index1M,$H2876)</f>
        <v>59548</v>
      </c>
      <c r="J2876" s="182">
        <f>IFERROR(_xll.qlIndexFixing(Index1M,$H2876,TRUE,_xll.ohTrigger(RecalcTrigger,Trigger1M)),NA())</f>
        <v>1.1351339010424052E-2</v>
      </c>
      <c r="K2876" s="44">
        <f>IFERROR(_xll.qlIndexFixing(Index3M,H2876,TRUE,_xll.ohTrigger(RecalcTrigger,Trigger3M)),NA())</f>
        <v>1.1632156559958418E-2</v>
      </c>
      <c r="L2876" s="44">
        <f>IFERROR(_xll.qlIndexFixing(Index6M,$H2876,TRUE,_xll.ohTrigger(RecalcTrigger,Trigger6M)),NA())</f>
        <v>9.928948958691142E-3</v>
      </c>
      <c r="M2876" s="183">
        <f>IFERROR(_xll.qlIndexFixing(Index1Y,$H2876,TRUE,_xll.ohTrigger(RecalcTrigger,Trigger1Y)),NA())</f>
        <v>1.1829670505129194E-2</v>
      </c>
      <c r="N2876" s="182">
        <f>IFERROR(_xll.qlIndexFixing(ONIndex1M,I2876,TRUE,_xll.ohTrigger(RecalcTrigger,Trigger1M)),NA())</f>
        <v>1.1345063828942514E-2</v>
      </c>
      <c r="O2876" s="44">
        <f>IFERROR(_xll.qlIndexFixing(ONIndex3M,I2876,TRUE,_xll.ohTrigger(RecalcTrigger,Trigger3M)),NA())</f>
        <v>1.1612458801186776E-2</v>
      </c>
      <c r="P2876" s="44">
        <f>IFERROR(_xll.qlIndexFixing(ONIndex6M,I2876,TRUE,_xll.ohTrigger(RecalcTrigger,Trigger6M)),NA())</f>
        <v>9.9832466974802969E-3</v>
      </c>
      <c r="Q2876" s="183">
        <f>IFERROR(_xll.qlIndexFixing(ONIndex1Y,I2876,TRUE,_xll.ohTrigger(RecalcTrigger,Trigger1Y)),NA())</f>
        <v>1.1714686686863374E-2</v>
      </c>
    </row>
    <row r="2877" spans="2:17" x14ac:dyDescent="0.2">
      <c r="B2877" s="39" t="s">
        <v>42</v>
      </c>
      <c r="D2877" s="42">
        <f>_xll.qlCalendarAdvance(Calendar,$D2876,B2877,"f",FALSE)</f>
        <v>59553</v>
      </c>
      <c r="E2877" s="177">
        <f>_xll.qlInterestRateIndexValueDate(IndexON,D2877)</f>
        <v>59553</v>
      </c>
      <c r="F2877" s="193">
        <f>IFERROR(_xll.qlIndexFixing(IndexON,D2877,TRUE,_xll.ohTrigger(RecalcTrigger,TriggerON)),NA())</f>
        <v>1.1461908710952429E-2</v>
      </c>
      <c r="H2877" s="42">
        <f>_xll.qlCalendarAdvance(Calendar,$H2876,B2877,"f",FALSE)</f>
        <v>59553</v>
      </c>
      <c r="I2877" s="177">
        <f>_xll.qlInterestRateIndexValueDate(Index1M,$H2877)</f>
        <v>59555</v>
      </c>
      <c r="J2877" s="182">
        <f>IFERROR(_xll.qlIndexFixing(Index1M,$H2877,TRUE,_xll.ohTrigger(RecalcTrigger,Trigger1M)),NA())</f>
        <v>1.1351953193074596E-2</v>
      </c>
      <c r="K2877" s="44">
        <f>IFERROR(_xll.qlIndexFixing(Index3M,H2877,TRUE,_xll.ohTrigger(RecalcTrigger,Trigger3M)),NA())</f>
        <v>1.163277704762411E-2</v>
      </c>
      <c r="L2877" s="44">
        <f>IFERROR(_xll.qlIndexFixing(Index6M,$H2877,TRUE,_xll.ohTrigger(RecalcTrigger,Trigger6M)),NA())</f>
        <v>9.9232573412834889E-3</v>
      </c>
      <c r="M2877" s="183">
        <f>IFERROR(_xll.qlIndexFixing(Index1Y,$H2877,TRUE,_xll.ohTrigger(RecalcTrigger,Trigger1Y)),NA())</f>
        <v>1.1832021734179127E-2</v>
      </c>
      <c r="N2877" s="182">
        <f>IFERROR(_xll.qlIndexFixing(ONIndex1M,I2877,TRUE,_xll.ohTrigger(RecalcTrigger,Trigger1M)),NA())</f>
        <v>1.1345606382304751E-2</v>
      </c>
      <c r="O2877" s="44">
        <f>IFERROR(_xll.qlIndexFixing(ONIndex3M,I2877,TRUE,_xll.ohTrigger(RecalcTrigger,Trigger3M)),NA())</f>
        <v>1.1612817080992599E-2</v>
      </c>
      <c r="P2877" s="44">
        <f>IFERROR(_xll.qlIndexFixing(ONIndex6M,I2877,TRUE,_xll.ohTrigger(RecalcTrigger,Trigger6M)),NA())</f>
        <v>9.9754757089076662E-3</v>
      </c>
      <c r="Q2877" s="183">
        <f>IFERROR(_xll.qlIndexFixing(ONIndex1Y,I2877,TRUE,_xll.ohTrigger(RecalcTrigger,Trigger1Y)),NA())</f>
        <v>1.1715327966772549E-2</v>
      </c>
    </row>
    <row r="2878" spans="2:17" x14ac:dyDescent="0.2">
      <c r="B2878" s="39" t="s">
        <v>42</v>
      </c>
      <c r="D2878" s="42">
        <f>_xll.qlCalendarAdvance(Calendar,$D2877,B2878,"f",FALSE)</f>
        <v>59560</v>
      </c>
      <c r="E2878" s="177">
        <f>_xll.qlInterestRateIndexValueDate(IndexON,D2878)</f>
        <v>59560</v>
      </c>
      <c r="F2878" s="193">
        <f>IFERROR(_xll.qlIndexFixing(IndexON,D2878,TRUE,_xll.ohTrigger(RecalcTrigger,TriggerON)),NA())</f>
        <v>1.1463696116056354E-2</v>
      </c>
      <c r="H2878" s="42">
        <f>_xll.qlCalendarAdvance(Calendar,$H2877,B2878,"f",FALSE)</f>
        <v>59560</v>
      </c>
      <c r="I2878" s="177">
        <f>_xll.qlInterestRateIndexValueDate(Index1M,$H2878)</f>
        <v>59562</v>
      </c>
      <c r="J2878" s="182">
        <f>IFERROR(_xll.qlIndexFixing(Index1M,$H2878,TRUE,_xll.ohTrigger(RecalcTrigger,Trigger1M)),NA())</f>
        <v>1.1352612683064957E-2</v>
      </c>
      <c r="K2878" s="44">
        <f>IFERROR(_xll.qlIndexFixing(Index3M,H2878,TRUE,_xll.ohTrigger(RecalcTrigger,Trigger3M)),NA())</f>
        <v>1.163344282454748E-2</v>
      </c>
      <c r="L2878" s="44">
        <f>IFERROR(_xll.qlIndexFixing(Index6M,$H2878,TRUE,_xll.ohTrigger(RecalcTrigger,Trigger6M)),NA())</f>
        <v>9.9177393653664143E-3</v>
      </c>
      <c r="M2878" s="183">
        <f>IFERROR(_xll.qlIndexFixing(Index1Y,$H2878,TRUE,_xll.ohTrigger(RecalcTrigger,Trigger1Y)),NA())</f>
        <v>1.1834440395319487E-2</v>
      </c>
      <c r="N2878" s="182">
        <f>IFERROR(_xll.qlIndexFixing(ONIndex1M,I2878,TRUE,_xll.ohTrigger(RecalcTrigger,Trigger1M)),NA())</f>
        <v>1.1346194094343787E-2</v>
      </c>
      <c r="O2878" s="44">
        <f>IFERROR(_xll.qlIndexFixing(ONIndex3M,I2878,TRUE,_xll.ohTrigger(RecalcTrigger,Trigger3M)),NA())</f>
        <v>1.1613220133943614E-2</v>
      </c>
      <c r="P2878" s="44">
        <f>IFERROR(_xll.qlIndexFixing(ONIndex6M,I2878,TRUE,_xll.ohTrigger(RecalcTrigger,Trigger6M)),NA())</f>
        <v>9.9678740360964468E-3</v>
      </c>
      <c r="Q2878" s="183">
        <f>IFERROR(_xll.qlIndexFixing(ONIndex1Y,I2878,TRUE,_xll.ohTrigger(RecalcTrigger,Trigger1Y)),NA())</f>
        <v>1.1716033408717408E-2</v>
      </c>
    </row>
    <row r="2879" spans="2:17" x14ac:dyDescent="0.2">
      <c r="B2879" s="39" t="s">
        <v>42</v>
      </c>
      <c r="D2879" s="42">
        <f>_xll.qlCalendarAdvance(Calendar,$D2878,B2879,"f",FALSE)</f>
        <v>59567</v>
      </c>
      <c r="E2879" s="177">
        <f>_xll.qlInterestRateIndexValueDate(IndexON,D2879)</f>
        <v>59567</v>
      </c>
      <c r="F2879" s="193">
        <f>IFERROR(_xll.qlIndexFixing(IndexON,D2879,TRUE,_xll.ohTrigger(RecalcTrigger,TriggerON)),NA())</f>
        <v>1.146553734714395E-2</v>
      </c>
      <c r="H2879" s="42">
        <f>_xll.qlCalendarAdvance(Calendar,$H2878,B2879,"f",FALSE)</f>
        <v>59567</v>
      </c>
      <c r="I2879" s="177">
        <f>_xll.qlInterestRateIndexValueDate(Index1M,$H2879)</f>
        <v>59569</v>
      </c>
      <c r="J2879" s="182">
        <f>IFERROR(_xll.qlIndexFixing(Index1M,$H2879,TRUE,_xll.ohTrigger(RecalcTrigger,Trigger1M)),NA())</f>
        <v>1.1352618977763358E-2</v>
      </c>
      <c r="K2879" s="44">
        <f>IFERROR(_xll.qlIndexFixing(Index3M,H2879,TRUE,_xll.ohTrigger(RecalcTrigger,Trigger3M)),NA())</f>
        <v>1.1633906938596714E-2</v>
      </c>
      <c r="L2879" s="44">
        <f>IFERROR(_xll.qlIndexFixing(Index6M,$H2879,TRUE,_xll.ohTrigger(RecalcTrigger,Trigger6M)),NA())</f>
        <v>9.912395311946957E-3</v>
      </c>
      <c r="M2879" s="183">
        <f>IFERROR(_xll.qlIndexFixing(Index1Y,$H2879,TRUE,_xll.ohTrigger(RecalcTrigger,Trigger1Y)),NA())</f>
        <v>1.1836926586512678E-2</v>
      </c>
      <c r="N2879" s="182">
        <f>IFERROR(_xll.qlIndexFixing(ONIndex1M,I2879,TRUE,_xll.ohTrigger(RecalcTrigger,Trigger1M)),NA())</f>
        <v>1.134682703236578E-2</v>
      </c>
      <c r="O2879" s="44">
        <f>IFERROR(_xll.qlIndexFixing(ONIndex3M,I2879,TRUE,_xll.ohTrigger(RecalcTrigger,Trigger3M)),NA())</f>
        <v>1.1613668027106172E-2</v>
      </c>
      <c r="P2879" s="44">
        <f>IFERROR(_xll.qlIndexFixing(ONIndex6M,I2879,TRUE,_xll.ohTrigger(RecalcTrigger,Trigger6M)),NA())</f>
        <v>9.96044196026169E-3</v>
      </c>
      <c r="Q2879" s="183">
        <f>IFERROR(_xll.qlIndexFixing(ONIndex1Y,I2879,TRUE,_xll.ohTrigger(RecalcTrigger,Trigger1Y)),NA())</f>
        <v>1.1716803109260709E-2</v>
      </c>
    </row>
    <row r="2880" spans="2:17" x14ac:dyDescent="0.2">
      <c r="B2880" s="39" t="s">
        <v>42</v>
      </c>
      <c r="D2880" s="42">
        <f>_xll.qlCalendarAdvance(Calendar,$D2879,B2880,"f",FALSE)</f>
        <v>59574</v>
      </c>
      <c r="E2880" s="177">
        <f>_xll.qlInterestRateIndexValueDate(IndexON,D2880)</f>
        <v>59574</v>
      </c>
      <c r="F2880" s="193">
        <f>IFERROR(_xll.qlIndexFixing(IndexON,D2880,TRUE,_xll.ohTrigger(RecalcTrigger,TriggerON)),NA())</f>
        <v>1.1467432483511786E-2</v>
      </c>
      <c r="H2880" s="42">
        <f>_xll.qlCalendarAdvance(Calendar,$H2879,B2880,"f",FALSE)</f>
        <v>59574</v>
      </c>
      <c r="I2880" s="177">
        <f>_xll.qlInterestRateIndexValueDate(Index1M,$H2880)</f>
        <v>59576</v>
      </c>
      <c r="J2880" s="182">
        <f>IFERROR(_xll.qlIndexFixing(Index1M,$H2880,TRUE,_xll.ohTrigger(RecalcTrigger,Trigger1M)),NA())</f>
        <v>1.1353359461303558E-2</v>
      </c>
      <c r="K2880" s="44">
        <f>IFERROR(_xll.qlIndexFixing(Index3M,H2880,TRUE,_xll.ohTrigger(RecalcTrigger,Trigger3M)),NA())</f>
        <v>1.1634660213566305E-2</v>
      </c>
      <c r="L2880" s="44">
        <f>IFERROR(_xll.qlIndexFixing(Index6M,$H2880,TRUE,_xll.ohTrigger(RecalcTrigger,Trigger6M)),NA())</f>
        <v>9.9072254620719089E-3</v>
      </c>
      <c r="M2880" s="183">
        <f>IFERROR(_xll.qlIndexFixing(Index1Y,$H2880,TRUE,_xll.ohTrigger(RecalcTrigger,Trigger1Y)),NA())</f>
        <v>1.1839480405735693E-2</v>
      </c>
      <c r="N2880" s="182">
        <f>IFERROR(_xll.qlIndexFixing(ONIndex1M,I2880,TRUE,_xll.ohTrigger(RecalcTrigger,Trigger1M)),NA())</f>
        <v>1.134750526375683E-2</v>
      </c>
      <c r="O2880" s="44">
        <f>IFERROR(_xll.qlIndexFixing(ONIndex3M,I2880,TRUE,_xll.ohTrigger(RecalcTrigger,Trigger3M)),NA())</f>
        <v>1.161416082706701E-2</v>
      </c>
      <c r="P2880" s="44">
        <f>IFERROR(_xll.qlIndexFixing(ONIndex6M,I2880,TRUE,_xll.ohTrigger(RecalcTrigger,Trigger6M)),NA())</f>
        <v>9.9531797624585749E-3</v>
      </c>
      <c r="Q2880" s="183">
        <f>IFERROR(_xll.qlIndexFixing(ONIndex1Y,I2880,TRUE,_xll.ohTrigger(RecalcTrigger,Trigger1Y)),NA())</f>
        <v>1.1717637164565531E-2</v>
      </c>
    </row>
    <row r="2881" spans="2:17" x14ac:dyDescent="0.2">
      <c r="B2881" s="39" t="s">
        <v>42</v>
      </c>
      <c r="D2881" s="42">
        <f>_xll.qlCalendarAdvance(Calendar,$D2880,B2881,"f",FALSE)</f>
        <v>59581</v>
      </c>
      <c r="E2881" s="177">
        <f>_xll.qlInterestRateIndexValueDate(IndexON,D2881)</f>
        <v>59581</v>
      </c>
      <c r="F2881" s="193">
        <f>IFERROR(_xll.qlIndexFixing(IndexON,D2881,TRUE,_xll.ohTrigger(RecalcTrigger,TriggerON)),NA())</f>
        <v>1.1469381604616302E-2</v>
      </c>
      <c r="H2881" s="42">
        <f>_xll.qlCalendarAdvance(Calendar,$H2880,B2881,"f",FALSE)</f>
        <v>59581</v>
      </c>
      <c r="I2881" s="177">
        <f>_xll.qlInterestRateIndexValueDate(Index1M,$H2881)</f>
        <v>59583</v>
      </c>
      <c r="J2881" s="182">
        <f>IFERROR(_xll.qlIndexFixing(Index1M,$H2881,TRUE,_xll.ohTrigger(RecalcTrigger,Trigger1M)),NA())</f>
        <v>1.135414543576907E-2</v>
      </c>
      <c r="K2881" s="44">
        <f>IFERROR(_xll.qlIndexFixing(Index3M,H2881,TRUE,_xll.ohTrigger(RecalcTrigger,Trigger3M)),NA())</f>
        <v>1.163545897229917E-2</v>
      </c>
      <c r="L2881" s="44">
        <f>IFERROR(_xll.qlIndexFixing(Index6M,$H2881,TRUE,_xll.ohTrigger(RecalcTrigger,Trigger6M)),NA())</f>
        <v>9.9022300968317784E-3</v>
      </c>
      <c r="M2881" s="183">
        <f>IFERROR(_xll.qlIndexFixing(Index1Y,$H2881,TRUE,_xll.ohTrigger(RecalcTrigger,Trigger1Y)),NA())</f>
        <v>1.1842101950981428E-2</v>
      </c>
      <c r="N2881" s="182">
        <f>IFERROR(_xll.qlIndexFixing(ONIndex1M,I2881,TRUE,_xll.ohTrigger(RecalcTrigger,Trigger1M)),NA())</f>
        <v>1.1348228855903031E-2</v>
      </c>
      <c r="O2881" s="44">
        <f>IFERROR(_xll.qlIndexFixing(ONIndex3M,I2881,TRUE,_xll.ohTrigger(RecalcTrigger,Trigger3M)),NA())</f>
        <v>1.1614698600412865E-2</v>
      </c>
      <c r="P2881" s="44">
        <f>IFERROR(_xll.qlIndexFixing(ONIndex6M,I2881,TRUE,_xll.ohTrigger(RecalcTrigger,Trigger6M)),NA())</f>
        <v>9.9460877235024725E-3</v>
      </c>
      <c r="Q2881" s="183">
        <f>IFERROR(_xll.qlIndexFixing(ONIndex1Y,I2881,TRUE,_xll.ohTrigger(RecalcTrigger,Trigger1Y)),NA())</f>
        <v>1.1718535670635077E-2</v>
      </c>
    </row>
    <row r="2882" spans="2:17" x14ac:dyDescent="0.2">
      <c r="B2882" s="39" t="s">
        <v>42</v>
      </c>
      <c r="D2882" s="42">
        <f>_xll.qlCalendarAdvance(Calendar,$D2881,B2882,"f",FALSE)</f>
        <v>59588</v>
      </c>
      <c r="E2882" s="177">
        <f>_xll.qlInterestRateIndexValueDate(IndexON,D2882)</f>
        <v>59588</v>
      </c>
      <c r="F2882" s="193">
        <f>IFERROR(_xll.qlIndexFixing(IndexON,D2882,TRUE,_xll.ohTrigger(RecalcTrigger,TriggerON)),NA())</f>
        <v>1.1471384789594197E-2</v>
      </c>
      <c r="H2882" s="42">
        <f>_xll.qlCalendarAdvance(Calendar,$H2881,B2882,"f",FALSE)</f>
        <v>59588</v>
      </c>
      <c r="I2882" s="177">
        <f>_xll.qlInterestRateIndexValueDate(Index1M,$H2882)</f>
        <v>59590</v>
      </c>
      <c r="J2882" s="182">
        <f>IFERROR(_xll.qlIndexFixing(Index1M,$H2882,TRUE,_xll.ohTrigger(RecalcTrigger,Trigger1M)),NA())</f>
        <v>1.1354976968600232E-2</v>
      </c>
      <c r="K2882" s="44">
        <f>IFERROR(_xll.qlIndexFixing(Index3M,H2882,TRUE,_xll.ohTrigger(RecalcTrigger,Trigger3M)),NA())</f>
        <v>1.1636303281713462E-2</v>
      </c>
      <c r="L2882" s="44">
        <f>IFERROR(_xll.qlIndexFixing(Index6M,$H2882,TRUE,_xll.ohTrigger(RecalcTrigger,Trigger6M)),NA())</f>
        <v>9.8974094973594724E-3</v>
      </c>
      <c r="M2882" s="183">
        <f>IFERROR(_xll.qlIndexFixing(Index1Y,$H2882,TRUE,_xll.ohTrigger(RecalcTrigger,Trigger1Y)),NA())</f>
        <v>1.1844791320256716E-2</v>
      </c>
      <c r="N2882" s="182">
        <f>IFERROR(_xll.qlIndexFixing(ONIndex1M,I2882,TRUE,_xll.ohTrigger(RecalcTrigger,Trigger1M)),NA())</f>
        <v>1.1348997876110545E-2</v>
      </c>
      <c r="O2882" s="44">
        <f>IFERROR(_xll.qlIndexFixing(ONIndex3M,I2882,TRUE,_xll.ohTrigger(RecalcTrigger,Trigger3M)),NA())</f>
        <v>1.1615281413890344E-2</v>
      </c>
      <c r="P2882" s="44">
        <f>IFERROR(_xll.qlIndexFixing(ONIndex6M,I2882,TRUE,_xll.ohTrigger(RecalcTrigger,Trigger6M)),NA())</f>
        <v>9.939166124608434E-3</v>
      </c>
      <c r="Q2882" s="183">
        <f>IFERROR(_xll.qlIndexFixing(ONIndex1Y,I2882,TRUE,_xll.ohTrigger(RecalcTrigger,Trigger1Y)),NA())</f>
        <v>1.1719498724351851E-2</v>
      </c>
    </row>
    <row r="2883" spans="2:17" x14ac:dyDescent="0.2">
      <c r="B2883" s="39" t="s">
        <v>42</v>
      </c>
      <c r="D2883" s="42">
        <f>_xll.qlCalendarAdvance(Calendar,$D2882,B2883,"f",FALSE)</f>
        <v>59595</v>
      </c>
      <c r="E2883" s="177">
        <f>_xll.qlInterestRateIndexValueDate(IndexON,D2883)</f>
        <v>59595</v>
      </c>
      <c r="F2883" s="193">
        <f>IFERROR(_xll.qlIndexFixing(IndexON,D2883,TRUE,_xll.ohTrigger(RecalcTrigger,TriggerON)),NA())</f>
        <v>1.1473442118061783E-2</v>
      </c>
      <c r="H2883" s="42">
        <f>_xll.qlCalendarAdvance(Calendar,$H2882,B2883,"f",FALSE)</f>
        <v>59595</v>
      </c>
      <c r="I2883" s="177">
        <f>_xll.qlInterestRateIndexValueDate(Index1M,$H2883)</f>
        <v>59597</v>
      </c>
      <c r="J2883" s="182">
        <f>IFERROR(_xll.qlIndexFixing(Index1M,$H2883,TRUE,_xll.ohTrigger(RecalcTrigger,Trigger1M)),NA())</f>
        <v>1.1356592103832058E-2</v>
      </c>
      <c r="K2883" s="44">
        <f>IFERROR(_xll.qlIndexFixing(Index3M,H2883,TRUE,_xll.ohTrigger(RecalcTrigger,Trigger3M)),NA())</f>
        <v>1.1638497326716554E-2</v>
      </c>
      <c r="L2883" s="44">
        <f>IFERROR(_xll.qlIndexFixing(Index6M,$H2883,TRUE,_xll.ohTrigger(RecalcTrigger,Trigger6M)),NA())</f>
        <v>9.8922298949098899E-3</v>
      </c>
      <c r="M2883" s="183">
        <f>IFERROR(_xll.qlIndexFixing(Index1Y,$H2883,TRUE,_xll.ohTrigger(RecalcTrigger,Trigger1Y)),NA())</f>
        <v>1.1847548611583639E-2</v>
      </c>
      <c r="N2883" s="182">
        <f>IFERROR(_xll.qlIndexFixing(ONIndex1M,I2883,TRUE,_xll.ohTrigger(RecalcTrigger,Trigger1M)),NA())</f>
        <v>1.134981239192534E-2</v>
      </c>
      <c r="O2883" s="44">
        <f>IFERROR(_xll.qlIndexFixing(ONIndex3M,I2883,TRUE,_xll.ohTrigger(RecalcTrigger,Trigger3M)),NA())</f>
        <v>1.1615909334325991E-2</v>
      </c>
      <c r="P2883" s="44">
        <f>IFERROR(_xll.qlIndexFixing(ONIndex6M,I2883,TRUE,_xll.ohTrigger(RecalcTrigger,Trigger6M)),NA())</f>
        <v>9.9324152468316385E-3</v>
      </c>
      <c r="Q2883" s="183">
        <f>IFERROR(_xll.qlIndexFixing(ONIndex1Y,I2883,TRUE,_xll.ohTrigger(RecalcTrigger,Trigger1Y)),NA())</f>
        <v>1.1720526421719057E-2</v>
      </c>
    </row>
    <row r="2884" spans="2:17" x14ac:dyDescent="0.2">
      <c r="B2884" s="39" t="s">
        <v>42</v>
      </c>
      <c r="D2884" s="42">
        <f>_xll.qlCalendarAdvance(Calendar,$D2883,B2884,"f",FALSE)</f>
        <v>59602</v>
      </c>
      <c r="E2884" s="177">
        <f>_xll.qlInterestRateIndexValueDate(IndexON,D2884)</f>
        <v>59602</v>
      </c>
      <c r="F2884" s="193">
        <f>IFERROR(_xll.qlIndexFixing(IndexON,D2884,TRUE,_xll.ohTrigger(RecalcTrigger,TriggerON)),NA())</f>
        <v>1.1475553669155758E-2</v>
      </c>
      <c r="H2884" s="42">
        <f>_xll.qlCalendarAdvance(Calendar,$H2883,B2884,"f",FALSE)</f>
        <v>59602</v>
      </c>
      <c r="I2884" s="177">
        <f>_xll.qlInterestRateIndexValueDate(Index1M,$H2884)</f>
        <v>59604</v>
      </c>
      <c r="J2884" s="182">
        <f>IFERROR(_xll.qlIndexFixing(Index1M,$H2884,TRUE,_xll.ohTrigger(RecalcTrigger,Trigger1M)),NA())</f>
        <v>1.1357524854289576E-2</v>
      </c>
      <c r="K2884" s="44">
        <f>IFERROR(_xll.qlIndexFixing(Index3M,H2884,TRUE,_xll.ohTrigger(RecalcTrigger,Trigger3M)),NA())</f>
        <v>1.1639449476099722E-2</v>
      </c>
      <c r="L2884" s="44">
        <f>IFERROR(_xll.qlIndexFixing(Index6M,$H2884,TRUE,_xll.ohTrigger(RecalcTrigger,Trigger6M)),NA())</f>
        <v>9.8878096826146775E-3</v>
      </c>
      <c r="M2884" s="183">
        <f>IFERROR(_xll.qlIndexFixing(Index1Y,$H2884,TRUE,_xll.ohTrigger(RecalcTrigger,Trigger1Y)),NA())</f>
        <v>1.1850373922998869E-2</v>
      </c>
      <c r="N2884" s="182">
        <f>IFERROR(_xll.qlIndexFixing(ONIndex1M,I2884,TRUE,_xll.ohTrigger(RecalcTrigger,Trigger1M)),NA())</f>
        <v>1.1350672470493706E-2</v>
      </c>
      <c r="O2884" s="44">
        <f>IFERROR(_xll.qlIndexFixing(ONIndex3M,I2884,TRUE,_xll.ohTrigger(RecalcTrigger,Trigger3M)),NA())</f>
        <v>1.1616582428386479E-2</v>
      </c>
      <c r="P2884" s="44">
        <f>IFERROR(_xll.qlIndexFixing(ONIndex6M,I2884,TRUE,_xll.ohTrigger(RecalcTrigger,Trigger6M)),NA())</f>
        <v>9.9258353711473291E-3</v>
      </c>
      <c r="Q2884" s="183">
        <f>IFERROR(_xll.qlIndexFixing(ONIndex1Y,I2884,TRUE,_xll.ohTrigger(RecalcTrigger,Trigger1Y)),NA())</f>
        <v>1.1721618858899774E-2</v>
      </c>
    </row>
    <row r="2885" spans="2:17" x14ac:dyDescent="0.2">
      <c r="B2885" s="39" t="s">
        <v>42</v>
      </c>
      <c r="D2885" s="42">
        <f>_xll.qlCalendarAdvance(Calendar,$D2884,B2885,"f",FALSE)</f>
        <v>59609</v>
      </c>
      <c r="E2885" s="177">
        <f>_xll.qlInterestRateIndexValueDate(IndexON,D2885)</f>
        <v>59609</v>
      </c>
      <c r="F2885" s="193">
        <f>IFERROR(_xll.qlIndexFixing(IndexON,D2885,TRUE,_xll.ohTrigger(RecalcTrigger,TriggerON)),NA())</f>
        <v>1.1477719522252627E-2</v>
      </c>
      <c r="H2885" s="42">
        <f>_xll.qlCalendarAdvance(Calendar,$H2884,B2885,"f",FALSE)</f>
        <v>59609</v>
      </c>
      <c r="I2885" s="177">
        <f>_xll.qlInterestRateIndexValueDate(Index1M,$H2885)</f>
        <v>59611</v>
      </c>
      <c r="J2885" s="182">
        <f>IFERROR(_xll.qlIndexFixing(Index1M,$H2885,TRUE,_xll.ohTrigger(RecalcTrigger,Trigger1M)),NA())</f>
        <v>1.1358756623273403E-2</v>
      </c>
      <c r="K2885" s="44">
        <f>IFERROR(_xll.qlIndexFixing(Index3M,H2885,TRUE,_xll.ohTrigger(RecalcTrigger,Trigger3M)),NA())</f>
        <v>1.1640447408235798E-2</v>
      </c>
      <c r="L2885" s="44">
        <f>IFERROR(_xll.qlIndexFixing(Index6M,$H2885,TRUE,_xll.ohTrigger(RecalcTrigger,Trigger6M)),NA())</f>
        <v>9.8835651795953494E-3</v>
      </c>
      <c r="M2885" s="183">
        <f>IFERROR(_xll.qlIndexFixing(Index1Y,$H2885,TRUE,_xll.ohTrigger(RecalcTrigger,Trigger1Y)),NA())</f>
        <v>1.1853267352555201E-2</v>
      </c>
      <c r="N2885" s="182">
        <f>IFERROR(_xll.qlIndexFixing(ONIndex1M,I2885,TRUE,_xll.ohTrigger(RecalcTrigger,Trigger1M)),NA())</f>
        <v>1.135157817936161E-2</v>
      </c>
      <c r="O2885" s="44">
        <f>IFERROR(_xll.qlIndexFixing(ONIndex3M,I2885,TRUE,_xll.ohTrigger(RecalcTrigger,Trigger3M)),NA())</f>
        <v>1.1617300762658544E-2</v>
      </c>
      <c r="P2885" s="44">
        <f>IFERROR(_xll.qlIndexFixing(ONIndex6M,I2885,TRUE,_xll.ohTrigger(RecalcTrigger,Trigger6M)),NA())</f>
        <v>9.9194267786106849E-3</v>
      </c>
      <c r="Q2885" s="183">
        <f>IFERROR(_xll.qlIndexFixing(ONIndex1Y,I2885,TRUE,_xll.ohTrigger(RecalcTrigger,Trigger1Y)),NA())</f>
        <v>1.1722776132456758E-2</v>
      </c>
    </row>
    <row r="2886" spans="2:17" x14ac:dyDescent="0.2">
      <c r="B2886" s="39" t="s">
        <v>42</v>
      </c>
      <c r="D2886" s="42">
        <f>_xll.qlCalendarAdvance(Calendar,$D2885,B2886,"f",FALSE)</f>
        <v>59616</v>
      </c>
      <c r="E2886" s="177">
        <f>_xll.qlInterestRateIndexValueDate(IndexON,D2886)</f>
        <v>59616</v>
      </c>
      <c r="F2886" s="193">
        <f>IFERROR(_xll.qlIndexFixing(IndexON,D2886,TRUE,_xll.ohTrigger(RecalcTrigger,TriggerON)),NA())</f>
        <v>1.147993975664896E-2</v>
      </c>
      <c r="H2886" s="42">
        <f>_xll.qlCalendarAdvance(Calendar,$H2885,B2886,"f",FALSE)</f>
        <v>59616</v>
      </c>
      <c r="I2886" s="177">
        <f>_xll.qlInterestRateIndexValueDate(Index1M,$H2886)</f>
        <v>59618</v>
      </c>
      <c r="J2886" s="182">
        <f>IFERROR(_xll.qlIndexFixing(Index1M,$H2886,TRUE,_xll.ohTrigger(RecalcTrigger,Trigger1M)),NA())</f>
        <v>1.1359527761108039E-2</v>
      </c>
      <c r="K2886" s="44">
        <f>IFERROR(_xll.qlIndexFixing(Index3M,H2886,TRUE,_xll.ohTrigger(RecalcTrigger,Trigger3M)),NA())</f>
        <v>1.1641491190062725E-2</v>
      </c>
      <c r="L2886" s="44">
        <f>IFERROR(_xll.qlIndexFixing(Index6M,$H2886,TRUE,_xll.ohTrigger(RecalcTrigger,Trigger6M)),NA())</f>
        <v>9.8794966671762775E-3</v>
      </c>
      <c r="M2886" s="183">
        <f>IFERROR(_xll.qlIndexFixing(Index1Y,$H2886,TRUE,_xll.ohTrigger(RecalcTrigger,Trigger1Y)),NA())</f>
        <v>1.1856228998319581E-2</v>
      </c>
      <c r="N2886" s="182">
        <f>IFERROR(_xll.qlIndexFixing(ONIndex1M,I2886,TRUE,_xll.ohTrigger(RecalcTrigger,Trigger1M)),NA())</f>
        <v>1.1352529585755278E-2</v>
      </c>
      <c r="O2886" s="44">
        <f>IFERROR(_xll.qlIndexFixing(ONIndex3M,I2886,TRUE,_xll.ohTrigger(RecalcTrigger,Trigger3M)),NA())</f>
        <v>1.1618064403808859E-2</v>
      </c>
      <c r="P2886" s="44">
        <f>IFERROR(_xll.qlIndexFixing(ONIndex6M,I2886,TRUE,_xll.ohTrigger(RecalcTrigger,Trigger6M)),NA())</f>
        <v>9.9131897502768851E-3</v>
      </c>
      <c r="Q2886" s="183">
        <f>IFERROR(_xll.qlIndexFixing(ONIndex1Y,I2886,TRUE,_xll.ohTrigger(RecalcTrigger,Trigger1Y)),NA())</f>
        <v>1.1723998338633024E-2</v>
      </c>
    </row>
    <row r="2887" spans="2:17" x14ac:dyDescent="0.2">
      <c r="B2887" s="39" t="s">
        <v>42</v>
      </c>
      <c r="D2887" s="42">
        <f>_xll.qlCalendarAdvance(Calendar,$D2886,B2887,"f",FALSE)</f>
        <v>59623</v>
      </c>
      <c r="E2887" s="177">
        <f>_xll.qlInterestRateIndexValueDate(IndexON,D2887)</f>
        <v>59623</v>
      </c>
      <c r="F2887" s="193">
        <f>IFERROR(_xll.qlIndexFixing(IndexON,D2887,TRUE,_xll.ohTrigger(RecalcTrigger,TriggerON)),NA())</f>
        <v>1.1482214451801198E-2</v>
      </c>
      <c r="H2887" s="42">
        <f>_xll.qlCalendarAdvance(Calendar,$H2886,B2887,"f",FALSE)</f>
        <v>59623</v>
      </c>
      <c r="I2887" s="177">
        <f>_xll.qlInterestRateIndexValueDate(Index1M,$H2887)</f>
        <v>59625</v>
      </c>
      <c r="J2887" s="182">
        <f>IFERROR(_xll.qlIndexFixing(Index1M,$H2887,TRUE,_xll.ohTrigger(RecalcTrigger,Trigger1M)),NA())</f>
        <v>1.1360598052375265E-2</v>
      </c>
      <c r="K2887" s="44">
        <f>IFERROR(_xll.qlIndexFixing(Index3M,H2887,TRUE,_xll.ohTrigger(RecalcTrigger,Trigger3M)),NA())</f>
        <v>1.1641757642810382E-2</v>
      </c>
      <c r="L2887" s="44">
        <f>IFERROR(_xll.qlIndexFixing(Index6M,$H2887,TRUE,_xll.ohTrigger(RecalcTrigger,Trigger6M)),NA())</f>
        <v>9.8758526731290465E-3</v>
      </c>
      <c r="M2887" s="183">
        <f>IFERROR(_xll.qlIndexFixing(Index1Y,$H2887,TRUE,_xll.ohTrigger(RecalcTrigger,Trigger1Y)),NA())</f>
        <v>1.1859258958374428E-2</v>
      </c>
      <c r="N2887" s="182">
        <f>IFERROR(_xll.qlIndexFixing(ONIndex1M,I2887,TRUE,_xll.ohTrigger(RecalcTrigger,Trigger1M)),NA())</f>
        <v>1.1353526757300614E-2</v>
      </c>
      <c r="O2887" s="44">
        <f>IFERROR(_xll.qlIndexFixing(ONIndex3M,I2887,TRUE,_xll.ohTrigger(RecalcTrigger,Trigger3M)),NA())</f>
        <v>1.1618873418743902E-2</v>
      </c>
      <c r="P2887" s="44">
        <f>IFERROR(_xll.qlIndexFixing(ONIndex6M,I2887,TRUE,_xll.ohTrigger(RecalcTrigger,Trigger6M)),NA())</f>
        <v>9.9071245671211727E-3</v>
      </c>
      <c r="Q2887" s="183">
        <f>IFERROR(_xll.qlIndexFixing(ONIndex1Y,I2887,TRUE,_xll.ohTrigger(RecalcTrigger,Trigger1Y)),NA())</f>
        <v>1.172528557375152E-2</v>
      </c>
    </row>
    <row r="2888" spans="2:17" x14ac:dyDescent="0.2">
      <c r="B2888" s="39" t="s">
        <v>42</v>
      </c>
      <c r="D2888" s="42">
        <f>_xll.qlCalendarAdvance(Calendar,$D2887,B2888,"f",FALSE)</f>
        <v>59630</v>
      </c>
      <c r="E2888" s="177">
        <f>_xll.qlInterestRateIndexValueDate(IndexON,D2888)</f>
        <v>59630</v>
      </c>
      <c r="F2888" s="193">
        <f>IFERROR(_xll.qlIndexFixing(IndexON,D2888,TRUE,_xll.ohTrigger(RecalcTrigger,TriggerON)),NA())</f>
        <v>1.1484543687085846E-2</v>
      </c>
      <c r="H2888" s="42">
        <f>_xll.qlCalendarAdvance(Calendar,$H2887,B2888,"f",FALSE)</f>
        <v>59630</v>
      </c>
      <c r="I2888" s="177">
        <f>_xll.qlInterestRateIndexValueDate(Index1M,$H2888)</f>
        <v>59632</v>
      </c>
      <c r="J2888" s="182">
        <f>IFERROR(_xll.qlIndexFixing(Index1M,$H2888,TRUE,_xll.ohTrigger(RecalcTrigger,Trigger1M)),NA())</f>
        <v>1.1361714325477605E-2</v>
      </c>
      <c r="K2888" s="44">
        <f>IFERROR(_xll.qlIndexFixing(Index3M,H2888,TRUE,_xll.ohTrigger(RecalcTrigger,Trigger3M)),NA())</f>
        <v>1.1642883324943384E-2</v>
      </c>
      <c r="L2888" s="44">
        <f>IFERROR(_xll.qlIndexFixing(Index6M,$H2888,TRUE,_xll.ohTrigger(RecalcTrigger,Trigger6M)),NA())</f>
        <v>9.8718887396692691E-3</v>
      </c>
      <c r="M2888" s="183">
        <f>IFERROR(_xll.qlIndexFixing(Index1Y,$H2888,TRUE,_xll.ohTrigger(RecalcTrigger,Trigger1Y)),NA())</f>
        <v>1.1862818746800209E-2</v>
      </c>
      <c r="N2888" s="182">
        <f>IFERROR(_xll.qlIndexFixing(ONIndex1M,I2888,TRUE,_xll.ohTrigger(RecalcTrigger,Trigger1M)),NA())</f>
        <v>1.1354569761143907E-2</v>
      </c>
      <c r="O2888" s="44">
        <f>IFERROR(_xll.qlIndexFixing(ONIndex3M,I2888,TRUE,_xll.ohTrigger(RecalcTrigger,Trigger3M)),NA())</f>
        <v>1.1619727874130348E-2</v>
      </c>
      <c r="P2888" s="44">
        <f>IFERROR(_xll.qlIndexFixing(ONIndex6M,I2888,TRUE,_xll.ohTrigger(RecalcTrigger,Trigger6M)),NA())</f>
        <v>9.901231510278663E-3</v>
      </c>
      <c r="Q2888" s="183">
        <f>IFERROR(_xll.qlIndexFixing(ONIndex1Y,I2888,TRUE,_xll.ohTrigger(RecalcTrigger,Trigger1Y)),NA())</f>
        <v>1.1726637933975326E-2</v>
      </c>
    </row>
    <row r="2889" spans="2:17" x14ac:dyDescent="0.2">
      <c r="B2889" s="39" t="s">
        <v>42</v>
      </c>
      <c r="D2889" s="42">
        <f>_xll.qlCalendarAdvance(Calendar,$D2888,B2889,"f",FALSE)</f>
        <v>59637</v>
      </c>
      <c r="E2889" s="177">
        <f>_xll.qlInterestRateIndexValueDate(IndexON,D2889)</f>
        <v>59637</v>
      </c>
      <c r="F2889" s="193">
        <f>IFERROR(_xll.qlIndexFixing(IndexON,D2889,TRUE,_xll.ohTrigger(RecalcTrigger,TriggerON)),NA())</f>
        <v>1.1486927541719538E-2</v>
      </c>
      <c r="H2889" s="42">
        <f>_xll.qlCalendarAdvance(Calendar,$H2888,B2889,"f",FALSE)</f>
        <v>59637</v>
      </c>
      <c r="I2889" s="177">
        <f>_xll.qlInterestRateIndexValueDate(Index1M,$H2889)</f>
        <v>59643</v>
      </c>
      <c r="J2889" s="182">
        <f>IFERROR(_xll.qlIndexFixing(Index1M,$H2889,TRUE,_xll.ohTrigger(RecalcTrigger,Trigger1M)),NA())</f>
        <v>1.1363293419987208E-2</v>
      </c>
      <c r="K2889" s="44">
        <f>IFERROR(_xll.qlIndexFixing(Index3M,H2889,TRUE,_xll.ohTrigger(RecalcTrigger,Trigger3M)),NA())</f>
        <v>1.1644745282589911E-2</v>
      </c>
      <c r="L2889" s="44">
        <f>IFERROR(_xll.qlIndexFixing(Index6M,$H2889,TRUE,_xll.ohTrigger(RecalcTrigger,Trigger6M)),NA())</f>
        <v>9.8665065542414814E-3</v>
      </c>
      <c r="M2889" s="183">
        <f>IFERROR(_xll.qlIndexFixing(Index1Y,$H2889,TRUE,_xll.ohTrigger(RecalcTrigger,Trigger1Y)),NA())</f>
        <v>1.1866895781541051E-2</v>
      </c>
      <c r="N2889" s="182">
        <f>IFERROR(_xll.qlIndexFixing(ONIndex1M,I2889,TRUE,_xll.ohTrigger(RecalcTrigger,Trigger1M)),NA())</f>
        <v>1.1355978220013441E-2</v>
      </c>
      <c r="O2889" s="44">
        <f>IFERROR(_xll.qlIndexFixing(ONIndex3M,I2889,TRUE,_xll.ohTrigger(RecalcTrigger,Trigger3M)),NA())</f>
        <v>1.1620893336417026E-2</v>
      </c>
      <c r="P2889" s="44">
        <f>IFERROR(_xll.qlIndexFixing(ONIndex6M,I2889,TRUE,_xll.ohTrigger(RecalcTrigger,Trigger6M)),NA())</f>
        <v>9.8939080953641678E-3</v>
      </c>
      <c r="Q2889" s="183">
        <f>IFERROR(_xll.qlIndexFixing(ONIndex1Y,I2889,TRUE,_xll.ohTrigger(RecalcTrigger,Trigger1Y)),NA())</f>
        <v>1.1728472532208656E-2</v>
      </c>
    </row>
    <row r="2890" spans="2:17" x14ac:dyDescent="0.2">
      <c r="B2890" s="39" t="s">
        <v>42</v>
      </c>
      <c r="D2890" s="42">
        <f>_xll.qlCalendarAdvance(Calendar,$D2889,B2890,"f",FALSE)</f>
        <v>59644</v>
      </c>
      <c r="E2890" s="177">
        <f>_xll.qlInterestRateIndexValueDate(IndexON,D2890)</f>
        <v>59644</v>
      </c>
      <c r="F2890" s="193">
        <f>IFERROR(_xll.qlIndexFixing(IndexON,D2890,TRUE,_xll.ohTrigger(RecalcTrigger,TriggerON)),NA())</f>
        <v>1.1489366095158715E-2</v>
      </c>
      <c r="H2890" s="42">
        <f>_xll.qlCalendarAdvance(Calendar,$H2889,B2890,"f",FALSE)</f>
        <v>59644</v>
      </c>
      <c r="I2890" s="177">
        <f>_xll.qlInterestRateIndexValueDate(Index1M,$H2890)</f>
        <v>59646</v>
      </c>
      <c r="J2890" s="182">
        <f>IFERROR(_xll.qlIndexFixing(Index1M,$H2890,TRUE,_xll.ohTrigger(RecalcTrigger,Trigger1M)),NA())</f>
        <v>1.1364085087018236E-2</v>
      </c>
      <c r="K2890" s="44">
        <f>IFERROR(_xll.qlIndexFixing(Index3M,H2890,TRUE,_xll.ohTrigger(RecalcTrigger,Trigger3M)),NA())</f>
        <v>1.1645272851244169E-2</v>
      </c>
      <c r="L2890" s="44">
        <f>IFERROR(_xll.qlIndexFixing(Index6M,$H2890,TRUE,_xll.ohTrigger(RecalcTrigger,Trigger6M)),NA())</f>
        <v>9.8649881516059273E-3</v>
      </c>
      <c r="M2890" s="183">
        <f>IFERROR(_xll.qlIndexFixing(Index1Y,$H2890,TRUE,_xll.ohTrigger(RecalcTrigger,Trigger1Y)),NA())</f>
        <v>1.1868759705336553E-2</v>
      </c>
      <c r="N2890" s="182">
        <f>IFERROR(_xll.qlIndexFixing(ONIndex1M,I2890,TRUE,_xll.ohTrigger(RecalcTrigger,Trigger1M)),NA())</f>
        <v>1.1356793535348686E-2</v>
      </c>
      <c r="O2890" s="44">
        <f>IFERROR(_xll.qlIndexFixing(ONIndex3M,I2890,TRUE,_xll.ohTrigger(RecalcTrigger,Trigger3M)),NA())</f>
        <v>1.162157337276426E-2</v>
      </c>
      <c r="P2890" s="44">
        <f>IFERROR(_xll.qlIndexFixing(ONIndex6M,I2890,TRUE,_xll.ohTrigger(RecalcTrigger,Trigger6M)),NA())</f>
        <v>9.8899628995141597E-3</v>
      </c>
      <c r="Q2890" s="183">
        <f>IFERROR(_xll.qlIndexFixing(ONIndex1Y,I2890,TRUE,_xll.ohTrigger(RecalcTrigger,Trigger1Y)),NA())</f>
        <v>1.1729538415670149E-2</v>
      </c>
    </row>
    <row r="2891" spans="2:17" x14ac:dyDescent="0.2">
      <c r="B2891" s="39" t="s">
        <v>42</v>
      </c>
      <c r="D2891" s="42">
        <f>_xll.qlCalendarAdvance(Calendar,$D2890,B2891,"f",FALSE)</f>
        <v>59651</v>
      </c>
      <c r="E2891" s="177">
        <f>_xll.qlInterestRateIndexValueDate(IndexON,D2891)</f>
        <v>59651</v>
      </c>
      <c r="F2891" s="193">
        <f>IFERROR(_xll.qlIndexFixing(IndexON,D2891,TRUE,_xll.ohTrigger(RecalcTrigger,TriggerON)),NA())</f>
        <v>1.1491859426699946E-2</v>
      </c>
      <c r="H2891" s="42">
        <f>_xll.qlCalendarAdvance(Calendar,$H2890,B2891,"f",FALSE)</f>
        <v>59651</v>
      </c>
      <c r="I2891" s="177">
        <f>_xll.qlInterestRateIndexValueDate(Index1M,$H2891)</f>
        <v>59653</v>
      </c>
      <c r="J2891" s="182">
        <f>IFERROR(_xll.qlIndexFixing(Index1M,$H2891,TRUE,_xll.ohTrigger(RecalcTrigger,Trigger1M)),NA())</f>
        <v>1.1365339710365385E-2</v>
      </c>
      <c r="K2891" s="44">
        <f>IFERROR(_xll.qlIndexFixing(Index3M,H2891,TRUE,_xll.ohTrigger(RecalcTrigger,Trigger3M)),NA())</f>
        <v>1.1646536829289036E-2</v>
      </c>
      <c r="L2891" s="44">
        <f>IFERROR(_xll.qlIndexFixing(Index6M,$H2891,TRUE,_xll.ohTrigger(RecalcTrigger,Trigger6M)),NA())</f>
        <v>9.8618038136636249E-3</v>
      </c>
      <c r="M2891" s="183">
        <f>IFERROR(_xll.qlIndexFixing(Index1Y,$H2891,TRUE,_xll.ohTrigger(RecalcTrigger,Trigger1Y)),NA())</f>
        <v>1.1872063903684943E-2</v>
      </c>
      <c r="N2891" s="182">
        <f>IFERROR(_xll.qlIndexFixing(ONIndex1M,I2891,TRUE,_xll.ohTrigger(RecalcTrigger,Trigger1M)),NA())</f>
        <v>1.1358146903166499E-2</v>
      </c>
      <c r="O2891" s="44">
        <f>IFERROR(_xll.qlIndexFixing(ONIndex3M,I2891,TRUE,_xll.ohTrigger(RecalcTrigger,Trigger3M)),NA())</f>
        <v>1.1622709875735993E-2</v>
      </c>
      <c r="P2891" s="44">
        <f>IFERROR(_xll.qlIndexFixing(ONIndex6M,I2891,TRUE,_xll.ohTrigger(RecalcTrigger,Trigger6M)),NA())</f>
        <v>9.8838341880558289E-3</v>
      </c>
      <c r="Q2891" s="183">
        <f>IFERROR(_xll.qlIndexFixing(ONIndex1Y,I2891,TRUE,_xll.ohTrigger(RecalcTrigger,Trigger1Y)),NA())</f>
        <v>1.1731313262739462E-2</v>
      </c>
    </row>
    <row r="2892" spans="2:17" x14ac:dyDescent="0.2">
      <c r="B2892" s="39" t="s">
        <v>42</v>
      </c>
      <c r="D2892" s="42">
        <f>_xll.qlCalendarAdvance(Calendar,$D2891,B2892,"f",FALSE)</f>
        <v>59658</v>
      </c>
      <c r="E2892" s="177">
        <f>_xll.qlInterestRateIndexValueDate(IndexON,D2892)</f>
        <v>59658</v>
      </c>
      <c r="F2892" s="193">
        <f>IFERROR(_xll.qlIndexFixing(IndexON,D2892,TRUE,_xll.ohTrigger(RecalcTrigger,TriggerON)),NA())</f>
        <v>1.1494407615719737E-2</v>
      </c>
      <c r="H2892" s="42">
        <f>_xll.qlCalendarAdvance(Calendar,$H2891,B2892,"f",FALSE)</f>
        <v>59658</v>
      </c>
      <c r="I2892" s="177">
        <f>_xll.qlInterestRateIndexValueDate(Index1M,$H2892)</f>
        <v>59660</v>
      </c>
      <c r="J2892" s="182">
        <f>IFERROR(_xll.qlIndexFixing(Index1M,$H2892,TRUE,_xll.ohTrigger(RecalcTrigger,Trigger1M)),NA())</f>
        <v>1.1366640585362785E-2</v>
      </c>
      <c r="K2892" s="44">
        <f>IFERROR(_xll.qlIndexFixing(Index3M,H2892,TRUE,_xll.ohTrigger(RecalcTrigger,Trigger3M)),NA())</f>
        <v>1.1648720473285842E-2</v>
      </c>
      <c r="L2892" s="44">
        <f>IFERROR(_xll.qlIndexFixing(Index6M,$H2892,TRUE,_xll.ohTrigger(RecalcTrigger,Trigger6M)),NA())</f>
        <v>9.8587971552322098E-3</v>
      </c>
      <c r="M2892" s="183">
        <f>IFERROR(_xll.qlIndexFixing(Index1Y,$H2892,TRUE,_xll.ohTrigger(RecalcTrigger,Trigger1Y)),NA())</f>
        <v>1.1875436906966965E-2</v>
      </c>
      <c r="N2892" s="182">
        <f>IFERROR(_xll.qlIndexFixing(ONIndex1M,I2892,TRUE,_xll.ohTrigger(RecalcTrigger,Trigger1M)),NA())</f>
        <v>1.1359201447778133E-2</v>
      </c>
      <c r="O2892" s="44">
        <f>IFERROR(_xll.qlIndexFixing(ONIndex3M,I2892,TRUE,_xll.ohTrigger(RecalcTrigger,Trigger3M)),NA())</f>
        <v>1.1623601433283781E-2</v>
      </c>
      <c r="P2892" s="44">
        <f>IFERROR(_xll.qlIndexFixing(ONIndex6M,I2892,TRUE,_xll.ohTrigger(RecalcTrigger,Trigger6M)),NA())</f>
        <v>9.8793861663448723E-3</v>
      </c>
      <c r="Q2892" s="183">
        <f>IFERROR(_xll.qlIndexFixing(ONIndex1Y,I2892,TRUE,_xll.ohTrigger(RecalcTrigger,Trigger1Y)),NA())</f>
        <v>1.1732700553821473E-2</v>
      </c>
    </row>
    <row r="2893" spans="2:17" x14ac:dyDescent="0.2">
      <c r="B2893" s="39" t="s">
        <v>42</v>
      </c>
      <c r="D2893" s="42">
        <f>_xll.qlCalendarAdvance(Calendar,$D2892,B2893,"f",FALSE)</f>
        <v>59665</v>
      </c>
      <c r="E2893" s="177">
        <f>_xll.qlInterestRateIndexValueDate(IndexON,D2893)</f>
        <v>59665</v>
      </c>
      <c r="F2893" s="193">
        <f>IFERROR(_xll.qlIndexFixing(IndexON,D2893,TRUE,_xll.ohTrigger(RecalcTrigger,TriggerON)),NA())</f>
        <v>1.1497010741594593E-2</v>
      </c>
      <c r="H2893" s="42">
        <f>_xll.qlCalendarAdvance(Calendar,$H2892,B2893,"f",FALSE)</f>
        <v>59665</v>
      </c>
      <c r="I2893" s="177">
        <f>_xll.qlInterestRateIndexValueDate(Index1M,$H2893)</f>
        <v>59667</v>
      </c>
      <c r="J2893" s="182">
        <f>IFERROR(_xll.qlIndexFixing(Index1M,$H2893,TRUE,_xll.ohTrigger(RecalcTrigger,Trigger1M)),NA())</f>
        <v>1.1367987779468734E-2</v>
      </c>
      <c r="K2893" s="44">
        <f>IFERROR(_xll.qlIndexFixing(Index3M,H2893,TRUE,_xll.ohTrigger(RecalcTrigger,Trigger3M)),NA())</f>
        <v>1.1650087077366806E-2</v>
      </c>
      <c r="L2893" s="44">
        <f>IFERROR(_xll.qlIndexFixing(Index6M,$H2893,TRUE,_xll.ohTrigger(RecalcTrigger,Trigger6M)),NA())</f>
        <v>9.855968457957524E-3</v>
      </c>
      <c r="M2893" s="183">
        <f>IFERROR(_xll.qlIndexFixing(Index1Y,$H2893,TRUE,_xll.ohTrigger(RecalcTrigger,Trigger1Y)),NA())</f>
        <v>1.1878878813357382E-2</v>
      </c>
      <c r="N2893" s="182">
        <f>IFERROR(_xll.qlIndexFixing(ONIndex1M,I2893,TRUE,_xll.ohTrigger(RecalcTrigger,Trigger1M)),NA())</f>
        <v>1.1360474624062533E-2</v>
      </c>
      <c r="O2893" s="44">
        <f>IFERROR(_xll.qlIndexFixing(ONIndex3M,I2893,TRUE,_xll.ohTrigger(RecalcTrigger,Trigger3M)),NA())</f>
        <v>1.1624684091167126E-2</v>
      </c>
      <c r="P2893" s="44">
        <f>IFERROR(_xll.qlIndexFixing(ONIndex6M,I2893,TRUE,_xll.ohTrigger(RecalcTrigger,Trigger6M)),NA())</f>
        <v>9.8743579564963824E-3</v>
      </c>
      <c r="Q2893" s="183">
        <f>IFERROR(_xll.qlIndexFixing(ONIndex1Y,I2893,TRUE,_xll.ohTrigger(RecalcTrigger,Trigger1Y)),NA())</f>
        <v>1.1734379984975618E-2</v>
      </c>
    </row>
    <row r="2894" spans="2:17" x14ac:dyDescent="0.2">
      <c r="B2894" s="39" t="s">
        <v>42</v>
      </c>
      <c r="D2894" s="42">
        <f>_xll.qlCalendarAdvance(Calendar,$D2893,B2894,"f",FALSE)</f>
        <v>59672</v>
      </c>
      <c r="E2894" s="177">
        <f>_xll.qlInterestRateIndexValueDate(IndexON,D2894)</f>
        <v>59672</v>
      </c>
      <c r="F2894" s="193">
        <f>IFERROR(_xll.qlIndexFixing(IndexON,D2894,TRUE,_xll.ohTrigger(RecalcTrigger,TriggerON)),NA())</f>
        <v>1.1499668883461212E-2</v>
      </c>
      <c r="H2894" s="42">
        <f>_xll.qlCalendarAdvance(Calendar,$H2893,B2894,"f",FALSE)</f>
        <v>59672</v>
      </c>
      <c r="I2894" s="177">
        <f>_xll.qlInterestRateIndexValueDate(Index1M,$H2894)</f>
        <v>59674</v>
      </c>
      <c r="J2894" s="182">
        <f>IFERROR(_xll.qlIndexFixing(Index1M,$H2894,TRUE,_xll.ohTrigger(RecalcTrigger,Trigger1M)),NA())</f>
        <v>1.1369381360144107E-2</v>
      </c>
      <c r="K2894" s="44">
        <f>IFERROR(_xll.qlIndexFixing(Index3M,H2894,TRUE,_xll.ohTrigger(RecalcTrigger,Trigger3M)),NA())</f>
        <v>1.1651500066707657E-2</v>
      </c>
      <c r="L2894" s="44">
        <f>IFERROR(_xll.qlIndexFixing(Index6M,$H2894,TRUE,_xll.ohTrigger(RecalcTrigger,Trigger6M)),NA())</f>
        <v>9.8533180035342369E-3</v>
      </c>
      <c r="M2894" s="183">
        <f>IFERROR(_xll.qlIndexFixing(Index1Y,$H2894,TRUE,_xll.ohTrigger(RecalcTrigger,Trigger1Y)),NA())</f>
        <v>1.1882389721047298E-2</v>
      </c>
      <c r="N2894" s="182">
        <f>IFERROR(_xll.qlIndexFixing(ONIndex1M,I2894,TRUE,_xll.ohTrigger(RecalcTrigger,Trigger1M)),NA())</f>
        <v>1.1361794037041406E-2</v>
      </c>
      <c r="O2894" s="44">
        <f>IFERROR(_xll.qlIndexFixing(ONIndex3M,I2894,TRUE,_xll.ohTrigger(RecalcTrigger,Trigger3M)),NA())</f>
        <v>1.1625812589581841E-2</v>
      </c>
      <c r="P2894" s="44">
        <f>IFERROR(_xll.qlIndexFixing(ONIndex6M,I2894,TRUE,_xll.ohTrigger(RecalcTrigger,Trigger6M)),NA())</f>
        <v>9.8695035591322977E-3</v>
      </c>
      <c r="Q2894" s="183">
        <f>IFERROR(_xll.qlIndexFixing(ONIndex1Y,I2894,TRUE,_xll.ohTrigger(RecalcTrigger,Trigger1Y)),NA())</f>
        <v>1.1736125119172769E-2</v>
      </c>
    </row>
    <row r="2895" spans="2:17" x14ac:dyDescent="0.2">
      <c r="B2895" s="39" t="s">
        <v>42</v>
      </c>
      <c r="D2895" s="42">
        <f>_xll.qlCalendarAdvance(Calendar,$D2894,B2895,"f",FALSE)</f>
        <v>59679</v>
      </c>
      <c r="E2895" s="177">
        <f>_xll.qlInterestRateIndexValueDate(IndexON,D2895)</f>
        <v>59679</v>
      </c>
      <c r="F2895" s="193">
        <f>IFERROR(_xll.qlIndexFixing(IndexON,D2895,TRUE,_xll.ohTrigger(RecalcTrigger,TriggerON)),NA())</f>
        <v>1.1502382120776034E-2</v>
      </c>
      <c r="H2895" s="42">
        <f>_xll.qlCalendarAdvance(Calendar,$H2894,B2895,"f",FALSE)</f>
        <v>59679</v>
      </c>
      <c r="I2895" s="177">
        <f>_xll.qlInterestRateIndexValueDate(Index1M,$H2895)</f>
        <v>59681</v>
      </c>
      <c r="J2895" s="182">
        <f>IFERROR(_xll.qlIndexFixing(Index1M,$H2895,TRUE,_xll.ohTrigger(RecalcTrigger,Trigger1M)),NA())</f>
        <v>1.1370821394836889E-2</v>
      </c>
      <c r="K2895" s="44">
        <f>IFERROR(_xll.qlIndexFixing(Index3M,H2895,TRUE,_xll.ohTrigger(RecalcTrigger,Trigger3M)),NA())</f>
        <v>1.1652959508262499E-2</v>
      </c>
      <c r="L2895" s="44">
        <f>IFERROR(_xll.qlIndexFixing(Index6M,$H2895,TRUE,_xll.ohTrigger(RecalcTrigger,Trigger6M)),NA())</f>
        <v>9.8508460737032465E-3</v>
      </c>
      <c r="M2895" s="183">
        <f>IFERROR(_xll.qlIndexFixing(Index1Y,$H2895,TRUE,_xll.ohTrigger(RecalcTrigger,Trigger1Y)),NA())</f>
        <v>1.1885969728243493E-2</v>
      </c>
      <c r="N2895" s="182">
        <f>IFERROR(_xll.qlIndexFixing(ONIndex1M,I2895,TRUE,_xll.ohTrigger(RecalcTrigger,Trigger1M)),NA())</f>
        <v>1.1363159754180785E-2</v>
      </c>
      <c r="O2895" s="44">
        <f>IFERROR(_xll.qlIndexFixing(ONIndex3M,I2895,TRUE,_xll.ohTrigger(RecalcTrigger,Trigger3M)),NA())</f>
        <v>1.1626986995354471E-2</v>
      </c>
      <c r="P2895" s="44">
        <f>IFERROR(_xll.qlIndexFixing(ONIndex6M,I2895,TRUE,_xll.ohTrigger(RecalcTrigger,Trigger6M)),NA())</f>
        <v>9.8648232553877335E-3</v>
      </c>
      <c r="Q2895" s="183">
        <f>IFERROR(_xll.qlIndexFixing(ONIndex1Y,I2895,TRUE,_xll.ohTrigger(RecalcTrigger,Trigger1Y)),NA())</f>
        <v>1.1737936052895748E-2</v>
      </c>
    </row>
    <row r="2896" spans="2:17" x14ac:dyDescent="0.2">
      <c r="B2896" s="39" t="s">
        <v>42</v>
      </c>
      <c r="D2896" s="42">
        <f>_xll.qlCalendarAdvance(Calendar,$D2895,B2896,"f",FALSE)</f>
        <v>59686</v>
      </c>
      <c r="E2896" s="177">
        <f>_xll.qlInterestRateIndexValueDate(IndexON,D2896)</f>
        <v>59686</v>
      </c>
      <c r="F2896" s="193">
        <f>IFERROR(_xll.qlIndexFixing(IndexON,D2896,TRUE,_xll.ohTrigger(RecalcTrigger,TriggerON)),NA())</f>
        <v>1.1505150532995501E-2</v>
      </c>
      <c r="H2896" s="42">
        <f>_xll.qlCalendarAdvance(Calendar,$H2895,B2896,"f",FALSE)</f>
        <v>59686</v>
      </c>
      <c r="I2896" s="177">
        <f>_xll.qlInterestRateIndexValueDate(Index1M,$H2896)</f>
        <v>59688</v>
      </c>
      <c r="J2896" s="182">
        <f>IFERROR(_xll.qlIndexFixing(Index1M,$H2896,TRUE,_xll.ohTrigger(RecalcTrigger,Trigger1M)),NA())</f>
        <v>1.1372307951007951E-2</v>
      </c>
      <c r="K2896" s="44">
        <f>IFERROR(_xll.qlIndexFixing(Index3M,H2896,TRUE,_xll.ohTrigger(RecalcTrigger,Trigger3M)),NA())</f>
        <v>1.1654465468989683E-2</v>
      </c>
      <c r="L2896" s="44">
        <f>IFERROR(_xll.qlIndexFixing(Index6M,$H2896,TRUE,_xll.ohTrigger(RecalcTrigger,Trigger6M)),NA())</f>
        <v>9.8485529502516898E-3</v>
      </c>
      <c r="M2896" s="183">
        <f>IFERROR(_xll.qlIndexFixing(Index1Y,$H2896,TRUE,_xll.ohTrigger(RecalcTrigger,Trigger1Y)),NA())</f>
        <v>1.1889618933168651E-2</v>
      </c>
      <c r="N2896" s="182">
        <f>IFERROR(_xll.qlIndexFixing(ONIndex1M,I2896,TRUE,_xll.ohTrigger(RecalcTrigger,Trigger1M)),NA())</f>
        <v>1.1364571842467086E-2</v>
      </c>
      <c r="O2896" s="44">
        <f>IFERROR(_xll.qlIndexFixing(ONIndex3M,I2896,TRUE,_xll.ohTrigger(RecalcTrigger,Trigger3M)),NA())</f>
        <v>1.1628207374991817E-2</v>
      </c>
      <c r="P2896" s="44">
        <f>IFERROR(_xll.qlIndexFixing(ONIndex6M,I2896,TRUE,_xll.ohTrigger(RecalcTrigger,Trigger6M)),NA())</f>
        <v>9.8603173262379329E-3</v>
      </c>
      <c r="Q2896" s="183">
        <f>IFERROR(_xll.qlIndexFixing(ONIndex1Y,I2896,TRUE,_xll.ohTrigger(RecalcTrigger,Trigger1Y)),NA())</f>
        <v>1.173981288214776E-2</v>
      </c>
    </row>
    <row r="2897" spans="2:17" x14ac:dyDescent="0.2">
      <c r="B2897" s="39" t="s">
        <v>42</v>
      </c>
      <c r="D2897" s="42">
        <f>_xll.qlCalendarAdvance(Calendar,$D2896,B2897,"f",FALSE)</f>
        <v>59693</v>
      </c>
      <c r="E2897" s="177">
        <f>_xll.qlInterestRateIndexValueDate(IndexON,D2897)</f>
        <v>59693</v>
      </c>
      <c r="F2897" s="193">
        <f>IFERROR(_xll.qlIndexFixing(IndexON,D2897,TRUE,_xll.ohTrigger(RecalcTrigger,TriggerON)),NA())</f>
        <v>1.1507974199416182E-2</v>
      </c>
      <c r="H2897" s="42">
        <f>_xll.qlCalendarAdvance(Calendar,$H2896,B2897,"f",FALSE)</f>
        <v>59693</v>
      </c>
      <c r="I2897" s="177">
        <f>_xll.qlInterestRateIndexValueDate(Index1M,$H2897)</f>
        <v>59695</v>
      </c>
      <c r="J2897" s="182">
        <f>IFERROR(_xll.qlIndexFixing(Index1M,$H2897,TRUE,_xll.ohTrigger(RecalcTrigger,Trigger1M)),NA())</f>
        <v>1.1373841096115594E-2</v>
      </c>
      <c r="K2897" s="44">
        <f>IFERROR(_xll.qlIndexFixing(Index3M,H2897,TRUE,_xll.ohTrigger(RecalcTrigger,Trigger3M)),NA())</f>
        <v>1.1656018015843315E-2</v>
      </c>
      <c r="L2897" s="44">
        <f>IFERROR(_xll.qlIndexFixing(Index6M,$H2897,TRUE,_xll.ohTrigger(RecalcTrigger,Trigger6M)),NA())</f>
        <v>9.8464389150172537E-3</v>
      </c>
      <c r="M2897" s="183">
        <f>IFERROR(_xll.qlIndexFixing(Index1Y,$H2897,TRUE,_xll.ohTrigger(RecalcTrigger,Trigger1Y)),NA())</f>
        <v>1.1893337434060269E-2</v>
      </c>
      <c r="N2897" s="182">
        <f>IFERROR(_xll.qlIndexFixing(ONIndex1M,I2897,TRUE,_xll.ohTrigger(RecalcTrigger,Trigger1M)),NA())</f>
        <v>1.136603036960615E-2</v>
      </c>
      <c r="O2897" s="44">
        <f>IFERROR(_xll.qlIndexFixing(ONIndex3M,I2897,TRUE,_xll.ohTrigger(RecalcTrigger,Trigger3M)),NA())</f>
        <v>1.1629473795480294E-2</v>
      </c>
      <c r="P2897" s="44">
        <f>IFERROR(_xll.qlIndexFixing(ONIndex6M,I2897,TRUE,_xll.ohTrigger(RecalcTrigger,Trigger6M)),NA())</f>
        <v>9.855986052818011E-3</v>
      </c>
      <c r="Q2897" s="183">
        <f>IFERROR(_xll.qlIndexFixing(ONIndex1Y,I2897,TRUE,_xll.ohTrigger(RecalcTrigger,Trigger1Y)),NA())</f>
        <v>1.1741755703491563E-2</v>
      </c>
    </row>
    <row r="2898" spans="2:17" x14ac:dyDescent="0.2">
      <c r="B2898" s="39" t="s">
        <v>42</v>
      </c>
      <c r="D2898" s="42">
        <f>_xll.qlCalendarAdvance(Calendar,$D2897,B2898,"f",FALSE)</f>
        <v>59700</v>
      </c>
      <c r="E2898" s="177">
        <f>_xll.qlInterestRateIndexValueDate(IndexON,D2898)</f>
        <v>59700</v>
      </c>
      <c r="F2898" s="193">
        <f>IFERROR(_xll.qlIndexFixing(IndexON,D2898,TRUE,_xll.ohTrigger(RecalcTrigger,TriggerON)),NA())</f>
        <v>1.1510853199334647E-2</v>
      </c>
      <c r="H2898" s="42">
        <f>_xll.qlCalendarAdvance(Calendar,$H2897,B2898,"f",FALSE)</f>
        <v>59700</v>
      </c>
      <c r="I2898" s="177">
        <f>_xll.qlInterestRateIndexValueDate(Index1M,$H2898)</f>
        <v>59702</v>
      </c>
      <c r="J2898" s="182">
        <f>IFERROR(_xll.qlIndexFixing(Index1M,$H2898,TRUE,_xll.ohTrigger(RecalcTrigger,Trigger1M)),NA())</f>
        <v>1.1375420897618112E-2</v>
      </c>
      <c r="K2898" s="44">
        <f>IFERROR(_xll.qlIndexFixing(Index3M,H2898,TRUE,_xll.ohTrigger(RecalcTrigger,Trigger3M)),NA())</f>
        <v>1.1657617215785147E-2</v>
      </c>
      <c r="L2898" s="44">
        <f>IFERROR(_xll.qlIndexFixing(Index6M,$H2898,TRUE,_xll.ohTrigger(RecalcTrigger,Trigger6M)),NA())</f>
        <v>9.844504249880837E-3</v>
      </c>
      <c r="M2898" s="183">
        <f>IFERROR(_xll.qlIndexFixing(Index1Y,$H2898,TRUE,_xll.ohTrigger(RecalcTrigger,Trigger1Y)),NA())</f>
        <v>1.1897125329173046E-2</v>
      </c>
      <c r="N2898" s="182">
        <f>IFERROR(_xll.qlIndexFixing(ONIndex1M,I2898,TRUE,_xll.ohTrigger(RecalcTrigger,Trigger1M)),NA())</f>
        <v>1.1367535402904139E-2</v>
      </c>
      <c r="O2898" s="44">
        <f>IFERROR(_xll.qlIndexFixing(ONIndex3M,I2898,TRUE,_xll.ohTrigger(RecalcTrigger,Trigger3M)),NA())</f>
        <v>1.1630786323326703E-2</v>
      </c>
      <c r="P2898" s="44">
        <f>IFERROR(_xll.qlIndexFixing(ONIndex6M,I2898,TRUE,_xll.ohTrigger(RecalcTrigger,Trigger6M)),NA())</f>
        <v>9.8518297160232748E-3</v>
      </c>
      <c r="Q2898" s="183">
        <f>IFERROR(_xll.qlIndexFixing(ONIndex1Y,I2898,TRUE,_xll.ohTrigger(RecalcTrigger,Trigger1Y)),NA())</f>
        <v>1.1743764613330043E-2</v>
      </c>
    </row>
    <row r="2899" spans="2:17" x14ac:dyDescent="0.2">
      <c r="B2899" s="39" t="s">
        <v>42</v>
      </c>
      <c r="D2899" s="42">
        <f>_xll.qlCalendarAdvance(Calendar,$D2898,B2899,"f",FALSE)</f>
        <v>59707</v>
      </c>
      <c r="E2899" s="177">
        <f>_xll.qlInterestRateIndexValueDate(IndexON,D2899)</f>
        <v>59707</v>
      </c>
      <c r="F2899" s="193">
        <f>IFERROR(_xll.qlIndexFixing(IndexON,D2899,TRUE,_xll.ohTrigger(RecalcTrigger,TriggerON)),NA())</f>
        <v>1.1513787612287274E-2</v>
      </c>
      <c r="H2899" s="42">
        <f>_xll.qlCalendarAdvance(Calendar,$H2898,B2899,"f",FALSE)</f>
        <v>59707</v>
      </c>
      <c r="I2899" s="177">
        <f>_xll.qlInterestRateIndexValueDate(Index1M,$H2899)</f>
        <v>59709</v>
      </c>
      <c r="J2899" s="182">
        <f>IFERROR(_xll.qlIndexFixing(Index1M,$H2899,TRUE,_xll.ohTrigger(RecalcTrigger,Trigger1M)),NA())</f>
        <v>1.1377047422973805E-2</v>
      </c>
      <c r="K2899" s="44">
        <f>IFERROR(_xll.qlIndexFixing(Index3M,H2899,TRUE,_xll.ohTrigger(RecalcTrigger,Trigger3M)),NA())</f>
        <v>1.1659263135776936E-2</v>
      </c>
      <c r="L2899" s="44">
        <f>IFERROR(_xll.qlIndexFixing(Index6M,$H2899,TRUE,_xll.ohTrigger(RecalcTrigger,Trigger6M)),NA())</f>
        <v>9.8427492367773439E-3</v>
      </c>
      <c r="M2899" s="183">
        <f>IFERROR(_xll.qlIndexFixing(Index1Y,$H2899,TRUE,_xll.ohTrigger(RecalcTrigger,Trigger1Y)),NA())</f>
        <v>1.1900982716777366E-2</v>
      </c>
      <c r="N2899" s="182">
        <f>IFERROR(_xll.qlIndexFixing(ONIndex1M,I2899,TRUE,_xll.ohTrigger(RecalcTrigger,Trigger1M)),NA())</f>
        <v>1.1369087009587275E-2</v>
      </c>
      <c r="O2899" s="44">
        <f>IFERROR(_xll.qlIndexFixing(ONIndex3M,I2899,TRUE,_xll.ohTrigger(RecalcTrigger,Trigger3M)),NA())</f>
        <v>1.1632145025277651E-2</v>
      </c>
      <c r="P2899" s="44">
        <f>IFERROR(_xll.qlIndexFixing(ONIndex6M,I2899,TRUE,_xll.ohTrigger(RecalcTrigger,Trigger6M)),NA())</f>
        <v>9.8478485970687757E-3</v>
      </c>
      <c r="Q2899" s="183">
        <f>IFERROR(_xll.qlIndexFixing(ONIndex1Y,I2899,TRUE,_xll.ohTrigger(RecalcTrigger,Trigger1Y)),NA())</f>
        <v>1.1745839707746342E-2</v>
      </c>
    </row>
    <row r="2900" spans="2:17" x14ac:dyDescent="0.2">
      <c r="B2900" s="39" t="s">
        <v>42</v>
      </c>
      <c r="D2900" s="42">
        <f>_xll.qlCalendarAdvance(Calendar,$D2899,B2900,"f",FALSE)</f>
        <v>59714</v>
      </c>
      <c r="E2900" s="177">
        <f>_xll.qlInterestRateIndexValueDate(IndexON,D2900)</f>
        <v>59714</v>
      </c>
      <c r="F2900" s="193">
        <f>IFERROR(_xll.qlIndexFixing(IndexON,D2900,TRUE,_xll.ohTrigger(RecalcTrigger,TriggerON)),NA())</f>
        <v>1.1516777517170951E-2</v>
      </c>
      <c r="H2900" s="42">
        <f>_xll.qlCalendarAdvance(Calendar,$H2899,B2900,"f",FALSE)</f>
        <v>59714</v>
      </c>
      <c r="I2900" s="177">
        <f>_xll.qlInterestRateIndexValueDate(Index1M,$H2900)</f>
        <v>59716</v>
      </c>
      <c r="J2900" s="182">
        <f>IFERROR(_xll.qlIndexFixing(Index1M,$H2900,TRUE,_xll.ohTrigger(RecalcTrigger,Trigger1M)),NA())</f>
        <v>1.1379024338949162E-2</v>
      </c>
      <c r="K2900" s="44">
        <f>IFERROR(_xll.qlIndexFixing(Index3M,H2900,TRUE,_xll.ohTrigger(RecalcTrigger,Trigger3M)),NA())</f>
        <v>1.1660001128358998E-2</v>
      </c>
      <c r="L2900" s="44">
        <f>IFERROR(_xll.qlIndexFixing(Index6M,$H2900,TRUE,_xll.ohTrigger(RecalcTrigger,Trigger6M)),NA())</f>
        <v>9.8411741576848941E-3</v>
      </c>
      <c r="M2900" s="183">
        <f>IFERROR(_xll.qlIndexFixing(Index1Y,$H2900,TRUE,_xll.ohTrigger(RecalcTrigger,Trigger1Y)),NA())</f>
        <v>1.1904909695159513E-2</v>
      </c>
      <c r="N2900" s="182">
        <f>IFERROR(_xll.qlIndexFixing(ONIndex1M,I2900,TRUE,_xll.ohTrigger(RecalcTrigger,Trigger1M)),NA())</f>
        <v>1.1370685257281465E-2</v>
      </c>
      <c r="O2900" s="44">
        <f>IFERROR(_xll.qlIndexFixing(ONIndex3M,I2900,TRUE,_xll.ohTrigger(RecalcTrigger,Trigger3M)),NA())</f>
        <v>1.1633549967919876E-2</v>
      </c>
      <c r="P2900" s="44">
        <f>IFERROR(_xll.qlIndexFixing(ONIndex6M,I2900,TRUE,_xll.ohTrigger(RecalcTrigger,Trigger6M)),NA())</f>
        <v>9.8440429766899484E-3</v>
      </c>
      <c r="Q2900" s="183">
        <f>IFERROR(_xll.qlIndexFixing(ONIndex1Y,I2900,TRUE,_xll.ohTrigger(RecalcTrigger,Trigger1Y)),NA())</f>
        <v>1.1747981083063408E-2</v>
      </c>
    </row>
    <row r="2901" spans="2:17" x14ac:dyDescent="0.2">
      <c r="B2901" s="39" t="s">
        <v>42</v>
      </c>
      <c r="D2901" s="42">
        <f>_xll.qlCalendarAdvance(Calendar,$D2900,B2901,"f",FALSE)</f>
        <v>59721</v>
      </c>
      <c r="E2901" s="177">
        <f>_xll.qlInterestRateIndexValueDate(IndexON,D2901)</f>
        <v>59721</v>
      </c>
      <c r="F2901" s="193">
        <f>IFERROR(_xll.qlIndexFixing(IndexON,D2901,TRUE,_xll.ohTrigger(RecalcTrigger,TriggerON)),NA())</f>
        <v>1.1519822993761863E-2</v>
      </c>
      <c r="H2901" s="42">
        <f>_xll.qlCalendarAdvance(Calendar,$H2900,B2901,"f",FALSE)</f>
        <v>59721</v>
      </c>
      <c r="I2901" s="177">
        <f>_xll.qlInterestRateIndexValueDate(Index1M,$H2901)</f>
        <v>59723</v>
      </c>
      <c r="J2901" s="182">
        <f>IFERROR(_xll.qlIndexFixing(Index1M,$H2901,TRUE,_xll.ohTrigger(RecalcTrigger,Trigger1M)),NA())</f>
        <v>1.1380440915080479E-2</v>
      </c>
      <c r="K2901" s="44">
        <f>IFERROR(_xll.qlIndexFixing(Index3M,H2901,TRUE,_xll.ohTrigger(RecalcTrigger,Trigger3M)),NA())</f>
        <v>1.1662695403762507E-2</v>
      </c>
      <c r="L2901" s="44">
        <f>IFERROR(_xll.qlIndexFixing(Index6M,$H2901,TRUE,_xll.ohTrigger(RecalcTrigger,Trigger6M)),NA())</f>
        <v>9.8397792946338849E-3</v>
      </c>
      <c r="M2901" s="183">
        <f>IFERROR(_xll.qlIndexFixing(Index1Y,$H2901,TRUE,_xll.ohTrigger(RecalcTrigger,Trigger1Y)),NA())</f>
        <v>1.1908906362622323E-2</v>
      </c>
      <c r="N2901" s="182">
        <f>IFERROR(_xll.qlIndexFixing(ONIndex1M,I2901,TRUE,_xll.ohTrigger(RecalcTrigger,Trigger1M)),NA())</f>
        <v>1.1372330213292869E-2</v>
      </c>
      <c r="O2901" s="44">
        <f>IFERROR(_xll.qlIndexFixing(ONIndex3M,I2901,TRUE,_xll.ohTrigger(RecalcTrigger,Trigger3M)),NA())</f>
        <v>1.1635001218399665E-2</v>
      </c>
      <c r="P2901" s="44">
        <f>IFERROR(_xll.qlIndexFixing(ONIndex6M,I2901,TRUE,_xll.ohTrigger(RecalcTrigger,Trigger6M)),NA())</f>
        <v>9.8404131362617164E-3</v>
      </c>
      <c r="Q2901" s="183">
        <f>IFERROR(_xll.qlIndexFixing(ONIndex1Y,I2901,TRUE,_xll.ohTrigger(RecalcTrigger,Trigger1Y)),NA())</f>
        <v>1.1750188835684128E-2</v>
      </c>
    </row>
    <row r="2902" spans="2:17" x14ac:dyDescent="0.2">
      <c r="B2902" s="39" t="s">
        <v>42</v>
      </c>
      <c r="D2902" s="42">
        <f>_xll.qlCalendarAdvance(Calendar,$D2901,B2902,"f",FALSE)</f>
        <v>59728</v>
      </c>
      <c r="E2902" s="177">
        <f>_xll.qlInterestRateIndexValueDate(IndexON,D2902)</f>
        <v>59728</v>
      </c>
      <c r="F2902" s="193">
        <f>IFERROR(_xll.qlIndexFixing(IndexON,D2902,TRUE,_xll.ohTrigger(RecalcTrigger,TriggerON)),NA())</f>
        <v>1.1522924121276645E-2</v>
      </c>
      <c r="H2902" s="42">
        <f>_xll.qlCalendarAdvance(Calendar,$H2901,B2902,"f",FALSE)</f>
        <v>59728</v>
      </c>
      <c r="I2902" s="177">
        <f>_xll.qlInterestRateIndexValueDate(Index1M,$H2902)</f>
        <v>59730</v>
      </c>
      <c r="J2902" s="182">
        <f>IFERROR(_xll.qlIndexFixing(Index1M,$H2902,TRUE,_xll.ohTrigger(RecalcTrigger,Trigger1M)),NA())</f>
        <v>1.1382208016748052E-2</v>
      </c>
      <c r="K2902" s="44">
        <f>IFERROR(_xll.qlIndexFixing(Index3M,H2902,TRUE,_xll.ohTrigger(RecalcTrigger,Trigger3M)),NA())</f>
        <v>1.1664481885688303E-2</v>
      </c>
      <c r="L2902" s="44">
        <f>IFERROR(_xll.qlIndexFixing(Index6M,$H2902,TRUE,_xll.ohTrigger(RecalcTrigger,Trigger6M)),NA())</f>
        <v>9.8385649297018131E-3</v>
      </c>
      <c r="M2902" s="183">
        <f>IFERROR(_xll.qlIndexFixing(Index1Y,$H2902,TRUE,_xll.ohTrigger(RecalcTrigger,Trigger1Y)),NA())</f>
        <v>1.1912972817483884E-2</v>
      </c>
      <c r="N2902" s="182">
        <f>IFERROR(_xll.qlIndexFixing(ONIndex1M,I2902,TRUE,_xll.ohTrigger(RecalcTrigger,Trigger1M)),NA())</f>
        <v>1.1374021944847712E-2</v>
      </c>
      <c r="O2902" s="44">
        <f>IFERROR(_xll.qlIndexFixing(ONIndex3M,I2902,TRUE,_xll.ohTrigger(RecalcTrigger,Trigger3M)),NA())</f>
        <v>1.1636498842904075E-2</v>
      </c>
      <c r="P2902" s="44">
        <f>IFERROR(_xll.qlIndexFixing(ONIndex6M,I2902,TRUE,_xll.ohTrigger(RecalcTrigger,Trigger6M)),NA())</f>
        <v>9.8369593568392588E-3</v>
      </c>
      <c r="Q2902" s="183">
        <f>IFERROR(_xll.qlIndexFixing(ONIndex1Y,I2902,TRUE,_xll.ohTrigger(RecalcTrigger,Trigger1Y)),NA())</f>
        <v>1.1752463061931451E-2</v>
      </c>
    </row>
    <row r="2903" spans="2:17" x14ac:dyDescent="0.2">
      <c r="B2903" s="39" t="s">
        <v>42</v>
      </c>
      <c r="D2903" s="42">
        <f>_xll.qlCalendarAdvance(Calendar,$D2902,B2903,"f",FALSE)</f>
        <v>59735</v>
      </c>
      <c r="E2903" s="177">
        <f>_xll.qlInterestRateIndexValueDate(IndexON,D2903)</f>
        <v>59735</v>
      </c>
      <c r="F2903" s="193">
        <f>IFERROR(_xll.qlIndexFixing(IndexON,D2903,TRUE,_xll.ohTrigger(RecalcTrigger,TriggerON)),NA())</f>
        <v>1.1526080979011866E-2</v>
      </c>
      <c r="H2903" s="42">
        <f>_xll.qlCalendarAdvance(Calendar,$H2902,B2903,"f",FALSE)</f>
        <v>59735</v>
      </c>
      <c r="I2903" s="177">
        <f>_xll.qlInterestRateIndexValueDate(Index1M,$H2903)</f>
        <v>59737</v>
      </c>
      <c r="J2903" s="182">
        <f>IFERROR(_xll.qlIndexFixing(Index1M,$H2903,TRUE,_xll.ohTrigger(RecalcTrigger,Trigger1M)),NA())</f>
        <v>1.1384022112109723E-2</v>
      </c>
      <c r="K2903" s="44">
        <f>IFERROR(_xll.qlIndexFixing(Index3M,H2903,TRUE,_xll.ohTrigger(RecalcTrigger,Trigger3M)),NA())</f>
        <v>1.1666315355527234E-2</v>
      </c>
      <c r="L2903" s="44">
        <f>IFERROR(_xll.qlIndexFixing(Index6M,$H2903,TRUE,_xll.ohTrigger(RecalcTrigger,Trigger6M)),NA())</f>
        <v>9.8375313450162986E-3</v>
      </c>
      <c r="M2903" s="183">
        <f>IFERROR(_xll.qlIndexFixing(Index1Y,$H2903,TRUE,_xll.ohTrigger(RecalcTrigger,Trigger1Y)),NA())</f>
        <v>1.1917109158079916E-2</v>
      </c>
      <c r="N2903" s="182">
        <f>IFERROR(_xll.qlIndexFixing(ONIndex1M,I2903,TRUE,_xll.ohTrigger(RecalcTrigger,Trigger1M)),NA())</f>
        <v>1.1375760519491962E-2</v>
      </c>
      <c r="O2903" s="44">
        <f>IFERROR(_xll.qlIndexFixing(ONIndex3M,I2903,TRUE,_xll.ohTrigger(RecalcTrigger,Trigger3M)),NA())</f>
        <v>1.1638042908419521E-2</v>
      </c>
      <c r="P2903" s="44">
        <f>IFERROR(_xll.qlIndexFixing(ONIndex6M,I2903,TRUE,_xll.ohTrigger(RecalcTrigger,Trigger6M)),NA())</f>
        <v>9.8336819191580105E-3</v>
      </c>
      <c r="Q2903" s="183">
        <f>IFERROR(_xll.qlIndexFixing(ONIndex1Y,I2903,TRUE,_xll.ohTrigger(RecalcTrigger,Trigger1Y)),NA())</f>
        <v>1.175480385804839E-2</v>
      </c>
    </row>
    <row r="2904" spans="2:17" x14ac:dyDescent="0.2">
      <c r="B2904" s="39" t="s">
        <v>42</v>
      </c>
      <c r="D2904" s="42">
        <f>_xll.qlCalendarAdvance(Calendar,$D2903,B2904,"f",FALSE)</f>
        <v>59742</v>
      </c>
      <c r="E2904" s="177">
        <f>_xll.qlInterestRateIndexValueDate(IndexON,D2904)</f>
        <v>59742</v>
      </c>
      <c r="F2904" s="193">
        <f>IFERROR(_xll.qlIndexFixing(IndexON,D2904,TRUE,_xll.ohTrigger(RecalcTrigger,TriggerON)),NA())</f>
        <v>1.152929364634403E-2</v>
      </c>
      <c r="H2904" s="42">
        <f>_xll.qlCalendarAdvance(Calendar,$H2903,B2904,"f",FALSE)</f>
        <v>59742</v>
      </c>
      <c r="I2904" s="177">
        <f>_xll.qlInterestRateIndexValueDate(Index1M,$H2904)</f>
        <v>59744</v>
      </c>
      <c r="J2904" s="182">
        <f>IFERROR(_xll.qlIndexFixing(Index1M,$H2904,TRUE,_xll.ohTrigger(RecalcTrigger,Trigger1M)),NA())</f>
        <v>1.1385883268628947E-2</v>
      </c>
      <c r="K2904" s="44">
        <f>IFERROR(_xll.qlIndexFixing(Index3M,H2904,TRUE,_xll.ohTrigger(RecalcTrigger,Trigger3M)),NA())</f>
        <v>1.1668195880249558E-2</v>
      </c>
      <c r="L2904" s="44">
        <f>IFERROR(_xll.qlIndexFixing(Index6M,$H2904,TRUE,_xll.ohTrigger(RecalcTrigger,Trigger6M)),NA())</f>
        <v>9.836678822753785E-3</v>
      </c>
      <c r="M2904" s="183">
        <f>IFERROR(_xll.qlIndexFixing(Index1Y,$H2904,TRUE,_xll.ohTrigger(RecalcTrigger,Trigger1Y)),NA())</f>
        <v>1.1921315482762051E-2</v>
      </c>
      <c r="N2904" s="182">
        <f>IFERROR(_xll.qlIndexFixing(ONIndex1M,I2904,TRUE,_xll.ohTrigger(RecalcTrigger,Trigger1M)),NA())</f>
        <v>1.1377546004451844E-2</v>
      </c>
      <c r="O2904" s="44">
        <f>IFERROR(_xll.qlIndexFixing(ONIndex3M,I2904,TRUE,_xll.ohTrigger(RecalcTrigger,Trigger3M)),NA())</f>
        <v>1.1639633481452805E-2</v>
      </c>
      <c r="P2904" s="44">
        <f>IFERROR(_xll.qlIndexFixing(ONIndex6M,I2904,TRUE,_xll.ohTrigger(RecalcTrigger,Trigger6M)),NA())</f>
        <v>9.8305811045928948E-3</v>
      </c>
      <c r="Q2904" s="183">
        <f>IFERROR(_xll.qlIndexFixing(ONIndex1Y,I2904,TRUE,_xll.ohTrigger(RecalcTrigger,Trigger1Y)),NA())</f>
        <v>1.1757211320357897E-2</v>
      </c>
    </row>
    <row r="2905" spans="2:17" x14ac:dyDescent="0.2">
      <c r="B2905" s="39" t="s">
        <v>42</v>
      </c>
      <c r="D2905" s="42">
        <f>_xll.qlCalendarAdvance(Calendar,$D2904,B2905,"f",FALSE)</f>
        <v>59749</v>
      </c>
      <c r="E2905" s="177">
        <f>_xll.qlInterestRateIndexValueDate(IndexON,D2905)</f>
        <v>59749</v>
      </c>
      <c r="F2905" s="193">
        <f>IFERROR(_xll.qlIndexFixing(IndexON,D2905,TRUE,_xll.ohTrigger(RecalcTrigger,TriggerON)),NA())</f>
        <v>1.1532562202569707E-2</v>
      </c>
      <c r="H2905" s="42">
        <f>_xll.qlCalendarAdvance(Calendar,$H2904,B2905,"f",FALSE)</f>
        <v>59749</v>
      </c>
      <c r="I2905" s="177">
        <f>_xll.qlInterestRateIndexValueDate(Index1M,$H2905)</f>
        <v>59751</v>
      </c>
      <c r="J2905" s="182">
        <f>IFERROR(_xll.qlIndexFixing(Index1M,$H2905,TRUE,_xll.ohTrigger(RecalcTrigger,Trigger1M)),NA())</f>
        <v>1.1387791553766598E-2</v>
      </c>
      <c r="K2905" s="44">
        <f>IFERROR(_xll.qlIndexFixing(Index3M,H2905,TRUE,_xll.ohTrigger(RecalcTrigger,Trigger3M)),NA())</f>
        <v>1.1670123526828087E-2</v>
      </c>
      <c r="L2905" s="44">
        <f>IFERROR(_xll.qlIndexFixing(Index6M,$H2905,TRUE,_xll.ohTrigger(RecalcTrigger,Trigger6M)),NA())</f>
        <v>9.8360076451404054E-3</v>
      </c>
      <c r="M2905" s="183">
        <f>IFERROR(_xll.qlIndexFixing(Index1Y,$H2905,TRUE,_xll.ohTrigger(RecalcTrigger,Trigger1Y)),NA())</f>
        <v>1.192559188989716E-2</v>
      </c>
      <c r="N2905" s="182">
        <f>IFERROR(_xll.qlIndexFixing(ONIndex1M,I2905,TRUE,_xll.ohTrigger(RecalcTrigger,Trigger1M)),NA())</f>
        <v>1.1379378467193391E-2</v>
      </c>
      <c r="O2905" s="44">
        <f>IFERROR(_xll.qlIndexFixing(ONIndex3M,I2905,TRUE,_xll.ohTrigger(RecalcTrigger,Trigger3M)),NA())</f>
        <v>1.1641270628910405E-2</v>
      </c>
      <c r="P2905" s="44">
        <f>IFERROR(_xll.qlIndexFixing(ONIndex6M,I2905,TRUE,_xll.ohTrigger(RecalcTrigger,Trigger6M)),NA())</f>
        <v>9.8276571939592827E-3</v>
      </c>
      <c r="Q2905" s="183">
        <f>IFERROR(_xll.qlIndexFixing(ONIndex1Y,I2905,TRUE,_xll.ohTrigger(RecalcTrigger,Trigger1Y)),NA())</f>
        <v>1.1759685545342791E-2</v>
      </c>
    </row>
    <row r="2906" spans="2:17" x14ac:dyDescent="0.2">
      <c r="B2906" s="39" t="s">
        <v>42</v>
      </c>
      <c r="D2906" s="42">
        <f>_xll.qlCalendarAdvance(Calendar,$D2905,B2906,"f",FALSE)</f>
        <v>59756</v>
      </c>
      <c r="E2906" s="177">
        <f>_xll.qlInterestRateIndexValueDate(IndexON,D2906)</f>
        <v>59756</v>
      </c>
      <c r="F2906" s="193">
        <f>IFERROR(_xll.qlIndexFixing(IndexON,D2906,TRUE,_xll.ohTrigger(RecalcTrigger,TriggerON)),NA())</f>
        <v>1.1535886727145339E-2</v>
      </c>
      <c r="H2906" s="42">
        <f>_xll.qlCalendarAdvance(Calendar,$H2905,B2906,"f",FALSE)</f>
        <v>59756</v>
      </c>
      <c r="I2906" s="177">
        <f>_xll.qlInterestRateIndexValueDate(Index1M,$H2906)</f>
        <v>59758</v>
      </c>
      <c r="J2906" s="182">
        <f>IFERROR(_xll.qlIndexFixing(Index1M,$H2906,TRUE,_xll.ohTrigger(RecalcTrigger,Trigger1M)),NA())</f>
        <v>1.1389747034978394E-2</v>
      </c>
      <c r="K2906" s="44">
        <f>IFERROR(_xll.qlIndexFixing(Index3M,H2906,TRUE,_xll.ohTrigger(RecalcTrigger,Trigger3M)),NA())</f>
        <v>1.1672098362237333E-2</v>
      </c>
      <c r="L2906" s="44">
        <f>IFERROR(_xll.qlIndexFixing(Index6M,$H2906,TRUE,_xll.ohTrigger(RecalcTrigger,Trigger6M)),NA())</f>
        <v>9.8355180944537136E-3</v>
      </c>
      <c r="M2906" s="183">
        <f>IFERROR(_xll.qlIndexFixing(Index1Y,$H2906,TRUE,_xll.ohTrigger(RecalcTrigger,Trigger1Y)),NA())</f>
        <v>1.1929938477870631E-2</v>
      </c>
      <c r="N2906" s="182">
        <f>IFERROR(_xll.qlIndexFixing(ONIndex1M,I2906,TRUE,_xll.ohTrigger(RecalcTrigger,Trigger1M)),NA())</f>
        <v>1.1381257975182635E-2</v>
      </c>
      <c r="O2906" s="44">
        <f>IFERROR(_xll.qlIndexFixing(ONIndex3M,I2906,TRUE,_xll.ohTrigger(RecalcTrigger,Trigger3M)),NA())</f>
        <v>1.1642954417379059E-2</v>
      </c>
      <c r="P2906" s="44">
        <f>IFERROR(_xll.qlIndexFixing(ONIndex6M,I2906,TRUE,_xll.ohTrigger(RecalcTrigger,Trigger6M)),NA())</f>
        <v>9.8249104683922894E-3</v>
      </c>
      <c r="Q2906" s="183">
        <f>IFERROR(_xll.qlIndexFixing(ONIndex1Y,I2906,TRUE,_xll.ohTrigger(RecalcTrigger,Trigger1Y)),NA())</f>
        <v>1.1762226629006278E-2</v>
      </c>
    </row>
    <row r="2907" spans="2:17" x14ac:dyDescent="0.2">
      <c r="B2907" s="39" t="s">
        <v>42</v>
      </c>
      <c r="D2907" s="42">
        <f>_xll.qlCalendarAdvance(Calendar,$D2906,B2907,"f",FALSE)</f>
        <v>59763</v>
      </c>
      <c r="E2907" s="177">
        <f>_xll.qlInterestRateIndexValueDate(IndexON,D2907)</f>
        <v>59763</v>
      </c>
      <c r="F2907" s="193">
        <f>IFERROR(_xll.qlIndexFixing(IndexON,D2907,TRUE,_xll.ohTrigger(RecalcTrigger,TriggerON)),NA())</f>
        <v>1.1539267299447431E-2</v>
      </c>
      <c r="H2907" s="42">
        <f>_xll.qlCalendarAdvance(Calendar,$H2906,B2907,"f",FALSE)</f>
        <v>59763</v>
      </c>
      <c r="I2907" s="177">
        <f>_xll.qlInterestRateIndexValueDate(Index1M,$H2907)</f>
        <v>59765</v>
      </c>
      <c r="J2907" s="182">
        <f>IFERROR(_xll.qlIndexFixing(Index1M,$H2907,TRUE,_xll.ohTrigger(RecalcTrigger,Trigger1M)),NA())</f>
        <v>1.1391749779740681E-2</v>
      </c>
      <c r="K2907" s="44">
        <f>IFERROR(_xll.qlIndexFixing(Index3M,H2907,TRUE,_xll.ohTrigger(RecalcTrigger,Trigger3M)),NA())</f>
        <v>1.1674120453452654E-2</v>
      </c>
      <c r="L2907" s="44">
        <f>IFERROR(_xll.qlIndexFixing(Index6M,$H2907,TRUE,_xll.ohTrigger(RecalcTrigger,Trigger6M)),NA())</f>
        <v>9.835210453019657E-3</v>
      </c>
      <c r="M2907" s="183">
        <f>IFERROR(_xll.qlIndexFixing(Index1Y,$H2907,TRUE,_xll.ohTrigger(RecalcTrigger,Trigger1Y)),NA())</f>
        <v>1.1934355345083317E-2</v>
      </c>
      <c r="N2907" s="182">
        <f>IFERROR(_xll.qlIndexFixing(ONIndex1M,I2907,TRUE,_xll.ohTrigger(RecalcTrigger,Trigger1M)),NA())</f>
        <v>1.1383184595565865E-2</v>
      </c>
      <c r="O2907" s="44">
        <f>IFERROR(_xll.qlIndexFixing(ONIndex3M,I2907,TRUE,_xll.ohTrigger(RecalcTrigger,Trigger3M)),NA())</f>
        <v>1.1644684913445502E-2</v>
      </c>
      <c r="P2907" s="44">
        <f>IFERROR(_xll.qlIndexFixing(ONIndex6M,I2907,TRUE,_xll.ohTrigger(RecalcTrigger,Trigger6M)),NA())</f>
        <v>9.8223412089470941E-3</v>
      </c>
      <c r="Q2907" s="183">
        <f>IFERROR(_xll.qlIndexFixing(ONIndex1Y,I2907,TRUE,_xll.ohTrigger(RecalcTrigger,Trigger1Y)),NA())</f>
        <v>1.1764834667831181E-2</v>
      </c>
    </row>
    <row r="2908" spans="2:17" x14ac:dyDescent="0.2">
      <c r="B2908" s="39" t="s">
        <v>42</v>
      </c>
      <c r="D2908" s="42">
        <f>_xll.qlCalendarAdvance(Calendar,$D2907,B2908,"f",FALSE)</f>
        <v>59770</v>
      </c>
      <c r="E2908" s="177">
        <f>_xll.qlInterestRateIndexValueDate(IndexON,D2908)</f>
        <v>59770</v>
      </c>
      <c r="F2908" s="193">
        <f>IFERROR(_xll.qlIndexFixing(IndexON,D2908,TRUE,_xll.ohTrigger(RecalcTrigger,TriggerON)),NA())</f>
        <v>1.154270399861268E-2</v>
      </c>
      <c r="H2908" s="42">
        <f>_xll.qlCalendarAdvance(Calendar,$H2907,B2908,"f",FALSE)</f>
        <v>59770</v>
      </c>
      <c r="I2908" s="177">
        <f>_xll.qlInterestRateIndexValueDate(Index1M,$H2908)</f>
        <v>59772</v>
      </c>
      <c r="J2908" s="182">
        <f>IFERROR(_xll.qlIndexFixing(Index1M,$H2908,TRUE,_xll.ohTrigger(RecalcTrigger,Trigger1M)),NA())</f>
        <v>1.1393799855509182E-2</v>
      </c>
      <c r="K2908" s="44">
        <f>IFERROR(_xll.qlIndexFixing(Index3M,H2908,TRUE,_xll.ohTrigger(RecalcTrigger,Trigger3M)),NA())</f>
        <v>1.1676189867451964E-2</v>
      </c>
      <c r="L2908" s="44">
        <f>IFERROR(_xll.qlIndexFixing(Index6M,$H2908,TRUE,_xll.ohTrigger(RecalcTrigger,Trigger6M)),NA())</f>
        <v>9.8350850032160302E-3</v>
      </c>
      <c r="M2908" s="183">
        <f>IFERROR(_xll.qlIndexFixing(Index1Y,$H2908,TRUE,_xll.ohTrigger(RecalcTrigger,Trigger1Y)),NA())</f>
        <v>1.1938842589952399E-2</v>
      </c>
      <c r="N2908" s="182">
        <f>IFERROR(_xll.qlIndexFixing(ONIndex1M,I2908,TRUE,_xll.ohTrigger(RecalcTrigger,Trigger1M)),NA())</f>
        <v>1.138515839588905E-2</v>
      </c>
      <c r="O2908" s="44">
        <f>IFERROR(_xll.qlIndexFixing(ONIndex3M,I2908,TRUE,_xll.ohTrigger(RecalcTrigger,Trigger3M)),NA())</f>
        <v>1.1646462184096151E-2</v>
      </c>
      <c r="P2908" s="44">
        <f>IFERROR(_xll.qlIndexFixing(ONIndex6M,I2908,TRUE,_xll.ohTrigger(RecalcTrigger,Trigger6M)),NA())</f>
        <v>9.8199496966788757E-3</v>
      </c>
      <c r="Q2908" s="183">
        <f>IFERROR(_xll.qlIndexFixing(ONIndex1Y,I2908,TRUE,_xll.ohTrigger(RecalcTrigger,Trigger1Y)),NA())</f>
        <v>1.1767509758220385E-2</v>
      </c>
    </row>
    <row r="2909" spans="2:17" x14ac:dyDescent="0.2">
      <c r="B2909" s="39" t="s">
        <v>42</v>
      </c>
      <c r="D2909" s="42">
        <f>_xll.qlCalendarAdvance(Calendar,$D2908,B2909,"f",FALSE)</f>
        <v>59777</v>
      </c>
      <c r="E2909" s="177">
        <f>_xll.qlInterestRateIndexValueDate(IndexON,D2909)</f>
        <v>59777</v>
      </c>
      <c r="F2909" s="193">
        <f>IFERROR(_xll.qlIndexFixing(IndexON,D2909,TRUE,_xll.ohTrigger(RecalcTrigger,TriggerON)),NA())</f>
        <v>1.1546196904017592E-2</v>
      </c>
      <c r="H2909" s="42">
        <f>_xll.qlCalendarAdvance(Calendar,$H2908,B2909,"f",FALSE)</f>
        <v>59777</v>
      </c>
      <c r="I2909" s="177">
        <f>_xll.qlInterestRateIndexValueDate(Index1M,$H2909)</f>
        <v>59779</v>
      </c>
      <c r="J2909" s="182">
        <f>IFERROR(_xll.qlIndexFixing(Index1M,$H2909,TRUE,_xll.ohTrigger(RecalcTrigger,Trigger1M)),NA())</f>
        <v>1.1394895862978847E-2</v>
      </c>
      <c r="K2909" s="44">
        <f>IFERROR(_xll.qlIndexFixing(Index3M,H2909,TRUE,_xll.ohTrigger(RecalcTrigger,Trigger3M)),NA())</f>
        <v>1.1677259068157109E-2</v>
      </c>
      <c r="L2909" s="44">
        <f>IFERROR(_xll.qlIndexFixing(Index6M,$H2909,TRUE,_xll.ohTrigger(RecalcTrigger,Trigger6M)),NA())</f>
        <v>9.8345410508086668E-3</v>
      </c>
      <c r="M2909" s="183">
        <f>IFERROR(_xll.qlIndexFixing(Index1Y,$H2909,TRUE,_xll.ohTrigger(RecalcTrigger,Trigger1Y)),NA())</f>
        <v>1.1941694364147184E-2</v>
      </c>
      <c r="N2909" s="182">
        <f>IFERROR(_xll.qlIndexFixing(ONIndex1M,I2909,TRUE,_xll.ohTrigger(RecalcTrigger,Trigger1M)),NA())</f>
        <v>1.1387179443618223E-2</v>
      </c>
      <c r="O2909" s="44">
        <f>IFERROR(_xll.qlIndexFixing(ONIndex3M,I2909,TRUE,_xll.ohTrigger(RecalcTrigger,Trigger3M)),NA())</f>
        <v>1.1648286295917742E-2</v>
      </c>
      <c r="P2909" s="44">
        <f>IFERROR(_xll.qlIndexFixing(ONIndex6M,I2909,TRUE,_xll.ohTrigger(RecalcTrigger,Trigger6M)),NA())</f>
        <v>9.8177362126428136E-3</v>
      </c>
      <c r="Q2909" s="183">
        <f>IFERROR(_xll.qlIndexFixing(ONIndex1Y,I2909,TRUE,_xll.ohTrigger(RecalcTrigger,Trigger1Y)),NA())</f>
        <v>1.1770251996336967E-2</v>
      </c>
    </row>
    <row r="2910" spans="2:17" x14ac:dyDescent="0.2">
      <c r="B2910" s="39" t="s">
        <v>42</v>
      </c>
      <c r="D2910" s="42">
        <f>_xll.qlCalendarAdvance(Calendar,$D2909,B2910,"f",FALSE)</f>
        <v>59784</v>
      </c>
      <c r="E2910" s="177">
        <f>_xll.qlInterestRateIndexValueDate(IndexON,D2910)</f>
        <v>59784</v>
      </c>
      <c r="F2910" s="193">
        <f>IFERROR(_xll.qlIndexFixing(IndexON,D2910,TRUE,_xll.ohTrigger(RecalcTrigger,TriggerON)),NA())</f>
        <v>1.1549746095198543E-2</v>
      </c>
      <c r="H2910" s="42">
        <f>_xll.qlCalendarAdvance(Calendar,$H2909,B2910,"f",FALSE)</f>
        <v>59784</v>
      </c>
      <c r="I2910" s="177">
        <f>_xll.qlInterestRateIndexValueDate(Index1M,$H2910)</f>
        <v>59786</v>
      </c>
      <c r="J2910" s="182">
        <f>IFERROR(_xll.qlIndexFixing(Index1M,$H2910,TRUE,_xll.ohTrigger(RecalcTrigger,Trigger1M)),NA())</f>
        <v>1.1398042269926367E-2</v>
      </c>
      <c r="K2910" s="44">
        <f>IFERROR(_xll.qlIndexFixing(Index3M,H2910,TRUE,_xll.ohTrigger(RecalcTrigger,Trigger3M)),NA())</f>
        <v>1.1679412912827198E-2</v>
      </c>
      <c r="L2910" s="44">
        <f>IFERROR(_xll.qlIndexFixing(Index6M,$H2910,TRUE,_xll.ohTrigger(RecalcTrigger,Trigger6M)),NA())</f>
        <v>9.8347413648592896E-3</v>
      </c>
      <c r="M2910" s="183">
        <f>IFERROR(_xll.qlIndexFixing(Index1Y,$H2910,TRUE,_xll.ohTrigger(RecalcTrigger,Trigger1Y)),NA())</f>
        <v>1.194802860641477E-2</v>
      </c>
      <c r="N2910" s="182">
        <f>IFERROR(_xll.qlIndexFixing(ONIndex1M,I2910,TRUE,_xll.ohTrigger(RecalcTrigger,Trigger1M)),NA())</f>
        <v>1.1389247805739799E-2</v>
      </c>
      <c r="O2910" s="44">
        <f>IFERROR(_xll.qlIndexFixing(ONIndex3M,I2910,TRUE,_xll.ohTrigger(RecalcTrigger,Trigger3M)),NA())</f>
        <v>1.1650157315576948E-2</v>
      </c>
      <c r="P2910" s="44">
        <f>IFERROR(_xll.qlIndexFixing(ONIndex6M,I2910,TRUE,_xll.ohTrigger(RecalcTrigger,Trigger6M)),NA())</f>
        <v>9.8157010378141507E-3</v>
      </c>
      <c r="Q2910" s="183">
        <f>IFERROR(_xll.qlIndexFixing(ONIndex1Y,I2910,TRUE,_xll.ohTrigger(RecalcTrigger,Trigger1Y)),NA())</f>
        <v>1.1773061478583813E-2</v>
      </c>
    </row>
    <row r="2911" spans="2:17" x14ac:dyDescent="0.2">
      <c r="B2911" s="39" t="s">
        <v>42</v>
      </c>
      <c r="D2911" s="42">
        <f>_xll.qlCalendarAdvance(Calendar,$D2910,B2911,"f",FALSE)</f>
        <v>59791</v>
      </c>
      <c r="E2911" s="177">
        <f>_xll.qlInterestRateIndexValueDate(IndexON,D2911)</f>
        <v>59791</v>
      </c>
      <c r="F2911" s="193">
        <f>IFERROR(_xll.qlIndexFixing(IndexON,D2911,TRUE,_xll.ohTrigger(RecalcTrigger,TriggerON)),NA())</f>
        <v>1.1553351651372168E-2</v>
      </c>
      <c r="H2911" s="42">
        <f>_xll.qlCalendarAdvance(Calendar,$H2910,B2911,"f",FALSE)</f>
        <v>59791</v>
      </c>
      <c r="I2911" s="177">
        <f>_xll.qlInterestRateIndexValueDate(Index1M,$H2911)</f>
        <v>59793</v>
      </c>
      <c r="J2911" s="182">
        <f>IFERROR(_xll.qlIndexFixing(Index1M,$H2911,TRUE,_xll.ohTrigger(RecalcTrigger,Trigger1M)),NA())</f>
        <v>1.1400234743509697E-2</v>
      </c>
      <c r="K2911" s="44">
        <f>IFERROR(_xll.qlIndexFixing(Index3M,H2911,TRUE,_xll.ohTrigger(RecalcTrigger,Trigger3M)),NA())</f>
        <v>1.1681614262215688E-2</v>
      </c>
      <c r="L2911" s="44">
        <f>IFERROR(_xll.qlIndexFixing(Index6M,$H2911,TRUE,_xll.ohTrigger(RecalcTrigger,Trigger6M)),NA())</f>
        <v>9.8351246424557628E-3</v>
      </c>
      <c r="M2911" s="183">
        <f>IFERROR(_xll.qlIndexFixing(Index1Y,$H2911,TRUE,_xll.ohTrigger(RecalcTrigger,Trigger1Y)),NA())</f>
        <v>1.1952727574926722E-2</v>
      </c>
      <c r="N2911" s="182">
        <f>IFERROR(_xll.qlIndexFixing(ONIndex1M,I2911,TRUE,_xll.ohTrigger(RecalcTrigger,Trigger1M)),NA())</f>
        <v>1.1391363550039557E-2</v>
      </c>
      <c r="O2911" s="44">
        <f>IFERROR(_xll.qlIndexFixing(ONIndex3M,I2911,TRUE,_xll.ohTrigger(RecalcTrigger,Trigger3M)),NA())</f>
        <v>1.1652075309660503E-2</v>
      </c>
      <c r="P2911" s="44">
        <f>IFERROR(_xll.qlIndexFixing(ONIndex6M,I2911,TRUE,_xll.ohTrigger(RecalcTrigger,Trigger6M)),NA())</f>
        <v>9.8138444532480662E-3</v>
      </c>
      <c r="Q2911" s="183">
        <f>IFERROR(_xll.qlIndexFixing(ONIndex1Y,I2911,TRUE,_xll.ohTrigger(RecalcTrigger,Trigger1Y)),NA())</f>
        <v>1.1775938301124E-2</v>
      </c>
    </row>
    <row r="2912" spans="2:17" x14ac:dyDescent="0.2">
      <c r="B2912" s="39" t="s">
        <v>42</v>
      </c>
      <c r="D2912" s="42">
        <f>_xll.qlCalendarAdvance(Calendar,$D2911,B2912,"f",FALSE)</f>
        <v>59798</v>
      </c>
      <c r="E2912" s="177">
        <f>_xll.qlInterestRateIndexValueDate(IndexON,D2912)</f>
        <v>59798</v>
      </c>
      <c r="F2912" s="193">
        <f>IFERROR(_xll.qlIndexFixing(IndexON,D2912,TRUE,_xll.ohTrigger(RecalcTrigger,TriggerON)),NA())</f>
        <v>1.1557013651914971E-2</v>
      </c>
      <c r="H2912" s="42">
        <f>_xll.qlCalendarAdvance(Calendar,$H2911,B2912,"f",FALSE)</f>
        <v>59798</v>
      </c>
      <c r="I2912" s="177">
        <f>_xll.qlInterestRateIndexValueDate(Index1M,$H2912)</f>
        <v>59800</v>
      </c>
      <c r="J2912" s="182">
        <f>IFERROR(_xll.qlIndexFixing(Index1M,$H2912,TRUE,_xll.ohTrigger(RecalcTrigger,Trigger1M)),NA())</f>
        <v>1.140247481796079E-2</v>
      </c>
      <c r="K2912" s="44">
        <f>IFERROR(_xll.qlIndexFixing(Index3M,H2912,TRUE,_xll.ohTrigger(RecalcTrigger,Trigger3M)),NA())</f>
        <v>1.1683863183301089E-2</v>
      </c>
      <c r="L2912" s="44">
        <f>IFERROR(_xll.qlIndexFixing(Index6M,$H2912,TRUE,_xll.ohTrigger(RecalcTrigger,Trigger6M)),NA())</f>
        <v>9.8356911661439447E-3</v>
      </c>
      <c r="M2912" s="183">
        <f>IFERROR(_xll.qlIndexFixing(Index1Y,$H2912,TRUE,_xll.ohTrigger(RecalcTrigger,Trigger1Y)),NA())</f>
        <v>1.1957497314933932E-2</v>
      </c>
      <c r="N2912" s="182">
        <f>IFERROR(_xll.qlIndexFixing(ONIndex1M,I2912,TRUE,_xll.ohTrigger(RecalcTrigger,Trigger1M)),NA())</f>
        <v>1.139352674374372E-2</v>
      </c>
      <c r="O2912" s="44">
        <f>IFERROR(_xll.qlIndexFixing(ONIndex3M,I2912,TRUE,_xll.ohTrigger(RecalcTrigger,Trigger3M)),NA())</f>
        <v>1.1654040345234762E-2</v>
      </c>
      <c r="P2912" s="44">
        <f>IFERROR(_xll.qlIndexFixing(ONIndex6M,I2912,TRUE,_xll.ohTrigger(RecalcTrigger,Trigger6M)),NA())</f>
        <v>9.8121667400796753E-3</v>
      </c>
      <c r="Q2912" s="183">
        <f>IFERROR(_xll.qlIndexFixing(ONIndex1Y,I2912,TRUE,_xll.ohTrigger(RecalcTrigger,Trigger1Y)),NA())</f>
        <v>1.1778882560520287E-2</v>
      </c>
    </row>
    <row r="2913" spans="2:17" x14ac:dyDescent="0.2">
      <c r="B2913" s="39" t="s">
        <v>42</v>
      </c>
      <c r="D2913" s="42">
        <f>_xll.qlCalendarAdvance(Calendar,$D2912,B2913,"f",FALSE)</f>
        <v>59805</v>
      </c>
      <c r="E2913" s="177">
        <f>_xll.qlInterestRateIndexValueDate(IndexON,D2913)</f>
        <v>59805</v>
      </c>
      <c r="F2913" s="193">
        <f>IFERROR(_xll.qlIndexFixing(IndexON,D2913,TRUE,_xll.ohTrigger(RecalcTrigger,TriggerON)),NA())</f>
        <v>1.1560732176203459E-2</v>
      </c>
      <c r="H2913" s="42">
        <f>_xll.qlCalendarAdvance(Calendar,$H2912,B2913,"f",FALSE)</f>
        <v>59805</v>
      </c>
      <c r="I2913" s="177">
        <f>_xll.qlInterestRateIndexValueDate(Index1M,$H2913)</f>
        <v>59807</v>
      </c>
      <c r="J2913" s="182">
        <f>IFERROR(_xll.qlIndexFixing(Index1M,$H2913,TRUE,_xll.ohTrigger(RecalcTrigger,Trigger1M)),NA())</f>
        <v>1.1405459685486332E-2</v>
      </c>
      <c r="K2913" s="44">
        <f>IFERROR(_xll.qlIndexFixing(Index3M,H2913,TRUE,_xll.ohTrigger(RecalcTrigger,Trigger3M)),NA())</f>
        <v>1.1687249123581562E-2</v>
      </c>
      <c r="L2913" s="44">
        <f>IFERROR(_xll.qlIndexFixing(Index6M,$H2913,TRUE,_xll.ohTrigger(RecalcTrigger,Trigger6M)),NA())</f>
        <v>9.8372005154229569E-3</v>
      </c>
      <c r="M2913" s="183">
        <f>IFERROR(_xll.qlIndexFixing(Index1Y,$H2913,TRUE,_xll.ohTrigger(RecalcTrigger,Trigger1Y)),NA())</f>
        <v>1.1962928700696419E-2</v>
      </c>
      <c r="N2913" s="182">
        <f>IFERROR(_xll.qlIndexFixing(ONIndex1M,I2913,TRUE,_xll.ohTrigger(RecalcTrigger,Trigger1M)),NA())</f>
        <v>1.1395737454238386E-2</v>
      </c>
      <c r="O2913" s="44">
        <f>IFERROR(_xll.qlIndexFixing(ONIndex3M,I2913,TRUE,_xll.ohTrigger(RecalcTrigger,Trigger3M)),NA())</f>
        <v>1.1656052488646651E-2</v>
      </c>
      <c r="P2913" s="44">
        <f>IFERROR(_xll.qlIndexFixing(ONIndex6M,I2913,TRUE,_xll.ohTrigger(RecalcTrigger,Trigger6M)),NA())</f>
        <v>9.810668179364157E-3</v>
      </c>
      <c r="Q2913" s="183">
        <f>IFERROR(_xll.qlIndexFixing(ONIndex1Y,I2913,TRUE,_xll.ohTrigger(RecalcTrigger,Trigger1Y)),NA())</f>
        <v>1.1781894352855815E-2</v>
      </c>
    </row>
    <row r="2914" spans="2:17" x14ac:dyDescent="0.2">
      <c r="B2914" s="39" t="s">
        <v>42</v>
      </c>
      <c r="D2914" s="42">
        <f>_xll.qlCalendarAdvance(Calendar,$D2913,B2914,"f",FALSE)</f>
        <v>59812</v>
      </c>
      <c r="E2914" s="177">
        <f>_xll.qlInterestRateIndexValueDate(IndexON,D2914)</f>
        <v>59812</v>
      </c>
      <c r="F2914" s="193">
        <f>IFERROR(_xll.qlIndexFixing(IndexON,D2914,TRUE,_xll.ohTrigger(RecalcTrigger,TriggerON)),NA())</f>
        <v>1.1564507303614135E-2</v>
      </c>
      <c r="H2914" s="42">
        <f>_xll.qlCalendarAdvance(Calendar,$H2913,B2914,"f",FALSE)</f>
        <v>59812</v>
      </c>
      <c r="I2914" s="177">
        <f>_xll.qlInterestRateIndexValueDate(Index1M,$H2914)</f>
        <v>59814</v>
      </c>
      <c r="J2914" s="182">
        <f>IFERROR(_xll.qlIndexFixing(Index1M,$H2914,TRUE,_xll.ohTrigger(RecalcTrigger,Trigger1M)),NA())</f>
        <v>1.1407098039351027E-2</v>
      </c>
      <c r="K2914" s="44">
        <f>IFERROR(_xll.qlIndexFixing(Index3M,H2914,TRUE,_xll.ohTrigger(RecalcTrigger,Trigger3M)),NA())</f>
        <v>1.1689603880933224E-2</v>
      </c>
      <c r="L2914" s="44">
        <f>IFERROR(_xll.qlIndexFixing(Index6M,$H2914,TRUE,_xll.ohTrigger(RecalcTrigger,Trigger6M)),NA())</f>
        <v>9.8384430536992539E-3</v>
      </c>
      <c r="M2914" s="183">
        <f>IFERROR(_xll.qlIndexFixing(Index1Y,$H2914,TRUE,_xll.ohTrigger(RecalcTrigger,Trigger1Y)),NA())</f>
        <v>1.1967249503457471E-2</v>
      </c>
      <c r="N2914" s="182">
        <f>IFERROR(_xll.qlIndexFixing(ONIndex1M,I2914,TRUE,_xll.ohTrigger(RecalcTrigger,Trigger1M)),NA())</f>
        <v>1.1397995748909651E-2</v>
      </c>
      <c r="O2914" s="44">
        <f>IFERROR(_xll.qlIndexFixing(ONIndex3M,I2914,TRUE,_xll.ohTrigger(RecalcTrigger,Trigger3M)),NA())</f>
        <v>1.1658111806642779E-2</v>
      </c>
      <c r="P2914" s="44">
        <f>IFERROR(_xll.qlIndexFixing(ONIndex6M,I2914,TRUE,_xll.ohTrigger(RecalcTrigger,Trigger6M)),NA())</f>
        <v>9.8093490519968185E-3</v>
      </c>
      <c r="Q2914" s="183">
        <f>IFERROR(_xll.qlIndexFixing(ONIndex1Y,I2914,TRUE,_xll.ohTrigger(RecalcTrigger,Trigger1Y)),NA())</f>
        <v>1.1784973774613405E-2</v>
      </c>
    </row>
    <row r="2915" spans="2:17" x14ac:dyDescent="0.2">
      <c r="B2915" s="39" t="s">
        <v>42</v>
      </c>
      <c r="D2915" s="42">
        <f>_xll.qlCalendarAdvance(Calendar,$D2914,B2915,"f",FALSE)</f>
        <v>59819</v>
      </c>
      <c r="E2915" s="177">
        <f>_xll.qlInterestRateIndexValueDate(IndexON,D2915)</f>
        <v>59819</v>
      </c>
      <c r="F2915" s="193">
        <f>IFERROR(_xll.qlIndexFixing(IndexON,D2915,TRUE,_xll.ohTrigger(RecalcTrigger,TriggerON)),NA())</f>
        <v>1.1568339113283699E-2</v>
      </c>
      <c r="H2915" s="42">
        <f>_xll.qlCalendarAdvance(Calendar,$H2914,B2915,"f",FALSE)</f>
        <v>59819</v>
      </c>
      <c r="I2915" s="177">
        <f>_xll.qlInterestRateIndexValueDate(Index1M,$H2915)</f>
        <v>59821</v>
      </c>
      <c r="J2915" s="182">
        <f>IFERROR(_xll.qlIndexFixing(Index1M,$H2915,TRUE,_xll.ohTrigger(RecalcTrigger,Trigger1M)),NA())</f>
        <v>1.1409481321224815E-2</v>
      </c>
      <c r="K2915" s="44">
        <f>IFERROR(_xll.qlIndexFixing(Index3M,H2915,TRUE,_xll.ohTrigger(RecalcTrigger,Trigger3M)),NA())</f>
        <v>1.1692006429969537E-2</v>
      </c>
      <c r="L2915" s="44">
        <f>IFERROR(_xll.qlIndexFixing(Index6M,$H2915,TRUE,_xll.ohTrigger(RecalcTrigger,Trigger6M)),NA())</f>
        <v>9.8393319506562393E-3</v>
      </c>
      <c r="M2915" s="183">
        <f>IFERROR(_xll.qlIndexFixing(Index1Y,$H2915,TRUE,_xll.ohTrigger(RecalcTrigger,Trigger1Y)),NA())</f>
        <v>1.1972232149029031E-2</v>
      </c>
      <c r="N2915" s="182">
        <f>IFERROR(_xll.qlIndexFixing(ONIndex1M,I2915,TRUE,_xll.ohTrigger(RecalcTrigger,Trigger1M)),NA())</f>
        <v>1.1400301695063675E-2</v>
      </c>
      <c r="O2915" s="44">
        <f>IFERROR(_xll.qlIndexFixing(ONIndex3M,I2915,TRUE,_xll.ohTrigger(RecalcTrigger,Trigger3M)),NA())</f>
        <v>1.1660218366049691E-2</v>
      </c>
      <c r="P2915" s="44">
        <f>IFERROR(_xll.qlIndexFixing(ONIndex6M,I2915,TRUE,_xll.ohTrigger(RecalcTrigger,Trigger6M)),NA())</f>
        <v>9.8082096391127749E-3</v>
      </c>
      <c r="Q2915" s="183">
        <f>IFERROR(_xll.qlIndexFixing(ONIndex1Y,I2915,TRUE,_xll.ohTrigger(RecalcTrigger,Trigger1Y)),NA())</f>
        <v>1.1788120922036072E-2</v>
      </c>
    </row>
    <row r="2916" spans="2:17" x14ac:dyDescent="0.2">
      <c r="B2916" s="39" t="s">
        <v>42</v>
      </c>
      <c r="D2916" s="42">
        <f>_xll.qlCalendarAdvance(Calendar,$D2915,B2916,"f",FALSE)</f>
        <v>59826</v>
      </c>
      <c r="E2916" s="177">
        <f>_xll.qlInterestRateIndexValueDate(IndexON,D2916)</f>
        <v>59826</v>
      </c>
      <c r="F2916" s="193">
        <f>IFERROR(_xll.qlIndexFixing(IndexON,D2916,TRUE,_xll.ohTrigger(RecalcTrigger,TriggerON)),NA())</f>
        <v>1.1572227684588654E-2</v>
      </c>
      <c r="H2916" s="42">
        <f>_xll.qlCalendarAdvance(Calendar,$H2915,B2916,"f",FALSE)</f>
        <v>59826</v>
      </c>
      <c r="I2916" s="177">
        <f>_xll.qlInterestRateIndexValueDate(Index1M,$H2916)</f>
        <v>59828</v>
      </c>
      <c r="J2916" s="182">
        <f>IFERROR(_xll.qlIndexFixing(Index1M,$H2916,TRUE,_xll.ohTrigger(RecalcTrigger,Trigger1M)),NA())</f>
        <v>1.1411912473838232E-2</v>
      </c>
      <c r="K2916" s="44">
        <f>IFERROR(_xll.qlIndexFixing(Index3M,H2916,TRUE,_xll.ohTrigger(RecalcTrigger,Trigger3M)),NA())</f>
        <v>1.1694456837682872E-2</v>
      </c>
      <c r="L2916" s="44">
        <f>IFERROR(_xll.qlIndexFixing(Index6M,$H2916,TRUE,_xll.ohTrigger(RecalcTrigger,Trigger6M)),NA())</f>
        <v>9.8406742056254669E-3</v>
      </c>
      <c r="M2916" s="183">
        <f>IFERROR(_xll.qlIndexFixing(Index1Y,$H2916,TRUE,_xll.ohTrigger(RecalcTrigger,Trigger1Y)),NA())</f>
        <v>1.1977285960205883E-2</v>
      </c>
      <c r="N2916" s="182">
        <f>IFERROR(_xll.qlIndexFixing(ONIndex1M,I2916,TRUE,_xll.ohTrigger(RecalcTrigger,Trigger1M)),NA())</f>
        <v>1.1402655360246428E-2</v>
      </c>
      <c r="O2916" s="44">
        <f>IFERROR(_xll.qlIndexFixing(ONIndex3M,I2916,TRUE,_xll.ohTrigger(RecalcTrigger,Trigger3M)),NA())</f>
        <v>1.1662372233613993E-2</v>
      </c>
      <c r="P2916" s="44">
        <f>IFERROR(_xll.qlIndexFixing(ONIndex6M,I2916,TRUE,_xll.ohTrigger(RecalcTrigger,Trigger6M)),NA())</f>
        <v>9.8072502217672053E-3</v>
      </c>
      <c r="Q2916" s="183">
        <f>IFERROR(_xll.qlIndexFixing(ONIndex1Y,I2916,TRUE,_xll.ohTrigger(RecalcTrigger,Trigger1Y)),NA())</f>
        <v>1.1791335891286892E-2</v>
      </c>
    </row>
    <row r="2917" spans="2:17" x14ac:dyDescent="0.2">
      <c r="B2917" s="39" t="s">
        <v>42</v>
      </c>
      <c r="D2917" s="42">
        <f>_xll.qlCalendarAdvance(Calendar,$D2916,B2917,"f",FALSE)</f>
        <v>59833</v>
      </c>
      <c r="E2917" s="177">
        <f>_xll.qlInterestRateIndexValueDate(IndexON,D2917)</f>
        <v>59833</v>
      </c>
      <c r="F2917" s="193">
        <f>IFERROR(_xll.qlIndexFixing(IndexON,D2917,TRUE,_xll.ohTrigger(RecalcTrigger,TriggerON)),NA())</f>
        <v>1.1576173097385123E-2</v>
      </c>
      <c r="H2917" s="42">
        <f>_xll.qlCalendarAdvance(Calendar,$H2916,B2917,"f",FALSE)</f>
        <v>59833</v>
      </c>
      <c r="I2917" s="177">
        <f>_xll.qlInterestRateIndexValueDate(Index1M,$H2917)</f>
        <v>59835</v>
      </c>
      <c r="J2917" s="182">
        <f>IFERROR(_xll.qlIndexFixing(Index1M,$H2917,TRUE,_xll.ohTrigger(RecalcTrigger,Trigger1M)),NA())</f>
        <v>1.1414391564667628E-2</v>
      </c>
      <c r="K2917" s="44">
        <f>IFERROR(_xll.qlIndexFixing(Index3M,H2917,TRUE,_xll.ohTrigger(RecalcTrigger,Trigger3M)),NA())</f>
        <v>1.1696955171069849E-2</v>
      </c>
      <c r="L2917" s="44">
        <f>IFERROR(_xll.qlIndexFixing(Index6M,$H2917,TRUE,_xll.ohTrigger(RecalcTrigger,Trigger6M)),NA())</f>
        <v>9.8422011959382553E-3</v>
      </c>
      <c r="M2917" s="183">
        <f>IFERROR(_xll.qlIndexFixing(Index1Y,$H2917,TRUE,_xll.ohTrigger(RecalcTrigger,Trigger1Y)),NA())</f>
        <v>1.198241103555811E-2</v>
      </c>
      <c r="N2917" s="182">
        <f>IFERROR(_xll.qlIndexFixing(ONIndex1M,I2917,TRUE,_xll.ohTrigger(RecalcTrigger,Trigger1M)),NA())</f>
        <v>1.1405056811604197E-2</v>
      </c>
      <c r="O2917" s="44">
        <f>IFERROR(_xll.qlIndexFixing(ONIndex3M,I2917,TRUE,_xll.ohTrigger(RecalcTrigger,Trigger3M)),NA())</f>
        <v>1.1664573475842488E-2</v>
      </c>
      <c r="P2917" s="44">
        <f>IFERROR(_xll.qlIndexFixing(ONIndex6M,I2917,TRUE,_xll.ohTrigger(RecalcTrigger,Trigger6M)),NA())</f>
        <v>9.8064710810952249E-3</v>
      </c>
      <c r="Q2917" s="183">
        <f>IFERROR(_xll.qlIndexFixing(ONIndex1Y,I2917,TRUE,_xll.ohTrigger(RecalcTrigger,Trigger1Y)),NA())</f>
        <v>1.1794618778848687E-2</v>
      </c>
    </row>
    <row r="2918" spans="2:17" x14ac:dyDescent="0.2">
      <c r="B2918" s="39" t="s">
        <v>42</v>
      </c>
      <c r="D2918" s="42">
        <f>_xll.qlCalendarAdvance(Calendar,$D2917,B2918,"f",FALSE)</f>
        <v>59840</v>
      </c>
      <c r="E2918" s="177">
        <f>_xll.qlInterestRateIndexValueDate(IndexON,D2918)</f>
        <v>59840</v>
      </c>
      <c r="F2918" s="193">
        <f>IFERROR(_xll.qlIndexFixing(IndexON,D2918,TRUE,_xll.ohTrigger(RecalcTrigger,TriggerON)),NA())</f>
        <v>1.1580175430410122E-2</v>
      </c>
      <c r="H2918" s="42">
        <f>_xll.qlCalendarAdvance(Calendar,$H2917,B2918,"f",FALSE)</f>
        <v>59840</v>
      </c>
      <c r="I2918" s="177">
        <f>_xll.qlInterestRateIndexValueDate(Index1M,$H2918)</f>
        <v>59842</v>
      </c>
      <c r="J2918" s="182">
        <f>IFERROR(_xll.qlIndexFixing(Index1M,$H2918,TRUE,_xll.ohTrigger(RecalcTrigger,Trigger1M)),NA())</f>
        <v>1.1416918661184192E-2</v>
      </c>
      <c r="K2918" s="44">
        <f>IFERROR(_xll.qlIndexFixing(Index3M,H2918,TRUE,_xll.ohTrigger(RecalcTrigger,Trigger3M)),NA())</f>
        <v>1.1699501497126241E-2</v>
      </c>
      <c r="L2918" s="44">
        <f>IFERROR(_xll.qlIndexFixing(Index6M,$H2918,TRUE,_xll.ohTrigger(RecalcTrigger,Trigger6M)),NA())</f>
        <v>9.8429543052314713E-3</v>
      </c>
      <c r="M2918" s="183">
        <f>IFERROR(_xll.qlIndexFixing(Index1Y,$H2918,TRUE,_xll.ohTrigger(RecalcTrigger,Trigger1Y)),NA())</f>
        <v>1.1987607473674101E-2</v>
      </c>
      <c r="N2918" s="182">
        <f>IFERROR(_xll.qlIndexFixing(ONIndex1M,I2918,TRUE,_xll.ohTrigger(RecalcTrigger,Trigger1M)),NA())</f>
        <v>1.1407506116603017E-2</v>
      </c>
      <c r="O2918" s="44">
        <f>IFERROR(_xll.qlIndexFixing(ONIndex3M,I2918,TRUE,_xll.ohTrigger(RecalcTrigger,Trigger3M)),NA())</f>
        <v>1.1666822159561718E-2</v>
      </c>
      <c r="P2918" s="44">
        <f>IFERROR(_xll.qlIndexFixing(ONIndex6M,I2918,TRUE,_xll.ohTrigger(RecalcTrigger,Trigger6M)),NA())</f>
        <v>9.8058724979921408E-3</v>
      </c>
      <c r="Q2918" s="183">
        <f>IFERROR(_xll.qlIndexFixing(ONIndex1Y,I2918,TRUE,_xll.ohTrigger(RecalcTrigger,Trigger1Y)),NA())</f>
        <v>1.1797969681044407E-2</v>
      </c>
    </row>
    <row r="2919" spans="2:17" x14ac:dyDescent="0.2">
      <c r="B2919" s="39" t="s">
        <v>42</v>
      </c>
      <c r="D2919" s="42">
        <f>_xll.qlCalendarAdvance(Calendar,$D2918,B2919,"f",FALSE)</f>
        <v>59847</v>
      </c>
      <c r="E2919" s="177">
        <f>_xll.qlInterestRateIndexValueDate(IndexON,D2919)</f>
        <v>59847</v>
      </c>
      <c r="F2919" s="193">
        <f>IFERROR(_xll.qlIndexFixing(IndexON,D2919,TRUE,_xll.ohTrigger(RecalcTrigger,TriggerON)),NA())</f>
        <v>1.158423476320003E-2</v>
      </c>
      <c r="H2919" s="42">
        <f>_xll.qlCalendarAdvance(Calendar,$H2918,B2919,"f",FALSE)</f>
        <v>59847</v>
      </c>
      <c r="I2919" s="177">
        <f>_xll.qlInterestRateIndexValueDate(Index1M,$H2919)</f>
        <v>59849</v>
      </c>
      <c r="J2919" s="182">
        <f>IFERROR(_xll.qlIndexFixing(Index1M,$H2919,TRUE,_xll.ohTrigger(RecalcTrigger,Trigger1M)),NA())</f>
        <v>1.1419493830853954E-2</v>
      </c>
      <c r="K2919" s="44">
        <f>IFERROR(_xll.qlIndexFixing(Index3M,H2919,TRUE,_xll.ohTrigger(RecalcTrigger,Trigger3M)),NA())</f>
        <v>1.1702095882852067E-2</v>
      </c>
      <c r="L2919" s="44">
        <f>IFERROR(_xll.qlIndexFixing(Index6M,$H2919,TRUE,_xll.ohTrigger(RecalcTrigger,Trigger6M)),NA())</f>
        <v>9.8448114671638425E-3</v>
      </c>
      <c r="M2919" s="183">
        <f>IFERROR(_xll.qlIndexFixing(Index1Y,$H2919,TRUE,_xll.ohTrigger(RecalcTrigger,Trigger1Y)),NA())</f>
        <v>1.1992875373159231E-2</v>
      </c>
      <c r="N2919" s="182">
        <f>IFERROR(_xll.qlIndexFixing(ONIndex1M,I2919,TRUE,_xll.ohTrigger(RecalcTrigger,Trigger1M)),NA())</f>
        <v>1.1410003342708919E-2</v>
      </c>
      <c r="O2919" s="44">
        <f>IFERROR(_xll.qlIndexFixing(ONIndex3M,I2919,TRUE,_xll.ohTrigger(RecalcTrigger,Trigger3M)),NA())</f>
        <v>1.1669118351438357E-2</v>
      </c>
      <c r="P2919" s="44">
        <f>IFERROR(_xll.qlIndexFixing(ONIndex6M,I2919,TRUE,_xll.ohTrigger(RecalcTrigger,Trigger6M)),NA())</f>
        <v>9.8054547535930681E-3</v>
      </c>
      <c r="Q2919" s="183">
        <f>IFERROR(_xll.qlIndexFixing(ONIndex1Y,I2919,TRUE,_xll.ohTrigger(RecalcTrigger,Trigger1Y)),NA())</f>
        <v>1.1801388694117065E-2</v>
      </c>
    </row>
    <row r="2920" spans="2:17" x14ac:dyDescent="0.2">
      <c r="B2920" s="39" t="s">
        <v>42</v>
      </c>
      <c r="D2920" s="42">
        <f>_xll.qlCalendarAdvance(Calendar,$D2919,B2920,"f",FALSE)</f>
        <v>59854</v>
      </c>
      <c r="E2920" s="177">
        <f>_xll.qlInterestRateIndexValueDate(IndexON,D2920)</f>
        <v>59854</v>
      </c>
      <c r="F2920" s="193">
        <f>IFERROR(_xll.qlIndexFixing(IndexON,D2920,TRUE,_xll.ohTrigger(RecalcTrigger,TriggerON)),NA())</f>
        <v>1.1588351175131351E-2</v>
      </c>
      <c r="H2920" s="42">
        <f>_xll.qlCalendarAdvance(Calendar,$H2919,B2920,"f",FALSE)</f>
        <v>59854</v>
      </c>
      <c r="I2920" s="177">
        <f>_xll.qlInterestRateIndexValueDate(Index1M,$H2920)</f>
        <v>59856</v>
      </c>
      <c r="J2920" s="182">
        <f>IFERROR(_xll.qlIndexFixing(Index1M,$H2920,TRUE,_xll.ohTrigger(RecalcTrigger,Trigger1M)),NA())</f>
        <v>1.1422117141150687E-2</v>
      </c>
      <c r="K2920" s="44">
        <f>IFERROR(_xll.qlIndexFixing(Index3M,H2920,TRUE,_xll.ohTrigger(RecalcTrigger,Trigger3M)),NA())</f>
        <v>1.17047383952482E-2</v>
      </c>
      <c r="L2920" s="44">
        <f>IFERROR(_xll.qlIndexFixing(Index6M,$H2920,TRUE,_xll.ohTrigger(RecalcTrigger,Trigger6M)),NA())</f>
        <v>9.8468541374117369E-3</v>
      </c>
      <c r="M2920" s="183">
        <f>IFERROR(_xll.qlIndexFixing(Index1Y,$H2920,TRUE,_xll.ohTrigger(RecalcTrigger,Trigger1Y)),NA())</f>
        <v>1.1998214832635645E-2</v>
      </c>
      <c r="N2920" s="182">
        <f>IFERROR(_xll.qlIndexFixing(ONIndex1M,I2920,TRUE,_xll.ohTrigger(RecalcTrigger,Trigger1M)),NA())</f>
        <v>1.1412548557228064E-2</v>
      </c>
      <c r="O2920" s="44">
        <f>IFERROR(_xll.qlIndexFixing(ONIndex3M,I2920,TRUE,_xll.ohTrigger(RecalcTrigger,Trigger3M)),NA())</f>
        <v>1.1671462118219011E-2</v>
      </c>
      <c r="P2920" s="44">
        <f>IFERROR(_xll.qlIndexFixing(ONIndex6M,I2920,TRUE,_xll.ohTrigger(RecalcTrigger,Trigger6M)),NA())</f>
        <v>9.8052181288732498E-3</v>
      </c>
      <c r="Q2920" s="183">
        <f>IFERROR(_xll.qlIndexFixing(ONIndex1Y,I2920,TRUE,_xll.ohTrigger(RecalcTrigger,Trigger1Y)),NA())</f>
        <v>1.1804875914469548E-2</v>
      </c>
    </row>
    <row r="2921" spans="2:17" x14ac:dyDescent="0.2">
      <c r="B2921" s="39" t="s">
        <v>42</v>
      </c>
      <c r="D2921" s="42">
        <f>_xll.qlCalendarAdvance(Calendar,$D2920,B2921,"f",FALSE)</f>
        <v>59861</v>
      </c>
      <c r="E2921" s="177">
        <f>_xll.qlInterestRateIndexValueDate(IndexON,D2921)</f>
        <v>59861</v>
      </c>
      <c r="F2921" s="193">
        <f>IFERROR(_xll.qlIndexFixing(IndexON,D2921,TRUE,_xll.ohTrigger(RecalcTrigger,TriggerON)),NA())</f>
        <v>1.1592524745500654E-2</v>
      </c>
      <c r="H2921" s="42">
        <f>_xll.qlCalendarAdvance(Calendar,$H2920,B2921,"f",FALSE)</f>
        <v>59861</v>
      </c>
      <c r="I2921" s="177">
        <f>_xll.qlInterestRateIndexValueDate(Index1M,$H2921)</f>
        <v>59863</v>
      </c>
      <c r="J2921" s="182">
        <f>IFERROR(_xll.qlIndexFixing(Index1M,$H2921,TRUE,_xll.ohTrigger(RecalcTrigger,Trigger1M)),NA())</f>
        <v>1.1424788659548156E-2</v>
      </c>
      <c r="K2921" s="44">
        <f>IFERROR(_xll.qlIndexFixing(Index3M,H2921,TRUE,_xll.ohTrigger(RecalcTrigger,Trigger3M)),NA())</f>
        <v>1.1707429101318067E-2</v>
      </c>
      <c r="L2921" s="44">
        <f>IFERROR(_xll.qlIndexFixing(Index6M,$H2921,TRUE,_xll.ohTrigger(RecalcTrigger,Trigger6M)),NA())</f>
        <v>9.8490825989900818E-3</v>
      </c>
      <c r="M2921" s="183">
        <f>IFERROR(_xll.qlIndexFixing(Index1Y,$H2921,TRUE,_xll.ohTrigger(RecalcTrigger,Trigger1Y)),NA())</f>
        <v>1.2003625950744222E-2</v>
      </c>
      <c r="N2921" s="182">
        <f>IFERROR(_xll.qlIndexFixing(ONIndex1M,I2921,TRUE,_xll.ohTrigger(RecalcTrigger,Trigger1M)),NA())</f>
        <v>1.1415141827546549E-2</v>
      </c>
      <c r="O2921" s="44">
        <f>IFERROR(_xll.qlIndexFixing(ONIndex3M,I2921,TRUE,_xll.ohTrigger(RecalcTrigger,Trigger3M)),NA())</f>
        <v>1.1673853526570355E-2</v>
      </c>
      <c r="P2921" s="44">
        <f>IFERROR(_xll.qlIndexFixing(ONIndex6M,I2921,TRUE,_xll.ohTrigger(RecalcTrigger,Trigger6M)),NA())</f>
        <v>9.8051629050477374E-3</v>
      </c>
      <c r="Q2921" s="183">
        <f>IFERROR(_xll.qlIndexFixing(ONIndex1Y,I2921,TRUE,_xll.ohTrigger(RecalcTrigger,Trigger1Y)),NA())</f>
        <v>1.1808431438424805E-2</v>
      </c>
    </row>
    <row r="2922" spans="2:17" x14ac:dyDescent="0.2">
      <c r="B2922" s="39" t="s">
        <v>42</v>
      </c>
      <c r="D2922" s="42">
        <f>_xll.qlCalendarAdvance(Calendar,$D2921,B2922,"f",FALSE)</f>
        <v>59868</v>
      </c>
      <c r="E2922" s="177">
        <f>_xll.qlInterestRateIndexValueDate(IndexON,D2922)</f>
        <v>59868</v>
      </c>
      <c r="F2922" s="193">
        <f>IFERROR(_xll.qlIndexFixing(IndexON,D2922,TRUE,_xll.ohTrigger(RecalcTrigger,TriggerON)),NA())</f>
        <v>1.1596755553684446E-2</v>
      </c>
      <c r="H2922" s="42">
        <f>_xll.qlCalendarAdvance(Calendar,$H2921,B2922,"f",FALSE)</f>
        <v>59868</v>
      </c>
      <c r="I2922" s="177">
        <f>_xll.qlInterestRateIndexValueDate(Index1M,$H2922)</f>
        <v>59870</v>
      </c>
      <c r="J2922" s="182">
        <f>IFERROR(_xll.qlIndexFixing(Index1M,$H2922,TRUE,_xll.ohTrigger(RecalcTrigger,Trigger1M)),NA())</f>
        <v>1.1427508453517551E-2</v>
      </c>
      <c r="K2922" s="44">
        <f>IFERROR(_xll.qlIndexFixing(Index3M,H2922,TRUE,_xll.ohTrigger(RecalcTrigger,Trigger3M)),NA())</f>
        <v>1.1708983573485777E-2</v>
      </c>
      <c r="L2922" s="44">
        <f>IFERROR(_xll.qlIndexFixing(Index6M,$H2922,TRUE,_xll.ohTrigger(RecalcTrigger,Trigger6M)),NA())</f>
        <v>9.8514971349651977E-3</v>
      </c>
      <c r="M2922" s="183">
        <f>IFERROR(_xll.qlIndexFixing(Index1Y,$H2922,TRUE,_xll.ohTrigger(RecalcTrigger,Trigger1Y)),NA())</f>
        <v>1.200719565489786E-2</v>
      </c>
      <c r="N2922" s="182">
        <f>IFERROR(_xll.qlIndexFixing(ONIndex1M,I2922,TRUE,_xll.ohTrigger(RecalcTrigger,Trigger1M)),NA())</f>
        <v>1.1417783220970534E-2</v>
      </c>
      <c r="O2922" s="44">
        <f>IFERROR(_xll.qlIndexFixing(ONIndex3M,I2922,TRUE,_xll.ohTrigger(RecalcTrigger,Trigger3M)),NA())</f>
        <v>1.1676292643238995E-2</v>
      </c>
      <c r="P2922" s="44">
        <f>IFERROR(_xll.qlIndexFixing(ONIndex6M,I2922,TRUE,_xll.ohTrigger(RecalcTrigger,Trigger6M)),NA())</f>
        <v>9.8052893629319016E-3</v>
      </c>
      <c r="Q2922" s="183">
        <f>IFERROR(_xll.qlIndexFixing(ONIndex1Y,I2922,TRUE,_xll.ohTrigger(RecalcTrigger,Trigger1Y)),NA())</f>
        <v>1.1812055362065976E-2</v>
      </c>
    </row>
    <row r="2923" spans="2:17" x14ac:dyDescent="0.2">
      <c r="B2923" s="39" t="s">
        <v>42</v>
      </c>
      <c r="D2923" s="42">
        <f>_xll.qlCalendarAdvance(Calendar,$D2922,B2923,"f",FALSE)</f>
        <v>59875</v>
      </c>
      <c r="E2923" s="177">
        <f>_xll.qlInterestRateIndexValueDate(IndexON,D2923)</f>
        <v>59875</v>
      </c>
      <c r="F2923" s="193">
        <f>IFERROR(_xll.qlIndexFixing(IndexON,D2923,TRUE,_xll.ohTrigger(RecalcTrigger,TriggerON)),NA())</f>
        <v>1.1601043679219103E-2</v>
      </c>
      <c r="H2923" s="42">
        <f>_xll.qlCalendarAdvance(Calendar,$H2922,B2923,"f",FALSE)</f>
        <v>59875</v>
      </c>
      <c r="I2923" s="177">
        <f>_xll.qlInterestRateIndexValueDate(Index1M,$H2923)</f>
        <v>59877</v>
      </c>
      <c r="J2923" s="182">
        <f>IFERROR(_xll.qlIndexFixing(Index1M,$H2923,TRUE,_xll.ohTrigger(RecalcTrigger,Trigger1M)),NA())</f>
        <v>1.1430276590535223E-2</v>
      </c>
      <c r="K2923" s="44">
        <f>IFERROR(_xll.qlIndexFixing(Index3M,H2923,TRUE,_xll.ohTrigger(RecalcTrigger,Trigger3M)),NA())</f>
        <v>1.1711760204182572E-2</v>
      </c>
      <c r="L2923" s="44">
        <f>IFERROR(_xll.qlIndexFixing(Index6M,$H2923,TRUE,_xll.ohTrigger(RecalcTrigger,Trigger6M)),NA())</f>
        <v>9.8552584260103403E-3</v>
      </c>
      <c r="M2923" s="183">
        <f>IFERROR(_xll.qlIndexFixing(Index1Y,$H2923,TRUE,_xll.ohTrigger(RecalcTrigger,Trigger1Y)),NA())</f>
        <v>1.2014663557507401E-2</v>
      </c>
      <c r="N2923" s="182">
        <f>IFERROR(_xll.qlIndexFixing(ONIndex1M,I2923,TRUE,_xll.ohTrigger(RecalcTrigger,Trigger1M)),NA())</f>
        <v>1.1420472805045989E-2</v>
      </c>
      <c r="O2923" s="44">
        <f>IFERROR(_xll.qlIndexFixing(ONIndex3M,I2923,TRUE,_xll.ohTrigger(RecalcTrigger,Trigger3M)),NA())</f>
        <v>1.1678779534891603E-2</v>
      </c>
      <c r="P2923" s="44">
        <f>IFERROR(_xll.qlIndexFixing(ONIndex6M,I2923,TRUE,_xll.ohTrigger(RecalcTrigger,Trigger6M)),NA())</f>
        <v>9.8055977838207298E-3</v>
      </c>
      <c r="Q2923" s="183">
        <f>IFERROR(_xll.qlIndexFixing(ONIndex1Y,I2923,TRUE,_xll.ohTrigger(RecalcTrigger,Trigger1Y)),NA())</f>
        <v>1.1815747781795949E-2</v>
      </c>
    </row>
    <row r="2924" spans="2:17" x14ac:dyDescent="0.2">
      <c r="B2924" s="39" t="s">
        <v>42</v>
      </c>
      <c r="D2924" s="42">
        <f>_xll.qlCalendarAdvance(Calendar,$D2923,B2924,"f",FALSE)</f>
        <v>59882</v>
      </c>
      <c r="E2924" s="177">
        <f>_xll.qlInterestRateIndexValueDate(IndexON,D2924)</f>
        <v>59882</v>
      </c>
      <c r="F2924" s="193">
        <f>IFERROR(_xll.qlIndexFixing(IndexON,D2924,TRUE,_xll.ohTrigger(RecalcTrigger,TriggerON)),NA())</f>
        <v>1.1605389201161387E-2</v>
      </c>
      <c r="H2924" s="42">
        <f>_xll.qlCalendarAdvance(Calendar,$H2923,B2924,"f",FALSE)</f>
        <v>59882</v>
      </c>
      <c r="I2924" s="177">
        <f>_xll.qlInterestRateIndexValueDate(Index1M,$H2924)</f>
        <v>59884</v>
      </c>
      <c r="J2924" s="182">
        <f>IFERROR(_xll.qlIndexFixing(Index1M,$H2924,TRUE,_xll.ohTrigger(RecalcTrigger,Trigger1M)),NA())</f>
        <v>1.1433093138072356E-2</v>
      </c>
      <c r="K2924" s="44">
        <f>IFERROR(_xll.qlIndexFixing(Index3M,H2924,TRUE,_xll.ohTrigger(RecalcTrigger,Trigger3M)),NA())</f>
        <v>1.1714585210436992E-2</v>
      </c>
      <c r="L2924" s="44">
        <f>IFERROR(_xll.qlIndexFixing(Index6M,$H2924,TRUE,_xll.ohTrigger(RecalcTrigger,Trigger6M)),NA())</f>
        <v>9.8580864878547239E-3</v>
      </c>
      <c r="M2924" s="183">
        <f>IFERROR(_xll.qlIndexFixing(Index1Y,$H2924,TRUE,_xll.ohTrigger(RecalcTrigger,Trigger1Y)),NA())</f>
        <v>1.2020290243531103E-2</v>
      </c>
      <c r="N2924" s="182">
        <f>IFERROR(_xll.qlIndexFixing(ONIndex1M,I2924,TRUE,_xll.ohTrigger(RecalcTrigger,Trigger1M)),NA())</f>
        <v>1.1423210646999138E-2</v>
      </c>
      <c r="O2924" s="44">
        <f>IFERROR(_xll.qlIndexFixing(ONIndex3M,I2924,TRUE,_xll.ohTrigger(RecalcTrigger,Trigger3M)),NA())</f>
        <v>1.1681314268194853E-2</v>
      </c>
      <c r="P2924" s="44">
        <f>IFERROR(_xll.qlIndexFixing(ONIndex6M,I2924,TRUE,_xll.ohTrigger(RecalcTrigger,Trigger6M)),NA())</f>
        <v>9.806088448609529E-3</v>
      </c>
      <c r="Q2924" s="183">
        <f>IFERROR(_xll.qlIndexFixing(ONIndex1Y,I2924,TRUE,_xll.ohTrigger(RecalcTrigger,Trigger1Y)),NA())</f>
        <v>1.181950879417748E-2</v>
      </c>
    </row>
    <row r="2925" spans="2:17" x14ac:dyDescent="0.2">
      <c r="B2925" s="39" t="s">
        <v>42</v>
      </c>
      <c r="D2925" s="42">
        <f>_xll.qlCalendarAdvance(Calendar,$D2924,B2925,"f",FALSE)</f>
        <v>59889</v>
      </c>
      <c r="E2925" s="177">
        <f>_xll.qlInterestRateIndexValueDate(IndexON,D2925)</f>
        <v>59889</v>
      </c>
      <c r="F2925" s="193">
        <f>IFERROR(_xll.qlIndexFixing(IndexON,D2925,TRUE,_xll.ohTrigger(RecalcTrigger,TriggerON)),NA())</f>
        <v>1.1609792199047675E-2</v>
      </c>
      <c r="H2925" s="42">
        <f>_xll.qlCalendarAdvance(Calendar,$H2924,B2925,"f",FALSE)</f>
        <v>59889</v>
      </c>
      <c r="I2925" s="177">
        <f>_xll.qlInterestRateIndexValueDate(Index1M,$H2925)</f>
        <v>59891</v>
      </c>
      <c r="J2925" s="182">
        <f>IFERROR(_xll.qlIndexFixing(Index1M,$H2925,TRUE,_xll.ohTrigger(RecalcTrigger,Trigger1M)),NA())</f>
        <v>1.143595816361046E-2</v>
      </c>
      <c r="K2925" s="44">
        <f>IFERROR(_xll.qlIndexFixing(Index3M,H2925,TRUE,_xll.ohTrigger(RecalcTrigger,Trigger3M)),NA())</f>
        <v>1.1717458659247752E-2</v>
      </c>
      <c r="L2925" s="44">
        <f>IFERROR(_xll.qlIndexFixing(Index6M,$H2925,TRUE,_xll.ohTrigger(RecalcTrigger,Trigger6M)),NA())</f>
        <v>9.8611015497292696E-3</v>
      </c>
      <c r="M2925" s="183">
        <f>IFERROR(_xll.qlIndexFixing(Index1Y,$H2925,TRUE,_xll.ohTrigger(RecalcTrigger,Trigger1Y)),NA())</f>
        <v>1.2025988982925376E-2</v>
      </c>
      <c r="N2925" s="182">
        <f>IFERROR(_xll.qlIndexFixing(ONIndex1M,I2925,TRUE,_xll.ohTrigger(RecalcTrigger,Trigger1M)),NA())</f>
        <v>1.1426801747536075E-2</v>
      </c>
      <c r="O2925" s="44">
        <f>IFERROR(_xll.qlIndexFixing(ONIndex3M,I2925,TRUE,_xll.ohTrigger(RecalcTrigger,Trigger3M)),NA())</f>
        <v>1.168464361635202E-2</v>
      </c>
      <c r="P2925" s="44">
        <f>IFERROR(_xll.qlIndexFixing(ONIndex6M,I2925,TRUE,_xll.ohTrigger(RecalcTrigger,Trigger6M)),NA())</f>
        <v>9.8069875426087805E-3</v>
      </c>
      <c r="Q2925" s="183">
        <f>IFERROR(_xll.qlIndexFixing(ONIndex1Y,I2925,TRUE,_xll.ohTrigger(RecalcTrigger,Trigger1Y)),NA())</f>
        <v>1.1824445325281374E-2</v>
      </c>
    </row>
    <row r="2926" spans="2:17" x14ac:dyDescent="0.2">
      <c r="B2926" s="39" t="s">
        <v>42</v>
      </c>
      <c r="D2926" s="42">
        <f>_xll.qlCalendarAdvance(Calendar,$D2925,B2926,"f",FALSE)</f>
        <v>59897</v>
      </c>
      <c r="E2926" s="177">
        <f>_xll.qlInterestRateIndexValueDate(IndexON,D2926)</f>
        <v>59897</v>
      </c>
      <c r="F2926" s="193">
        <f>IFERROR(_xll.qlIndexFixing(IndexON,D2926,TRUE,_xll.ohTrigger(RecalcTrigger,TriggerON)),NA())</f>
        <v>1.1614894676847953E-2</v>
      </c>
      <c r="H2926" s="42">
        <f>_xll.qlCalendarAdvance(Calendar,$H2925,B2926,"f",FALSE)</f>
        <v>59897</v>
      </c>
      <c r="I2926" s="177">
        <f>_xll.qlInterestRateIndexValueDate(Index1M,$H2926)</f>
        <v>59901</v>
      </c>
      <c r="J2926" s="182">
        <f>IFERROR(_xll.qlIndexFixing(Index1M,$H2926,TRUE,_xll.ohTrigger(RecalcTrigger,Trigger1M)),NA())</f>
        <v>1.1440135285484659E-2</v>
      </c>
      <c r="K2926" s="44">
        <f>IFERROR(_xll.qlIndexFixing(Index3M,H2926,TRUE,_xll.ohTrigger(RecalcTrigger,Trigger3M)),NA())</f>
        <v>1.1721647751962662E-2</v>
      </c>
      <c r="L2926" s="44">
        <f>IFERROR(_xll.qlIndexFixing(Index6M,$H2926,TRUE,_xll.ohTrigger(RecalcTrigger,Trigger6M)),NA())</f>
        <v>9.8644340640233232E-3</v>
      </c>
      <c r="M2926" s="183">
        <f>IFERROR(_xll.qlIndexFixing(Index1Y,$H2926,TRUE,_xll.ohTrigger(RecalcTrigger,Trigger1Y)),NA())</f>
        <v>1.2033593068853847E-2</v>
      </c>
      <c r="N2926" s="182">
        <f>IFERROR(_xll.qlIndexFixing(ONIndex1M,I2926,TRUE,_xll.ohTrigger(RecalcTrigger,Trigger1M)),NA())</f>
        <v>1.142965014641284E-2</v>
      </c>
      <c r="O2926" s="44">
        <f>IFERROR(_xll.qlIndexFixing(ONIndex3M,I2926,TRUE,_xll.ohTrigger(RecalcTrigger,Trigger3M)),NA())</f>
        <v>1.1687287952542036E-2</v>
      </c>
      <c r="P2926" s="44">
        <f>IFERROR(_xll.qlIndexFixing(ONIndex6M,I2926,TRUE,_xll.ohTrigger(RecalcTrigger,Trigger6M)),NA())</f>
        <v>9.8078958203817734E-3</v>
      </c>
      <c r="Q2926" s="183">
        <f>IFERROR(_xll.qlIndexFixing(ONIndex1Y,I2926,TRUE,_xll.ohTrigger(RecalcTrigger,Trigger1Y)),NA())</f>
        <v>1.1828363482120352E-2</v>
      </c>
    </row>
    <row r="2927" spans="2:17" x14ac:dyDescent="0.2">
      <c r="B2927" s="39" t="s">
        <v>42</v>
      </c>
      <c r="D2927" s="42">
        <f>_xll.qlCalendarAdvance(Calendar,$D2926,B2927,"f",FALSE)</f>
        <v>59904</v>
      </c>
      <c r="E2927" s="177">
        <f>_xll.qlInterestRateIndexValueDate(IndexON,D2927)</f>
        <v>59904</v>
      </c>
      <c r="F2927" s="193">
        <f>IFERROR(_xll.qlIndexFixing(IndexON,D2927,TRUE,_xll.ohTrigger(RecalcTrigger,TriggerON)),NA())</f>
        <v>1.1619421104400729E-2</v>
      </c>
      <c r="H2927" s="42">
        <f>_xll.qlCalendarAdvance(Calendar,$H2926,B2927,"f",FALSE)</f>
        <v>59904</v>
      </c>
      <c r="I2927" s="177">
        <f>_xll.qlInterestRateIndexValueDate(Index1M,$H2927)</f>
        <v>59908</v>
      </c>
      <c r="J2927" s="182">
        <f>IFERROR(_xll.qlIndexFixing(Index1M,$H2927,TRUE,_xll.ohTrigger(RecalcTrigger,Trigger1M)),NA())</f>
        <v>1.1443118324219397E-2</v>
      </c>
      <c r="K2927" s="44">
        <f>IFERROR(_xll.qlIndexFixing(Index3M,H2927,TRUE,_xll.ohTrigger(RecalcTrigger,Trigger3M)),NA())</f>
        <v>1.1725052979166191E-2</v>
      </c>
      <c r="L2927" s="44">
        <f>IFERROR(_xll.qlIndexFixing(Index6M,$H2927,TRUE,_xll.ohTrigger(RecalcTrigger,Trigger6M)),NA())</f>
        <v>9.8678636597173547E-3</v>
      </c>
      <c r="M2927" s="183">
        <f>IFERROR(_xll.qlIndexFixing(Index1Y,$H2927,TRUE,_xll.ohTrigger(RecalcTrigger,Trigger1Y)),NA())</f>
        <v>1.2039461782939475E-2</v>
      </c>
      <c r="N2927" s="182">
        <f>IFERROR(_xll.qlIndexFixing(ONIndex1M,I2927,TRUE,_xll.ohTrigger(RecalcTrigger,Trigger1M)),NA())</f>
        <v>1.1432130214084069E-2</v>
      </c>
      <c r="O2927" s="44">
        <f>IFERROR(_xll.qlIndexFixing(ONIndex3M,I2927,TRUE,_xll.ohTrigger(RecalcTrigger,Trigger3M)),NA())</f>
        <v>1.1689592776553681E-2</v>
      </c>
      <c r="P2927" s="44">
        <f>IFERROR(_xll.qlIndexFixing(ONIndex6M,I2927,TRUE,_xll.ohTrigger(RecalcTrigger,Trigger6M)),NA())</f>
        <v>9.8088201197388258E-3</v>
      </c>
      <c r="Q2927" s="183">
        <f>IFERROR(_xll.qlIndexFixing(ONIndex1Y,I2927,TRUE,_xll.ohTrigger(RecalcTrigger,Trigger1Y)),NA())</f>
        <v>1.1831776744353206E-2</v>
      </c>
    </row>
    <row r="2928" spans="2:17" x14ac:dyDescent="0.2">
      <c r="B2928" s="39" t="s">
        <v>42</v>
      </c>
      <c r="D2928" s="42">
        <f>_xll.qlCalendarAdvance(Calendar,$D2927,B2928,"f",FALSE)</f>
        <v>59911</v>
      </c>
      <c r="E2928" s="177">
        <f>_xll.qlInterestRateIndexValueDate(IndexON,D2928)</f>
        <v>59911</v>
      </c>
      <c r="F2928" s="193">
        <f>IFERROR(_xll.qlIndexFixing(IndexON,D2928,TRUE,_xll.ohTrigger(RecalcTrigger,TriggerON)),NA())</f>
        <v>1.1624005257218073E-2</v>
      </c>
      <c r="H2928" s="42">
        <f>_xll.qlCalendarAdvance(Calendar,$H2927,B2928,"f",FALSE)</f>
        <v>59911</v>
      </c>
      <c r="I2928" s="177">
        <f>_xll.qlInterestRateIndexValueDate(Index1M,$H2928)</f>
        <v>59915</v>
      </c>
      <c r="J2928" s="182">
        <f>IFERROR(_xll.qlIndexFixing(Index1M,$H2928,TRUE,_xll.ohTrigger(RecalcTrigger,Trigger1M)),NA())</f>
        <v>1.1446150072300368E-2</v>
      </c>
      <c r="K2928" s="44">
        <f>IFERROR(_xll.qlIndexFixing(Index3M,H2928,TRUE,_xll.ohTrigger(RecalcTrigger,Trigger3M)),NA())</f>
        <v>1.1727679172204152E-2</v>
      </c>
      <c r="L2928" s="44">
        <f>IFERROR(_xll.qlIndexFixing(Index6M,$H2928,TRUE,_xll.ohTrigger(RecalcTrigger,Trigger6M)),NA())</f>
        <v>9.8714811508165551E-3</v>
      </c>
      <c r="M2928" s="183">
        <f>IFERROR(_xll.qlIndexFixing(Index1Y,$H2928,TRUE,_xll.ohTrigger(RecalcTrigger,Trigger1Y)),NA())</f>
        <v>1.2045402879409124E-2</v>
      </c>
      <c r="N2928" s="182">
        <f>IFERROR(_xll.qlIndexFixing(ONIndex1M,I2928,TRUE,_xll.ohTrigger(RecalcTrigger,Trigger1M)),NA())</f>
        <v>1.143506869953903E-2</v>
      </c>
      <c r="O2928" s="44">
        <f>IFERROR(_xll.qlIndexFixing(ONIndex3M,I2928,TRUE,_xll.ohTrigger(RecalcTrigger,Trigger3M)),NA())</f>
        <v>1.1692326421783861E-2</v>
      </c>
      <c r="P2928" s="44">
        <f>IFERROR(_xll.qlIndexFixing(ONIndex6M,I2928,TRUE,_xll.ohTrigger(RecalcTrigger,Trigger6M)),NA())</f>
        <v>9.8100687893065697E-3</v>
      </c>
      <c r="Q2928" s="183">
        <f>IFERROR(_xll.qlIndexFixing(ONIndex1Y,I2928,TRUE,_xll.ohTrigger(RecalcTrigger,Trigger1Y)),NA())</f>
        <v>1.1835822951482555E-2</v>
      </c>
    </row>
    <row r="2929" spans="2:17" x14ac:dyDescent="0.2">
      <c r="B2929" s="39" t="s">
        <v>42</v>
      </c>
      <c r="D2929" s="42">
        <f>_xll.qlCalendarAdvance(Calendar,$D2928,B2929,"f",FALSE)</f>
        <v>59918</v>
      </c>
      <c r="E2929" s="177">
        <f>_xll.qlInterestRateIndexValueDate(IndexON,D2929)</f>
        <v>59918</v>
      </c>
      <c r="F2929" s="193">
        <f>IFERROR(_xll.qlIndexFixing(IndexON,D2929,TRUE,_xll.ohTrigger(RecalcTrigger,TriggerON)),NA())</f>
        <v>1.1628647214596555E-2</v>
      </c>
      <c r="H2929" s="42">
        <f>_xll.qlCalendarAdvance(Calendar,$H2928,B2929,"f",FALSE)</f>
        <v>59918</v>
      </c>
      <c r="I2929" s="177">
        <f>_xll.qlInterestRateIndexValueDate(Index1M,$H2929)</f>
        <v>59922</v>
      </c>
      <c r="J2929" s="182">
        <f>IFERROR(_xll.qlIndexFixing(Index1M,$H2929,TRUE,_xll.ohTrigger(RecalcTrigger,Trigger1M)),NA())</f>
        <v>1.144923059720134E-2</v>
      </c>
      <c r="K2929" s="44">
        <f>IFERROR(_xll.qlIndexFixing(Index3M,H2929,TRUE,_xll.ohTrigger(RecalcTrigger,Trigger3M)),NA())</f>
        <v>1.173076795777081E-2</v>
      </c>
      <c r="L2929" s="44">
        <f>IFERROR(_xll.qlIndexFixing(Index6M,$H2929,TRUE,_xll.ohTrigger(RecalcTrigger,Trigger6M)),NA())</f>
        <v>9.8752868207930694E-3</v>
      </c>
      <c r="M2929" s="183">
        <f>IFERROR(_xll.qlIndexFixing(Index1Y,$H2929,TRUE,_xll.ohTrigger(RecalcTrigger,Trigger1Y)),NA())</f>
        <v>1.205141645704607E-2</v>
      </c>
      <c r="N2929" s="182">
        <f>IFERROR(_xll.qlIndexFixing(ONIndex1M,I2929,TRUE,_xll.ohTrigger(RecalcTrigger,Trigger1M)),NA())</f>
        <v>1.1438055789394497E-2</v>
      </c>
      <c r="O2929" s="44">
        <f>IFERROR(_xll.qlIndexFixing(ONIndex3M,I2929,TRUE,_xll.ohTrigger(RecalcTrigger,Trigger3M)),NA())</f>
        <v>1.1695108251670305E-2</v>
      </c>
      <c r="P2929" s="44">
        <f>IFERROR(_xll.qlIndexFixing(ONIndex6M,I2929,TRUE,_xll.ohTrigger(RecalcTrigger,Trigger6M)),NA())</f>
        <v>9.8115011480981451E-3</v>
      </c>
      <c r="Q2929" s="183">
        <f>IFERROR(_xll.qlIndexFixing(ONIndex1Y,I2929,TRUE,_xll.ohTrigger(RecalcTrigger,Trigger1Y)),NA())</f>
        <v>1.1839938246467341E-2</v>
      </c>
    </row>
    <row r="2930" spans="2:17" x14ac:dyDescent="0.2">
      <c r="B2930" s="39" t="s">
        <v>42</v>
      </c>
      <c r="D2930" s="42">
        <f>_xll.qlCalendarAdvance(Calendar,$D2929,B2930,"f",FALSE)</f>
        <v>59925</v>
      </c>
      <c r="E2930" s="177">
        <f>_xll.qlInterestRateIndexValueDate(IndexON,D2930)</f>
        <v>59925</v>
      </c>
      <c r="F2930" s="193">
        <f>IFERROR(_xll.qlIndexFixing(IndexON,D2930,TRUE,_xll.ohTrigger(RecalcTrigger,TriggerON)),NA())</f>
        <v>1.1633347055992616E-2</v>
      </c>
      <c r="H2930" s="42">
        <f>_xll.qlCalendarAdvance(Calendar,$H2929,B2930,"f",FALSE)</f>
        <v>59925</v>
      </c>
      <c r="I2930" s="177">
        <f>_xll.qlInterestRateIndexValueDate(Index1M,$H2930)</f>
        <v>59929</v>
      </c>
      <c r="J2930" s="182">
        <f>IFERROR(_xll.qlIndexFixing(Index1M,$H2930,TRUE,_xll.ohTrigger(RecalcTrigger,Trigger1M)),NA())</f>
        <v>1.14523599664064E-2</v>
      </c>
      <c r="K2930" s="44">
        <f>IFERROR(_xll.qlIndexFixing(Index3M,H2930,TRUE,_xll.ohTrigger(RecalcTrigger,Trigger3M)),NA())</f>
        <v>1.1733905549647672E-2</v>
      </c>
      <c r="L2930" s="44">
        <f>IFERROR(_xll.qlIndexFixing(Index6M,$H2930,TRUE,_xll.ohTrigger(RecalcTrigger,Trigger6M)),NA())</f>
        <v>9.8792809531743891E-3</v>
      </c>
      <c r="M2930" s="183">
        <f>IFERROR(_xll.qlIndexFixing(Index1Y,$H2930,TRUE,_xll.ohTrigger(RecalcTrigger,Trigger1Y)),NA())</f>
        <v>1.2057502614651064E-2</v>
      </c>
      <c r="N2930" s="182">
        <f>IFERROR(_xll.qlIndexFixing(ONIndex1M,I2930,TRUE,_xll.ohTrigger(RecalcTrigger,Trigger1M)),NA())</f>
        <v>1.1441091551036564E-2</v>
      </c>
      <c r="O2930" s="44">
        <f>IFERROR(_xll.qlIndexFixing(ONIndex3M,I2930,TRUE,_xll.ohTrigger(RecalcTrigger,Trigger3M)),NA())</f>
        <v>1.1697938333039559E-2</v>
      </c>
      <c r="P2930" s="44">
        <f>IFERROR(_xll.qlIndexFixing(ONIndex6M,I2930,TRUE,_xll.ohTrigger(RecalcTrigger,Trigger6M)),NA())</f>
        <v>9.8131174772486673E-3</v>
      </c>
      <c r="Q2930" s="183">
        <f>IFERROR(_xll.qlIndexFixing(ONIndex1Y,I2930,TRUE,_xll.ohTrigger(RecalcTrigger,Trigger1Y)),NA())</f>
        <v>1.184412272547064E-2</v>
      </c>
    </row>
    <row r="2931" spans="2:17" x14ac:dyDescent="0.2">
      <c r="B2931" s="39" t="s">
        <v>42</v>
      </c>
      <c r="D2931" s="42">
        <f>_xll.qlCalendarAdvance(Calendar,$D2930,B2931,"f",FALSE)</f>
        <v>59932</v>
      </c>
      <c r="E2931" s="177">
        <f>_xll.qlInterestRateIndexValueDate(IndexON,D2931)</f>
        <v>59932</v>
      </c>
      <c r="F2931" s="193">
        <f>IFERROR(_xll.qlIndexFixing(IndexON,D2931,TRUE,_xll.ohTrigger(RecalcTrigger,TriggerON)),NA())</f>
        <v>1.1638104860542953E-2</v>
      </c>
      <c r="H2931" s="42">
        <f>_xll.qlCalendarAdvance(Calendar,$H2930,B2931,"f",FALSE)</f>
        <v>59932</v>
      </c>
      <c r="I2931" s="177">
        <f>_xll.qlInterestRateIndexValueDate(Index1M,$H2931)</f>
        <v>59936</v>
      </c>
      <c r="J2931" s="182">
        <f>IFERROR(_xll.qlIndexFixing(Index1M,$H2931,TRUE,_xll.ohTrigger(RecalcTrigger,Trigger1M)),NA())</f>
        <v>1.1454711844211252E-2</v>
      </c>
      <c r="K2931" s="44">
        <f>IFERROR(_xll.qlIndexFixing(Index3M,H2931,TRUE,_xll.ohTrigger(RecalcTrigger,Trigger3M)),NA())</f>
        <v>1.173709201484926E-2</v>
      </c>
      <c r="L2931" s="44">
        <f>IFERROR(_xll.qlIndexFixing(Index6M,$H2931,TRUE,_xll.ohTrigger(RecalcTrigger,Trigger6M)),NA())</f>
        <v>9.8834638315428991E-3</v>
      </c>
      <c r="M2931" s="183">
        <f>IFERROR(_xll.qlIndexFixing(Index1Y,$H2931,TRUE,_xll.ohTrigger(RecalcTrigger,Trigger1Y)),NA())</f>
        <v>1.2063661451043418E-2</v>
      </c>
      <c r="N2931" s="182">
        <f>IFERROR(_xll.qlIndexFixing(ONIndex1M,I2931,TRUE,_xll.ohTrigger(RecalcTrigger,Trigger1M)),NA())</f>
        <v>1.1444176051931265E-2</v>
      </c>
      <c r="O2931" s="44">
        <f>IFERROR(_xll.qlIndexFixing(ONIndex3M,I2931,TRUE,_xll.ohTrigger(RecalcTrigger,Trigger3M)),NA())</f>
        <v>1.1700816732558295E-2</v>
      </c>
      <c r="P2931" s="44">
        <f>IFERROR(_xll.qlIndexFixing(ONIndex6M,I2931,TRUE,_xll.ohTrigger(RecalcTrigger,Trigger6M)),NA())</f>
        <v>9.8149180578932516E-3</v>
      </c>
      <c r="Q2931" s="183">
        <f>IFERROR(_xll.qlIndexFixing(ONIndex1Y,I2931,TRUE,_xll.ohTrigger(RecalcTrigger,Trigger1Y)),NA())</f>
        <v>1.184837648489534E-2</v>
      </c>
    </row>
    <row r="2932" spans="2:17" x14ac:dyDescent="0.2">
      <c r="B2932" s="39" t="s">
        <v>42</v>
      </c>
      <c r="D2932" s="42">
        <f>_xll.qlCalendarAdvance(Calendar,$D2931,B2932,"f",FALSE)</f>
        <v>59939</v>
      </c>
      <c r="E2932" s="177">
        <f>_xll.qlInterestRateIndexValueDate(IndexON,D2932)</f>
        <v>59939</v>
      </c>
      <c r="F2932" s="193">
        <f>IFERROR(_xll.qlIndexFixing(IndexON,D2932,TRUE,_xll.ohTrigger(RecalcTrigger,TriggerON)),NA())</f>
        <v>1.164292070786388E-2</v>
      </c>
      <c r="H2932" s="42">
        <f>_xll.qlCalendarAdvance(Calendar,$H2931,B2932,"f",FALSE)</f>
        <v>59939</v>
      </c>
      <c r="I2932" s="177">
        <f>_xll.qlInterestRateIndexValueDate(Index1M,$H2932)</f>
        <v>59943</v>
      </c>
      <c r="J2932" s="182">
        <f>IFERROR(_xll.qlIndexFixing(Index1M,$H2932,TRUE,_xll.ohTrigger(RecalcTrigger,Trigger1M)),NA())</f>
        <v>1.1457931891554501E-2</v>
      </c>
      <c r="K2932" s="44">
        <f>IFERROR(_xll.qlIndexFixing(Index3M,H2932,TRUE,_xll.ohTrigger(RecalcTrigger,Trigger3M)),NA())</f>
        <v>1.174032742039186E-2</v>
      </c>
      <c r="L2932" s="44">
        <f>IFERROR(_xll.qlIndexFixing(Index6M,$H2932,TRUE,_xll.ohTrigger(RecalcTrigger,Trigger6M)),NA())</f>
        <v>9.8878357395380864E-3</v>
      </c>
      <c r="M2932" s="183">
        <f>IFERROR(_xll.qlIndexFixing(Index1Y,$H2932,TRUE,_xll.ohTrigger(RecalcTrigger,Trigger1Y)),NA())</f>
        <v>1.2069893065061227E-2</v>
      </c>
      <c r="N2932" s="182">
        <f>IFERROR(_xll.qlIndexFixing(ONIndex1M,I2932,TRUE,_xll.ohTrigger(RecalcTrigger,Trigger1M)),NA())</f>
        <v>1.1447309359384761E-2</v>
      </c>
      <c r="O2932" s="44">
        <f>IFERROR(_xll.qlIndexFixing(ONIndex3M,I2932,TRUE,_xll.ohTrigger(RecalcTrigger,Trigger3M)),NA())</f>
        <v>1.170374351697312E-2</v>
      </c>
      <c r="P2932" s="44">
        <f>IFERROR(_xll.qlIndexFixing(ONIndex6M,I2932,TRUE,_xll.ohTrigger(RecalcTrigger,Trigger6M)),NA())</f>
        <v>9.8169031709272048E-3</v>
      </c>
      <c r="Q2932" s="183">
        <f>IFERROR(_xll.qlIndexFixing(ONIndex1Y,I2932,TRUE,_xll.ohTrigger(RecalcTrigger,Trigger1Y)),NA())</f>
        <v>1.1852699621144325E-2</v>
      </c>
    </row>
    <row r="2933" spans="2:17" x14ac:dyDescent="0.2">
      <c r="B2933" s="39" t="s">
        <v>42</v>
      </c>
      <c r="D2933" s="42">
        <f>_xll.qlCalendarAdvance(Calendar,$D2932,B2933,"f",FALSE)</f>
        <v>59946</v>
      </c>
      <c r="E2933" s="177">
        <f>_xll.qlInterestRateIndexValueDate(IndexON,D2933)</f>
        <v>59946</v>
      </c>
      <c r="F2933" s="193">
        <f>IFERROR(_xll.qlIndexFixing(IndexON,D2933,TRUE,_xll.ohTrigger(RecalcTrigger,TriggerON)),NA())</f>
        <v>1.1647794677092094E-2</v>
      </c>
      <c r="H2933" s="42">
        <f>_xll.qlCalendarAdvance(Calendar,$H2932,B2933,"f",FALSE)</f>
        <v>59946</v>
      </c>
      <c r="I2933" s="177">
        <f>_xll.qlInterestRateIndexValueDate(Index1M,$H2933)</f>
        <v>59950</v>
      </c>
      <c r="J2933" s="182">
        <f>IFERROR(_xll.qlIndexFixing(Index1M,$H2933,TRUE,_xll.ohTrigger(RecalcTrigger,Trigger1M)),NA())</f>
        <v>1.1461200972819502E-2</v>
      </c>
      <c r="K2933" s="44">
        <f>IFERROR(_xll.qlIndexFixing(Index3M,H2933,TRUE,_xll.ohTrigger(RecalcTrigger,Trigger3M)),NA())</f>
        <v>1.1743611833294388E-2</v>
      </c>
      <c r="L2933" s="44">
        <f>IFERROR(_xll.qlIndexFixing(Index6M,$H2933,TRUE,_xll.ohTrigger(RecalcTrigger,Trigger6M)),NA())</f>
        <v>9.8923969608552143E-3</v>
      </c>
      <c r="M2933" s="183">
        <f>IFERROR(_xll.qlIndexFixing(Index1Y,$H2933,TRUE,_xll.ohTrigger(RecalcTrigger,Trigger1Y)),NA())</f>
        <v>1.2076197555560718E-2</v>
      </c>
      <c r="N2933" s="182">
        <f>IFERROR(_xll.qlIndexFixing(ONIndex1M,I2933,TRUE,_xll.ohTrigger(RecalcTrigger,Trigger1M)),NA())</f>
        <v>1.1450491540783148E-2</v>
      </c>
      <c r="O2933" s="44">
        <f>IFERROR(_xll.qlIndexFixing(ONIndex3M,I2933,TRUE,_xll.ohTrigger(RecalcTrigger,Trigger3M)),NA())</f>
        <v>1.1706718752870771E-2</v>
      </c>
      <c r="P2933" s="44">
        <f>IFERROR(_xll.qlIndexFixing(ONIndex6M,I2933,TRUE,_xll.ohTrigger(RecalcTrigger,Trigger6M)),NA())</f>
        <v>9.8190730977254503E-3</v>
      </c>
      <c r="Q2933" s="183">
        <f>IFERROR(_xll.qlIndexFixing(ONIndex1Y,I2933,TRUE,_xll.ohTrigger(RecalcTrigger,Trigger1Y)),NA())</f>
        <v>1.1857092230380673E-2</v>
      </c>
    </row>
    <row r="2934" spans="2:17" x14ac:dyDescent="0.2">
      <c r="B2934" s="39" t="s">
        <v>42</v>
      </c>
      <c r="D2934" s="42">
        <f>_xll.qlCalendarAdvance(Calendar,$D2933,B2934,"f",FALSE)</f>
        <v>59953</v>
      </c>
      <c r="E2934" s="177">
        <f>_xll.qlInterestRateIndexValueDate(IndexON,D2934)</f>
        <v>59953</v>
      </c>
      <c r="F2934" s="193">
        <f>IFERROR(_xll.qlIndexFixing(IndexON,D2934,TRUE,_xll.ohTrigger(RecalcTrigger,TriggerON)),NA())</f>
        <v>1.16527268476041E-2</v>
      </c>
      <c r="H2934" s="42">
        <f>_xll.qlCalendarAdvance(Calendar,$H2933,B2934,"f",FALSE)</f>
        <v>59953</v>
      </c>
      <c r="I2934" s="177">
        <f>_xll.qlInterestRateIndexValueDate(Index1M,$H2934)</f>
        <v>59957</v>
      </c>
      <c r="J2934" s="182">
        <f>IFERROR(_xll.qlIndexFixing(Index1M,$H2934,TRUE,_xll.ohTrigger(RecalcTrigger,Trigger1M)),NA())</f>
        <v>1.146451915548331E-2</v>
      </c>
      <c r="K2934" s="44">
        <f>IFERROR(_xll.qlIndexFixing(Index3M,H2934,TRUE,_xll.ohTrigger(RecalcTrigger,Trigger3M)),NA())</f>
        <v>1.1746945320574005E-2</v>
      </c>
      <c r="L2934" s="44">
        <f>IFERROR(_xll.qlIndexFixing(Index6M,$H2934,TRUE,_xll.ohTrigger(RecalcTrigger,Trigger6M)),NA())</f>
        <v>9.8971477792462095E-3</v>
      </c>
      <c r="M2934" s="183">
        <f>IFERROR(_xll.qlIndexFixing(Index1Y,$H2934,TRUE,_xll.ohTrigger(RecalcTrigger,Trigger1Y)),NA())</f>
        <v>1.2082575021415583E-2</v>
      </c>
      <c r="N2934" s="182">
        <f>IFERROR(_xll.qlIndexFixing(ONIndex1M,I2934,TRUE,_xll.ohTrigger(RecalcTrigger,Trigger1M)),NA())</f>
        <v>1.1453722663432586E-2</v>
      </c>
      <c r="O2934" s="44">
        <f>IFERROR(_xll.qlIndexFixing(ONIndex3M,I2934,TRUE,_xll.ohTrigger(RecalcTrigger,Trigger3M)),NA())</f>
        <v>1.1709742506997856E-2</v>
      </c>
      <c r="P2934" s="44">
        <f>IFERROR(_xll.qlIndexFixing(ONIndex6M,I2934,TRUE,_xll.ohTrigger(RecalcTrigger,Trigger6M)),NA())</f>
        <v>9.8214281190234232E-3</v>
      </c>
      <c r="Q2934" s="183">
        <f>IFERROR(_xll.qlIndexFixing(ONIndex1Y,I2934,TRUE,_xll.ohTrigger(RecalcTrigger,Trigger1Y)),NA())</f>
        <v>1.1861554408927333E-2</v>
      </c>
    </row>
    <row r="2935" spans="2:17" x14ac:dyDescent="0.2">
      <c r="B2935" s="39" t="s">
        <v>42</v>
      </c>
      <c r="D2935" s="42">
        <f>_xll.qlCalendarAdvance(Calendar,$D2934,B2935,"f",FALSE)</f>
        <v>59960</v>
      </c>
      <c r="E2935" s="177">
        <f>_xll.qlInterestRateIndexValueDate(IndexON,D2935)</f>
        <v>59960</v>
      </c>
      <c r="F2935" s="193">
        <f>IFERROR(_xll.qlIndexFixing(IndexON,D2935,TRUE,_xll.ohTrigger(RecalcTrigger,TriggerON)),NA())</f>
        <v>1.165771729885634E-2</v>
      </c>
      <c r="H2935" s="42">
        <f>_xll.qlCalendarAdvance(Calendar,$H2934,B2935,"f",FALSE)</f>
        <v>59960</v>
      </c>
      <c r="I2935" s="177">
        <f>_xll.qlInterestRateIndexValueDate(Index1M,$H2935)</f>
        <v>59964</v>
      </c>
      <c r="J2935" s="182">
        <f>IFERROR(_xll.qlIndexFixing(Index1M,$H2935,TRUE,_xll.ohTrigger(RecalcTrigger,Trigger1M)),NA())</f>
        <v>1.146874183877342E-2</v>
      </c>
      <c r="K2935" s="44">
        <f>IFERROR(_xll.qlIndexFixing(Index3M,H2935,TRUE,_xll.ohTrigger(RecalcTrigger,Trigger3M)),NA())</f>
        <v>1.1750770690354661E-2</v>
      </c>
      <c r="L2935" s="44">
        <f>IFERROR(_xll.qlIndexFixing(Index6M,$H2935,TRUE,_xll.ohTrigger(RecalcTrigger,Trigger6M)),NA())</f>
        <v>9.9032001573853001E-3</v>
      </c>
      <c r="M2935" s="183">
        <f>IFERROR(_xll.qlIndexFixing(Index1Y,$H2935,TRUE,_xll.ohTrigger(RecalcTrigger,Trigger1Y)),NA())</f>
        <v>1.2088314796649416E-2</v>
      </c>
      <c r="N2935" s="182">
        <f>IFERROR(_xll.qlIndexFixing(ONIndex1M,I2935,TRUE,_xll.ohTrigger(RecalcTrigger,Trigger1M)),NA())</f>
        <v>1.1457002794879045E-2</v>
      </c>
      <c r="O2935" s="44">
        <f>IFERROR(_xll.qlIndexFixing(ONIndex3M,I2935,TRUE,_xll.ohTrigger(RecalcTrigger,Trigger3M)),NA())</f>
        <v>1.1712814846260855E-2</v>
      </c>
      <c r="P2935" s="44">
        <f>IFERROR(_xll.qlIndexFixing(ONIndex6M,I2935,TRUE,_xll.ohTrigger(RecalcTrigger,Trigger6M)),NA())</f>
        <v>9.8239685160361745E-3</v>
      </c>
      <c r="Q2935" s="183">
        <f>IFERROR(_xll.qlIndexFixing(ONIndex1Y,I2935,TRUE,_xll.ohTrigger(RecalcTrigger,Trigger1Y)),NA())</f>
        <v>1.1866086253267127E-2</v>
      </c>
    </row>
    <row r="2936" spans="2:17" x14ac:dyDescent="0.2">
      <c r="B2936" s="39" t="s">
        <v>42</v>
      </c>
      <c r="D2936" s="42">
        <f>_xll.qlCalendarAdvance(Calendar,$D2935,B2936,"f",FALSE)</f>
        <v>59967</v>
      </c>
      <c r="E2936" s="177">
        <f>_xll.qlInterestRateIndexValueDate(IndexON,D2936)</f>
        <v>59967</v>
      </c>
      <c r="F2936" s="193">
        <f>IFERROR(_xll.qlIndexFixing(IndexON,D2936,TRUE,_xll.ohTrigger(RecalcTrigger,TriggerON)),NA())</f>
        <v>1.1662766110065448E-2</v>
      </c>
      <c r="H2936" s="42">
        <f>_xll.qlCalendarAdvance(Calendar,$H2935,B2936,"f",FALSE)</f>
        <v>59967</v>
      </c>
      <c r="I2936" s="177">
        <f>_xll.qlInterestRateIndexValueDate(Index1M,$H2936)</f>
        <v>59971</v>
      </c>
      <c r="J2936" s="182">
        <f>IFERROR(_xll.qlIndexFixing(Index1M,$H2936,TRUE,_xll.ohTrigger(RecalcTrigger,Trigger1M)),NA())</f>
        <v>1.1472165690886214E-2</v>
      </c>
      <c r="K2936" s="44">
        <f>IFERROR(_xll.qlIndexFixing(Index3M,H2936,TRUE,_xll.ohTrigger(RecalcTrigger,Trigger3M)),NA())</f>
        <v>1.1754206167312356E-2</v>
      </c>
      <c r="L2936" s="44">
        <f>IFERROR(_xll.qlIndexFixing(Index6M,$H2936,TRUE,_xll.ohTrigger(RecalcTrigger,Trigger6M)),NA())</f>
        <v>9.9083586702543372E-3</v>
      </c>
      <c r="M2936" s="183">
        <f>IFERROR(_xll.qlIndexFixing(Index1Y,$H2936,TRUE,_xll.ohTrigger(RecalcTrigger,Trigger1Y)),NA())</f>
        <v>1.2094833001476811E-2</v>
      </c>
      <c r="N2936" s="182">
        <f>IFERROR(_xll.qlIndexFixing(ONIndex1M,I2936,TRUE,_xll.ohTrigger(RecalcTrigger,Trigger1M)),NA())</f>
        <v>1.1460332002428686E-2</v>
      </c>
      <c r="O2936" s="44">
        <f>IFERROR(_xll.qlIndexFixing(ONIndex3M,I2936,TRUE,_xll.ohTrigger(RecalcTrigger,Trigger3M)),NA())</f>
        <v>1.1715935837006697E-2</v>
      </c>
      <c r="P2936" s="44">
        <f>IFERROR(_xll.qlIndexFixing(ONIndex6M,I2936,TRUE,_xll.ohTrigger(RecalcTrigger,Trigger6M)),NA())</f>
        <v>9.8266945697389474E-3</v>
      </c>
      <c r="Q2936" s="183">
        <f>IFERROR(_xll.qlIndexFixing(ONIndex1Y,I2936,TRUE,_xll.ohTrigger(RecalcTrigger,Trigger1Y)),NA())</f>
        <v>1.1870687859483198E-2</v>
      </c>
    </row>
    <row r="2937" spans="2:17" x14ac:dyDescent="0.2">
      <c r="B2937" s="39" t="s">
        <v>42</v>
      </c>
      <c r="D2937" s="42">
        <f>_xll.qlCalendarAdvance(Calendar,$D2936,B2937,"f",FALSE)</f>
        <v>59974</v>
      </c>
      <c r="E2937" s="177">
        <f>_xll.qlInterestRateIndexValueDate(IndexON,D2937)</f>
        <v>59974</v>
      </c>
      <c r="F2937" s="193">
        <f>IFERROR(_xll.qlIndexFixing(IndexON,D2937,TRUE,_xll.ohTrigger(RecalcTrigger,TriggerON)),NA())</f>
        <v>1.1667873360607928E-2</v>
      </c>
      <c r="H2937" s="42">
        <f>_xll.qlCalendarAdvance(Calendar,$H2936,B2937,"f",FALSE)</f>
        <v>59974</v>
      </c>
      <c r="I2937" s="177">
        <f>_xll.qlInterestRateIndexValueDate(Index1M,$H2937)</f>
        <v>59978</v>
      </c>
      <c r="J2937" s="182">
        <f>IFERROR(_xll.qlIndexFixing(Index1M,$H2937,TRUE,_xll.ohTrigger(RecalcTrigger,Trigger1M)),NA())</f>
        <v>1.1475638859671046E-2</v>
      </c>
      <c r="K2937" s="44">
        <f>IFERROR(_xll.qlIndexFixing(Index3M,H2937,TRUE,_xll.ohTrigger(RecalcTrigger,Trigger3M)),NA())</f>
        <v>1.1757690926145157E-2</v>
      </c>
      <c r="L2937" s="44">
        <f>IFERROR(_xll.qlIndexFixing(Index6M,$H2937,TRUE,_xll.ohTrigger(RecalcTrigger,Trigger6M)),NA())</f>
        <v>9.9137076829857815E-3</v>
      </c>
      <c r="M2937" s="183">
        <f>IFERROR(_xll.qlIndexFixing(Index1Y,$H2937,TRUE,_xll.ohTrigger(RecalcTrigger,Trigger1Y)),NA())</f>
        <v>1.2101424468759597E-2</v>
      </c>
      <c r="N2937" s="182">
        <f>IFERROR(_xll.qlIndexFixing(ONIndex1M,I2937,TRUE,_xll.ohTrigger(RecalcTrigger,Trigger1M)),NA())</f>
        <v>1.1463710353307732E-2</v>
      </c>
      <c r="O2937" s="44">
        <f>IFERROR(_xll.qlIndexFixing(ONIndex3M,I2937,TRUE,_xll.ohTrigger(RecalcTrigger,Trigger3M)),NA())</f>
        <v>1.1719105546221797E-2</v>
      </c>
      <c r="P2937" s="44">
        <f>IFERROR(_xll.qlIndexFixing(ONIndex6M,I2937,TRUE,_xll.ohTrigger(RecalcTrigger,Trigger6M)),NA())</f>
        <v>9.829606561186921E-3</v>
      </c>
      <c r="Q2937" s="183">
        <f>IFERROR(_xll.qlIndexFixing(ONIndex1Y,I2937,TRUE,_xll.ohTrigger(RecalcTrigger,Trigger1Y)),NA())</f>
        <v>1.1875359323978429E-2</v>
      </c>
    </row>
    <row r="2938" spans="2:17" x14ac:dyDescent="0.2">
      <c r="B2938" s="39" t="s">
        <v>42</v>
      </c>
      <c r="D2938" s="42">
        <f>_xll.qlCalendarAdvance(Calendar,$D2937,B2938,"f",FALSE)</f>
        <v>59981</v>
      </c>
      <c r="E2938" s="177">
        <f>_xll.qlInterestRateIndexValueDate(IndexON,D2938)</f>
        <v>59981</v>
      </c>
      <c r="F2938" s="193">
        <f>IFERROR(_xll.qlIndexFixing(IndexON,D2938,TRUE,_xll.ohTrigger(RecalcTrigger,TriggerON)),NA())</f>
        <v>1.1673039129940221E-2</v>
      </c>
      <c r="H2938" s="42">
        <f>_xll.qlCalendarAdvance(Calendar,$H2937,B2938,"f",FALSE)</f>
        <v>59981</v>
      </c>
      <c r="I2938" s="177">
        <f>_xll.qlInterestRateIndexValueDate(Index1M,$H2938)</f>
        <v>59985</v>
      </c>
      <c r="J2938" s="182">
        <f>IFERROR(_xll.qlIndexFixing(Index1M,$H2938,TRUE,_xll.ohTrigger(RecalcTrigger,Trigger1M)),NA())</f>
        <v>1.1479161412614574E-2</v>
      </c>
      <c r="K2938" s="44">
        <f>IFERROR(_xll.qlIndexFixing(Index3M,H2938,TRUE,_xll.ohTrigger(RecalcTrigger,Trigger3M)),NA())</f>
        <v>1.1761225033888999E-2</v>
      </c>
      <c r="L2938" s="44">
        <f>IFERROR(_xll.qlIndexFixing(Index6M,$H2938,TRUE,_xll.ohTrigger(RecalcTrigger,Trigger6M)),NA())</f>
        <v>9.9192474796006985E-3</v>
      </c>
      <c r="M2938" s="183">
        <f>IFERROR(_xll.qlIndexFixing(Index1Y,$H2938,TRUE,_xll.ohTrigger(RecalcTrigger,Trigger1Y)),NA())</f>
        <v>1.2108089297438901E-2</v>
      </c>
      <c r="N2938" s="182">
        <f>IFERROR(_xll.qlIndexFixing(ONIndex1M,I2938,TRUE,_xll.ohTrigger(RecalcTrigger,Trigger1M)),NA())</f>
        <v>1.1467137915062153E-2</v>
      </c>
      <c r="O2938" s="44">
        <f>IFERROR(_xll.qlIndexFixing(ONIndex3M,I2938,TRUE,_xll.ohTrigger(RecalcTrigger,Trigger3M)),NA())</f>
        <v>1.1722324040412957E-2</v>
      </c>
      <c r="P2938" s="44">
        <f>IFERROR(_xll.qlIndexFixing(ONIndex6M,I2938,TRUE,_xll.ohTrigger(RecalcTrigger,Trigger6M)),NA())</f>
        <v>9.8327047715152105E-3</v>
      </c>
      <c r="Q2938" s="183">
        <f>IFERROR(_xll.qlIndexFixing(ONIndex1Y,I2938,TRUE,_xll.ohTrigger(RecalcTrigger,Trigger1Y)),NA())</f>
        <v>1.1880100743155708E-2</v>
      </c>
    </row>
    <row r="2939" spans="2:17" x14ac:dyDescent="0.2">
      <c r="B2939" s="39" t="s">
        <v>42</v>
      </c>
      <c r="D2939" s="42">
        <f>_xll.qlCalendarAdvance(Calendar,$D2938,B2939,"f",FALSE)</f>
        <v>59988</v>
      </c>
      <c r="E2939" s="177">
        <f>_xll.qlInterestRateIndexValueDate(IndexON,D2939)</f>
        <v>59988</v>
      </c>
      <c r="F2939" s="193">
        <f>IFERROR(_xll.qlIndexFixing(IndexON,D2939,TRUE,_xll.ohTrigger(RecalcTrigger,TriggerON)),NA())</f>
        <v>1.1678263497199026E-2</v>
      </c>
      <c r="H2939" s="42">
        <f>_xll.qlCalendarAdvance(Calendar,$H2938,B2939,"f",FALSE)</f>
        <v>59988</v>
      </c>
      <c r="I2939" s="177">
        <f>_xll.qlInterestRateIndexValueDate(Index1M,$H2939)</f>
        <v>59992</v>
      </c>
      <c r="J2939" s="182">
        <f>IFERROR(_xll.qlIndexFixing(Index1M,$H2939,TRUE,_xll.ohTrigger(RecalcTrigger,Trigger1M)),NA())</f>
        <v>1.1482291005457945E-2</v>
      </c>
      <c r="K2939" s="44">
        <f>IFERROR(_xll.qlIndexFixing(Index3M,H2939,TRUE,_xll.ohTrigger(RecalcTrigger,Trigger3M)),NA())</f>
        <v>1.1764351218482056E-2</v>
      </c>
      <c r="L2939" s="44">
        <f>IFERROR(_xll.qlIndexFixing(Index6M,$H2939,TRUE,_xll.ohTrigger(RecalcTrigger,Trigger6M)),NA())</f>
        <v>9.9243663820486605E-3</v>
      </c>
      <c r="M2939" s="183">
        <f>IFERROR(_xll.qlIndexFixing(Index1Y,$H2939,TRUE,_xll.ohTrigger(RecalcTrigger,Trigger1Y)),NA())</f>
        <v>1.2114827586472716E-2</v>
      </c>
      <c r="N2939" s="182">
        <f>IFERROR(_xll.qlIndexFixing(ONIndex1M,I2939,TRUE,_xll.ohTrigger(RecalcTrigger,Trigger1M)),NA())</f>
        <v>1.1470614755157982E-2</v>
      </c>
      <c r="O2939" s="44">
        <f>IFERROR(_xll.qlIndexFixing(ONIndex3M,I2939,TRUE,_xll.ohTrigger(RecalcTrigger,Trigger3M)),NA())</f>
        <v>1.1725591386486656E-2</v>
      </c>
      <c r="P2939" s="44">
        <f>IFERROR(_xll.qlIndexFixing(ONIndex6M,I2939,TRUE,_xll.ohTrigger(RecalcTrigger,Trigger6M)),NA())</f>
        <v>9.835989481778995E-3</v>
      </c>
      <c r="Q2939" s="183">
        <f>IFERROR(_xll.qlIndexFixing(ONIndex1Y,I2939,TRUE,_xll.ohTrigger(RecalcTrigger,Trigger1Y)),NA())</f>
        <v>1.1884912213258048E-2</v>
      </c>
    </row>
    <row r="2940" spans="2:17" x14ac:dyDescent="0.2">
      <c r="B2940" s="39" t="s">
        <v>42</v>
      </c>
      <c r="D2940" s="42">
        <f>_xll.qlCalendarAdvance(Calendar,$D2939,B2940,"f",FALSE)</f>
        <v>59995</v>
      </c>
      <c r="E2940" s="177">
        <f>_xll.qlInterestRateIndexValueDate(IndexON,D2940)</f>
        <v>59995</v>
      </c>
      <c r="F2940" s="193">
        <f>IFERROR(_xll.qlIndexFixing(IndexON,D2940,TRUE,_xll.ohTrigger(RecalcTrigger,TriggerON)),NA())</f>
        <v>1.1685826556242063E-2</v>
      </c>
      <c r="H2940" s="42">
        <f>_xll.qlCalendarAdvance(Calendar,$H2939,B2940,"f",FALSE)</f>
        <v>59995</v>
      </c>
      <c r="I2940" s="177">
        <f>_xll.qlInterestRateIndexValueDate(Index1M,$H2940)</f>
        <v>60001</v>
      </c>
      <c r="J2940" s="182">
        <f>IFERROR(_xll.qlIndexFixing(Index1M,$H2940,TRUE,_xll.ohTrigger(RecalcTrigger,Trigger1M)),NA())</f>
        <v>1.148695165047986E-2</v>
      </c>
      <c r="K2940" s="44">
        <f>IFERROR(_xll.qlIndexFixing(Index3M,H2940,TRUE,_xll.ohTrigger(RecalcTrigger,Trigger3M)),NA())</f>
        <v>1.1769026611065034E-2</v>
      </c>
      <c r="L2940" s="44">
        <f>IFERROR(_xll.qlIndexFixing(Index6M,$H2940,TRUE,_xll.ohTrigger(RecalcTrigger,Trigger6M)),NA())</f>
        <v>9.9319979342108958E-3</v>
      </c>
      <c r="M2940" s="183">
        <f>IFERROR(_xll.qlIndexFixing(Index1Y,$H2940,TRUE,_xll.ohTrigger(RecalcTrigger,Trigger1Y)),NA())</f>
        <v>1.2123599201982272E-2</v>
      </c>
      <c r="N2940" s="182">
        <f>IFERROR(_xll.qlIndexFixing(ONIndex1M,I2940,TRUE,_xll.ohTrigger(RecalcTrigger,Trigger1M)),NA())</f>
        <v>1.147603343391701E-2</v>
      </c>
      <c r="O2940" s="44">
        <f>IFERROR(_xll.qlIndexFixing(ONIndex3M,I2940,TRUE,_xll.ohTrigger(RecalcTrigger,Trigger3M)),NA())</f>
        <v>1.1730726461118834E-2</v>
      </c>
      <c r="P2940" s="44">
        <f>IFERROR(_xll.qlIndexFixing(ONIndex6M,I2940,TRUE,_xll.ohTrigger(RecalcTrigger,Trigger6M)),NA())</f>
        <v>9.8412762930877307E-3</v>
      </c>
      <c r="Q2940" s="183">
        <f>IFERROR(_xll.qlIndexFixing(ONIndex1Y,I2940,TRUE,_xll.ohTrigger(RecalcTrigger,Trigger1Y)),NA())</f>
        <v>1.1892300758580276E-2</v>
      </c>
    </row>
    <row r="2941" spans="2:17" x14ac:dyDescent="0.2">
      <c r="B2941" s="39" t="s">
        <v>42</v>
      </c>
      <c r="D2941" s="42">
        <f>_xll.qlCalendarAdvance(Calendar,$D2940,B2941,"f",FALSE)</f>
        <v>60002</v>
      </c>
      <c r="E2941" s="177">
        <f>_xll.qlInterestRateIndexValueDate(IndexON,D2941)</f>
        <v>60002</v>
      </c>
      <c r="F2941" s="193">
        <f>IFERROR(_xll.qlIndexFixing(IndexON,D2941,TRUE,_xll.ohTrigger(RecalcTrigger,TriggerON)),NA())</f>
        <v>1.1688888343561743E-2</v>
      </c>
      <c r="H2941" s="42">
        <f>_xll.qlCalendarAdvance(Calendar,$H2940,B2941,"f",FALSE)</f>
        <v>60002</v>
      </c>
      <c r="I2941" s="177">
        <f>_xll.qlInterestRateIndexValueDate(Index1M,$H2941)</f>
        <v>60006</v>
      </c>
      <c r="J2941" s="182">
        <f>IFERROR(_xll.qlIndexFixing(Index1M,$H2941,TRUE,_xll.ohTrigger(RecalcTrigger,Trigger1M)),NA())</f>
        <v>1.1489576316718875E-2</v>
      </c>
      <c r="K2941" s="44">
        <f>IFERROR(_xll.qlIndexFixing(Index3M,H2941,TRUE,_xll.ohTrigger(RecalcTrigger,Trigger3M)),NA())</f>
        <v>1.1771659444216528E-2</v>
      </c>
      <c r="L2941" s="44">
        <f>IFERROR(_xll.qlIndexFixing(Index6M,$H2941,TRUE,_xll.ohTrigger(RecalcTrigger,Trigger6M)),NA())</f>
        <v>9.9363745694775549E-3</v>
      </c>
      <c r="M2941" s="183">
        <f>IFERROR(_xll.qlIndexFixing(Index1Y,$H2941,TRUE,_xll.ohTrigger(RecalcTrigger,Trigger1Y)),NA())</f>
        <v>1.2128524941537908E-2</v>
      </c>
      <c r="N2941" s="182">
        <f>IFERROR(_xll.qlIndexFixing(ONIndex1M,I2941,TRUE,_xll.ohTrigger(RecalcTrigger,Trigger1M)),NA())</f>
        <v>1.1477716539118887E-2</v>
      </c>
      <c r="O2941" s="44">
        <f>IFERROR(_xll.qlIndexFixing(ONIndex3M,I2941,TRUE,_xll.ohTrigger(RecalcTrigger,Trigger3M)),NA())</f>
        <v>1.1732272900468743E-2</v>
      </c>
      <c r="P2941" s="44">
        <f>IFERROR(_xll.qlIndexFixing(ONIndex6M,I2941,TRUE,_xll.ohTrigger(RecalcTrigger,Trigger6M)),NA())</f>
        <v>9.8431195259340853E-3</v>
      </c>
      <c r="Q2941" s="183">
        <f>IFERROR(_xll.qlIndexFixing(ONIndex1Y,I2941,TRUE,_xll.ohTrigger(RecalcTrigger,Trigger1Y)),NA())</f>
        <v>1.1894745691449771E-2</v>
      </c>
    </row>
    <row r="2942" spans="2:17" x14ac:dyDescent="0.2">
      <c r="B2942" s="39" t="s">
        <v>42</v>
      </c>
      <c r="D2942" s="42">
        <f>_xll.qlCalendarAdvance(Calendar,$D2941,B2942,"f",FALSE)</f>
        <v>60009</v>
      </c>
      <c r="E2942" s="177">
        <f>_xll.qlInterestRateIndexValueDate(IndexON,D2942)</f>
        <v>60009</v>
      </c>
      <c r="F2942" s="193">
        <f>IFERROR(_xll.qlIndexFixing(IndexON,D2942,TRUE,_xll.ohTrigger(RecalcTrigger,TriggerON)),NA())</f>
        <v>1.1694288981098921E-2</v>
      </c>
      <c r="H2942" s="42">
        <f>_xll.qlCalendarAdvance(Calendar,$H2941,B2942,"f",FALSE)</f>
        <v>60009</v>
      </c>
      <c r="I2942" s="177">
        <f>_xll.qlInterestRateIndexValueDate(Index1M,$H2942)</f>
        <v>60013</v>
      </c>
      <c r="J2942" s="182">
        <f>IFERROR(_xll.qlIndexFixing(Index1M,$H2942,TRUE,_xll.ohTrigger(RecalcTrigger,Trigger1M)),NA())</f>
        <v>1.1493293410098637E-2</v>
      </c>
      <c r="K2942" s="44">
        <f>IFERROR(_xll.qlIndexFixing(Index3M,H2942,TRUE,_xll.ohTrigger(RecalcTrigger,Trigger3M)),NA())</f>
        <v>1.1775387939482027E-2</v>
      </c>
      <c r="L2942" s="44">
        <f>IFERROR(_xll.qlIndexFixing(Index6M,$H2942,TRUE,_xll.ohTrigger(RecalcTrigger,Trigger6M)),NA())</f>
        <v>9.9426663633625737E-3</v>
      </c>
      <c r="M2942" s="183">
        <f>IFERROR(_xll.qlIndexFixing(Index1Y,$H2942,TRUE,_xll.ohTrigger(RecalcTrigger,Trigger1Y)),NA())</f>
        <v>1.213548420558185E-2</v>
      </c>
      <c r="N2942" s="182">
        <f>IFERROR(_xll.qlIndexFixing(ONIndex1M,I2942,TRUE,_xll.ohTrigger(RecalcTrigger,Trigger1M)),NA())</f>
        <v>1.1481341617995966E-2</v>
      </c>
      <c r="O2942" s="44">
        <f>IFERROR(_xll.qlIndexFixing(ONIndex3M,I2942,TRUE,_xll.ohTrigger(RecalcTrigger,Trigger3M)),NA())</f>
        <v>1.1735687201950284E-2</v>
      </c>
      <c r="P2942" s="44">
        <f>IFERROR(_xll.qlIndexFixing(ONIndex6M,I2942,TRUE,_xll.ohTrigger(RecalcTrigger,Trigger6M)),NA())</f>
        <v>9.8469654221755576E-3</v>
      </c>
      <c r="Q2942" s="183">
        <f>IFERROR(_xll.qlIndexFixing(ONIndex1Y,I2942,TRUE,_xll.ohTrigger(RecalcTrigger,Trigger1Y)),NA())</f>
        <v>1.1899767892185054E-2</v>
      </c>
    </row>
    <row r="2943" spans="2:17" x14ac:dyDescent="0.2">
      <c r="B2943" s="39" t="s">
        <v>42</v>
      </c>
      <c r="D2943" s="42">
        <f>_xll.qlCalendarAdvance(Calendar,$D2942,B2943,"f",FALSE)</f>
        <v>60016</v>
      </c>
      <c r="E2943" s="177">
        <f>_xll.qlInterestRateIndexValueDate(IndexON,D2943)</f>
        <v>60016</v>
      </c>
      <c r="F2943" s="193">
        <f>IFERROR(_xll.qlIndexFixing(IndexON,D2943,TRUE,_xll.ohTrigger(RecalcTrigger,TriggerON)),NA())</f>
        <v>1.1699748534068632E-2</v>
      </c>
      <c r="H2943" s="42">
        <f>_xll.qlCalendarAdvance(Calendar,$H2942,B2943,"f",FALSE)</f>
        <v>60016</v>
      </c>
      <c r="I2943" s="177">
        <f>_xll.qlInterestRateIndexValueDate(Index1M,$H2943)</f>
        <v>60020</v>
      </c>
      <c r="J2943" s="182">
        <f>IFERROR(_xll.qlIndexFixing(Index1M,$H2943,TRUE,_xll.ohTrigger(RecalcTrigger,Trigger1M)),NA())</f>
        <v>1.1497060218622401E-2</v>
      </c>
      <c r="K2943" s="44">
        <f>IFERROR(_xll.qlIndexFixing(Index3M,H2943,TRUE,_xll.ohTrigger(RecalcTrigger,Trigger3M)),NA())</f>
        <v>1.1779166112398529E-2</v>
      </c>
      <c r="L2943" s="44">
        <f>IFERROR(_xll.qlIndexFixing(Index6M,$H2943,TRUE,_xll.ohTrigger(RecalcTrigger,Trigger6M)),NA())</f>
        <v>9.9491503364032424E-3</v>
      </c>
      <c r="M2943" s="183">
        <f>IFERROR(_xll.qlIndexFixing(Index1Y,$H2943,TRUE,_xll.ohTrigger(RecalcTrigger,Trigger1Y)),NA())</f>
        <v>1.2142517326006748E-2</v>
      </c>
      <c r="N2943" s="182">
        <f>IFERROR(_xll.qlIndexFixing(ONIndex1M,I2943,TRUE,_xll.ohTrigger(RecalcTrigger,Trigger1M)),NA())</f>
        <v>1.1485463952909392E-2</v>
      </c>
      <c r="O2943" s="44">
        <f>IFERROR(_xll.qlIndexFixing(ONIndex3M,I2943,TRUE,_xll.ohTrigger(RecalcTrigger,Trigger3M)),NA())</f>
        <v>1.1739591423736151E-2</v>
      </c>
      <c r="P2943" s="44">
        <f>IFERROR(_xll.qlIndexFixing(ONIndex6M,I2943,TRUE,_xll.ohTrigger(RecalcTrigger,Trigger6M)),NA())</f>
        <v>9.8514295062379631E-3</v>
      </c>
      <c r="Q2943" s="183">
        <f>IFERROR(_xll.qlIndexFixing(ONIndex1Y,I2943,TRUE,_xll.ohTrigger(RecalcTrigger,Trigger1Y)),NA())</f>
        <v>1.1905424020071109E-2</v>
      </c>
    </row>
    <row r="2944" spans="2:17" x14ac:dyDescent="0.2">
      <c r="B2944" s="39" t="s">
        <v>42</v>
      </c>
      <c r="D2944" s="42">
        <f>_xll.qlCalendarAdvance(Calendar,$D2943,B2944,"f",FALSE)</f>
        <v>60024</v>
      </c>
      <c r="E2944" s="177">
        <f>_xll.qlInterestRateIndexValueDate(IndexON,D2944)</f>
        <v>60024</v>
      </c>
      <c r="F2944" s="193">
        <f>IFERROR(_xll.qlIndexFixing(IndexON,D2944,TRUE,_xll.ohTrigger(RecalcTrigger,TriggerON)),NA())</f>
        <v>1.1707235758695589E-2</v>
      </c>
      <c r="H2944" s="42">
        <f>_xll.qlCalendarAdvance(Calendar,$H2943,B2944,"f",FALSE)</f>
        <v>60024</v>
      </c>
      <c r="I2944" s="177">
        <f>_xll.qlInterestRateIndexValueDate(Index1M,$H2944)</f>
        <v>60028</v>
      </c>
      <c r="J2944" s="182">
        <f>IFERROR(_xll.qlIndexFixing(Index1M,$H2944,TRUE,_xll.ohTrigger(RecalcTrigger,Trigger1M)),NA())</f>
        <v>1.1501887398752686E-2</v>
      </c>
      <c r="K2944" s="44">
        <f>IFERROR(_xll.qlIndexFixing(Index3M,H2944,TRUE,_xll.ohTrigger(RecalcTrigger,Trigger3M)),NA())</f>
        <v>1.1784021199433801E-2</v>
      </c>
      <c r="L2944" s="44">
        <f>IFERROR(_xll.qlIndexFixing(Index6M,$H2944,TRUE,_xll.ohTrigger(RecalcTrigger,Trigger6M)),NA())</f>
        <v>9.9574801446067826E-3</v>
      </c>
      <c r="M2944" s="183">
        <f>IFERROR(_xll.qlIndexFixing(Index1Y,$H2944,TRUE,_xll.ohTrigger(RecalcTrigger,Trigger1Y)),NA())</f>
        <v>1.2150645741373733E-2</v>
      </c>
      <c r="N2944" s="182">
        <f>IFERROR(_xll.qlIndexFixing(ONIndex1M,I2944,TRUE,_xll.ohTrigger(RecalcTrigger,Trigger1M)),NA())</f>
        <v>1.1489276574927487E-2</v>
      </c>
      <c r="O2944" s="44">
        <f>IFERROR(_xll.qlIndexFixing(ONIndex3M,I2944,TRUE,_xll.ohTrigger(RecalcTrigger,Trigger3M)),NA())</f>
        <v>1.1743169047333524E-2</v>
      </c>
      <c r="P2944" s="44">
        <f>IFERROR(_xll.qlIndexFixing(ONIndex6M,I2944,TRUE,_xll.ohTrigger(RecalcTrigger,Trigger6M)),NA())</f>
        <v>9.8558387843006301E-3</v>
      </c>
      <c r="Q2944" s="183">
        <f>IFERROR(_xll.qlIndexFixing(ONIndex1Y,I2944,TRUE,_xll.ohTrigger(RecalcTrigger,Trigger1Y)),NA())</f>
        <v>1.1910767057523586E-2</v>
      </c>
    </row>
    <row r="2945" spans="2:17" x14ac:dyDescent="0.2">
      <c r="B2945" s="39" t="s">
        <v>42</v>
      </c>
      <c r="D2945" s="42">
        <f>_xll.qlCalendarAdvance(Calendar,$D2944,B2945,"f",FALSE)</f>
        <v>60031</v>
      </c>
      <c r="E2945" s="177">
        <f>_xll.qlInterestRateIndexValueDate(IndexON,D2945)</f>
        <v>60031</v>
      </c>
      <c r="F2945" s="193">
        <f>IFERROR(_xll.qlIndexFixing(IndexON,D2945,TRUE,_xll.ohTrigger(RecalcTrigger,TriggerON)),NA())</f>
        <v>1.1712830638055394E-2</v>
      </c>
      <c r="H2945" s="42">
        <f>_xll.qlCalendarAdvance(Calendar,$H2944,B2945,"f",FALSE)</f>
        <v>60031</v>
      </c>
      <c r="I2945" s="177">
        <f>_xll.qlInterestRateIndexValueDate(Index1M,$H2945)</f>
        <v>60035</v>
      </c>
      <c r="J2945" s="182">
        <f>IFERROR(_xll.qlIndexFixing(Index1M,$H2945,TRUE,_xll.ohTrigger(RecalcTrigger,Trigger1M)),NA())</f>
        <v>1.1505764658306106E-2</v>
      </c>
      <c r="K2945" s="44">
        <f>IFERROR(_xll.qlIndexFixing(Index3M,H2945,TRUE,_xll.ohTrigger(RecalcTrigger,Trigger3M)),NA())</f>
        <v>1.1787909748968345E-2</v>
      </c>
      <c r="L2945" s="44">
        <f>IFERROR(_xll.qlIndexFixing(Index6M,$H2945,TRUE,_xll.ohTrigger(RecalcTrigger,Trigger6M)),NA())</f>
        <v>9.9643909483117313E-3</v>
      </c>
      <c r="M2945" s="183">
        <f>IFERROR(_xll.qlIndexFixing(Index1Y,$H2945,TRUE,_xll.ohTrigger(RecalcTrigger,Trigger1Y)),NA())</f>
        <v>1.2157837459046842E-2</v>
      </c>
      <c r="N2945" s="182">
        <f>IFERROR(_xll.qlIndexFixing(ONIndex1M,I2945,TRUE,_xll.ohTrigger(RecalcTrigger,Trigger1M)),NA())</f>
        <v>1.1493057602098844E-2</v>
      </c>
      <c r="O2945" s="44">
        <f>IFERROR(_xll.qlIndexFixing(ONIndex3M,I2945,TRUE,_xll.ohTrigger(RecalcTrigger,Trigger3M)),NA())</f>
        <v>1.1746737946189967E-2</v>
      </c>
      <c r="P2945" s="44">
        <f>IFERROR(_xll.qlIndexFixing(ONIndex6M,I2945,TRUE,_xll.ohTrigger(RecalcTrigger,Trigger6M)),NA())</f>
        <v>9.8602753025733847E-3</v>
      </c>
      <c r="Q2945" s="183">
        <f>IFERROR(_xll.qlIndexFixing(ONIndex1Y,I2945,TRUE,_xll.ohTrigger(RecalcTrigger,Trigger1Y)),NA())</f>
        <v>1.1916010953560985E-2</v>
      </c>
    </row>
    <row r="2946" spans="2:17" x14ac:dyDescent="0.2">
      <c r="B2946" s="39" t="s">
        <v>42</v>
      </c>
      <c r="D2946" s="42">
        <f>_xll.qlCalendarAdvance(Calendar,$D2945,B2946,"f",FALSE)</f>
        <v>60038</v>
      </c>
      <c r="E2946" s="177">
        <f>_xll.qlInterestRateIndexValueDate(IndexON,D2946)</f>
        <v>60038</v>
      </c>
      <c r="F2946" s="193">
        <f>IFERROR(_xll.qlIndexFixing(IndexON,D2946,TRUE,_xll.ohTrigger(RecalcTrigger,TriggerON)),NA())</f>
        <v>1.17184846976226E-2</v>
      </c>
      <c r="H2946" s="42">
        <f>_xll.qlCalendarAdvance(Calendar,$H2945,B2946,"f",FALSE)</f>
        <v>60038</v>
      </c>
      <c r="I2946" s="177">
        <f>_xll.qlInterestRateIndexValueDate(Index1M,$H2946)</f>
        <v>60042</v>
      </c>
      <c r="J2946" s="182">
        <f>IFERROR(_xll.qlIndexFixing(Index1M,$H2946,TRUE,_xll.ohTrigger(RecalcTrigger,Trigger1M)),NA())</f>
        <v>1.1509691851557992E-2</v>
      </c>
      <c r="K2946" s="44">
        <f>IFERROR(_xll.qlIndexFixing(Index3M,H2946,TRUE,_xll.ohTrigger(RecalcTrigger,Trigger3M)),NA())</f>
        <v>1.1791848193322468E-2</v>
      </c>
      <c r="L2946" s="44">
        <f>IFERROR(_xll.qlIndexFixing(Index6M,$H2946,TRUE,_xll.ohTrigger(RecalcTrigger,Trigger6M)),NA())</f>
        <v>9.9714948508592468E-3</v>
      </c>
      <c r="M2946" s="183">
        <f>IFERROR(_xll.qlIndexFixing(Index1Y,$H2946,TRUE,_xll.ohTrigger(RecalcTrigger,Trigger1Y)),NA())</f>
        <v>1.2165103344478789E-2</v>
      </c>
      <c r="N2946" s="182">
        <f>IFERROR(_xll.qlIndexFixing(ONIndex1M,I2946,TRUE,_xll.ohTrigger(RecalcTrigger,Trigger1M)),NA())</f>
        <v>1.149688838874674E-2</v>
      </c>
      <c r="O2946" s="44">
        <f>IFERROR(_xll.qlIndexFixing(ONIndex3M,I2946,TRUE,_xll.ohTrigger(RecalcTrigger,Trigger3M)),NA())</f>
        <v>1.1750356173187981E-2</v>
      </c>
      <c r="P2946" s="44">
        <f>IFERROR(_xll.qlIndexFixing(ONIndex6M,I2946,TRUE,_xll.ohTrigger(RecalcTrigger,Trigger6M)),NA())</f>
        <v>9.8649003284556613E-3</v>
      </c>
      <c r="Q2946" s="183">
        <f>IFERROR(_xll.qlIndexFixing(ONIndex1Y,I2946,TRUE,_xll.ohTrigger(RecalcTrigger,Trigger1Y)),NA())</f>
        <v>1.1921325588293286E-2</v>
      </c>
    </row>
    <row r="2947" spans="2:17" x14ac:dyDescent="0.2">
      <c r="B2947" s="39" t="s">
        <v>42</v>
      </c>
      <c r="D2947" s="42">
        <f>_xll.qlCalendarAdvance(Calendar,$D2946,B2947,"f",FALSE)</f>
        <v>60045</v>
      </c>
      <c r="E2947" s="177">
        <f>_xll.qlInterestRateIndexValueDate(IndexON,D2947)</f>
        <v>60045</v>
      </c>
      <c r="F2947" s="193">
        <f>IFERROR(_xll.qlIndexFixing(IndexON,D2947,TRUE,_xll.ohTrigger(RecalcTrigger,TriggerON)),NA())</f>
        <v>1.1724198016693776E-2</v>
      </c>
      <c r="H2947" s="42">
        <f>_xll.qlCalendarAdvance(Calendar,$H2946,B2947,"f",FALSE)</f>
        <v>60045</v>
      </c>
      <c r="I2947" s="177">
        <f>_xll.qlInterestRateIndexValueDate(Index1M,$H2947)</f>
        <v>60049</v>
      </c>
      <c r="J2947" s="182">
        <f>IFERROR(_xll.qlIndexFixing(Index1M,$H2947,TRUE,_xll.ohTrigger(RecalcTrigger,Trigger1M)),NA())</f>
        <v>1.1513669046002742E-2</v>
      </c>
      <c r="K2947" s="44">
        <f>IFERROR(_xll.qlIndexFixing(Index3M,H2947,TRUE,_xll.ohTrigger(RecalcTrigger,Trigger3M)),NA())</f>
        <v>1.1795836599545148E-2</v>
      </c>
      <c r="L2947" s="44">
        <f>IFERROR(_xll.qlIndexFixing(Index6M,$H2947,TRUE,_xll.ohTrigger(RecalcTrigger,Trigger6M)),NA())</f>
        <v>9.9787921368182219E-3</v>
      </c>
      <c r="M2947" s="183">
        <f>IFERROR(_xll.qlIndexFixing(Index1Y,$H2947,TRUE,_xll.ohTrigger(RecalcTrigger,Trigger1Y)),NA())</f>
        <v>1.2172443496784374E-2</v>
      </c>
      <c r="N2947" s="182">
        <f>IFERROR(_xll.qlIndexFixing(ONIndex1M,I2947,TRUE,_xll.ohTrigger(RecalcTrigger,Trigger1M)),NA())</f>
        <v>1.1500769002177336E-2</v>
      </c>
      <c r="O2947" s="44">
        <f>IFERROR(_xll.qlIndexFixing(ONIndex3M,I2947,TRUE,_xll.ohTrigger(RecalcTrigger,Trigger3M)),NA())</f>
        <v>1.1754023795154112E-2</v>
      </c>
      <c r="P2947" s="44">
        <f>IFERROR(_xll.qlIndexFixing(ONIndex6M,I2947,TRUE,_xll.ohTrigger(RecalcTrigger,Trigger6M)),NA())</f>
        <v>9.8697141426828949E-3</v>
      </c>
      <c r="Q2947" s="183">
        <f>IFERROR(_xll.qlIndexFixing(ONIndex1Y,I2947,TRUE,_xll.ohTrigger(RecalcTrigger,Trigger1Y)),NA())</f>
        <v>1.1926711058283246E-2</v>
      </c>
    </row>
    <row r="2948" spans="2:17" x14ac:dyDescent="0.2">
      <c r="B2948" s="39" t="s">
        <v>42</v>
      </c>
      <c r="D2948" s="42">
        <f>_xll.qlCalendarAdvance(Calendar,$D2947,B2948,"f",FALSE)</f>
        <v>60052</v>
      </c>
      <c r="E2948" s="177">
        <f>_xll.qlInterestRateIndexValueDate(IndexON,D2948)</f>
        <v>60052</v>
      </c>
      <c r="F2948" s="193">
        <f>IFERROR(_xll.qlIndexFixing(IndexON,D2948,TRUE,_xll.ohTrigger(RecalcTrigger,TriggerON)),NA())</f>
        <v>1.172997067469872E-2</v>
      </c>
      <c r="H2948" s="42">
        <f>_xll.qlCalendarAdvance(Calendar,$H2947,B2948,"f",FALSE)</f>
        <v>60052</v>
      </c>
      <c r="I2948" s="177">
        <f>_xll.qlInterestRateIndexValueDate(Index1M,$H2948)</f>
        <v>60056</v>
      </c>
      <c r="J2948" s="182">
        <f>IFERROR(_xll.qlIndexFixing(Index1M,$H2948,TRUE,_xll.ohTrigger(RecalcTrigger,Trigger1M)),NA())</f>
        <v>1.1517220211212376E-2</v>
      </c>
      <c r="K2948" s="44">
        <f>IFERROR(_xll.qlIndexFixing(Index3M,H2948,TRUE,_xll.ohTrigger(RecalcTrigger,Trigger3M)),NA())</f>
        <v>1.1799875034692309E-2</v>
      </c>
      <c r="L2948" s="44">
        <f>IFERROR(_xll.qlIndexFixing(Index6M,$H2948,TRUE,_xll.ohTrigger(RecalcTrigger,Trigger6M)),NA())</f>
        <v>9.9855428264891914E-3</v>
      </c>
      <c r="M2948" s="183">
        <f>IFERROR(_xll.qlIndexFixing(Index1Y,$H2948,TRUE,_xll.ohTrigger(RecalcTrigger,Trigger1Y)),NA())</f>
        <v>1.2179858015097448E-2</v>
      </c>
      <c r="N2948" s="182">
        <f>IFERROR(_xll.qlIndexFixing(ONIndex1M,I2948,TRUE,_xll.ohTrigger(RecalcTrigger,Trigger1M)),NA())</f>
        <v>1.1504699509856664E-2</v>
      </c>
      <c r="O2948" s="44">
        <f>IFERROR(_xll.qlIndexFixing(ONIndex3M,I2948,TRUE,_xll.ohTrigger(RecalcTrigger,Trigger3M)),NA())</f>
        <v>1.1757740878914902E-2</v>
      </c>
      <c r="P2948" s="44">
        <f>IFERROR(_xll.qlIndexFixing(ONIndex6M,I2948,TRUE,_xll.ohTrigger(RecalcTrigger,Trigger6M)),NA())</f>
        <v>9.8747170265500728E-3</v>
      </c>
      <c r="Q2948" s="183">
        <f>IFERROR(_xll.qlIndexFixing(ONIndex1Y,I2948,TRUE,_xll.ohTrigger(RecalcTrigger,Trigger1Y)),NA())</f>
        <v>1.1932167459933751E-2</v>
      </c>
    </row>
    <row r="2949" spans="2:17" x14ac:dyDescent="0.2">
      <c r="B2949" s="39" t="s">
        <v>42</v>
      </c>
      <c r="D2949" s="42">
        <f>_xll.qlCalendarAdvance(Calendar,$D2948,B2949,"f",FALSE)</f>
        <v>60059</v>
      </c>
      <c r="E2949" s="177">
        <f>_xll.qlInterestRateIndexValueDate(IndexON,D2949)</f>
        <v>60059</v>
      </c>
      <c r="F2949" s="193">
        <f>IFERROR(_xll.qlIndexFixing(IndexON,D2949,TRUE,_xll.ohTrigger(RecalcTrigger,TriggerON)),NA())</f>
        <v>1.1735802750933999E-2</v>
      </c>
      <c r="H2949" s="42">
        <f>_xll.qlCalendarAdvance(Calendar,$H2948,B2949,"f",FALSE)</f>
        <v>60059</v>
      </c>
      <c r="I2949" s="177">
        <f>_xll.qlInterestRateIndexValueDate(Index1M,$H2949)</f>
        <v>60063</v>
      </c>
      <c r="J2949" s="182">
        <f>IFERROR(_xll.qlIndexFixing(Index1M,$H2949,TRUE,_xll.ohTrigger(RecalcTrigger,Trigger1M)),NA())</f>
        <v>1.1521293893334672E-2</v>
      </c>
      <c r="K2949" s="44">
        <f>IFERROR(_xll.qlIndexFixing(Index3M,H2949,TRUE,_xll.ohTrigger(RecalcTrigger,Trigger3M)),NA())</f>
        <v>1.180396356581814E-2</v>
      </c>
      <c r="L2949" s="44">
        <f>IFERROR(_xll.qlIndexFixing(Index6M,$H2949,TRUE,_xll.ohTrigger(RecalcTrigger,Trigger6M)),NA())</f>
        <v>9.9932135693082663E-3</v>
      </c>
      <c r="M2949" s="183">
        <f>IFERROR(_xll.qlIndexFixing(Index1Y,$H2949,TRUE,_xll.ohTrigger(RecalcTrigger,Trigger1Y)),NA())</f>
        <v>1.218734699857201E-2</v>
      </c>
      <c r="N2949" s="182">
        <f>IFERROR(_xll.qlIndexFixing(ONIndex1M,I2949,TRUE,_xll.ohTrigger(RecalcTrigger,Trigger1M)),NA())</f>
        <v>1.1508679979250758E-2</v>
      </c>
      <c r="O2949" s="44">
        <f>IFERROR(_xll.qlIndexFixing(ONIndex3M,I2949,TRUE,_xll.ohTrigger(RecalcTrigger,Trigger3M)),NA())</f>
        <v>1.1761507490897216E-2</v>
      </c>
      <c r="P2949" s="44">
        <f>IFERROR(_xll.qlIndexFixing(ONIndex6M,I2949,TRUE,_xll.ohTrigger(RecalcTrigger,Trigger6M)),NA())</f>
        <v>9.8799092609525019E-3</v>
      </c>
      <c r="Q2949" s="183">
        <f>IFERROR(_xll.qlIndexFixing(ONIndex1Y,I2949,TRUE,_xll.ohTrigger(RecalcTrigger,Trigger1Y)),NA())</f>
        <v>1.1937694889248007E-2</v>
      </c>
    </row>
    <row r="2950" spans="2:17" x14ac:dyDescent="0.2">
      <c r="B2950" s="39" t="s">
        <v>42</v>
      </c>
      <c r="D2950" s="42">
        <f>_xll.qlCalendarAdvance(Calendar,$D2949,B2950,"f",FALSE)</f>
        <v>60066</v>
      </c>
      <c r="E2950" s="177">
        <f>_xll.qlInterestRateIndexValueDate(IndexON,D2950)</f>
        <v>60066</v>
      </c>
      <c r="F2950" s="193">
        <f>IFERROR(_xll.qlIndexFixing(IndexON,D2950,TRUE,_xll.ohTrigger(RecalcTrigger,TriggerON)),NA())</f>
        <v>1.174169432477612E-2</v>
      </c>
      <c r="H2950" s="42">
        <f>_xll.qlCalendarAdvance(Calendar,$H2949,B2950,"f",FALSE)</f>
        <v>60066</v>
      </c>
      <c r="I2950" s="177">
        <f>_xll.qlInterestRateIndexValueDate(Index1M,$H2950)</f>
        <v>60070</v>
      </c>
      <c r="J2950" s="182">
        <f>IFERROR(_xll.qlIndexFixing(Index1M,$H2950,TRUE,_xll.ohTrigger(RecalcTrigger,Trigger1M)),NA())</f>
        <v>1.1525417772652702E-2</v>
      </c>
      <c r="K2950" s="44">
        <f>IFERROR(_xll.qlIndexFixing(Index3M,H2950,TRUE,_xll.ohTrigger(RecalcTrigger,Trigger3M)),NA())</f>
        <v>1.1808102259981171E-2</v>
      </c>
      <c r="L2950" s="44">
        <f>IFERROR(_xll.qlIndexFixing(Index6M,$H2950,TRUE,_xll.ohTrigger(RecalcTrigger,Trigger6M)),NA())</f>
        <v>1.0001078523720159E-2</v>
      </c>
      <c r="M2950" s="183">
        <f>IFERROR(_xll.qlIndexFixing(Index1Y,$H2950,TRUE,_xll.ohTrigger(RecalcTrigger,Trigger1Y)),NA())</f>
        <v>1.2194910546381115E-2</v>
      </c>
      <c r="N2950" s="182">
        <f>IFERROR(_xll.qlIndexFixing(ONIndex1M,I2950,TRUE,_xll.ohTrigger(RecalcTrigger,Trigger1M)),NA())</f>
        <v>1.1512710477505905E-2</v>
      </c>
      <c r="O2950" s="44">
        <f>IFERROR(_xll.qlIndexFixing(ONIndex3M,I2950,TRUE,_xll.ohTrigger(RecalcTrigger,Trigger3M)),NA())</f>
        <v>1.1765323697767727E-2</v>
      </c>
      <c r="P2950" s="44">
        <f>IFERROR(_xll.qlIndexFixing(ONIndex6M,I2950,TRUE,_xll.ohTrigger(RecalcTrigger,Trigger6M)),NA())</f>
        <v>9.8852911271052335E-3</v>
      </c>
      <c r="Q2950" s="183">
        <f>IFERROR(_xll.qlIndexFixing(ONIndex1Y,I2950,TRUE,_xll.ohTrigger(RecalcTrigger,Trigger1Y)),NA())</f>
        <v>1.1943293442708836E-2</v>
      </c>
    </row>
    <row r="2951" spans="2:17" x14ac:dyDescent="0.2">
      <c r="B2951" s="39" t="s">
        <v>42</v>
      </c>
      <c r="D2951" s="42">
        <f>_xll.qlCalendarAdvance(Calendar,$D2950,B2951,"f",FALSE)</f>
        <v>60073</v>
      </c>
      <c r="E2951" s="177">
        <f>_xll.qlInterestRateIndexValueDate(IndexON,D2951)</f>
        <v>60073</v>
      </c>
      <c r="F2951" s="193">
        <f>IFERROR(_xll.qlIndexFixing(IndexON,D2951,TRUE,_xll.ohTrigger(RecalcTrigger,TriggerON)),NA())</f>
        <v>1.1747645475628232E-2</v>
      </c>
      <c r="H2951" s="42">
        <f>_xll.qlCalendarAdvance(Calendar,$H2950,B2951,"f",FALSE)</f>
        <v>60073</v>
      </c>
      <c r="I2951" s="177">
        <f>_xll.qlInterestRateIndexValueDate(Index1M,$H2951)</f>
        <v>60077</v>
      </c>
      <c r="J2951" s="182">
        <f>IFERROR(_xll.qlIndexFixing(Index1M,$H2951,TRUE,_xll.ohTrigger(RecalcTrigger,Trigger1M)),NA())</f>
        <v>1.1529591916656479E-2</v>
      </c>
      <c r="K2951" s="44">
        <f>IFERROR(_xll.qlIndexFixing(Index3M,H2951,TRUE,_xll.ohTrigger(RecalcTrigger,Trigger3M)),NA())</f>
        <v>1.1812291184240809E-2</v>
      </c>
      <c r="L2951" s="44">
        <f>IFERROR(_xll.qlIndexFixing(Index6M,$H2951,TRUE,_xll.ohTrigger(RecalcTrigger,Trigger6M)),NA())</f>
        <v>1.0009137974515206E-2</v>
      </c>
      <c r="M2951" s="183">
        <f>IFERROR(_xll.qlIndexFixing(Index1Y,$H2951,TRUE,_xll.ohTrigger(RecalcTrigger,Trigger1Y)),NA())</f>
        <v>1.2202548757717089E-2</v>
      </c>
      <c r="N2951" s="182">
        <f>IFERROR(_xll.qlIndexFixing(ONIndex1M,I2951,TRUE,_xll.ohTrigger(RecalcTrigger,Trigger1M)),NA())</f>
        <v>1.1516791072168076E-2</v>
      </c>
      <c r="O2951" s="44">
        <f>IFERROR(_xll.qlIndexFixing(ONIndex3M,I2951,TRUE,_xll.ohTrigger(RecalcTrigger,Trigger3M)),NA())</f>
        <v>1.1769189566592786E-2</v>
      </c>
      <c r="P2951" s="44">
        <f>IFERROR(_xll.qlIndexFixing(ONIndex6M,I2951,TRUE,_xll.ohTrigger(RecalcTrigger,Trigger6M)),NA())</f>
        <v>9.8908629059835107E-3</v>
      </c>
      <c r="Q2951" s="183">
        <f>IFERROR(_xll.qlIndexFixing(ONIndex1Y,I2951,TRUE,_xll.ohTrigger(RecalcTrigger,Trigger1Y)),NA())</f>
        <v>1.1948963216719122E-2</v>
      </c>
    </row>
    <row r="2952" spans="2:17" x14ac:dyDescent="0.2">
      <c r="B2952" s="39" t="s">
        <v>42</v>
      </c>
      <c r="D2952" s="42">
        <f>_xll.qlCalendarAdvance(Calendar,$D2951,B2952,"f",FALSE)</f>
        <v>60080</v>
      </c>
      <c r="E2952" s="177">
        <f>_xll.qlInterestRateIndexValueDate(IndexON,D2952)</f>
        <v>60080</v>
      </c>
      <c r="F2952" s="193">
        <f>IFERROR(_xll.qlIndexFixing(IndexON,D2952,TRUE,_xll.ohTrigger(RecalcTrigger,TriggerON)),NA())</f>
        <v>1.1753656282786906E-2</v>
      </c>
      <c r="H2952" s="42">
        <f>_xll.qlCalendarAdvance(Calendar,$H2951,B2952,"f",FALSE)</f>
        <v>60080</v>
      </c>
      <c r="I2952" s="177">
        <f>_xll.qlInterestRateIndexValueDate(Index1M,$H2952)</f>
        <v>60084</v>
      </c>
      <c r="J2952" s="182">
        <f>IFERROR(_xll.qlIndexFixing(Index1M,$H2952,TRUE,_xll.ohTrigger(RecalcTrigger,Trigger1M)),NA())</f>
        <v>1.153430739834083E-2</v>
      </c>
      <c r="K2952" s="44">
        <f>IFERROR(_xll.qlIndexFixing(Index3M,H2952,TRUE,_xll.ohTrigger(RecalcTrigger,Trigger3M)),NA())</f>
        <v>1.1816530405660795E-2</v>
      </c>
      <c r="L2952" s="44">
        <f>IFERROR(_xll.qlIndexFixing(Index6M,$H2952,TRUE,_xll.ohTrigger(RecalcTrigger,Trigger6M)),NA())</f>
        <v>1.0018987736327083E-2</v>
      </c>
      <c r="M2952" s="183">
        <f>IFERROR(_xll.qlIndexFixing(Index1Y,$H2952,TRUE,_xll.ohTrigger(RecalcTrigger,Trigger1Y)),NA())</f>
        <v>1.2210261731793279E-2</v>
      </c>
      <c r="N2952" s="182">
        <f>IFERROR(_xll.qlIndexFixing(ONIndex1M,I2952,TRUE,_xll.ohTrigger(RecalcTrigger,Trigger1M)),NA())</f>
        <v>1.1520921830543429E-2</v>
      </c>
      <c r="O2952" s="44">
        <f>IFERROR(_xll.qlIndexFixing(ONIndex3M,I2952,TRUE,_xll.ohTrigger(RecalcTrigger,Trigger3M)),NA())</f>
        <v>1.1773105163799258E-2</v>
      </c>
      <c r="P2952" s="44">
        <f>IFERROR(_xll.qlIndexFixing(ONIndex6M,I2952,TRUE,_xll.ohTrigger(RecalcTrigger,Trigger6M)),NA())</f>
        <v>9.8966248786425126E-3</v>
      </c>
      <c r="Q2952" s="183">
        <f>IFERROR(_xll.qlIndexFixing(ONIndex1Y,I2952,TRUE,_xll.ohTrigger(RecalcTrigger,Trigger1Y)),NA())</f>
        <v>1.1954704307362007E-2</v>
      </c>
    </row>
    <row r="2953" spans="2:17" x14ac:dyDescent="0.2">
      <c r="B2953" s="39" t="s">
        <v>42</v>
      </c>
      <c r="D2953" s="42">
        <f>_xll.qlCalendarAdvance(Calendar,$D2952,B2953,"f",FALSE)</f>
        <v>60087</v>
      </c>
      <c r="E2953" s="177">
        <f>_xll.qlInterestRateIndexValueDate(IndexON,D2953)</f>
        <v>60087</v>
      </c>
      <c r="F2953" s="193">
        <f>IFERROR(_xll.qlIndexFixing(IndexON,D2953,TRUE,_xll.ohTrigger(RecalcTrigger,TriggerON)),NA())</f>
        <v>1.1759726825628647E-2</v>
      </c>
      <c r="H2953" s="42">
        <f>_xll.qlCalendarAdvance(Calendar,$H2952,B2953,"f",FALSE)</f>
        <v>60087</v>
      </c>
      <c r="I2953" s="177">
        <f>_xll.qlInterestRateIndexValueDate(Index1M,$H2953)</f>
        <v>60091</v>
      </c>
      <c r="J2953" s="182">
        <f>IFERROR(_xll.qlIndexFixing(Index1M,$H2953,TRUE,_xll.ohTrigger(RecalcTrigger,Trigger1M)),NA())</f>
        <v>1.1538586017289002E-2</v>
      </c>
      <c r="K2953" s="44">
        <f>IFERROR(_xll.qlIndexFixing(Index3M,H2953,TRUE,_xll.ohTrigger(RecalcTrigger,Trigger3M)),NA())</f>
        <v>1.1820819991304007E-2</v>
      </c>
      <c r="L2953" s="44">
        <f>IFERROR(_xll.qlIndexFixing(Index6M,$H2953,TRUE,_xll.ohTrigger(RecalcTrigger,Trigger6M)),NA())</f>
        <v>1.0026652847799574E-2</v>
      </c>
      <c r="M2953" s="183">
        <f>IFERROR(_xll.qlIndexFixing(Index1Y,$H2953,TRUE,_xll.ohTrigger(RecalcTrigger,Trigger1Y)),NA())</f>
        <v>1.2218049567841435E-2</v>
      </c>
      <c r="N2953" s="182">
        <f>IFERROR(_xll.qlIndexFixing(ONIndex1M,I2953,TRUE,_xll.ohTrigger(RecalcTrigger,Trigger1M)),NA())</f>
        <v>1.1525102820018063E-2</v>
      </c>
      <c r="O2953" s="44">
        <f>IFERROR(_xll.qlIndexFixing(ONIndex3M,I2953,TRUE,_xll.ohTrigger(RecalcTrigger,Trigger3M)),NA())</f>
        <v>1.1777070556053815E-2</v>
      </c>
      <c r="P2953" s="44">
        <f>IFERROR(_xll.qlIndexFixing(ONIndex6M,I2953,TRUE,_xll.ohTrigger(RecalcTrigger,Trigger6M)),NA())</f>
        <v>9.9025773259775463E-3</v>
      </c>
      <c r="Q2953" s="183">
        <f>IFERROR(_xll.qlIndexFixing(ONIndex1Y,I2953,TRUE,_xll.ohTrigger(RecalcTrigger,Trigger1Y)),NA())</f>
        <v>1.1960516811040378E-2</v>
      </c>
    </row>
    <row r="2954" spans="2:17" x14ac:dyDescent="0.2">
      <c r="B2954" s="39" t="s">
        <v>42</v>
      </c>
      <c r="D2954" s="42">
        <f>_xll.qlCalendarAdvance(Calendar,$D2953,B2954,"f",FALSE)</f>
        <v>60094</v>
      </c>
      <c r="E2954" s="177">
        <f>_xll.qlInterestRateIndexValueDate(IndexON,D2954)</f>
        <v>60094</v>
      </c>
      <c r="F2954" s="193">
        <f>IFERROR(_xll.qlIndexFixing(IndexON,D2954,TRUE,_xll.ohTrigger(RecalcTrigger,TriggerON)),NA())</f>
        <v>1.176585718352996E-2</v>
      </c>
      <c r="H2954" s="42">
        <f>_xll.qlCalendarAdvance(Calendar,$H2953,B2954,"f",FALSE)</f>
        <v>60094</v>
      </c>
      <c r="I2954" s="177">
        <f>_xll.qlInterestRateIndexValueDate(Index1M,$H2954)</f>
        <v>60098</v>
      </c>
      <c r="J2954" s="182">
        <f>IFERROR(_xll.qlIndexFixing(Index1M,$H2954,TRUE,_xll.ohTrigger(RecalcTrigger,Trigger1M)),NA())</f>
        <v>1.1542915109890816E-2</v>
      </c>
      <c r="K2954" s="44">
        <f>IFERROR(_xll.qlIndexFixing(Index3M,H2954,TRUE,_xll.ohTrigger(RecalcTrigger,Trigger3M)),NA())</f>
        <v>1.1825160008237669E-2</v>
      </c>
      <c r="L2954" s="44">
        <f>IFERROR(_xll.qlIndexFixing(Index6M,$H2954,TRUE,_xll.ohTrigger(RecalcTrigger,Trigger6M)),NA())</f>
        <v>1.0035311790733982E-2</v>
      </c>
      <c r="M2954" s="183">
        <f>IFERROR(_xll.qlIndexFixing(Index1Y,$H2954,TRUE,_xll.ohTrigger(RecalcTrigger,Trigger1Y)),NA())</f>
        <v>1.2225912365113886E-2</v>
      </c>
      <c r="N2954" s="182">
        <f>IFERROR(_xll.qlIndexFixing(ONIndex1M,I2954,TRUE,_xll.ohTrigger(RecalcTrigger,Trigger1M)),NA())</f>
        <v>1.1529334108058009E-2</v>
      </c>
      <c r="O2954" s="44">
        <f>IFERROR(_xll.qlIndexFixing(ONIndex3M,I2954,TRUE,_xll.ohTrigger(RecalcTrigger,Trigger3M)),NA())</f>
        <v>1.1781085810342873E-2</v>
      </c>
      <c r="P2954" s="44">
        <f>IFERROR(_xll.qlIndexFixing(ONIndex6M,I2954,TRUE,_xll.ohTrigger(RecalcTrigger,Trigger6M)),NA())</f>
        <v>9.9087205292835989E-3</v>
      </c>
      <c r="Q2954" s="183">
        <f>IFERROR(_xll.qlIndexFixing(ONIndex1Y,I2954,TRUE,_xll.ohTrigger(RecalcTrigger,Trigger1Y)),NA())</f>
        <v>1.1966400824316992E-2</v>
      </c>
    </row>
    <row r="2955" spans="2:17" x14ac:dyDescent="0.2">
      <c r="B2955" s="39" t="s">
        <v>42</v>
      </c>
      <c r="D2955" s="42">
        <f>_xll.qlCalendarAdvance(Calendar,$D2954,B2955,"f",FALSE)</f>
        <v>60101</v>
      </c>
      <c r="E2955" s="177">
        <f>_xll.qlInterestRateIndexValueDate(IndexON,D2955)</f>
        <v>60101</v>
      </c>
      <c r="F2955" s="193">
        <f>IFERROR(_xll.qlIndexFixing(IndexON,D2955,TRUE,_xll.ohTrigger(RecalcTrigger,TriggerON)),NA())</f>
        <v>1.1772047435840705E-2</v>
      </c>
      <c r="H2955" s="42">
        <f>_xll.qlCalendarAdvance(Calendar,$H2954,B2955,"f",FALSE)</f>
        <v>60101</v>
      </c>
      <c r="I2955" s="177">
        <f>_xll.qlInterestRateIndexValueDate(Index1M,$H2955)</f>
        <v>60105</v>
      </c>
      <c r="J2955" s="182">
        <f>IFERROR(_xll.qlIndexFixing(Index1M,$H2955,TRUE,_xll.ohTrigger(RecalcTrigger,Trigger1M)),NA())</f>
        <v>1.1547294743635516E-2</v>
      </c>
      <c r="K2955" s="44">
        <f>IFERROR(_xll.qlIndexFixing(Index3M,H2955,TRUE,_xll.ohTrigger(RecalcTrigger,Trigger3M)),NA())</f>
        <v>1.1829550523531606E-2</v>
      </c>
      <c r="L2955" s="44">
        <f>IFERROR(_xll.qlIndexFixing(Index6M,$H2955,TRUE,_xll.ohTrigger(RecalcTrigger,Trigger6M)),NA())</f>
        <v>1.0044166395856147E-2</v>
      </c>
      <c r="M2955" s="183">
        <f>IFERROR(_xll.qlIndexFixing(Index1Y,$H2955,TRUE,_xll.ohTrigger(RecalcTrigger,Trigger1Y)),NA())</f>
        <v>1.2233850222882895E-2</v>
      </c>
      <c r="N2955" s="182">
        <f>IFERROR(_xll.qlIndexFixing(ONIndex1M,I2955,TRUE,_xll.ohTrigger(RecalcTrigger,Trigger1M)),NA())</f>
        <v>1.1533615761969429E-2</v>
      </c>
      <c r="O2955" s="44">
        <f>IFERROR(_xll.qlIndexFixing(ONIndex3M,I2955,TRUE,_xll.ohTrigger(RecalcTrigger,Trigger3M)),NA())</f>
        <v>1.1785150993093296E-2</v>
      </c>
      <c r="P2955" s="44">
        <f>IFERROR(_xll.qlIndexFixing(ONIndex6M,I2955,TRUE,_xll.ohTrigger(RecalcTrigger,Trigger6M)),NA())</f>
        <v>9.9150547696957858E-3</v>
      </c>
      <c r="Q2955" s="183">
        <f>IFERROR(_xll.qlIndexFixing(ONIndex1Y,I2955,TRUE,_xll.ohTrigger(RecalcTrigger,Trigger1Y)),NA())</f>
        <v>1.1972356443195054E-2</v>
      </c>
    </row>
    <row r="2956" spans="2:17" x14ac:dyDescent="0.2">
      <c r="B2956" s="39" t="s">
        <v>42</v>
      </c>
      <c r="D2956" s="42">
        <f>_xll.qlCalendarAdvance(Calendar,$D2955,B2956,"f",FALSE)</f>
        <v>60108</v>
      </c>
      <c r="E2956" s="177">
        <f>_xll.qlInterestRateIndexValueDate(IndexON,D2956)</f>
        <v>60108</v>
      </c>
      <c r="F2956" s="193">
        <f>IFERROR(_xll.qlIndexFixing(IndexON,D2956,TRUE,_xll.ohTrigger(RecalcTrigger,TriggerON)),NA())</f>
        <v>1.1778297661937387E-2</v>
      </c>
      <c r="H2956" s="42">
        <f>_xll.qlCalendarAdvance(Calendar,$H2955,B2956,"f",FALSE)</f>
        <v>60108</v>
      </c>
      <c r="I2956" s="177">
        <f>_xll.qlInterestRateIndexValueDate(Index1M,$H2956)</f>
        <v>60112</v>
      </c>
      <c r="J2956" s="182">
        <f>IFERROR(_xll.qlIndexFixing(Index1M,$H2956,TRUE,_xll.ohTrigger(RecalcTrigger,Trigger1M)),NA())</f>
        <v>1.1551724986027809E-2</v>
      </c>
      <c r="K2956" s="44">
        <f>IFERROR(_xll.qlIndexFixing(Index3M,H2956,TRUE,_xll.ohTrigger(RecalcTrigger,Trigger3M)),NA())</f>
        <v>1.1833991604256515E-2</v>
      </c>
      <c r="L2956" s="44">
        <f>IFERROR(_xll.qlIndexFixing(Index6M,$H2956,TRUE,_xll.ohTrigger(RecalcTrigger,Trigger6M)),NA())</f>
        <v>1.0053216948294946E-2</v>
      </c>
      <c r="M2956" s="183">
        <f>IFERROR(_xll.qlIndexFixing(Index1Y,$H2956,TRUE,_xll.ohTrigger(RecalcTrigger,Trigger1Y)),NA())</f>
        <v>1.2241863240440654E-2</v>
      </c>
      <c r="N2956" s="182">
        <f>IFERROR(_xll.qlIndexFixing(ONIndex1M,I2956,TRUE,_xll.ohTrigger(RecalcTrigger,Trigger1M)),NA())</f>
        <v>1.1537947849058483E-2</v>
      </c>
      <c r="O2956" s="44">
        <f>IFERROR(_xll.qlIndexFixing(ONIndex3M,I2956,TRUE,_xll.ohTrigger(RecalcTrigger,Trigger3M)),NA())</f>
        <v>1.1789266171131629E-2</v>
      </c>
      <c r="P2956" s="44">
        <f>IFERROR(_xll.qlIndexFixing(ONIndex6M,I2956,TRUE,_xll.ohTrigger(RecalcTrigger,Trigger6M)),NA())</f>
        <v>9.9215803280294779E-3</v>
      </c>
      <c r="Q2956" s="183">
        <f>IFERROR(_xll.qlIndexFixing(ONIndex1Y,I2956,TRUE,_xll.ohTrigger(RecalcTrigger,Trigger1Y)),NA())</f>
        <v>1.1978383764157385E-2</v>
      </c>
    </row>
    <row r="2957" spans="2:17" x14ac:dyDescent="0.2">
      <c r="B2957" s="39" t="s">
        <v>42</v>
      </c>
      <c r="D2957" s="42">
        <f>_xll.qlCalendarAdvance(Calendar,$D2956,B2957,"f",FALSE)</f>
        <v>60115</v>
      </c>
      <c r="E2957" s="177">
        <f>_xll.qlInterestRateIndexValueDate(IndexON,D2957)</f>
        <v>60115</v>
      </c>
      <c r="F2957" s="193">
        <f>IFERROR(_xll.qlIndexFixing(IndexON,D2957,TRUE,_xll.ohTrigger(RecalcTrigger,TriggerON)),NA())</f>
        <v>1.1784607941143221E-2</v>
      </c>
      <c r="H2957" s="42">
        <f>_xll.qlCalendarAdvance(Calendar,$H2956,B2957,"f",FALSE)</f>
        <v>60115</v>
      </c>
      <c r="I2957" s="177">
        <f>_xll.qlInterestRateIndexValueDate(Index1M,$H2957)</f>
        <v>60119</v>
      </c>
      <c r="J2957" s="182">
        <f>IFERROR(_xll.qlIndexFixing(Index1M,$H2957,TRUE,_xll.ohTrigger(RecalcTrigger,Trigger1M)),NA())</f>
        <v>1.1556205904562095E-2</v>
      </c>
      <c r="K2957" s="44">
        <f>IFERROR(_xll.qlIndexFixing(Index3M,H2957,TRUE,_xll.ohTrigger(RecalcTrigger,Trigger3M)),NA())</f>
        <v>1.1838483317485701E-2</v>
      </c>
      <c r="L2957" s="44">
        <f>IFERROR(_xll.qlIndexFixing(Index6M,$H2957,TRUE,_xll.ohTrigger(RecalcTrigger,Trigger6M)),NA())</f>
        <v>1.0062463733241378E-2</v>
      </c>
      <c r="M2957" s="183">
        <f>IFERROR(_xll.qlIndexFixing(Index1Y,$H2957,TRUE,_xll.ohTrigger(RecalcTrigger,Trigger1Y)),NA())</f>
        <v>1.224995151709928E-2</v>
      </c>
      <c r="N2957" s="182">
        <f>IFERROR(_xll.qlIndexFixing(ONIndex1M,I2957,TRUE,_xll.ohTrigger(RecalcTrigger,Trigger1M)),NA())</f>
        <v>1.1542330436791204E-2</v>
      </c>
      <c r="O2957" s="44">
        <f>IFERROR(_xll.qlIndexFixing(ONIndex3M,I2957,TRUE,_xll.ohTrigger(RecalcTrigger,Trigger3M)),NA())</f>
        <v>1.1793431411124544E-2</v>
      </c>
      <c r="P2957" s="44">
        <f>IFERROR(_xll.qlIndexFixing(ONIndex6M,I2957,TRUE,_xll.ohTrigger(RecalcTrigger,Trigger6M)),NA())</f>
        <v>9.9282974853398542E-3</v>
      </c>
      <c r="Q2957" s="183">
        <f>IFERROR(_xll.qlIndexFixing(ONIndex1Y,I2957,TRUE,_xll.ohTrigger(RecalcTrigger,Trigger1Y)),NA())</f>
        <v>1.1984482883367065E-2</v>
      </c>
    </row>
    <row r="2958" spans="2:17" x14ac:dyDescent="0.2">
      <c r="B2958" s="39" t="s">
        <v>42</v>
      </c>
      <c r="D2958" s="42">
        <f>_xll.qlCalendarAdvance(Calendar,$D2957,B2958,"f",FALSE)</f>
        <v>60122</v>
      </c>
      <c r="E2958" s="177">
        <f>_xll.qlInterestRateIndexValueDate(IndexON,D2958)</f>
        <v>60122</v>
      </c>
      <c r="F2958" s="193">
        <f>IFERROR(_xll.qlIndexFixing(IndexON,D2958,TRUE,_xll.ohTrigger(RecalcTrigger,TriggerON)),NA())</f>
        <v>1.1790978352808068E-2</v>
      </c>
      <c r="H2958" s="42">
        <f>_xll.qlCalendarAdvance(Calendar,$H2957,B2958,"f",FALSE)</f>
        <v>60122</v>
      </c>
      <c r="I2958" s="177">
        <f>_xll.qlInterestRateIndexValueDate(Index1M,$H2958)</f>
        <v>60126</v>
      </c>
      <c r="J2958" s="182">
        <f>IFERROR(_xll.qlIndexFixing(Index1M,$H2958,TRUE,_xll.ohTrigger(RecalcTrigger,Trigger1M)),NA())</f>
        <v>1.1560737566737929E-2</v>
      </c>
      <c r="K2958" s="44">
        <f>IFERROR(_xll.qlIndexFixing(Index3M,H2958,TRUE,_xll.ohTrigger(RecalcTrigger,Trigger3M)),NA())</f>
        <v>1.1843025730294205E-2</v>
      </c>
      <c r="L2958" s="44">
        <f>IFERROR(_xll.qlIndexFixing(Index6M,$H2958,TRUE,_xll.ohTrigger(RecalcTrigger,Trigger6M)),NA())</f>
        <v>1.0071907035955088E-2</v>
      </c>
      <c r="M2958" s="183">
        <f>IFERROR(_xll.qlIndexFixing(Index1Y,$H2958,TRUE,_xll.ohTrigger(RecalcTrigger,Trigger1Y)),NA())</f>
        <v>1.2258115152191044E-2</v>
      </c>
      <c r="N2958" s="182">
        <f>IFERROR(_xll.qlIndexFixing(ONIndex1M,I2958,TRUE,_xll.ohTrigger(RecalcTrigger,Trigger1M)),NA())</f>
        <v>1.1546763592633624E-2</v>
      </c>
      <c r="O2958" s="44">
        <f>IFERROR(_xll.qlIndexFixing(ONIndex3M,I2958,TRUE,_xll.ohTrigger(RecalcTrigger,Trigger3M)),NA())</f>
        <v>1.1797646779818649E-2</v>
      </c>
      <c r="P2958" s="44">
        <f>IFERROR(_xll.qlIndexFixing(ONIndex6M,I2958,TRUE,_xll.ohTrigger(RecalcTrigger,Trigger6M)),NA())</f>
        <v>9.9352065230817743E-3</v>
      </c>
      <c r="Q2958" s="183">
        <f>IFERROR(_xll.qlIndexFixing(ONIndex1Y,I2958,TRUE,_xll.ohTrigger(RecalcTrigger,Trigger1Y)),NA())</f>
        <v>1.1990653897306913E-2</v>
      </c>
    </row>
    <row r="2959" spans="2:17" x14ac:dyDescent="0.2">
      <c r="B2959" s="39" t="s">
        <v>42</v>
      </c>
      <c r="D2959" s="42">
        <f>_xll.qlCalendarAdvance(Calendar,$D2958,B2959,"f",FALSE)</f>
        <v>60129</v>
      </c>
      <c r="E2959" s="177">
        <f>_xll.qlInterestRateIndexValueDate(IndexON,D2959)</f>
        <v>60129</v>
      </c>
      <c r="F2959" s="193">
        <f>IFERROR(_xll.qlIndexFixing(IndexON,D2959,TRUE,_xll.ohTrigger(RecalcTrigger,TriggerON)),NA())</f>
        <v>1.1797408976335078E-2</v>
      </c>
      <c r="H2959" s="42">
        <f>_xll.qlCalendarAdvance(Calendar,$H2958,B2959,"f",FALSE)</f>
        <v>60129</v>
      </c>
      <c r="I2959" s="177">
        <f>_xll.qlInterestRateIndexValueDate(Index1M,$H2959)</f>
        <v>60133</v>
      </c>
      <c r="J2959" s="182">
        <f>IFERROR(_xll.qlIndexFixing(Index1M,$H2959,TRUE,_xll.ohTrigger(RecalcTrigger,Trigger1M)),NA())</f>
        <v>1.1565320040057442E-2</v>
      </c>
      <c r="K2959" s="44">
        <f>IFERROR(_xll.qlIndexFixing(Index3M,H2959,TRUE,_xll.ohTrigger(RecalcTrigger,Trigger3M)),NA())</f>
        <v>1.1847618909761411E-2</v>
      </c>
      <c r="L2959" s="44">
        <f>IFERROR(_xll.qlIndexFixing(Index6M,$H2959,TRUE,_xll.ohTrigger(RecalcTrigger,Trigger6M)),NA())</f>
        <v>1.0081547141755668E-2</v>
      </c>
      <c r="M2959" s="183">
        <f>IFERROR(_xll.qlIndexFixing(Index1Y,$H2959,TRUE,_xll.ohTrigger(RecalcTrigger,Trigger1Y)),NA())</f>
        <v>1.2266354245068802E-2</v>
      </c>
      <c r="N2959" s="182">
        <f>IFERROR(_xll.qlIndexFixing(ONIndex1M,I2959,TRUE,_xll.ohTrigger(RecalcTrigger,Trigger1M)),NA())</f>
        <v>1.1551247383652097E-2</v>
      </c>
      <c r="O2959" s="44">
        <f>IFERROR(_xll.qlIndexFixing(ONIndex3M,I2959,TRUE,_xll.ohTrigger(RecalcTrigger,Trigger3M)),NA())</f>
        <v>1.1801912343880616E-2</v>
      </c>
      <c r="P2959" s="44">
        <f>IFERROR(_xll.qlIndexFixing(ONIndex6M,I2959,TRUE,_xll.ohTrigger(RecalcTrigger,Trigger6M)),NA())</f>
        <v>9.9423077218308009E-3</v>
      </c>
      <c r="Q2959" s="183">
        <f>IFERROR(_xll.qlIndexFixing(ONIndex1Y,I2959,TRUE,_xll.ohTrigger(RecalcTrigger,Trigger1Y)),NA())</f>
        <v>1.1996896902219945E-2</v>
      </c>
    </row>
    <row r="2960" spans="2:17" x14ac:dyDescent="0.2">
      <c r="B2960" s="39" t="s">
        <v>42</v>
      </c>
      <c r="D2960" s="42">
        <f>_xll.qlCalendarAdvance(Calendar,$D2959,B2960,"f",FALSE)</f>
        <v>60136</v>
      </c>
      <c r="E2960" s="177">
        <f>_xll.qlInterestRateIndexValueDate(IndexON,D2960)</f>
        <v>60136</v>
      </c>
      <c r="F2960" s="193">
        <f>IFERROR(_xll.qlIndexFixing(IndexON,D2960,TRUE,_xll.ohTrigger(RecalcTrigger,TriggerON)),NA())</f>
        <v>1.1803899891047465E-2</v>
      </c>
      <c r="H2960" s="42">
        <f>_xll.qlCalendarAdvance(Calendar,$H2959,B2960,"f",FALSE)</f>
        <v>60136</v>
      </c>
      <c r="I2960" s="177">
        <f>_xll.qlInterestRateIndexValueDate(Index1M,$H2960)</f>
        <v>60140</v>
      </c>
      <c r="J2960" s="182">
        <f>IFERROR(_xll.qlIndexFixing(Index1M,$H2960,TRUE,_xll.ohTrigger(RecalcTrigger,Trigger1M)),NA())</f>
        <v>1.156995339202019E-2</v>
      </c>
      <c r="K2960" s="44">
        <f>IFERROR(_xll.qlIndexFixing(Index3M,H2960,TRUE,_xll.ohTrigger(RecalcTrigger,Trigger3M)),NA())</f>
        <v>1.1852262922966707E-2</v>
      </c>
      <c r="L2960" s="44">
        <f>IFERROR(_xll.qlIndexFixing(Index6M,$H2960,TRUE,_xll.ohTrigger(RecalcTrigger,Trigger6M)),NA())</f>
        <v>1.0091384336030485E-2</v>
      </c>
      <c r="M2960" s="183">
        <f>IFERROR(_xll.qlIndexFixing(Index1Y,$H2960,TRUE,_xll.ohTrigger(RecalcTrigger,Trigger1Y)),NA())</f>
        <v>1.2274668895105555E-2</v>
      </c>
      <c r="N2960" s="182">
        <f>IFERROR(_xll.qlIndexFixing(ONIndex1M,I2960,TRUE,_xll.ohTrigger(RecalcTrigger,Trigger1M)),NA())</f>
        <v>1.1555781877632398E-2</v>
      </c>
      <c r="O2960" s="44">
        <f>IFERROR(_xll.qlIndexFixing(ONIndex3M,I2960,TRUE,_xll.ohTrigger(RecalcTrigger,Trigger3M)),NA())</f>
        <v>1.1806228169977118E-2</v>
      </c>
      <c r="P2960" s="44">
        <f>IFERROR(_xll.qlIndexFixing(ONIndex6M,I2960,TRUE,_xll.ohTrigger(RecalcTrigger,Trigger6M)),NA())</f>
        <v>9.9496013628019853E-3</v>
      </c>
      <c r="Q2960" s="183">
        <f>IFERROR(_xll.qlIndexFixing(ONIndex1Y,I2960,TRUE,_xll.ohTrigger(RecalcTrigger,Trigger1Y)),NA())</f>
        <v>1.2003211994349172E-2</v>
      </c>
    </row>
    <row r="2961" spans="2:17" x14ac:dyDescent="0.2">
      <c r="B2961" s="39" t="s">
        <v>42</v>
      </c>
      <c r="D2961" s="42">
        <f>_xll.qlCalendarAdvance(Calendar,$D2960,B2961,"f",FALSE)</f>
        <v>60143</v>
      </c>
      <c r="E2961" s="177">
        <f>_xll.qlInterestRateIndexValueDate(IndexON,D2961)</f>
        <v>60143</v>
      </c>
      <c r="F2961" s="193">
        <f>IFERROR(_xll.qlIndexFixing(IndexON,D2961,TRUE,_xll.ohTrigger(RecalcTrigger,TriggerON)),NA())</f>
        <v>1.1810451176375025E-2</v>
      </c>
      <c r="H2961" s="42">
        <f>_xll.qlCalendarAdvance(Calendar,$H2960,B2961,"f",FALSE)</f>
        <v>60143</v>
      </c>
      <c r="I2961" s="177">
        <f>_xll.qlInterestRateIndexValueDate(Index1M,$H2961)</f>
        <v>60147</v>
      </c>
      <c r="J2961" s="182">
        <f>IFERROR(_xll.qlIndexFixing(Index1M,$H2961,TRUE,_xll.ohTrigger(RecalcTrigger,Trigger1M)),NA())</f>
        <v>1.1574112762780864E-2</v>
      </c>
      <c r="K2961" s="44">
        <f>IFERROR(_xll.qlIndexFixing(Index3M,H2961,TRUE,_xll.ohTrigger(RecalcTrigger,Trigger3M)),NA())</f>
        <v>1.1856417816980823E-2</v>
      </c>
      <c r="L2961" s="44">
        <f>IFERROR(_xll.qlIndexFixing(Index6M,$H2961,TRUE,_xll.ohTrigger(RecalcTrigger,Trigger6M)),NA())</f>
        <v>1.0098643847649504E-2</v>
      </c>
      <c r="M2961" s="183">
        <f>IFERROR(_xll.qlIndexFixing(Index1Y,$H2961,TRUE,_xll.ohTrigger(RecalcTrigger,Trigger1Y)),NA())</f>
        <v>1.2283059201694233E-2</v>
      </c>
      <c r="N2961" s="182">
        <f>IFERROR(_xll.qlIndexFixing(ONIndex1M,I2961,TRUE,_xll.ohTrigger(RecalcTrigger,Trigger1M)),NA())</f>
        <v>1.1560367141640882E-2</v>
      </c>
      <c r="O2961" s="44">
        <f>IFERROR(_xll.qlIndexFixing(ONIndex3M,I2961,TRUE,_xll.ohTrigger(RecalcTrigger,Trigger3M)),NA())</f>
        <v>1.1810594324854762E-2</v>
      </c>
      <c r="P2961" s="44">
        <f>IFERROR(_xll.qlIndexFixing(ONIndex6M,I2961,TRUE,_xll.ohTrigger(RecalcTrigger,Trigger6M)),NA())</f>
        <v>9.9570877272103786E-3</v>
      </c>
      <c r="Q2961" s="183">
        <f>IFERROR(_xll.qlIndexFixing(ONIndex1Y,I2961,TRUE,_xll.ohTrigger(RecalcTrigger,Trigger1Y)),NA())</f>
        <v>1.2009599270097482E-2</v>
      </c>
    </row>
    <row r="2962" spans="2:17" x14ac:dyDescent="0.2">
      <c r="B2962" s="39" t="s">
        <v>42</v>
      </c>
      <c r="D2962" s="42">
        <f>_xll.qlCalendarAdvance(Calendar,$D2961,B2962,"f",FALSE)</f>
        <v>60150</v>
      </c>
      <c r="E2962" s="177">
        <f>_xll.qlInterestRateIndexValueDate(IndexON,D2962)</f>
        <v>60150</v>
      </c>
      <c r="F2962" s="193">
        <f>IFERROR(_xll.qlIndexFixing(IndexON,D2962,TRUE,_xll.ohTrigger(RecalcTrigger,TriggerON)),NA())</f>
        <v>1.1817062911587684E-2</v>
      </c>
      <c r="H2962" s="42">
        <f>_xll.qlCalendarAdvance(Calendar,$H2961,B2962,"f",FALSE)</f>
        <v>60150</v>
      </c>
      <c r="I2962" s="177">
        <f>_xll.qlInterestRateIndexValueDate(Index1M,$H2962)</f>
        <v>60154</v>
      </c>
      <c r="J2962" s="182">
        <f>IFERROR(_xll.qlIndexFixing(Index1M,$H2962,TRUE,_xll.ohTrigger(RecalcTrigger,Trigger1M)),NA())</f>
        <v>1.1578844272887245E-2</v>
      </c>
      <c r="K2962" s="44">
        <f>IFERROR(_xll.qlIndexFixing(Index3M,H2962,TRUE,_xll.ohTrigger(RecalcTrigger,Trigger3M)),NA())</f>
        <v>1.1861159889724972E-2</v>
      </c>
      <c r="L2962" s="44">
        <f>IFERROR(_xll.qlIndexFixing(Index6M,$H2962,TRUE,_xll.ohTrigger(RecalcTrigger,Trigger6M)),NA())</f>
        <v>1.0108832575932229E-2</v>
      </c>
      <c r="M2962" s="183">
        <f>IFERROR(_xll.qlIndexFixing(Index1Y,$H2962,TRUE,_xll.ohTrigger(RecalcTrigger,Trigger1Y)),NA())</f>
        <v>1.2291525264249016E-2</v>
      </c>
      <c r="N2962" s="182">
        <f>IFERROR(_xll.qlIndexFixing(ONIndex1M,I2962,TRUE,_xll.ohTrigger(RecalcTrigger,Trigger1M)),NA())</f>
        <v>1.1565003243223515E-2</v>
      </c>
      <c r="O2962" s="44">
        <f>IFERROR(_xll.qlIndexFixing(ONIndex3M,I2962,TRUE,_xll.ohTrigger(RecalcTrigger,Trigger3M)),NA())</f>
        <v>1.1815010875260157E-2</v>
      </c>
      <c r="P2962" s="44">
        <f>IFERROR(_xll.qlIndexFixing(ONIndex6M,I2962,TRUE,_xll.ohTrigger(RecalcTrigger,Trigger6M)),NA())</f>
        <v>9.9647670958713519E-3</v>
      </c>
      <c r="Q2962" s="183">
        <f>IFERROR(_xll.qlIndexFixing(ONIndex1Y,I2962,TRUE,_xll.ohTrigger(RecalcTrigger,Trigger1Y)),NA())</f>
        <v>1.2016058825867759E-2</v>
      </c>
    </row>
    <row r="2963" spans="2:17" x14ac:dyDescent="0.2">
      <c r="B2963" s="39" t="s">
        <v>42</v>
      </c>
      <c r="D2963" s="42">
        <f>_xll.qlCalendarAdvance(Calendar,$D2962,B2963,"f",FALSE)</f>
        <v>60157</v>
      </c>
      <c r="E2963" s="177">
        <f>_xll.qlInterestRateIndexValueDate(IndexON,D2963)</f>
        <v>60157</v>
      </c>
      <c r="F2963" s="193">
        <f>IFERROR(_xll.qlIndexFixing(IndexON,D2963,TRUE,_xll.ohTrigger(RecalcTrigger,TriggerON)),NA())</f>
        <v>1.1823735176115235E-2</v>
      </c>
      <c r="H2963" s="42">
        <f>_xll.qlCalendarAdvance(Calendar,$H2962,B2963,"f",FALSE)</f>
        <v>60157</v>
      </c>
      <c r="I2963" s="177">
        <f>_xll.qlInterestRateIndexValueDate(Index1M,$H2963)</f>
        <v>60161</v>
      </c>
      <c r="J2963" s="182">
        <f>IFERROR(_xll.qlIndexFixing(Index1M,$H2963,TRUE,_xll.ohTrigger(RecalcTrigger,Trigger1M)),NA())</f>
        <v>1.1583626857620821E-2</v>
      </c>
      <c r="K2963" s="44">
        <f>IFERROR(_xll.qlIndexFixing(Index3M,H2963,TRUE,_xll.ohTrigger(RecalcTrigger,Trigger3M)),NA())</f>
        <v>1.1865952990928821E-2</v>
      </c>
      <c r="L2963" s="44">
        <f>IFERROR(_xll.qlIndexFixing(Index6M,$H2963,TRUE,_xll.ohTrigger(RecalcTrigger,Trigger6M)),NA())</f>
        <v>1.0119219170508911E-2</v>
      </c>
      <c r="M2963" s="183">
        <f>IFERROR(_xll.qlIndexFixing(Index1Y,$H2963,TRUE,_xll.ohTrigger(RecalcTrigger,Trigger1Y)),NA())</f>
        <v>1.2300067182204225E-2</v>
      </c>
      <c r="N2963" s="182">
        <f>IFERROR(_xll.qlIndexFixing(ONIndex1M,I2963,TRUE,_xll.ohTrigger(RecalcTrigger,Trigger1M)),NA())</f>
        <v>1.1569690249606523E-2</v>
      </c>
      <c r="O2963" s="44">
        <f>IFERROR(_xll.qlIndexFixing(ONIndex3M,I2963,TRUE,_xll.ohTrigger(RecalcTrigger,Trigger3M)),NA())</f>
        <v>1.1819477887780039E-2</v>
      </c>
      <c r="P2963" s="44">
        <f>IFERROR(_xll.qlIndexFixing(ONIndex6M,I2963,TRUE,_xll.ohTrigger(RecalcTrigger,Trigger6M)),NA())</f>
        <v>9.9726397501598285E-3</v>
      </c>
      <c r="Q2963" s="183">
        <f>IFERROR(_xll.qlIndexFixing(ONIndex1Y,I2963,TRUE,_xll.ohTrigger(RecalcTrigger,Trigger1Y)),NA())</f>
        <v>1.2022590757743146E-2</v>
      </c>
    </row>
    <row r="2964" spans="2:17" x14ac:dyDescent="0.2">
      <c r="B2964" s="39" t="s">
        <v>42</v>
      </c>
      <c r="D2964" s="42">
        <f>_xll.qlCalendarAdvance(Calendar,$D2963,B2964,"f",FALSE)</f>
        <v>60164</v>
      </c>
      <c r="E2964" s="177">
        <f>_xll.qlInterestRateIndexValueDate(IndexON,D2964)</f>
        <v>60164</v>
      </c>
      <c r="F2964" s="193">
        <f>IFERROR(_xll.qlIndexFixing(IndexON,D2964,TRUE,_xll.ohTrigger(RecalcTrigger,TriggerON)),NA())</f>
        <v>1.183046804925425E-2</v>
      </c>
      <c r="H2964" s="42">
        <f>_xll.qlCalendarAdvance(Calendar,$H2963,B2964,"f",FALSE)</f>
        <v>60164</v>
      </c>
      <c r="I2964" s="177">
        <f>_xll.qlInterestRateIndexValueDate(Index1M,$H2964)</f>
        <v>60168</v>
      </c>
      <c r="J2964" s="182">
        <f>IFERROR(_xll.qlIndexFixing(Index1M,$H2964,TRUE,_xll.ohTrigger(RecalcTrigger,Trigger1M)),NA())</f>
        <v>1.1588460584474269E-2</v>
      </c>
      <c r="K2964" s="44">
        <f>IFERROR(_xll.qlIndexFixing(Index3M,H2964,TRUE,_xll.ohTrigger(RecalcTrigger,Trigger3M)),NA())</f>
        <v>1.1870797187678047E-2</v>
      </c>
      <c r="L2964" s="44">
        <f>IFERROR(_xll.qlIndexFixing(Index6M,$H2964,TRUE,_xll.ohTrigger(RecalcTrigger,Trigger6M)),NA())</f>
        <v>1.0129803916938971E-2</v>
      </c>
      <c r="M2964" s="183">
        <f>IFERROR(_xll.qlIndexFixing(Index1Y,$H2964,TRUE,_xll.ohTrigger(RecalcTrigger,Trigger1Y)),NA())</f>
        <v>1.2308685055014552E-2</v>
      </c>
      <c r="N2964" s="182">
        <f>IFERROR(_xll.qlIndexFixing(ONIndex1M,I2964,TRUE,_xll.ohTrigger(RecalcTrigger,Trigger1M)),NA())</f>
        <v>1.1574428228335876E-2</v>
      </c>
      <c r="O2964" s="44">
        <f>IFERROR(_xll.qlIndexFixing(ONIndex3M,I2964,TRUE,_xll.ohTrigger(RecalcTrigger,Trigger3M)),NA())</f>
        <v>1.1823995429240952E-2</v>
      </c>
      <c r="P2964" s="44">
        <f>IFERROR(_xll.qlIndexFixing(ONIndex6M,I2964,TRUE,_xll.ohTrigger(RecalcTrigger,Trigger6M)),NA())</f>
        <v>9.9807059708911794E-3</v>
      </c>
      <c r="Q2964" s="183">
        <f>IFERROR(_xll.qlIndexFixing(ONIndex1Y,I2964,TRUE,_xll.ohTrigger(RecalcTrigger,Trigger1Y)),NA())</f>
        <v>1.2029195162126527E-2</v>
      </c>
    </row>
    <row r="2965" spans="2:17" x14ac:dyDescent="0.2">
      <c r="B2965" s="39" t="s">
        <v>42</v>
      </c>
      <c r="D2965" s="42">
        <f>_xll.qlCalendarAdvance(Calendar,$D2964,B2965,"f",FALSE)</f>
        <v>60171</v>
      </c>
      <c r="E2965" s="177">
        <f>_xll.qlInterestRateIndexValueDate(IndexON,D2965)</f>
        <v>60171</v>
      </c>
      <c r="F2965" s="193">
        <f>IFERROR(_xll.qlIndexFixing(IndexON,D2965,TRUE,_xll.ohTrigger(RecalcTrigger,TriggerON)),NA())</f>
        <v>1.1837261610407879E-2</v>
      </c>
      <c r="H2965" s="42">
        <f>_xll.qlCalendarAdvance(Calendar,$H2964,B2965,"f",FALSE)</f>
        <v>60171</v>
      </c>
      <c r="I2965" s="177">
        <f>_xll.qlInterestRateIndexValueDate(Index1M,$H2965)</f>
        <v>60175</v>
      </c>
      <c r="J2965" s="182">
        <f>IFERROR(_xll.qlIndexFixing(Index1M,$H2965,TRUE,_xll.ohTrigger(RecalcTrigger,Trigger1M)),NA())</f>
        <v>1.1593885694077714E-2</v>
      </c>
      <c r="K2965" s="44">
        <f>IFERROR(_xll.qlIndexFixing(Index3M,H2965,TRUE,_xll.ohTrigger(RecalcTrigger,Trigger3M)),NA())</f>
        <v>1.1876247843041973E-2</v>
      </c>
      <c r="L2965" s="44">
        <f>IFERROR(_xll.qlIndexFixing(Index6M,$H2965,TRUE,_xll.ohTrigger(RecalcTrigger,Trigger6M)),NA())</f>
        <v>1.0141568861961244E-2</v>
      </c>
      <c r="M2965" s="183">
        <f>IFERROR(_xll.qlIndexFixing(Index1Y,$H2965,TRUE,_xll.ohTrigger(RecalcTrigger,Trigger1Y)),NA())</f>
        <v>1.231735370750627E-2</v>
      </c>
      <c r="N2965" s="182">
        <f>IFERROR(_xll.qlIndexFixing(ONIndex1M,I2965,TRUE,_xll.ohTrigger(RecalcTrigger,Trigger1M)),NA())</f>
        <v>1.1579217246717732E-2</v>
      </c>
      <c r="O2965" s="44">
        <f>IFERROR(_xll.qlIndexFixing(ONIndex3M,I2965,TRUE,_xll.ohTrigger(RecalcTrigger,Trigger3M)),NA())</f>
        <v>1.1828563566309569E-2</v>
      </c>
      <c r="P2965" s="44">
        <f>IFERROR(_xll.qlIndexFixing(ONIndex6M,I2965,TRUE,_xll.ohTrigger(RecalcTrigger,Trigger6M)),NA())</f>
        <v>9.9889660392005197E-3</v>
      </c>
      <c r="Q2965" s="183">
        <f>IFERROR(_xll.qlIndexFixing(ONIndex1Y,I2965,TRUE,_xll.ohTrigger(RecalcTrigger,Trigger1Y)),NA())</f>
        <v>1.2035872135500725E-2</v>
      </c>
    </row>
    <row r="2966" spans="2:17" x14ac:dyDescent="0.2">
      <c r="B2966" s="39" t="s">
        <v>42</v>
      </c>
      <c r="D2966" s="42">
        <f>_xll.qlCalendarAdvance(Calendar,$D2965,B2966,"f",FALSE)</f>
        <v>60178</v>
      </c>
      <c r="E2966" s="177">
        <f>_xll.qlInterestRateIndexValueDate(IndexON,D2966)</f>
        <v>60178</v>
      </c>
      <c r="F2966" s="193">
        <f>IFERROR(_xll.qlIndexFixing(IndexON,D2966,TRUE,_xll.ohTrigger(RecalcTrigger,TriggerON)),NA())</f>
        <v>1.1844115938925981E-2</v>
      </c>
      <c r="H2966" s="42">
        <f>_xll.qlCalendarAdvance(Calendar,$H2965,B2966,"f",FALSE)</f>
        <v>60178</v>
      </c>
      <c r="I2966" s="177">
        <f>_xll.qlInterestRateIndexValueDate(Index1M,$H2966)</f>
        <v>60182</v>
      </c>
      <c r="J2966" s="182">
        <f>IFERROR(_xll.qlIndexFixing(Index1M,$H2966,TRUE,_xll.ohTrigger(RecalcTrigger,Trigger1M)),NA())</f>
        <v>1.1598825735462706E-2</v>
      </c>
      <c r="K2966" s="44">
        <f>IFERROR(_xll.qlIndexFixing(Index3M,H2966,TRUE,_xll.ohTrigger(RecalcTrigger,Trigger3M)),NA())</f>
        <v>1.1881198267493209E-2</v>
      </c>
      <c r="L2966" s="44">
        <f>IFERROR(_xll.qlIndexFixing(Index6M,$H2966,TRUE,_xll.ohTrigger(RecalcTrigger,Trigger6M)),NA())</f>
        <v>1.0152565371158096E-2</v>
      </c>
      <c r="M2966" s="183">
        <f>IFERROR(_xll.qlIndexFixing(Index1Y,$H2966,TRUE,_xll.ohTrigger(RecalcTrigger,Trigger1Y)),NA())</f>
        <v>1.2326029465225518E-2</v>
      </c>
      <c r="N2966" s="182">
        <f>IFERROR(_xll.qlIndexFixing(ONIndex1M,I2966,TRUE,_xll.ohTrigger(RecalcTrigger,Trigger1M)),NA())</f>
        <v>1.158405737213819E-2</v>
      </c>
      <c r="O2966" s="44">
        <f>IFERROR(_xll.qlIndexFixing(ONIndex3M,I2966,TRUE,_xll.ohTrigger(RecalcTrigger,Trigger3M)),NA())</f>
        <v>1.1833182365732497E-2</v>
      </c>
      <c r="P2966" s="44">
        <f>IFERROR(_xll.qlIndexFixing(ONIndex6M,I2966,TRUE,_xll.ohTrigger(RecalcTrigger,Trigger6M)),NA())</f>
        <v>9.9974202361430287E-3</v>
      </c>
      <c r="Q2966" s="183">
        <f>IFERROR(_xll.qlIndexFixing(ONIndex1Y,I2966,TRUE,_xll.ohTrigger(RecalcTrigger,Trigger1Y)),NA())</f>
        <v>1.2042621774028817E-2</v>
      </c>
    </row>
    <row r="2967" spans="2:17" x14ac:dyDescent="0.2">
      <c r="B2967" s="39" t="s">
        <v>42</v>
      </c>
      <c r="D2967" s="42">
        <f>_xll.qlCalendarAdvance(Calendar,$D2966,B2967,"f",FALSE)</f>
        <v>60185</v>
      </c>
      <c r="E2967" s="177">
        <f>_xll.qlInterestRateIndexValueDate(IndexON,D2967)</f>
        <v>60185</v>
      </c>
      <c r="F2967" s="193">
        <f>IFERROR(_xll.qlIndexFixing(IndexON,D2967,TRUE,_xll.ohTrigger(RecalcTrigger,TriggerON)),NA())</f>
        <v>1.1851031114131771E-2</v>
      </c>
      <c r="H2967" s="42">
        <f>_xll.qlCalendarAdvance(Calendar,$H2966,B2967,"f",FALSE)</f>
        <v>60185</v>
      </c>
      <c r="I2967" s="177">
        <f>_xll.qlInterestRateIndexValueDate(Index1M,$H2967)</f>
        <v>60189</v>
      </c>
      <c r="J2967" s="182">
        <f>IFERROR(_xll.qlIndexFixing(Index1M,$H2967,TRUE,_xll.ohTrigger(RecalcTrigger,Trigger1M)),NA())</f>
        <v>1.1603817128018756E-2</v>
      </c>
      <c r="K2967" s="44">
        <f>IFERROR(_xll.qlIndexFixing(Index3M,H2967,TRUE,_xll.ohTrigger(RecalcTrigger,Trigger3M)),NA())</f>
        <v>1.1886199995309479E-2</v>
      </c>
      <c r="L2967" s="44">
        <f>IFERROR(_xll.qlIndexFixing(Index6M,$H2967,TRUE,_xll.ohTrigger(RecalcTrigger,Trigger6M)),NA())</f>
        <v>1.0163760915629802E-2</v>
      </c>
      <c r="M2967" s="183">
        <f>IFERROR(_xll.qlIndexFixing(Index1Y,$H2967,TRUE,_xll.ohTrigger(RecalcTrigger,Trigger1Y)),NA())</f>
        <v>1.2334710081295858E-2</v>
      </c>
      <c r="N2967" s="182">
        <f>IFERROR(_xll.qlIndexFixing(ONIndex1M,I2967,TRUE,_xll.ohTrigger(RecalcTrigger,Trigger1M)),NA())</f>
        <v>1.158894867190341E-2</v>
      </c>
      <c r="O2967" s="44">
        <f>IFERROR(_xll.qlIndexFixing(ONIndex3M,I2967,TRUE,_xll.ohTrigger(RecalcTrigger,Trigger3M)),NA())</f>
        <v>1.183785189417641E-2</v>
      </c>
      <c r="P2967" s="44">
        <f>IFERROR(_xll.qlIndexFixing(ONIndex6M,I2967,TRUE,_xll.ohTrigger(RecalcTrigger,Trigger6M)),NA())</f>
        <v>1.0006068842853821E-2</v>
      </c>
      <c r="Q2967" s="183">
        <f>IFERROR(_xll.qlIndexFixing(ONIndex1Y,I2967,TRUE,_xll.ohTrigger(RecalcTrigger,Trigger1Y)),NA())</f>
        <v>1.2049444173953816E-2</v>
      </c>
    </row>
    <row r="2968" spans="2:17" x14ac:dyDescent="0.2">
      <c r="B2968" s="39" t="s">
        <v>42</v>
      </c>
      <c r="D2968" s="42">
        <f>_xll.qlCalendarAdvance(Calendar,$D2967,B2968,"f",FALSE)</f>
        <v>60192</v>
      </c>
      <c r="E2968" s="177">
        <f>_xll.qlInterestRateIndexValueDate(IndexON,D2968)</f>
        <v>60192</v>
      </c>
      <c r="F2968" s="193">
        <f>IFERROR(_xll.qlIndexFixing(IndexON,D2968,TRUE,_xll.ohTrigger(RecalcTrigger,TriggerON)),NA())</f>
        <v>1.1858007215428401E-2</v>
      </c>
      <c r="H2968" s="42">
        <f>_xll.qlCalendarAdvance(Calendar,$H2967,B2968,"f",FALSE)</f>
        <v>60192</v>
      </c>
      <c r="I2968" s="177">
        <f>_xll.qlInterestRateIndexValueDate(Index1M,$H2968)</f>
        <v>60196</v>
      </c>
      <c r="J2968" s="182">
        <f>IFERROR(_xll.qlIndexFixing(Index1M,$H2968,TRUE,_xll.ohTrigger(RecalcTrigger,Trigger1M)),NA())</f>
        <v>1.1608859939255731E-2</v>
      </c>
      <c r="K2968" s="44">
        <f>IFERROR(_xll.qlIndexFixing(Index3M,H2968,TRUE,_xll.ohTrigger(RecalcTrigger,Trigger3M)),NA())</f>
        <v>1.1891253093591023E-2</v>
      </c>
      <c r="L2968" s="44">
        <f>IFERROR(_xll.qlIndexFixing(Index6M,$H2968,TRUE,_xll.ohTrigger(RecalcTrigger,Trigger6M)),NA())</f>
        <v>1.0175155781226389E-2</v>
      </c>
      <c r="M2968" s="183">
        <f>IFERROR(_xll.qlIndexFixing(Index1Y,$H2968,TRUE,_xll.ohTrigger(RecalcTrigger,Trigger1Y)),NA())</f>
        <v>1.2343394002857092E-2</v>
      </c>
      <c r="N2968" s="182">
        <f>IFERROR(_xll.qlIndexFixing(ONIndex1M,I2968,TRUE,_xll.ohTrigger(RecalcTrigger,Trigger1M)),NA())</f>
        <v>1.1593891213479424E-2</v>
      </c>
      <c r="O2968" s="44">
        <f>IFERROR(_xll.qlIndexFixing(ONIndex3M,I2968,TRUE,_xll.ohTrigger(RecalcTrigger,Trigger3M)),NA())</f>
        <v>1.1842572218228042E-2</v>
      </c>
      <c r="P2968" s="44">
        <f>IFERROR(_xll.qlIndexFixing(ONIndex6M,I2968,TRUE,_xll.ohTrigger(RecalcTrigger,Trigger6M)),NA())</f>
        <v>1.0014912140308141E-2</v>
      </c>
      <c r="Q2968" s="183">
        <f>IFERROR(_xll.qlIndexFixing(ONIndex1Y,I2968,TRUE,_xll.ohTrigger(RecalcTrigger,Trigger1Y)),NA())</f>
        <v>1.2056339431678609E-2</v>
      </c>
    </row>
    <row r="2969" spans="2:17" x14ac:dyDescent="0.2">
      <c r="B2969" s="39" t="s">
        <v>42</v>
      </c>
      <c r="D2969" s="42">
        <f>_xll.qlCalendarAdvance(Calendar,$D2968,B2969,"f",FALSE)</f>
        <v>60199</v>
      </c>
      <c r="E2969" s="177">
        <f>_xll.qlInterestRateIndexValueDate(IndexON,D2969)</f>
        <v>60199</v>
      </c>
      <c r="F2969" s="193">
        <f>IFERROR(_xll.qlIndexFixing(IndexON,D2969,TRUE,_xll.ohTrigger(RecalcTrigger,TriggerON)),NA())</f>
        <v>1.1865044322219021E-2</v>
      </c>
      <c r="H2969" s="42">
        <f>_xll.qlCalendarAdvance(Calendar,$H2968,B2969,"f",FALSE)</f>
        <v>60199</v>
      </c>
      <c r="I2969" s="177">
        <f>_xll.qlInterestRateIndexValueDate(Index1M,$H2969)</f>
        <v>60203</v>
      </c>
      <c r="J2969" s="182">
        <f>IFERROR(_xll.qlIndexFixing(Index1M,$H2969,TRUE,_xll.ohTrigger(RecalcTrigger,Trigger1M)),NA())</f>
        <v>1.1613954236678343E-2</v>
      </c>
      <c r="K2969" s="44">
        <f>IFERROR(_xll.qlIndexFixing(Index3M,H2969,TRUE,_xll.ohTrigger(RecalcTrigger,Trigger3M)),NA())</f>
        <v>1.189635762943634E-2</v>
      </c>
      <c r="L2969" s="44">
        <f>IFERROR(_xll.qlIndexFixing(Index6M,$H2969,TRUE,_xll.ohTrigger(RecalcTrigger,Trigger6M)),NA())</f>
        <v>1.018675025386508E-2</v>
      </c>
      <c r="M2969" s="183">
        <f>IFERROR(_xll.qlIndexFixing(Index1Y,$H2969,TRUE,_xll.ohTrigger(RecalcTrigger,Trigger1Y)),NA())</f>
        <v>1.2352079674592469E-2</v>
      </c>
      <c r="N2969" s="182">
        <f>IFERROR(_xll.qlIndexFixing(ONIndex1M,I2969,TRUE,_xll.ohTrigger(RecalcTrigger,Trigger1M)),NA())</f>
        <v>1.1598885064252329E-2</v>
      </c>
      <c r="O2969" s="44">
        <f>IFERROR(_xll.qlIndexFixing(ONIndex3M,I2969,TRUE,_xll.ohTrigger(RecalcTrigger,Trigger3M)),NA())</f>
        <v>1.1847343404793875E-2</v>
      </c>
      <c r="P2969" s="44">
        <f>IFERROR(_xll.qlIndexFixing(ONIndex6M,I2969,TRUE,_xll.ohTrigger(RecalcTrigger,Trigger6M)),NA())</f>
        <v>1.0023950409561166E-2</v>
      </c>
      <c r="Q2969" s="183">
        <f>IFERROR(_xll.qlIndexFixing(ONIndex1Y,I2969,TRUE,_xll.ohTrigger(RecalcTrigger,Trigger1Y)),NA())</f>
        <v>1.206330764360608E-2</v>
      </c>
    </row>
    <row r="2970" spans="2:17" x14ac:dyDescent="0.2">
      <c r="B2970" s="39" t="s">
        <v>42</v>
      </c>
      <c r="D2970" s="42">
        <f>_xll.qlCalendarAdvance(Calendar,$D2969,B2970,"f",FALSE)</f>
        <v>60206</v>
      </c>
      <c r="E2970" s="177">
        <f>_xll.qlInterestRateIndexValueDate(IndexON,D2970)</f>
        <v>60206</v>
      </c>
      <c r="F2970" s="193">
        <f>IFERROR(_xll.qlIndexFixing(IndexON,D2970,TRUE,_xll.ohTrigger(RecalcTrigger,TriggerON)),NA())</f>
        <v>1.1872142513746908E-2</v>
      </c>
      <c r="H2970" s="42">
        <f>_xll.qlCalendarAdvance(Calendar,$H2969,B2970,"f",FALSE)</f>
        <v>60206</v>
      </c>
      <c r="I2970" s="177">
        <f>_xll.qlInterestRateIndexValueDate(Index1M,$H2970)</f>
        <v>60210</v>
      </c>
      <c r="J2970" s="182">
        <f>IFERROR(_xll.qlIndexFixing(Index1M,$H2970,TRUE,_xll.ohTrigger(RecalcTrigger,Trigger1M)),NA())</f>
        <v>1.161854071028845E-2</v>
      </c>
      <c r="K2970" s="44">
        <f>IFERROR(_xll.qlIndexFixing(Index3M,H2970,TRUE,_xll.ohTrigger(RecalcTrigger,Trigger3M)),NA())</f>
        <v>1.1901513669950013E-2</v>
      </c>
      <c r="L2970" s="44">
        <f>IFERROR(_xll.qlIndexFixing(Index6M,$H2970,TRUE,_xll.ohTrigger(RecalcTrigger,Trigger6M)),NA())</f>
        <v>1.0197489583848935E-2</v>
      </c>
      <c r="M2970" s="183">
        <f>IFERROR(_xll.qlIndexFixing(Index1Y,$H2970,TRUE,_xll.ohTrigger(RecalcTrigger,Trigger1Y)),NA())</f>
        <v>1.2360765538731307E-2</v>
      </c>
      <c r="N2970" s="182">
        <f>IFERROR(_xll.qlIndexFixing(ONIndex1M,I2970,TRUE,_xll.ohTrigger(RecalcTrigger,Trigger1M)),NA())</f>
        <v>1.1603930291528286E-2</v>
      </c>
      <c r="O2970" s="44">
        <f>IFERROR(_xll.qlIndexFixing(ONIndex3M,I2970,TRUE,_xll.ohTrigger(RecalcTrigger,Trigger3M)),NA())</f>
        <v>1.1852165520460645E-2</v>
      </c>
      <c r="P2970" s="44">
        <f>IFERROR(_xll.qlIndexFixing(ONIndex6M,I2970,TRUE,_xll.ohTrigger(RecalcTrigger,Trigger6M)),NA())</f>
        <v>1.0033183931668077E-2</v>
      </c>
      <c r="Q2970" s="183">
        <f>IFERROR(_xll.qlIndexFixing(ONIndex1Y,I2970,TRUE,_xll.ohTrigger(RecalcTrigger,Trigger1Y)),NA())</f>
        <v>1.2070348905979245E-2</v>
      </c>
    </row>
    <row r="2971" spans="2:17" x14ac:dyDescent="0.2">
      <c r="B2971" s="39" t="s">
        <v>42</v>
      </c>
      <c r="D2971" s="42">
        <f>_xll.qlCalendarAdvance(Calendar,$D2970,B2971,"f",FALSE)</f>
        <v>60213</v>
      </c>
      <c r="E2971" s="177">
        <f>_xll.qlInterestRateIndexValueDate(IndexON,D2971)</f>
        <v>60213</v>
      </c>
      <c r="F2971" s="193">
        <f>IFERROR(_xll.qlIndexFixing(IndexON,D2971,TRUE,_xll.ohTrigger(RecalcTrigger,TriggerON)),NA())</f>
        <v>1.1879301869468506E-2</v>
      </c>
      <c r="H2971" s="42">
        <f>_xll.qlCalendarAdvance(Calendar,$H2970,B2971,"f",FALSE)</f>
        <v>60213</v>
      </c>
      <c r="I2971" s="177">
        <f>_xll.qlInterestRateIndexValueDate(Index1M,$H2971)</f>
        <v>60217</v>
      </c>
      <c r="J2971" s="182">
        <f>IFERROR(_xll.qlIndexFixing(Index1M,$H2971,TRUE,_xll.ohTrigger(RecalcTrigger,Trigger1M)),NA())</f>
        <v>1.162373432206909E-2</v>
      </c>
      <c r="K2971" s="44">
        <f>IFERROR(_xll.qlIndexFixing(Index3M,H2971,TRUE,_xll.ohTrigger(RecalcTrigger,Trigger3M)),NA())</f>
        <v>1.1906721282239232E-2</v>
      </c>
      <c r="L2971" s="44">
        <f>IFERROR(_xll.qlIndexFixing(Index6M,$H2971,TRUE,_xll.ohTrigger(RecalcTrigger,Trigger6M)),NA())</f>
        <v>1.020946939434238E-2</v>
      </c>
      <c r="M2971" s="183">
        <f>IFERROR(_xll.qlIndexFixing(Index1Y,$H2971,TRUE,_xll.ohTrigger(RecalcTrigger,Trigger1Y)),NA())</f>
        <v>1.2369450035046156E-2</v>
      </c>
      <c r="N2971" s="182">
        <f>IFERROR(_xll.qlIndexFixing(ONIndex1M,I2971,TRUE,_xll.ohTrigger(RecalcTrigger,Trigger1M)),NA())</f>
        <v>1.1609026962693392E-2</v>
      </c>
      <c r="O2971" s="44">
        <f>IFERROR(_xll.qlIndexFixing(ONIndex3M,I2971,TRUE,_xll.ohTrigger(RecalcTrigger,Trigger3M)),NA())</f>
        <v>1.1857038631895023E-2</v>
      </c>
      <c r="P2971" s="44">
        <f>IFERROR(_xll.qlIndexFixing(ONIndex6M,I2971,TRUE,_xll.ohTrigger(RecalcTrigger,Trigger6M)),NA())</f>
        <v>1.004261298792386E-2</v>
      </c>
      <c r="Q2971" s="183">
        <f>IFERROR(_xll.qlIndexFixing(ONIndex1Y,I2971,TRUE,_xll.ohTrigger(RecalcTrigger,Trigger1Y)),NA())</f>
        <v>1.2077463315041115E-2</v>
      </c>
    </row>
    <row r="2972" spans="2:17" x14ac:dyDescent="0.2">
      <c r="B2972" s="39" t="s">
        <v>42</v>
      </c>
      <c r="D2972" s="42">
        <f>_xll.qlCalendarAdvance(Calendar,$D2971,B2972,"f",FALSE)</f>
        <v>60220</v>
      </c>
      <c r="E2972" s="177">
        <f>_xll.qlInterestRateIndexValueDate(IndexON,D2972)</f>
        <v>60220</v>
      </c>
      <c r="F2972" s="193">
        <f>IFERROR(_xll.qlIndexFixing(IndexON,D2972,TRUE,_xll.ohTrigger(RecalcTrigger,TriggerON)),NA())</f>
        <v>1.1886522468707028E-2</v>
      </c>
      <c r="H2972" s="42">
        <f>_xll.qlCalendarAdvance(Calendar,$H2971,B2972,"f",FALSE)</f>
        <v>60220</v>
      </c>
      <c r="I2972" s="177">
        <f>_xll.qlInterestRateIndexValueDate(Index1M,$H2972)</f>
        <v>60224</v>
      </c>
      <c r="J2972" s="182">
        <f>IFERROR(_xll.qlIndexFixing(Index1M,$H2972,TRUE,_xll.ohTrigger(RecalcTrigger,Trigger1M)),NA())</f>
        <v>1.1628979615996293E-2</v>
      </c>
      <c r="K2972" s="44">
        <f>IFERROR(_xll.qlIndexFixing(Index3M,H2972,TRUE,_xll.ohTrigger(RecalcTrigger,Trigger3M)),NA())</f>
        <v>1.1911980533412055E-2</v>
      </c>
      <c r="L2972" s="44">
        <f>IFERROR(_xll.qlIndexFixing(Index6M,$H2972,TRUE,_xll.ohTrigger(RecalcTrigger,Trigger6M)),NA())</f>
        <v>1.0221649643507896E-2</v>
      </c>
      <c r="M2972" s="183">
        <f>IFERROR(_xll.qlIndexFixing(Index1Y,$H2972,TRUE,_xll.ohTrigger(RecalcTrigger,Trigger1Y)),NA())</f>
        <v>1.2378131600854755E-2</v>
      </c>
      <c r="N2972" s="182">
        <f>IFERROR(_xll.qlIndexFixing(ONIndex1M,I2972,TRUE,_xll.ohTrigger(RecalcTrigger,Trigger1M)),NA())</f>
        <v>1.1614175145133743E-2</v>
      </c>
      <c r="O2972" s="44">
        <f>IFERROR(_xll.qlIndexFixing(ONIndex3M,I2972,TRUE,_xll.ohTrigger(RecalcTrigger,Trigger3M)),NA())</f>
        <v>1.1861962805843618E-2</v>
      </c>
      <c r="P2972" s="44">
        <f>IFERROR(_xll.qlIndexFixing(ONIndex6M,I2972,TRUE,_xll.ohTrigger(RecalcTrigger,Trigger6M)),NA())</f>
        <v>1.0052237858984014E-2</v>
      </c>
      <c r="Q2972" s="183">
        <f>IFERROR(_xll.qlIndexFixing(ONIndex1Y,I2972,TRUE,_xll.ohTrigger(RecalcTrigger,Trigger1Y)),NA())</f>
        <v>1.2084650967114641E-2</v>
      </c>
    </row>
    <row r="2973" spans="2:17" x14ac:dyDescent="0.2">
      <c r="B2973" s="39" t="s">
        <v>42</v>
      </c>
      <c r="D2973" s="42">
        <f>_xll.qlCalendarAdvance(Calendar,$D2972,B2973,"f",FALSE)</f>
        <v>60227</v>
      </c>
      <c r="E2973" s="177">
        <f>_xll.qlInterestRateIndexValueDate(IndexON,D2973)</f>
        <v>60227</v>
      </c>
      <c r="F2973" s="193">
        <f>IFERROR(_xll.qlIndexFixing(IndexON,D2973,TRUE,_xll.ohTrigger(RecalcTrigger,TriggerON)),NA())</f>
        <v>1.189380439083898E-2</v>
      </c>
      <c r="H2973" s="42">
        <f>_xll.qlCalendarAdvance(Calendar,$H2972,B2973,"f",FALSE)</f>
        <v>60227</v>
      </c>
      <c r="I2973" s="177">
        <f>_xll.qlInterestRateIndexValueDate(Index1M,$H2973)</f>
        <v>60231</v>
      </c>
      <c r="J2973" s="182">
        <f>IFERROR(_xll.qlIndexFixing(Index1M,$H2973,TRUE,_xll.ohTrigger(RecalcTrigger,Trigger1M)),NA())</f>
        <v>1.1636562866401167E-2</v>
      </c>
      <c r="K2973" s="44">
        <f>IFERROR(_xll.qlIndexFixing(Index3M,H2973,TRUE,_xll.ohTrigger(RecalcTrigger,Trigger3M)),NA())</f>
        <v>1.1917291490578278E-2</v>
      </c>
      <c r="L2973" s="44">
        <f>IFERROR(_xll.qlIndexFixing(Index6M,$H2973,TRUE,_xll.ohTrigger(RecalcTrigger,Trigger6M)),NA())</f>
        <v>1.0234030617497135E-2</v>
      </c>
      <c r="M2973" s="183">
        <f>IFERROR(_xll.qlIndexFixing(Index1Y,$H2973,TRUE,_xll.ohTrigger(RecalcTrigger,Trigger1Y)),NA())</f>
        <v>1.2386808671018512E-2</v>
      </c>
      <c r="N2973" s="182">
        <f>IFERROR(_xll.qlIndexFixing(ONIndex1M,I2973,TRUE,_xll.ohTrigger(RecalcTrigger,Trigger1M)),NA())</f>
        <v>1.1619374906315372E-2</v>
      </c>
      <c r="O2973" s="44">
        <f>IFERROR(_xll.qlIndexFixing(ONIndex3M,I2973,TRUE,_xll.ohTrigger(RecalcTrigger,Trigger3M)),NA())</f>
        <v>1.1866938109053038E-2</v>
      </c>
      <c r="P2973" s="44">
        <f>IFERROR(_xll.qlIndexFixing(ONIndex6M,I2973,TRUE,_xll.ohTrigger(RecalcTrigger,Trigger6M)),NA())</f>
        <v>1.0062058826383335E-2</v>
      </c>
      <c r="Q2973" s="183">
        <f>IFERROR(_xll.qlIndexFixing(ONIndex1Y,I2973,TRUE,_xll.ohTrigger(RecalcTrigger,Trigger1Y)),NA())</f>
        <v>1.2091911958602708E-2</v>
      </c>
    </row>
    <row r="2974" spans="2:17" x14ac:dyDescent="0.2">
      <c r="B2974" s="39" t="s">
        <v>42</v>
      </c>
      <c r="D2974" s="42">
        <f>_xll.qlCalendarAdvance(Calendar,$D2973,B2974,"f",FALSE)</f>
        <v>60234</v>
      </c>
      <c r="E2974" s="177">
        <f>_xll.qlInterestRateIndexValueDate(IndexON,D2974)</f>
        <v>60234</v>
      </c>
      <c r="F2974" s="193">
        <f>IFERROR(_xll.qlIndexFixing(IndexON,D2974,TRUE,_xll.ohTrigger(RecalcTrigger,TriggerON)),NA())</f>
        <v>1.1901147715214222E-2</v>
      </c>
      <c r="H2974" s="42">
        <f>_xll.qlCalendarAdvance(Calendar,$H2973,B2974,"f",FALSE)</f>
        <v>60234</v>
      </c>
      <c r="I2974" s="177">
        <f>_xll.qlInterestRateIndexValueDate(Index1M,$H2974)</f>
        <v>60238</v>
      </c>
      <c r="J2974" s="182">
        <f>IFERROR(_xll.qlIndexFixing(Index1M,$H2974,TRUE,_xll.ohTrigger(RecalcTrigger,Trigger1M)),NA())</f>
        <v>1.164020037942395E-2</v>
      </c>
      <c r="K2974" s="44">
        <f>IFERROR(_xll.qlIndexFixing(Index3M,H2974,TRUE,_xll.ohTrigger(RecalcTrigger,Trigger3M)),NA())</f>
        <v>1.1921474504491769E-2</v>
      </c>
      <c r="L2974" s="44">
        <f>IFERROR(_xll.qlIndexFixing(Index6M,$H2974,TRUE,_xll.ohTrigger(RecalcTrigger,Trigger6M)),NA())</f>
        <v>1.0247726734434932E-2</v>
      </c>
      <c r="M2974" s="183">
        <f>IFERROR(_xll.qlIndexFixing(Index1Y,$H2974,TRUE,_xll.ohTrigger(RecalcTrigger,Trigger1Y)),NA())</f>
        <v>1.239547967794403E-2</v>
      </c>
      <c r="N2974" s="182">
        <f>IFERROR(_xll.qlIndexFixing(ONIndex1M,I2974,TRUE,_xll.ohTrigger(RecalcTrigger,Trigger1M)),NA())</f>
        <v>1.1624626313544439E-2</v>
      </c>
      <c r="O2974" s="44">
        <f>IFERROR(_xll.qlIndexFixing(ONIndex3M,I2974,TRUE,_xll.ohTrigger(RecalcTrigger,Trigger3M)),NA())</f>
        <v>1.1871964608269892E-2</v>
      </c>
      <c r="P2974" s="44">
        <f>IFERROR(_xll.qlIndexFixing(ONIndex6M,I2974,TRUE,_xll.ohTrigger(RecalcTrigger,Trigger6M)),NA())</f>
        <v>1.0072076170857258E-2</v>
      </c>
      <c r="Q2974" s="183">
        <f>IFERROR(_xll.qlIndexFixing(ONIndex1Y,I2974,TRUE,_xll.ohTrigger(RecalcTrigger,Trigger1Y)),NA())</f>
        <v>1.2099246385828266E-2</v>
      </c>
    </row>
    <row r="2975" spans="2:17" x14ac:dyDescent="0.2">
      <c r="B2975" s="39" t="s">
        <v>42</v>
      </c>
      <c r="D2975" s="42">
        <f>_xll.qlCalendarAdvance(Calendar,$D2974,B2975,"f",FALSE)</f>
        <v>60241</v>
      </c>
      <c r="E2975" s="177">
        <f>_xll.qlInterestRateIndexValueDate(IndexON,D2975)</f>
        <v>60241</v>
      </c>
      <c r="F2975" s="193">
        <f>IFERROR(_xll.qlIndexFixing(IndexON,D2975,TRUE,_xll.ohTrigger(RecalcTrigger,TriggerON)),NA())</f>
        <v>1.1908552521209259E-2</v>
      </c>
      <c r="H2975" s="42">
        <f>_xll.qlCalendarAdvance(Calendar,$H2974,B2975,"f",FALSE)</f>
        <v>60241</v>
      </c>
      <c r="I2975" s="177">
        <f>_xll.qlInterestRateIndexValueDate(Index1M,$H2975)</f>
        <v>60245</v>
      </c>
      <c r="J2975" s="182">
        <f>IFERROR(_xll.qlIndexFixing(Index1M,$H2975,TRUE,_xll.ohTrigger(RecalcTrigger,Trigger1M)),NA())</f>
        <v>1.1645605011677945E-2</v>
      </c>
      <c r="K2975" s="44">
        <f>IFERROR(_xll.qlIndexFixing(Index3M,H2975,TRUE,_xll.ohTrigger(RecalcTrigger,Trigger3M)),NA())</f>
        <v>1.1926881286749236E-2</v>
      </c>
      <c r="L2975" s="44">
        <f>IFERROR(_xll.qlIndexFixing(Index6M,$H2975,TRUE,_xll.ohTrigger(RecalcTrigger,Trigger6M)),NA())</f>
        <v>1.0260524857319469E-2</v>
      </c>
      <c r="M2975" s="183">
        <f>IFERROR(_xll.qlIndexFixing(Index1Y,$H2975,TRUE,_xll.ohTrigger(RecalcTrigger,Trigger1Y)),NA())</f>
        <v>1.2404143051580259E-2</v>
      </c>
      <c r="N2975" s="182">
        <f>IFERROR(_xll.qlIndexFixing(ONIndex1M,I2975,TRUE,_xll.ohTrigger(RecalcTrigger,Trigger1M)),NA())</f>
        <v>1.1629929434127106E-2</v>
      </c>
      <c r="O2975" s="44">
        <f>IFERROR(_xll.qlIndexFixing(ONIndex3M,I2975,TRUE,_xll.ohTrigger(RecalcTrigger,Trigger3M)),NA())</f>
        <v>1.1877042370080915E-2</v>
      </c>
      <c r="P2975" s="44">
        <f>IFERROR(_xll.qlIndexFixing(ONIndex6M,I2975,TRUE,_xll.ohTrigger(RecalcTrigger,Trigger6M)),NA())</f>
        <v>1.0082290173540898E-2</v>
      </c>
      <c r="Q2975" s="183">
        <f>IFERROR(_xll.qlIndexFixing(ONIndex1Y,I2975,TRUE,_xll.ohTrigger(RecalcTrigger,Trigger1Y)),NA())</f>
        <v>1.2106654345034329E-2</v>
      </c>
    </row>
    <row r="2976" spans="2:17" x14ac:dyDescent="0.2">
      <c r="B2976" s="39" t="s">
        <v>42</v>
      </c>
      <c r="D2976" s="42">
        <f>_xll.qlCalendarAdvance(Calendar,$D2975,B2976,"f",FALSE)</f>
        <v>60248</v>
      </c>
      <c r="E2976" s="177">
        <f>_xll.qlInterestRateIndexValueDate(IndexON,D2976)</f>
        <v>60248</v>
      </c>
      <c r="F2976" s="193">
        <f>IFERROR(_xll.qlIndexFixing(IndexON,D2976,TRUE,_xll.ohTrigger(RecalcTrigger,TriggerON)),NA())</f>
        <v>1.1916018888173951E-2</v>
      </c>
      <c r="H2976" s="42">
        <f>_xll.qlCalendarAdvance(Calendar,$H2975,B2976,"f",FALSE)</f>
        <v>60248</v>
      </c>
      <c r="I2976" s="177">
        <f>_xll.qlInterestRateIndexValueDate(Index1M,$H2976)</f>
        <v>60252</v>
      </c>
      <c r="J2976" s="182">
        <f>IFERROR(_xll.qlIndexFixing(Index1M,$H2976,TRUE,_xll.ohTrigger(RecalcTrigger,Trigger1M)),NA())</f>
        <v>1.1651061602691814E-2</v>
      </c>
      <c r="K2976" s="44">
        <f>IFERROR(_xll.qlIndexFixing(Index3M,H2976,TRUE,_xll.ohTrigger(RecalcTrigger,Trigger3M)),NA())</f>
        <v>1.1932339963160565E-2</v>
      </c>
      <c r="L2976" s="44">
        <f>IFERROR(_xll.qlIndexFixing(Index6M,$H2976,TRUE,_xll.ohTrigger(RecalcTrigger,Trigger6M)),NA())</f>
        <v>1.0273524590542541E-2</v>
      </c>
      <c r="M2976" s="183">
        <f>IFERROR(_xll.qlIndexFixing(Index1Y,$H2976,TRUE,_xll.ohTrigger(RecalcTrigger,Trigger1Y)),NA())</f>
        <v>1.2412797219422005E-2</v>
      </c>
      <c r="N2976" s="182">
        <f>IFERROR(_xll.qlIndexFixing(ONIndex1M,I2976,TRUE,_xll.ohTrigger(RecalcTrigger,Trigger1M)),NA())</f>
        <v>1.1635284335609342E-2</v>
      </c>
      <c r="O2976" s="44">
        <f>IFERROR(_xll.qlIndexFixing(ONIndex3M,I2976,TRUE,_xll.ohTrigger(RecalcTrigger,Trigger3M)),NA())</f>
        <v>1.1882171461232716E-2</v>
      </c>
      <c r="P2976" s="44">
        <f>IFERROR(_xll.qlIndexFixing(ONIndex6M,I2976,TRUE,_xll.ohTrigger(RecalcTrigger,Trigger6M)),NA())</f>
        <v>1.0092701115409497E-2</v>
      </c>
      <c r="Q2976" s="183">
        <f>IFERROR(_xll.qlIndexFixing(ONIndex1Y,I2976,TRUE,_xll.ohTrigger(RecalcTrigger,Trigger1Y)),NA())</f>
        <v>1.2114135932543846E-2</v>
      </c>
    </row>
    <row r="2977" spans="2:17" x14ac:dyDescent="0.2">
      <c r="B2977" s="39" t="s">
        <v>42</v>
      </c>
      <c r="D2977" s="42">
        <f>_xll.qlCalendarAdvance(Calendar,$D2976,B2977,"f",FALSE)</f>
        <v>60255</v>
      </c>
      <c r="E2977" s="177">
        <f>_xll.qlInterestRateIndexValueDate(IndexON,D2977)</f>
        <v>60255</v>
      </c>
      <c r="F2977" s="193">
        <f>IFERROR(_xll.qlIndexFixing(IndexON,D2977,TRUE,_xll.ohTrigger(RecalcTrigger,TriggerON)),NA())</f>
        <v>1.1923546895404868E-2</v>
      </c>
      <c r="H2977" s="42">
        <f>_xll.qlCalendarAdvance(Calendar,$H2976,B2977,"f",FALSE)</f>
        <v>60255</v>
      </c>
      <c r="I2977" s="177">
        <f>_xll.qlInterestRateIndexValueDate(Index1M,$H2977)</f>
        <v>60259</v>
      </c>
      <c r="J2977" s="182">
        <f>IFERROR(_xll.qlIndexFixing(Index1M,$H2977,TRUE,_xll.ohTrigger(RecalcTrigger,Trigger1M)),NA())</f>
        <v>1.1656570219990899E-2</v>
      </c>
      <c r="K2977" s="44">
        <f>IFERROR(_xll.qlIndexFixing(Index3M,H2977,TRUE,_xll.ohTrigger(RecalcTrigger,Trigger3M)),NA())</f>
        <v>1.1937850600838296E-2</v>
      </c>
      <c r="L2977" s="44">
        <f>IFERROR(_xll.qlIndexFixing(Index6M,$H2977,TRUE,_xll.ohTrigger(RecalcTrigger,Trigger6M)),NA())</f>
        <v>1.0286726220562915E-2</v>
      </c>
      <c r="M2977" s="183">
        <f>IFERROR(_xll.qlIndexFixing(Index1Y,$H2977,TRUE,_xll.ohTrigger(RecalcTrigger,Trigger1Y)),NA())</f>
        <v>1.2421440606507737E-2</v>
      </c>
      <c r="N2977" s="182">
        <f>IFERROR(_xll.qlIndexFixing(ONIndex1M,I2977,TRUE,_xll.ohTrigger(RecalcTrigger,Trigger1M)),NA())</f>
        <v>1.164380396117437E-2</v>
      </c>
      <c r="O2977" s="44">
        <f>IFERROR(_xll.qlIndexFixing(ONIndex3M,I2977,TRUE,_xll.ohTrigger(RecalcTrigger,Trigger3M)),NA())</f>
        <v>1.1890335328255119E-2</v>
      </c>
      <c r="P2977" s="44">
        <f>IFERROR(_xll.qlIndexFixing(ONIndex6M,I2977,TRUE,_xll.ohTrigger(RecalcTrigger,Trigger6M)),NA())</f>
        <v>1.0109459741016735E-2</v>
      </c>
      <c r="Q2977" s="183">
        <f>IFERROR(_xll.qlIndexFixing(ONIndex1Y,I2977,TRUE,_xll.ohTrigger(RecalcTrigger,Trigger1Y)),NA())</f>
        <v>1.2126041703952595E-2</v>
      </c>
    </row>
    <row r="2978" spans="2:17" x14ac:dyDescent="0.2">
      <c r="B2978" s="39" t="s">
        <v>42</v>
      </c>
      <c r="D2978" s="42">
        <f>_xll.qlCalendarAdvance(Calendar,$D2977,B2978,"f",FALSE)</f>
        <v>60265</v>
      </c>
      <c r="E2978" s="177">
        <f>_xll.qlInterestRateIndexValueDate(IndexON,D2978)</f>
        <v>60265</v>
      </c>
      <c r="F2978" s="193">
        <f>IFERROR(_xll.qlIndexFixing(IndexON,D2978,TRUE,_xll.ohTrigger(RecalcTrigger,TriggerON)),NA())</f>
        <v>1.1932920497725874E-2</v>
      </c>
      <c r="H2978" s="42">
        <f>_xll.qlCalendarAdvance(Calendar,$H2977,B2978,"f",FALSE)</f>
        <v>60265</v>
      </c>
      <c r="I2978" s="177">
        <f>_xll.qlInterestRateIndexValueDate(Index1M,$H2978)</f>
        <v>60267</v>
      </c>
      <c r="J2978" s="182">
        <f>IFERROR(_xll.qlIndexFixing(Index1M,$H2978,TRUE,_xll.ohTrigger(RecalcTrigger,Trigger1M)),NA())</f>
        <v>1.1662338570296527E-2</v>
      </c>
      <c r="K2978" s="44">
        <f>IFERROR(_xll.qlIndexFixing(Index3M,H2978,TRUE,_xll.ohTrigger(RecalcTrigger,Trigger3M)),NA())</f>
        <v>1.1944212184602954E-2</v>
      </c>
      <c r="L2978" s="44">
        <f>IFERROR(_xll.qlIndexFixing(Index6M,$H2978,TRUE,_xll.ohTrigger(RecalcTrigger,Trigger6M)),NA())</f>
        <v>1.0300885598087367E-2</v>
      </c>
      <c r="M2978" s="183">
        <f>IFERROR(_xll.qlIndexFixing(Index1Y,$H2978,TRUE,_xll.ohTrigger(RecalcTrigger,Trigger1Y)),NA())</f>
        <v>1.2431303538629604E-2</v>
      </c>
      <c r="N2978" s="182">
        <f>IFERROR(_xll.qlIndexFixing(ONIndex1M,I2978,TRUE,_xll.ohTrigger(RecalcTrigger,Trigger1M)),NA())</f>
        <v>1.1649292322619687E-2</v>
      </c>
      <c r="O2978" s="44">
        <f>IFERROR(_xll.qlIndexFixing(ONIndex3M,I2978,TRUE,_xll.ohTrigger(RecalcTrigger,Trigger3M)),NA())</f>
        <v>1.1895596715501E-2</v>
      </c>
      <c r="P2978" s="44">
        <f>IFERROR(_xll.qlIndexFixing(ONIndex6M,I2978,TRUE,_xll.ohTrigger(RecalcTrigger,Trigger6M)),NA())</f>
        <v>1.0120378389002482E-2</v>
      </c>
      <c r="Q2978" s="183">
        <f>IFERROR(_xll.qlIndexFixing(ONIndex1Y,I2978,TRUE,_xll.ohTrigger(RecalcTrigger,Trigger1Y)),NA())</f>
        <v>1.2133713063660068E-2</v>
      </c>
    </row>
    <row r="2979" spans="2:17" x14ac:dyDescent="0.2">
      <c r="B2979" s="39" t="s">
        <v>42</v>
      </c>
      <c r="D2979" s="42">
        <f>_xll.qlCalendarAdvance(Calendar,$D2978,B2979,"f",FALSE)</f>
        <v>60272</v>
      </c>
      <c r="E2979" s="177">
        <f>_xll.qlInterestRateIndexValueDate(IndexON,D2979)</f>
        <v>60272</v>
      </c>
      <c r="F2979" s="193">
        <f>IFERROR(_xll.qlIndexFixing(IndexON,D2979,TRUE,_xll.ohTrigger(RecalcTrigger,TriggerON)),NA())</f>
        <v>1.1940589186130168E-2</v>
      </c>
      <c r="H2979" s="42">
        <f>_xll.qlCalendarAdvance(Calendar,$H2978,B2979,"f",FALSE)</f>
        <v>60272</v>
      </c>
      <c r="I2979" s="177">
        <f>_xll.qlInterestRateIndexValueDate(Index1M,$H2979)</f>
        <v>60274</v>
      </c>
      <c r="J2979" s="182">
        <f>IFERROR(_xll.qlIndexFixing(Index1M,$H2979,TRUE,_xll.ohTrigger(RecalcTrigger,Trigger1M)),NA())</f>
        <v>1.1669740900696562E-2</v>
      </c>
      <c r="K2979" s="44">
        <f>IFERROR(_xll.qlIndexFixing(Index3M,H2979,TRUE,_xll.ohTrigger(RecalcTrigger,Trigger3M)),NA())</f>
        <v>1.1949834393846004E-2</v>
      </c>
      <c r="L2979" s="44">
        <f>IFERROR(_xll.qlIndexFixing(Index6M,$H2979,TRUE,_xll.ohTrigger(RecalcTrigger,Trigger6M)),NA())</f>
        <v>1.0314505877843124E-2</v>
      </c>
      <c r="M2979" s="183">
        <f>IFERROR(_xll.qlIndexFixing(Index1Y,$H2979,TRUE,_xll.ohTrigger(RecalcTrigger,Trigger1Y)),NA())</f>
        <v>1.2439918509233894E-2</v>
      </c>
      <c r="N2979" s="182">
        <f>IFERROR(_xll.qlIndexFixing(ONIndex1M,I2979,TRUE,_xll.ohTrigger(RecalcTrigger,Trigger1M)),NA())</f>
        <v>1.165362200203468E-2</v>
      </c>
      <c r="O2979" s="44">
        <f>IFERROR(_xll.qlIndexFixing(ONIndex3M,I2979,TRUE,_xll.ohTrigger(RecalcTrigger,Trigger3M)),NA())</f>
        <v>1.1899780093331813E-2</v>
      </c>
      <c r="P2979" s="44">
        <f>IFERROR(_xll.qlIndexFixing(ONIndex6M,I2979,TRUE,_xll.ohTrigger(RecalcTrigger,Trigger6M)),NA())</f>
        <v>1.0128584898394521E-2</v>
      </c>
      <c r="Q2979" s="183">
        <f>IFERROR(_xll.qlIndexFixing(ONIndex1Y,I2979,TRUE,_xll.ohTrigger(RecalcTrigger,Trigger1Y)),NA())</f>
        <v>1.2139647734654702E-2</v>
      </c>
    </row>
    <row r="2980" spans="2:17" x14ac:dyDescent="0.2">
      <c r="B2980" s="39" t="s">
        <v>42</v>
      </c>
      <c r="D2980" s="42">
        <f>_xll.qlCalendarAdvance(Calendar,$D2979,B2980,"f",FALSE)</f>
        <v>60279</v>
      </c>
      <c r="E2980" s="177">
        <f>_xll.qlInterestRateIndexValueDate(IndexON,D2980)</f>
        <v>60279</v>
      </c>
      <c r="F2980" s="193">
        <f>IFERROR(_xll.qlIndexFixing(IndexON,D2980,TRUE,_xll.ohTrigger(RecalcTrigger,TriggerON)),NA())</f>
        <v>1.1948319771102334E-2</v>
      </c>
      <c r="H2980" s="42">
        <f>_xll.qlCalendarAdvance(Calendar,$H2979,B2980,"f",FALSE)</f>
        <v>60279</v>
      </c>
      <c r="I2980" s="177">
        <f>_xll.qlInterestRateIndexValueDate(Index1M,$H2980)</f>
        <v>60281</v>
      </c>
      <c r="J2980" s="182">
        <f>IFERROR(_xll.qlIndexFixing(Index1M,$H2980,TRUE,_xll.ohTrigger(RecalcTrigger,Trigger1M)),NA())</f>
        <v>1.1675421312345498E-2</v>
      </c>
      <c r="K2980" s="44">
        <f>IFERROR(_xll.qlIndexFixing(Index3M,H2980,TRUE,_xll.ohTrigger(RecalcTrigger,Trigger3M)),NA())</f>
        <v>1.1955508775291612E-2</v>
      </c>
      <c r="L2980" s="44">
        <f>IFERROR(_xll.qlIndexFixing(Index6M,$H2980,TRUE,_xll.ohTrigger(RecalcTrigger,Trigger6M)),NA())</f>
        <v>1.032832892833919E-2</v>
      </c>
      <c r="M2980" s="183">
        <f>IFERROR(_xll.qlIndexFixing(Index1Y,$H2980,TRUE,_xll.ohTrigger(RecalcTrigger,Trigger1Y)),NA())</f>
        <v>1.2448517733215985E-2</v>
      </c>
      <c r="N2980" s="182">
        <f>IFERROR(_xll.qlIndexFixing(ONIndex1M,I2980,TRUE,_xll.ohTrigger(RecalcTrigger,Trigger1M)),NA())</f>
        <v>1.1659199946034704E-2</v>
      </c>
      <c r="O2980" s="44">
        <f>IFERROR(_xll.qlIndexFixing(ONIndex3M,I2980,TRUE,_xll.ohTrigger(RecalcTrigger,Trigger3M)),NA())</f>
        <v>1.1905130277147791E-2</v>
      </c>
      <c r="P2980" s="44">
        <f>IFERROR(_xll.qlIndexFixing(ONIndex6M,I2980,TRUE,_xll.ohTrigger(RecalcTrigger,Trigger6M)),NA())</f>
        <v>1.0139843685230687E-2</v>
      </c>
      <c r="Q2980" s="183">
        <f>IFERROR(_xll.qlIndexFixing(ONIndex1Y,I2980,TRUE,_xll.ohTrigger(RecalcTrigger,Trigger1Y)),NA())</f>
        <v>1.214744648981636E-2</v>
      </c>
    </row>
    <row r="2981" spans="2:17" x14ac:dyDescent="0.2">
      <c r="B2981" s="39" t="s">
        <v>42</v>
      </c>
      <c r="D2981" s="42">
        <f>_xll.qlCalendarAdvance(Calendar,$D2980,B2981,"f",FALSE)</f>
        <v>60286</v>
      </c>
      <c r="E2981" s="177">
        <f>_xll.qlInterestRateIndexValueDate(IndexON,D2981)</f>
        <v>60286</v>
      </c>
      <c r="F2981" s="193">
        <f>IFERROR(_xll.qlIndexFixing(IndexON,D2981,TRUE,_xll.ohTrigger(RecalcTrigger,TriggerON)),NA())</f>
        <v>1.1956112332098812E-2</v>
      </c>
      <c r="H2981" s="42">
        <f>_xll.qlCalendarAdvance(Calendar,$H2980,B2981,"f",FALSE)</f>
        <v>60286</v>
      </c>
      <c r="I2981" s="177">
        <f>_xll.qlInterestRateIndexValueDate(Index1M,$H2981)</f>
        <v>60288</v>
      </c>
      <c r="J2981" s="182">
        <f>IFERROR(_xll.qlIndexFixing(Index1M,$H2981,TRUE,_xll.ohTrigger(RecalcTrigger,Trigger1M)),NA())</f>
        <v>1.168115404320037E-2</v>
      </c>
      <c r="K2981" s="44">
        <f>IFERROR(_xll.qlIndexFixing(Index3M,H2981,TRUE,_xll.ohTrigger(RecalcTrigger,Trigger3M)),NA())</f>
        <v>1.1961235396059422E-2</v>
      </c>
      <c r="L2981" s="44">
        <f>IFERROR(_xll.qlIndexFixing(Index6M,$H2981,TRUE,_xll.ohTrigger(RecalcTrigger,Trigger6M)),NA())</f>
        <v>1.0342355036284121E-2</v>
      </c>
      <c r="M2981" s="183">
        <f>IFERROR(_xll.qlIndexFixing(Index1Y,$H2981,TRUE,_xll.ohTrigger(RecalcTrigger,Trigger1Y)),NA())</f>
        <v>1.2457099625441007E-2</v>
      </c>
      <c r="N2981" s="182">
        <f>IFERROR(_xll.qlIndexFixing(ONIndex1M,I2981,TRUE,_xll.ohTrigger(RecalcTrigger,Trigger1M)),NA())</f>
        <v>1.1664830030513329E-2</v>
      </c>
      <c r="O2981" s="44">
        <f>IFERROR(_xll.qlIndexFixing(ONIndex3M,I2981,TRUE,_xll.ohTrigger(RecalcTrigger,Trigger3M)),NA())</f>
        <v>1.1910532146472974E-2</v>
      </c>
      <c r="P2981" s="44">
        <f>IFERROR(_xll.qlIndexFixing(ONIndex6M,I2981,TRUE,_xll.ohTrigger(RecalcTrigger,Trigger6M)),NA())</f>
        <v>1.0151300908987082E-2</v>
      </c>
      <c r="Q2981" s="183">
        <f>IFERROR(_xll.qlIndexFixing(ONIndex1Y,I2981,TRUE,_xll.ohTrigger(RecalcTrigger,Trigger1Y)),NA())</f>
        <v>1.2155319387749941E-2</v>
      </c>
    </row>
    <row r="2982" spans="2:17" x14ac:dyDescent="0.2">
      <c r="B2982" s="39" t="s">
        <v>42</v>
      </c>
      <c r="D2982" s="42">
        <f>_xll.qlCalendarAdvance(Calendar,$D2981,B2982,"f",FALSE)</f>
        <v>60293</v>
      </c>
      <c r="E2982" s="177">
        <f>_xll.qlInterestRateIndexValueDate(IndexON,D2982)</f>
        <v>60293</v>
      </c>
      <c r="F2982" s="193">
        <f>IFERROR(_xll.qlIndexFixing(IndexON,D2982,TRUE,_xll.ohTrigger(RecalcTrigger,TriggerON)),NA())</f>
        <v>1.1963966948496108E-2</v>
      </c>
      <c r="H2982" s="42">
        <f>_xll.qlCalendarAdvance(Calendar,$H2981,B2982,"f",FALSE)</f>
        <v>60293</v>
      </c>
      <c r="I2982" s="177">
        <f>_xll.qlInterestRateIndexValueDate(Index1M,$H2982)</f>
        <v>60295</v>
      </c>
      <c r="J2982" s="182">
        <f>IFERROR(_xll.qlIndexFixing(Index1M,$H2982,TRUE,_xll.ohTrigger(RecalcTrigger,Trigger1M)),NA())</f>
        <v>1.1685117893121877E-2</v>
      </c>
      <c r="K2982" s="44">
        <f>IFERROR(_xll.qlIndexFixing(Index3M,H2982,TRUE,_xll.ohTrigger(RecalcTrigger,Trigger3M)),NA())</f>
        <v>1.1967014323272629E-2</v>
      </c>
      <c r="L2982" s="44">
        <f>IFERROR(_xll.qlIndexFixing(Index6M,$H2982,TRUE,_xll.ohTrigger(RecalcTrigger,Trigger6M)),NA())</f>
        <v>1.035658448845758E-2</v>
      </c>
      <c r="M2982" s="183">
        <f>IFERROR(_xll.qlIndexFixing(Index1Y,$H2982,TRUE,_xll.ohTrigger(RecalcTrigger,Trigger1Y)),NA())</f>
        <v>1.2465662598319719E-2</v>
      </c>
      <c r="N2982" s="182">
        <f>IFERROR(_xll.qlIndexFixing(ONIndex1M,I2982,TRUE,_xll.ohTrigger(RecalcTrigger,Trigger1M)),NA())</f>
        <v>1.1670512322909943E-2</v>
      </c>
      <c r="O2982" s="44">
        <f>IFERROR(_xll.qlIndexFixing(ONIndex3M,I2982,TRUE,_xll.ohTrigger(RecalcTrigger,Trigger3M)),NA())</f>
        <v>1.1915985768000681E-2</v>
      </c>
      <c r="P2982" s="44">
        <f>IFERROR(_xll.qlIndexFixing(ONIndex6M,I2982,TRUE,_xll.ohTrigger(RecalcTrigger,Trigger6M)),NA())</f>
        <v>1.0162956850638949E-2</v>
      </c>
      <c r="Q2982" s="183">
        <f>IFERROR(_xll.qlIndexFixing(ONIndex1Y,I2982,TRUE,_xll.ohTrigger(RecalcTrigger,Trigger1Y)),NA())</f>
        <v>1.2163266524778393E-2</v>
      </c>
    </row>
    <row r="2983" spans="2:17" x14ac:dyDescent="0.2">
      <c r="B2983" s="39" t="s">
        <v>42</v>
      </c>
      <c r="D2983" s="42">
        <f>_xll.qlCalendarAdvance(Calendar,$D2982,B2983,"f",FALSE)</f>
        <v>60300</v>
      </c>
      <c r="E2983" s="177">
        <f>_xll.qlInterestRateIndexValueDate(IndexON,D2983)</f>
        <v>60300</v>
      </c>
      <c r="F2983" s="193">
        <f>IFERROR(_xll.qlIndexFixing(IndexON,D2983,TRUE,_xll.ohTrigger(RecalcTrigger,TriggerON)),NA())</f>
        <v>1.1971883699510855E-2</v>
      </c>
      <c r="H2983" s="42">
        <f>_xll.qlCalendarAdvance(Calendar,$H2982,B2983,"f",FALSE)</f>
        <v>60300</v>
      </c>
      <c r="I2983" s="177">
        <f>_xll.qlInterestRateIndexValueDate(Index1M,$H2983)</f>
        <v>60302</v>
      </c>
      <c r="J2983" s="182">
        <f>IFERROR(_xll.qlIndexFixing(Index1M,$H2983,TRUE,_xll.ohTrigger(RecalcTrigger,Trigger1M)),NA())</f>
        <v>1.1689723525456814E-2</v>
      </c>
      <c r="K2983" s="44">
        <f>IFERROR(_xll.qlIndexFixing(Index3M,H2983,TRUE,_xll.ohTrigger(RecalcTrigger,Trigger3M)),NA())</f>
        <v>1.197222050307477E-2</v>
      </c>
      <c r="L2983" s="44">
        <f>IFERROR(_xll.qlIndexFixing(Index6M,$H2983,TRUE,_xll.ohTrigger(RecalcTrigger,Trigger6M)),NA())</f>
        <v>1.0371017571705915E-2</v>
      </c>
      <c r="M2983" s="183">
        <f>IFERROR(_xll.qlIndexFixing(Index1Y,$H2983,TRUE,_xll.ohTrigger(RecalcTrigger,Trigger1Y)),NA())</f>
        <v>1.2474205061806987E-2</v>
      </c>
      <c r="N2983" s="182">
        <f>IFERROR(_xll.qlIndexFixing(ONIndex1M,I2983,TRUE,_xll.ohTrigger(RecalcTrigger,Trigger1M)),NA())</f>
        <v>1.1676246890557351E-2</v>
      </c>
      <c r="O2983" s="44">
        <f>IFERROR(_xll.qlIndexFixing(ONIndex3M,I2983,TRUE,_xll.ohTrigger(RecalcTrigger,Trigger3M)),NA())</f>
        <v>1.1921491208477519E-2</v>
      </c>
      <c r="P2983" s="44">
        <f>IFERROR(_xll.qlIndexFixing(ONIndex6M,I2983,TRUE,_xll.ohTrigger(RecalcTrigger,Trigger6M)),NA())</f>
        <v>1.0174811791401339E-2</v>
      </c>
      <c r="Q2983" s="183">
        <f>IFERROR(_xll.qlIndexFixing(ONIndex1Y,I2983,TRUE,_xll.ohTrigger(RecalcTrigger,Trigger1Y)),NA())</f>
        <v>1.2171287997251312E-2</v>
      </c>
    </row>
    <row r="2984" spans="2:17" x14ac:dyDescent="0.2">
      <c r="B2984" s="39" t="s">
        <v>42</v>
      </c>
      <c r="D2984" s="42">
        <f>_xll.qlCalendarAdvance(Calendar,$D2983,B2984,"f",FALSE)</f>
        <v>60307</v>
      </c>
      <c r="E2984" s="177">
        <f>_xll.qlInterestRateIndexValueDate(IndexON,D2984)</f>
        <v>60307</v>
      </c>
      <c r="F2984" s="193">
        <f>IFERROR(_xll.qlIndexFixing(IndexON,D2984,TRUE,_xll.ohTrigger(RecalcTrigger,TriggerON)),NA())</f>
        <v>1.1979862664759366E-2</v>
      </c>
      <c r="H2984" s="42">
        <f>_xll.qlCalendarAdvance(Calendar,$H2983,B2984,"f",FALSE)</f>
        <v>60307</v>
      </c>
      <c r="I2984" s="177">
        <f>_xll.qlInterestRateIndexValueDate(Index1M,$H2984)</f>
        <v>60309</v>
      </c>
      <c r="J2984" s="182">
        <f>IFERROR(_xll.qlIndexFixing(Index1M,$H2984,TRUE,_xll.ohTrigger(RecalcTrigger,Trigger1M)),NA())</f>
        <v>1.169559388309966E-2</v>
      </c>
      <c r="K2984" s="44">
        <f>IFERROR(_xll.qlIndexFixing(Index3M,H2984,TRUE,_xll.ohTrigger(RecalcTrigger,Trigger3M)),NA())</f>
        <v>1.197810029107238E-2</v>
      </c>
      <c r="L2984" s="44">
        <f>IFERROR(_xll.qlIndexFixing(Index6M,$H2984,TRUE,_xll.ohTrigger(RecalcTrigger,Trigger6M)),NA())</f>
        <v>1.0385654572949666E-2</v>
      </c>
      <c r="M2984" s="183">
        <f>IFERROR(_xll.qlIndexFixing(Index1Y,$H2984,TRUE,_xll.ohTrigger(RecalcTrigger,Trigger1Y)),NA())</f>
        <v>1.2482725423402868E-2</v>
      </c>
      <c r="N2984" s="182">
        <f>IFERROR(_xll.qlIndexFixing(ONIndex1M,I2984,TRUE,_xll.ohTrigger(RecalcTrigger,Trigger1M)),NA())</f>
        <v>1.1682033800868297E-2</v>
      </c>
      <c r="O2984" s="44">
        <f>IFERROR(_xll.qlIndexFixing(ONIndex3M,I2984,TRUE,_xll.ohTrigger(RecalcTrigger,Trigger3M)),NA())</f>
        <v>1.1927048534596807E-2</v>
      </c>
      <c r="P2984" s="44">
        <f>IFERROR(_xll.qlIndexFixing(ONIndex6M,I2984,TRUE,_xll.ohTrigger(RecalcTrigger,Trigger6M)),NA())</f>
        <v>1.0186866012382723E-2</v>
      </c>
      <c r="Q2984" s="183">
        <f>IFERROR(_xll.qlIndexFixing(ONIndex1Y,I2984,TRUE,_xll.ohTrigger(RecalcTrigger,Trigger1Y)),NA())</f>
        <v>1.2179383901465002E-2</v>
      </c>
    </row>
    <row r="2985" spans="2:17" x14ac:dyDescent="0.2">
      <c r="B2985" s="39" t="s">
        <v>42</v>
      </c>
      <c r="D2985" s="42">
        <f>_xll.qlCalendarAdvance(Calendar,$D2984,B2985,"f",FALSE)</f>
        <v>60314</v>
      </c>
      <c r="E2985" s="177">
        <f>_xll.qlInterestRateIndexValueDate(IndexON,D2985)</f>
        <v>60314</v>
      </c>
      <c r="F2985" s="193">
        <f>IFERROR(_xll.qlIndexFixing(IndexON,D2985,TRUE,_xll.ohTrigger(RecalcTrigger,TriggerON)),NA())</f>
        <v>1.1987903923138532E-2</v>
      </c>
      <c r="H2985" s="42">
        <f>_xll.qlCalendarAdvance(Calendar,$H2984,B2985,"f",FALSE)</f>
        <v>60314</v>
      </c>
      <c r="I2985" s="177">
        <f>_xll.qlInterestRateIndexValueDate(Index1M,$H2985)</f>
        <v>60316</v>
      </c>
      <c r="J2985" s="182">
        <f>IFERROR(_xll.qlIndexFixing(Index1M,$H2985,TRUE,_xll.ohTrigger(RecalcTrigger,Trigger1M)),NA())</f>
        <v>1.1701516796927627E-2</v>
      </c>
      <c r="K2985" s="44">
        <f>IFERROR(_xll.qlIndexFixing(Index3M,H2985,TRUE,_xll.ohTrigger(RecalcTrigger,Trigger3M)),NA())</f>
        <v>1.1984032580263496E-2</v>
      </c>
      <c r="L2985" s="44">
        <f>IFERROR(_xll.qlIndexFixing(Index6M,$H2985,TRUE,_xll.ohTrigger(RecalcTrigger,Trigger6M)),NA())</f>
        <v>1.0400495779178275E-2</v>
      </c>
      <c r="M2985" s="183">
        <f>IFERROR(_xll.qlIndexFixing(Index1Y,$H2985,TRUE,_xll.ohTrigger(RecalcTrigger,Trigger1Y)),NA())</f>
        <v>1.249122208815262E-2</v>
      </c>
      <c r="N2985" s="182">
        <f>IFERROR(_xll.qlIndexFixing(ONIndex1M,I2985,TRUE,_xll.ohTrigger(RecalcTrigger,Trigger1M)),NA())</f>
        <v>1.1687873121228876E-2</v>
      </c>
      <c r="O2985" s="44">
        <f>IFERROR(_xll.qlIndexFixing(ONIndex3M,I2985,TRUE,_xll.ohTrigger(RecalcTrigger,Trigger3M)),NA())</f>
        <v>1.1932657813078507E-2</v>
      </c>
      <c r="P2985" s="44">
        <f>IFERROR(_xll.qlIndexFixing(ONIndex6M,I2985,TRUE,_xll.ohTrigger(RecalcTrigger,Trigger6M)),NA())</f>
        <v>1.0199119794718214E-2</v>
      </c>
      <c r="Q2985" s="183">
        <f>IFERROR(_xll.qlIndexFixing(ONIndex1Y,I2985,TRUE,_xll.ohTrigger(RecalcTrigger,Trigger1Y)),NA())</f>
        <v>1.2187554333795703E-2</v>
      </c>
    </row>
    <row r="2986" spans="2:17" x14ac:dyDescent="0.2">
      <c r="B2986" s="39" t="s">
        <v>42</v>
      </c>
      <c r="D2986" s="42">
        <f>_xll.qlCalendarAdvance(Calendar,$D2985,B2986,"f",FALSE)</f>
        <v>60321</v>
      </c>
      <c r="E2986" s="177">
        <f>_xll.qlInterestRateIndexValueDate(IndexON,D2986)</f>
        <v>60321</v>
      </c>
      <c r="F2986" s="193">
        <f>IFERROR(_xll.qlIndexFixing(IndexON,D2986,TRUE,_xll.ohTrigger(RecalcTrigger,TriggerON)),NA())</f>
        <v>1.1996007554424537E-2</v>
      </c>
      <c r="H2986" s="42">
        <f>_xll.qlCalendarAdvance(Calendar,$H2985,B2986,"f",FALSE)</f>
        <v>60321</v>
      </c>
      <c r="I2986" s="177">
        <f>_xll.qlInterestRateIndexValueDate(Index1M,$H2986)</f>
        <v>60323</v>
      </c>
      <c r="J2986" s="182">
        <f>IFERROR(_xll.qlIndexFixing(Index1M,$H2986,TRUE,_xll.ohTrigger(RecalcTrigger,Trigger1M)),NA())</f>
        <v>1.1707492334458129E-2</v>
      </c>
      <c r="K2986" s="44">
        <f>IFERROR(_xll.qlIndexFixing(Index3M,H2986,TRUE,_xll.ohTrigger(RecalcTrigger,Trigger3M)),NA())</f>
        <v>1.1990017437775542E-2</v>
      </c>
      <c r="L2986" s="44">
        <f>IFERROR(_xll.qlIndexFixing(Index6M,$H2986,TRUE,_xll.ohTrigger(RecalcTrigger,Trigger6M)),NA())</f>
        <v>1.0415541477450952E-2</v>
      </c>
      <c r="M2986" s="183">
        <f>IFERROR(_xll.qlIndexFixing(Index1Y,$H2986,TRUE,_xll.ohTrigger(RecalcTrigger,Trigger1Y)),NA())</f>
        <v>1.2499693458648667E-2</v>
      </c>
      <c r="N2986" s="182">
        <f>IFERROR(_xll.qlIndexFixing(ONIndex1M,I2986,TRUE,_xll.ohTrigger(RecalcTrigger,Trigger1M)),NA())</f>
        <v>1.169376491905183E-2</v>
      </c>
      <c r="O2986" s="44">
        <f>IFERROR(_xll.qlIndexFixing(ONIndex3M,I2986,TRUE,_xll.ohTrigger(RecalcTrigger,Trigger3M)),NA())</f>
        <v>1.1938319110615936E-2</v>
      </c>
      <c r="P2986" s="44">
        <f>IFERROR(_xll.qlIndexFixing(ONIndex6M,I2986,TRUE,_xll.ohTrigger(RecalcTrigger,Trigger6M)),NA())</f>
        <v>1.0211573419516284E-2</v>
      </c>
      <c r="Q2986" s="183">
        <f>IFERROR(_xll.qlIndexFixing(ONIndex1Y,I2986,TRUE,_xll.ohTrigger(RecalcTrigger,Trigger1Y)),NA())</f>
        <v>1.2195799390539719E-2</v>
      </c>
    </row>
    <row r="2987" spans="2:17" x14ac:dyDescent="0.2">
      <c r="B2987" s="39" t="s">
        <v>42</v>
      </c>
      <c r="D2987" s="42">
        <f>_xll.qlCalendarAdvance(Calendar,$D2986,B2987,"f",FALSE)</f>
        <v>60328</v>
      </c>
      <c r="E2987" s="177">
        <f>_xll.qlInterestRateIndexValueDate(IndexON,D2987)</f>
        <v>60328</v>
      </c>
      <c r="F2987" s="193">
        <f>IFERROR(_xll.qlIndexFixing(IndexON,D2987,TRUE,_xll.ohTrigger(RecalcTrigger,TriggerON)),NA())</f>
        <v>1.2004173637754079E-2</v>
      </c>
      <c r="H2987" s="42">
        <f>_xll.qlCalendarAdvance(Calendar,$H2986,B2987,"f",FALSE)</f>
        <v>60328</v>
      </c>
      <c r="I2987" s="177">
        <f>_xll.qlInterestRateIndexValueDate(Index1M,$H2987)</f>
        <v>60330</v>
      </c>
      <c r="J2987" s="182">
        <f>IFERROR(_xll.qlIndexFixing(Index1M,$H2987,TRUE,_xll.ohTrigger(RecalcTrigger,Trigger1M)),NA())</f>
        <v>1.1716652913358935E-2</v>
      </c>
      <c r="K2987" s="44">
        <f>IFERROR(_xll.qlIndexFixing(Index3M,H2987,TRUE,_xll.ohTrigger(RecalcTrigger,Trigger3M)),NA())</f>
        <v>1.1997979036606392E-2</v>
      </c>
      <c r="L2987" s="44">
        <f>IFERROR(_xll.qlIndexFixing(Index6M,$H2987,TRUE,_xll.ohTrigger(RecalcTrigger,Trigger6M)),NA())</f>
        <v>1.0434730337103536E-2</v>
      </c>
      <c r="M2987" s="183">
        <f>IFERROR(_xll.qlIndexFixing(Index1Y,$H2987,TRUE,_xll.ohTrigger(RecalcTrigger,Trigger1Y)),NA())</f>
        <v>1.2508137935027096E-2</v>
      </c>
      <c r="N2987" s="182">
        <f>IFERROR(_xll.qlIndexFixing(ONIndex1M,I2987,TRUE,_xll.ohTrigger(RecalcTrigger,Trigger1M)),NA())</f>
        <v>1.1699709261669966E-2</v>
      </c>
      <c r="O2987" s="44">
        <f>IFERROR(_xll.qlIndexFixing(ONIndex3M,I2987,TRUE,_xll.ohTrigger(RecalcTrigger,Trigger3M)),NA())</f>
        <v>1.1944032493982348E-2</v>
      </c>
      <c r="P2987" s="44">
        <f>IFERROR(_xll.qlIndexFixing(ONIndex6M,I2987,TRUE,_xll.ohTrigger(RecalcTrigger,Trigger6M)),NA())</f>
        <v>1.0224227167885402E-2</v>
      </c>
      <c r="Q2987" s="183">
        <f>IFERROR(_xll.qlIndexFixing(ONIndex1Y,I2987,TRUE,_xll.ohTrigger(RecalcTrigger,Trigger1Y)),NA())</f>
        <v>1.2204119168046645E-2</v>
      </c>
    </row>
    <row r="2988" spans="2:17" x14ac:dyDescent="0.2">
      <c r="B2988" s="39" t="s">
        <v>42</v>
      </c>
      <c r="D2988" s="42">
        <f>_xll.qlCalendarAdvance(Calendar,$D2987,B2988,"f",FALSE)</f>
        <v>60335</v>
      </c>
      <c r="E2988" s="177">
        <f>_xll.qlInterestRateIndexValueDate(IndexON,D2988)</f>
        <v>60335</v>
      </c>
      <c r="F2988" s="193">
        <f>IFERROR(_xll.qlIndexFixing(IndexON,D2988,TRUE,_xll.ohTrigger(RecalcTrigger,TriggerON)),NA())</f>
        <v>1.2012402252503662E-2</v>
      </c>
      <c r="H2988" s="42">
        <f>_xll.qlCalendarAdvance(Calendar,$H2987,B2988,"f",FALSE)</f>
        <v>60335</v>
      </c>
      <c r="I2988" s="177">
        <f>_xll.qlInterestRateIndexValueDate(Index1M,$H2988)</f>
        <v>60337</v>
      </c>
      <c r="J2988" s="182">
        <f>IFERROR(_xll.qlIndexFixing(Index1M,$H2988,TRUE,_xll.ohTrigger(RecalcTrigger,Trigger1M)),NA())</f>
        <v>1.1722753769511323E-2</v>
      </c>
      <c r="K2988" s="44">
        <f>IFERROR(_xll.qlIndexFixing(Index3M,H2988,TRUE,_xll.ohTrigger(RecalcTrigger,Trigger3M)),NA())</f>
        <v>1.2004081174530046E-2</v>
      </c>
      <c r="L2988" s="44">
        <f>IFERROR(_xll.qlIndexFixing(Index6M,$H2988,TRUE,_xll.ohTrigger(RecalcTrigger,Trigger6M)),NA())</f>
        <v>1.0450231470913127E-2</v>
      </c>
      <c r="M2988" s="183">
        <f>IFERROR(_xll.qlIndexFixing(Index1Y,$H2988,TRUE,_xll.ohTrigger(RecalcTrigger,Trigger1Y)),NA())</f>
        <v>1.2516553914972257E-2</v>
      </c>
      <c r="N2988" s="182">
        <f>IFERROR(_xll.qlIndexFixing(ONIndex1M,I2988,TRUE,_xll.ohTrigger(RecalcTrigger,Trigger1M)),NA())</f>
        <v>1.1705706216522671E-2</v>
      </c>
      <c r="O2988" s="44">
        <f>IFERROR(_xll.qlIndexFixing(ONIndex3M,I2988,TRUE,_xll.ohTrigger(RecalcTrigger,Trigger3M)),NA())</f>
        <v>1.1949798029817771E-2</v>
      </c>
      <c r="P2988" s="44">
        <f>IFERROR(_xll.qlIndexFixing(ONIndex6M,I2988,TRUE,_xll.ohTrigger(RecalcTrigger,Trigger6M)),NA())</f>
        <v>1.0237081320987329E-2</v>
      </c>
      <c r="Q2988" s="183">
        <f>IFERROR(_xll.qlIndexFixing(ONIndex1Y,I2988,TRUE,_xll.ohTrigger(RecalcTrigger,Trigger1Y)),NA())</f>
        <v>1.2212513762639432E-2</v>
      </c>
    </row>
    <row r="2989" spans="2:17" x14ac:dyDescent="0.2">
      <c r="B2989" s="39" t="s">
        <v>42</v>
      </c>
      <c r="D2989" s="42">
        <f>_xll.qlCalendarAdvance(Calendar,$D2988,B2989,"f",FALSE)</f>
        <v>60342</v>
      </c>
      <c r="E2989" s="177">
        <f>_xll.qlInterestRateIndexValueDate(IndexON,D2989)</f>
        <v>60342</v>
      </c>
      <c r="F2989" s="193">
        <f>IFERROR(_xll.qlIndexFixing(IndexON,D2989,TRUE,_xll.ohTrigger(RecalcTrigger,TriggerON)),NA())</f>
        <v>1.2020693478129729E-2</v>
      </c>
      <c r="H2989" s="42">
        <f>_xll.qlCalendarAdvance(Calendar,$H2988,B2989,"f",FALSE)</f>
        <v>60342</v>
      </c>
      <c r="I2989" s="177">
        <f>_xll.qlInterestRateIndexValueDate(Index1M,$H2989)</f>
        <v>60344</v>
      </c>
      <c r="J2989" s="182">
        <f>IFERROR(_xll.qlIndexFixing(Index1M,$H2989,TRUE,_xll.ohTrigger(RecalcTrigger,Trigger1M)),NA())</f>
        <v>1.1728907485125976E-2</v>
      </c>
      <c r="K2989" s="44">
        <f>IFERROR(_xll.qlIndexFixing(Index3M,H2989,TRUE,_xll.ohTrigger(RecalcTrigger,Trigger3M)),NA())</f>
        <v>1.2010236102145447E-2</v>
      </c>
      <c r="L2989" s="44">
        <f>IFERROR(_xll.qlIndexFixing(Index6M,$H2989,TRUE,_xll.ohTrigger(RecalcTrigger,Trigger6M)),NA())</f>
        <v>1.0465938039828166E-2</v>
      </c>
      <c r="M2989" s="183">
        <f>IFERROR(_xll.qlIndexFixing(Index1Y,$H2989,TRUE,_xll.ohTrigger(RecalcTrigger,Trigger1Y)),NA())</f>
        <v>1.2524939793713698E-2</v>
      </c>
      <c r="N2989" s="182">
        <f>IFERROR(_xll.qlIndexFixing(ONIndex1M,I2989,TRUE,_xll.ohTrigger(RecalcTrigger,Trigger1M)),NA())</f>
        <v>1.1711755850942751E-2</v>
      </c>
      <c r="O2989" s="44">
        <f>IFERROR(_xll.qlIndexFixing(ONIndex3M,I2989,TRUE,_xll.ohTrigger(RecalcTrigger,Trigger3M)),NA())</f>
        <v>1.1955615784895457E-2</v>
      </c>
      <c r="P2989" s="44">
        <f>IFERROR(_xll.qlIndexFixing(ONIndex6M,I2989,TRUE,_xll.ohTrigger(RecalcTrigger,Trigger6M)),NA())</f>
        <v>1.025013616001047E-2</v>
      </c>
      <c r="Q2989" s="183">
        <f>IFERROR(_xll.qlIndexFixing(ONIndex1Y,I2989,TRUE,_xll.ohTrigger(RecalcTrigger,Trigger1Y)),NA())</f>
        <v>1.2220983270694319E-2</v>
      </c>
    </row>
    <row r="2990" spans="2:17" x14ac:dyDescent="0.2">
      <c r="B2990" s="39" t="s">
        <v>42</v>
      </c>
      <c r="D2990" s="42">
        <f>_xll.qlCalendarAdvance(Calendar,$D2989,B2990,"f",FALSE)</f>
        <v>60349</v>
      </c>
      <c r="E2990" s="177">
        <f>_xll.qlInterestRateIndexValueDate(IndexON,D2990)</f>
        <v>60349</v>
      </c>
      <c r="F2990" s="193">
        <f>IFERROR(_xll.qlIndexFixing(IndexON,D2990,TRUE,_xll.ohTrigger(RecalcTrigger,TriggerON)),NA())</f>
        <v>1.2029047393848913E-2</v>
      </c>
      <c r="H2990" s="42">
        <f>_xll.qlCalendarAdvance(Calendar,$H2989,B2990,"f",FALSE)</f>
        <v>60349</v>
      </c>
      <c r="I2990" s="177">
        <f>_xll.qlInterestRateIndexValueDate(Index1M,$H2990)</f>
        <v>60351</v>
      </c>
      <c r="J2990" s="182">
        <f>IFERROR(_xll.qlIndexFixing(Index1M,$H2990,TRUE,_xll.ohTrigger(RecalcTrigger,Trigger1M)),NA())</f>
        <v>1.1735114127734324E-2</v>
      </c>
      <c r="K2990" s="44">
        <f>IFERROR(_xll.qlIndexFixing(Index3M,H2990,TRUE,_xll.ohTrigger(RecalcTrigger,Trigger3M)),NA())</f>
        <v>1.2016443886606706E-2</v>
      </c>
      <c r="L2990" s="44">
        <f>IFERROR(_xll.qlIndexFixing(Index6M,$H2990,TRUE,_xll.ohTrigger(RecalcTrigger,Trigger6M)),NA())</f>
        <v>1.0481849730111358E-2</v>
      </c>
      <c r="M2990" s="183">
        <f>IFERROR(_xll.qlIndexFixing(Index1Y,$H2990,TRUE,_xll.ohTrigger(RecalcTrigger,Trigger1Y)),NA())</f>
        <v>1.2533293964028568E-2</v>
      </c>
      <c r="N2990" s="182">
        <f>IFERROR(_xll.qlIndexFixing(ONIndex1M,I2990,TRUE,_xll.ohTrigger(RecalcTrigger,Trigger1M)),NA())</f>
        <v>1.1720107780677225E-2</v>
      </c>
      <c r="O2990" s="44">
        <f>IFERROR(_xll.qlIndexFixing(ONIndex3M,I2990,TRUE,_xll.ohTrigger(RecalcTrigger,Trigger3M)),NA())</f>
        <v>1.1963619641113254E-2</v>
      </c>
      <c r="P2990" s="44">
        <f>IFERROR(_xll.qlIndexFixing(ONIndex6M,I2990,TRUE,_xll.ohTrigger(RecalcTrigger,Trigger6M)),NA())</f>
        <v>1.0268840329104023E-2</v>
      </c>
      <c r="Q2990" s="183">
        <f>IFERROR(_xll.qlIndexFixing(ONIndex1Y,I2990,TRUE,_xll.ohTrigger(RecalcTrigger,Trigger1Y)),NA())</f>
        <v>1.2232796524456191E-2</v>
      </c>
    </row>
    <row r="2991" spans="2:17" x14ac:dyDescent="0.2">
      <c r="B2991" s="39" t="s">
        <v>42</v>
      </c>
      <c r="D2991" s="42">
        <f>_xll.qlCalendarAdvance(Calendar,$D2990,B2991,"f",FALSE)</f>
        <v>60357</v>
      </c>
      <c r="E2991" s="177">
        <f>_xll.qlInterestRateIndexValueDate(IndexON,D2991)</f>
        <v>60357</v>
      </c>
      <c r="F2991" s="193">
        <f>IFERROR(_xll.qlIndexFixing(IndexON,D2991,TRUE,_xll.ohTrigger(RecalcTrigger,TriggerON)),NA())</f>
        <v>1.2038671591287908E-2</v>
      </c>
      <c r="H2991" s="42">
        <f>_xll.qlCalendarAdvance(Calendar,$H2990,B2991,"f",FALSE)</f>
        <v>60357</v>
      </c>
      <c r="I2991" s="177">
        <f>_xll.qlInterestRateIndexValueDate(Index1M,$H2991)</f>
        <v>60359</v>
      </c>
      <c r="J2991" s="182">
        <f>IFERROR(_xll.qlIndexFixing(Index1M,$H2991,TRUE,_xll.ohTrigger(RecalcTrigger,Trigger1M)),NA())</f>
        <v>1.1741628562698669E-2</v>
      </c>
      <c r="K2991" s="44">
        <f>IFERROR(_xll.qlIndexFixing(Index3M,H2991,TRUE,_xll.ohTrigger(RecalcTrigger,Trigger3M)),NA())</f>
        <v>1.2022945005489009E-2</v>
      </c>
      <c r="L2991" s="44">
        <f>IFERROR(_xll.qlIndexFixing(Index6M,$H2991,TRUE,_xll.ohTrigger(RecalcTrigger,Trigger6M)),NA())</f>
        <v>1.0498870054183514E-2</v>
      </c>
      <c r="M2991" s="183">
        <f>IFERROR(_xll.qlIndexFixing(Index1Y,$H2991,TRUE,_xll.ohTrigger(RecalcTrigger,Trigger1Y)),NA())</f>
        <v>1.254280069559908E-2</v>
      </c>
      <c r="N2991" s="182">
        <f>IFERROR(_xll.qlIndexFixing(ONIndex1M,I2991,TRUE,_xll.ohTrigger(RecalcTrigger,Trigger1M)),NA())</f>
        <v>1.1725399498780931E-2</v>
      </c>
      <c r="O2991" s="44">
        <f>IFERROR(_xll.qlIndexFixing(ONIndex3M,I2991,TRUE,_xll.ohTrigger(RecalcTrigger,Trigger3M)),NA())</f>
        <v>1.1968711679184452E-2</v>
      </c>
      <c r="P2991" s="44">
        <f>IFERROR(_xll.qlIndexFixing(ONIndex6M,I2991,TRUE,_xll.ohTrigger(RecalcTrigger,Trigger6M)),NA())</f>
        <v>1.0280435945730915E-2</v>
      </c>
      <c r="Q2991" s="183">
        <f>IFERROR(_xll.qlIndexFixing(ONIndex1Y,I2991,TRUE,_xll.ohTrigger(RecalcTrigger,Trigger1Y)),NA())</f>
        <v>1.2240207279985427E-2</v>
      </c>
    </row>
    <row r="2992" spans="2:17" x14ac:dyDescent="0.2">
      <c r="B2992" s="39" t="s">
        <v>42</v>
      </c>
      <c r="D2992" s="42">
        <f>_xll.qlCalendarAdvance(Calendar,$D2991,B2992,"f",FALSE)</f>
        <v>60364</v>
      </c>
      <c r="E2992" s="177">
        <f>_xll.qlInterestRateIndexValueDate(IndexON,D2992)</f>
        <v>60364</v>
      </c>
      <c r="F2992" s="193">
        <f>IFERROR(_xll.qlIndexFixing(IndexON,D2992,TRUE,_xll.ohTrigger(RecalcTrigger,TriggerON)),NA())</f>
        <v>1.2047160110295607E-2</v>
      </c>
      <c r="H2992" s="42">
        <f>_xll.qlCalendarAdvance(Calendar,$H2991,B2992,"f",FALSE)</f>
        <v>60364</v>
      </c>
      <c r="I2992" s="177">
        <f>_xll.qlInterestRateIndexValueDate(Index1M,$H2992)</f>
        <v>60366</v>
      </c>
      <c r="J2992" s="182">
        <f>IFERROR(_xll.qlIndexFixing(Index1M,$H2992,TRUE,_xll.ohTrigger(RecalcTrigger,Trigger1M)),NA())</f>
        <v>1.1747944844948399E-2</v>
      </c>
      <c r="K2992" s="44">
        <f>IFERROR(_xll.qlIndexFixing(Index3M,H2992,TRUE,_xll.ohTrigger(RecalcTrigger,Trigger3M)),NA())</f>
        <v>1.2029262271620753E-2</v>
      </c>
      <c r="L2992" s="44">
        <f>IFERROR(_xll.qlIndexFixing(Index6M,$H2992,TRUE,_xll.ohTrigger(RecalcTrigger,Trigger6M)),NA())</f>
        <v>1.0515099916282583E-2</v>
      </c>
      <c r="M2992" s="183">
        <f>IFERROR(_xll.qlIndexFixing(Index1Y,$H2992,TRUE,_xll.ohTrigger(RecalcTrigger,Trigger1Y)),NA())</f>
        <v>1.2554133339188919E-2</v>
      </c>
      <c r="N2992" s="182">
        <f>IFERROR(_xll.qlIndexFixing(ONIndex1M,I2992,TRUE,_xll.ohTrigger(RecalcTrigger,Trigger1M)),NA())</f>
        <v>1.173162229194169E-2</v>
      </c>
      <c r="O2992" s="44">
        <f>IFERROR(_xll.qlIndexFixing(ONIndex3M,I2992,TRUE,_xll.ohTrigger(RecalcTrigger,Trigger3M)),NA())</f>
        <v>1.1974701082637651E-2</v>
      </c>
      <c r="P2992" s="44">
        <f>IFERROR(_xll.qlIndexFixing(ONIndex6M,I2992,TRUE,_xll.ohTrigger(RecalcTrigger,Trigger6M)),NA())</f>
        <v>1.029415137468348E-2</v>
      </c>
      <c r="Q2992" s="183">
        <f>IFERROR(_xll.qlIndexFixing(ONIndex1Y,I2992,TRUE,_xll.ohTrigger(RecalcTrigger,Trigger1Y)),NA())</f>
        <v>1.2248923016757729E-2</v>
      </c>
    </row>
    <row r="2993" spans="2:17" x14ac:dyDescent="0.2">
      <c r="B2993" s="39" t="s">
        <v>42</v>
      </c>
      <c r="D2993" s="42">
        <f>_xll.qlCalendarAdvance(Calendar,$D2992,B2993,"f",FALSE)</f>
        <v>60371</v>
      </c>
      <c r="E2993" s="177">
        <f>_xll.qlInterestRateIndexValueDate(IndexON,D2993)</f>
        <v>60371</v>
      </c>
      <c r="F2993" s="193">
        <f>IFERROR(_xll.qlIndexFixing(IndexON,D2993,TRUE,_xll.ohTrigger(RecalcTrigger,TriggerON)),NA())</f>
        <v>1.2055711568716987E-2</v>
      </c>
      <c r="H2993" s="42">
        <f>_xll.qlCalendarAdvance(Calendar,$H2992,B2993,"f",FALSE)</f>
        <v>60371</v>
      </c>
      <c r="I2993" s="177">
        <f>_xll.qlInterestRateIndexValueDate(Index1M,$H2993)</f>
        <v>60373</v>
      </c>
      <c r="J2993" s="182">
        <f>IFERROR(_xll.qlIndexFixing(Index1M,$H2993,TRUE,_xll.ohTrigger(RecalcTrigger,Trigger1M)),NA())</f>
        <v>1.175431425978396E-2</v>
      </c>
      <c r="K2993" s="44">
        <f>IFERROR(_xll.qlIndexFixing(Index3M,H2993,TRUE,_xll.ohTrigger(RecalcTrigger,Trigger3M)),NA())</f>
        <v>1.2035632598988781E-2</v>
      </c>
      <c r="L2993" s="44">
        <f>IFERROR(_xll.qlIndexFixing(Index6M,$H2993,TRUE,_xll.ohTrigger(RecalcTrigger,Trigger6M)),NA())</f>
        <v>1.053145861347987E-2</v>
      </c>
      <c r="M2993" s="183">
        <f>IFERROR(_xll.qlIndexFixing(Index1Y,$H2993,TRUE,_xll.ohTrigger(RecalcTrigger,Trigger1Y)),NA())</f>
        <v>1.2559325520346878E-2</v>
      </c>
      <c r="N2993" s="182">
        <f>IFERROR(_xll.qlIndexFixing(ONIndex1M,I2993,TRUE,_xll.ohTrigger(RecalcTrigger,Trigger1M)),NA())</f>
        <v>1.1737898049695161E-2</v>
      </c>
      <c r="O2993" s="44">
        <f>IFERROR(_xll.qlIndexFixing(ONIndex3M,I2993,TRUE,_xll.ohTrigger(RecalcTrigger,Trigger3M)),NA())</f>
        <v>1.1980742987454107E-2</v>
      </c>
      <c r="P2993" s="44">
        <f>IFERROR(_xll.qlIndexFixing(ONIndex6M,I2993,TRUE,_xll.ohTrigger(RecalcTrigger,Trigger6M)),NA())</f>
        <v>1.0308068681910143E-2</v>
      </c>
      <c r="Q2993" s="183">
        <f>IFERROR(_xll.qlIndexFixing(ONIndex1Y,I2993,TRUE,_xll.ohTrigger(RecalcTrigger,Trigger1Y)),NA())</f>
        <v>1.2257714074399573E-2</v>
      </c>
    </row>
    <row r="2994" spans="2:17" x14ac:dyDescent="0.2">
      <c r="B2994" s="39" t="s">
        <v>42</v>
      </c>
      <c r="D2994" s="42">
        <f>_xll.qlCalendarAdvance(Calendar,$D2993,B2994,"f",FALSE)</f>
        <v>60378</v>
      </c>
      <c r="E2994" s="177">
        <f>_xll.qlInterestRateIndexValueDate(IndexON,D2994)</f>
        <v>60378</v>
      </c>
      <c r="F2994" s="193">
        <f>IFERROR(_xll.qlIndexFixing(IndexON,D2994,TRUE,_xll.ohTrigger(RecalcTrigger,TriggerON)),NA())</f>
        <v>1.2064326045928553E-2</v>
      </c>
      <c r="H2994" s="42">
        <f>_xll.qlCalendarAdvance(Calendar,$H2993,B2994,"f",FALSE)</f>
        <v>60378</v>
      </c>
      <c r="I2994" s="177">
        <f>_xll.qlInterestRateIndexValueDate(Index1M,$H2994)</f>
        <v>60380</v>
      </c>
      <c r="J2994" s="182">
        <f>IFERROR(_xll.qlIndexFixing(Index1M,$H2994,TRUE,_xll.ohTrigger(RecalcTrigger,Trigger1M)),NA())</f>
        <v>1.1760736874741329E-2</v>
      </c>
      <c r="K2994" s="44">
        <f>IFERROR(_xll.qlIndexFixing(Index3M,H2994,TRUE,_xll.ohTrigger(RecalcTrigger,Trigger3M)),NA())</f>
        <v>1.2042056054749922E-2</v>
      </c>
      <c r="L2994" s="44">
        <f>IFERROR(_xll.qlIndexFixing(Index6M,$H2994,TRUE,_xll.ohTrigger(RecalcTrigger,Trigger6M)),NA())</f>
        <v>1.0547937570968498E-2</v>
      </c>
      <c r="M2994" s="183">
        <f>IFERROR(_xll.qlIndexFixing(Index1Y,$H2994,TRUE,_xll.ohTrigger(RecalcTrigger,Trigger1Y)),NA())</f>
        <v>1.2567531151844995E-2</v>
      </c>
      <c r="N2994" s="182">
        <f>IFERROR(_xll.qlIndexFixing(ONIndex1M,I2994,TRUE,_xll.ohTrigger(RecalcTrigger,Trigger1M)),NA())</f>
        <v>1.1744226839747185E-2</v>
      </c>
      <c r="O2994" s="44">
        <f>IFERROR(_xll.qlIndexFixing(ONIndex3M,I2994,TRUE,_xll.ohTrigger(RecalcTrigger,Trigger3M)),NA())</f>
        <v>1.1986837460460364E-2</v>
      </c>
      <c r="P2994" s="44">
        <f>IFERROR(_xll.qlIndexFixing(ONIndex6M,I2994,TRUE,_xll.ohTrigger(RecalcTrigger,Trigger6M)),NA())</f>
        <v>1.0322188148226275E-2</v>
      </c>
      <c r="Q2994" s="183">
        <f>IFERROR(_xll.qlIndexFixing(ONIndex1Y,I2994,TRUE,_xll.ohTrigger(RecalcTrigger,Trigger1Y)),NA())</f>
        <v>1.2266580548994099E-2</v>
      </c>
    </row>
    <row r="2995" spans="2:17" x14ac:dyDescent="0.2">
      <c r="B2995" s="39" t="s">
        <v>42</v>
      </c>
      <c r="D2995" s="42">
        <f>_xll.qlCalendarAdvance(Calendar,$D2994,B2995,"f",FALSE)</f>
        <v>60385</v>
      </c>
      <c r="E2995" s="177">
        <f>_xll.qlInterestRateIndexValueDate(IndexON,D2995)</f>
        <v>60385</v>
      </c>
      <c r="F2995" s="193">
        <f>IFERROR(_xll.qlIndexFixing(IndexON,D2995,TRUE,_xll.ohTrigger(RecalcTrigger,TriggerON)),NA())</f>
        <v>1.2073003621546619E-2</v>
      </c>
      <c r="H2995" s="42">
        <f>_xll.qlCalendarAdvance(Calendar,$H2994,B2995,"f",FALSE)</f>
        <v>60385</v>
      </c>
      <c r="I2995" s="177">
        <f>_xll.qlInterestRateIndexValueDate(Index1M,$H2995)</f>
        <v>60387</v>
      </c>
      <c r="J2995" s="182">
        <f>IFERROR(_xll.qlIndexFixing(Index1M,$H2995,TRUE,_xll.ohTrigger(RecalcTrigger,Trigger1M)),NA())</f>
        <v>1.1765235693868385E-2</v>
      </c>
      <c r="K2995" s="44">
        <f>IFERROR(_xll.qlIndexFixing(Index3M,H2995,TRUE,_xll.ohTrigger(RecalcTrigger,Trigger3M)),NA())</f>
        <v>1.2049207083458755E-2</v>
      </c>
      <c r="L2995" s="44">
        <f>IFERROR(_xll.qlIndexFixing(Index6M,$H2995,TRUE,_xll.ohTrigger(RecalcTrigger,Trigger6M)),NA())</f>
        <v>1.0564528200248943E-2</v>
      </c>
      <c r="M2995" s="183">
        <f>IFERROR(_xll.qlIndexFixing(Index1Y,$H2995,TRUE,_xll.ohTrigger(RecalcTrigger,Trigger1Y)),NA())</f>
        <v>1.2575696770466813E-2</v>
      </c>
      <c r="N2995" s="182">
        <f>IFERROR(_xll.qlIndexFixing(ONIndex1M,I2995,TRUE,_xll.ohTrigger(RecalcTrigger,Trigger1M)),NA())</f>
        <v>1.1751524766250299E-2</v>
      </c>
      <c r="O2995" s="44">
        <f>IFERROR(_xll.qlIndexFixing(ONIndex3M,I2995,TRUE,_xll.ohTrigger(RecalcTrigger,Trigger3M)),NA())</f>
        <v>1.1993867027149108E-2</v>
      </c>
      <c r="P2995" s="44">
        <f>IFERROR(_xll.qlIndexFixing(ONIndex6M,I2995,TRUE,_xll.ohTrigger(RecalcTrigger,Trigger6M)),NA())</f>
        <v>1.033857258355475E-2</v>
      </c>
      <c r="Q2995" s="183">
        <f>IFERROR(_xll.qlIndexFixing(ONIndex1Y,I2995,TRUE,_xll.ohTrigger(RecalcTrigger,Trigger1Y)),NA())</f>
        <v>1.2276806133932894E-2</v>
      </c>
    </row>
    <row r="2996" spans="2:17" x14ac:dyDescent="0.2">
      <c r="B2996" s="39" t="s">
        <v>42</v>
      </c>
      <c r="D2996" s="42">
        <f>_xll.qlCalendarAdvance(Calendar,$D2995,B2996,"f",FALSE)</f>
        <v>60392</v>
      </c>
      <c r="E2996" s="177">
        <f>_xll.qlInterestRateIndexValueDate(IndexON,D2996)</f>
        <v>60392</v>
      </c>
      <c r="F2996" s="193">
        <f>IFERROR(_xll.qlIndexFixing(IndexON,D2996,TRUE,_xll.ohTrigger(RecalcTrigger,TriggerON)),NA())</f>
        <v>1.2081744374627945E-2</v>
      </c>
      <c r="H2996" s="42">
        <f>_xll.qlCalendarAdvance(Calendar,$H2995,B2996,"f",FALSE)</f>
        <v>60392</v>
      </c>
      <c r="I2996" s="177">
        <f>_xll.qlInterestRateIndexValueDate(Index1M,$H2996)</f>
        <v>60394</v>
      </c>
      <c r="J2996" s="182">
        <f>IFERROR(_xll.qlIndexFixing(Index1M,$H2996,TRUE,_xll.ohTrigger(RecalcTrigger,Trigger1M)),NA())</f>
        <v>1.1773741975157903E-2</v>
      </c>
      <c r="K2996" s="44">
        <f>IFERROR(_xll.qlIndexFixing(Index3M,H2996,TRUE,_xll.ohTrigger(RecalcTrigger,Trigger3M)),NA())</f>
        <v>1.2055741033381608E-2</v>
      </c>
      <c r="L2996" s="44">
        <f>IFERROR(_xll.qlIndexFixing(Index6M,$H2996,TRUE,_xll.ohTrigger(RecalcTrigger,Trigger6M)),NA())</f>
        <v>1.0585379301936398E-2</v>
      </c>
      <c r="M2996" s="183">
        <f>IFERROR(_xll.qlIndexFixing(Index1Y,$H2996,TRUE,_xll.ohTrigger(RecalcTrigger,Trigger1Y)),NA())</f>
        <v>1.2583820753931281E-2</v>
      </c>
      <c r="N2996" s="182">
        <f>IFERROR(_xll.qlIndexFixing(ONIndex1M,I2996,TRUE,_xll.ohTrigger(RecalcTrigger,Trigger1M)),NA())</f>
        <v>1.1757043785491916E-2</v>
      </c>
      <c r="O2996" s="44">
        <f>IFERROR(_xll.qlIndexFixing(ONIndex3M,I2996,TRUE,_xll.ohTrigger(RecalcTrigger,Trigger3M)),NA())</f>
        <v>1.1999184377629035E-2</v>
      </c>
      <c r="P2996" s="44">
        <f>IFERROR(_xll.qlIndexFixing(ONIndex6M,I2996,TRUE,_xll.ohTrigger(RecalcTrigger,Trigger6M)),NA())</f>
        <v>1.035103468274734E-2</v>
      </c>
      <c r="Q2996" s="183">
        <f>IFERROR(_xll.qlIndexFixing(ONIndex1Y,I2996,TRUE,_xll.ohTrigger(RecalcTrigger,Trigger1Y)),NA())</f>
        <v>1.2284540134652744E-2</v>
      </c>
    </row>
    <row r="2997" spans="2:17" x14ac:dyDescent="0.2">
      <c r="B2997" s="39" t="s">
        <v>42</v>
      </c>
      <c r="D2997" s="42">
        <f>_xll.qlCalendarAdvance(Calendar,$D2996,B2997,"f",FALSE)</f>
        <v>60399</v>
      </c>
      <c r="E2997" s="177">
        <f>_xll.qlInterestRateIndexValueDate(IndexON,D2997)</f>
        <v>60399</v>
      </c>
      <c r="F2997" s="193">
        <f>IFERROR(_xll.qlIndexFixing(IndexON,D2997,TRUE,_xll.ohTrigger(RecalcTrigger,TriggerON)),NA())</f>
        <v>1.2090548384628974E-2</v>
      </c>
      <c r="H2997" s="42">
        <f>_xll.qlCalendarAdvance(Calendar,$H2996,B2997,"f",FALSE)</f>
        <v>60399</v>
      </c>
      <c r="I2997" s="177">
        <f>_xll.qlInterestRateIndexValueDate(Index1M,$H2997)</f>
        <v>60401</v>
      </c>
      <c r="J2997" s="182">
        <f>IFERROR(_xll.qlIndexFixing(Index1M,$H2997,TRUE,_xll.ohTrigger(RecalcTrigger,Trigger1M)),NA())</f>
        <v>1.1780324595689062E-2</v>
      </c>
      <c r="K2997" s="44">
        <f>IFERROR(_xll.qlIndexFixing(Index3M,H2997,TRUE,_xll.ohTrigger(RecalcTrigger,Trigger3M)),NA())</f>
        <v>1.2062328319888309E-2</v>
      </c>
      <c r="L2997" s="44">
        <f>IFERROR(_xll.qlIndexFixing(Index6M,$H2997,TRUE,_xll.ohTrigger(RecalcTrigger,Trigger6M)),NA())</f>
        <v>1.0602172759294023E-2</v>
      </c>
      <c r="M2997" s="183">
        <f>IFERROR(_xll.qlIndexFixing(Index1Y,$H2997,TRUE,_xll.ohTrigger(RecalcTrigger,Trigger1Y)),NA())</f>
        <v>1.2591901477506488E-2</v>
      </c>
      <c r="N2997" s="182">
        <f>IFERROR(_xll.qlIndexFixing(ONIndex1M,I2997,TRUE,_xll.ohTrigger(RecalcTrigger,Trigger1M)),NA())</f>
        <v>1.1763532076116689E-2</v>
      </c>
      <c r="O2997" s="44">
        <f>IFERROR(_xll.qlIndexFixing(ONIndex3M,I2997,TRUE,_xll.ohTrigger(RecalcTrigger,Trigger3M)),NA())</f>
        <v>1.2005436955364601E-2</v>
      </c>
      <c r="P2997" s="44">
        <f>IFERROR(_xll.qlIndexFixing(ONIndex6M,I2997,TRUE,_xll.ohTrigger(RecalcTrigger,Trigger6M)),NA())</f>
        <v>1.0365762313142568E-2</v>
      </c>
      <c r="Q2997" s="183">
        <f>IFERROR(_xll.qlIndexFixing(ONIndex1Y,I2997,TRUE,_xll.ohTrigger(RecalcTrigger,Trigger1Y)),NA())</f>
        <v>1.2293633438362761E-2</v>
      </c>
    </row>
    <row r="2998" spans="2:17" x14ac:dyDescent="0.2">
      <c r="B2998" s="39" t="s">
        <v>42</v>
      </c>
      <c r="D2998" s="42">
        <f>_xll.qlCalendarAdvance(Calendar,$D2997,B2998,"f",FALSE)</f>
        <v>60406</v>
      </c>
      <c r="E2998" s="177">
        <f>_xll.qlInterestRateIndexValueDate(IndexON,D2998)</f>
        <v>60406</v>
      </c>
      <c r="F2998" s="193">
        <f>IFERROR(_xll.qlIndexFixing(IndexON,D2998,TRUE,_xll.ohTrigger(RecalcTrigger,TriggerON)),NA())</f>
        <v>1.2099415730926211E-2</v>
      </c>
      <c r="H2998" s="42">
        <f>_xll.qlCalendarAdvance(Calendar,$H2997,B2998,"f",FALSE)</f>
        <v>60406</v>
      </c>
      <c r="I2998" s="177">
        <f>_xll.qlInterestRateIndexValueDate(Index1M,$H2998)</f>
        <v>60408</v>
      </c>
      <c r="J2998" s="182">
        <f>IFERROR(_xll.qlIndexFixing(Index1M,$H2998,TRUE,_xll.ohTrigger(RecalcTrigger,Trigger1M)),NA())</f>
        <v>1.1786960686488435E-2</v>
      </c>
      <c r="K2998" s="44">
        <f>IFERROR(_xll.qlIndexFixing(Index3M,H2998,TRUE,_xll.ohTrigger(RecalcTrigger,Trigger3M)),NA())</f>
        <v>1.2068969010156421E-2</v>
      </c>
      <c r="L2998" s="44">
        <f>IFERROR(_xll.qlIndexFixing(Index6M,$H2998,TRUE,_xll.ohTrigger(RecalcTrigger,Trigger6M)),NA())</f>
        <v>1.0619050319373425E-2</v>
      </c>
      <c r="M2998" s="183">
        <f>IFERROR(_xll.qlIndexFixing(Index1Y,$H2998,TRUE,_xll.ohTrigger(RecalcTrigger,Trigger1Y)),NA())</f>
        <v>1.259993731401317E-2</v>
      </c>
      <c r="N2998" s="182">
        <f>IFERROR(_xll.qlIndexFixing(ONIndex1M,I2998,TRUE,_xll.ohTrigger(RecalcTrigger,Trigger1M)),NA())</f>
        <v>1.1770073668344594E-2</v>
      </c>
      <c r="O2998" s="44">
        <f>IFERROR(_xll.qlIndexFixing(ONIndex3M,I2998,TRUE,_xll.ohTrigger(RecalcTrigger,Trigger3M)),NA())</f>
        <v>1.2011742368116529E-2</v>
      </c>
      <c r="P2998" s="44">
        <f>IFERROR(_xll.qlIndexFixing(ONIndex6M,I2998,TRUE,_xll.ohTrigger(RecalcTrigger,Trigger6M)),NA())</f>
        <v>1.0380693226927917E-2</v>
      </c>
      <c r="Q2998" s="183">
        <f>IFERROR(_xll.qlIndexFixing(ONIndex1Y,I2998,TRUE,_xll.ohTrigger(RecalcTrigger,Trigger1Y)),NA())</f>
        <v>1.2302802544397196E-2</v>
      </c>
    </row>
    <row r="2999" spans="2:17" x14ac:dyDescent="0.2">
      <c r="B2999" s="39" t="s">
        <v>42</v>
      </c>
      <c r="D2999" s="42">
        <f>_xll.qlCalendarAdvance(Calendar,$D2998,B2999,"f",FALSE)</f>
        <v>60413</v>
      </c>
      <c r="E2999" s="177">
        <f>_xll.qlInterestRateIndexValueDate(IndexON,D2999)</f>
        <v>60413</v>
      </c>
      <c r="F2999" s="193">
        <f>IFERROR(_xll.qlIndexFixing(IndexON,D2999,TRUE,_xll.ohTrigger(RecalcTrigger,TriggerON)),NA())</f>
        <v>1.2108346492816224E-2</v>
      </c>
      <c r="H2999" s="42">
        <f>_xll.qlCalendarAdvance(Calendar,$H2998,B2999,"f",FALSE)</f>
        <v>60413</v>
      </c>
      <c r="I2999" s="177">
        <f>_xll.qlInterestRateIndexValueDate(Index1M,$H2999)</f>
        <v>60415</v>
      </c>
      <c r="J2999" s="182">
        <f>IFERROR(_xll.qlIndexFixing(Index1M,$H2999,TRUE,_xll.ohTrigger(RecalcTrigger,Trigger1M)),NA())</f>
        <v>1.1793650315091997E-2</v>
      </c>
      <c r="K2999" s="44">
        <f>IFERROR(_xll.qlIndexFixing(Index3M,H2999,TRUE,_xll.ohTrigger(RecalcTrigger,Trigger3M)),NA())</f>
        <v>1.2075663171360908E-2</v>
      </c>
      <c r="L2999" s="44">
        <f>IFERROR(_xll.qlIndexFixing(Index6M,$H2999,TRUE,_xll.ohTrigger(RecalcTrigger,Trigger6M)),NA())</f>
        <v>1.0636003476430537E-2</v>
      </c>
      <c r="M2999" s="183">
        <f>IFERROR(_xll.qlIndexFixing(Index1Y,$H2999,TRUE,_xll.ohTrigger(RecalcTrigger,Trigger1Y)),NA())</f>
        <v>1.2607926633821412E-2</v>
      </c>
      <c r="N2999" s="182">
        <f>IFERROR(_xll.qlIndexFixing(ONIndex1M,I2999,TRUE,_xll.ohTrigger(RecalcTrigger,Trigger1M)),NA())</f>
        <v>1.1776668629561726E-2</v>
      </c>
      <c r="O2999" s="44">
        <f>IFERROR(_xll.qlIndexFixing(ONIndex3M,I2999,TRUE,_xll.ohTrigger(RecalcTrigger,Trigger3M)),NA())</f>
        <v>1.2018100682391619E-2</v>
      </c>
      <c r="P2999" s="44">
        <f>IFERROR(_xll.qlIndexFixing(ONIndex6M,I2999,TRUE,_xll.ohTrigger(RecalcTrigger,Trigger6M)),NA())</f>
        <v>1.0395827705318439E-2</v>
      </c>
      <c r="Q2999" s="183">
        <f>IFERROR(_xll.qlIndexFixing(ONIndex1Y,I2999,TRUE,_xll.ohTrigger(RecalcTrigger,Trigger1Y)),NA())</f>
        <v>1.2312047549078997E-2</v>
      </c>
    </row>
    <row r="3000" spans="2:17" x14ac:dyDescent="0.2">
      <c r="B3000" s="39" t="s">
        <v>42</v>
      </c>
      <c r="D3000" s="42">
        <f>_xll.qlCalendarAdvance(Calendar,$D2999,B3000,"f",FALSE)</f>
        <v>60420</v>
      </c>
      <c r="E3000" s="177">
        <f>_xll.qlInterestRateIndexValueDate(IndexON,D3000)</f>
        <v>60420</v>
      </c>
      <c r="F3000" s="193">
        <f>IFERROR(_xll.qlIndexFixing(IndexON,D3000,TRUE,_xll.ohTrigger(RecalcTrigger,TriggerON)),NA())</f>
        <v>1.211734074967552E-2</v>
      </c>
      <c r="H3000" s="42">
        <f>_xll.qlCalendarAdvance(Calendar,$H2999,B3000,"f",FALSE)</f>
        <v>60420</v>
      </c>
      <c r="I3000" s="177">
        <f>_xll.qlInterestRateIndexValueDate(Index1M,$H3000)</f>
        <v>60422</v>
      </c>
      <c r="J3000" s="182">
        <f>IFERROR(_xll.qlIndexFixing(Index1M,$H3000,TRUE,_xll.ohTrigger(RecalcTrigger,Trigger1M)),NA())</f>
        <v>1.1800393549040722E-2</v>
      </c>
      <c r="K3000" s="44">
        <f>IFERROR(_xll.qlIndexFixing(Index3M,H3000,TRUE,_xll.ohTrigger(RecalcTrigger,Trigger3M)),NA())</f>
        <v>1.2082410870681076E-2</v>
      </c>
      <c r="L3000" s="44">
        <f>IFERROR(_xll.qlIndexFixing(Index6M,$H3000,TRUE,_xll.ohTrigger(RecalcTrigger,Trigger6M)),NA())</f>
        <v>1.0648854867177326E-2</v>
      </c>
      <c r="M3000" s="183">
        <f>IFERROR(_xll.qlIndexFixing(Index1Y,$H3000,TRUE,_xll.ohTrigger(RecalcTrigger,Trigger1Y)),NA())</f>
        <v>1.2615867804855262E-2</v>
      </c>
      <c r="N3000" s="182">
        <f>IFERROR(_xll.qlIndexFixing(ONIndex1M,I3000,TRUE,_xll.ohTrigger(RecalcTrigger,Trigger1M)),NA())</f>
        <v>1.1783317027234119E-2</v>
      </c>
      <c r="O3000" s="44">
        <f>IFERROR(_xll.qlIndexFixing(ONIndex3M,I3000,TRUE,_xll.ohTrigger(RecalcTrigger,Trigger3M)),NA())</f>
        <v>1.2024511965096352E-2</v>
      </c>
      <c r="P3000" s="44">
        <f>IFERROR(_xll.qlIndexFixing(ONIndex6M,I3000,TRUE,_xll.ohTrigger(RecalcTrigger,Trigger6M)),NA())</f>
        <v>1.0411166029369312E-2</v>
      </c>
      <c r="Q3000" s="183">
        <f>IFERROR(_xll.qlIndexFixing(ONIndex1Y,I3000,TRUE,_xll.ohTrigger(RecalcTrigger,Trigger1Y)),NA())</f>
        <v>1.2321368548651179E-2</v>
      </c>
    </row>
    <row r="3001" spans="2:17" x14ac:dyDescent="0.2">
      <c r="B3001" s="39" t="s">
        <v>42</v>
      </c>
      <c r="D3001" s="42">
        <f>_xll.qlCalendarAdvance(Calendar,$D3000,B3001,"f",FALSE)</f>
        <v>60427</v>
      </c>
      <c r="E3001" s="177">
        <f>_xll.qlInterestRateIndexValueDate(IndexON,D3001)</f>
        <v>60427</v>
      </c>
      <c r="F3001" s="193">
        <f>IFERROR(_xll.qlIndexFixing(IndexON,D3001,TRUE,_xll.ohTrigger(RecalcTrigger,TriggerON)),NA())</f>
        <v>1.2126398580800668E-2</v>
      </c>
      <c r="H3001" s="42">
        <f>_xll.qlCalendarAdvance(Calendar,$H3000,B3001,"f",FALSE)</f>
        <v>60427</v>
      </c>
      <c r="I3001" s="177">
        <f>_xll.qlInterestRateIndexValueDate(Index1M,$H3001)</f>
        <v>60429</v>
      </c>
      <c r="J3001" s="182">
        <f>IFERROR(_xll.qlIndexFixing(Index1M,$H3001,TRUE,_xll.ohTrigger(RecalcTrigger,Trigger1M)),NA())</f>
        <v>1.1807190455875582E-2</v>
      </c>
      <c r="K3001" s="44">
        <f>IFERROR(_xll.qlIndexFixing(Index3M,H3001,TRUE,_xll.ohTrigger(RecalcTrigger,Trigger3M)),NA())</f>
        <v>1.2089212175302311E-2</v>
      </c>
      <c r="L3001" s="44">
        <f>IFERROR(_xll.qlIndexFixing(Index6M,$H3001,TRUE,_xll.ohTrigger(RecalcTrigger,Trigger6M)),NA())</f>
        <v>1.0665934401488764E-2</v>
      </c>
      <c r="M3001" s="183">
        <f>IFERROR(_xll.qlIndexFixing(Index1Y,$H3001,TRUE,_xll.ohTrigger(RecalcTrigger,Trigger1Y)),NA())</f>
        <v>1.2623759192591627E-2</v>
      </c>
      <c r="N3001" s="182">
        <f>IFERROR(_xll.qlIndexFixing(ONIndex1M,I3001,TRUE,_xll.ohTrigger(RecalcTrigger,Trigger1M)),NA())</f>
        <v>1.1790018928587997E-2</v>
      </c>
      <c r="O3001" s="44">
        <f>IFERROR(_xll.qlIndexFixing(ONIndex3M,I3001,TRUE,_xll.ohTrigger(RecalcTrigger,Trigger3M)),NA())</f>
        <v>1.2030976282897399E-2</v>
      </c>
      <c r="P3001" s="44">
        <f>IFERROR(_xll.qlIndexFixing(ONIndex6M,I3001,TRUE,_xll.ohTrigger(RecalcTrigger,Trigger6M)),NA())</f>
        <v>1.0426708480135716E-2</v>
      </c>
      <c r="Q3001" s="183">
        <f>IFERROR(_xll.qlIndexFixing(ONIndex1Y,I3001,TRUE,_xll.ohTrigger(RecalcTrigger,Trigger1Y)),NA())</f>
        <v>1.2330765639516628E-2</v>
      </c>
    </row>
    <row r="3002" spans="2:17" x14ac:dyDescent="0.2">
      <c r="B3002" s="39" t="s">
        <v>42</v>
      </c>
      <c r="D3002" s="42">
        <f>_xll.qlCalendarAdvance(Calendar,$D3001,B3002,"f",FALSE)</f>
        <v>60434</v>
      </c>
      <c r="E3002" s="177">
        <f>_xll.qlInterestRateIndexValueDate(IndexON,D3002)</f>
        <v>60434</v>
      </c>
      <c r="F3002" s="193">
        <f>IFERROR(_xll.qlIndexFixing(IndexON,D3002,TRUE,_xll.ohTrigger(RecalcTrigger,TriggerON)),NA())</f>
        <v>1.2135520065728045E-2</v>
      </c>
      <c r="H3002" s="42">
        <f>_xll.qlCalendarAdvance(Calendar,$H3001,B3002,"f",FALSE)</f>
        <v>60434</v>
      </c>
      <c r="I3002" s="177">
        <f>_xll.qlInterestRateIndexValueDate(Index1M,$H3002)</f>
        <v>60436</v>
      </c>
      <c r="J3002" s="182">
        <f>IFERROR(_xll.qlIndexFixing(Index1M,$H3002,TRUE,_xll.ohTrigger(RecalcTrigger,Trigger1M)),NA())</f>
        <v>1.1814041103137551E-2</v>
      </c>
      <c r="K3002" s="44">
        <f>IFERROR(_xll.qlIndexFixing(Index3M,H3002,TRUE,_xll.ohTrigger(RecalcTrigger,Trigger3M)),NA())</f>
        <v>1.2096067152404789E-2</v>
      </c>
      <c r="L3002" s="44">
        <f>IFERROR(_xll.qlIndexFixing(Index6M,$H3002,TRUE,_xll.ohTrigger(RecalcTrigger,Trigger6M)),NA())</f>
        <v>1.0683065104378211E-2</v>
      </c>
      <c r="M3002" s="183">
        <f>IFERROR(_xll.qlIndexFixing(Index1Y,$H3002,TRUE,_xll.ohTrigger(RecalcTrigger,Trigger1Y)),NA())</f>
        <v>1.2631599160060278E-2</v>
      </c>
      <c r="N3002" s="182">
        <f>IFERROR(_xll.qlIndexFixing(ONIndex1M,I3002,TRUE,_xll.ohTrigger(RecalcTrigger,Trigger1M)),NA())</f>
        <v>1.1796774401089394E-2</v>
      </c>
      <c r="O3002" s="44">
        <f>IFERROR(_xll.qlIndexFixing(ONIndex3M,I3002,TRUE,_xll.ohTrigger(RecalcTrigger,Trigger3M)),NA())</f>
        <v>1.2037493702381497E-2</v>
      </c>
      <c r="P3002" s="44">
        <f>IFERROR(_xll.qlIndexFixing(ONIndex6M,I3002,TRUE,_xll.ohTrigger(RecalcTrigger,Trigger6M)),NA())</f>
        <v>1.0442455338752765E-2</v>
      </c>
      <c r="Q3002" s="183">
        <f>IFERROR(_xll.qlIndexFixing(ONIndex1Y,I3002,TRUE,_xll.ohTrigger(RecalcTrigger,Trigger1Y)),NA())</f>
        <v>1.2340238917918356E-2</v>
      </c>
    </row>
    <row r="3003" spans="2:17" x14ac:dyDescent="0.2">
      <c r="B3003" s="39" t="s">
        <v>42</v>
      </c>
      <c r="D3003" s="42">
        <f>_xll.qlCalendarAdvance(Calendar,$D3002,B3003,"f",FALSE)</f>
        <v>60441</v>
      </c>
      <c r="E3003" s="177">
        <f>_xll.qlInterestRateIndexValueDate(IndexON,D3003)</f>
        <v>60441</v>
      </c>
      <c r="F3003" s="193">
        <f>IFERROR(_xll.qlIndexFixing(IndexON,D3003,TRUE,_xll.ohTrigger(RecalcTrigger,TriggerON)),NA())</f>
        <v>1.2144705283594348E-2</v>
      </c>
      <c r="H3003" s="42">
        <f>_xll.qlCalendarAdvance(Calendar,$H3002,B3003,"f",FALSE)</f>
        <v>60441</v>
      </c>
      <c r="I3003" s="177">
        <f>_xll.qlInterestRateIndexValueDate(Index1M,$H3003)</f>
        <v>60443</v>
      </c>
      <c r="J3003" s="182">
        <f>IFERROR(_xll.qlIndexFixing(Index1M,$H3003,TRUE,_xll.ohTrigger(RecalcTrigger,Trigger1M)),NA())</f>
        <v>1.18209455583701E-2</v>
      </c>
      <c r="K3003" s="44">
        <f>IFERROR(_xll.qlIndexFixing(Index3M,H3003,TRUE,_xll.ohTrigger(RecalcTrigger,Trigger3M)),NA())</f>
        <v>1.2102975866913963E-2</v>
      </c>
      <c r="L3003" s="44">
        <f>IFERROR(_xll.qlIndexFixing(Index6M,$H3003,TRUE,_xll.ohTrigger(RecalcTrigger,Trigger6M)),NA())</f>
        <v>1.0704401486994277E-2</v>
      </c>
      <c r="M3003" s="183">
        <f>IFERROR(_xll.qlIndexFixing(Index1Y,$H3003,TRUE,_xll.ohTrigger(RecalcTrigger,Trigger1Y)),NA())</f>
        <v>1.2639386067845376E-2</v>
      </c>
      <c r="N3003" s="182">
        <f>IFERROR(_xll.qlIndexFixing(ONIndex1M,I3003,TRUE,_xll.ohTrigger(RecalcTrigger,Trigger1M)),NA())</f>
        <v>1.1803583512204341E-2</v>
      </c>
      <c r="O3003" s="44">
        <f>IFERROR(_xll.qlIndexFixing(ONIndex3M,I3003,TRUE,_xll.ohTrigger(RecalcTrigger,Trigger3M)),NA())</f>
        <v>1.2044064290455125E-2</v>
      </c>
      <c r="P3003" s="44">
        <f>IFERROR(_xll.qlIndexFixing(ONIndex6M,I3003,TRUE,_xll.ohTrigger(RecalcTrigger,Trigger6M)),NA())</f>
        <v>1.0458406886195704E-2</v>
      </c>
      <c r="Q3003" s="183">
        <f>IFERROR(_xll.qlIndexFixing(ONIndex1Y,I3003,TRUE,_xll.ohTrigger(RecalcTrigger,Trigger1Y)),NA())</f>
        <v>1.2349788480259249E-2</v>
      </c>
    </row>
    <row r="3004" spans="2:17" x14ac:dyDescent="0.2">
      <c r="B3004" s="39" t="s">
        <v>42</v>
      </c>
      <c r="D3004" s="42">
        <f>_xll.qlCalendarAdvance(Calendar,$D3003,B3004,"f",FALSE)</f>
        <v>60448</v>
      </c>
      <c r="E3004" s="177">
        <f>_xll.qlInterestRateIndexValueDate(IndexON,D3004)</f>
        <v>60448</v>
      </c>
      <c r="F3004" s="193">
        <f>IFERROR(_xll.qlIndexFixing(IndexON,D3004,TRUE,_xll.ohTrigger(RecalcTrigger,TriggerON)),NA())</f>
        <v>1.2153954313776083E-2</v>
      </c>
      <c r="H3004" s="42">
        <f>_xll.qlCalendarAdvance(Calendar,$H3003,B3004,"f",FALSE)</f>
        <v>60448</v>
      </c>
      <c r="I3004" s="177">
        <f>_xll.qlInterestRateIndexValueDate(Index1M,$H3004)</f>
        <v>60450</v>
      </c>
      <c r="J3004" s="182">
        <f>IFERROR(_xll.qlIndexFixing(Index1M,$H3004,TRUE,_xll.ohTrigger(RecalcTrigger,Trigger1M)),NA())</f>
        <v>1.1827903889111702E-2</v>
      </c>
      <c r="K3004" s="44">
        <f>IFERROR(_xll.qlIndexFixing(Index3M,H3004,TRUE,_xll.ohTrigger(RecalcTrigger,Trigger3M)),NA())</f>
        <v>1.2109937232235544E-2</v>
      </c>
      <c r="L3004" s="44">
        <f>IFERROR(_xll.qlIndexFixing(Index6M,$H3004,TRUE,_xll.ohTrigger(RecalcTrigger,Trigger6M)),NA())</f>
        <v>1.0721604570180643E-2</v>
      </c>
      <c r="M3004" s="183">
        <f>IFERROR(_xll.qlIndexFixing(Index1Y,$H3004,TRUE,_xll.ohTrigger(RecalcTrigger,Trigger1Y)),NA())</f>
        <v>1.2647118274087673E-2</v>
      </c>
      <c r="N3004" s="182">
        <f>IFERROR(_xll.qlIndexFixing(ONIndex1M,I3004,TRUE,_xll.ohTrigger(RecalcTrigger,Trigger1M)),NA())</f>
        <v>1.1810446329159063E-2</v>
      </c>
      <c r="O3004" s="44">
        <f>IFERROR(_xll.qlIndexFixing(ONIndex3M,I3004,TRUE,_xll.ohTrigger(RecalcTrigger,Trigger3M)),NA())</f>
        <v>1.2050688113864894E-2</v>
      </c>
      <c r="P3004" s="44">
        <f>IFERROR(_xll.qlIndexFixing(ONIndex6M,I3004,TRUE,_xll.ohTrigger(RecalcTrigger,Trigger6M)),NA())</f>
        <v>1.0474563403599646E-2</v>
      </c>
      <c r="Q3004" s="183">
        <f>IFERROR(_xll.qlIndexFixing(ONIndex1Y,I3004,TRUE,_xll.ohTrigger(RecalcTrigger,Trigger1Y)),NA())</f>
        <v>1.2359414422862258E-2</v>
      </c>
    </row>
    <row r="3005" spans="2:17" x14ac:dyDescent="0.2">
      <c r="B3005" s="39" t="s">
        <v>42</v>
      </c>
      <c r="D3005" s="42">
        <f>_xll.qlCalendarAdvance(Calendar,$D3004,B3005,"f",FALSE)</f>
        <v>60455</v>
      </c>
      <c r="E3005" s="177">
        <f>_xll.qlInterestRateIndexValueDate(IndexON,D3005)</f>
        <v>60455</v>
      </c>
      <c r="F3005" s="193">
        <f>IFERROR(_xll.qlIndexFixing(IndexON,D3005,TRUE,_xll.ohTrigger(RecalcTrigger,TriggerON)),NA())</f>
        <v>1.2163267235729691E-2</v>
      </c>
      <c r="H3005" s="42">
        <f>_xll.qlCalendarAdvance(Calendar,$H3004,B3005,"f",FALSE)</f>
        <v>60455</v>
      </c>
      <c r="I3005" s="177">
        <f>_xll.qlInterestRateIndexValueDate(Index1M,$H3005)</f>
        <v>60457</v>
      </c>
      <c r="J3005" s="182">
        <f>IFERROR(_xll.qlIndexFixing(Index1M,$H3005,TRUE,_xll.ohTrigger(RecalcTrigger,Trigger1M)),NA())</f>
        <v>1.1834916162913323E-2</v>
      </c>
      <c r="K3005" s="44">
        <f>IFERROR(_xll.qlIndexFixing(Index3M,H3005,TRUE,_xll.ohTrigger(RecalcTrigger,Trigger3M)),NA())</f>
        <v>1.2116947137251997E-2</v>
      </c>
      <c r="L3005" s="44">
        <f>IFERROR(_xll.qlIndexFixing(Index6M,$H3005,TRUE,_xll.ohTrigger(RecalcTrigger,Trigger6M)),NA())</f>
        <v>1.073883193228309E-2</v>
      </c>
      <c r="M3005" s="183">
        <f>IFERROR(_xll.qlIndexFixing(Index1Y,$H3005,TRUE,_xll.ohTrigger(RecalcTrigger,Trigger1Y)),NA())</f>
        <v>1.2654794134481874E-2</v>
      </c>
      <c r="N3005" s="182">
        <f>IFERROR(_xll.qlIndexFixing(ONIndex1M,I3005,TRUE,_xll.ohTrigger(RecalcTrigger,Trigger1M)),NA())</f>
        <v>1.1817362919419594E-2</v>
      </c>
      <c r="O3005" s="44">
        <f>IFERROR(_xll.qlIndexFixing(ONIndex3M,I3005,TRUE,_xll.ohTrigger(RecalcTrigger,Trigger3M)),NA())</f>
        <v>1.2057365238877793E-2</v>
      </c>
      <c r="P3005" s="44">
        <f>IFERROR(_xll.qlIndexFixing(ONIndex6M,I3005,TRUE,_xll.ohTrigger(RecalcTrigger,Trigger6M)),NA())</f>
        <v>1.0490925172019772E-2</v>
      </c>
      <c r="Q3005" s="183">
        <f>IFERROR(_xll.qlIndexFixing(ONIndex1Y,I3005,TRUE,_xll.ohTrigger(RecalcTrigger,Trigger1Y)),NA())</f>
        <v>1.236911684189046E-2</v>
      </c>
    </row>
    <row r="3006" spans="2:17" x14ac:dyDescent="0.2">
      <c r="B3006" s="39" t="s">
        <v>42</v>
      </c>
      <c r="D3006" s="42">
        <f>_xll.qlCalendarAdvance(Calendar,$D3005,B3006,"f",FALSE)</f>
        <v>60462</v>
      </c>
      <c r="E3006" s="177">
        <f>_xll.qlInterestRateIndexValueDate(IndexON,D3006)</f>
        <v>60462</v>
      </c>
      <c r="F3006" s="193">
        <f>IFERROR(_xll.qlIndexFixing(IndexON,D3006,TRUE,_xll.ohTrigger(RecalcTrigger,TriggerON)),NA())</f>
        <v>1.2172644128671806E-2</v>
      </c>
      <c r="H3006" s="42">
        <f>_xll.qlCalendarAdvance(Calendar,$H3005,B3006,"f",FALSE)</f>
        <v>60462</v>
      </c>
      <c r="I3006" s="177">
        <f>_xll.qlInterestRateIndexValueDate(Index1M,$H3006)</f>
        <v>60464</v>
      </c>
      <c r="J3006" s="182">
        <f>IFERROR(_xll.qlIndexFixing(Index1M,$H3006,TRUE,_xll.ohTrigger(RecalcTrigger,Trigger1M)),NA())</f>
        <v>1.1841982447318433E-2</v>
      </c>
      <c r="K3006" s="44">
        <f>IFERROR(_xll.qlIndexFixing(Index3M,H3006,TRUE,_xll.ohTrigger(RecalcTrigger,Trigger3M)),NA())</f>
        <v>1.2124000974424624E-2</v>
      </c>
      <c r="L3006" s="44">
        <f>IFERROR(_xll.qlIndexFixing(Index6M,$H3006,TRUE,_xll.ohTrigger(RecalcTrigger,Trigger6M)),NA())</f>
        <v>1.0756074972999645E-2</v>
      </c>
      <c r="M3006" s="183">
        <f>IFERROR(_xll.qlIndexFixing(Index1Y,$H3006,TRUE,_xll.ohTrigger(RecalcTrigger,Trigger1Y)),NA())</f>
        <v>1.2662412002281019E-2</v>
      </c>
      <c r="N3006" s="182">
        <f>IFERROR(_xll.qlIndexFixing(ONIndex1M,I3006,TRUE,_xll.ohTrigger(RecalcTrigger,Trigger1M)),NA())</f>
        <v>1.1824333350372029E-2</v>
      </c>
      <c r="O3006" s="44">
        <f>IFERROR(_xll.qlIndexFixing(ONIndex3M,I3006,TRUE,_xll.ohTrigger(RecalcTrigger,Trigger3M)),NA())</f>
        <v>1.2064095732640112E-2</v>
      </c>
      <c r="P3006" s="44">
        <f>IFERROR(_xll.qlIndexFixing(ONIndex6M,I3006,TRUE,_xll.ohTrigger(RecalcTrigger,Trigger6M)),NA())</f>
        <v>1.0507492472431323E-2</v>
      </c>
      <c r="Q3006" s="183">
        <f>IFERROR(_xll.qlIndexFixing(ONIndex1Y,I3006,TRUE,_xll.ohTrigger(RecalcTrigger,Trigger1Y)),NA())</f>
        <v>1.2378895833826675E-2</v>
      </c>
    </row>
    <row r="3007" spans="2:17" x14ac:dyDescent="0.2">
      <c r="B3007" s="39" t="s">
        <v>42</v>
      </c>
      <c r="D3007" s="42">
        <f>_xll.qlCalendarAdvance(Calendar,$D3006,B3007,"f",FALSE)</f>
        <v>60469</v>
      </c>
      <c r="E3007" s="177">
        <f>_xll.qlInterestRateIndexValueDate(IndexON,D3007)</f>
        <v>60469</v>
      </c>
      <c r="F3007" s="193">
        <f>IFERROR(_xll.qlIndexFixing(IndexON,D3007,TRUE,_xll.ohTrigger(RecalcTrigger,TriggerON)),NA())</f>
        <v>1.2182085072058868E-2</v>
      </c>
      <c r="H3007" s="42">
        <f>_xll.qlCalendarAdvance(Calendar,$H3006,B3007,"f",FALSE)</f>
        <v>60469</v>
      </c>
      <c r="I3007" s="177">
        <f>_xll.qlInterestRateIndexValueDate(Index1M,$H3007)</f>
        <v>60471</v>
      </c>
      <c r="J3007" s="182">
        <f>IFERROR(_xll.qlIndexFixing(Index1M,$H3007,TRUE,_xll.ohTrigger(RecalcTrigger,Trigger1M)),NA())</f>
        <v>1.1849102809870504E-2</v>
      </c>
      <c r="K3007" s="44">
        <f>IFERROR(_xll.qlIndexFixing(Index3M,H3007,TRUE,_xll.ohTrigger(RecalcTrigger,Trigger3M)),NA())</f>
        <v>1.2131094129033513E-2</v>
      </c>
      <c r="L3007" s="44">
        <f>IFERROR(_xll.qlIndexFixing(Index6M,$H3007,TRUE,_xll.ohTrigger(RecalcTrigger,Trigger6M)),NA())</f>
        <v>1.0773325078513118E-2</v>
      </c>
      <c r="M3007" s="183">
        <f>IFERROR(_xll.qlIndexFixing(Index1Y,$H3007,TRUE,_xll.ohTrigger(RecalcTrigger,Trigger1Y)),NA())</f>
        <v>1.2669970228294518E-2</v>
      </c>
      <c r="N3007" s="182">
        <f>IFERROR(_xll.qlIndexFixing(ONIndex1M,I3007,TRUE,_xll.ohTrigger(RecalcTrigger,Trigger1M)),NA())</f>
        <v>1.183135768932253E-2</v>
      </c>
      <c r="O3007" s="44">
        <f>IFERROR(_xll.qlIndexFixing(ONIndex3M,I3007,TRUE,_xll.ohTrigger(RecalcTrigger,Trigger3M)),NA())</f>
        <v>1.2070879661818523E-2</v>
      </c>
      <c r="P3007" s="44">
        <f>IFERROR(_xll.qlIndexFixing(ONIndex6M,I3007,TRUE,_xll.ohTrigger(RecalcTrigger,Trigger6M)),NA())</f>
        <v>1.0524265586289161E-2</v>
      </c>
      <c r="Q3007" s="183">
        <f>IFERROR(_xll.qlIndexFixing(ONIndex1Y,I3007,TRUE,_xll.ohTrigger(RecalcTrigger,Trigger1Y)),NA())</f>
        <v>1.2388751494993855E-2</v>
      </c>
    </row>
    <row r="3008" spans="2:17" x14ac:dyDescent="0.2">
      <c r="B3008" s="39" t="s">
        <v>42</v>
      </c>
      <c r="D3008" s="42">
        <f>_xll.qlCalendarAdvance(Calendar,$D3007,B3008,"f",FALSE)</f>
        <v>60476</v>
      </c>
      <c r="E3008" s="177">
        <f>_xll.qlInterestRateIndexValueDate(IndexON,D3008)</f>
        <v>60476</v>
      </c>
      <c r="F3008" s="193">
        <f>IFERROR(_xll.qlIndexFixing(IndexON,D3008,TRUE,_xll.ohTrigger(RecalcTrigger,TriggerON)),NA())</f>
        <v>1.2191590145187448E-2</v>
      </c>
      <c r="H3008" s="42">
        <f>_xll.qlCalendarAdvance(Calendar,$H3007,B3008,"f",FALSE)</f>
        <v>60476</v>
      </c>
      <c r="I3008" s="177">
        <f>_xll.qlInterestRateIndexValueDate(Index1M,$H3008)</f>
        <v>60478</v>
      </c>
      <c r="J3008" s="182">
        <f>IFERROR(_xll.qlIndexFixing(Index1M,$H3008,TRUE,_xll.ohTrigger(RecalcTrigger,Trigger1M)),NA())</f>
        <v>1.1856277318120501E-2</v>
      </c>
      <c r="K3008" s="44">
        <f>IFERROR(_xll.qlIndexFixing(Index3M,H3008,TRUE,_xll.ohTrigger(RecalcTrigger,Trigger3M)),NA())</f>
        <v>1.21382219791732E-2</v>
      </c>
      <c r="L3008" s="44">
        <f>IFERROR(_xll.qlIndexFixing(Index6M,$H3008,TRUE,_xll.ohTrigger(RecalcTrigger,Trigger6M)),NA())</f>
        <v>1.0786435802549501E-2</v>
      </c>
      <c r="M3008" s="183">
        <f>IFERROR(_xll.qlIndexFixing(Index1Y,$H3008,TRUE,_xll.ohTrigger(RecalcTrigger,Trigger1Y)),NA())</f>
        <v>1.2677467160891647E-2</v>
      </c>
      <c r="N3008" s="182">
        <f>IFERROR(_xll.qlIndexFixing(ONIndex1M,I3008,TRUE,_xll.ohTrigger(RecalcTrigger,Trigger1M)),NA())</f>
        <v>1.1838436003737129E-2</v>
      </c>
      <c r="O3008" s="44">
        <f>IFERROR(_xll.qlIndexFixing(ONIndex3M,I3008,TRUE,_xll.ohTrigger(RecalcTrigger,Trigger3M)),NA())</f>
        <v>1.2077717092919826E-2</v>
      </c>
      <c r="P3008" s="44">
        <f>IFERROR(_xll.qlIndexFixing(ONIndex6M,I3008,TRUE,_xll.ohTrigger(RecalcTrigger,Trigger6M)),NA())</f>
        <v>1.0541244794248783E-2</v>
      </c>
      <c r="Q3008" s="183">
        <f>IFERROR(_xll.qlIndexFixing(ONIndex1Y,I3008,TRUE,_xll.ohTrigger(RecalcTrigger,Trigger1Y)),NA())</f>
        <v>1.2398683921635012E-2</v>
      </c>
    </row>
    <row r="3009" spans="2:17" x14ac:dyDescent="0.2">
      <c r="B3009" s="39" t="s">
        <v>42</v>
      </c>
      <c r="D3009" s="42">
        <f>_xll.qlCalendarAdvance(Calendar,$D3008,B3009,"f",FALSE)</f>
        <v>60483</v>
      </c>
      <c r="E3009" s="177">
        <f>_xll.qlInterestRateIndexValueDate(IndexON,D3009)</f>
        <v>60483</v>
      </c>
      <c r="F3009" s="193">
        <f>IFERROR(_xll.qlIndexFixing(IndexON,D3009,TRUE,_xll.ohTrigger(RecalcTrigger,TriggerON)),NA())</f>
        <v>1.2201159427513986E-2</v>
      </c>
      <c r="H3009" s="42">
        <f>_xll.qlCalendarAdvance(Calendar,$H3008,B3009,"f",FALSE)</f>
        <v>60483</v>
      </c>
      <c r="I3009" s="177">
        <f>_xll.qlInterestRateIndexValueDate(Index1M,$H3009)</f>
        <v>60485</v>
      </c>
      <c r="J3009" s="182">
        <f>IFERROR(_xll.qlIndexFixing(Index1M,$H3009,TRUE,_xll.ohTrigger(RecalcTrigger,Trigger1M)),NA())</f>
        <v>1.1863506039611893E-2</v>
      </c>
      <c r="K3009" s="44">
        <f>IFERROR(_xll.qlIndexFixing(Index3M,H3009,TRUE,_xll.ohTrigger(RecalcTrigger,Trigger3M)),NA())</f>
        <v>1.2145379895763085E-2</v>
      </c>
      <c r="L3009" s="44">
        <f>IFERROR(_xll.qlIndexFixing(Index6M,$H3009,TRUE,_xll.ohTrigger(RecalcTrigger,Trigger6M)),NA())</f>
        <v>1.0807811961065396E-2</v>
      </c>
      <c r="M3009" s="183">
        <f>IFERROR(_xll.qlIndexFixing(Index1Y,$H3009,TRUE,_xll.ohTrigger(RecalcTrigger,Trigger1Y)),NA())</f>
        <v>1.268490114600002E-2</v>
      </c>
      <c r="N3009" s="182">
        <f>IFERROR(_xll.qlIndexFixing(ONIndex1M,I3009,TRUE,_xll.ohTrigger(RecalcTrigger,Trigger1M)),NA())</f>
        <v>1.1845568360921988E-2</v>
      </c>
      <c r="O3009" s="44">
        <f>IFERROR(_xll.qlIndexFixing(ONIndex3M,I3009,TRUE,_xll.ohTrigger(RecalcTrigger,Trigger3M)),NA())</f>
        <v>1.2084608092770566E-2</v>
      </c>
      <c r="P3009" s="44">
        <f>IFERROR(_xll.qlIndexFixing(ONIndex6M,I3009,TRUE,_xll.ohTrigger(RecalcTrigger,Trigger6M)),NA())</f>
        <v>1.0558430377605177E-2</v>
      </c>
      <c r="Q3009" s="183">
        <f>IFERROR(_xll.qlIndexFixing(ONIndex1Y,I3009,TRUE,_xll.ohTrigger(RecalcTrigger,Trigger1Y)),NA())</f>
        <v>1.2408693210073096E-2</v>
      </c>
    </row>
    <row r="3010" spans="2:17" x14ac:dyDescent="0.2">
      <c r="B3010" s="39" t="s">
        <v>42</v>
      </c>
      <c r="D3010" s="42">
        <f>_xll.qlCalendarAdvance(Calendar,$D3009,B3010,"f",FALSE)</f>
        <v>60490</v>
      </c>
      <c r="E3010" s="177">
        <f>_xll.qlInterestRateIndexValueDate(IndexON,D3010)</f>
        <v>60490</v>
      </c>
      <c r="F3010" s="193">
        <f>IFERROR(_xll.qlIndexFixing(IndexON,D3010,TRUE,_xll.ohTrigger(RecalcTrigger,TriggerON)),NA())</f>
        <v>1.2210792998255116E-2</v>
      </c>
      <c r="H3010" s="42">
        <f>_xll.qlCalendarAdvance(Calendar,$H3009,B3010,"f",FALSE)</f>
        <v>60490</v>
      </c>
      <c r="I3010" s="177">
        <f>_xll.qlInterestRateIndexValueDate(Index1M,$H3010)</f>
        <v>60492</v>
      </c>
      <c r="J3010" s="182">
        <f>IFERROR(_xll.qlIndexFixing(Index1M,$H3010,TRUE,_xll.ohTrigger(RecalcTrigger,Trigger1M)),NA())</f>
        <v>1.1870789041900642E-2</v>
      </c>
      <c r="K3010" s="44">
        <f>IFERROR(_xll.qlIndexFixing(Index3M,H3010,TRUE,_xll.ohTrigger(RecalcTrigger,Trigger3M)),NA())</f>
        <v>1.2152563242537016E-2</v>
      </c>
      <c r="L3010" s="44">
        <f>IFERROR(_xll.qlIndexFixing(Index6M,$H3010,TRUE,_xll.ohTrigger(RecalcTrigger,Trigger6M)),NA())</f>
        <v>1.0825031442875298E-2</v>
      </c>
      <c r="M3010" s="183">
        <f>IFERROR(_xll.qlIndexFixing(Index1Y,$H3010,TRUE,_xll.ohTrigger(RecalcTrigger,Trigger1Y)),NA())</f>
        <v>1.2692270527107558E-2</v>
      </c>
      <c r="N3010" s="182">
        <f>IFERROR(_xll.qlIndexFixing(ONIndex1M,I3010,TRUE,_xll.ohTrigger(RecalcTrigger,Trigger1M)),NA())</f>
        <v>1.1852754828183265E-2</v>
      </c>
      <c r="O3010" s="44">
        <f>IFERROR(_xll.qlIndexFixing(ONIndex3M,I3010,TRUE,_xll.ohTrigger(RecalcTrigger,Trigger3M)),NA())</f>
        <v>1.2091552727957477E-2</v>
      </c>
      <c r="P3010" s="44">
        <f>IFERROR(_xll.qlIndexFixing(ONIndex6M,I3010,TRUE,_xll.ohTrigger(RecalcTrigger,Trigger6M)),NA())</f>
        <v>1.0575822617333586E-2</v>
      </c>
      <c r="Q3010" s="183">
        <f>IFERROR(_xll.qlIndexFixing(ONIndex1Y,I3010,TRUE,_xll.ohTrigger(RecalcTrigger,Trigger1Y)),NA())</f>
        <v>1.2418779456551121E-2</v>
      </c>
    </row>
    <row r="3011" spans="2:17" x14ac:dyDescent="0.2">
      <c r="B3011" s="39" t="s">
        <v>42</v>
      </c>
      <c r="D3011" s="42">
        <f>_xll.qlCalendarAdvance(Calendar,$D3010,B3011,"f",FALSE)</f>
        <v>60497</v>
      </c>
      <c r="E3011" s="177">
        <f>_xll.qlInterestRateIndexValueDate(IndexON,D3011)</f>
        <v>60497</v>
      </c>
      <c r="F3011" s="193">
        <f>IFERROR(_xll.qlIndexFixing(IndexON,D3011,TRUE,_xll.ohTrigger(RecalcTrigger,TriggerON)),NA())</f>
        <v>1.2220490936787343E-2</v>
      </c>
      <c r="H3011" s="42">
        <f>_xll.qlCalendarAdvance(Calendar,$H3010,B3011,"f",FALSE)</f>
        <v>60497</v>
      </c>
      <c r="I3011" s="177">
        <f>_xll.qlInterestRateIndexValueDate(Index1M,$H3011)</f>
        <v>60499</v>
      </c>
      <c r="J3011" s="182">
        <f>IFERROR(_xll.qlIndexFixing(Index1M,$H3011,TRUE,_xll.ohTrigger(RecalcTrigger,Trigger1M)),NA())</f>
        <v>1.1878126392530219E-2</v>
      </c>
      <c r="K3011" s="44">
        <f>IFERROR(_xll.qlIndexFixing(Index3M,H3011,TRUE,_xll.ohTrigger(RecalcTrigger,Trigger3M)),NA())</f>
        <v>1.2159767376045889E-2</v>
      </c>
      <c r="L3011" s="44">
        <f>IFERROR(_xll.qlIndexFixing(Index6M,$H3011,TRUE,_xll.ohTrigger(RecalcTrigger,Trigger6M)),NA())</f>
        <v>1.0842223399024737E-2</v>
      </c>
      <c r="M3011" s="183">
        <f>IFERROR(_xll.qlIndexFixing(Index1Y,$H3011,TRUE,_xll.ohTrigger(RecalcTrigger,Trigger1Y)),NA())</f>
        <v>1.2699573645264025E-2</v>
      </c>
      <c r="N3011" s="182">
        <f>IFERROR(_xll.qlIndexFixing(ONIndex1M,I3011,TRUE,_xll.ohTrigger(RecalcTrigger,Trigger1M)),NA())</f>
        <v>1.1859995473306739E-2</v>
      </c>
      <c r="O3011" s="44">
        <f>IFERROR(_xll.qlIndexFixing(ONIndex3M,I3011,TRUE,_xll.ohTrigger(RecalcTrigger,Trigger3M)),NA())</f>
        <v>1.2098551065466978E-2</v>
      </c>
      <c r="P3011" s="44">
        <f>IFERROR(_xll.qlIndexFixing(ONIndex6M,I3011,TRUE,_xll.ohTrigger(RecalcTrigger,Trigger6M)),NA())</f>
        <v>1.0593421794728997E-2</v>
      </c>
      <c r="Q3011" s="183">
        <f>IFERROR(_xll.qlIndexFixing(ONIndex1Y,I3011,TRUE,_xll.ohTrigger(RecalcTrigger,Trigger1Y)),NA())</f>
        <v>1.2428942757551908E-2</v>
      </c>
    </row>
    <row r="3012" spans="2:17" x14ac:dyDescent="0.2">
      <c r="B3012" s="39" t="s">
        <v>42</v>
      </c>
      <c r="D3012" s="42">
        <f>_xll.qlCalendarAdvance(Calendar,$D3011,B3012,"f",FALSE)</f>
        <v>60504</v>
      </c>
      <c r="E3012" s="177">
        <f>_xll.qlInterestRateIndexValueDate(IndexON,D3012)</f>
        <v>60504</v>
      </c>
      <c r="F3012" s="193">
        <f>IFERROR(_xll.qlIndexFixing(IndexON,D3012,TRUE,_xll.ohTrigger(RecalcTrigger,TriggerON)),NA())</f>
        <v>1.2230253322487172E-2</v>
      </c>
      <c r="H3012" s="42">
        <f>_xll.qlCalendarAdvance(Calendar,$H3011,B3012,"f",FALSE)</f>
        <v>60504</v>
      </c>
      <c r="I3012" s="177">
        <f>_xll.qlInterestRateIndexValueDate(Index1M,$H3012)</f>
        <v>60506</v>
      </c>
      <c r="J3012" s="182">
        <f>IFERROR(_xll.qlIndexFixing(Index1M,$H3012,TRUE,_xll.ohTrigger(RecalcTrigger,Trigger1M)),NA())</f>
        <v>1.1885493621499599E-2</v>
      </c>
      <c r="K3012" s="44">
        <f>IFERROR(_xll.qlIndexFixing(Index3M,H3012,TRUE,_xll.ohTrigger(RecalcTrigger,Trigger3M)),NA())</f>
        <v>1.2166987645660257E-2</v>
      </c>
      <c r="L3012" s="44">
        <f>IFERROR(_xll.qlIndexFixing(Index6M,$H3012,TRUE,_xll.ohTrigger(RecalcTrigger,Trigger6M)),NA())</f>
        <v>1.0855266008377764E-2</v>
      </c>
      <c r="M3012" s="183">
        <f>IFERROR(_xll.qlIndexFixing(Index1Y,$H3012,TRUE,_xll.ohTrigger(RecalcTrigger,Trigger1Y)),NA())</f>
        <v>1.2706808839081681E-2</v>
      </c>
      <c r="N3012" s="182">
        <f>IFERROR(_xll.qlIndexFixing(ONIndex1M,I3012,TRUE,_xll.ohTrigger(RecalcTrigger,Trigger1M)),NA())</f>
        <v>1.186729036319889E-2</v>
      </c>
      <c r="O3012" s="44">
        <f>IFERROR(_xll.qlIndexFixing(ONIndex3M,I3012,TRUE,_xll.ohTrigger(RecalcTrigger,Trigger3M)),NA())</f>
        <v>1.2105603171645996E-2</v>
      </c>
      <c r="P3012" s="44">
        <f>IFERROR(_xll.qlIndexFixing(ONIndex6M,I3012,TRUE,_xll.ohTrigger(RecalcTrigger,Trigger6M)),NA())</f>
        <v>1.0611228190606781E-2</v>
      </c>
      <c r="Q3012" s="183">
        <f>IFERROR(_xll.qlIndexFixing(ONIndex1Y,I3012,TRUE,_xll.ohTrigger(RecalcTrigger,Trigger1Y)),NA())</f>
        <v>1.2439183209318472E-2</v>
      </c>
    </row>
    <row r="3013" spans="2:17" x14ac:dyDescent="0.2">
      <c r="B3013" s="39" t="s">
        <v>42</v>
      </c>
      <c r="D3013" s="42">
        <f>_xll.qlCalendarAdvance(Calendar,$D3012,B3013,"f",FALSE)</f>
        <v>60511</v>
      </c>
      <c r="E3013" s="177">
        <f>_xll.qlInterestRateIndexValueDate(IndexON,D3013)</f>
        <v>60511</v>
      </c>
      <c r="F3013" s="193">
        <f>IFERROR(_xll.qlIndexFixing(IndexON,D3013,TRUE,_xll.ohTrigger(RecalcTrigger,TriggerON)),NA())</f>
        <v>1.2240080234651174E-2</v>
      </c>
      <c r="H3013" s="42">
        <f>_xll.qlCalendarAdvance(Calendar,$H3012,B3013,"f",FALSE)</f>
        <v>60511</v>
      </c>
      <c r="I3013" s="177">
        <f>_xll.qlInterestRateIndexValueDate(Index1M,$H3013)</f>
        <v>60513</v>
      </c>
      <c r="J3013" s="182">
        <f>IFERROR(_xll.qlIndexFixing(Index1M,$H3013,TRUE,_xll.ohTrigger(RecalcTrigger,Trigger1M)),NA())</f>
        <v>1.1892773334049866E-2</v>
      </c>
      <c r="K3013" s="44">
        <f>IFERROR(_xll.qlIndexFixing(Index3M,H3013,TRUE,_xll.ohTrigger(RecalcTrigger,Trigger3M)),NA())</f>
        <v>1.2173496753569085E-2</v>
      </c>
      <c r="L3013" s="44">
        <f>IFERROR(_xll.qlIndexFixing(Index6M,$H3013,TRUE,_xll.ohTrigger(RecalcTrigger,Trigger6M)),NA())</f>
        <v>1.0869643668952544E-2</v>
      </c>
      <c r="M3013" s="183">
        <f>IFERROR(_xll.qlIndexFixing(Index1Y,$H3013,TRUE,_xll.ohTrigger(RecalcTrigger,Trigger1Y)),NA())</f>
        <v>1.2713974444735284E-2</v>
      </c>
      <c r="N3013" s="182">
        <f>IFERROR(_xll.qlIndexFixing(ONIndex1M,I3013,TRUE,_xll.ohTrigger(RecalcTrigger,Trigger1M)),NA())</f>
        <v>1.1874639565325751E-2</v>
      </c>
      <c r="O3013" s="44">
        <f>IFERROR(_xll.qlIndexFixing(ONIndex3M,I3013,TRUE,_xll.ohTrigger(RecalcTrigger,Trigger3M)),NA())</f>
        <v>1.211270911340101E-2</v>
      </c>
      <c r="P3013" s="44">
        <f>IFERROR(_xll.qlIndexFixing(ONIndex6M,I3013,TRUE,_xll.ohTrigger(RecalcTrigger,Trigger6M)),NA())</f>
        <v>1.0629242086022117E-2</v>
      </c>
      <c r="Q3013" s="183">
        <f>IFERROR(_xll.qlIndexFixing(ONIndex1Y,I3013,TRUE,_xll.ohTrigger(RecalcTrigger,Trigger1Y)),NA())</f>
        <v>1.2449500908093825E-2</v>
      </c>
    </row>
    <row r="3014" spans="2:17" x14ac:dyDescent="0.2">
      <c r="B3014" s="39" t="s">
        <v>42</v>
      </c>
      <c r="D3014" s="42">
        <f>_xll.qlCalendarAdvance(Calendar,$D3013,B3014,"f",FALSE)</f>
        <v>60518</v>
      </c>
      <c r="E3014" s="177">
        <f>_xll.qlInterestRateIndexValueDate(IndexON,D3014)</f>
        <v>60518</v>
      </c>
      <c r="F3014" s="193">
        <f>IFERROR(_xll.qlIndexFixing(IndexON,D3014,TRUE,_xll.ohTrigger(RecalcTrigger,TriggerON)),NA())</f>
        <v>1.2249971752735789E-2</v>
      </c>
      <c r="H3014" s="42">
        <f>_xll.qlCalendarAdvance(Calendar,$H3013,B3014,"f",FALSE)</f>
        <v>60518</v>
      </c>
      <c r="I3014" s="177">
        <f>_xll.qlInterestRateIndexValueDate(Index1M,$H3014)</f>
        <v>60520</v>
      </c>
      <c r="J3014" s="182">
        <f>IFERROR(_xll.qlIndexFixing(Index1M,$H3014,TRUE,_xll.ohTrigger(RecalcTrigger,Trigger1M)),NA())</f>
        <v>1.189993880671758E-2</v>
      </c>
      <c r="K3014" s="44">
        <f>IFERROR(_xll.qlIndexFixing(Index3M,H3014,TRUE,_xll.ohTrigger(RecalcTrigger,Trigger3M)),NA())</f>
        <v>1.2180735423557777E-2</v>
      </c>
      <c r="L3014" s="44">
        <f>IFERROR(_xll.qlIndexFixing(Index6M,$H3014,TRUE,_xll.ohTrigger(RecalcTrigger,Trigger6M)),NA())</f>
        <v>1.0886709445056202E-2</v>
      </c>
      <c r="M3014" s="183">
        <f>IFERROR(_xll.qlIndexFixing(Index1Y,$H3014,TRUE,_xll.ohTrigger(RecalcTrigger,Trigger1Y)),NA())</f>
        <v>1.2721068795964499E-2</v>
      </c>
      <c r="N3014" s="182">
        <f>IFERROR(_xll.qlIndexFixing(ONIndex1M,I3014,TRUE,_xll.ohTrigger(RecalcTrigger,Trigger1M)),NA())</f>
        <v>1.1882043147153354E-2</v>
      </c>
      <c r="O3014" s="44">
        <f>IFERROR(_xll.qlIndexFixing(ONIndex3M,I3014,TRUE,_xll.ohTrigger(RecalcTrigger,Trigger3M)),NA())</f>
        <v>1.211986895747863E-2</v>
      </c>
      <c r="P3014" s="44">
        <f>IFERROR(_xll.qlIndexFixing(ONIndex6M,I3014,TRUE,_xll.ohTrigger(RecalcTrigger,Trigger6M)),NA())</f>
        <v>1.0647463762429865E-2</v>
      </c>
      <c r="Q3014" s="183">
        <f>IFERROR(_xll.qlIndexFixing(ONIndex1Y,I3014,TRUE,_xll.ohTrigger(RecalcTrigger,Trigger1Y)),NA())</f>
        <v>1.2459895950280853E-2</v>
      </c>
    </row>
    <row r="3015" spans="2:17" x14ac:dyDescent="0.2">
      <c r="B3015" s="39" t="s">
        <v>42</v>
      </c>
      <c r="D3015" s="42">
        <f>_xll.qlCalendarAdvance(Calendar,$D3014,B3015,"f",FALSE)</f>
        <v>60525</v>
      </c>
      <c r="E3015" s="177">
        <f>_xll.qlInterestRateIndexValueDate(IndexON,D3015)</f>
        <v>60525</v>
      </c>
      <c r="F3015" s="193">
        <f>IFERROR(_xll.qlIndexFixing(IndexON,D3015,TRUE,_xll.ohTrigger(RecalcTrigger,TriggerON)),NA())</f>
        <v>1.225992795595765E-2</v>
      </c>
      <c r="H3015" s="42">
        <f>_xll.qlCalendarAdvance(Calendar,$H3014,B3015,"f",FALSE)</f>
        <v>60525</v>
      </c>
      <c r="I3015" s="177">
        <f>_xll.qlInterestRateIndexValueDate(Index1M,$H3015)</f>
        <v>60527</v>
      </c>
      <c r="J3015" s="182">
        <f>IFERROR(_xll.qlIndexFixing(Index1M,$H3015,TRUE,_xll.ohTrigger(RecalcTrigger,Trigger1M)),NA())</f>
        <v>1.1906976688644821E-2</v>
      </c>
      <c r="K3015" s="44">
        <f>IFERROR(_xll.qlIndexFixing(Index3M,H3015,TRUE,_xll.ohTrigger(RecalcTrigger,Trigger3M)),NA())</f>
        <v>1.2187976338689444E-2</v>
      </c>
      <c r="L3015" s="44">
        <f>IFERROR(_xll.qlIndexFixing(Index6M,$H3015,TRUE,_xll.ohTrigger(RecalcTrigger,Trigger6M)),NA())</f>
        <v>1.0903711799140398E-2</v>
      </c>
      <c r="M3015" s="183">
        <f>IFERROR(_xll.qlIndexFixing(Index1Y,$H3015,TRUE,_xll.ohTrigger(RecalcTrigger,Trigger1Y)),NA())</f>
        <v>1.2728090224074336E-2</v>
      </c>
      <c r="N3015" s="182">
        <f>IFERROR(_xll.qlIndexFixing(ONIndex1M,I3015,TRUE,_xll.ohTrigger(RecalcTrigger,Trigger1M)),NA())</f>
        <v>1.1889501176227668E-2</v>
      </c>
      <c r="O3015" s="44">
        <f>IFERROR(_xll.qlIndexFixing(ONIndex3M,I3015,TRUE,_xll.ohTrigger(RecalcTrigger,Trigger3M)),NA())</f>
        <v>1.2127082770545528E-2</v>
      </c>
      <c r="P3015" s="44">
        <f>IFERROR(_xll.qlIndexFixing(ONIndex6M,I3015,TRUE,_xll.ohTrigger(RecalcTrigger,Trigger6M)),NA())</f>
        <v>1.0665893500645396E-2</v>
      </c>
      <c r="Q3015" s="183">
        <f>IFERROR(_xll.qlIndexFixing(ONIndex1Y,I3015,TRUE,_xll.ohTrigger(RecalcTrigger,Trigger1Y)),NA())</f>
        <v>1.2470368432202505E-2</v>
      </c>
    </row>
    <row r="3016" spans="2:17" x14ac:dyDescent="0.2">
      <c r="B3016" s="39" t="s">
        <v>42</v>
      </c>
      <c r="D3016" s="42">
        <f>_xll.qlCalendarAdvance(Calendar,$D3015,B3016,"f",FALSE)</f>
        <v>60532</v>
      </c>
      <c r="E3016" s="177">
        <f>_xll.qlInterestRateIndexValueDate(IndexON,D3016)</f>
        <v>60532</v>
      </c>
      <c r="F3016" s="193">
        <f>IFERROR(_xll.qlIndexFixing(IndexON,D3016,TRUE,_xll.ohTrigger(RecalcTrigger,TriggerON)),NA())</f>
        <v>1.2269948923853136E-2</v>
      </c>
      <c r="H3016" s="42">
        <f>_xll.qlCalendarAdvance(Calendar,$H3015,B3016,"f",FALSE)</f>
        <v>60532</v>
      </c>
      <c r="I3016" s="177">
        <f>_xll.qlInterestRateIndexValueDate(Index1M,$H3016)</f>
        <v>60534</v>
      </c>
      <c r="J3016" s="182">
        <f>IFERROR(_xll.qlIndexFixing(Index1M,$H3016,TRUE,_xll.ohTrigger(RecalcTrigger,Trigger1M)),NA())</f>
        <v>1.191387360869739E-2</v>
      </c>
      <c r="K3016" s="44">
        <f>IFERROR(_xll.qlIndexFixing(Index3M,H3016,TRUE,_xll.ohTrigger(RecalcTrigger,Trigger3M)),NA())</f>
        <v>1.2195214768639818E-2</v>
      </c>
      <c r="L3016" s="44">
        <f>IFERROR(_xll.qlIndexFixing(Index6M,$H3016,TRUE,_xll.ohTrigger(RecalcTrigger,Trigger6M)),NA())</f>
        <v>1.092064175775862E-2</v>
      </c>
      <c r="M3016" s="183">
        <f>IFERROR(_xll.qlIndexFixing(Index1Y,$H3016,TRUE,_xll.ohTrigger(RecalcTrigger,Trigger1Y)),NA())</f>
        <v>1.2735037057936901E-2</v>
      </c>
      <c r="N3016" s="182">
        <f>IFERROR(_xll.qlIndexFixing(ONIndex1M,I3016,TRUE,_xll.ohTrigger(RecalcTrigger,Trigger1M)),NA())</f>
        <v>1.1896567298315119E-2</v>
      </c>
      <c r="O3016" s="44">
        <f>IFERROR(_xll.qlIndexFixing(ONIndex3M,I3016,TRUE,_xll.ohTrigger(RecalcTrigger,Trigger3M)),NA())</f>
        <v>1.2134337938292106E-2</v>
      </c>
      <c r="P3016" s="44">
        <f>IFERROR(_xll.qlIndexFixing(ONIndex6M,I3016,TRUE,_xll.ohTrigger(RecalcTrigger,Trigger6M)),NA())</f>
        <v>1.0683500655819245E-2</v>
      </c>
      <c r="Q3016" s="183">
        <f>IFERROR(_xll.qlIndexFixing(ONIndex1Y,I3016,TRUE,_xll.ohTrigger(RecalcTrigger,Trigger1Y)),NA())</f>
        <v>1.2478638488682137E-2</v>
      </c>
    </row>
    <row r="3017" spans="2:17" x14ac:dyDescent="0.2">
      <c r="B3017" s="39" t="s">
        <v>42</v>
      </c>
      <c r="D3017" s="42">
        <f>_xll.qlCalendarAdvance(Calendar,$D3016,B3017,"f",FALSE)</f>
        <v>60539</v>
      </c>
      <c r="E3017" s="177">
        <f>_xll.qlInterestRateIndexValueDate(IndexON,D3017)</f>
        <v>60539</v>
      </c>
      <c r="F3017" s="193">
        <f>IFERROR(_xll.qlIndexFixing(IndexON,D3017,TRUE,_xll.ohTrigger(RecalcTrigger,TriggerON)),NA())</f>
        <v>1.227628062909325E-2</v>
      </c>
      <c r="H3017" s="42">
        <f>_xll.qlCalendarAdvance(Calendar,$H3016,B3017,"f",FALSE)</f>
        <v>60539</v>
      </c>
      <c r="I3017" s="177">
        <f>_xll.qlInterestRateIndexValueDate(Index1M,$H3017)</f>
        <v>60541</v>
      </c>
      <c r="J3017" s="182">
        <f>IFERROR(_xll.qlIndexFixing(Index1M,$H3017,TRUE,_xll.ohTrigger(RecalcTrigger,Trigger1M)),NA())</f>
        <v>1.1920692277959111E-2</v>
      </c>
      <c r="K3017" s="44">
        <f>IFERROR(_xll.qlIndexFixing(Index3M,H3017,TRUE,_xll.ohTrigger(RecalcTrigger,Trigger3M)),NA())</f>
        <v>1.2205333803414931E-2</v>
      </c>
      <c r="L3017" s="44">
        <f>IFERROR(_xll.qlIndexFixing(Index6M,$H3017,TRUE,_xll.ohTrigger(RecalcTrigger,Trigger6M)),NA())</f>
        <v>1.0938885479016357E-2</v>
      </c>
      <c r="M3017" s="183">
        <f>IFERROR(_xll.qlIndexFixing(Index1Y,$H3017,TRUE,_xll.ohTrigger(RecalcTrigger,Trigger1Y)),NA())</f>
        <v>1.2741942079428475E-2</v>
      </c>
      <c r="N3017" s="182">
        <f>IFERROR(_xll.qlIndexFixing(ONIndex1M,I3017,TRUE,_xll.ohTrigger(RecalcTrigger,Trigger1M)),NA())</f>
        <v>1.1903389835969946E-2</v>
      </c>
      <c r="O3017" s="44">
        <f>IFERROR(_xll.qlIndexFixing(ONIndex3M,I3017,TRUE,_xll.ohTrigger(RecalcTrigger,Trigger3M)),NA())</f>
        <v>1.2141589998604374E-2</v>
      </c>
      <c r="P3017" s="44">
        <f>IFERROR(_xll.qlIndexFixing(ONIndex6M,I3017,TRUE,_xll.ohTrigger(RecalcTrigger,Trigger6M)),NA())</f>
        <v>1.0700555274656409E-2</v>
      </c>
      <c r="Q3017" s="183">
        <f>IFERROR(_xll.qlIndexFixing(ONIndex1Y,I3017,TRUE,_xll.ohTrigger(RecalcTrigger,Trigger1Y)),NA())</f>
        <v>1.2485649984306235E-2</v>
      </c>
    </row>
    <row r="3018" spans="2:17" x14ac:dyDescent="0.2">
      <c r="B3018" s="39" t="s">
        <v>42</v>
      </c>
      <c r="D3018" s="42">
        <f>_xll.qlCalendarAdvance(Calendar,$D3017,B3018,"f",FALSE)</f>
        <v>60546</v>
      </c>
      <c r="E3018" s="177">
        <f>_xll.qlInterestRateIndexValueDate(IndexON,D3018)</f>
        <v>60546</v>
      </c>
      <c r="F3018" s="193">
        <f>IFERROR(_xll.qlIndexFixing(IndexON,D3018,TRUE,_xll.ohTrigger(RecalcTrigger,TriggerON)),NA())</f>
        <v>1.2281590947758048E-2</v>
      </c>
      <c r="H3018" s="42">
        <f>_xll.qlCalendarAdvance(Calendar,$H3017,B3018,"f",FALSE)</f>
        <v>60546</v>
      </c>
      <c r="I3018" s="177">
        <f>_xll.qlInterestRateIndexValueDate(Index1M,$H3018)</f>
        <v>60548</v>
      </c>
      <c r="J3018" s="182">
        <f>IFERROR(_xll.qlIndexFixing(Index1M,$H3018,TRUE,_xll.ohTrigger(RecalcTrigger,Trigger1M)),NA())</f>
        <v>1.1927504315001058E-2</v>
      </c>
      <c r="K3018" s="44">
        <f>IFERROR(_xll.qlIndexFixing(Index3M,H3018,TRUE,_xll.ohTrigger(RecalcTrigger,Trigger3M)),NA())</f>
        <v>1.2210393003303174E-2</v>
      </c>
      <c r="L3018" s="44">
        <f>IFERROR(_xll.qlIndexFixing(Index6M,$H3018,TRUE,_xll.ohTrigger(RecalcTrigger,Trigger6M)),NA())</f>
        <v>1.0955742226682205E-2</v>
      </c>
      <c r="M3018" s="183">
        <f>IFERROR(_xll.qlIndexFixing(Index1Y,$H3018,TRUE,_xll.ohTrigger(RecalcTrigger,Trigger1Y)),NA())</f>
        <v>1.2748839167145207E-2</v>
      </c>
      <c r="N3018" s="182">
        <f>IFERROR(_xll.qlIndexFixing(ONIndex1M,I3018,TRUE,_xll.ohTrigger(RecalcTrigger,Trigger1M)),NA())</f>
        <v>1.1910205785454764E-2</v>
      </c>
      <c r="O3018" s="44">
        <f>IFERROR(_xll.qlIndexFixing(ONIndex3M,I3018,TRUE,_xll.ohTrigger(RecalcTrigger,Trigger3M)),NA())</f>
        <v>1.2148834976581924E-2</v>
      </c>
      <c r="P3018" s="44">
        <f>IFERROR(_xll.qlIndexFixing(ONIndex6M,I3018,TRUE,_xll.ohTrigger(RecalcTrigger,Trigger6M)),NA())</f>
        <v>1.0717588736017802E-2</v>
      </c>
      <c r="Q3018" s="183">
        <f>IFERROR(_xll.qlIndexFixing(ONIndex1Y,I3018,TRUE,_xll.ohTrigger(RecalcTrigger,Trigger1Y)),NA())</f>
        <v>1.2492654295597205E-2</v>
      </c>
    </row>
    <row r="3019" spans="2:17" x14ac:dyDescent="0.2">
      <c r="B3019" s="39" t="s">
        <v>42</v>
      </c>
      <c r="D3019" s="42">
        <f>_xll.qlCalendarAdvance(Calendar,$D3018,B3019,"f",FALSE)</f>
        <v>60553</v>
      </c>
      <c r="E3019" s="177">
        <f>_xll.qlInterestRateIndexValueDate(IndexON,D3019)</f>
        <v>60553</v>
      </c>
      <c r="F3019" s="193">
        <f>IFERROR(_xll.qlIndexFixing(IndexON,D3019,TRUE,_xll.ohTrigger(RecalcTrigger,TriggerON)),NA())</f>
        <v>1.2286896134288128E-2</v>
      </c>
      <c r="H3019" s="42">
        <f>_xll.qlCalendarAdvance(Calendar,$H3018,B3019,"f",FALSE)</f>
        <v>60553</v>
      </c>
      <c r="I3019" s="177">
        <f>_xll.qlInterestRateIndexValueDate(Index1M,$H3019)</f>
        <v>60555</v>
      </c>
      <c r="J3019" s="182">
        <f>IFERROR(_xll.qlIndexFixing(Index1M,$H3019,TRUE,_xll.ohTrigger(RecalcTrigger,Trigger1M)),NA())</f>
        <v>1.1934309694690837E-2</v>
      </c>
      <c r="K3019" s="44">
        <f>IFERROR(_xll.qlIndexFixing(Index3M,H3019,TRUE,_xll.ohTrigger(RecalcTrigger,Trigger3M)),NA())</f>
        <v>1.2217610190353771E-2</v>
      </c>
      <c r="L3019" s="44">
        <f>IFERROR(_xll.qlIndexFixing(Index6M,$H3019,TRUE,_xll.ohTrigger(RecalcTrigger,Trigger6M)),NA())</f>
        <v>1.0972576927534009E-2</v>
      </c>
      <c r="M3019" s="183">
        <f>IFERROR(_xll.qlIndexFixing(Index1Y,$H3019,TRUE,_xll.ohTrigger(RecalcTrigger,Trigger1Y)),NA())</f>
        <v>1.2755728293211093E-2</v>
      </c>
      <c r="N3019" s="182">
        <f>IFERROR(_xll.qlIndexFixing(ONIndex1M,I3019,TRUE,_xll.ohTrigger(RecalcTrigger,Trigger1M)),NA())</f>
        <v>1.1917015121749586E-2</v>
      </c>
      <c r="O3019" s="44">
        <f>IFERROR(_xll.qlIndexFixing(ONIndex3M,I3019,TRUE,_xll.ohTrigger(RecalcTrigger,Trigger3M)),NA())</f>
        <v>1.2156072845446175E-2</v>
      </c>
      <c r="P3019" s="44">
        <f>IFERROR(_xll.qlIndexFixing(ONIndex6M,I3019,TRUE,_xll.ohTrigger(RecalcTrigger,Trigger6M)),NA())</f>
        <v>1.0734600971558095E-2</v>
      </c>
      <c r="Q3019" s="183">
        <f>IFERROR(_xll.qlIndexFixing(ONIndex1Y,I3019,TRUE,_xll.ohTrigger(RecalcTrigger,Trigger1Y)),NA())</f>
        <v>1.2499651395536659E-2</v>
      </c>
    </row>
    <row r="3020" spans="2:17" x14ac:dyDescent="0.2">
      <c r="B3020" s="39" t="s">
        <v>42</v>
      </c>
      <c r="D3020" s="42">
        <f>_xll.qlCalendarAdvance(Calendar,$D3019,B3020,"f",FALSE)</f>
        <v>60560</v>
      </c>
      <c r="E3020" s="177">
        <f>_xll.qlInterestRateIndexValueDate(IndexON,D3020)</f>
        <v>60560</v>
      </c>
      <c r="F3020" s="193">
        <f>IFERROR(_xll.qlIndexFixing(IndexON,D3020,TRUE,_xll.ohTrigger(RecalcTrigger,TriggerON)),NA())</f>
        <v>1.2292196169099157E-2</v>
      </c>
      <c r="H3020" s="42">
        <f>_xll.qlCalendarAdvance(Calendar,$H3019,B3020,"f",FALSE)</f>
        <v>60560</v>
      </c>
      <c r="I3020" s="177">
        <f>_xll.qlInterestRateIndexValueDate(Index1M,$H3020)</f>
        <v>60562</v>
      </c>
      <c r="J3020" s="182">
        <f>IFERROR(_xll.qlIndexFixing(Index1M,$H3020,TRUE,_xll.ohTrigger(RecalcTrigger,Trigger1M)),NA())</f>
        <v>1.1941108391911037E-2</v>
      </c>
      <c r="K3020" s="44">
        <f>IFERROR(_xll.qlIndexFixing(Index3M,H3020,TRUE,_xll.ohTrigger(RecalcTrigger,Trigger3M)),NA())</f>
        <v>1.2224820071924672E-2</v>
      </c>
      <c r="L3020" s="44">
        <f>IFERROR(_xll.qlIndexFixing(Index6M,$H3020,TRUE,_xll.ohTrigger(RecalcTrigger,Trigger6M)),NA())</f>
        <v>1.0989389512539955E-2</v>
      </c>
      <c r="M3020" s="183">
        <f>IFERROR(_xll.qlIndexFixing(Index1Y,$H3020,TRUE,_xll.ohTrigger(RecalcTrigger,Trigger1Y)),NA())</f>
        <v>1.2762609429750788E-2</v>
      </c>
      <c r="N3020" s="182">
        <f>IFERROR(_xll.qlIndexFixing(ONIndex1M,I3020,TRUE,_xll.ohTrigger(RecalcTrigger,Trigger1M)),NA())</f>
        <v>1.1923817819594618E-2</v>
      </c>
      <c r="O3020" s="44">
        <f>IFERROR(_xll.qlIndexFixing(ONIndex3M,I3020,TRUE,_xll.ohTrigger(RecalcTrigger,Trigger3M)),NA())</f>
        <v>1.2163303578178741E-2</v>
      </c>
      <c r="P3020" s="44">
        <f>IFERROR(_xll.qlIndexFixing(ONIndex6M,I3020,TRUE,_xll.ohTrigger(RecalcTrigger,Trigger6M)),NA())</f>
        <v>1.0751591913491509E-2</v>
      </c>
      <c r="Q3020" s="183">
        <f>IFERROR(_xll.qlIndexFixing(ONIndex1Y,I3020,TRUE,_xll.ohTrigger(RecalcTrigger,Trigger1Y)),NA())</f>
        <v>1.2506641256546658E-2</v>
      </c>
    </row>
    <row r="3021" spans="2:17" x14ac:dyDescent="0.2">
      <c r="B3021" s="39" t="s">
        <v>42</v>
      </c>
      <c r="D3021" s="42">
        <f>_xll.qlCalendarAdvance(Calendar,$D3020,B3021,"f",FALSE)</f>
        <v>60567</v>
      </c>
      <c r="E3021" s="177">
        <f>_xll.qlInterestRateIndexValueDate(IndexON,D3021)</f>
        <v>60567</v>
      </c>
      <c r="F3021" s="193">
        <f>IFERROR(_xll.qlIndexFixing(IndexON,D3021,TRUE,_xll.ohTrigger(RecalcTrigger,TriggerON)),NA())</f>
        <v>1.2297491032846608E-2</v>
      </c>
      <c r="H3021" s="42">
        <f>_xll.qlCalendarAdvance(Calendar,$H3020,B3021,"f",FALSE)</f>
        <v>60567</v>
      </c>
      <c r="I3021" s="177">
        <f>_xll.qlInterestRateIndexValueDate(Index1M,$H3021)</f>
        <v>60569</v>
      </c>
      <c r="J3021" s="182">
        <f>IFERROR(_xll.qlIndexFixing(Index1M,$H3021,TRUE,_xll.ohTrigger(RecalcTrigger,Trigger1M)),NA())</f>
        <v>1.1947900381531762E-2</v>
      </c>
      <c r="K3021" s="44">
        <f>IFERROR(_xll.qlIndexFixing(Index3M,H3021,TRUE,_xll.ohTrigger(RecalcTrigger,Trigger3M)),NA())</f>
        <v>1.2232022620921892E-2</v>
      </c>
      <c r="L3021" s="44">
        <f>IFERROR(_xll.qlIndexFixing(Index6M,$H3021,TRUE,_xll.ohTrigger(RecalcTrigger,Trigger6M)),NA())</f>
        <v>1.1006179912664277E-2</v>
      </c>
      <c r="M3021" s="183">
        <f>IFERROR(_xll.qlIndexFixing(Index1Y,$H3021,TRUE,_xll.ohTrigger(RecalcTrigger,Trigger1Y)),NA())</f>
        <v>1.2769482548888069E-2</v>
      </c>
      <c r="N3021" s="182">
        <f>IFERROR(_xll.qlIndexFixing(ONIndex1M,I3021,TRUE,_xll.ohTrigger(RecalcTrigger,Trigger1M)),NA())</f>
        <v>1.1930613853889938E-2</v>
      </c>
      <c r="O3021" s="44">
        <f>IFERROR(_xll.qlIndexFixing(ONIndex3M,I3021,TRUE,_xll.ohTrigger(RecalcTrigger,Trigger3M)),NA())</f>
        <v>1.2170527147761234E-2</v>
      </c>
      <c r="P3021" s="44">
        <f>IFERROR(_xll.qlIndexFixing(ONIndex6M,I3021,TRUE,_xll.ohTrigger(RecalcTrigger,Trigger6M)),NA())</f>
        <v>1.0768561493392781E-2</v>
      </c>
      <c r="Q3021" s="183">
        <f>IFERROR(_xll.qlIndexFixing(ONIndex1Y,I3021,TRUE,_xll.ohTrigger(RecalcTrigger,Trigger1Y)),NA())</f>
        <v>1.2513623851369005E-2</v>
      </c>
    </row>
    <row r="3022" spans="2:17" x14ac:dyDescent="0.2">
      <c r="B3022" s="39" t="s">
        <v>42</v>
      </c>
      <c r="D3022" s="42">
        <f>_xll.qlCalendarAdvance(Calendar,$D3021,B3022,"f",FALSE)</f>
        <v>60574</v>
      </c>
      <c r="E3022" s="177">
        <f>_xll.qlInterestRateIndexValueDate(IndexON,D3022)</f>
        <v>60574</v>
      </c>
      <c r="F3022" s="193">
        <f>IFERROR(_xll.qlIndexFixing(IndexON,D3022,TRUE,_xll.ohTrigger(RecalcTrigger,TriggerON)),NA())</f>
        <v>1.2302780705786276E-2</v>
      </c>
      <c r="H3022" s="42">
        <f>_xll.qlCalendarAdvance(Calendar,$H3021,B3022,"f",FALSE)</f>
        <v>60574</v>
      </c>
      <c r="I3022" s="177">
        <f>_xll.qlInterestRateIndexValueDate(Index1M,$H3022)</f>
        <v>60576</v>
      </c>
      <c r="J3022" s="182">
        <f>IFERROR(_xll.qlIndexFixing(Index1M,$H3022,TRUE,_xll.ohTrigger(RecalcTrigger,Trigger1M)),NA())</f>
        <v>1.1954685638423113E-2</v>
      </c>
      <c r="K3022" s="44">
        <f>IFERROR(_xll.qlIndexFixing(Index3M,H3022,TRUE,_xll.ohTrigger(RecalcTrigger,Trigger3M)),NA())</f>
        <v>1.2239217810253191E-2</v>
      </c>
      <c r="L3022" s="44">
        <f>IFERROR(_xll.qlIndexFixing(Index6M,$H3022,TRUE,_xll.ohTrigger(RecalcTrigger,Trigger6M)),NA())</f>
        <v>1.1021589599373311E-2</v>
      </c>
      <c r="M3022" s="183">
        <f>IFERROR(_xll.qlIndexFixing(Index1Y,$H3022,TRUE,_xll.ohTrigger(RecalcTrigger,Trigger1Y)),NA())</f>
        <v>1.2776347622745401E-2</v>
      </c>
      <c r="N3022" s="182">
        <f>IFERROR(_xll.qlIndexFixing(ONIndex1M,I3022,TRUE,_xll.ohTrigger(RecalcTrigger,Trigger1M)),NA())</f>
        <v>1.1937403199775432E-2</v>
      </c>
      <c r="O3022" s="44">
        <f>IFERROR(_xll.qlIndexFixing(ONIndex3M,I3022,TRUE,_xll.ohTrigger(RecalcTrigger,Trigger3M)),NA())</f>
        <v>1.2177743527175267E-2</v>
      </c>
      <c r="P3022" s="44">
        <f>IFERROR(_xll.qlIndexFixing(ONIndex6M,I3022,TRUE,_xll.ohTrigger(RecalcTrigger,Trigger6M)),NA())</f>
        <v>1.0785509643476132E-2</v>
      </c>
      <c r="Q3022" s="183">
        <f>IFERROR(_xll.qlIndexFixing(ONIndex1Y,I3022,TRUE,_xll.ohTrigger(RecalcTrigger,Trigger1Y)),NA())</f>
        <v>1.2520599152585632E-2</v>
      </c>
    </row>
    <row r="3023" spans="2:17" x14ac:dyDescent="0.2">
      <c r="B3023" s="39" t="s">
        <v>42</v>
      </c>
      <c r="D3023" s="42">
        <f>_xll.qlCalendarAdvance(Calendar,$D3022,B3023,"f",FALSE)</f>
        <v>60581</v>
      </c>
      <c r="E3023" s="177">
        <f>_xll.qlInterestRateIndexValueDate(IndexON,D3023)</f>
        <v>60581</v>
      </c>
      <c r="F3023" s="193">
        <f>IFERROR(_xll.qlIndexFixing(IndexON,D3023,TRUE,_xll.ohTrigger(RecalcTrigger,TriggerON)),NA())</f>
        <v>1.2308065168493698E-2</v>
      </c>
      <c r="H3023" s="42">
        <f>_xll.qlCalendarAdvance(Calendar,$H3022,B3023,"f",FALSE)</f>
        <v>60581</v>
      </c>
      <c r="I3023" s="177">
        <f>_xll.qlInterestRateIndexValueDate(Index1M,$H3023)</f>
        <v>60583</v>
      </c>
      <c r="J3023" s="182">
        <f>IFERROR(_xll.qlIndexFixing(Index1M,$H3023,TRUE,_xll.ohTrigger(RecalcTrigger,Trigger1M)),NA())</f>
        <v>1.1961464137462685E-2</v>
      </c>
      <c r="K3023" s="44">
        <f>IFERROR(_xll.qlIndexFixing(Index3M,H3023,TRUE,_xll.ohTrigger(RecalcTrigger,Trigger3M)),NA())</f>
        <v>1.2246405612823724E-2</v>
      </c>
      <c r="L3023" s="44">
        <f>IFERROR(_xll.qlIndexFixing(Index6M,$H3023,TRUE,_xll.ohTrigger(RecalcTrigger,Trigger6M)),NA())</f>
        <v>1.103833652891058E-2</v>
      </c>
      <c r="M3023" s="183">
        <f>IFERROR(_xll.qlIndexFixing(Index1Y,$H3023,TRUE,_xll.ohTrigger(RecalcTrigger,Trigger1Y)),NA())</f>
        <v>1.2783204623445468E-2</v>
      </c>
      <c r="N3023" s="182">
        <f>IFERROR(_xll.qlIndexFixing(ONIndex1M,I3023,TRUE,_xll.ohTrigger(RecalcTrigger,Trigger1M)),NA())</f>
        <v>1.1944185831991305E-2</v>
      </c>
      <c r="O3023" s="44">
        <f>IFERROR(_xll.qlIndexFixing(ONIndex3M,I3023,TRUE,_xll.ohTrigger(RecalcTrigger,Trigger3M)),NA())</f>
        <v>1.2184952689482387E-2</v>
      </c>
      <c r="P3023" s="44">
        <f>IFERROR(_xll.qlIndexFixing(ONIndex6M,I3023,TRUE,_xll.ohTrigger(RecalcTrigger,Trigger6M)),NA())</f>
        <v>1.0802436295396234E-2</v>
      </c>
      <c r="Q3023" s="183">
        <f>IFERROR(_xll.qlIndexFixing(ONIndex1Y,I3023,TRUE,_xll.ohTrigger(RecalcTrigger,Trigger1Y)),NA())</f>
        <v>1.252756713301828E-2</v>
      </c>
    </row>
    <row r="3024" spans="2:17" x14ac:dyDescent="0.2">
      <c r="B3024" s="39" t="s">
        <v>42</v>
      </c>
      <c r="D3024" s="42">
        <f>_xll.qlCalendarAdvance(Calendar,$D3023,B3024,"f",FALSE)</f>
        <v>60588</v>
      </c>
      <c r="E3024" s="177">
        <f>_xll.qlInterestRateIndexValueDate(IndexON,D3024)</f>
        <v>60588</v>
      </c>
      <c r="F3024" s="193">
        <f>IFERROR(_xll.qlIndexFixing(IndexON,D3024,TRUE,_xll.ohTrigger(RecalcTrigger,TriggerON)),NA())</f>
        <v>1.2313344401464477E-2</v>
      </c>
      <c r="H3024" s="42">
        <f>_xll.qlCalendarAdvance(Calendar,$H3023,B3024,"f",FALSE)</f>
        <v>60588</v>
      </c>
      <c r="I3024" s="177">
        <f>_xll.qlInterestRateIndexValueDate(Index1M,$H3024)</f>
        <v>60590</v>
      </c>
      <c r="J3024" s="182">
        <f>IFERROR(_xll.qlIndexFixing(Index1M,$H3024,TRUE,_xll.ohTrigger(RecalcTrigger,Trigger1M)),NA())</f>
        <v>1.1968235853528075E-2</v>
      </c>
      <c r="K3024" s="44">
        <f>IFERROR(_xll.qlIndexFixing(Index3M,H3024,TRUE,_xll.ohTrigger(RecalcTrigger,Trigger3M)),NA())</f>
        <v>1.2253586001540378E-2</v>
      </c>
      <c r="L3024" s="44">
        <f>IFERROR(_xll.qlIndexFixing(Index6M,$H3024,TRUE,_xll.ohTrigger(RecalcTrigger,Trigger6M)),NA())</f>
        <v>1.1055061071296269E-2</v>
      </c>
      <c r="M3024" s="183">
        <f>IFERROR(_xll.qlIndexFixing(Index1Y,$H3024,TRUE,_xll.ohTrigger(RecalcTrigger,Trigger1Y)),NA())</f>
        <v>1.2790053523110294E-2</v>
      </c>
      <c r="N3024" s="182">
        <f>IFERROR(_xll.qlIndexFixing(ONIndex1M,I3024,TRUE,_xll.ohTrigger(RecalcTrigger,Trigger1M)),NA())</f>
        <v>1.1950961725437637E-2</v>
      </c>
      <c r="O3024" s="44">
        <f>IFERROR(_xll.qlIndexFixing(ONIndex3M,I3024,TRUE,_xll.ohTrigger(RecalcTrigger,Trigger3M)),NA())</f>
        <v>1.2192154607744143E-2</v>
      </c>
      <c r="P3024" s="44">
        <f>IFERROR(_xll.qlIndexFixing(ONIndex6M,I3024,TRUE,_xll.ohTrigger(RecalcTrigger,Trigger6M)),NA())</f>
        <v>1.0819341381207437E-2</v>
      </c>
      <c r="Q3024" s="183">
        <f>IFERROR(_xll.qlIndexFixing(ONIndex1Y,I3024,TRUE,_xll.ohTrigger(RecalcTrigger,Trigger1Y)),NA())</f>
        <v>1.253452776508901E-2</v>
      </c>
    </row>
    <row r="3025" spans="2:17" x14ac:dyDescent="0.2">
      <c r="B3025" s="39" t="s">
        <v>42</v>
      </c>
      <c r="D3025" s="42">
        <f>_xll.qlCalendarAdvance(Calendar,$D3024,B3025,"f",FALSE)</f>
        <v>60595</v>
      </c>
      <c r="E3025" s="177">
        <f>_xll.qlInterestRateIndexValueDate(IndexON,D3025)</f>
        <v>60595</v>
      </c>
      <c r="F3025" s="193">
        <f>IFERROR(_xll.qlIndexFixing(IndexON,D3025,TRUE,_xll.ohTrigger(RecalcTrigger,TriggerON)),NA())</f>
        <v>1.2318618385194213E-2</v>
      </c>
      <c r="H3025" s="42">
        <f>_xll.qlCalendarAdvance(Calendar,$H3024,B3025,"f",FALSE)</f>
        <v>60595</v>
      </c>
      <c r="I3025" s="177">
        <f>_xll.qlInterestRateIndexValueDate(Index1M,$H3025)</f>
        <v>60597</v>
      </c>
      <c r="J3025" s="182">
        <f>IFERROR(_xll.qlIndexFixing(Index1M,$H3025,TRUE,_xll.ohTrigger(RecalcTrigger,Trigger1M)),NA())</f>
        <v>1.1975000761486887E-2</v>
      </c>
      <c r="K3025" s="44">
        <f>IFERROR(_xll.qlIndexFixing(Index3M,H3025,TRUE,_xll.ohTrigger(RecalcTrigger,Trigger3M)),NA())</f>
        <v>1.226075894931178E-2</v>
      </c>
      <c r="L3025" s="44">
        <f>IFERROR(_xll.qlIndexFixing(Index6M,$H3025,TRUE,_xll.ohTrigger(RecalcTrigger,Trigger6M)),NA())</f>
        <v>1.1071763157495215E-2</v>
      </c>
      <c r="M3025" s="183">
        <f>IFERROR(_xll.qlIndexFixing(Index1Y,$H3025,TRUE,_xll.ohTrigger(RecalcTrigger,Trigger1Y)),NA())</f>
        <v>1.2796894293860812E-2</v>
      </c>
      <c r="N3025" s="182">
        <f>IFERROR(_xll.qlIndexFixing(ONIndex1M,I3025,TRUE,_xll.ohTrigger(RecalcTrigger,Trigger1M)),NA())</f>
        <v>1.1957730855094439E-2</v>
      </c>
      <c r="O3025" s="44">
        <f>IFERROR(_xll.qlIndexFixing(ONIndex3M,I3025,TRUE,_xll.ohTrigger(RecalcTrigger,Trigger3M)),NA())</f>
        <v>1.2199349255102021E-2</v>
      </c>
      <c r="P3025" s="44">
        <f>IFERROR(_xll.qlIndexFixing(ONIndex6M,I3025,TRUE,_xll.ohTrigger(RecalcTrigger,Trigger6M)),NA())</f>
        <v>1.083622483280422E-2</v>
      </c>
      <c r="Q3025" s="183">
        <f>IFERROR(_xll.qlIndexFixing(ONIndex1Y,I3025,TRUE,_xll.ohTrigger(RecalcTrigger,Trigger1Y)),NA())</f>
        <v>1.2541481021459688E-2</v>
      </c>
    </row>
    <row r="3026" spans="2:17" x14ac:dyDescent="0.2">
      <c r="B3026" s="39" t="s">
        <v>42</v>
      </c>
      <c r="D3026" s="42">
        <f>_xll.qlCalendarAdvance(Calendar,$D3025,B3026,"f",FALSE)</f>
        <v>60602</v>
      </c>
      <c r="E3026" s="177">
        <f>_xll.qlInterestRateIndexValueDate(IndexON,D3026)</f>
        <v>60602</v>
      </c>
      <c r="F3026" s="193">
        <f>IFERROR(_xll.qlIndexFixing(IndexON,D3026,TRUE,_xll.ohTrigger(RecalcTrigger,TriggerON)),NA())</f>
        <v>1.2323887099938702E-2</v>
      </c>
      <c r="H3026" s="42">
        <f>_xll.qlCalendarAdvance(Calendar,$H3025,B3026,"f",FALSE)</f>
        <v>60602</v>
      </c>
      <c r="I3026" s="177">
        <f>_xll.qlInterestRateIndexValueDate(Index1M,$H3026)</f>
        <v>60604</v>
      </c>
      <c r="J3026" s="182">
        <f>IFERROR(_xll.qlIndexFixing(Index1M,$H3026,TRUE,_xll.ohTrigger(RecalcTrigger,Trigger1M)),NA())</f>
        <v>1.198175883621172E-2</v>
      </c>
      <c r="K3026" s="44">
        <f>IFERROR(_xll.qlIndexFixing(Index3M,H3026,TRUE,_xll.ohTrigger(RecalcTrigger,Trigger3M)),NA())</f>
        <v>1.226648602422209E-2</v>
      </c>
      <c r="L3026" s="44">
        <f>IFERROR(_xll.qlIndexFixing(Index6M,$H3026,TRUE,_xll.ohTrigger(RecalcTrigger,Trigger6M)),NA())</f>
        <v>1.1089796723755247E-2</v>
      </c>
      <c r="M3026" s="183">
        <f>IFERROR(_xll.qlIndexFixing(Index1Y,$H3026,TRUE,_xll.ohTrigger(RecalcTrigger,Trigger1Y)),NA())</f>
        <v>1.280372690781839E-2</v>
      </c>
      <c r="N3026" s="182">
        <f>IFERROR(_xll.qlIndexFixing(ONIndex1M,I3026,TRUE,_xll.ohTrigger(RecalcTrigger,Trigger1M)),NA())</f>
        <v>1.1964493195861792E-2</v>
      </c>
      <c r="O3026" s="44">
        <f>IFERROR(_xll.qlIndexFixing(ONIndex3M,I3026,TRUE,_xll.ohTrigger(RecalcTrigger,Trigger3M)),NA())</f>
        <v>1.220653660437776E-2</v>
      </c>
      <c r="P3026" s="44">
        <f>IFERROR(_xll.qlIndexFixing(ONIndex6M,I3026,TRUE,_xll.ohTrigger(RecalcTrigger,Trigger6M)),NA())</f>
        <v>1.0853086582081062E-2</v>
      </c>
      <c r="Q3026" s="183">
        <f>IFERROR(_xll.qlIndexFixing(ONIndex1Y,I3026,TRUE,_xll.ohTrigger(RecalcTrigger,Trigger1Y)),NA())</f>
        <v>1.2548426875031993E-2</v>
      </c>
    </row>
    <row r="3027" spans="2:17" x14ac:dyDescent="0.2">
      <c r="B3027" s="39" t="s">
        <v>42</v>
      </c>
      <c r="D3027" s="42">
        <f>_xll.qlCalendarAdvance(Calendar,$D3026,B3027,"f",FALSE)</f>
        <v>60609</v>
      </c>
      <c r="E3027" s="177">
        <f>_xll.qlInterestRateIndexValueDate(IndexON,D3027)</f>
        <v>60609</v>
      </c>
      <c r="F3027" s="193">
        <f>IFERROR(_xll.qlIndexFixing(IndexON,D3027,TRUE,_xll.ohTrigger(RecalcTrigger,TriggerON)),NA())</f>
        <v>1.2329150526513288E-2</v>
      </c>
      <c r="H3027" s="42">
        <f>_xll.qlCalendarAdvance(Calendar,$H3026,B3027,"f",FALSE)</f>
        <v>60609</v>
      </c>
      <c r="I3027" s="177">
        <f>_xll.qlInterestRateIndexValueDate(Index1M,$H3027)</f>
        <v>60611</v>
      </c>
      <c r="J3027" s="182">
        <f>IFERROR(_xll.qlIndexFixing(Index1M,$H3027,TRUE,_xll.ohTrigger(RecalcTrigger,Trigger1M)),NA())</f>
        <v>1.1988510052582668E-2</v>
      </c>
      <c r="K3027" s="44">
        <f>IFERROR(_xll.qlIndexFixing(Index3M,H3027,TRUE,_xll.ohTrigger(RecalcTrigger,Trigger3M)),NA())</f>
        <v>1.2273644602335487E-2</v>
      </c>
      <c r="L3027" s="44">
        <f>IFERROR(_xll.qlIndexFixing(Index6M,$H3027,TRUE,_xll.ohTrigger(RecalcTrigger,Trigger6M)),NA())</f>
        <v>1.1106452564783396E-2</v>
      </c>
      <c r="M3027" s="183">
        <f>IFERROR(_xll.qlIndexFixing(Index1Y,$H3027,TRUE,_xll.ohTrigger(RecalcTrigger,Trigger1Y)),NA())</f>
        <v>1.2810551337102427E-2</v>
      </c>
      <c r="N3027" s="182">
        <f>IFERROR(_xll.qlIndexFixing(ONIndex1M,I3027,TRUE,_xll.ohTrigger(RecalcTrigger,Trigger1M)),NA())</f>
        <v>1.1971248722639771E-2</v>
      </c>
      <c r="O3027" s="44">
        <f>IFERROR(_xll.qlIndexFixing(ONIndex3M,I3027,TRUE,_xll.ohTrigger(RecalcTrigger,Trigger3M)),NA())</f>
        <v>1.2213716628792781E-2</v>
      </c>
      <c r="P3027" s="44">
        <f>IFERROR(_xll.qlIndexFixing(ONIndex6M,I3027,TRUE,_xll.ohTrigger(RecalcTrigger,Trigger6M)),NA())</f>
        <v>1.0869926560852505E-2</v>
      </c>
      <c r="Q3027" s="183">
        <f>IFERROR(_xll.qlIndexFixing(ONIndex1Y,I3027,TRUE,_xll.ohTrigger(RecalcTrigger,Trigger1Y)),NA())</f>
        <v>1.2555365298227983E-2</v>
      </c>
    </row>
    <row r="3028" spans="2:17" x14ac:dyDescent="0.2">
      <c r="B3028" s="39" t="s">
        <v>42</v>
      </c>
      <c r="D3028" s="42">
        <f>_xll.qlCalendarAdvance(Calendar,$D3027,B3028,"f",FALSE)</f>
        <v>60616</v>
      </c>
      <c r="E3028" s="177">
        <f>_xll.qlInterestRateIndexValueDate(IndexON,D3028)</f>
        <v>60616</v>
      </c>
      <c r="F3028" s="193">
        <f>IFERROR(_xll.qlIndexFixing(IndexON,D3028,TRUE,_xll.ohTrigger(RecalcTrigger,TriggerON)),NA())</f>
        <v>1.2334408645093831E-2</v>
      </c>
      <c r="H3028" s="42">
        <f>_xll.qlCalendarAdvance(Calendar,$H3027,B3028,"f",FALSE)</f>
        <v>60616</v>
      </c>
      <c r="I3028" s="177">
        <f>_xll.qlInterestRateIndexValueDate(Index1M,$H3028)</f>
        <v>60618</v>
      </c>
      <c r="J3028" s="182">
        <f>IFERROR(_xll.qlIndexFixing(Index1M,$H3028,TRUE,_xll.ohTrigger(RecalcTrigger,Trigger1M)),NA())</f>
        <v>1.1995254385469833E-2</v>
      </c>
      <c r="K3028" s="44">
        <f>IFERROR(_xll.qlIndexFixing(Index3M,H3028,TRUE,_xll.ohTrigger(RecalcTrigger,Trigger3M)),NA())</f>
        <v>1.2280795662318766E-2</v>
      </c>
      <c r="L3028" s="44">
        <f>IFERROR(_xll.qlIndexFixing(Index6M,$H3028,TRUE,_xll.ohTrigger(RecalcTrigger,Trigger6M)),NA())</f>
        <v>1.11230857376453E-2</v>
      </c>
      <c r="M3028" s="183">
        <f>IFERROR(_xll.qlIndexFixing(Index1Y,$H3028,TRUE,_xll.ohTrigger(RecalcTrigger,Trigger1Y)),NA())</f>
        <v>1.2817367553832977E-2</v>
      </c>
      <c r="N3028" s="182">
        <f>IFERROR(_xll.qlIndexFixing(ONIndex1M,I3028,TRUE,_xll.ohTrigger(RecalcTrigger,Trigger1M)),NA())</f>
        <v>1.197799741024852E-2</v>
      </c>
      <c r="O3028" s="44">
        <f>IFERROR(_xll.qlIndexFixing(ONIndex3M,I3028,TRUE,_xll.ohTrigger(RecalcTrigger,Trigger3M)),NA())</f>
        <v>1.2220889301168825E-2</v>
      </c>
      <c r="P3028" s="44">
        <f>IFERROR(_xll.qlIndexFixing(ONIndex6M,I3028,TRUE,_xll.ohTrigger(RecalcTrigger,Trigger6M)),NA())</f>
        <v>1.0886744701013029E-2</v>
      </c>
      <c r="Q3028" s="183">
        <f>IFERROR(_xll.qlIndexFixing(ONIndex1Y,I3028,TRUE,_xll.ohTrigger(RecalcTrigger,Trigger1Y)),NA())</f>
        <v>1.2562296263549655E-2</v>
      </c>
    </row>
    <row r="3029" spans="2:17" x14ac:dyDescent="0.2">
      <c r="B3029" s="39" t="s">
        <v>42</v>
      </c>
      <c r="D3029" s="42">
        <f>_xll.qlCalendarAdvance(Calendar,$D3028,B3029,"f",FALSE)</f>
        <v>60623</v>
      </c>
      <c r="E3029" s="177">
        <f>_xll.qlInterestRateIndexValueDate(IndexON,D3029)</f>
        <v>60623</v>
      </c>
      <c r="F3029" s="193">
        <f>IFERROR(_xll.qlIndexFixing(IndexON,D3029,TRUE,_xll.ohTrigger(RecalcTrigger,TriggerON)),NA())</f>
        <v>1.2339661436255867E-2</v>
      </c>
      <c r="H3029" s="42">
        <f>_xll.qlCalendarAdvance(Calendar,$H3028,B3029,"f",FALSE)</f>
        <v>60623</v>
      </c>
      <c r="I3029" s="177">
        <f>_xll.qlInterestRateIndexValueDate(Index1M,$H3029)</f>
        <v>60625</v>
      </c>
      <c r="J3029" s="182">
        <f>IFERROR(_xll.qlIndexFixing(Index1M,$H3029,TRUE,_xll.ohTrigger(RecalcTrigger,Trigger1M)),NA())</f>
        <v>1.2001991809745816E-2</v>
      </c>
      <c r="K3029" s="44">
        <f>IFERROR(_xll.qlIndexFixing(Index3M,H3029,TRUE,_xll.ohTrigger(RecalcTrigger,Trigger3M)),NA())</f>
        <v>1.2287939177080709E-2</v>
      </c>
      <c r="L3029" s="44">
        <f>IFERROR(_xll.qlIndexFixing(Index6M,$H3029,TRUE,_xll.ohTrigger(RecalcTrigger,Trigger6M)),NA())</f>
        <v>1.1139696173295091E-2</v>
      </c>
      <c r="M3029" s="183">
        <f>IFERROR(_xll.qlIndexFixing(Index1Y,$H3029,TRUE,_xll.ohTrigger(RecalcTrigger,Trigger1Y)),NA())</f>
        <v>1.2824175530129439E-2</v>
      </c>
      <c r="N3029" s="182">
        <f>IFERROR(_xll.qlIndexFixing(ONIndex1M,I3029,TRUE,_xll.ohTrigger(RecalcTrigger,Trigger1M)),NA())</f>
        <v>1.1985701789622993E-2</v>
      </c>
      <c r="O3029" s="44">
        <f>IFERROR(_xll.qlIndexFixing(ONIndex3M,I3029,TRUE,_xll.ohTrigger(RecalcTrigger,Trigger3M)),NA())</f>
        <v>1.2229077604164473E-2</v>
      </c>
      <c r="P3029" s="44">
        <f>IFERROR(_xll.qlIndexFixing(ONIndex6M,I3029,TRUE,_xll.ohTrigger(RecalcTrigger,Trigger6M)),NA())</f>
        <v>1.0905938604359733E-2</v>
      </c>
      <c r="Q3029" s="183">
        <f>IFERROR(_xll.qlIndexFixing(ONIndex1Y,I3029,TRUE,_xll.ohTrigger(RecalcTrigger,Trigger1Y)),NA())</f>
        <v>1.2570208199935706E-2</v>
      </c>
    </row>
    <row r="3030" spans="2:17" x14ac:dyDescent="0.2">
      <c r="B3030" s="39" t="s">
        <v>42</v>
      </c>
      <c r="D3030" s="42">
        <f>_xll.qlCalendarAdvance(Calendar,$D3029,B3030,"f",FALSE)</f>
        <v>60630</v>
      </c>
      <c r="E3030" s="177">
        <f>_xll.qlInterestRateIndexValueDate(IndexON,D3030)</f>
        <v>60630</v>
      </c>
      <c r="F3030" s="193">
        <f>IFERROR(_xll.qlIndexFixing(IndexON,D3030,TRUE,_xll.ohTrigger(RecalcTrigger,TriggerON)),NA())</f>
        <v>1.2344908880494998E-2</v>
      </c>
      <c r="H3030" s="42">
        <f>_xll.qlCalendarAdvance(Calendar,$H3029,B3030,"f",FALSE)</f>
        <v>60630</v>
      </c>
      <c r="I3030" s="177">
        <f>_xll.qlInterestRateIndexValueDate(Index1M,$H3030)</f>
        <v>60632</v>
      </c>
      <c r="J3030" s="182">
        <f>IFERROR(_xll.qlIndexFixing(Index1M,$H3030,TRUE,_xll.ohTrigger(RecalcTrigger,Trigger1M)),NA())</f>
        <v>1.200668122518557E-2</v>
      </c>
      <c r="K3030" s="44">
        <f>IFERROR(_xll.qlIndexFixing(Index3M,H3030,TRUE,_xll.ohTrigger(RecalcTrigger,Trigger3M)),NA())</f>
        <v>1.2295075119526544E-2</v>
      </c>
      <c r="L3030" s="44">
        <f>IFERROR(_xll.qlIndexFixing(Index6M,$H3030,TRUE,_xll.ohTrigger(RecalcTrigger,Trigger6M)),NA())</f>
        <v>1.1154934329350264E-2</v>
      </c>
      <c r="M3030" s="183">
        <f>IFERROR(_xll.qlIndexFixing(Index1Y,$H3030,TRUE,_xll.ohTrigger(RecalcTrigger,Trigger1Y)),NA())</f>
        <v>1.2830975238109676E-2</v>
      </c>
      <c r="N3030" s="182">
        <f>IFERROR(_xll.qlIndexFixing(ONIndex1M,I3030,TRUE,_xll.ohTrigger(RecalcTrigger,Trigger1M)),NA())</f>
        <v>1.1992435737662177E-2</v>
      </c>
      <c r="O3030" s="44">
        <f>IFERROR(_xll.qlIndexFixing(ONIndex3M,I3030,TRUE,_xll.ohTrigger(RecalcTrigger,Trigger3M)),NA())</f>
        <v>1.2236234431615145E-2</v>
      </c>
      <c r="P3030" s="44">
        <f>IFERROR(_xll.qlIndexFixing(ONIndex6M,I3030,TRUE,_xll.ohTrigger(RecalcTrigger,Trigger6M)),NA())</f>
        <v>1.0922709718377277E-2</v>
      </c>
      <c r="Q3030" s="183">
        <f>IFERROR(_xll.qlIndexFixing(ONIndex1Y,I3030,TRUE,_xll.ohTrigger(RecalcTrigger,Trigger1Y)),NA())</f>
        <v>1.2577123092434306E-2</v>
      </c>
    </row>
    <row r="3031" spans="2:17" x14ac:dyDescent="0.2">
      <c r="B3031" s="39" t="s">
        <v>42</v>
      </c>
      <c r="D3031" s="42">
        <f>_xll.qlCalendarAdvance(Calendar,$D3030,B3031,"f",FALSE)</f>
        <v>60637</v>
      </c>
      <c r="E3031" s="177">
        <f>_xll.qlInterestRateIndexValueDate(IndexON,D3031)</f>
        <v>60637</v>
      </c>
      <c r="F3031" s="193">
        <f>IFERROR(_xll.qlIndexFixing(IndexON,D3031,TRUE,_xll.ohTrigger(RecalcTrigger,TriggerON)),NA())</f>
        <v>1.2350150958386763E-2</v>
      </c>
      <c r="H3031" s="42">
        <f>_xll.qlCalendarAdvance(Calendar,$H3030,B3031,"f",FALSE)</f>
        <v>60637</v>
      </c>
      <c r="I3031" s="177">
        <f>_xll.qlInterestRateIndexValueDate(Index1M,$H3031)</f>
        <v>60639</v>
      </c>
      <c r="J3031" s="182">
        <f>IFERROR(_xll.qlIndexFixing(Index1M,$H3031,TRUE,_xll.ohTrigger(RecalcTrigger,Trigger1M)),NA())</f>
        <v>1.2015445831962124E-2</v>
      </c>
      <c r="K3031" s="44">
        <f>IFERROR(_xll.qlIndexFixing(Index3M,H3031,TRUE,_xll.ohTrigger(RecalcTrigger,Trigger3M)),NA())</f>
        <v>1.2302203462567718E-2</v>
      </c>
      <c r="L3031" s="44">
        <f>IFERROR(_xll.qlIndexFixing(Index6M,$H3031,TRUE,_xll.ohTrigger(RecalcTrigger,Trigger6M)),NA())</f>
        <v>1.1171500228603731E-2</v>
      </c>
      <c r="M3031" s="183">
        <f>IFERROR(_xll.qlIndexFixing(Index1Y,$H3031,TRUE,_xll.ohTrigger(RecalcTrigger,Trigger1Y)),NA())</f>
        <v>1.2837766649892212E-2</v>
      </c>
      <c r="N3031" s="182">
        <f>IFERROR(_xll.qlIndexFixing(ONIndex1M,I3031,TRUE,_xll.ohTrigger(RecalcTrigger,Trigger1M)),NA())</f>
        <v>1.1998202187939455E-2</v>
      </c>
      <c r="O3031" s="44">
        <f>IFERROR(_xll.qlIndexFixing(ONIndex3M,I3031,TRUE,_xll.ohTrigger(RecalcTrigger,Trigger3M)),NA())</f>
        <v>1.2242362937158191E-2</v>
      </c>
      <c r="P3031" s="44">
        <f>IFERROR(_xll.qlIndexFixing(ONIndex6M,I3031,TRUE,_xll.ohTrigger(RecalcTrigger,Trigger6M)),NA())</f>
        <v>1.0937067409573231E-2</v>
      </c>
      <c r="Q3031" s="183">
        <f>IFERROR(_xll.qlIndexFixing(ONIndex1Y,I3031,TRUE,_xll.ohTrigger(RecalcTrigger,Trigger1Y)),NA())</f>
        <v>1.258304414000655E-2</v>
      </c>
    </row>
    <row r="3032" spans="2:17" x14ac:dyDescent="0.2">
      <c r="B3032" s="39" t="s">
        <v>42</v>
      </c>
      <c r="D3032" s="42">
        <f>_xll.qlCalendarAdvance(Calendar,$D3031,B3032,"f",FALSE)</f>
        <v>60644</v>
      </c>
      <c r="E3032" s="177">
        <f>_xll.qlInterestRateIndexValueDate(IndexON,D3032)</f>
        <v>60644</v>
      </c>
      <c r="F3032" s="193">
        <f>IFERROR(_xll.qlIndexFixing(IndexON,D3032,TRUE,_xll.ohTrigger(RecalcTrigger,TriggerON)),NA())</f>
        <v>1.2355387650186955E-2</v>
      </c>
      <c r="H3032" s="42">
        <f>_xll.qlCalendarAdvance(Calendar,$H3031,B3032,"f",FALSE)</f>
        <v>60644</v>
      </c>
      <c r="I3032" s="177">
        <f>_xll.qlInterestRateIndexValueDate(Index1M,$H3032)</f>
        <v>60646</v>
      </c>
      <c r="J3032" s="182">
        <f>IFERROR(_xll.qlIndexFixing(Index1M,$H3032,TRUE,_xll.ohTrigger(RecalcTrigger,Trigger1M)),NA())</f>
        <v>1.2022162379650148E-2</v>
      </c>
      <c r="K3032" s="44">
        <f>IFERROR(_xll.qlIndexFixing(Index3M,H3032,TRUE,_xll.ohTrigger(RecalcTrigger,Trigger3M)),NA())</f>
        <v>1.230932417910946E-2</v>
      </c>
      <c r="L3032" s="44">
        <f>IFERROR(_xll.qlIndexFixing(Index6M,$H3032,TRUE,_xll.ohTrigger(RecalcTrigger,Trigger6M)),NA())</f>
        <v>1.1188043188381023E-2</v>
      </c>
      <c r="M3032" s="183">
        <f>IFERROR(_xll.qlIndexFixing(Index1Y,$H3032,TRUE,_xll.ohTrigger(RecalcTrigger,Trigger1Y)),NA())</f>
        <v>1.2844549737594255E-2</v>
      </c>
      <c r="N3032" s="182">
        <f>IFERROR(_xll.qlIndexFixing(ONIndex1M,I3032,TRUE,_xll.ohTrigger(RecalcTrigger,Trigger1M)),NA())</f>
        <v>1.2004923268431611E-2</v>
      </c>
      <c r="O3032" s="44">
        <f>IFERROR(_xll.qlIndexFixing(ONIndex3M,I3032,TRUE,_xll.ohTrigger(RecalcTrigger,Trigger3M)),NA())</f>
        <v>1.2249505932233618E-2</v>
      </c>
      <c r="P3032" s="44">
        <f>IFERROR(_xll.qlIndexFixing(ONIndex6M,I3032,TRUE,_xll.ohTrigger(RecalcTrigger,Trigger6M)),NA())</f>
        <v>1.0953797514634545E-2</v>
      </c>
      <c r="Q3032" s="183">
        <f>IFERROR(_xll.qlIndexFixing(ONIndex1Y,I3032,TRUE,_xll.ohTrigger(RecalcTrigger,Trigger1Y)),NA())</f>
        <v>1.258994500108912E-2</v>
      </c>
    </row>
    <row r="3033" spans="2:17" x14ac:dyDescent="0.2">
      <c r="B3033" s="39" t="s">
        <v>42</v>
      </c>
      <c r="D3033" s="42">
        <f>_xll.qlCalendarAdvance(Calendar,$D3032,B3033,"f",FALSE)</f>
        <v>60651</v>
      </c>
      <c r="E3033" s="177">
        <f>_xll.qlInterestRateIndexValueDate(IndexON,D3033)</f>
        <v>60651</v>
      </c>
      <c r="F3033" s="193">
        <f>IFERROR(_xll.qlIndexFixing(IndexON,D3033,TRUE,_xll.ohTrigger(RecalcTrigger,TriggerON)),NA())</f>
        <v>1.2360618936471113E-2</v>
      </c>
      <c r="H3033" s="42">
        <f>_xll.qlCalendarAdvance(Calendar,$H3032,B3033,"f",FALSE)</f>
        <v>60651</v>
      </c>
      <c r="I3033" s="177">
        <f>_xll.qlInterestRateIndexValueDate(Index1M,$H3033)</f>
        <v>60653</v>
      </c>
      <c r="J3033" s="182">
        <f>IFERROR(_xll.qlIndexFixing(Index1M,$H3033,TRUE,_xll.ohTrigger(RecalcTrigger,Trigger1M)),NA())</f>
        <v>1.2028871918219886E-2</v>
      </c>
      <c r="K3033" s="44">
        <f>IFERROR(_xll.qlIndexFixing(Index3M,H3033,TRUE,_xll.ohTrigger(RecalcTrigger,Trigger3M)),NA())</f>
        <v>1.231643724206144E-2</v>
      </c>
      <c r="L3033" s="44">
        <f>IFERROR(_xll.qlIndexFixing(Index6M,$H3033,TRUE,_xll.ohTrigger(RecalcTrigger,Trigger6M)),NA())</f>
        <v>1.1204563139633727E-2</v>
      </c>
      <c r="M3033" s="183">
        <f>IFERROR(_xll.qlIndexFixing(Index1Y,$H3033,TRUE,_xll.ohTrigger(RecalcTrigger,Trigger1Y)),NA())</f>
        <v>1.2851324473332575E-2</v>
      </c>
      <c r="N3033" s="182">
        <f>IFERROR(_xll.qlIndexFixing(ONIndex1M,I3033,TRUE,_xll.ohTrigger(RecalcTrigger,Trigger1M)),NA())</f>
        <v>1.2011637384414797E-2</v>
      </c>
      <c r="O3033" s="44">
        <f>IFERROR(_xll.qlIndexFixing(ONIndex3M,I3033,TRUE,_xll.ohTrigger(RecalcTrigger,Trigger3M)),NA())</f>
        <v>1.2256641440497873E-2</v>
      </c>
      <c r="P3033" s="44">
        <f>IFERROR(_xll.qlIndexFixing(ONIndex6M,I3033,TRUE,_xll.ohTrigger(RecalcTrigger,Trigger6M)),NA())</f>
        <v>1.097050544079714E-2</v>
      </c>
      <c r="Q3033" s="183">
        <f>IFERROR(_xll.qlIndexFixing(ONIndex1Y,I3033,TRUE,_xll.ohTrigger(RecalcTrigger,Trigger1Y)),NA())</f>
        <v>1.259683826768665E-2</v>
      </c>
    </row>
    <row r="3034" spans="2:17" x14ac:dyDescent="0.2">
      <c r="B3034" s="39" t="s">
        <v>42</v>
      </c>
      <c r="D3034" s="42">
        <f>_xll.qlCalendarAdvance(Calendar,$D3033,B3034,"f",FALSE)</f>
        <v>60658</v>
      </c>
      <c r="E3034" s="177">
        <f>_xll.qlInterestRateIndexValueDate(IndexON,D3034)</f>
        <v>60658</v>
      </c>
      <c r="F3034" s="193">
        <f>IFERROR(_xll.qlIndexFixing(IndexON,D3034,TRUE,_xll.ohTrigger(RecalcTrigger,TriggerON)),NA())</f>
        <v>1.2365844797734837E-2</v>
      </c>
      <c r="H3034" s="42">
        <f>_xll.qlCalendarAdvance(Calendar,$H3033,B3034,"f",FALSE)</f>
        <v>60658</v>
      </c>
      <c r="I3034" s="177">
        <f>_xll.qlInterestRateIndexValueDate(Index1M,$H3034)</f>
        <v>60660</v>
      </c>
      <c r="J3034" s="182">
        <f>IFERROR(_xll.qlIndexFixing(Index1M,$H3034,TRUE,_xll.ohTrigger(RecalcTrigger,Trigger1M)),NA())</f>
        <v>1.2033536679710586E-2</v>
      </c>
      <c r="K3034" s="44">
        <f>IFERROR(_xll.qlIndexFixing(Index3M,H3034,TRUE,_xll.ohTrigger(RecalcTrigger,Trigger3M)),NA())</f>
        <v>1.2323542624330663E-2</v>
      </c>
      <c r="L3034" s="44">
        <f>IFERROR(_xll.qlIndexFixing(Index6M,$H3034,TRUE,_xll.ohTrigger(RecalcTrigger,Trigger6M)),NA())</f>
        <v>1.1221060013315196E-2</v>
      </c>
      <c r="M3034" s="183">
        <f>IFERROR(_xll.qlIndexFixing(Index1Y,$H3034,TRUE,_xll.ohTrigger(RecalcTrigger,Trigger1Y)),NA())</f>
        <v>1.2858090829224161E-2</v>
      </c>
      <c r="N3034" s="182">
        <f>IFERROR(_xll.qlIndexFixing(ONIndex1M,I3034,TRUE,_xll.ohTrigger(RecalcTrigger,Trigger1M)),NA())</f>
        <v>1.2018344510709156E-2</v>
      </c>
      <c r="O3034" s="44">
        <f>IFERROR(_xll.qlIndexFixing(ONIndex3M,I3034,TRUE,_xll.ohTrigger(RecalcTrigger,Trigger3M)),NA())</f>
        <v>1.2263769435012506E-2</v>
      </c>
      <c r="P3034" s="44">
        <f>IFERROR(_xll.qlIndexFixing(ONIndex6M,I3034,TRUE,_xll.ohTrigger(RecalcTrigger,Trigger6M)),NA())</f>
        <v>1.0987191119635753E-2</v>
      </c>
      <c r="Q3034" s="183">
        <f>IFERROR(_xll.qlIndexFixing(ONIndex1Y,I3034,TRUE,_xll.ohTrigger(RecalcTrigger,Trigger1Y)),NA())</f>
        <v>1.2603723912301135E-2</v>
      </c>
    </row>
    <row r="3035" spans="2:17" x14ac:dyDescent="0.2">
      <c r="B3035" s="39" t="s">
        <v>42</v>
      </c>
      <c r="D3035" s="42">
        <f>_xll.qlCalendarAdvance(Calendar,$D3034,B3035,"f",FALSE)</f>
        <v>60665</v>
      </c>
      <c r="E3035" s="177">
        <f>_xll.qlInterestRateIndexValueDate(IndexON,D3035)</f>
        <v>60665</v>
      </c>
      <c r="F3035" s="193">
        <f>IFERROR(_xll.qlIndexFixing(IndexON,D3035,TRUE,_xll.ohTrigger(RecalcTrigger,TriggerON)),NA())</f>
        <v>1.2371065214473731E-2</v>
      </c>
      <c r="H3035" s="42">
        <f>_xll.qlCalendarAdvance(Calendar,$H3034,B3035,"f",FALSE)</f>
        <v>60665</v>
      </c>
      <c r="I3035" s="177">
        <f>_xll.qlInterestRateIndexValueDate(Index1M,$H3035)</f>
        <v>60667</v>
      </c>
      <c r="J3035" s="182">
        <f>IFERROR(_xll.qlIndexFixing(Index1M,$H3035,TRUE,_xll.ohTrigger(RecalcTrigger,Trigger1M)),NA())</f>
        <v>1.203955398300189E-2</v>
      </c>
      <c r="K3035" s="44">
        <f>IFERROR(_xll.qlIndexFixing(Index3M,H3035,TRUE,_xll.ohTrigger(RecalcTrigger,Trigger3M)),NA())</f>
        <v>1.2329923820383573E-2</v>
      </c>
      <c r="L3035" s="44">
        <f>IFERROR(_xll.qlIndexFixing(Index6M,$H3035,TRUE,_xll.ohTrigger(RecalcTrigger,Trigger6M)),NA())</f>
        <v>1.1237533740374367E-2</v>
      </c>
      <c r="M3035" s="183">
        <f>IFERROR(_xll.qlIndexFixing(Index1Y,$H3035,TRUE,_xll.ohTrigger(RecalcTrigger,Trigger1Y)),NA())</f>
        <v>1.2864848777383591E-2</v>
      </c>
      <c r="N3035" s="182">
        <f>IFERROR(_xll.qlIndexFixing(ONIndex1M,I3035,TRUE,_xll.ohTrigger(RecalcTrigger,Trigger1M)),NA())</f>
        <v>1.2025044622294701E-2</v>
      </c>
      <c r="O3035" s="44">
        <f>IFERROR(_xll.qlIndexFixing(ONIndex3M,I3035,TRUE,_xll.ohTrigger(RecalcTrigger,Trigger3M)),NA())</f>
        <v>1.2270889888759129E-2</v>
      </c>
      <c r="P3035" s="44">
        <f>IFERROR(_xll.qlIndexFixing(ONIndex6M,I3035,TRUE,_xll.ohTrigger(RecalcTrigger,Trigger6M)),NA())</f>
        <v>1.1003854483364606E-2</v>
      </c>
      <c r="Q3035" s="183">
        <f>IFERROR(_xll.qlIndexFixing(ONIndex1Y,I3035,TRUE,_xll.ohTrigger(RecalcTrigger,Trigger1Y)),NA())</f>
        <v>1.2610601907754315E-2</v>
      </c>
    </row>
    <row r="3036" spans="2:17" x14ac:dyDescent="0.2">
      <c r="B3036" s="39" t="s">
        <v>42</v>
      </c>
      <c r="D3036" s="42">
        <f>_xll.qlCalendarAdvance(Calendar,$D3035,B3036,"f",FALSE)</f>
        <v>60672</v>
      </c>
      <c r="E3036" s="177">
        <f>_xll.qlInterestRateIndexValueDate(IndexON,D3036)</f>
        <v>60672</v>
      </c>
      <c r="F3036" s="193">
        <f>IFERROR(_xll.qlIndexFixing(IndexON,D3036,TRUE,_xll.ohTrigger(RecalcTrigger,TriggerON)),NA())</f>
        <v>1.2376280167023523E-2</v>
      </c>
      <c r="H3036" s="42">
        <f>_xll.qlCalendarAdvance(Calendar,$H3035,B3036,"f",FALSE)</f>
        <v>60672</v>
      </c>
      <c r="I3036" s="177">
        <f>_xll.qlInterestRateIndexValueDate(Index1M,$H3036)</f>
        <v>60674</v>
      </c>
      <c r="J3036" s="182">
        <f>IFERROR(_xll.qlIndexFixing(Index1M,$H3036,TRUE,_xll.ohTrigger(RecalcTrigger,Trigger1M)),NA())</f>
        <v>1.2046243480534942E-2</v>
      </c>
      <c r="K3036" s="44">
        <f>IFERROR(_xll.qlIndexFixing(Index3M,H3036,TRUE,_xll.ohTrigger(RecalcTrigger,Trigger3M)),NA())</f>
        <v>1.2337014074973762E-2</v>
      </c>
      <c r="L3036" s="44">
        <f>IFERROR(_xll.qlIndexFixing(Index6M,$H3036,TRUE,_xll.ohTrigger(RecalcTrigger,Trigger6M)),NA())</f>
        <v>1.1253984251757967E-2</v>
      </c>
      <c r="M3036" s="183">
        <f>IFERROR(_xll.qlIndexFixing(Index1Y,$H3036,TRUE,_xll.ohTrigger(RecalcTrigger,Trigger1Y)),NA())</f>
        <v>1.2871598289927419E-2</v>
      </c>
      <c r="N3036" s="182">
        <f>IFERROR(_xll.qlIndexFixing(ONIndex1M,I3036,TRUE,_xll.ohTrigger(RecalcTrigger,Trigger1M)),NA())</f>
        <v>1.2031737694151445E-2</v>
      </c>
      <c r="O3036" s="44">
        <f>IFERROR(_xll.qlIndexFixing(ONIndex3M,I3036,TRUE,_xll.ohTrigger(RecalcTrigger,Trigger3M)),NA())</f>
        <v>1.2278002774879226E-2</v>
      </c>
      <c r="P3036" s="44">
        <f>IFERROR(_xll.qlIndexFixing(ONIndex6M,I3036,TRUE,_xll.ohTrigger(RecalcTrigger,Trigger6M)),NA())</f>
        <v>1.1020495463878177E-2</v>
      </c>
      <c r="Q3036" s="183">
        <f>IFERROR(_xll.qlIndexFixing(ONIndex1Y,I3036,TRUE,_xll.ohTrigger(RecalcTrigger,Trigger1Y)),NA())</f>
        <v>1.2617472226787996E-2</v>
      </c>
    </row>
    <row r="3037" spans="2:17" x14ac:dyDescent="0.2">
      <c r="B3037" s="39" t="s">
        <v>42</v>
      </c>
      <c r="D3037" s="42">
        <f>_xll.qlCalendarAdvance(Calendar,$D3036,B3037,"f",FALSE)</f>
        <v>60679</v>
      </c>
      <c r="E3037" s="177">
        <f>_xll.qlInterestRateIndexValueDate(IndexON,D3037)</f>
        <v>60679</v>
      </c>
      <c r="F3037" s="193">
        <f>IFERROR(_xll.qlIndexFixing(IndexON,D3037,TRUE,_xll.ohTrigger(RecalcTrigger,TriggerON)),NA())</f>
        <v>1.2381489636039689E-2</v>
      </c>
      <c r="H3037" s="42">
        <f>_xll.qlCalendarAdvance(Calendar,$H3036,B3037,"f",FALSE)</f>
        <v>60679</v>
      </c>
      <c r="I3037" s="177">
        <f>_xll.qlInterestRateIndexValueDate(Index1M,$H3037)</f>
        <v>60681</v>
      </c>
      <c r="J3037" s="182">
        <f>IFERROR(_xll.qlIndexFixing(Index1M,$H3037,TRUE,_xll.ohTrigger(RecalcTrigger,Trigger1M)),NA())</f>
        <v>1.2052925876074712E-2</v>
      </c>
      <c r="K3037" s="44">
        <f>IFERROR(_xll.qlIndexFixing(Index3M,H3037,TRUE,_xll.ohTrigger(RecalcTrigger,Trigger3M)),NA())</f>
        <v>1.2344096569663364E-2</v>
      </c>
      <c r="L3037" s="44">
        <f>IFERROR(_xll.qlIndexFixing(Index6M,$H3037,TRUE,_xll.ohTrigger(RecalcTrigger,Trigger6M)),NA())</f>
        <v>1.1270411478414051E-2</v>
      </c>
      <c r="M3037" s="183">
        <f>IFERROR(_xll.qlIndexFixing(Index1Y,$H3037,TRUE,_xll.ohTrigger(RecalcTrigger,Trigger1Y)),NA())</f>
        <v>1.2878339338969785E-2</v>
      </c>
      <c r="N3037" s="182">
        <f>IFERROR(_xll.qlIndexFixing(ONIndex1M,I3037,TRUE,_xll.ohTrigger(RecalcTrigger,Trigger1M)),NA())</f>
        <v>1.2038423701179468E-2</v>
      </c>
      <c r="O3037" s="44">
        <f>IFERROR(_xll.qlIndexFixing(ONIndex3M,I3037,TRUE,_xll.ohTrigger(RecalcTrigger,Trigger3M)),NA())</f>
        <v>1.2285108066354411E-2</v>
      </c>
      <c r="P3037" s="44">
        <f>IFERROR(_xll.qlIndexFixing(ONIndex6M,I3037,TRUE,_xll.ohTrigger(RecalcTrigger,Trigger6M)),NA())</f>
        <v>1.1037113992831138E-2</v>
      </c>
      <c r="Q3037" s="183">
        <f>IFERROR(_xll.qlIndexFixing(ONIndex1Y,I3037,TRUE,_xll.ohTrigger(RecalcTrigger,Trigger1Y)),NA())</f>
        <v>1.26243348417443E-2</v>
      </c>
    </row>
    <row r="3038" spans="2:17" x14ac:dyDescent="0.2">
      <c r="B3038" s="39" t="s">
        <v>42</v>
      </c>
      <c r="D3038" s="42">
        <f>_xll.qlCalendarAdvance(Calendar,$D3037,B3038,"f",FALSE)</f>
        <v>60686</v>
      </c>
      <c r="E3038" s="177">
        <f>_xll.qlInterestRateIndexValueDate(IndexON,D3038)</f>
        <v>60686</v>
      </c>
      <c r="F3038" s="193">
        <f>IFERROR(_xll.qlIndexFixing(IndexON,D3038,TRUE,_xll.ohTrigger(RecalcTrigger,TriggerON)),NA())</f>
        <v>1.238669360177802E-2</v>
      </c>
      <c r="H3038" s="42">
        <f>_xll.qlCalendarAdvance(Calendar,$H3037,B3038,"f",FALSE)</f>
        <v>60686</v>
      </c>
      <c r="I3038" s="177">
        <f>_xll.qlInterestRateIndexValueDate(Index1M,$H3038)</f>
        <v>60688</v>
      </c>
      <c r="J3038" s="182">
        <f>IFERROR(_xll.qlIndexFixing(Index1M,$H3038,TRUE,_xll.ohTrigger(RecalcTrigger,Trigger1M)),NA())</f>
        <v>1.2059601144504153E-2</v>
      </c>
      <c r="K3038" s="44">
        <f>IFERROR(_xll.qlIndexFixing(Index3M,H3038,TRUE,_xll.ohTrigger(RecalcTrigger,Trigger3M)),NA())</f>
        <v>1.235117127736214E-2</v>
      </c>
      <c r="L3038" s="44">
        <f>IFERROR(_xll.qlIndexFixing(Index6M,$H3038,TRUE,_xll.ohTrigger(RecalcTrigger,Trigger6M)),NA())</f>
        <v>1.1286815351288906E-2</v>
      </c>
      <c r="M3038" s="183">
        <f>IFERROR(_xll.qlIndexFixing(Index1Y,$H3038,TRUE,_xll.ohTrigger(RecalcTrigger,Trigger1Y)),NA())</f>
        <v>1.2885071896624615E-2</v>
      </c>
      <c r="N3038" s="182">
        <f>IFERROR(_xll.qlIndexFixing(ONIndex1M,I3038,TRUE,_xll.ohTrigger(RecalcTrigger,Trigger1M)),NA())</f>
        <v>1.2045102618118975E-2</v>
      </c>
      <c r="O3038" s="44">
        <f>IFERROR(_xll.qlIndexFixing(ONIndex3M,I3038,TRUE,_xll.ohTrigger(RecalcTrigger,Trigger3M)),NA())</f>
        <v>1.2292205736166295E-2</v>
      </c>
      <c r="P3038" s="44">
        <f>IFERROR(_xll.qlIndexFixing(ONIndex6M,I3038,TRUE,_xll.ohTrigger(RecalcTrigger,Trigger6M)),NA())</f>
        <v>1.1053710002277839E-2</v>
      </c>
      <c r="Q3038" s="183">
        <f>IFERROR(_xll.qlIndexFixing(ONIndex1Y,I3038,TRUE,_xll.ohTrigger(RecalcTrigger,Trigger1Y)),NA())</f>
        <v>1.2631189725444969E-2</v>
      </c>
    </row>
    <row r="3039" spans="2:17" x14ac:dyDescent="0.2">
      <c r="B3039" s="39" t="s">
        <v>42</v>
      </c>
      <c r="D3039" s="42">
        <f>_xll.qlCalendarAdvance(Calendar,$D3038,B3039,"f",FALSE)</f>
        <v>60693</v>
      </c>
      <c r="E3039" s="177">
        <f>_xll.qlInterestRateIndexValueDate(IndexON,D3039)</f>
        <v>60693</v>
      </c>
      <c r="F3039" s="193">
        <f>IFERROR(_xll.qlIndexFixing(IndexON,D3039,TRUE,_xll.ohTrigger(RecalcTrigger,TriggerON)),NA())</f>
        <v>1.2391892044973929E-2</v>
      </c>
      <c r="H3039" s="42">
        <f>_xll.qlCalendarAdvance(Calendar,$H3038,B3039,"f",FALSE)</f>
        <v>60693</v>
      </c>
      <c r="I3039" s="177">
        <f>_xll.qlInterestRateIndexValueDate(Index1M,$H3039)</f>
        <v>60695</v>
      </c>
      <c r="J3039" s="182">
        <f>IFERROR(_xll.qlIndexFixing(Index1M,$H3039,TRUE,_xll.ohTrigger(RecalcTrigger,Trigger1M)),NA())</f>
        <v>1.2068980551104835E-2</v>
      </c>
      <c r="K3039" s="44">
        <f>IFERROR(_xll.qlIndexFixing(Index3M,H3039,TRUE,_xll.ohTrigger(RecalcTrigger,Trigger3M)),NA())</f>
        <v>1.2360383745710335E-2</v>
      </c>
      <c r="L3039" s="44">
        <f>IFERROR(_xll.qlIndexFixing(Index6M,$H3039,TRUE,_xll.ohTrigger(RecalcTrigger,Trigger6M)),NA())</f>
        <v>1.1309889886482773E-2</v>
      </c>
      <c r="M3039" s="183">
        <f>IFERROR(_xll.qlIndexFixing(Index1Y,$H3039,TRUE,_xll.ohTrigger(RecalcTrigger,Trigger1Y)),NA())</f>
        <v>1.2891795935006264E-2</v>
      </c>
      <c r="N3039" s="182">
        <f>IFERROR(_xll.qlIndexFixing(ONIndex1M,I3039,TRUE,_xll.ohTrigger(RecalcTrigger,Trigger1M)),NA())</f>
        <v>1.2051774420109851E-2</v>
      </c>
      <c r="O3039" s="44">
        <f>IFERROR(_xll.qlIndexFixing(ONIndex3M,I3039,TRUE,_xll.ohTrigger(RecalcTrigger,Trigger3M)),NA())</f>
        <v>1.2299295757376427E-2</v>
      </c>
      <c r="P3039" s="44">
        <f>IFERROR(_xll.qlIndexFixing(ONIndex6M,I3039,TRUE,_xll.ohTrigger(RecalcTrigger,Trigger6M)),NA())</f>
        <v>1.1070283424032823E-2</v>
      </c>
      <c r="Q3039" s="183">
        <f>IFERROR(_xll.qlIndexFixing(ONIndex1Y,I3039,TRUE,_xll.ohTrigger(RecalcTrigger,Trigger1Y)),NA())</f>
        <v>1.2638036850391998E-2</v>
      </c>
    </row>
    <row r="3040" spans="2:17" x14ac:dyDescent="0.2">
      <c r="B3040" s="39" t="s">
        <v>42</v>
      </c>
      <c r="D3040" s="42">
        <f>_xll.qlCalendarAdvance(Calendar,$D3039,B3040,"f",FALSE)</f>
        <v>60700</v>
      </c>
      <c r="E3040" s="177">
        <f>_xll.qlInterestRateIndexValueDate(IndexON,D3040)</f>
        <v>60700</v>
      </c>
      <c r="F3040" s="193">
        <f>IFERROR(_xll.qlIndexFixing(IndexON,D3040,TRUE,_xll.ohTrigger(RecalcTrigger,TriggerON)),NA())</f>
        <v>1.2397084945723336E-2</v>
      </c>
      <c r="H3040" s="42">
        <f>_xll.qlCalendarAdvance(Calendar,$H3039,B3040,"f",FALSE)</f>
        <v>60700</v>
      </c>
      <c r="I3040" s="177">
        <f>_xll.qlInterestRateIndexValueDate(Index1M,$H3040)</f>
        <v>60702</v>
      </c>
      <c r="J3040" s="182">
        <f>IFERROR(_xll.qlIndexFixing(Index1M,$H3040,TRUE,_xll.ohTrigger(RecalcTrigger,Trigger1M)),NA())</f>
        <v>1.2076317820871294E-2</v>
      </c>
      <c r="K3040" s="44">
        <f>IFERROR(_xll.qlIndexFixing(Index3M,H3040,TRUE,_xll.ohTrigger(RecalcTrigger,Trigger3M)),NA())</f>
        <v>1.2367441827907293E-2</v>
      </c>
      <c r="L3040" s="44">
        <f>IFERROR(_xll.qlIndexFixing(Index6M,$H3040,TRUE,_xll.ohTrigger(RecalcTrigger,Trigger6M)),NA())</f>
        <v>1.1326240893383481E-2</v>
      </c>
      <c r="M3040" s="183">
        <f>IFERROR(_xll.qlIndexFixing(Index1Y,$H3040,TRUE,_xll.ohTrigger(RecalcTrigger,Trigger1Y)),NA())</f>
        <v>1.2898511426227128E-2</v>
      </c>
      <c r="N3040" s="182">
        <f>IFERROR(_xll.qlIndexFixing(ONIndex1M,I3040,TRUE,_xll.ohTrigger(RecalcTrigger,Trigger1M)),NA())</f>
        <v>1.2058439081972239E-2</v>
      </c>
      <c r="O3040" s="44">
        <f>IFERROR(_xll.qlIndexFixing(ONIndex3M,I3040,TRUE,_xll.ohTrigger(RecalcTrigger,Trigger3M)),NA())</f>
        <v>1.2306378103046356E-2</v>
      </c>
      <c r="P3040" s="44">
        <f>IFERROR(_xll.qlIndexFixing(ONIndex6M,I3040,TRUE,_xll.ohTrigger(RecalcTrigger,Trigger6M)),NA())</f>
        <v>1.1086834190310313E-2</v>
      </c>
      <c r="Q3040" s="183">
        <f>IFERROR(_xll.qlIndexFixing(ONIndex1Y,I3040,TRUE,_xll.ohTrigger(RecalcTrigger,Trigger1Y)),NA())</f>
        <v>1.2644876189567E-2</v>
      </c>
    </row>
    <row r="3041" spans="2:17" x14ac:dyDescent="0.2">
      <c r="B3041" s="39" t="s">
        <v>42</v>
      </c>
      <c r="D3041" s="42">
        <f>_xll.qlCalendarAdvance(Calendar,$D3040,B3041,"f",FALSE)</f>
        <v>60707</v>
      </c>
      <c r="E3041" s="177">
        <f>_xll.qlInterestRateIndexValueDate(IndexON,D3041)</f>
        <v>60707</v>
      </c>
      <c r="F3041" s="193">
        <f>IFERROR(_xll.qlIndexFixing(IndexON,D3041,TRUE,_xll.ohTrigger(RecalcTrigger,TriggerON)),NA())</f>
        <v>1.2402272285001459E-2</v>
      </c>
      <c r="H3041" s="42">
        <f>_xll.qlCalendarAdvance(Calendar,$H3040,B3041,"f",FALSE)</f>
        <v>60707</v>
      </c>
      <c r="I3041" s="177">
        <f>_xll.qlInterestRateIndexValueDate(Index1M,$H3041)</f>
        <v>60709</v>
      </c>
      <c r="J3041" s="182">
        <f>IFERROR(_xll.qlIndexFixing(Index1M,$H3041,TRUE,_xll.ohTrigger(RecalcTrigger,Trigger1M)),NA())</f>
        <v>1.2082292883386359E-2</v>
      </c>
      <c r="K3041" s="44">
        <f>IFERROR(_xll.qlIndexFixing(Index3M,H3041,TRUE,_xll.ohTrigger(RecalcTrigger,Trigger3M)),NA())</f>
        <v>1.2374492035637086E-2</v>
      </c>
      <c r="L3041" s="44">
        <f>IFERROR(_xll.qlIndexFixing(Index6M,$H3041,TRUE,_xll.ohTrigger(RecalcTrigger,Trigger6M)),NA())</f>
        <v>1.1342568314650527E-2</v>
      </c>
      <c r="M3041" s="183">
        <f>IFERROR(_xll.qlIndexFixing(Index1Y,$H3041,TRUE,_xll.ohTrigger(RecalcTrigger,Trigger1Y)),NA())</f>
        <v>1.2905218342400252E-2</v>
      </c>
      <c r="N3041" s="182">
        <f>IFERROR(_xll.qlIndexFixing(ONIndex1M,I3041,TRUE,_xll.ohTrigger(RecalcTrigger,Trigger1M)),NA())</f>
        <v>1.206509657852628E-2</v>
      </c>
      <c r="O3041" s="44">
        <f>IFERROR(_xll.qlIndexFixing(ONIndex3M,I3041,TRUE,_xll.ohTrigger(RecalcTrigger,Trigger3M)),NA())</f>
        <v>1.2313452746077758E-2</v>
      </c>
      <c r="P3041" s="44">
        <f>IFERROR(_xll.qlIndexFixing(ONIndex6M,I3041,TRUE,_xll.ohTrigger(RecalcTrigger,Trigger6M)),NA())</f>
        <v>1.1103362232605107E-2</v>
      </c>
      <c r="Q3041" s="183">
        <f>IFERROR(_xll.qlIndexFixing(ONIndex1Y,I3041,TRUE,_xll.ohTrigger(RecalcTrigger,Trigger1Y)),NA())</f>
        <v>1.2651707715312099E-2</v>
      </c>
    </row>
    <row r="3042" spans="2:17" x14ac:dyDescent="0.2">
      <c r="B3042" s="39" t="s">
        <v>42</v>
      </c>
      <c r="D3042" s="42">
        <f>_xll.qlCalendarAdvance(Calendar,$D3041,B3042,"f",FALSE)</f>
        <v>60714</v>
      </c>
      <c r="E3042" s="177">
        <f>_xll.qlInterestRateIndexValueDate(IndexON,D3042)</f>
        <v>60714</v>
      </c>
      <c r="F3042" s="193">
        <f>IFERROR(_xll.qlIndexFixing(IndexON,D3042,TRUE,_xll.ohTrigger(RecalcTrigger,TriggerON)),NA())</f>
        <v>1.240745404290422E-2</v>
      </c>
      <c r="H3042" s="42">
        <f>_xll.qlCalendarAdvance(Calendar,$H3041,B3042,"f",FALSE)</f>
        <v>60714</v>
      </c>
      <c r="I3042" s="177">
        <f>_xll.qlInterestRateIndexValueDate(Index1M,$H3042)</f>
        <v>60716</v>
      </c>
      <c r="J3042" s="182">
        <f>IFERROR(_xll.qlIndexFixing(Index1M,$H3042,TRUE,_xll.ohTrigger(RecalcTrigger,Trigger1M)),NA())</f>
        <v>1.2088938209205979E-2</v>
      </c>
      <c r="K3042" s="44">
        <f>IFERROR(_xll.qlIndexFixing(Index3M,H3042,TRUE,_xll.ohTrigger(RecalcTrigger,Trigger3M)),NA())</f>
        <v>1.238153434180226E-2</v>
      </c>
      <c r="L3042" s="44">
        <f>IFERROR(_xll.qlIndexFixing(Index6M,$H3042,TRUE,_xll.ohTrigger(RecalcTrigger,Trigger6M)),NA())</f>
        <v>1.1358872081197241E-2</v>
      </c>
      <c r="M3042" s="183">
        <f>IFERROR(_xll.qlIndexFixing(Index1Y,$H3042,TRUE,_xll.ohTrigger(RecalcTrigger,Trigger1Y)),NA())</f>
        <v>1.2911916655638024E-2</v>
      </c>
      <c r="N3042" s="182">
        <f>IFERROR(_xll.qlIndexFixing(ONIndex1M,I3042,TRUE,_xll.ohTrigger(RecalcTrigger,Trigger1M)),NA())</f>
        <v>1.2071746884751988E-2</v>
      </c>
      <c r="O3042" s="44">
        <f>IFERROR(_xll.qlIndexFixing(ONIndex3M,I3042,TRUE,_xll.ohTrigger(RecalcTrigger,Trigger3M)),NA())</f>
        <v>1.2320519659771989E-2</v>
      </c>
      <c r="P3042" s="44">
        <f>IFERROR(_xll.qlIndexFixing(ONIndex6M,I3042,TRUE,_xll.ohTrigger(RecalcTrigger,Trigger6M)),NA())</f>
        <v>1.1119867482971557E-2</v>
      </c>
      <c r="Q3042" s="183">
        <f>IFERROR(_xll.qlIndexFixing(ONIndex1Y,I3042,TRUE,_xll.ohTrigger(RecalcTrigger,Trigger1Y)),NA())</f>
        <v>1.2658531400209228E-2</v>
      </c>
    </row>
    <row r="3043" spans="2:17" x14ac:dyDescent="0.2">
      <c r="B3043" s="39" t="s">
        <v>42</v>
      </c>
      <c r="D3043" s="42">
        <f>_xll.qlCalendarAdvance(Calendar,$D3042,B3043,"f",FALSE)</f>
        <v>60721</v>
      </c>
      <c r="E3043" s="177">
        <f>_xll.qlInterestRateIndexValueDate(IndexON,D3043)</f>
        <v>60721</v>
      </c>
      <c r="F3043" s="193">
        <f>IFERROR(_xll.qlIndexFixing(IndexON,D3043,TRUE,_xll.ohTrigger(RecalcTrigger,TriggerON)),NA())</f>
        <v>1.2412630200007158E-2</v>
      </c>
      <c r="H3043" s="42">
        <f>_xll.qlCalendarAdvance(Calendar,$H3042,B3043,"f",FALSE)</f>
        <v>60721</v>
      </c>
      <c r="I3043" s="177">
        <f>_xll.qlInterestRateIndexValueDate(Index1M,$H3043)</f>
        <v>60723</v>
      </c>
      <c r="J3043" s="182">
        <f>IFERROR(_xll.qlIndexFixing(Index1M,$H3043,TRUE,_xll.ohTrigger(RecalcTrigger,Trigger1M)),NA())</f>
        <v>1.2095576274635811E-2</v>
      </c>
      <c r="K3043" s="44">
        <f>IFERROR(_xll.qlIndexFixing(Index3M,H3043,TRUE,_xll.ohTrigger(RecalcTrigger,Trigger3M)),NA())</f>
        <v>1.2387854849214692E-2</v>
      </c>
      <c r="L3043" s="44">
        <f>IFERROR(_xll.qlIndexFixing(Index6M,$H3043,TRUE,_xll.ohTrigger(RecalcTrigger,Trigger6M)),NA())</f>
        <v>1.1371150310356423E-2</v>
      </c>
      <c r="M3043" s="183">
        <f>IFERROR(_xll.qlIndexFixing(Index1Y,$H3043,TRUE,_xll.ohTrigger(RecalcTrigger,Trigger1Y)),NA())</f>
        <v>1.2921417798237519E-2</v>
      </c>
      <c r="N3043" s="182">
        <f>IFERROR(_xll.qlIndexFixing(ONIndex1M,I3043,TRUE,_xll.ohTrigger(RecalcTrigger,Trigger1M)),NA())</f>
        <v>1.2078389975629378E-2</v>
      </c>
      <c r="O3043" s="44">
        <f>IFERROR(_xll.qlIndexFixing(ONIndex3M,I3043,TRUE,_xll.ohTrigger(RecalcTrigger,Trigger3M)),NA())</f>
        <v>1.232757881695079E-2</v>
      </c>
      <c r="P3043" s="44">
        <f>IFERROR(_xll.qlIndexFixing(ONIndex6M,I3043,TRUE,_xll.ohTrigger(RecalcTrigger,Trigger6M)),NA())</f>
        <v>1.1136349873384077E-2</v>
      </c>
      <c r="Q3043" s="183">
        <f>IFERROR(_xll.qlIndexFixing(ONIndex1Y,I3043,TRUE,_xll.ohTrigger(RecalcTrigger,Trigger1Y)),NA())</f>
        <v>1.2665347217080125E-2</v>
      </c>
    </row>
    <row r="3044" spans="2:17" x14ac:dyDescent="0.2">
      <c r="B3044" s="39" t="s">
        <v>42</v>
      </c>
      <c r="D3044" s="42">
        <f>_xll.qlCalendarAdvance(Calendar,$D3043,B3044,"f",FALSE)</f>
        <v>60728</v>
      </c>
      <c r="E3044" s="177">
        <f>_xll.qlInterestRateIndexValueDate(IndexON,D3044)</f>
        <v>60728</v>
      </c>
      <c r="F3044" s="193">
        <f>IFERROR(_xll.qlIndexFixing(IndexON,D3044,TRUE,_xll.ohTrigger(RecalcTrigger,TriggerON)),NA())</f>
        <v>1.2417800736805873E-2</v>
      </c>
      <c r="H3044" s="42">
        <f>_xll.qlCalendarAdvance(Calendar,$H3043,B3044,"f",FALSE)</f>
        <v>60728</v>
      </c>
      <c r="I3044" s="177">
        <f>_xll.qlInterestRateIndexValueDate(Index1M,$H3044)</f>
        <v>60730</v>
      </c>
      <c r="J3044" s="182">
        <f>IFERROR(_xll.qlIndexFixing(Index1M,$H3044,TRUE,_xll.ohTrigger(RecalcTrigger,Trigger1M)),NA())</f>
        <v>1.2102207054555947E-2</v>
      </c>
      <c r="K3044" s="44">
        <f>IFERROR(_xll.qlIndexFixing(Index3M,H3044,TRUE,_xll.ohTrigger(RecalcTrigger,Trigger3M)),NA())</f>
        <v>1.2394881602846396E-2</v>
      </c>
      <c r="L3044" s="44">
        <f>IFERROR(_xll.qlIndexFixing(Index6M,$H3044,TRUE,_xll.ohTrigger(RecalcTrigger,Trigger6M)),NA())</f>
        <v>1.1387410191637385E-2</v>
      </c>
      <c r="M3044" s="183">
        <f>IFERROR(_xll.qlIndexFixing(Index1Y,$H3044,TRUE,_xll.ohTrigger(RecalcTrigger,Trigger1Y)),NA())</f>
        <v>1.2925287361751822E-2</v>
      </c>
      <c r="N3044" s="182">
        <f>IFERROR(_xll.qlIndexFixing(ONIndex1M,I3044,TRUE,_xll.ohTrigger(RecalcTrigger,Trigger1M)),NA())</f>
        <v>1.2086920449796423E-2</v>
      </c>
      <c r="O3044" s="44">
        <f>IFERROR(_xll.qlIndexFixing(ONIndex3M,I3044,TRUE,_xll.ohTrigger(RecalcTrigger,Trigger3M)),NA())</f>
        <v>1.2336643435446604E-2</v>
      </c>
      <c r="P3044" s="44">
        <f>IFERROR(_xll.qlIndexFixing(ONIndex6M,I3044,TRUE,_xll.ohTrigger(RecalcTrigger,Trigger6M)),NA())</f>
        <v>1.1157507818460033E-2</v>
      </c>
      <c r="Q3044" s="183">
        <f>IFERROR(_xll.qlIndexFixing(ONIndex1Y,I3044,TRUE,_xll.ohTrigger(RecalcTrigger,Trigger1Y)),NA())</f>
        <v>1.2674098805174339E-2</v>
      </c>
    </row>
    <row r="3045" spans="2:17" x14ac:dyDescent="0.2">
      <c r="B3045" s="39" t="s">
        <v>42</v>
      </c>
      <c r="D3045" s="42">
        <f>_xll.qlCalendarAdvance(Calendar,$D3044,B3045,"f",FALSE)</f>
        <v>60735</v>
      </c>
      <c r="E3045" s="177">
        <f>_xll.qlInterestRateIndexValueDate(IndexON,D3045)</f>
        <v>60735</v>
      </c>
      <c r="F3045" s="193">
        <f>IFERROR(_xll.qlIndexFixing(IndexON,D3045,TRUE,_xll.ohTrigger(RecalcTrigger,TriggerON)),NA())</f>
        <v>1.2422965633716032E-2</v>
      </c>
      <c r="H3045" s="42">
        <f>_xll.qlCalendarAdvance(Calendar,$H3044,B3045,"f",FALSE)</f>
        <v>60735</v>
      </c>
      <c r="I3045" s="177">
        <f>_xll.qlInterestRateIndexValueDate(Index1M,$H3045)</f>
        <v>60737</v>
      </c>
      <c r="J3045" s="182">
        <f>IFERROR(_xll.qlIndexFixing(Index1M,$H3045,TRUE,_xll.ohTrigger(RecalcTrigger,Trigger1M)),NA())</f>
        <v>1.2108830523836489E-2</v>
      </c>
      <c r="K3045" s="44">
        <f>IFERROR(_xll.qlIndexFixing(Index3M,H3045,TRUE,_xll.ohTrigger(RecalcTrigger,Trigger3M)),NA())</f>
        <v>1.2401900375698105E-2</v>
      </c>
      <c r="L3045" s="44">
        <f>IFERROR(_xll.qlIndexFixing(Index6M,$H3045,TRUE,_xll.ohTrigger(RecalcTrigger,Trigger6M)),NA())</f>
        <v>1.140364622580128E-2</v>
      </c>
      <c r="M3045" s="183">
        <f>IFERROR(_xll.qlIndexFixing(Index1Y,$H3045,TRUE,_xll.ohTrigger(RecalcTrigger,Trigger1Y)),NA())</f>
        <v>1.2931959698849341E-2</v>
      </c>
      <c r="N3045" s="182">
        <f>IFERROR(_xll.qlIndexFixing(ONIndex1M,I3045,TRUE,_xll.ohTrigger(RecalcTrigger,Trigger1M)),NA())</f>
        <v>1.2091654410699704E-2</v>
      </c>
      <c r="O3045" s="44">
        <f>IFERROR(_xll.qlIndexFixing(ONIndex3M,I3045,TRUE,_xll.ohTrigger(RecalcTrigger,Trigger3M)),NA())</f>
        <v>1.2341673753848426E-2</v>
      </c>
      <c r="P3045" s="44">
        <f>IFERROR(_xll.qlIndexFixing(ONIndex6M,I3045,TRUE,_xll.ohTrigger(RecalcTrigger,Trigger6M)),NA())</f>
        <v>1.1169245801925243E-2</v>
      </c>
      <c r="Q3045" s="183">
        <f>IFERROR(_xll.qlIndexFixing(ONIndex1Y,I3045,TRUE,_xll.ohTrigger(RecalcTrigger,Trigger1Y)),NA())</f>
        <v>1.2678955137470638E-2</v>
      </c>
    </row>
    <row r="3046" spans="2:17" x14ac:dyDescent="0.2">
      <c r="B3046" s="39" t="s">
        <v>42</v>
      </c>
      <c r="D3046" s="42">
        <f>_xll.qlCalendarAdvance(Calendar,$D3045,B3046,"f",FALSE)</f>
        <v>60742</v>
      </c>
      <c r="E3046" s="177">
        <f>_xll.qlInterestRateIndexValueDate(IndexON,D3046)</f>
        <v>60742</v>
      </c>
      <c r="F3046" s="193">
        <f>IFERROR(_xll.qlIndexFixing(IndexON,D3046,TRUE,_xll.ohTrigger(RecalcTrigger,TriggerON)),NA())</f>
        <v>1.2428124871313173E-2</v>
      </c>
      <c r="H3046" s="42">
        <f>_xll.qlCalendarAdvance(Calendar,$H3045,B3046,"f",FALSE)</f>
        <v>60742</v>
      </c>
      <c r="I3046" s="177">
        <f>_xll.qlInterestRateIndexValueDate(Index1M,$H3046)</f>
        <v>60744</v>
      </c>
      <c r="J3046" s="182">
        <f>IFERROR(_xll.qlIndexFixing(Index1M,$H3046,TRUE,_xll.ohTrigger(RecalcTrigger,Trigger1M)),NA())</f>
        <v>1.2115446657350037E-2</v>
      </c>
      <c r="K3046" s="44">
        <f>IFERROR(_xll.qlIndexFixing(Index3M,H3046,TRUE,_xll.ohTrigger(RecalcTrigger,Trigger3M)),NA())</f>
        <v>1.2408911140672378E-2</v>
      </c>
      <c r="L3046" s="44">
        <f>IFERROR(_xll.qlIndexFixing(Index6M,$H3046,TRUE,_xll.ohTrigger(RecalcTrigger,Trigger6M)),NA())</f>
        <v>1.1419858343771122E-2</v>
      </c>
      <c r="M3046" s="183">
        <f>IFERROR(_xll.qlIndexFixing(Index1Y,$H3046,TRUE,_xll.ohTrigger(RecalcTrigger,Trigger1Y)),NA())</f>
        <v>1.293862332145472E-2</v>
      </c>
      <c r="N3046" s="182">
        <f>IFERROR(_xll.qlIndexFixing(ONIndex1M,I3046,TRUE,_xll.ohTrigger(RecalcTrigger,Trigger1M)),NA())</f>
        <v>1.2098275704772732E-2</v>
      </c>
      <c r="O3046" s="44">
        <f>IFERROR(_xll.qlIndexFixing(ONIndex3M,I3046,TRUE,_xll.ohTrigger(RecalcTrigger,Trigger3M)),NA())</f>
        <v>1.2348709479770292E-2</v>
      </c>
      <c r="P3046" s="44">
        <f>IFERROR(_xll.qlIndexFixing(ONIndex6M,I3046,TRUE,_xll.ohTrigger(RecalcTrigger,Trigger6M)),NA())</f>
        <v>1.118565920376291E-2</v>
      </c>
      <c r="Q3046" s="183">
        <f>IFERROR(_xll.qlIndexFixing(ONIndex1Y,I3046,TRUE,_xll.ohTrigger(RecalcTrigger,Trigger1Y)),NA())</f>
        <v>1.2685747185994245E-2</v>
      </c>
    </row>
    <row r="3047" spans="2:17" x14ac:dyDescent="0.2">
      <c r="B3047" s="39" t="s">
        <v>42</v>
      </c>
      <c r="D3047" s="42">
        <f>_xll.qlCalendarAdvance(Calendar,$D3046,B3047,"f",FALSE)</f>
        <v>60749</v>
      </c>
      <c r="E3047" s="177">
        <f>_xll.qlInterestRateIndexValueDate(IndexON,D3047)</f>
        <v>60749</v>
      </c>
      <c r="F3047" s="193">
        <f>IFERROR(_xll.qlIndexFixing(IndexON,D3047,TRUE,_xll.ohTrigger(RecalcTrigger,TriggerON)),NA())</f>
        <v>1.2433278429933026E-2</v>
      </c>
      <c r="H3047" s="42">
        <f>_xll.qlCalendarAdvance(Calendar,$H3046,B3047,"f",FALSE)</f>
        <v>60749</v>
      </c>
      <c r="I3047" s="177">
        <f>_xll.qlInterestRateIndexValueDate(Index1M,$H3047)</f>
        <v>60751</v>
      </c>
      <c r="J3047" s="182">
        <f>IFERROR(_xll.qlIndexFixing(Index1M,$H3047,TRUE,_xll.ohTrigger(RecalcTrigger,Trigger1M)),NA())</f>
        <v>1.2122055429969192E-2</v>
      </c>
      <c r="K3047" s="44">
        <f>IFERROR(_xll.qlIndexFixing(Index3M,H3047,TRUE,_xll.ohTrigger(RecalcTrigger,Trigger3M)),NA())</f>
        <v>1.2415913870671766E-2</v>
      </c>
      <c r="L3047" s="44">
        <f>IFERROR(_xll.qlIndexFixing(Index6M,$H3047,TRUE,_xll.ohTrigger(RecalcTrigger,Trigger6M)),NA())</f>
        <v>1.1436046476468618E-2</v>
      </c>
      <c r="M3047" s="183">
        <f>IFERROR(_xll.qlIndexFixing(Index1Y,$H3047,TRUE,_xll.ohTrigger(RecalcTrigger,Trigger1Y)),NA())</f>
        <v>1.2945278201676843E-2</v>
      </c>
      <c r="N3047" s="182">
        <f>IFERROR(_xll.qlIndexFixing(ONIndex1M,I3047,TRUE,_xll.ohTrigger(RecalcTrigger,Trigger1M)),NA())</f>
        <v>1.2104889683177689E-2</v>
      </c>
      <c r="O3047" s="44">
        <f>IFERROR(_xll.qlIndexFixing(ONIndex3M,I3047,TRUE,_xll.ohTrigger(RecalcTrigger,Trigger3M)),NA())</f>
        <v>1.2355737341263051E-2</v>
      </c>
      <c r="P3047" s="44">
        <f>IFERROR(_xll.qlIndexFixing(ONIndex6M,I3047,TRUE,_xll.ohTrigger(RecalcTrigger,Trigger6M)),NA())</f>
        <v>1.1202049473144626E-2</v>
      </c>
      <c r="Q3047" s="183">
        <f>IFERROR(_xll.qlIndexFixing(ONIndex1Y,I3047,TRUE,_xll.ohTrigger(RecalcTrigger,Trigger1Y)),NA())</f>
        <v>1.2692531257059159E-2</v>
      </c>
    </row>
    <row r="3048" spans="2:17" x14ac:dyDescent="0.2">
      <c r="B3048" s="39" t="s">
        <v>42</v>
      </c>
      <c r="D3048" s="42">
        <f>_xll.qlCalendarAdvance(Calendar,$D3047,B3048,"f",FALSE)</f>
        <v>60756</v>
      </c>
      <c r="E3048" s="177">
        <f>_xll.qlInterestRateIndexValueDate(IndexON,D3048)</f>
        <v>60756</v>
      </c>
      <c r="F3048" s="193">
        <f>IFERROR(_xll.qlIndexFixing(IndexON,D3048,TRUE,_xll.ohTrigger(RecalcTrigger,TriggerON)),NA())</f>
        <v>1.2438426290231064E-2</v>
      </c>
      <c r="H3048" s="42">
        <f>_xll.qlCalendarAdvance(Calendar,$H3047,B3048,"f",FALSE)</f>
        <v>60756</v>
      </c>
      <c r="I3048" s="177">
        <f>_xll.qlInterestRateIndexValueDate(Index1M,$H3048)</f>
        <v>60758</v>
      </c>
      <c r="J3048" s="182">
        <f>IFERROR(_xll.qlIndexFixing(Index1M,$H3048,TRUE,_xll.ohTrigger(RecalcTrigger,Trigger1M)),NA())</f>
        <v>1.212865681656905E-2</v>
      </c>
      <c r="K3048" s="44">
        <f>IFERROR(_xll.qlIndexFixing(Index3M,H3048,TRUE,_xll.ohTrigger(RecalcTrigger,Trigger3M)),NA())</f>
        <v>1.2423620728502276E-2</v>
      </c>
      <c r="L3048" s="44">
        <f>IFERROR(_xll.qlIndexFixing(Index6M,$H3048,TRUE,_xll.ohTrigger(RecalcTrigger,Trigger6M)),NA())</f>
        <v>1.1456194062244206E-2</v>
      </c>
      <c r="M3048" s="183">
        <f>IFERROR(_xll.qlIndexFixing(Index1Y,$H3048,TRUE,_xll.ohTrigger(RecalcTrigger,Trigger1Y)),NA())</f>
        <v>1.2951924311625253E-2</v>
      </c>
      <c r="N3048" s="182">
        <f>IFERROR(_xll.qlIndexFixing(ONIndex1M,I3048,TRUE,_xll.ohTrigger(RecalcTrigger,Trigger1M)),NA())</f>
        <v>1.2111496320574844E-2</v>
      </c>
      <c r="O3048" s="44">
        <f>IFERROR(_xll.qlIndexFixing(ONIndex3M,I3048,TRUE,_xll.ohTrigger(RecalcTrigger,Trigger3M)),NA())</f>
        <v>1.2362757311548123E-2</v>
      </c>
      <c r="P3048" s="44">
        <f>IFERROR(_xll.qlIndexFixing(ONIndex6M,I3048,TRUE,_xll.ohTrigger(RecalcTrigger,Trigger6M)),NA())</f>
        <v>1.1218416542044807E-2</v>
      </c>
      <c r="Q3048" s="183">
        <f>IFERROR(_xll.qlIndexFixing(ONIndex1Y,I3048,TRUE,_xll.ohTrigger(RecalcTrigger,Trigger1Y)),NA())</f>
        <v>1.2699307323167375E-2</v>
      </c>
    </row>
    <row r="3049" spans="2:17" x14ac:dyDescent="0.2">
      <c r="B3049" s="39" t="s">
        <v>42</v>
      </c>
      <c r="D3049" s="42">
        <f>_xll.qlCalendarAdvance(Calendar,$D3048,B3049,"f",FALSE)</f>
        <v>60763</v>
      </c>
      <c r="E3049" s="177">
        <f>_xll.qlInterestRateIndexValueDate(IndexON,D3049)</f>
        <v>60763</v>
      </c>
      <c r="F3049" s="193">
        <f>IFERROR(_xll.qlIndexFixing(IndexON,D3049,TRUE,_xll.ohTrigger(RecalcTrigger,TriggerON)),NA())</f>
        <v>1.2443568432543017E-2</v>
      </c>
      <c r="H3049" s="42">
        <f>_xll.qlCalendarAdvance(Calendar,$H3048,B3049,"f",FALSE)</f>
        <v>60763</v>
      </c>
      <c r="I3049" s="177">
        <f>_xll.qlInterestRateIndexValueDate(Index1M,$H3049)</f>
        <v>60765</v>
      </c>
      <c r="J3049" s="182">
        <f>IFERROR(_xll.qlIndexFixing(Index1M,$H3049,TRUE,_xll.ohTrigger(RecalcTrigger,Trigger1M)),NA())</f>
        <v>1.2135250792019714E-2</v>
      </c>
      <c r="K3049" s="44">
        <f>IFERROR(_xll.qlIndexFixing(Index3M,H3049,TRUE,_xll.ohTrigger(RecalcTrigger,Trigger3M)),NA())</f>
        <v>1.2430606964998541E-2</v>
      </c>
      <c r="L3049" s="44">
        <f>IFERROR(_xll.qlIndexFixing(Index6M,$H3049,TRUE,_xll.ohTrigger(RecalcTrigger,Trigger6M)),NA())</f>
        <v>1.147233031116964E-2</v>
      </c>
      <c r="M3049" s="183">
        <f>IFERROR(_xll.qlIndexFixing(Index1Y,$H3049,TRUE,_xll.ohTrigger(RecalcTrigger,Trigger1Y)),NA())</f>
        <v>1.2958561623407961E-2</v>
      </c>
      <c r="N3049" s="182">
        <f>IFERROR(_xll.qlIndexFixing(ONIndex1M,I3049,TRUE,_xll.ohTrigger(RecalcTrigger,Trigger1M)),NA())</f>
        <v>1.2118095592104083E-2</v>
      </c>
      <c r="O3049" s="44">
        <f>IFERROR(_xll.qlIndexFixing(ONIndex3M,I3049,TRUE,_xll.ohTrigger(RecalcTrigger,Trigger3M)),NA())</f>
        <v>1.2369769363367311E-2</v>
      </c>
      <c r="P3049" s="44">
        <f>IFERROR(_xll.qlIndexFixing(ONIndex6M,I3049,TRUE,_xll.ohTrigger(RecalcTrigger,Trigger6M)),NA())</f>
        <v>1.123476034235793E-2</v>
      </c>
      <c r="Q3049" s="183">
        <f>IFERROR(_xll.qlIndexFixing(ONIndex1Y,I3049,TRUE,_xll.ohTrigger(RecalcTrigger,Trigger1Y)),NA())</f>
        <v>1.2706075357060698E-2</v>
      </c>
    </row>
    <row r="3050" spans="2:17" x14ac:dyDescent="0.2">
      <c r="B3050" s="39" t="s">
        <v>42</v>
      </c>
      <c r="D3050" s="42">
        <f>_xll.qlCalendarAdvance(Calendar,$D3049,B3050,"f",FALSE)</f>
        <v>60770</v>
      </c>
      <c r="E3050" s="177">
        <f>_xll.qlInterestRateIndexValueDate(IndexON,D3050)</f>
        <v>60770</v>
      </c>
      <c r="F3050" s="193">
        <f>IFERROR(_xll.qlIndexFixing(IndexON,D3050,TRUE,_xll.ohTrigger(RecalcTrigger,TriggerON)),NA())</f>
        <v>1.2448704837364488E-2</v>
      </c>
      <c r="H3050" s="42">
        <f>_xll.qlCalendarAdvance(Calendar,$H3049,B3050,"f",FALSE)</f>
        <v>60770</v>
      </c>
      <c r="I3050" s="177">
        <f>_xll.qlInterestRateIndexValueDate(Index1M,$H3050)</f>
        <v>60772</v>
      </c>
      <c r="J3050" s="182">
        <f>IFERROR(_xll.qlIndexFixing(Index1M,$H3050,TRUE,_xll.ohTrigger(RecalcTrigger,Trigger1M)),NA())</f>
        <v>1.2141837331193783E-2</v>
      </c>
      <c r="K3050" s="44">
        <f>IFERROR(_xll.qlIndexFixing(Index3M,H3050,TRUE,_xll.ohTrigger(RecalcTrigger,Trigger3M)),NA())</f>
        <v>1.2437585083154894E-2</v>
      </c>
      <c r="L3050" s="44">
        <f>IFERROR(_xll.qlIndexFixing(Index6M,$H3050,TRUE,_xll.ohTrigger(RecalcTrigger,Trigger6M)),NA())</f>
        <v>1.1488442352622058E-2</v>
      </c>
      <c r="M3050" s="183">
        <f>IFERROR(_xll.qlIndexFixing(Index1Y,$H3050,TRUE,_xll.ohTrigger(RecalcTrigger,Trigger1Y)),NA())</f>
        <v>1.2965190109132538E-2</v>
      </c>
      <c r="N3050" s="182">
        <f>IFERROR(_xll.qlIndexFixing(ONIndex1M,I3050,TRUE,_xll.ohTrigger(RecalcTrigger,Trigger1M)),NA())</f>
        <v>1.2124687472585549E-2</v>
      </c>
      <c r="O3050" s="44">
        <f>IFERROR(_xll.qlIndexFixing(ONIndex3M,I3050,TRUE,_xll.ohTrigger(RecalcTrigger,Trigger3M)),NA())</f>
        <v>1.2376773470021973E-2</v>
      </c>
      <c r="P3050" s="44">
        <f>IFERROR(_xll.qlIndexFixing(ONIndex6M,I3050,TRUE,_xll.ohTrigger(RecalcTrigger,Trigger6M)),NA())</f>
        <v>1.1251080806058411E-2</v>
      </c>
      <c r="Q3050" s="183">
        <f>IFERROR(_xll.qlIndexFixing(ONIndex1Y,I3050,TRUE,_xll.ohTrigger(RecalcTrigger,Trigger1Y)),NA())</f>
        <v>1.2712835331480932E-2</v>
      </c>
    </row>
    <row r="3051" spans="2:17" x14ac:dyDescent="0.2">
      <c r="B3051" s="39" t="s">
        <v>42</v>
      </c>
      <c r="D3051" s="42">
        <f>_xll.qlCalendarAdvance(Calendar,$D3050,B3051,"f",FALSE)</f>
        <v>60777</v>
      </c>
      <c r="E3051" s="177">
        <f>_xll.qlInterestRateIndexValueDate(IndexON,D3051)</f>
        <v>60777</v>
      </c>
      <c r="F3051" s="193">
        <f>IFERROR(_xll.qlIndexFixing(IndexON,D3051,TRUE,_xll.ohTrigger(RecalcTrigger,TriggerON)),NA())</f>
        <v>1.2453835485031206E-2</v>
      </c>
      <c r="H3051" s="42">
        <f>_xll.qlCalendarAdvance(Calendar,$H3050,B3051,"f",FALSE)</f>
        <v>60777</v>
      </c>
      <c r="I3051" s="177">
        <f>_xll.qlInterestRateIndexValueDate(Index1M,$H3051)</f>
        <v>60779</v>
      </c>
      <c r="J3051" s="182">
        <f>IFERROR(_xll.qlIndexFixing(Index1M,$H3051,TRUE,_xll.ohTrigger(RecalcTrigger,Trigger1M)),NA())</f>
        <v>1.214841640896136E-2</v>
      </c>
      <c r="K3051" s="44">
        <f>IFERROR(_xll.qlIndexFixing(Index3M,H3051,TRUE,_xll.ohTrigger(RecalcTrigger,Trigger3M)),NA())</f>
        <v>1.2444555055870403E-2</v>
      </c>
      <c r="L3051" s="44">
        <f>IFERROR(_xll.qlIndexFixing(Index6M,$H3051,TRUE,_xll.ohTrigger(RecalcTrigger,Trigger6M)),NA())</f>
        <v>1.1504530117500177E-2</v>
      </c>
      <c r="M3051" s="183">
        <f>IFERROR(_xll.qlIndexFixing(Index1Y,$H3051,TRUE,_xll.ohTrigger(RecalcTrigger,Trigger1Y)),NA())</f>
        <v>1.297180974090765E-2</v>
      </c>
      <c r="N3051" s="182">
        <f>IFERROR(_xll.qlIndexFixing(ONIndex1M,I3051,TRUE,_xll.ohTrigger(RecalcTrigger,Trigger1M)),NA())</f>
        <v>1.2131271936919319E-2</v>
      </c>
      <c r="O3051" s="44">
        <f>IFERROR(_xll.qlIndexFixing(ONIndex3M,I3051,TRUE,_xll.ohTrigger(RecalcTrigger,Trigger3M)),NA())</f>
        <v>1.2383769604493722E-2</v>
      </c>
      <c r="P3051" s="44">
        <f>IFERROR(_xll.qlIndexFixing(ONIndex6M,I3051,TRUE,_xll.ohTrigger(RecalcTrigger,Trigger6M)),NA())</f>
        <v>1.1267377864960793E-2</v>
      </c>
      <c r="Q3051" s="183">
        <f>IFERROR(_xll.qlIndexFixing(ONIndex1Y,I3051,TRUE,_xll.ohTrigger(RecalcTrigger,Trigger1Y)),NA())</f>
        <v>1.2719587219089945E-2</v>
      </c>
    </row>
    <row r="3052" spans="2:17" x14ac:dyDescent="0.2">
      <c r="B3052" s="39" t="s">
        <v>42</v>
      </c>
      <c r="D3052" s="42">
        <f>_xll.qlCalendarAdvance(Calendar,$D3051,B3052,"f",FALSE)</f>
        <v>60784</v>
      </c>
      <c r="E3052" s="177">
        <f>_xll.qlInterestRateIndexValueDate(IndexON,D3052)</f>
        <v>60784</v>
      </c>
      <c r="F3052" s="193">
        <f>IFERROR(_xll.qlIndexFixing(IndexON,D3052,TRUE,_xll.ohTrigger(RecalcTrigger,TriggerON)),NA())</f>
        <v>1.2458960356358517E-2</v>
      </c>
      <c r="H3052" s="42">
        <f>_xll.qlCalendarAdvance(Calendar,$H3051,B3052,"f",FALSE)</f>
        <v>60784</v>
      </c>
      <c r="I3052" s="177">
        <f>_xll.qlInterestRateIndexValueDate(Index1M,$H3052)</f>
        <v>60786</v>
      </c>
      <c r="J3052" s="182">
        <f>IFERROR(_xll.qlIndexFixing(Index1M,$H3052,TRUE,_xll.ohTrigger(RecalcTrigger,Trigger1M)),NA())</f>
        <v>1.215498800020004E-2</v>
      </c>
      <c r="K3052" s="44">
        <f>IFERROR(_xll.qlIndexFixing(Index3M,H3052,TRUE,_xll.ohTrigger(RecalcTrigger,Trigger3M)),NA())</f>
        <v>1.245151685605022E-2</v>
      </c>
      <c r="L3052" s="44">
        <f>IFERROR(_xll.qlIndexFixing(Index6M,$H3052,TRUE,_xll.ohTrigger(RecalcTrigger,Trigger6M)),NA())</f>
        <v>1.1516624943041009E-2</v>
      </c>
      <c r="M3052" s="183">
        <f>IFERROR(_xll.qlIndexFixing(Index1Y,$H3052,TRUE,_xll.ohTrigger(RecalcTrigger,Trigger1Y)),NA())</f>
        <v>1.2978420490839337E-2</v>
      </c>
      <c r="N3052" s="182">
        <f>IFERROR(_xll.qlIndexFixing(ONIndex1M,I3052,TRUE,_xll.ohTrigger(RecalcTrigger,Trigger1M)),NA())</f>
        <v>1.2137848960165343E-2</v>
      </c>
      <c r="O3052" s="44">
        <f>IFERROR(_xll.qlIndexFixing(ONIndex3M,I3052,TRUE,_xll.ohTrigger(RecalcTrigger,Trigger3M)),NA())</f>
        <v>1.2390757739764169E-2</v>
      </c>
      <c r="P3052" s="44">
        <f>IFERROR(_xll.qlIndexFixing(ONIndex6M,I3052,TRUE,_xll.ohTrigger(RecalcTrigger,Trigger6M)),NA())</f>
        <v>1.1283651450879617E-2</v>
      </c>
      <c r="Q3052" s="183">
        <f>IFERROR(_xll.qlIndexFixing(ONIndex1Y,I3052,TRUE,_xll.ohTrigger(RecalcTrigger,Trigger1Y)),NA())</f>
        <v>1.2726330992149926E-2</v>
      </c>
    </row>
    <row r="3053" spans="2:17" x14ac:dyDescent="0.2">
      <c r="B3053" s="39" t="s">
        <v>42</v>
      </c>
      <c r="D3053" s="42">
        <f>_xll.qlCalendarAdvance(Calendar,$D3052,B3053,"f",FALSE)</f>
        <v>60791</v>
      </c>
      <c r="E3053" s="177">
        <f>_xll.qlInterestRateIndexValueDate(IndexON,D3053)</f>
        <v>60791</v>
      </c>
      <c r="F3053" s="193">
        <f>IFERROR(_xll.qlIndexFixing(IndexON,D3053,TRUE,_xll.ohTrigger(RecalcTrigger,TriggerON)),NA())</f>
        <v>1.2464079431522279E-2</v>
      </c>
      <c r="H3053" s="42">
        <f>_xll.qlCalendarAdvance(Calendar,$H3052,B3053,"f",FALSE)</f>
        <v>60791</v>
      </c>
      <c r="I3053" s="177">
        <f>_xll.qlInterestRateIndexValueDate(Index1M,$H3053)</f>
        <v>60793</v>
      </c>
      <c r="J3053" s="182">
        <f>IFERROR(_xll.qlIndexFixing(Index1M,$H3053,TRUE,_xll.ohTrigger(RecalcTrigger,Trigger1M)),NA())</f>
        <v>1.2161552079779925E-2</v>
      </c>
      <c r="K3053" s="44">
        <f>IFERROR(_xll.qlIndexFixing(Index3M,H3053,TRUE,_xll.ohTrigger(RecalcTrigger,Trigger3M)),NA())</f>
        <v>1.2458470456595153E-2</v>
      </c>
      <c r="L3053" s="44">
        <f>IFERROR(_xll.qlIndexFixing(Index6M,$H3053,TRUE,_xll.ohTrigger(RecalcTrigger,Trigger6M)),NA())</f>
        <v>1.1532667713386404E-2</v>
      </c>
      <c r="M3053" s="183">
        <f>IFERROR(_xll.qlIndexFixing(Index1Y,$H3053,TRUE,_xll.ohTrigger(RecalcTrigger,Trigger1Y)),NA())</f>
        <v>1.2985022331034733E-2</v>
      </c>
      <c r="N3053" s="182">
        <f>IFERROR(_xll.qlIndexFixing(ONIndex1M,I3053,TRUE,_xll.ohTrigger(RecalcTrigger,Trigger1M)),NA())</f>
        <v>1.2144418517063826E-2</v>
      </c>
      <c r="O3053" s="44">
        <f>IFERROR(_xll.qlIndexFixing(ONIndex3M,I3053,TRUE,_xll.ohTrigger(RecalcTrigger,Trigger3M)),NA())</f>
        <v>1.2397737848734991E-2</v>
      </c>
      <c r="P3053" s="44">
        <f>IFERROR(_xll.qlIndexFixing(ONIndex6M,I3053,TRUE,_xll.ohTrigger(RecalcTrigger,Trigger6M)),NA())</f>
        <v>1.1299901495949172E-2</v>
      </c>
      <c r="Q3053" s="183">
        <f>IFERROR(_xll.qlIndexFixing(ONIndex1Y,I3053,TRUE,_xll.ohTrigger(RecalcTrigger,Trigger1Y)),NA())</f>
        <v>1.2733066623722422E-2</v>
      </c>
    </row>
    <row r="3054" spans="2:17" x14ac:dyDescent="0.2">
      <c r="B3054" s="39" t="s">
        <v>42</v>
      </c>
      <c r="D3054" s="42">
        <f>_xll.qlCalendarAdvance(Calendar,$D3053,B3054,"f",FALSE)</f>
        <v>60798</v>
      </c>
      <c r="E3054" s="177">
        <f>_xll.qlInterestRateIndexValueDate(IndexON,D3054)</f>
        <v>60798</v>
      </c>
      <c r="F3054" s="193">
        <f>IFERROR(_xll.qlIndexFixing(IndexON,D3054,TRUE,_xll.ohTrigger(RecalcTrigger,TriggerON)),NA())</f>
        <v>1.246919269109803E-2</v>
      </c>
      <c r="H3054" s="42">
        <f>_xll.qlCalendarAdvance(Calendar,$H3053,B3054,"f",FALSE)</f>
        <v>60798</v>
      </c>
      <c r="I3054" s="177">
        <f>_xll.qlInterestRateIndexValueDate(Index1M,$H3054)</f>
        <v>60800</v>
      </c>
      <c r="J3054" s="182">
        <f>IFERROR(_xll.qlIndexFixing(Index1M,$H3054,TRUE,_xll.ohTrigger(RecalcTrigger,Trigger1M)),NA())</f>
        <v>1.2168108622573615E-2</v>
      </c>
      <c r="K3054" s="44">
        <f>IFERROR(_xll.qlIndexFixing(Index3M,H3054,TRUE,_xll.ohTrigger(RecalcTrigger,Trigger3M)),NA())</f>
        <v>1.2465415830408616E-2</v>
      </c>
      <c r="L3054" s="44">
        <f>IFERROR(_xll.qlIndexFixing(Index6M,$H3054,TRUE,_xll.ohTrigger(RecalcTrigger,Trigger6M)),NA())</f>
        <v>1.154868601487513E-2</v>
      </c>
      <c r="M3054" s="183">
        <f>IFERROR(_xll.qlIndexFixing(Index1Y,$H3054,TRUE,_xll.ohTrigger(RecalcTrigger,Trigger1Y)),NA())</f>
        <v>1.2991615233599438E-2</v>
      </c>
      <c r="N3054" s="182">
        <f>IFERROR(_xll.qlIndexFixing(ONIndex1M,I3054,TRUE,_xll.ohTrigger(RecalcTrigger,Trigger1M)),NA())</f>
        <v>1.2150980582594784E-2</v>
      </c>
      <c r="O3054" s="44">
        <f>IFERROR(_xll.qlIndexFixing(ONIndex3M,I3054,TRUE,_xll.ohTrigger(RecalcTrigger,Trigger3M)),NA())</f>
        <v>1.2404709904707545E-2</v>
      </c>
      <c r="P3054" s="44">
        <f>IFERROR(_xll.qlIndexFixing(ONIndex6M,I3054,TRUE,_xll.ohTrigger(RecalcTrigger,Trigger6M)),NA())</f>
        <v>1.1316127931824127E-2</v>
      </c>
      <c r="Q3054" s="183">
        <f>IFERROR(_xll.qlIndexFixing(ONIndex1Y,I3054,TRUE,_xll.ohTrigger(RecalcTrigger,Trigger1Y)),NA())</f>
        <v>1.2739794086149558E-2</v>
      </c>
    </row>
    <row r="3055" spans="2:17" x14ac:dyDescent="0.2">
      <c r="B3055" s="39" t="s">
        <v>42</v>
      </c>
      <c r="D3055" s="42">
        <f>_xll.qlCalendarAdvance(Calendar,$D3054,B3055,"f",FALSE)</f>
        <v>60805</v>
      </c>
      <c r="E3055" s="177">
        <f>_xll.qlInterestRateIndexValueDate(IndexON,D3055)</f>
        <v>60805</v>
      </c>
      <c r="F3055" s="193">
        <f>IFERROR(_xll.qlIndexFixing(IndexON,D3055,TRUE,_xll.ohTrigger(RecalcTrigger,TriggerON)),NA())</f>
        <v>1.2474300115501435E-2</v>
      </c>
      <c r="H3055" s="42">
        <f>_xll.qlCalendarAdvance(Calendar,$H3054,B3055,"f",FALSE)</f>
        <v>60805</v>
      </c>
      <c r="I3055" s="177">
        <f>_xll.qlInterestRateIndexValueDate(Index1M,$H3055)</f>
        <v>60807</v>
      </c>
      <c r="J3055" s="182">
        <f>IFERROR(_xll.qlIndexFixing(Index1M,$H3055,TRUE,_xll.ohTrigger(RecalcTrigger,Trigger1M)),NA())</f>
        <v>1.2174657603451211E-2</v>
      </c>
      <c r="K3055" s="44">
        <f>IFERROR(_xll.qlIndexFixing(Index3M,H3055,TRUE,_xll.ohTrigger(RecalcTrigger,Trigger3M)),NA())</f>
        <v>1.2472352950389679E-2</v>
      </c>
      <c r="L3055" s="44">
        <f>IFERROR(_xll.qlIndexFixing(Index6M,$H3055,TRUE,_xll.ohTrigger(RecalcTrigger,Trigger6M)),NA())</f>
        <v>1.1564679778416664E-2</v>
      </c>
      <c r="M3055" s="183">
        <f>IFERROR(_xll.qlIndexFixing(Index1Y,$H3055,TRUE,_xll.ohTrigger(RecalcTrigger,Trigger1Y)),NA())</f>
        <v>1.2998199170639055E-2</v>
      </c>
      <c r="N3055" s="182">
        <f>IFERROR(_xll.qlIndexFixing(ONIndex1M,I3055,TRUE,_xll.ohTrigger(RecalcTrigger,Trigger1M)),NA())</f>
        <v>1.2157535131578356E-2</v>
      </c>
      <c r="O3055" s="44">
        <f>IFERROR(_xll.qlIndexFixing(ONIndex3M,I3055,TRUE,_xll.ohTrigger(RecalcTrigger,Trigger3M)),NA())</f>
        <v>1.2411673880423635E-2</v>
      </c>
      <c r="P3055" s="44">
        <f>IFERROR(_xll.qlIndexFixing(ONIndex6M,I3055,TRUE,_xll.ohTrigger(RecalcTrigger,Trigger6M)),NA())</f>
        <v>1.133233069063877E-2</v>
      </c>
      <c r="Q3055" s="183">
        <f>IFERROR(_xll.qlIndexFixing(ONIndex1Y,I3055,TRUE,_xll.ohTrigger(RecalcTrigger,Trigger1Y)),NA())</f>
        <v>1.2746513352333011E-2</v>
      </c>
    </row>
    <row r="3056" spans="2:17" x14ac:dyDescent="0.2">
      <c r="B3056" s="39" t="s">
        <v>42</v>
      </c>
      <c r="D3056" s="42">
        <f>_xll.qlCalendarAdvance(Calendar,$D3055,B3056,"f",FALSE)</f>
        <v>60812</v>
      </c>
      <c r="E3056" s="177">
        <f>_xll.qlInterestRateIndexValueDate(IndexON,D3056)</f>
        <v>60812</v>
      </c>
      <c r="F3056" s="193">
        <f>IFERROR(_xll.qlIndexFixing(IndexON,D3056,TRUE,_xll.ohTrigger(RecalcTrigger,TriggerON)),NA())</f>
        <v>1.2479401685308034E-2</v>
      </c>
      <c r="H3056" s="42">
        <f>_xll.qlCalendarAdvance(Calendar,$H3055,B3056,"f",FALSE)</f>
        <v>60812</v>
      </c>
      <c r="I3056" s="177">
        <f>_xll.qlInterestRateIndexValueDate(Index1M,$H3056)</f>
        <v>60814</v>
      </c>
      <c r="J3056" s="182">
        <f>IFERROR(_xll.qlIndexFixing(Index1M,$H3056,TRUE,_xll.ohTrigger(RecalcTrigger,Trigger1M)),NA())</f>
        <v>1.2181198997292808E-2</v>
      </c>
      <c r="K3056" s="44">
        <f>IFERROR(_xll.qlIndexFixing(Index3M,H3056,TRUE,_xll.ohTrigger(RecalcTrigger,Trigger3M)),NA())</f>
        <v>1.2479281789440888E-2</v>
      </c>
      <c r="L3056" s="44">
        <f>IFERROR(_xll.qlIndexFixing(Index6M,$H3056,TRUE,_xll.ohTrigger(RecalcTrigger,Trigger6M)),NA())</f>
        <v>1.1584602374692244E-2</v>
      </c>
      <c r="M3056" s="183">
        <f>IFERROR(_xll.qlIndexFixing(Index1Y,$H3056,TRUE,_xll.ohTrigger(RecalcTrigger,Trigger1Y)),NA())</f>
        <v>1.3004774114258525E-2</v>
      </c>
      <c r="N3056" s="182">
        <f>IFERROR(_xll.qlIndexFixing(ONIndex1M,I3056,TRUE,_xll.ohTrigger(RecalcTrigger,Trigger1M)),NA())</f>
        <v>1.2164082139074495E-2</v>
      </c>
      <c r="O3056" s="44">
        <f>IFERROR(_xll.qlIndexFixing(ONIndex3M,I3056,TRUE,_xll.ohTrigger(RecalcTrigger,Trigger3M)),NA())</f>
        <v>1.2418629749104682E-2</v>
      </c>
      <c r="P3056" s="44">
        <f>IFERROR(_xll.qlIndexFixing(ONIndex6M,I3056,TRUE,_xll.ohTrigger(RecalcTrigger,Trigger6M)),NA())</f>
        <v>1.1348509704127707E-2</v>
      </c>
      <c r="Q3056" s="183">
        <f>IFERROR(_xll.qlIndexFixing(ONIndex1Y,I3056,TRUE,_xll.ohTrigger(RecalcTrigger,Trigger1Y)),NA())</f>
        <v>1.2753224394774776E-2</v>
      </c>
    </row>
    <row r="3057" spans="2:17" x14ac:dyDescent="0.2">
      <c r="B3057" s="39" t="s">
        <v>42</v>
      </c>
      <c r="D3057" s="42">
        <f>_xll.qlCalendarAdvance(Calendar,$D3056,B3057,"f",FALSE)</f>
        <v>60819</v>
      </c>
      <c r="E3057" s="177">
        <f>_xll.qlInterestRateIndexValueDate(IndexON,D3057)</f>
        <v>60819</v>
      </c>
      <c r="F3057" s="193">
        <f>IFERROR(_xll.qlIndexFixing(IndexON,D3057,TRUE,_xll.ohTrigger(RecalcTrigger,TriggerON)),NA())</f>
        <v>1.248449738093349E-2</v>
      </c>
      <c r="H3057" s="42">
        <f>_xll.qlCalendarAdvance(Calendar,$H3056,B3057,"f",FALSE)</f>
        <v>60819</v>
      </c>
      <c r="I3057" s="177">
        <f>_xll.qlInterestRateIndexValueDate(Index1M,$H3057)</f>
        <v>60821</v>
      </c>
      <c r="J3057" s="182">
        <f>IFERROR(_xll.qlIndexFixing(Index1M,$H3057,TRUE,_xll.ohTrigger(RecalcTrigger,Trigger1M)),NA())</f>
        <v>1.2187732778961013E-2</v>
      </c>
      <c r="K3057" s="44">
        <f>IFERROR(_xll.qlIndexFixing(Index3M,H3057,TRUE,_xll.ohTrigger(RecalcTrigger,Trigger3M)),NA())</f>
        <v>1.2486202320464785E-2</v>
      </c>
      <c r="L3057" s="44">
        <f>IFERROR(_xll.qlIndexFixing(Index6M,$H3057,TRUE,_xll.ohTrigger(RecalcTrigger,Trigger6M)),NA())</f>
        <v>1.1600543028950333E-2</v>
      </c>
      <c r="M3057" s="183">
        <f>IFERROR(_xll.qlIndexFixing(Index1Y,$H3057,TRUE,_xll.ohTrigger(RecalcTrigger,Trigger1Y)),NA())</f>
        <v>1.3011340036562137E-2</v>
      </c>
      <c r="N3057" s="182">
        <f>IFERROR(_xll.qlIndexFixing(ONIndex1M,I3057,TRUE,_xll.ohTrigger(RecalcTrigger,Trigger1M)),NA())</f>
        <v>1.217062157990334E-2</v>
      </c>
      <c r="O3057" s="44">
        <f>IFERROR(_xll.qlIndexFixing(ONIndex3M,I3057,TRUE,_xll.ohTrigger(RecalcTrigger,Trigger3M)),NA())</f>
        <v>1.2425577483812233E-2</v>
      </c>
      <c r="P3057" s="44">
        <f>IFERROR(_xll.qlIndexFixing(ONIndex6M,I3057,TRUE,_xll.ohTrigger(RecalcTrigger,Trigger6M)),NA())</f>
        <v>1.1364664904185418E-2</v>
      </c>
      <c r="Q3057" s="183">
        <f>IFERROR(_xll.qlIndexFixing(ONIndex1Y,I3057,TRUE,_xll.ohTrigger(RecalcTrigger,Trigger1Y)),NA())</f>
        <v>1.2759927186136721E-2</v>
      </c>
    </row>
    <row r="3058" spans="2:17" x14ac:dyDescent="0.2">
      <c r="B3058" s="39" t="s">
        <v>42</v>
      </c>
      <c r="D3058" s="42">
        <f>_xll.qlCalendarAdvance(Calendar,$D3057,B3058,"f",FALSE)</f>
        <v>60826</v>
      </c>
      <c r="E3058" s="177">
        <f>_xll.qlInterestRateIndexValueDate(IndexON,D3058)</f>
        <v>60826</v>
      </c>
      <c r="F3058" s="193">
        <f>IFERROR(_xll.qlIndexFixing(IndexON,D3058,TRUE,_xll.ohTrigger(RecalcTrigger,TriggerON)),NA())</f>
        <v>1.2489587182793471E-2</v>
      </c>
      <c r="H3058" s="42">
        <f>_xll.qlCalendarAdvance(Calendar,$H3057,B3058,"f",FALSE)</f>
        <v>60826</v>
      </c>
      <c r="I3058" s="177">
        <f>_xll.qlInterestRateIndexValueDate(Index1M,$H3058)</f>
        <v>60828</v>
      </c>
      <c r="J3058" s="182">
        <f>IFERROR(_xll.qlIndexFixing(Index1M,$H3058,TRUE,_xll.ohTrigger(RecalcTrigger,Trigger1M)),NA())</f>
        <v>1.2194258923333423E-2</v>
      </c>
      <c r="K3058" s="44">
        <f>IFERROR(_xll.qlIndexFixing(Index3M,H3058,TRUE,_xll.ohTrigger(RecalcTrigger,Trigger3M)),NA())</f>
        <v>1.2493114516362182E-2</v>
      </c>
      <c r="L3058" s="44">
        <f>IFERROR(_xll.qlIndexFixing(Index6M,$H3058,TRUE,_xll.ohTrigger(RecalcTrigger,Trigger6M)),NA())</f>
        <v>1.1616458922895912E-2</v>
      </c>
      <c r="M3058" s="183">
        <f>IFERROR(_xll.qlIndexFixing(Index1Y,$H3058,TRUE,_xll.ohTrigger(RecalcTrigger,Trigger1Y)),NA())</f>
        <v>1.3017896909654835E-2</v>
      </c>
      <c r="N3058" s="182">
        <f>IFERROR(_xll.qlIndexFixing(ONIndex1M,I3058,TRUE,_xll.ohTrigger(RecalcTrigger,Trigger1M)),NA())</f>
        <v>1.2177153428964971E-2</v>
      </c>
      <c r="O3058" s="44">
        <f>IFERROR(_xll.qlIndexFixing(ONIndex3M,I3058,TRUE,_xll.ohTrigger(RecalcTrigger,Trigger3M)),NA())</f>
        <v>1.2432517057447967E-2</v>
      </c>
      <c r="P3058" s="44">
        <f>IFERROR(_xll.qlIndexFixing(ONIndex6M,I3058,TRUE,_xll.ohTrigger(RecalcTrigger,Trigger6M)),NA())</f>
        <v>1.1380796222866252E-2</v>
      </c>
      <c r="Q3058" s="183">
        <f>IFERROR(_xll.qlIndexFixing(ONIndex1Y,I3058,TRUE,_xll.ohTrigger(RecalcTrigger,Trigger1Y)),NA())</f>
        <v>1.276662169900078E-2</v>
      </c>
    </row>
    <row r="3059" spans="2:17" x14ac:dyDescent="0.2">
      <c r="B3059" s="39" t="s">
        <v>42</v>
      </c>
      <c r="D3059" s="42">
        <f>_xll.qlCalendarAdvance(Calendar,$D3058,B3059,"f",FALSE)</f>
        <v>60833</v>
      </c>
      <c r="E3059" s="177">
        <f>_xll.qlInterestRateIndexValueDate(IndexON,D3059)</f>
        <v>60833</v>
      </c>
      <c r="F3059" s="193">
        <f>IFERROR(_xll.qlIndexFixing(IndexON,D3059,TRUE,_xll.ohTrigger(RecalcTrigger,TriggerON)),NA())</f>
        <v>1.2494671071543451E-2</v>
      </c>
      <c r="H3059" s="42">
        <f>_xll.qlCalendarAdvance(Calendar,$H3058,B3059,"f",FALSE)</f>
        <v>60833</v>
      </c>
      <c r="I3059" s="177">
        <f>_xll.qlInterestRateIndexValueDate(Index1M,$H3059)</f>
        <v>60835</v>
      </c>
      <c r="J3059" s="182">
        <f>IFERROR(_xll.qlIndexFixing(Index1M,$H3059,TRUE,_xll.ohTrigger(RecalcTrigger,Trigger1M)),NA())</f>
        <v>1.2200777405282637E-2</v>
      </c>
      <c r="K3059" s="44">
        <f>IFERROR(_xll.qlIndexFixing(Index3M,H3059,TRUE,_xll.ohTrigger(RecalcTrigger,Trigger3M)),NA())</f>
        <v>1.2500018350033015E-2</v>
      </c>
      <c r="L3059" s="44">
        <f>IFERROR(_xll.qlIndexFixing(Index6M,$H3059,TRUE,_xll.ohTrigger(RecalcTrigger,Trigger6M)),NA())</f>
        <v>1.1632349987419103E-2</v>
      </c>
      <c r="M3059" s="183">
        <f>IFERROR(_xll.qlIndexFixing(Index1Y,$H3059,TRUE,_xll.ohTrigger(RecalcTrigger,Trigger1Y)),NA())</f>
        <v>1.3024444705638932E-2</v>
      </c>
      <c r="N3059" s="182">
        <f>IFERROR(_xll.qlIndexFixing(ONIndex1M,I3059,TRUE,_xll.ohTrigger(RecalcTrigger,Trigger1M)),NA())</f>
        <v>1.21836776612394E-2</v>
      </c>
      <c r="O3059" s="44">
        <f>IFERROR(_xll.qlIndexFixing(ONIndex3M,I3059,TRUE,_xll.ohTrigger(RecalcTrigger,Trigger3M)),NA())</f>
        <v>1.2439448442993495E-2</v>
      </c>
      <c r="P3059" s="44">
        <f>IFERROR(_xll.qlIndexFixing(ONIndex6M,I3059,TRUE,_xll.ohTrigger(RecalcTrigger,Trigger6M)),NA())</f>
        <v>1.1396903591984753E-2</v>
      </c>
      <c r="Q3059" s="183">
        <f>IFERROR(_xll.qlIndexFixing(ONIndex1Y,I3059,TRUE,_xll.ohTrigger(RecalcTrigger,Trigger1Y)),NA())</f>
        <v>1.2773307906188691E-2</v>
      </c>
    </row>
    <row r="3060" spans="2:17" x14ac:dyDescent="0.2">
      <c r="B3060" s="39" t="s">
        <v>42</v>
      </c>
      <c r="D3060" s="42">
        <f>_xll.qlCalendarAdvance(Calendar,$D3059,B3060,"f",FALSE)</f>
        <v>60840</v>
      </c>
      <c r="E3060" s="177">
        <f>_xll.qlInterestRateIndexValueDate(IndexON,D3060)</f>
        <v>60840</v>
      </c>
      <c r="F3060" s="193">
        <f>IFERROR(_xll.qlIndexFixing(IndexON,D3060,TRUE,_xll.ohTrigger(RecalcTrigger,TriggerON)),NA())</f>
        <v>1.2499749027439222E-2</v>
      </c>
      <c r="H3060" s="42">
        <f>_xll.qlCalendarAdvance(Calendar,$H3059,B3060,"f",FALSE)</f>
        <v>60840</v>
      </c>
      <c r="I3060" s="177">
        <f>_xll.qlInterestRateIndexValueDate(Index1M,$H3060)</f>
        <v>60842</v>
      </c>
      <c r="J3060" s="182">
        <f>IFERROR(_xll.qlIndexFixing(Index1M,$H3060,TRUE,_xll.ohTrigger(RecalcTrigger,Trigger1M)),NA())</f>
        <v>1.2207288199676258E-2</v>
      </c>
      <c r="K3060" s="44">
        <f>IFERROR(_xll.qlIndexFixing(Index3M,H3060,TRUE,_xll.ohTrigger(RecalcTrigger,Trigger3M)),NA())</f>
        <v>1.2506913794381567E-2</v>
      </c>
      <c r="L3060" s="44">
        <f>IFERROR(_xll.qlIndexFixing(Index6M,$H3060,TRUE,_xll.ohTrigger(RecalcTrigger,Trigger6M)),NA())</f>
        <v>1.1648216153405727E-2</v>
      </c>
      <c r="M3060" s="183">
        <f>IFERROR(_xll.qlIndexFixing(Index1Y,$H3060,TRUE,_xll.ohTrigger(RecalcTrigger,Trigger1Y)),NA())</f>
        <v>1.30309833966185E-2</v>
      </c>
      <c r="N3060" s="182">
        <f>IFERROR(_xll.qlIndexFixing(ONIndex1M,I3060,TRUE,_xll.ohTrigger(RecalcTrigger,Trigger1M)),NA())</f>
        <v>1.2190194251546771E-2</v>
      </c>
      <c r="O3060" s="44">
        <f>IFERROR(_xll.qlIndexFixing(ONIndex3M,I3060,TRUE,_xll.ohTrigger(RecalcTrigger,Trigger3M)),NA())</f>
        <v>1.2446371613670237E-2</v>
      </c>
      <c r="P3060" s="44">
        <f>IFERROR(_xll.qlIndexFixing(ONIndex6M,I3060,TRUE,_xll.ohTrigger(RecalcTrigger,Trigger6M)),NA())</f>
        <v>1.1412986943355463E-2</v>
      </c>
      <c r="Q3060" s="183">
        <f>IFERROR(_xll.qlIndexFixing(ONIndex1Y,I3060,TRUE,_xll.ohTrigger(RecalcTrigger,Trigger1Y)),NA())</f>
        <v>1.277998578004258E-2</v>
      </c>
    </row>
    <row r="3061" spans="2:17" x14ac:dyDescent="0.2">
      <c r="B3061" s="39" t="s">
        <v>42</v>
      </c>
      <c r="D3061" s="42">
        <f>_xll.qlCalendarAdvance(Calendar,$D3060,B3061,"f",FALSE)</f>
        <v>60847</v>
      </c>
      <c r="E3061" s="177">
        <f>_xll.qlInterestRateIndexValueDate(IndexON,D3061)</f>
        <v>60847</v>
      </c>
      <c r="F3061" s="193">
        <f>IFERROR(_xll.qlIndexFixing(IndexON,D3061,TRUE,_xll.ohTrigger(RecalcTrigger,TriggerON)),NA())</f>
        <v>1.2504821031056323E-2</v>
      </c>
      <c r="H3061" s="42">
        <f>_xll.qlCalendarAdvance(Calendar,$H3060,B3061,"f",FALSE)</f>
        <v>60847</v>
      </c>
      <c r="I3061" s="177">
        <f>_xll.qlInterestRateIndexValueDate(Index1M,$H3061)</f>
        <v>60849</v>
      </c>
      <c r="J3061" s="182">
        <f>IFERROR(_xll.qlIndexFixing(Index1M,$H3061,TRUE,_xll.ohTrigger(RecalcTrigger,Trigger1M)),NA())</f>
        <v>1.2213791281391884E-2</v>
      </c>
      <c r="K3061" s="44">
        <f>IFERROR(_xll.qlIndexFixing(Index3M,H3061,TRUE,_xll.ohTrigger(RecalcTrigger,Trigger3M)),NA())</f>
        <v>1.251380082230691E-2</v>
      </c>
      <c r="L3061" s="44">
        <f>IFERROR(_xll.qlIndexFixing(Index6M,$H3061,TRUE,_xll.ohTrigger(RecalcTrigger,Trigger6M)),NA())</f>
        <v>1.1664057351743758E-2</v>
      </c>
      <c r="M3061" s="183">
        <f>IFERROR(_xll.qlIndexFixing(Index1Y,$H3061,TRUE,_xll.ohTrigger(RecalcTrigger,Trigger1Y)),NA())</f>
        <v>1.3037512954695633E-2</v>
      </c>
      <c r="N3061" s="182">
        <f>IFERROR(_xll.qlIndexFixing(ONIndex1M,I3061,TRUE,_xll.ohTrigger(RecalcTrigger,Trigger1M)),NA())</f>
        <v>1.2196703174947032E-2</v>
      </c>
      <c r="O3061" s="44">
        <f>IFERROR(_xll.qlIndexFixing(ONIndex3M,I3061,TRUE,_xll.ohTrigger(RecalcTrigger,Trigger3M)),NA())</f>
        <v>1.2453286542379871E-2</v>
      </c>
      <c r="P3061" s="44">
        <f>IFERROR(_xll.qlIndexFixing(ONIndex6M,I3061,TRUE,_xll.ohTrigger(RecalcTrigger,Trigger6M)),NA())</f>
        <v>1.1429046209032734E-2</v>
      </c>
      <c r="Q3061" s="183">
        <f>IFERROR(_xll.qlIndexFixing(ONIndex1Y,I3061,TRUE,_xll.ohTrigger(RecalcTrigger,Trigger1Y)),NA())</f>
        <v>1.2786655293464122E-2</v>
      </c>
    </row>
    <row r="3062" spans="2:17" x14ac:dyDescent="0.2">
      <c r="B3062" s="39" t="s">
        <v>42</v>
      </c>
      <c r="D3062" s="42">
        <f>_xll.qlCalendarAdvance(Calendar,$D3061,B3062,"f",FALSE)</f>
        <v>60854</v>
      </c>
      <c r="E3062" s="177">
        <f>_xll.qlInterestRateIndexValueDate(IndexON,D3062)</f>
        <v>60854</v>
      </c>
      <c r="F3062" s="193">
        <f>IFERROR(_xll.qlIndexFixing(IndexON,D3062,TRUE,_xll.ohTrigger(RecalcTrigger,TriggerON)),NA())</f>
        <v>1.2509887062810421E-2</v>
      </c>
      <c r="H3062" s="42">
        <f>_xll.qlCalendarAdvance(Calendar,$H3061,B3062,"f",FALSE)</f>
        <v>60854</v>
      </c>
      <c r="I3062" s="177">
        <f>_xll.qlInterestRateIndexValueDate(Index1M,$H3062)</f>
        <v>60856</v>
      </c>
      <c r="J3062" s="182">
        <f>IFERROR(_xll.qlIndexFixing(Index1M,$H3062,TRUE,_xll.ohTrigger(RecalcTrigger,Trigger1M)),NA())</f>
        <v>1.2220286625297117E-2</v>
      </c>
      <c r="K3062" s="44">
        <f>IFERROR(_xll.qlIndexFixing(Index3M,H3062,TRUE,_xll.ohTrigger(RecalcTrigger,Trigger3M)),NA())</f>
        <v>1.2520679406707242E-2</v>
      </c>
      <c r="L3062" s="44">
        <f>IFERROR(_xll.qlIndexFixing(Index6M,$H3062,TRUE,_xll.ohTrigger(RecalcTrigger,Trigger6M)),NA())</f>
        <v>1.1679873513317729E-2</v>
      </c>
      <c r="M3062" s="183">
        <f>IFERROR(_xll.qlIndexFixing(Index1Y,$H3062,TRUE,_xll.ohTrigger(RecalcTrigger,Trigger1Y)),NA())</f>
        <v>1.3044033351972645E-2</v>
      </c>
      <c r="N3062" s="182">
        <f>IFERROR(_xll.qlIndexFixing(ONIndex1M,I3062,TRUE,_xll.ohTrigger(RecalcTrigger,Trigger1M)),NA())</f>
        <v>1.220320440618039E-2</v>
      </c>
      <c r="O3062" s="44">
        <f>IFERROR(_xll.qlIndexFixing(ONIndex3M,I3062,TRUE,_xll.ohTrigger(RecalcTrigger,Trigger3M)),NA())</f>
        <v>1.2460193202183945E-2</v>
      </c>
      <c r="P3062" s="44">
        <f>IFERROR(_xll.qlIndexFixing(ONIndex6M,I3062,TRUE,_xll.ohTrigger(RecalcTrigger,Trigger6M)),NA())</f>
        <v>1.1445081320831108E-2</v>
      </c>
      <c r="Q3062" s="183">
        <f>IFERROR(_xll.qlIndexFixing(ONIndex1Y,I3062,TRUE,_xll.ohTrigger(RecalcTrigger,Trigger1Y)),NA())</f>
        <v>1.279331641903525E-2</v>
      </c>
    </row>
    <row r="3063" spans="2:17" x14ac:dyDescent="0.2">
      <c r="B3063" s="39" t="s">
        <v>42</v>
      </c>
      <c r="D3063" s="42">
        <f>_xll.qlCalendarAdvance(Calendar,$D3062,B3063,"f",FALSE)</f>
        <v>60861</v>
      </c>
      <c r="E3063" s="177">
        <f>_xll.qlInterestRateIndexValueDate(IndexON,D3063)</f>
        <v>60861</v>
      </c>
      <c r="F3063" s="193">
        <f>IFERROR(_xll.qlIndexFixing(IndexON,D3063,TRUE,_xll.ohTrigger(RecalcTrigger,TriggerON)),NA())</f>
        <v>1.2514947103277052E-2</v>
      </c>
      <c r="H3063" s="42">
        <f>_xll.qlCalendarAdvance(Calendar,$H3062,B3063,"f",FALSE)</f>
        <v>60861</v>
      </c>
      <c r="I3063" s="177">
        <f>_xll.qlInterestRateIndexValueDate(Index1M,$H3063)</f>
        <v>60863</v>
      </c>
      <c r="J3063" s="182">
        <f>IFERROR(_xll.qlIndexFixing(Index1M,$H3063,TRUE,_xll.ohTrigger(RecalcTrigger,Trigger1M)),NA())</f>
        <v>1.2226774206267055E-2</v>
      </c>
      <c r="K3063" s="44">
        <f>IFERROR(_xll.qlIndexFixing(Index3M,H3063,TRUE,_xll.ohTrigger(RecalcTrigger,Trigger3M)),NA())</f>
        <v>1.2527549520487716E-2</v>
      </c>
      <c r="L3063" s="44">
        <f>IFERROR(_xll.qlIndexFixing(Index6M,$H3063,TRUE,_xll.ohTrigger(RecalcTrigger,Trigger6M)),NA())</f>
        <v>1.1695664569012604E-2</v>
      </c>
      <c r="M3063" s="183">
        <f>IFERROR(_xll.qlIndexFixing(Index1Y,$H3063,TRUE,_xll.ohTrigger(RecalcTrigger,Trigger1Y)),NA())</f>
        <v>1.3050544560550981E-2</v>
      </c>
      <c r="N3063" s="182">
        <f>IFERROR(_xll.qlIndexFixing(ONIndex1M,I3063,TRUE,_xll.ohTrigger(RecalcTrigger,Trigger1M)),NA())</f>
        <v>1.2209697920226859E-2</v>
      </c>
      <c r="O3063" s="44">
        <f>IFERROR(_xll.qlIndexFixing(ONIndex3M,I3063,TRUE,_xll.ohTrigger(RecalcTrigger,Trigger3M)),NA())</f>
        <v>1.2467091566144006E-2</v>
      </c>
      <c r="P3063" s="44">
        <f>IFERROR(_xll.qlIndexFixing(ONIndex6M,I3063,TRUE,_xll.ohTrigger(RecalcTrigger,Trigger6M)),NA())</f>
        <v>1.1461092210645063E-2</v>
      </c>
      <c r="Q3063" s="183">
        <f>IFERROR(_xll.qlIndexFixing(ONIndex1Y,I3063,TRUE,_xll.ohTrigger(RecalcTrigger,Trigger1Y)),NA())</f>
        <v>1.2799969129337896E-2</v>
      </c>
    </row>
    <row r="3064" spans="2:17" x14ac:dyDescent="0.2">
      <c r="B3064" s="39" t="s">
        <v>42</v>
      </c>
      <c r="D3064" s="42">
        <f>_xll.qlCalendarAdvance(Calendar,$D3063,B3064,"f",FALSE)</f>
        <v>60868</v>
      </c>
      <c r="E3064" s="177">
        <f>_xll.qlInterestRateIndexValueDate(IndexON,D3064)</f>
        <v>60868</v>
      </c>
      <c r="F3064" s="193">
        <f>IFERROR(_xll.qlIndexFixing(IndexON,D3064,TRUE,_xll.ohTrigger(RecalcTrigger,TriggerON)),NA())</f>
        <v>1.2520001132871883E-2</v>
      </c>
      <c r="H3064" s="42">
        <f>_xll.qlCalendarAdvance(Calendar,$H3063,B3064,"f",FALSE)</f>
        <v>60868</v>
      </c>
      <c r="I3064" s="177">
        <f>_xll.qlInterestRateIndexValueDate(Index1M,$H3064)</f>
        <v>60870</v>
      </c>
      <c r="J3064" s="182">
        <f>IFERROR(_xll.qlIndexFixing(Index1M,$H3064,TRUE,_xll.ohTrigger(RecalcTrigger,Trigger1M)),NA())</f>
        <v>1.22332539991718E-2</v>
      </c>
      <c r="K3064" s="44">
        <f>IFERROR(_xll.qlIndexFixing(Index3M,H3064,TRUE,_xll.ohTrigger(RecalcTrigger,Trigger3M)),NA())</f>
        <v>1.2534411136547404E-2</v>
      </c>
      <c r="L3064" s="44">
        <f>IFERROR(_xll.qlIndexFixing(Index6M,$H3064,TRUE,_xll.ohTrigger(RecalcTrigger,Trigger6M)),NA())</f>
        <v>1.1711430449710339E-2</v>
      </c>
      <c r="M3064" s="183">
        <f>IFERROR(_xll.qlIndexFixing(Index1Y,$H3064,TRUE,_xll.ohTrigger(RecalcTrigger,Trigger1Y)),NA())</f>
        <v>1.3057046552532078E-2</v>
      </c>
      <c r="N3064" s="182">
        <f>IFERROR(_xll.qlIndexFixing(ONIndex1M,I3064,TRUE,_xll.ohTrigger(RecalcTrigger,Trigger1M)),NA())</f>
        <v>1.2216183691986515E-2</v>
      </c>
      <c r="O3064" s="44">
        <f>IFERROR(_xll.qlIndexFixing(ONIndex3M,I3064,TRUE,_xll.ohTrigger(RecalcTrigger,Trigger3M)),NA())</f>
        <v>1.2473981607321605E-2</v>
      </c>
      <c r="P3064" s="44">
        <f>IFERROR(_xll.qlIndexFixing(ONIndex6M,I3064,TRUE,_xll.ohTrigger(RecalcTrigger,Trigger6M)),NA())</f>
        <v>1.1477078810528951E-2</v>
      </c>
      <c r="Q3064" s="183">
        <f>IFERROR(_xll.qlIndexFixing(ONIndex1Y,I3064,TRUE,_xll.ohTrigger(RecalcTrigger,Trigger1Y)),NA())</f>
        <v>1.2806613397033928E-2</v>
      </c>
    </row>
    <row r="3065" spans="2:17" x14ac:dyDescent="0.2">
      <c r="B3065" s="39" t="s">
        <v>42</v>
      </c>
      <c r="D3065" s="42">
        <f>_xll.qlCalendarAdvance(Calendar,$D3064,B3065,"f",FALSE)</f>
        <v>60875</v>
      </c>
      <c r="E3065" s="177">
        <f>_xll.qlInterestRateIndexValueDate(IndexON,D3065)</f>
        <v>60875</v>
      </c>
      <c r="F3065" s="193">
        <f>IFERROR(_xll.qlIndexFixing(IndexON,D3065,TRUE,_xll.ohTrigger(RecalcTrigger,TriggerON)),NA())</f>
        <v>1.2525049132090516E-2</v>
      </c>
      <c r="H3065" s="42">
        <f>_xll.qlCalendarAdvance(Calendar,$H3064,B3065,"f",FALSE)</f>
        <v>60875</v>
      </c>
      <c r="I3065" s="177">
        <f>_xll.qlInterestRateIndexValueDate(Index1M,$H3065)</f>
        <v>60877</v>
      </c>
      <c r="J3065" s="182">
        <f>IFERROR(_xll.qlIndexFixing(Index1M,$H3065,TRUE,_xll.ohTrigger(RecalcTrigger,Trigger1M)),NA())</f>
        <v>1.2239725978883953E-2</v>
      </c>
      <c r="K3065" s="44">
        <f>IFERROR(_xll.qlIndexFixing(Index3M,H3065,TRUE,_xll.ohTrigger(RecalcTrigger,Trigger3M)),NA())</f>
        <v>1.2540558140360675E-2</v>
      </c>
      <c r="L3065" s="44">
        <f>IFERROR(_xll.qlIndexFixing(Index6M,$H3065,TRUE,_xll.ohTrigger(RecalcTrigger,Trigger6M)),NA())</f>
        <v>1.1720639825619251E-2</v>
      </c>
      <c r="M3065" s="183">
        <f>IFERROR(_xll.qlIndexFixing(Index1Y,$H3065,TRUE,_xll.ohTrigger(RecalcTrigger,Trigger1Y)),NA())</f>
        <v>1.3063539300016719E-2</v>
      </c>
      <c r="N3065" s="182">
        <f>IFERROR(_xll.qlIndexFixing(ONIndex1M,I3065,TRUE,_xll.ohTrigger(RecalcTrigger,Trigger1M)),NA())</f>
        <v>1.2222661696439374E-2</v>
      </c>
      <c r="O3065" s="44">
        <f>IFERROR(_xll.qlIndexFixing(ONIndex3M,I3065,TRUE,_xll.ohTrigger(RecalcTrigger,Trigger3M)),NA())</f>
        <v>1.2480863298698353E-2</v>
      </c>
      <c r="P3065" s="44">
        <f>IFERROR(_xll.qlIndexFixing(ONIndex6M,I3065,TRUE,_xll.ohTrigger(RecalcTrigger,Trigger6M)),NA())</f>
        <v>1.1493041052057507E-2</v>
      </c>
      <c r="Q3065" s="183">
        <f>IFERROR(_xll.qlIndexFixing(ONIndex1Y,I3065,TRUE,_xll.ohTrigger(RecalcTrigger,Trigger1Y)),NA())</f>
        <v>1.2813249194865151E-2</v>
      </c>
    </row>
    <row r="3066" spans="2:17" x14ac:dyDescent="0.2">
      <c r="B3066" s="39" t="s">
        <v>42</v>
      </c>
      <c r="D3066" s="42">
        <f>_xll.qlCalendarAdvance(Calendar,$D3065,B3066,"f",FALSE)</f>
        <v>60882</v>
      </c>
      <c r="E3066" s="177">
        <f>_xll.qlInterestRateIndexValueDate(IndexON,D3066)</f>
        <v>60882</v>
      </c>
      <c r="F3066" s="193">
        <f>IFERROR(_xll.qlIndexFixing(IndexON,D3066,TRUE,_xll.ohTrigger(RecalcTrigger,TriggerON)),NA())</f>
        <v>1.2530091081348615E-2</v>
      </c>
      <c r="H3066" s="42">
        <f>_xll.qlCalendarAdvance(Calendar,$H3065,B3066,"f",FALSE)</f>
        <v>60882</v>
      </c>
      <c r="I3066" s="177">
        <f>_xll.qlInterestRateIndexValueDate(Index1M,$H3066)</f>
        <v>60884</v>
      </c>
      <c r="J3066" s="182">
        <f>IFERROR(_xll.qlIndexFixing(Index1M,$H3066,TRUE,_xll.ohTrigger(RecalcTrigger,Trigger1M)),NA())</f>
        <v>1.2246190120276113E-2</v>
      </c>
      <c r="K3066" s="44">
        <f>IFERROR(_xll.qlIndexFixing(Index3M,H3066,TRUE,_xll.ohTrigger(RecalcTrigger,Trigger3M)),NA())</f>
        <v>1.2547403057508047E-2</v>
      </c>
      <c r="L3066" s="44">
        <f>IFERROR(_xll.qlIndexFixing(Index6M,$H3066,TRUE,_xll.ohTrigger(RecalcTrigger,Trigger6M)),NA())</f>
        <v>1.1736361750834659E-2</v>
      </c>
      <c r="M3066" s="183">
        <f>IFERROR(_xll.qlIndexFixing(Index1Y,$H3066,TRUE,_xll.ohTrigger(RecalcTrigger,Trigger1Y)),NA())</f>
        <v>1.3070022775105029E-2</v>
      </c>
      <c r="N3066" s="182">
        <f>IFERROR(_xll.qlIndexFixing(ONIndex1M,I3066,TRUE,_xll.ohTrigger(RecalcTrigger,Trigger1M)),NA())</f>
        <v>1.2229131908485513E-2</v>
      </c>
      <c r="O3066" s="44">
        <f>IFERROR(_xll.qlIndexFixing(ONIndex3M,I3066,TRUE,_xll.ohTrigger(RecalcTrigger,Trigger3M)),NA())</f>
        <v>1.248773661309599E-2</v>
      </c>
      <c r="P3066" s="44">
        <f>IFERROR(_xll.qlIndexFixing(ONIndex6M,I3066,TRUE,_xll.ohTrigger(RecalcTrigger,Trigger6M)),NA())</f>
        <v>1.1508978867524888E-2</v>
      </c>
      <c r="Q3066" s="183">
        <f>IFERROR(_xll.qlIndexFixing(ONIndex1Y,I3066,TRUE,_xll.ohTrigger(RecalcTrigger,Trigger1Y)),NA())</f>
        <v>1.281987649533356E-2</v>
      </c>
    </row>
    <row r="3067" spans="2:17" x14ac:dyDescent="0.2">
      <c r="B3067" s="39" t="s">
        <v>42</v>
      </c>
      <c r="D3067" s="42">
        <f>_xll.qlCalendarAdvance(Calendar,$D3066,B3067,"f",FALSE)</f>
        <v>60889</v>
      </c>
      <c r="E3067" s="177">
        <f>_xll.qlInterestRateIndexValueDate(IndexON,D3067)</f>
        <v>60889</v>
      </c>
      <c r="F3067" s="193">
        <f>IFERROR(_xll.qlIndexFixing(IndexON,D3067,TRUE,_xll.ohTrigger(RecalcTrigger,TriggerON)),NA())</f>
        <v>1.2535126961221721E-2</v>
      </c>
      <c r="H3067" s="42">
        <f>_xll.qlCalendarAdvance(Calendar,$H3066,B3067,"f",FALSE)</f>
        <v>60889</v>
      </c>
      <c r="I3067" s="177">
        <f>_xll.qlInterestRateIndexValueDate(Index1M,$H3067)</f>
        <v>60891</v>
      </c>
      <c r="J3067" s="182">
        <f>IFERROR(_xll.qlIndexFixing(Index1M,$H3067,TRUE,_xll.ohTrigger(RecalcTrigger,Trigger1M)),NA())</f>
        <v>1.2252646398220879E-2</v>
      </c>
      <c r="K3067" s="44">
        <f>IFERROR(_xll.qlIndexFixing(Index3M,H3067,TRUE,_xll.ohTrigger(RecalcTrigger,Trigger3M)),NA())</f>
        <v>1.255423939773778E-2</v>
      </c>
      <c r="L3067" s="44">
        <f>IFERROR(_xll.qlIndexFixing(Index6M,$H3067,TRUE,_xll.ohTrigger(RecalcTrigger,Trigger6M)),NA())</f>
        <v>1.1752058319094635E-2</v>
      </c>
      <c r="M3067" s="183">
        <f>IFERROR(_xll.qlIndexFixing(Index1Y,$H3067,TRUE,_xll.ohTrigger(RecalcTrigger,Trigger1Y)),NA())</f>
        <v>1.3076496949896259E-2</v>
      </c>
      <c r="N3067" s="182">
        <f>IFERROR(_xll.qlIndexFixing(ONIndex1M,I3067,TRUE,_xll.ohTrigger(RecalcTrigger,Trigger1M)),NA())</f>
        <v>1.2235594302945074E-2</v>
      </c>
      <c r="O3067" s="44">
        <f>IFERROR(_xll.qlIndexFixing(ONIndex3M,I3067,TRUE,_xll.ohTrigger(RecalcTrigger,Trigger3M)),NA())</f>
        <v>1.2494601523815874E-2</v>
      </c>
      <c r="P3067" s="44">
        <f>IFERROR(_xll.qlIndexFixing(ONIndex6M,I3067,TRUE,_xll.ohTrigger(RecalcTrigger,Trigger6M)),NA())</f>
        <v>1.1524892188585767E-2</v>
      </c>
      <c r="Q3067" s="183">
        <f>IFERROR(_xll.qlIndexFixing(ONIndex1Y,I3067,TRUE,_xll.ohTrigger(RecalcTrigger,Trigger1Y)),NA())</f>
        <v>1.282649527118096E-2</v>
      </c>
    </row>
    <row r="3068" spans="2:17" x14ac:dyDescent="0.2">
      <c r="B3068" s="39" t="s">
        <v>42</v>
      </c>
      <c r="D3068" s="42">
        <f>_xll.qlCalendarAdvance(Calendar,$D3067,B3068,"f",FALSE)</f>
        <v>60896</v>
      </c>
      <c r="E3068" s="177">
        <f>_xll.qlInterestRateIndexValueDate(IndexON,D3068)</f>
        <v>60896</v>
      </c>
      <c r="F3068" s="193">
        <f>IFERROR(_xll.qlIndexFixing(IndexON,D3068,TRUE,_xll.ohTrigger(RecalcTrigger,TriggerON)),NA())</f>
        <v>1.2540156751965625E-2</v>
      </c>
      <c r="H3068" s="42">
        <f>_xll.qlCalendarAdvance(Calendar,$H3067,B3068,"f",FALSE)</f>
        <v>60896</v>
      </c>
      <c r="I3068" s="177">
        <f>_xll.qlInterestRateIndexValueDate(Index1M,$H3068)</f>
        <v>60898</v>
      </c>
      <c r="J3068" s="182">
        <f>IFERROR(_xll.qlIndexFixing(Index1M,$H3068,TRUE,_xll.ohTrigger(RecalcTrigger,Trigger1M)),NA())</f>
        <v>1.2259094787588354E-2</v>
      </c>
      <c r="K3068" s="44">
        <f>IFERROR(_xll.qlIndexFixing(Index3M,H3068,TRUE,_xll.ohTrigger(RecalcTrigger,Trigger3M)),NA())</f>
        <v>1.2561067133954188E-2</v>
      </c>
      <c r="L3068" s="44">
        <f>IFERROR(_xll.qlIndexFixing(Index6M,$H3068,TRUE,_xll.ohTrigger(RecalcTrigger,Trigger6M)),NA())</f>
        <v>1.1767729461306607E-2</v>
      </c>
      <c r="M3068" s="183">
        <f>IFERROR(_xll.qlIndexFixing(Index1Y,$H3068,TRUE,_xll.ohTrigger(RecalcTrigger,Trigger1Y)),NA())</f>
        <v>1.3082961796490754E-2</v>
      </c>
      <c r="N3068" s="182">
        <f>IFERROR(_xll.qlIndexFixing(ONIndex1M,I3068,TRUE,_xll.ohTrigger(RecalcTrigger,Trigger1M)),NA())</f>
        <v>1.2242048854718135E-2</v>
      </c>
      <c r="O3068" s="44">
        <f>IFERROR(_xll.qlIndexFixing(ONIndex3M,I3068,TRUE,_xll.ohTrigger(RecalcTrigger,Trigger3M)),NA())</f>
        <v>1.2501458003839616E-2</v>
      </c>
      <c r="P3068" s="44">
        <f>IFERROR(_xll.qlIndexFixing(ONIndex6M,I3068,TRUE,_xll.ohTrigger(RecalcTrigger,Trigger6M)),NA())</f>
        <v>1.1540780947134621E-2</v>
      </c>
      <c r="Q3068" s="183">
        <f>IFERROR(_xll.qlIndexFixing(ONIndex1Y,I3068,TRUE,_xll.ohTrigger(RecalcTrigger,Trigger1Y)),NA())</f>
        <v>1.2833105494909347E-2</v>
      </c>
    </row>
    <row r="3069" spans="2:17" x14ac:dyDescent="0.2">
      <c r="B3069" s="39" t="s">
        <v>42</v>
      </c>
      <c r="D3069" s="42">
        <f>_xll.qlCalendarAdvance(Calendar,$D3068,B3069,"f",FALSE)</f>
        <v>60903</v>
      </c>
      <c r="E3069" s="177">
        <f>_xll.qlInterestRateIndexValueDate(IndexON,D3069)</f>
        <v>60903</v>
      </c>
      <c r="F3069" s="193">
        <f>IFERROR(_xll.qlIndexFixing(IndexON,D3069,TRUE,_xll.ohTrigger(RecalcTrigger,TriggerON)),NA())</f>
        <v>1.2545180434235803E-2</v>
      </c>
      <c r="H3069" s="42">
        <f>_xll.qlCalendarAdvance(Calendar,$H3068,B3069,"f",FALSE)</f>
        <v>60903</v>
      </c>
      <c r="I3069" s="177">
        <f>_xll.qlInterestRateIndexValueDate(Index1M,$H3069)</f>
        <v>60905</v>
      </c>
      <c r="J3069" s="182">
        <f>IFERROR(_xll.qlIndexFixing(Index1M,$H3069,TRUE,_xll.ohTrigger(RecalcTrigger,Trigger1M)),NA())</f>
        <v>1.2263530606389419E-2</v>
      </c>
      <c r="K3069" s="44">
        <f>IFERROR(_xll.qlIndexFixing(Index3M,H3069,TRUE,_xll.ohTrigger(RecalcTrigger,Trigger3M)),NA())</f>
        <v>1.2568590802532743E-2</v>
      </c>
      <c r="L3069" s="44">
        <f>IFERROR(_xll.qlIndexFixing(Index6M,$H3069,TRUE,_xll.ohTrigger(RecalcTrigger,Trigger6M)),NA())</f>
        <v>1.1784676249883717E-2</v>
      </c>
      <c r="M3069" s="183">
        <f>IFERROR(_xll.qlIndexFixing(Index1Y,$H3069,TRUE,_xll.ohTrigger(RecalcTrigger,Trigger1Y)),NA())</f>
        <v>1.3089417286986668E-2</v>
      </c>
      <c r="N3069" s="182">
        <f>IFERROR(_xll.qlIndexFixing(ONIndex1M,I3069,TRUE,_xll.ohTrigger(RecalcTrigger,Trigger1M)),NA())</f>
        <v>1.2248495538944582E-2</v>
      </c>
      <c r="O3069" s="44">
        <f>IFERROR(_xll.qlIndexFixing(ONIndex3M,I3069,TRUE,_xll.ohTrigger(RecalcTrigger,Trigger3M)),NA())</f>
        <v>1.250830602614883E-2</v>
      </c>
      <c r="P3069" s="44">
        <f>IFERROR(_xll.qlIndexFixing(ONIndex6M,I3069,TRUE,_xll.ohTrigger(RecalcTrigger,Trigger6M)),NA())</f>
        <v>1.1556645075225802E-2</v>
      </c>
      <c r="Q3069" s="183">
        <f>IFERROR(_xll.qlIndexFixing(ONIndex1Y,I3069,TRUE,_xll.ohTrigger(RecalcTrigger,Trigger1Y)),NA())</f>
        <v>1.2839707139340462E-2</v>
      </c>
    </row>
    <row r="3070" spans="2:17" x14ac:dyDescent="0.2">
      <c r="B3070" s="39" t="s">
        <v>42</v>
      </c>
      <c r="D3070" s="42">
        <f>_xll.qlCalendarAdvance(Calendar,$D3069,B3070,"f",FALSE)</f>
        <v>60910</v>
      </c>
      <c r="E3070" s="177">
        <f>_xll.qlInterestRateIndexValueDate(IndexON,D3070)</f>
        <v>60910</v>
      </c>
      <c r="F3070" s="193">
        <f>IFERROR(_xll.qlIndexFixing(IndexON,D3070,TRUE,_xll.ohTrigger(RecalcTrigger,TriggerON)),NA())</f>
        <v>1.2550197988527856E-2</v>
      </c>
      <c r="H3070" s="42">
        <f>_xll.qlCalendarAdvance(Calendar,$H3069,B3070,"f",FALSE)</f>
        <v>60910</v>
      </c>
      <c r="I3070" s="177">
        <f>_xll.qlInterestRateIndexValueDate(Index1M,$H3070)</f>
        <v>60912</v>
      </c>
      <c r="J3070" s="182">
        <f>IFERROR(_xll.qlIndexFixing(Index1M,$H3070,TRUE,_xll.ohTrigger(RecalcTrigger,Trigger1M)),NA())</f>
        <v>1.2271967800076833E-2</v>
      </c>
      <c r="K3070" s="44">
        <f>IFERROR(_xll.qlIndexFixing(Index3M,H3070,TRUE,_xll.ohTrigger(RecalcTrigger,Trigger3M)),NA())</f>
        <v>1.2575400863169019E-2</v>
      </c>
      <c r="L3070" s="44">
        <f>IFERROR(_xll.qlIndexFixing(Index6M,$H3070,TRUE,_xll.ohTrigger(RecalcTrigger,Trigger6M)),NA())</f>
        <v>1.180029499293953E-2</v>
      </c>
      <c r="M3070" s="183">
        <f>IFERROR(_xll.qlIndexFixing(Index1Y,$H3070,TRUE,_xll.ohTrigger(RecalcTrigger,Trigger1Y)),NA())</f>
        <v>1.3095863393482593E-2</v>
      </c>
      <c r="N3070" s="182">
        <f>IFERROR(_xll.qlIndexFixing(ONIndex1M,I3070,TRUE,_xll.ohTrigger(RecalcTrigger,Trigger1M)),NA())</f>
        <v>1.2254934330204748E-2</v>
      </c>
      <c r="O3070" s="44">
        <f>IFERROR(_xll.qlIndexFixing(ONIndex3M,I3070,TRUE,_xll.ohTrigger(RecalcTrigger,Trigger3M)),NA())</f>
        <v>1.2515145563885E-2</v>
      </c>
      <c r="P3070" s="44">
        <f>IFERROR(_xll.qlIndexFixing(ONIndex6M,I3070,TRUE,_xll.ohTrigger(RecalcTrigger,Trigger6M)),NA())</f>
        <v>1.1572484504593916E-2</v>
      </c>
      <c r="Q3070" s="183">
        <f>IFERROR(_xll.qlIndexFixing(ONIndex1Y,I3070,TRUE,_xll.ohTrigger(RecalcTrigger,Trigger1Y)),NA())</f>
        <v>1.2846300177056236E-2</v>
      </c>
    </row>
    <row r="3071" spans="2:17" x14ac:dyDescent="0.2">
      <c r="B3071" s="39" t="s">
        <v>42</v>
      </c>
      <c r="D3071" s="42">
        <f>_xll.qlCalendarAdvance(Calendar,$D3070,B3071,"f",FALSE)</f>
        <v>60917</v>
      </c>
      <c r="E3071" s="177">
        <f>_xll.qlInterestRateIndexValueDate(IndexON,D3071)</f>
        <v>60917</v>
      </c>
      <c r="F3071" s="193">
        <f>IFERROR(_xll.qlIndexFixing(IndexON,D3071,TRUE,_xll.ohTrigger(RecalcTrigger,TriggerON)),NA())</f>
        <v>1.255520939525745E-2</v>
      </c>
      <c r="H3071" s="42">
        <f>_xll.qlCalendarAdvance(Calendar,$H3070,B3071,"f",FALSE)</f>
        <v>60917</v>
      </c>
      <c r="I3071" s="177">
        <f>_xll.qlInterestRateIndexValueDate(Index1M,$H3071)</f>
        <v>60919</v>
      </c>
      <c r="J3071" s="182">
        <f>IFERROR(_xll.qlIndexFixing(Index1M,$H3071,TRUE,_xll.ohTrigger(RecalcTrigger,Trigger1M)),NA())</f>
        <v>1.2278392372943037E-2</v>
      </c>
      <c r="K3071" s="44">
        <f>IFERROR(_xll.qlIndexFixing(Index3M,H3071,TRUE,_xll.ohTrigger(RecalcTrigger,Trigger3M)),NA())</f>
        <v>1.2582202236383212E-2</v>
      </c>
      <c r="L3071" s="44">
        <f>IFERROR(_xll.qlIndexFixing(Index6M,$H3071,TRUE,_xll.ohTrigger(RecalcTrigger,Trigger6M)),NA())</f>
        <v>1.1815888097556279E-2</v>
      </c>
      <c r="M3071" s="183">
        <f>IFERROR(_xll.qlIndexFixing(Index1Y,$H3071,TRUE,_xll.ohTrigger(RecalcTrigger,Trigger1Y)),NA())</f>
        <v>1.3102300088076686E-2</v>
      </c>
      <c r="N3071" s="182">
        <f>IFERROR(_xll.qlIndexFixing(ONIndex1M,I3071,TRUE,_xll.ohTrigger(RecalcTrigger,Trigger1M)),NA())</f>
        <v>1.2261365203638519E-2</v>
      </c>
      <c r="O3071" s="44">
        <f>IFERROR(_xll.qlIndexFixing(ONIndex3M,I3071,TRUE,_xll.ohTrigger(RecalcTrigger,Trigger3M)),NA())</f>
        <v>1.2521976589869865E-2</v>
      </c>
      <c r="P3071" s="44">
        <f>IFERROR(_xll.qlIndexFixing(ONIndex6M,I3071,TRUE,_xll.ohTrigger(RecalcTrigger,Trigger6M)),NA())</f>
        <v>1.1588299167293314E-2</v>
      </c>
      <c r="Q3071" s="183">
        <f>IFERROR(_xll.qlIndexFixing(ONIndex1Y,I3071,TRUE,_xll.ohTrigger(RecalcTrigger,Trigger1Y)),NA())</f>
        <v>1.2852884580638602E-2</v>
      </c>
    </row>
    <row r="3072" spans="2:17" x14ac:dyDescent="0.2">
      <c r="B3072" s="39" t="s">
        <v>42</v>
      </c>
      <c r="D3072" s="42">
        <f>_xll.qlCalendarAdvance(Calendar,$D3071,B3072,"f",FALSE)</f>
        <v>60924</v>
      </c>
      <c r="E3072" s="177">
        <f>_xll.qlInterestRateIndexValueDate(IndexON,D3072)</f>
        <v>60924</v>
      </c>
      <c r="F3072" s="193">
        <f>IFERROR(_xll.qlIndexFixing(IndexON,D3072,TRUE,_xll.ohTrigger(RecalcTrigger,TriggerON)),NA())</f>
        <v>1.2560214634920186E-2</v>
      </c>
      <c r="H3072" s="42">
        <f>_xll.qlCalendarAdvance(Calendar,$H3071,B3072,"f",FALSE)</f>
        <v>60924</v>
      </c>
      <c r="I3072" s="177">
        <f>_xll.qlInterestRateIndexValueDate(Index1M,$H3072)</f>
        <v>60926</v>
      </c>
      <c r="J3072" s="182">
        <f>IFERROR(_xll.qlIndexFixing(Index1M,$H3072,TRUE,_xll.ohTrigger(RecalcTrigger,Trigger1M)),NA())</f>
        <v>1.228480895671985E-2</v>
      </c>
      <c r="K3072" s="44">
        <f>IFERROR(_xll.qlIndexFixing(Index3M,H3072,TRUE,_xll.ohTrigger(RecalcTrigger,Trigger3M)),NA())</f>
        <v>1.2588994895075258E-2</v>
      </c>
      <c r="L3072" s="44">
        <f>IFERROR(_xll.qlIndexFixing(Index6M,$H3072,TRUE,_xll.ohTrigger(RecalcTrigger,Trigger6M)),NA())</f>
        <v>1.1831455494630119E-2</v>
      </c>
      <c r="M3072" s="183">
        <f>IFERROR(_xll.qlIndexFixing(Index1Y,$H3072,TRUE,_xll.ohTrigger(RecalcTrigger,Trigger1Y)),NA())</f>
        <v>1.3108727342866224E-2</v>
      </c>
      <c r="N3072" s="182">
        <f>IFERROR(_xll.qlIndexFixing(ONIndex1M,I3072,TRUE,_xll.ohTrigger(RecalcTrigger,Trigger1M)),NA())</f>
        <v>1.2267788134066038E-2</v>
      </c>
      <c r="O3072" s="44">
        <f>IFERROR(_xll.qlIndexFixing(ONIndex3M,I3072,TRUE,_xll.ohTrigger(RecalcTrigger,Trigger3M)),NA())</f>
        <v>1.2528799077324848E-2</v>
      </c>
      <c r="P3072" s="44">
        <f>IFERROR(_xll.qlIndexFixing(ONIndex6M,I3072,TRUE,_xll.ohTrigger(RecalcTrigger,Trigger6M)),NA())</f>
        <v>1.1604088995058603E-2</v>
      </c>
      <c r="Q3072" s="183">
        <f>IFERROR(_xll.qlIndexFixing(ONIndex1Y,I3072,TRUE,_xll.ohTrigger(RecalcTrigger,Trigger1Y)),NA())</f>
        <v>1.2859460322749428E-2</v>
      </c>
    </row>
    <row r="3073" spans="2:17" x14ac:dyDescent="0.2">
      <c r="B3073" s="39" t="s">
        <v>42</v>
      </c>
      <c r="D3073" s="42">
        <f>_xll.qlCalendarAdvance(Calendar,$D3072,B3073,"f",FALSE)</f>
        <v>60931</v>
      </c>
      <c r="E3073" s="177">
        <f>_xll.qlInterestRateIndexValueDate(IndexON,D3073)</f>
        <v>60931</v>
      </c>
      <c r="F3073" s="193">
        <f>IFERROR(_xll.qlIndexFixing(IndexON,D3073,TRUE,_xll.ohTrigger(RecalcTrigger,TriggerON)),NA())</f>
        <v>1.2565213687851795E-2</v>
      </c>
      <c r="H3073" s="42">
        <f>_xll.qlCalendarAdvance(Calendar,$H3072,B3073,"f",FALSE)</f>
        <v>60931</v>
      </c>
      <c r="I3073" s="177">
        <f>_xll.qlInterestRateIndexValueDate(Index1M,$H3073)</f>
        <v>60933</v>
      </c>
      <c r="J3073" s="182">
        <f>IFERROR(_xll.qlIndexFixing(Index1M,$H3073,TRUE,_xll.ohTrigger(RecalcTrigger,Trigger1M)),NA())</f>
        <v>1.2291217526277376E-2</v>
      </c>
      <c r="K3073" s="44">
        <f>IFERROR(_xll.qlIndexFixing(Index3M,H3073,TRUE,_xll.ohTrigger(RecalcTrigger,Trigger3M)),NA())</f>
        <v>1.2595778812145962E-2</v>
      </c>
      <c r="L3073" s="44">
        <f>IFERROR(_xll.qlIndexFixing(Index6M,$H3073,TRUE,_xll.ohTrigger(RecalcTrigger,Trigger6M)),NA())</f>
        <v>1.1846997115055014E-2</v>
      </c>
      <c r="M3073" s="183">
        <f>IFERROR(_xll.qlIndexFixing(Index1Y,$H3073,TRUE,_xll.ohTrigger(RecalcTrigger,Trigger1Y)),NA())</f>
        <v>1.3115145129948486E-2</v>
      </c>
      <c r="N3073" s="182">
        <f>IFERROR(_xll.qlIndexFixing(ONIndex1M,I3073,TRUE,_xll.ohTrigger(RecalcTrigger,Trigger1M)),NA())</f>
        <v>1.2274203096547254E-2</v>
      </c>
      <c r="O3073" s="44">
        <f>IFERROR(_xll.qlIndexFixing(ONIndex3M,I3073,TRUE,_xll.ohTrigger(RecalcTrigger,Trigger3M)),NA())</f>
        <v>1.253561299923156E-2</v>
      </c>
      <c r="P3073" s="44">
        <f>IFERROR(_xll.qlIndexFixing(ONIndex6M,I3073,TRUE,_xll.ohTrigger(RecalcTrigger,Trigger6M)),NA())</f>
        <v>1.161985392002407E-2</v>
      </c>
      <c r="Q3073" s="183">
        <f>IFERROR(_xll.qlIndexFixing(ONIndex1Y,I3073,TRUE,_xll.ohTrigger(RecalcTrigger,Trigger1Y)),NA())</f>
        <v>1.2866027376130518E-2</v>
      </c>
    </row>
    <row r="3074" spans="2:17" x14ac:dyDescent="0.2">
      <c r="B3074" s="39" t="s">
        <v>42</v>
      </c>
      <c r="D3074" s="42">
        <f>_xll.qlCalendarAdvance(Calendar,$D3073,B3074,"f",FALSE)</f>
        <v>60938</v>
      </c>
      <c r="E3074" s="177">
        <f>_xll.qlInterestRateIndexValueDate(IndexON,D3074)</f>
        <v>60938</v>
      </c>
      <c r="F3074" s="193">
        <f>IFERROR(_xll.qlIndexFixing(IndexON,D3074,TRUE,_xll.ohTrigger(RecalcTrigger,TriggerON)),NA())</f>
        <v>1.2570206534627815E-2</v>
      </c>
      <c r="H3074" s="42">
        <f>_xll.qlCalendarAdvance(Calendar,$H3073,B3074,"f",FALSE)</f>
        <v>60938</v>
      </c>
      <c r="I3074" s="177">
        <f>_xll.qlInterestRateIndexValueDate(Index1M,$H3074)</f>
        <v>60940</v>
      </c>
      <c r="J3074" s="182">
        <f>IFERROR(_xll.qlIndexFixing(Index1M,$H3074,TRUE,_xll.ohTrigger(RecalcTrigger,Trigger1M)),NA())</f>
        <v>1.2297618056490711E-2</v>
      </c>
      <c r="K3074" s="44">
        <f>IFERROR(_xll.qlIndexFixing(Index3M,H3074,TRUE,_xll.ohTrigger(RecalcTrigger,Trigger3M)),NA())</f>
        <v>1.2602553960493527E-2</v>
      </c>
      <c r="L3074" s="44">
        <f>IFERROR(_xll.qlIndexFixing(Index6M,$H3074,TRUE,_xll.ohTrigger(RecalcTrigger,Trigger6M)),NA())</f>
        <v>1.1861218498142621E-2</v>
      </c>
      <c r="M3074" s="183">
        <f>IFERROR(_xll.qlIndexFixing(Index1Y,$H3074,TRUE,_xll.ohTrigger(RecalcTrigger,Trigger1Y)),NA())</f>
        <v>1.3121553421419655E-2</v>
      </c>
      <c r="N3074" s="182">
        <f>IFERROR(_xll.qlIndexFixing(ONIndex1M,I3074,TRUE,_xll.ohTrigger(RecalcTrigger,Trigger1M)),NA())</f>
        <v>1.2280610065742437E-2</v>
      </c>
      <c r="O3074" s="44">
        <f>IFERROR(_xll.qlIndexFixing(ONIndex3M,I3074,TRUE,_xll.ohTrigger(RecalcTrigger,Trigger3M)),NA())</f>
        <v>1.2542418328491678E-2</v>
      </c>
      <c r="P3074" s="44">
        <f>IFERROR(_xll.qlIndexFixing(ONIndex6M,I3074,TRUE,_xll.ohTrigger(RecalcTrigger,Trigger6M)),NA())</f>
        <v>1.1635593873924321E-2</v>
      </c>
      <c r="Q3074" s="183">
        <f>IFERROR(_xll.qlIndexFixing(ONIndex1Y,I3074,TRUE,_xll.ohTrigger(RecalcTrigger,Trigger1Y)),NA())</f>
        <v>1.2872585713283868E-2</v>
      </c>
    </row>
    <row r="3075" spans="2:17" x14ac:dyDescent="0.2">
      <c r="B3075" s="39" t="s">
        <v>42</v>
      </c>
      <c r="D3075" s="42">
        <f>_xll.qlCalendarAdvance(Calendar,$D3074,B3075,"f",FALSE)</f>
        <v>60945</v>
      </c>
      <c r="E3075" s="177">
        <f>_xll.qlInterestRateIndexValueDate(IndexON,D3075)</f>
        <v>60945</v>
      </c>
      <c r="F3075" s="193">
        <f>IFERROR(_xll.qlIndexFixing(IndexON,D3075,TRUE,_xll.ohTrigger(RecalcTrigger,TriggerON)),NA())</f>
        <v>1.2575193155823783E-2</v>
      </c>
      <c r="H3075" s="42">
        <f>_xll.qlCalendarAdvance(Calendar,$H3074,B3075,"f",FALSE)</f>
        <v>60945</v>
      </c>
      <c r="I3075" s="177">
        <f>_xll.qlInterestRateIndexValueDate(Index1M,$H3075)</f>
        <v>60947</v>
      </c>
      <c r="J3075" s="182">
        <f>IFERROR(_xll.qlIndexFixing(Index1M,$H3075,TRUE,_xll.ohTrigger(RecalcTrigger,Trigger1M)),NA())</f>
        <v>1.230401052222746E-2</v>
      </c>
      <c r="K3075" s="44">
        <f>IFERROR(_xll.qlIndexFixing(Index3M,H3075,TRUE,_xll.ohTrigger(RecalcTrigger,Trigger3M)),NA())</f>
        <v>1.2609320313016157E-2</v>
      </c>
      <c r="L3075" s="44">
        <f>IFERROR(_xll.qlIndexFixing(Index6M,$H3075,TRUE,_xll.ohTrigger(RecalcTrigger,Trigger6M)),NA())</f>
        <v>1.1876709723284177E-2</v>
      </c>
      <c r="M3075" s="183">
        <f>IFERROR(_xll.qlIndexFixing(Index1Y,$H3075,TRUE,_xll.ohTrigger(RecalcTrigger,Trigger1Y)),NA())</f>
        <v>1.3127952189376575E-2</v>
      </c>
      <c r="N3075" s="182">
        <f>IFERROR(_xll.qlIndexFixing(ONIndex1M,I3075,TRUE,_xll.ohTrigger(RecalcTrigger,Trigger1M)),NA())</f>
        <v>1.2287009016711536E-2</v>
      </c>
      <c r="O3075" s="44">
        <f>IFERROR(_xll.qlIndexFixing(ONIndex3M,I3075,TRUE,_xll.ohTrigger(RecalcTrigger,Trigger3M)),NA())</f>
        <v>1.2549215038246686E-2</v>
      </c>
      <c r="P3075" s="44">
        <f>IFERROR(_xll.qlIndexFixing(ONIndex6M,I3075,TRUE,_xll.ohTrigger(RecalcTrigger,Trigger6M)),NA())</f>
        <v>1.1651308788653836E-2</v>
      </c>
      <c r="Q3075" s="183">
        <f>IFERROR(_xll.qlIndexFixing(ONIndex1Y,I3075,TRUE,_xll.ohTrigger(RecalcTrigger,Trigger1Y)),NA())</f>
        <v>1.2879135306951284E-2</v>
      </c>
    </row>
    <row r="3076" spans="2:17" x14ac:dyDescent="0.2">
      <c r="B3076" s="39" t="s">
        <v>42</v>
      </c>
      <c r="D3076" s="42">
        <f>_xll.qlCalendarAdvance(Calendar,$D3075,B3076,"f",FALSE)</f>
        <v>60952</v>
      </c>
      <c r="E3076" s="177">
        <f>_xll.qlInterestRateIndexValueDate(IndexON,D3076)</f>
        <v>60952</v>
      </c>
      <c r="F3076" s="193">
        <f>IFERROR(_xll.qlIndexFixing(IndexON,D3076,TRUE,_xll.ohTrigger(RecalcTrigger,TriggerON)),NA())</f>
        <v>1.2580173531775429E-2</v>
      </c>
      <c r="H3076" s="42">
        <f>_xll.qlCalendarAdvance(Calendar,$H3075,B3076,"f",FALSE)</f>
        <v>60952</v>
      </c>
      <c r="I3076" s="177">
        <f>_xll.qlInterestRateIndexValueDate(Index1M,$H3076)</f>
        <v>60954</v>
      </c>
      <c r="J3076" s="182">
        <f>IFERROR(_xll.qlIndexFixing(Index1M,$H3076,TRUE,_xll.ohTrigger(RecalcTrigger,Trigger1M)),NA())</f>
        <v>1.2310394898357724E-2</v>
      </c>
      <c r="K3076" s="44">
        <f>IFERROR(_xll.qlIndexFixing(Index3M,H3076,TRUE,_xll.ohTrigger(RecalcTrigger,Trigger3M)),NA())</f>
        <v>1.2616077842613784E-2</v>
      </c>
      <c r="L3076" s="44">
        <f>IFERROR(_xll.qlIndexFixing(Index6M,$H3076,TRUE,_xll.ohTrigger(RecalcTrigger,Trigger6M)),NA())</f>
        <v>1.1892174969584557E-2</v>
      </c>
      <c r="M3076" s="183">
        <f>IFERROR(_xll.qlIndexFixing(Index1Y,$H3076,TRUE,_xll.ohTrigger(RecalcTrigger,Trigger1Y)),NA())</f>
        <v>1.313434140591477E-2</v>
      </c>
      <c r="N3076" s="182">
        <f>IFERROR(_xll.qlIndexFixing(ONIndex1M,I3076,TRUE,_xll.ohTrigger(RecalcTrigger,Trigger1M)),NA())</f>
        <v>1.2293399924434567E-2</v>
      </c>
      <c r="O3076" s="44">
        <f>IFERROR(_xll.qlIndexFixing(ONIndex3M,I3076,TRUE,_xll.ohTrigger(RecalcTrigger,Trigger3M)),NA())</f>
        <v>1.2556003101638069E-2</v>
      </c>
      <c r="P3076" s="44">
        <f>IFERROR(_xll.qlIndexFixing(ONIndex6M,I3076,TRUE,_xll.ohTrigger(RecalcTrigger,Trigger6M)),NA())</f>
        <v>1.1666998596187028E-2</v>
      </c>
      <c r="Q3076" s="183">
        <f>IFERROR(_xll.qlIndexFixing(ONIndex1Y,I3076,TRUE,_xll.ohTrigger(RecalcTrigger,Trigger1Y)),NA())</f>
        <v>1.288567612963476E-2</v>
      </c>
    </row>
    <row r="3077" spans="2:17" x14ac:dyDescent="0.2">
      <c r="B3077" s="39" t="s">
        <v>42</v>
      </c>
      <c r="D3077" s="42">
        <f>_xll.qlCalendarAdvance(Calendar,$D3076,B3077,"f",FALSE)</f>
        <v>60959</v>
      </c>
      <c r="E3077" s="177">
        <f>_xll.qlInterestRateIndexValueDate(IndexON,D3077)</f>
        <v>60959</v>
      </c>
      <c r="F3077" s="193">
        <f>IFERROR(_xll.qlIndexFixing(IndexON,D3077,TRUE,_xll.ohTrigger(RecalcTrigger,TriggerON)),NA())</f>
        <v>1.2585147642978356E-2</v>
      </c>
      <c r="H3077" s="42">
        <f>_xll.qlCalendarAdvance(Calendar,$H3076,B3077,"f",FALSE)</f>
        <v>60959</v>
      </c>
      <c r="I3077" s="177">
        <f>_xll.qlInterestRateIndexValueDate(Index1M,$H3077)</f>
        <v>60961</v>
      </c>
      <c r="J3077" s="182">
        <f>IFERROR(_xll.qlIndexFixing(Index1M,$H3077,TRUE,_xll.ohTrigger(RecalcTrigger,Trigger1M)),NA())</f>
        <v>1.2316771159759099E-2</v>
      </c>
      <c r="K3077" s="44">
        <f>IFERROR(_xll.qlIndexFixing(Index3M,H3077,TRUE,_xll.ohTrigger(RecalcTrigger,Trigger3M)),NA())</f>
        <v>1.2622826522187222E-2</v>
      </c>
      <c r="L3077" s="44">
        <f>IFERROR(_xll.qlIndexFixing(Index6M,$H3077,TRUE,_xll.ohTrigger(RecalcTrigger,Trigger6M)),NA())</f>
        <v>1.1907614167937931E-2</v>
      </c>
      <c r="M3077" s="183">
        <f>IFERROR(_xll.qlIndexFixing(Index1Y,$H3077,TRUE,_xll.ohTrigger(RecalcTrigger,Trigger1Y)),NA())</f>
        <v>1.3140721043129329E-2</v>
      </c>
      <c r="N3077" s="182">
        <f>IFERROR(_xll.qlIndexFixing(ONIndex1M,I3077,TRUE,_xll.ohTrigger(RecalcTrigger,Trigger1M)),NA())</f>
        <v>1.2299782763651734E-2</v>
      </c>
      <c r="O3077" s="44">
        <f>IFERROR(_xll.qlIndexFixing(ONIndex3M,I3077,TRUE,_xll.ohTrigger(RecalcTrigger,Trigger3M)),NA())</f>
        <v>1.2562782491567503E-2</v>
      </c>
      <c r="P3077" s="44">
        <f>IFERROR(_xll.qlIndexFixing(ONIndex6M,I3077,TRUE,_xll.ohTrigger(RecalcTrigger,Trigger6M)),NA())</f>
        <v>1.1682663228338441E-2</v>
      </c>
      <c r="Q3077" s="183">
        <f>IFERROR(_xll.qlIndexFixing(ONIndex1Y,I3077,TRUE,_xll.ohTrigger(RecalcTrigger,Trigger1Y)),NA())</f>
        <v>1.2892208154076101E-2</v>
      </c>
    </row>
    <row r="3078" spans="2:17" x14ac:dyDescent="0.2">
      <c r="B3078" s="39" t="s">
        <v>42</v>
      </c>
      <c r="D3078" s="42">
        <f>_xll.qlCalendarAdvance(Calendar,$D3077,B3078,"f",FALSE)</f>
        <v>60966</v>
      </c>
      <c r="E3078" s="177">
        <f>_xll.qlInterestRateIndexValueDate(IndexON,D3078)</f>
        <v>60966</v>
      </c>
      <c r="F3078" s="193">
        <f>IFERROR(_xll.qlIndexFixing(IndexON,D3078,TRUE,_xll.ohTrigger(RecalcTrigger,TriggerON)),NA())</f>
        <v>1.2590115470008101E-2</v>
      </c>
      <c r="H3078" s="42">
        <f>_xll.qlCalendarAdvance(Calendar,$H3077,B3078,"f",FALSE)</f>
        <v>60966</v>
      </c>
      <c r="I3078" s="177">
        <f>_xll.qlInterestRateIndexValueDate(Index1M,$H3078)</f>
        <v>60968</v>
      </c>
      <c r="J3078" s="182">
        <f>IFERROR(_xll.qlIndexFixing(Index1M,$H3078,TRUE,_xll.ohTrigger(RecalcTrigger,Trigger1M)),NA())</f>
        <v>1.2323139281299189E-2</v>
      </c>
      <c r="K3078" s="44">
        <f>IFERROR(_xll.qlIndexFixing(Index3M,H3078,TRUE,_xll.ohTrigger(RecalcTrigger,Trigger3M)),NA())</f>
        <v>1.2628164280076959E-2</v>
      </c>
      <c r="L3078" s="44">
        <f>IFERROR(_xll.qlIndexFixing(Index6M,$H3078,TRUE,_xll.ohTrigger(RecalcTrigger,Trigger6M)),NA())</f>
        <v>1.192431614868426E-2</v>
      </c>
      <c r="M3078" s="183">
        <f>IFERROR(_xll.qlIndexFixing(Index1Y,$H3078,TRUE,_xll.ohTrigger(RecalcTrigger,Trigger1Y)),NA())</f>
        <v>1.3147091073115121E-2</v>
      </c>
      <c r="N3078" s="182">
        <f>IFERROR(_xll.qlIndexFixing(ONIndex1M,I3078,TRUE,_xll.ohTrigger(RecalcTrigger,Trigger1M)),NA())</f>
        <v>1.2306157509422988E-2</v>
      </c>
      <c r="O3078" s="44">
        <f>IFERROR(_xll.qlIndexFixing(ONIndex3M,I3078,TRUE,_xll.ohTrigger(RecalcTrigger,Trigger3M)),NA())</f>
        <v>1.2569553180936666E-2</v>
      </c>
      <c r="P3078" s="44">
        <f>IFERROR(_xll.qlIndexFixing(ONIndex6M,I3078,TRUE,_xll.ohTrigger(RecalcTrigger,Trigger6M)),NA())</f>
        <v>1.1698302617162426E-2</v>
      </c>
      <c r="Q3078" s="183">
        <f>IFERROR(_xll.qlIndexFixing(ONIndex1Y,I3078,TRUE,_xll.ohTrigger(RecalcTrigger,Trigger1Y)),NA())</f>
        <v>1.2898731353017112E-2</v>
      </c>
    </row>
    <row r="3079" spans="2:17" x14ac:dyDescent="0.2">
      <c r="B3079" s="39" t="s">
        <v>42</v>
      </c>
      <c r="D3079" s="42">
        <f>_xll.qlCalendarAdvance(Calendar,$D3078,B3079,"f",FALSE)</f>
        <v>60973</v>
      </c>
      <c r="E3079" s="177">
        <f>_xll.qlInterestRateIndexValueDate(IndexON,D3079)</f>
        <v>60973</v>
      </c>
      <c r="F3079" s="193">
        <f>IFERROR(_xll.qlIndexFixing(IndexON,D3079,TRUE,_xll.ohTrigger(RecalcTrigger,TriggerON)),NA())</f>
        <v>1.2595076993200394E-2</v>
      </c>
      <c r="H3079" s="42">
        <f>_xll.qlCalendarAdvance(Calendar,$H3078,B3079,"f",FALSE)</f>
        <v>60973</v>
      </c>
      <c r="I3079" s="177">
        <f>_xll.qlInterestRateIndexValueDate(Index1M,$H3079)</f>
        <v>60975</v>
      </c>
      <c r="J3079" s="182">
        <f>IFERROR(_xll.qlIndexFixing(Index1M,$H3079,TRUE,_xll.ohTrigger(RecalcTrigger,Trigger1M)),NA())</f>
        <v>1.2329499237850594E-2</v>
      </c>
      <c r="K3079" s="44">
        <f>IFERROR(_xll.qlIndexFixing(Index3M,H3079,TRUE,_xll.ohTrigger(RecalcTrigger,Trigger3M)),NA())</f>
        <v>1.2634895988692385E-2</v>
      </c>
      <c r="L3079" s="44">
        <f>IFERROR(_xll.qlIndexFixing(Index6M,$H3079,TRUE,_xll.ohTrigger(RecalcTrigger,Trigger6M)),NA())</f>
        <v>1.1939701657941644E-2</v>
      </c>
      <c r="M3079" s="183">
        <f>IFERROR(_xll.qlIndexFixing(Index1Y,$H3079,TRUE,_xll.ohTrigger(RecalcTrigger,Trigger1Y)),NA())</f>
        <v>1.3153451467967238E-2</v>
      </c>
      <c r="N3079" s="182">
        <f>IFERROR(_xll.qlIndexFixing(ONIndex1M,I3079,TRUE,_xll.ohTrigger(RecalcTrigger,Trigger1M)),NA())</f>
        <v>1.231252413656847E-2</v>
      </c>
      <c r="O3079" s="44">
        <f>IFERROR(_xll.qlIndexFixing(ONIndex3M,I3079,TRUE,_xll.ohTrigger(RecalcTrigger,Trigger3M)),NA())</f>
        <v>1.2576315142966976E-2</v>
      </c>
      <c r="P3079" s="44">
        <f>IFERROR(_xll.qlIndexFixing(ONIndex6M,I3079,TRUE,_xll.ohTrigger(RecalcTrigger,Trigger6M)),NA())</f>
        <v>1.1713916694393589E-2</v>
      </c>
      <c r="Q3079" s="183">
        <f>IFERROR(_xll.qlIndexFixing(ONIndex1Y,I3079,TRUE,_xll.ohTrigger(RecalcTrigger,Trigger1Y)),NA())</f>
        <v>1.2905245698959789E-2</v>
      </c>
    </row>
    <row r="3080" spans="2:17" x14ac:dyDescent="0.2">
      <c r="B3080" s="39" t="s">
        <v>42</v>
      </c>
      <c r="D3080" s="42">
        <f>_xll.qlCalendarAdvance(Calendar,$D3079,B3080,"f",FALSE)</f>
        <v>60980</v>
      </c>
      <c r="E3080" s="177">
        <f>_xll.qlInterestRateIndexValueDate(IndexON,D3080)</f>
        <v>60980</v>
      </c>
      <c r="F3080" s="193">
        <f>IFERROR(_xll.qlIndexFixing(IndexON,D3080,TRUE,_xll.ohTrigger(RecalcTrigger,TriggerON)),NA())</f>
        <v>1.2600032193050836E-2</v>
      </c>
      <c r="H3080" s="42">
        <f>_xll.qlCalendarAdvance(Calendar,$H3079,B3080,"f",FALSE)</f>
        <v>60980</v>
      </c>
      <c r="I3080" s="177">
        <f>_xll.qlInterestRateIndexValueDate(Index1M,$H3080)</f>
        <v>60982</v>
      </c>
      <c r="J3080" s="182">
        <f>IFERROR(_xll.qlIndexFixing(Index1M,$H3080,TRUE,_xll.ohTrigger(RecalcTrigger,Trigger1M)),NA())</f>
        <v>1.2335851004280918E-2</v>
      </c>
      <c r="K3080" s="44">
        <f>IFERROR(_xll.qlIndexFixing(Index3M,H3080,TRUE,_xll.ohTrigger(RecalcTrigger,Trigger3M)),NA())</f>
        <v>1.2641618770224738E-2</v>
      </c>
      <c r="L3080" s="44">
        <f>IFERROR(_xll.qlIndexFixing(Index6M,$H3080,TRUE,_xll.ohTrigger(RecalcTrigger,Trigger6M)),NA())</f>
        <v>1.1955060906781452E-2</v>
      </c>
      <c r="M3080" s="183">
        <f>IFERROR(_xll.qlIndexFixing(Index1Y,$H3080,TRUE,_xll.ohTrigger(RecalcTrigger,Trigger1Y)),NA())</f>
        <v>1.3159802199778794E-2</v>
      </c>
      <c r="N3080" s="182">
        <f>IFERROR(_xll.qlIndexFixing(ONIndex1M,I3080,TRUE,_xll.ohTrigger(RecalcTrigger,Trigger1M)),NA())</f>
        <v>1.2318882619988258E-2</v>
      </c>
      <c r="O3080" s="44">
        <f>IFERROR(_xll.qlIndexFixing(ONIndex3M,I3080,TRUE,_xll.ohTrigger(RecalcTrigger,Trigger3M)),NA())</f>
        <v>1.2583068350719984E-2</v>
      </c>
      <c r="P3080" s="44">
        <f>IFERROR(_xll.qlIndexFixing(ONIndex6M,I3080,TRUE,_xll.ohTrigger(RecalcTrigger,Trigger6M)),NA())</f>
        <v>1.1729505392006345E-2</v>
      </c>
      <c r="Q3080" s="183">
        <f>IFERROR(_xll.qlIndexFixing(ONIndex1Y,I3080,TRUE,_xll.ohTrigger(RecalcTrigger,Trigger1Y)),NA())</f>
        <v>1.2911751164645935E-2</v>
      </c>
    </row>
    <row r="3081" spans="2:17" x14ac:dyDescent="0.2">
      <c r="B3081" s="39" t="s">
        <v>42</v>
      </c>
      <c r="D3081" s="42">
        <f>_xll.qlCalendarAdvance(Calendar,$D3080,B3081,"f",FALSE)</f>
        <v>60987</v>
      </c>
      <c r="E3081" s="177">
        <f>_xll.qlInterestRateIndexValueDate(IndexON,D3081)</f>
        <v>60987</v>
      </c>
      <c r="F3081" s="193">
        <f>IFERROR(_xll.qlIndexFixing(IndexON,D3081,TRUE,_xll.ohTrigger(RecalcTrigger,TriggerON)),NA())</f>
        <v>1.2604981049975095E-2</v>
      </c>
      <c r="H3081" s="42">
        <f>_xll.qlCalendarAdvance(Calendar,$H3080,B3081,"f",FALSE)</f>
        <v>60987</v>
      </c>
      <c r="I3081" s="177">
        <f>_xll.qlInterestRateIndexValueDate(Index1M,$H3081)</f>
        <v>60989</v>
      </c>
      <c r="J3081" s="182">
        <f>IFERROR(_xll.qlIndexFixing(Index1M,$H3081,TRUE,_xll.ohTrigger(RecalcTrigger,Trigger1M)),NA())</f>
        <v>1.2342194555467756E-2</v>
      </c>
      <c r="K3081" s="44">
        <f>IFERROR(_xll.qlIndexFixing(Index3M,H3081,TRUE,_xll.ohTrigger(RecalcTrigger,Trigger3M)),NA())</f>
        <v>1.2648332597574807E-2</v>
      </c>
      <c r="L3081" s="44">
        <f>IFERROR(_xll.qlIndexFixing(Index6M,$H3081,TRUE,_xll.ohTrigger(RecalcTrigger,Trigger6M)),NA())</f>
        <v>1.1970393826089299E-2</v>
      </c>
      <c r="M3081" s="183">
        <f>IFERROR(_xll.qlIndexFixing(Index1Y,$H3081,TRUE,_xll.ohTrigger(RecalcTrigger,Trigger1Y)),NA())</f>
        <v>1.3166143240643784E-2</v>
      </c>
      <c r="N3081" s="182">
        <f>IFERROR(_xll.qlIndexFixing(ONIndex1M,I3081,TRUE,_xll.ohTrigger(RecalcTrigger,Trigger1M)),NA())</f>
        <v>1.2325232934742303E-2</v>
      </c>
      <c r="O3081" s="44">
        <f>IFERROR(_xll.qlIndexFixing(ONIndex3M,I3081,TRUE,_xll.ohTrigger(RecalcTrigger,Trigger3M)),NA())</f>
        <v>1.2589812777017428E-2</v>
      </c>
      <c r="P3081" s="44">
        <f>IFERROR(_xll.qlIndexFixing(ONIndex6M,I3081,TRUE,_xll.ohTrigger(RecalcTrigger,Trigger6M)),NA())</f>
        <v>1.1745068641895173E-2</v>
      </c>
      <c r="Q3081" s="183">
        <f>IFERROR(_xll.qlIndexFixing(ONIndex1Y,I3081,TRUE,_xll.ohTrigger(RecalcTrigger,Trigger1Y)),NA())</f>
        <v>1.2918247722577547E-2</v>
      </c>
    </row>
    <row r="3082" spans="2:17" x14ac:dyDescent="0.2">
      <c r="B3082" s="39" t="s">
        <v>42</v>
      </c>
      <c r="D3082" s="42">
        <f>_xll.qlCalendarAdvance(Calendar,$D3081,B3082,"f",FALSE)</f>
        <v>60994</v>
      </c>
      <c r="E3082" s="177">
        <f>_xll.qlInterestRateIndexValueDate(IndexON,D3082)</f>
        <v>60994</v>
      </c>
      <c r="F3082" s="193">
        <f>IFERROR(_xll.qlIndexFixing(IndexON,D3082,TRUE,_xll.ohTrigger(RecalcTrigger,TriggerON)),NA())</f>
        <v>1.2609923544708579E-2</v>
      </c>
      <c r="H3082" s="42">
        <f>_xll.qlCalendarAdvance(Calendar,$H3081,B3082,"f",FALSE)</f>
        <v>60994</v>
      </c>
      <c r="I3082" s="177">
        <f>_xll.qlInterestRateIndexValueDate(Index1M,$H3082)</f>
        <v>60996</v>
      </c>
      <c r="J3082" s="182">
        <f>IFERROR(_xll.qlIndexFixing(Index1M,$H3082,TRUE,_xll.ohTrigger(RecalcTrigger,Trigger1M)),NA())</f>
        <v>1.2348529866273716E-2</v>
      </c>
      <c r="K3082" s="44">
        <f>IFERROR(_xll.qlIndexFixing(Index3M,H3082,TRUE,_xll.ohTrigger(RecalcTrigger,Trigger3M)),NA())</f>
        <v>1.265503744364338E-2</v>
      </c>
      <c r="L3082" s="44">
        <f>IFERROR(_xll.qlIndexFixing(Index6M,$H3082,TRUE,_xll.ohTrigger(RecalcTrigger,Trigger6M)),NA())</f>
        <v>1.1985700346749482E-2</v>
      </c>
      <c r="M3082" s="183">
        <f>IFERROR(_xll.qlIndexFixing(Index1Y,$H3082,TRUE,_xll.ohTrigger(RecalcTrigger,Trigger1Y)),NA())</f>
        <v>1.3172474562655764E-2</v>
      </c>
      <c r="N3082" s="182">
        <f>IFERROR(_xll.qlIndexFixing(ONIndex1M,I3082,TRUE,_xll.ohTrigger(RecalcTrigger,Trigger1M)),NA())</f>
        <v>1.2331575055490873E-2</v>
      </c>
      <c r="O3082" s="44">
        <f>IFERROR(_xll.qlIndexFixing(ONIndex3M,I3082,TRUE,_xll.ohTrigger(RecalcTrigger,Trigger3M)),NA())</f>
        <v>1.2596548395000795E-2</v>
      </c>
      <c r="P3082" s="44">
        <f>IFERROR(_xll.qlIndexFixing(ONIndex6M,I3082,TRUE,_xll.ohTrigger(RecalcTrigger,Trigger6M)),NA())</f>
        <v>1.1760606376034488E-2</v>
      </c>
      <c r="Q3082" s="183">
        <f>IFERROR(_xll.qlIndexFixing(ONIndex1Y,I3082,TRUE,_xll.ohTrigger(RecalcTrigger,Trigger1Y)),NA())</f>
        <v>1.292473534549643E-2</v>
      </c>
    </row>
    <row r="3083" spans="2:17" x14ac:dyDescent="0.2">
      <c r="B3083" s="39" t="s">
        <v>42</v>
      </c>
      <c r="D3083" s="42">
        <f>_xll.qlCalendarAdvance(Calendar,$D3082,B3083,"f",FALSE)</f>
        <v>61001</v>
      </c>
      <c r="E3083" s="177">
        <f>_xll.qlInterestRateIndexValueDate(IndexON,D3083)</f>
        <v>61001</v>
      </c>
      <c r="F3083" s="193">
        <f>IFERROR(_xll.qlIndexFixing(IndexON,D3083,TRUE,_xll.ohTrigger(RecalcTrigger,TriggerON)),NA())</f>
        <v>1.2614859657507083E-2</v>
      </c>
      <c r="H3083" s="42">
        <f>_xll.qlCalendarAdvance(Calendar,$H3082,B3083,"f",FALSE)</f>
        <v>61001</v>
      </c>
      <c r="I3083" s="177">
        <f>_xll.qlInterestRateIndexValueDate(Index1M,$H3083)</f>
        <v>61003</v>
      </c>
      <c r="J3083" s="182">
        <f>IFERROR(_xll.qlIndexFixing(Index1M,$H3083,TRUE,_xll.ohTrigger(RecalcTrigger,Trigger1M)),NA())</f>
        <v>1.2354856911581391E-2</v>
      </c>
      <c r="K3083" s="44">
        <f>IFERROR(_xll.qlIndexFixing(Index3M,H3083,TRUE,_xll.ohTrigger(RecalcTrigger,Trigger3M)),NA())</f>
        <v>1.2661733281332133E-2</v>
      </c>
      <c r="L3083" s="44">
        <f>IFERROR(_xll.qlIndexFixing(Index6M,$H3083,TRUE,_xll.ohTrigger(RecalcTrigger,Trigger6M)),NA())</f>
        <v>1.1999698481217465E-2</v>
      </c>
      <c r="M3083" s="183">
        <f>IFERROR(_xll.qlIndexFixing(Index1Y,$H3083,TRUE,_xll.ohTrigger(RecalcTrigger,Trigger1Y)),NA())</f>
        <v>1.3178796137907196E-2</v>
      </c>
      <c r="N3083" s="182">
        <f>IFERROR(_xll.qlIndexFixing(ONIndex1M,I3083,TRUE,_xll.ohTrigger(RecalcTrigger,Trigger1M)),NA())</f>
        <v>1.2337908957373855E-2</v>
      </c>
      <c r="O3083" s="44">
        <f>IFERROR(_xll.qlIndexFixing(ONIndex3M,I3083,TRUE,_xll.ohTrigger(RecalcTrigger,Trigger3M)),NA())</f>
        <v>1.2603275177811568E-2</v>
      </c>
      <c r="P3083" s="44">
        <f>IFERROR(_xll.qlIndexFixing(ONIndex6M,I3083,TRUE,_xll.ohTrigger(RecalcTrigger,Trigger6M)),NA())</f>
        <v>1.1776118526238832E-2</v>
      </c>
      <c r="Q3083" s="183">
        <f>IFERROR(_xll.qlIndexFixing(ONIndex1Y,I3083,TRUE,_xll.ohTrigger(RecalcTrigger,Trigger1Y)),NA())</f>
        <v>1.2931214006064451E-2</v>
      </c>
    </row>
    <row r="3084" spans="2:17" x14ac:dyDescent="0.2">
      <c r="B3084" s="39" t="s">
        <v>42</v>
      </c>
      <c r="D3084" s="42">
        <f>_xll.qlCalendarAdvance(Calendar,$D3083,B3084,"f",FALSE)</f>
        <v>61008</v>
      </c>
      <c r="E3084" s="177">
        <f>_xll.qlInterestRateIndexValueDate(IndexON,D3084)</f>
        <v>61008</v>
      </c>
      <c r="F3084" s="193">
        <f>IFERROR(_xll.qlIndexFixing(IndexON,D3084,TRUE,_xll.ohTrigger(RecalcTrigger,TriggerON)),NA())</f>
        <v>1.2619789368706336E-2</v>
      </c>
      <c r="H3084" s="42">
        <f>_xll.qlCalendarAdvance(Calendar,$H3083,B3084,"f",FALSE)</f>
        <v>61008</v>
      </c>
      <c r="I3084" s="177">
        <f>_xll.qlInterestRateIndexValueDate(Index1M,$H3084)</f>
        <v>61010</v>
      </c>
      <c r="J3084" s="182">
        <f>IFERROR(_xll.qlIndexFixing(Index1M,$H3084,TRUE,_xll.ohTrigger(RecalcTrigger,Trigger1M)),NA())</f>
        <v>1.2361175666253388E-2</v>
      </c>
      <c r="K3084" s="44">
        <f>IFERROR(_xll.qlIndexFixing(Index3M,H3084,TRUE,_xll.ohTrigger(RecalcTrigger,Trigger3M)),NA())</f>
        <v>1.2668420083540077E-2</v>
      </c>
      <c r="L3084" s="44">
        <f>IFERROR(_xll.qlIndexFixing(Index6M,$H3084,TRUE,_xll.ohTrigger(RecalcTrigger,Trigger6M)),NA())</f>
        <v>1.2014953408938938E-2</v>
      </c>
      <c r="M3084" s="183">
        <f>IFERROR(_xll.qlIndexFixing(Index1Y,$H3084,TRUE,_xll.ohTrigger(RecalcTrigger,Trigger1Y)),NA())</f>
        <v>1.31851079384901E-2</v>
      </c>
      <c r="N3084" s="182">
        <f>IFERROR(_xll.qlIndexFixing(ONIndex1M,I3084,TRUE,_xll.ohTrigger(RecalcTrigger,Trigger1M)),NA())</f>
        <v>1.2344234615211391E-2</v>
      </c>
      <c r="O3084" s="44">
        <f>IFERROR(_xll.qlIndexFixing(ONIndex3M,I3084,TRUE,_xll.ohTrigger(RecalcTrigger,Trigger3M)),NA())</f>
        <v>1.2609993098351424E-2</v>
      </c>
      <c r="P3084" s="44">
        <f>IFERROR(_xll.qlIndexFixing(ONIndex6M,I3084,TRUE,_xll.ohTrigger(RecalcTrigger,Trigger6M)),NA())</f>
        <v>1.1791605024402685E-2</v>
      </c>
      <c r="Q3084" s="183">
        <f>IFERROR(_xll.qlIndexFixing(ONIndex1Y,I3084,TRUE,_xll.ohTrigger(RecalcTrigger,Trigger1Y)),NA())</f>
        <v>1.2937683676863543E-2</v>
      </c>
    </row>
    <row r="3085" spans="2:17" x14ac:dyDescent="0.2">
      <c r="B3085" s="39" t="s">
        <v>42</v>
      </c>
      <c r="D3085" s="42">
        <f>_xll.qlCalendarAdvance(Calendar,$D3084,B3085,"f",FALSE)</f>
        <v>61015</v>
      </c>
      <c r="E3085" s="177">
        <f>_xll.qlInterestRateIndexValueDate(IndexON,D3085)</f>
        <v>61015</v>
      </c>
      <c r="F3085" s="193">
        <f>IFERROR(_xll.qlIndexFixing(IndexON,D3085,TRUE,_xll.ohTrigger(RecalcTrigger,TriggerON)),NA())</f>
        <v>1.2624712659121684E-2</v>
      </c>
      <c r="H3085" s="42">
        <f>_xll.qlCalendarAdvance(Calendar,$H3084,B3085,"f",FALSE)</f>
        <v>61015</v>
      </c>
      <c r="I3085" s="177">
        <f>_xll.qlInterestRateIndexValueDate(Index1M,$H3085)</f>
        <v>61017</v>
      </c>
      <c r="J3085" s="182">
        <f>IFERROR(_xll.qlIndexFixing(Index1M,$H3085,TRUE,_xll.ohTrigger(RecalcTrigger,Trigger1M)),NA())</f>
        <v>1.2367486105162306E-2</v>
      </c>
      <c r="K3085" s="44">
        <f>IFERROR(_xll.qlIndexFixing(Index3M,H3085,TRUE,_xll.ohTrigger(RecalcTrigger,Trigger3M)),NA())</f>
        <v>1.2675097823170667E-2</v>
      </c>
      <c r="L3085" s="44">
        <f>IFERROR(_xll.qlIndexFixing(Index6M,$H3085,TRUE,_xll.ohTrigger(RecalcTrigger,Trigger6M)),NA())</f>
        <v>1.2030181735842067E-2</v>
      </c>
      <c r="M3085" s="183">
        <f>IFERROR(_xll.qlIndexFixing(Index1Y,$H3085,TRUE,_xll.ohTrigger(RecalcTrigger,Trigger1Y)),NA())</f>
        <v>1.3191409936496938E-2</v>
      </c>
      <c r="N3085" s="182">
        <f>IFERROR(_xll.qlIndexFixing(ONIndex1M,I3085,TRUE,_xll.ohTrigger(RecalcTrigger,Trigger1M)),NA())</f>
        <v>1.2350552003903559E-2</v>
      </c>
      <c r="O3085" s="44">
        <f>IFERROR(_xll.qlIndexFixing(ONIndex3M,I3085,TRUE,_xll.ohTrigger(RecalcTrigger,Trigger3M)),NA())</f>
        <v>1.2616702129681912E-2</v>
      </c>
      <c r="P3085" s="44">
        <f>IFERROR(_xll.qlIndexFixing(ONIndex6M,I3085,TRUE,_xll.ohTrigger(RecalcTrigger,Trigger6M)),NA())</f>
        <v>1.180706580250046E-2</v>
      </c>
      <c r="Q3085" s="183">
        <f>IFERROR(_xll.qlIndexFixing(ONIndex1Y,I3085,TRUE,_xll.ohTrigger(RecalcTrigger,Trigger1Y)),NA())</f>
        <v>1.2944144330555574E-2</v>
      </c>
    </row>
    <row r="3086" spans="2:17" x14ac:dyDescent="0.2">
      <c r="B3086" s="39" t="s">
        <v>42</v>
      </c>
      <c r="D3086" s="42">
        <f>_xll.qlCalendarAdvance(Calendar,$D3085,B3086,"f",FALSE)</f>
        <v>61022</v>
      </c>
      <c r="E3086" s="177">
        <f>_xll.qlInterestRateIndexValueDate(IndexON,D3086)</f>
        <v>61022</v>
      </c>
      <c r="F3086" s="193">
        <f>IFERROR(_xll.qlIndexFixing(IndexON,D3086,TRUE,_xll.ohTrigger(RecalcTrigger,TriggerON)),NA())</f>
        <v>1.2629629509088858E-2</v>
      </c>
      <c r="H3086" s="42">
        <f>_xll.qlCalendarAdvance(Calendar,$H3085,B3086,"f",FALSE)</f>
        <v>61022</v>
      </c>
      <c r="I3086" s="177">
        <f>_xll.qlInterestRateIndexValueDate(Index1M,$H3086)</f>
        <v>61024</v>
      </c>
      <c r="J3086" s="182">
        <f>IFERROR(_xll.qlIndexFixing(Index1M,$H3086,TRUE,_xll.ohTrigger(RecalcTrigger,Trigger1M)),NA())</f>
        <v>1.2373788203183245E-2</v>
      </c>
      <c r="K3086" s="44">
        <f>IFERROR(_xll.qlIndexFixing(Index3M,H3086,TRUE,_xll.ohTrigger(RecalcTrigger,Trigger3M)),NA())</f>
        <v>1.2681766473123801E-2</v>
      </c>
      <c r="L3086" s="44">
        <f>IFERROR(_xll.qlIndexFixing(Index6M,$H3086,TRUE,_xll.ohTrigger(RecalcTrigger,Trigger6M)),NA())</f>
        <v>1.2045383392812194E-2</v>
      </c>
      <c r="M3086" s="183">
        <f>IFERROR(_xll.qlIndexFixing(Index1Y,$H3086,TRUE,_xll.ohTrigger(RecalcTrigger,Trigger1Y)),NA())</f>
        <v>1.3197702104018858E-2</v>
      </c>
      <c r="N3086" s="182">
        <f>IFERROR(_xll.qlIndexFixing(ONIndex1M,I3086,TRUE,_xll.ohTrigger(RecalcTrigger,Trigger1M)),NA())</f>
        <v>1.2356861098350436E-2</v>
      </c>
      <c r="O3086" s="44">
        <f>IFERROR(_xll.qlIndexFixing(ONIndex3M,I3086,TRUE,_xll.ohTrigger(RecalcTrigger,Trigger3M)),NA())</f>
        <v>1.2623402244784643E-2</v>
      </c>
      <c r="P3086" s="44">
        <f>IFERROR(_xll.qlIndexFixing(ONIndex6M,I3086,TRUE,_xll.ohTrigger(RecalcTrigger,Trigger6M)),NA())</f>
        <v>1.1822500792266766E-2</v>
      </c>
      <c r="Q3086" s="183">
        <f>IFERROR(_xll.qlIndexFixing(ONIndex1Y,I3086,TRUE,_xll.ohTrigger(RecalcTrigger,Trigger1Y)),NA())</f>
        <v>1.2950595939722476E-2</v>
      </c>
    </row>
    <row r="3087" spans="2:17" x14ac:dyDescent="0.2">
      <c r="B3087" s="39" t="s">
        <v>42</v>
      </c>
      <c r="D3087" s="42">
        <f>_xll.qlCalendarAdvance(Calendar,$D3086,B3087,"f",FALSE)</f>
        <v>61029</v>
      </c>
      <c r="E3087" s="177">
        <f>_xll.qlInterestRateIndexValueDate(IndexON,D3087)</f>
        <v>61029</v>
      </c>
      <c r="F3087" s="193">
        <f>IFERROR(_xll.qlIndexFixing(IndexON,D3087,TRUE,_xll.ohTrigger(RecalcTrigger,TriggerON)),NA())</f>
        <v>1.263453989886365E-2</v>
      </c>
      <c r="H3087" s="42">
        <f>_xll.qlCalendarAdvance(Calendar,$H3086,B3087,"f",FALSE)</f>
        <v>61029</v>
      </c>
      <c r="I3087" s="177">
        <f>_xll.qlInterestRateIndexValueDate(Index1M,$H3087)</f>
        <v>61031</v>
      </c>
      <c r="J3087" s="182">
        <f>IFERROR(_xll.qlIndexFixing(Index1M,$H3087,TRUE,_xll.ohTrigger(RecalcTrigger,Trigger1M)),NA())</f>
        <v>1.2377435410758482E-2</v>
      </c>
      <c r="K3087" s="44">
        <f>IFERROR(_xll.qlIndexFixing(Index3M,H3087,TRUE,_xll.ohTrigger(RecalcTrigger,Trigger3M)),NA())</f>
        <v>1.268772867105028E-2</v>
      </c>
      <c r="L3087" s="44">
        <f>IFERROR(_xll.qlIndexFixing(Index6M,$H3087,TRUE,_xll.ohTrigger(RecalcTrigger,Trigger6M)),NA())</f>
        <v>1.2060558310735102E-2</v>
      </c>
      <c r="M3087" s="183">
        <f>IFERROR(_xll.qlIndexFixing(Index1Y,$H3087,TRUE,_xll.ohTrigger(RecalcTrigger,Trigger1Y)),NA())</f>
        <v>1.3203984413147005E-2</v>
      </c>
      <c r="N3087" s="182">
        <f>IFERROR(_xll.qlIndexFixing(ONIndex1M,I3087,TRUE,_xll.ohTrigger(RecalcTrigger,Trigger1M)),NA())</f>
        <v>1.2363161873532036E-2</v>
      </c>
      <c r="O3087" s="44">
        <f>IFERROR(_xll.qlIndexFixing(ONIndex3M,I3087,TRUE,_xll.ohTrigger(RecalcTrigger,Trigger3M)),NA())</f>
        <v>1.2630093416801103E-2</v>
      </c>
      <c r="P3087" s="44">
        <f>IFERROR(_xll.qlIndexFixing(ONIndex6M,I3087,TRUE,_xll.ohTrigger(RecalcTrigger,Trigger6M)),NA())</f>
        <v>1.1837909925915824E-2</v>
      </c>
      <c r="Q3087" s="183">
        <f>IFERROR(_xll.qlIndexFixing(ONIndex1Y,I3087,TRUE,_xll.ohTrigger(RecalcTrigger,Trigger1Y)),NA())</f>
        <v>1.2957038477185989E-2</v>
      </c>
    </row>
    <row r="3088" spans="2:17" x14ac:dyDescent="0.2">
      <c r="B3088" s="39" t="s">
        <v>42</v>
      </c>
      <c r="D3088" s="42">
        <f>_xll.qlCalendarAdvance(Calendar,$D3087,B3088,"f",FALSE)</f>
        <v>61036</v>
      </c>
      <c r="E3088" s="177">
        <f>_xll.qlInterestRateIndexValueDate(IndexON,D3088)</f>
        <v>61036</v>
      </c>
      <c r="F3088" s="193">
        <f>IFERROR(_xll.qlIndexFixing(IndexON,D3088,TRUE,_xll.ohTrigger(RecalcTrigger,TriggerON)),NA())</f>
        <v>1.2639443809181472E-2</v>
      </c>
      <c r="H3088" s="42">
        <f>_xll.qlCalendarAdvance(Calendar,$H3087,B3088,"f",FALSE)</f>
        <v>61036</v>
      </c>
      <c r="I3088" s="177">
        <f>_xll.qlInterestRateIndexValueDate(Index1M,$H3088)</f>
        <v>61038</v>
      </c>
      <c r="J3088" s="182">
        <f>IFERROR(_xll.qlIndexFixing(Index1M,$H3088,TRUE,_xll.ohTrigger(RecalcTrigger,Trigger1M)),NA())</f>
        <v>1.2383722292290995E-2</v>
      </c>
      <c r="K3088" s="44">
        <f>IFERROR(_xll.qlIndexFixing(Index3M,H3088,TRUE,_xll.ohTrigger(RecalcTrigger,Trigger3M)),NA())</f>
        <v>1.2694379484402912E-2</v>
      </c>
      <c r="L3088" s="44">
        <f>IFERROR(_xll.qlIndexFixing(Index6M,$H3088,TRUE,_xll.ohTrigger(RecalcTrigger,Trigger6M)),NA())</f>
        <v>1.2075706420495689E-2</v>
      </c>
      <c r="M3088" s="183">
        <f>IFERROR(_xll.qlIndexFixing(Index1Y,$H3088,TRUE,_xll.ohTrigger(RecalcTrigger,Trigger1Y)),NA())</f>
        <v>1.3210256835972526E-2</v>
      </c>
      <c r="N3088" s="182">
        <f>IFERROR(_xll.qlIndexFixing(ONIndex1M,I3088,TRUE,_xll.ohTrigger(RecalcTrigger,Trigger1M)),NA())</f>
        <v>1.2369454304348437E-2</v>
      </c>
      <c r="O3088" s="44">
        <f>IFERROR(_xll.qlIndexFixing(ONIndex3M,I3088,TRUE,_xll.ohTrigger(RecalcTrigger,Trigger3M)),NA())</f>
        <v>1.2636775618632967E-2</v>
      </c>
      <c r="P3088" s="44">
        <f>IFERROR(_xll.qlIndexFixing(ONIndex6M,I3088,TRUE,_xll.ohTrigger(RecalcTrigger,Trigger6M)),NA())</f>
        <v>1.1853293135102305E-2</v>
      </c>
      <c r="Q3088" s="183">
        <f>IFERROR(_xll.qlIndexFixing(ONIndex1Y,I3088,TRUE,_xll.ohTrigger(RecalcTrigger,Trigger1Y)),NA())</f>
        <v>1.2963471915368174E-2</v>
      </c>
    </row>
    <row r="3089" spans="2:17" x14ac:dyDescent="0.2">
      <c r="B3089" s="39" t="s">
        <v>42</v>
      </c>
      <c r="D3089" s="42">
        <f>_xll.qlCalendarAdvance(Calendar,$D3088,B3089,"f",FALSE)</f>
        <v>61043</v>
      </c>
      <c r="E3089" s="177">
        <f>_xll.qlInterestRateIndexValueDate(IndexON,D3089)</f>
        <v>61043</v>
      </c>
      <c r="F3089" s="193">
        <f>IFERROR(_xll.qlIndexFixing(IndexON,D3089,TRUE,_xll.ohTrigger(RecalcTrigger,TriggerON)),NA())</f>
        <v>1.2644341220617861E-2</v>
      </c>
      <c r="H3089" s="42">
        <f>_xll.qlCalendarAdvance(Calendar,$H3088,B3089,"f",FALSE)</f>
        <v>61043</v>
      </c>
      <c r="I3089" s="177">
        <f>_xll.qlInterestRateIndexValueDate(Index1M,$H3089)</f>
        <v>61045</v>
      </c>
      <c r="J3089" s="182">
        <f>IFERROR(_xll.qlIndexFixing(Index1M,$H3089,TRUE,_xll.ohTrigger(RecalcTrigger,Trigger1M)),NA())</f>
        <v>1.23900007654438E-2</v>
      </c>
      <c r="K3089" s="44">
        <f>IFERROR(_xll.qlIndexFixing(Index3M,H3089,TRUE,_xll.ohTrigger(RecalcTrigger,Trigger3M)),NA())</f>
        <v>1.2701021128917273E-2</v>
      </c>
      <c r="L3089" s="44">
        <f>IFERROR(_xll.qlIndexFixing(Index6M,$H3089,TRUE,_xll.ohTrigger(RecalcTrigger,Trigger6M)),NA())</f>
        <v>1.2090827652975764E-2</v>
      </c>
      <c r="M3089" s="183">
        <f>IFERROR(_xll.qlIndexFixing(Index1Y,$H3089,TRUE,_xll.ohTrigger(RecalcTrigger,Trigger1Y)),NA())</f>
        <v>1.3216519344585034E-2</v>
      </c>
      <c r="N3089" s="182">
        <f>IFERROR(_xll.qlIndexFixing(ONIndex1M,I3089,TRUE,_xll.ohTrigger(RecalcTrigger,Trigger1M)),NA())</f>
        <v>1.2375738365619782E-2</v>
      </c>
      <c r="O3089" s="44">
        <f>IFERROR(_xll.qlIndexFixing(ONIndex3M,I3089,TRUE,_xll.ohTrigger(RecalcTrigger,Trigger3M)),NA())</f>
        <v>1.2643448823341785E-2</v>
      </c>
      <c r="P3089" s="44">
        <f>IFERROR(_xll.qlIndexFixing(ONIndex6M,I3089,TRUE,_xll.ohTrigger(RecalcTrigger,Trigger6M)),NA())</f>
        <v>1.1868650351640753E-2</v>
      </c>
      <c r="Q3089" s="183">
        <f>IFERROR(_xll.qlIndexFixing(ONIndex1Y,I3089,TRUE,_xll.ohTrigger(RecalcTrigger,Trigger1Y)),NA())</f>
        <v>1.2969896227090771E-2</v>
      </c>
    </row>
    <row r="3090" spans="2:17" x14ac:dyDescent="0.2">
      <c r="B3090" s="39" t="s">
        <v>42</v>
      </c>
      <c r="D3090" s="42">
        <f>_xll.qlCalendarAdvance(Calendar,$D3089,B3090,"f",FALSE)</f>
        <v>61050</v>
      </c>
      <c r="E3090" s="177">
        <f>_xll.qlInterestRateIndexValueDate(IndexON,D3090)</f>
        <v>61050</v>
      </c>
      <c r="F3090" s="193">
        <f>IFERROR(_xll.qlIndexFixing(IndexON,D3090,TRUE,_xll.ohTrigger(RecalcTrigger,TriggerON)),NA())</f>
        <v>1.2649232113268738E-2</v>
      </c>
      <c r="H3090" s="42">
        <f>_xll.qlCalendarAdvance(Calendar,$H3089,B3090,"f",FALSE)</f>
        <v>61050</v>
      </c>
      <c r="I3090" s="177">
        <f>_xll.qlInterestRateIndexValueDate(Index1M,$H3090)</f>
        <v>61052</v>
      </c>
      <c r="J3090" s="182">
        <f>IFERROR(_xll.qlIndexFixing(Index1M,$H3090,TRUE,_xll.ohTrigger(RecalcTrigger,Trigger1M)),NA())</f>
        <v>1.2396270805096992E-2</v>
      </c>
      <c r="K3090" s="44">
        <f>IFERROR(_xll.qlIndexFixing(Index3M,H3090,TRUE,_xll.ohTrigger(RecalcTrigger,Trigger3M)),NA())</f>
        <v>1.2707653577490546E-2</v>
      </c>
      <c r="L3090" s="44">
        <f>IFERROR(_xll.qlIndexFixing(Index6M,$H3090,TRUE,_xll.ohTrigger(RecalcTrigger,Trigger6M)),NA())</f>
        <v>1.2105921939058462E-2</v>
      </c>
      <c r="M3090" s="183">
        <f>IFERROR(_xll.qlIndexFixing(Index1Y,$H3090,TRUE,_xll.ohTrigger(RecalcTrigger,Trigger1Y)),NA())</f>
        <v>1.3222771911074802E-2</v>
      </c>
      <c r="N3090" s="182">
        <f>IFERROR(_xll.qlIndexFixing(ONIndex1M,I3090,TRUE,_xll.ohTrigger(RecalcTrigger,Trigger1M)),NA())</f>
        <v>1.2382014032326083E-2</v>
      </c>
      <c r="O3090" s="44">
        <f>IFERROR(_xll.qlIndexFixing(ONIndex3M,I3090,TRUE,_xll.ohTrigger(RecalcTrigger,Trigger3M)),NA())</f>
        <v>1.2650113004069041E-2</v>
      </c>
      <c r="P3090" s="44">
        <f>IFERROR(_xll.qlIndexFixing(ONIndex6M,I3090,TRUE,_xll.ohTrigger(RecalcTrigger,Trigger6M)),NA())</f>
        <v>1.1883981507745389E-2</v>
      </c>
      <c r="Q3090" s="183">
        <f>IFERROR(_xll.qlIndexFixing(ONIndex1Y,I3090,TRUE,_xll.ohTrigger(RecalcTrigger,Trigger1Y)),NA())</f>
        <v>1.2976311384855777E-2</v>
      </c>
    </row>
    <row r="3091" spans="2:17" x14ac:dyDescent="0.2">
      <c r="B3091" s="39" t="s">
        <v>42</v>
      </c>
      <c r="D3091" s="42">
        <f>_xll.qlCalendarAdvance(Calendar,$D3090,B3091,"f",FALSE)</f>
        <v>61057</v>
      </c>
      <c r="E3091" s="177">
        <f>_xll.qlInterestRateIndexValueDate(IndexON,D3091)</f>
        <v>61057</v>
      </c>
      <c r="F3091" s="193">
        <f>IFERROR(_xll.qlIndexFixing(IndexON,D3091,TRUE,_xll.ohTrigger(RecalcTrigger,TriggerON)),NA())</f>
        <v>1.2654116467789578E-2</v>
      </c>
      <c r="H3091" s="42">
        <f>_xll.qlCalendarAdvance(Calendar,$H3090,B3091,"f",FALSE)</f>
        <v>61057</v>
      </c>
      <c r="I3091" s="177">
        <f>_xll.qlInterestRateIndexValueDate(Index1M,$H3091)</f>
        <v>61059</v>
      </c>
      <c r="J3091" s="182">
        <f>IFERROR(_xll.qlIndexFixing(Index1M,$H3091,TRUE,_xll.ohTrigger(RecalcTrigger,Trigger1M)),NA())</f>
        <v>1.2405832723236608E-2</v>
      </c>
      <c r="K3091" s="44">
        <f>IFERROR(_xll.qlIndexFixing(Index3M,H3091,TRUE,_xll.ohTrigger(RecalcTrigger,Trigger3M)),NA())</f>
        <v>1.2716363606510465E-2</v>
      </c>
      <c r="L3091" s="44">
        <f>IFERROR(_xll.qlIndexFixing(Index6M,$H3091,TRUE,_xll.ohTrigger(RecalcTrigger,Trigger6M)),NA())</f>
        <v>1.2127340492679483E-2</v>
      </c>
      <c r="M3091" s="183">
        <f>IFERROR(_xll.qlIndexFixing(Index1Y,$H3091,TRUE,_xll.ohTrigger(RecalcTrigger,Trigger1Y)),NA())</f>
        <v>1.3231058255372337E-2</v>
      </c>
      <c r="N3091" s="182">
        <f>IFERROR(_xll.qlIndexFixing(ONIndex1M,I3091,TRUE,_xll.ohTrigger(RecalcTrigger,Trigger1M)),NA())</f>
        <v>1.2388281279447355E-2</v>
      </c>
      <c r="O3091" s="44">
        <f>IFERROR(_xll.qlIndexFixing(ONIndex3M,I3091,TRUE,_xll.ohTrigger(RecalcTrigger,Trigger3M)),NA())</f>
        <v>1.2656768133716412E-2</v>
      </c>
      <c r="P3091" s="44">
        <f>IFERROR(_xll.qlIndexFixing(ONIndex6M,I3091,TRUE,_xll.ohTrigger(RecalcTrigger,Trigger6M)),NA())</f>
        <v>1.1899286535230758E-2</v>
      </c>
      <c r="Q3091" s="183">
        <f>IFERROR(_xll.qlIndexFixing(ONIndex1Y,I3091,TRUE,_xll.ohTrigger(RecalcTrigger,Trigger1Y)),NA())</f>
        <v>1.2982717361404994E-2</v>
      </c>
    </row>
    <row r="3092" spans="2:17" x14ac:dyDescent="0.2">
      <c r="B3092" s="39" t="s">
        <v>42</v>
      </c>
      <c r="D3092" s="42">
        <f>_xll.qlCalendarAdvance(Calendar,$D3091,B3092,"f",FALSE)</f>
        <v>61064</v>
      </c>
      <c r="E3092" s="177">
        <f>_xll.qlInterestRateIndexValueDate(IndexON,D3092)</f>
        <v>61064</v>
      </c>
      <c r="F3092" s="193">
        <f>IFERROR(_xll.qlIndexFixing(IndexON,D3092,TRUE,_xll.ohTrigger(RecalcTrigger,TriggerON)),NA())</f>
        <v>1.2658994264755918E-2</v>
      </c>
      <c r="H3092" s="42">
        <f>_xll.qlCalendarAdvance(Calendar,$H3091,B3092,"f",FALSE)</f>
        <v>61064</v>
      </c>
      <c r="I3092" s="177">
        <f>_xll.qlInterestRateIndexValueDate(Index1M,$H3092)</f>
        <v>61066</v>
      </c>
      <c r="J3092" s="182">
        <f>IFERROR(_xll.qlIndexFixing(Index1M,$H3092,TRUE,_xll.ohTrigger(RecalcTrigger,Trigger1M)),NA())</f>
        <v>1.2411424225367007E-2</v>
      </c>
      <c r="K3092" s="44">
        <f>IFERROR(_xll.qlIndexFixing(Index3M,H3092,TRUE,_xll.ohTrigger(RecalcTrigger,Trigger3M)),NA())</f>
        <v>1.2722976283467776E-2</v>
      </c>
      <c r="L3092" s="44">
        <f>IFERROR(_xll.qlIndexFixing(Index6M,$H3092,TRUE,_xll.ohTrigger(RecalcTrigger,Trigger6M)),NA())</f>
        <v>1.2142373407077949E-2</v>
      </c>
      <c r="M3092" s="183">
        <f>IFERROR(_xll.qlIndexFixing(Index1Y,$H3092,TRUE,_xll.ohTrigger(RecalcTrigger,Trigger1Y)),NA())</f>
        <v>1.3237289338428822E-2</v>
      </c>
      <c r="N3092" s="182">
        <f>IFERROR(_xll.qlIndexFixing(ONIndex1M,I3092,TRUE,_xll.ohTrigger(RecalcTrigger,Trigger1M)),NA())</f>
        <v>1.2394540081723804E-2</v>
      </c>
      <c r="O3092" s="44">
        <f>IFERROR(_xll.qlIndexFixing(ONIndex3M,I3092,TRUE,_xll.ohTrigger(RecalcTrigger,Trigger3M)),NA())</f>
        <v>1.2663414185345445E-2</v>
      </c>
      <c r="P3092" s="44">
        <f>IFERROR(_xll.qlIndexFixing(ONIndex6M,I3092,TRUE,_xll.ohTrigger(RecalcTrigger,Trigger6M)),NA())</f>
        <v>1.1914565365751528E-2</v>
      </c>
      <c r="Q3092" s="183">
        <f>IFERROR(_xll.qlIndexFixing(ONIndex1Y,I3092,TRUE,_xll.ohTrigger(RecalcTrigger,Trigger1Y)),NA())</f>
        <v>1.2989114129400292E-2</v>
      </c>
    </row>
    <row r="3093" spans="2:17" x14ac:dyDescent="0.2">
      <c r="B3093" s="39" t="s">
        <v>42</v>
      </c>
      <c r="D3093" s="42">
        <f>_xll.qlCalendarAdvance(Calendar,$D3092,B3093,"f",FALSE)</f>
        <v>61071</v>
      </c>
      <c r="E3093" s="177">
        <f>_xll.qlInterestRateIndexValueDate(IndexON,D3093)</f>
        <v>61071</v>
      </c>
      <c r="F3093" s="193">
        <f>IFERROR(_xll.qlIndexFixing(IndexON,D3093,TRUE,_xll.ohTrigger(RecalcTrigger,TriggerON)),NA())</f>
        <v>1.2663865484503489E-2</v>
      </c>
      <c r="H3093" s="42">
        <f>_xll.qlCalendarAdvance(Calendar,$H3092,B3093,"f",FALSE)</f>
        <v>61071</v>
      </c>
      <c r="I3093" s="177">
        <f>_xll.qlInterestRateIndexValueDate(Index1M,$H3093)</f>
        <v>61073</v>
      </c>
      <c r="J3093" s="182">
        <f>IFERROR(_xll.qlIndexFixing(Index1M,$H3093,TRUE,_xll.ohTrigger(RecalcTrigger,Trigger1M)),NA())</f>
        <v>1.2417667233542429E-2</v>
      </c>
      <c r="K3093" s="44">
        <f>IFERROR(_xll.qlIndexFixing(Index3M,H3093,TRUE,_xll.ohTrigger(RecalcTrigger,Trigger3M)),NA())</f>
        <v>1.2729579676763423E-2</v>
      </c>
      <c r="L3093" s="44">
        <f>IFERROR(_xll.qlIndexFixing(Index6M,$H3093,TRUE,_xll.ohTrigger(RecalcTrigger,Trigger6M)),NA())</f>
        <v>1.2157379141576795E-2</v>
      </c>
      <c r="M3093" s="183">
        <f>IFERROR(_xll.qlIndexFixing(Index1Y,$H3093,TRUE,_xll.ohTrigger(RecalcTrigger,Trigger1Y)),NA())</f>
        <v>1.3243510388867745E-2</v>
      </c>
      <c r="N3093" s="182">
        <f>IFERROR(_xll.qlIndexFixing(ONIndex1M,I3093,TRUE,_xll.ohTrigger(RecalcTrigger,Trigger1M)),NA())</f>
        <v>1.2400790414215379E-2</v>
      </c>
      <c r="O3093" s="44">
        <f>IFERROR(_xll.qlIndexFixing(ONIndex3M,I3093,TRUE,_xll.ohTrigger(RecalcTrigger,Trigger3M)),NA())</f>
        <v>1.267005113201769E-2</v>
      </c>
      <c r="P3093" s="44">
        <f>IFERROR(_xll.qlIndexFixing(ONIndex6M,I3093,TRUE,_xll.ohTrigger(RecalcTrigger,Trigger6M)),NA())</f>
        <v>1.1929817931362052E-2</v>
      </c>
      <c r="Q3093" s="183">
        <f>IFERROR(_xll.qlIndexFixing(ONIndex1Y,I3093,TRUE,_xll.ohTrigger(RecalcTrigger,Trigger1Y)),NA())</f>
        <v>1.2995501661263731E-2</v>
      </c>
    </row>
    <row r="3094" spans="2:17" x14ac:dyDescent="0.2">
      <c r="B3094" s="39" t="s">
        <v>42</v>
      </c>
      <c r="D3094" s="42">
        <f>_xll.qlCalendarAdvance(Calendar,$D3093,B3094,"f",FALSE)</f>
        <v>61078</v>
      </c>
      <c r="E3094" s="177">
        <f>_xll.qlInterestRateIndexValueDate(IndexON,D3094)</f>
        <v>61078</v>
      </c>
      <c r="F3094" s="193">
        <f>IFERROR(_xll.qlIndexFixing(IndexON,D3094,TRUE,_xll.ohTrigger(RecalcTrigger,TriggerON)),NA())</f>
        <v>1.2668730107447956E-2</v>
      </c>
      <c r="H3094" s="42">
        <f>_xll.qlCalendarAdvance(Calendar,$H3093,B3094,"f",FALSE)</f>
        <v>61078</v>
      </c>
      <c r="I3094" s="177">
        <f>_xll.qlInterestRateIndexValueDate(Index1M,$H3094)</f>
        <v>61080</v>
      </c>
      <c r="J3094" s="182">
        <f>IFERROR(_xll.qlIndexFixing(Index1M,$H3094,TRUE,_xll.ohTrigger(RecalcTrigger,Trigger1M)),NA())</f>
        <v>1.2423901699785689E-2</v>
      </c>
      <c r="K3094" s="44">
        <f>IFERROR(_xll.qlIndexFixing(Index3M,H3094,TRUE,_xll.ohTrigger(RecalcTrigger,Trigger3M)),NA())</f>
        <v>1.2736173759294735E-2</v>
      </c>
      <c r="L3094" s="44">
        <f>IFERROR(_xll.qlIndexFixing(Index6M,$H3094,TRUE,_xll.ohTrigger(RecalcTrigger,Trigger6M)),NA())</f>
        <v>1.2172357627023593E-2</v>
      </c>
      <c r="M3094" s="183">
        <f>IFERROR(_xll.qlIndexFixing(Index1Y,$H3094,TRUE,_xll.ohTrigger(RecalcTrigger,Trigger1Y)),NA())</f>
        <v>1.3249721378772958E-2</v>
      </c>
      <c r="N3094" s="182">
        <f>IFERROR(_xll.qlIndexFixing(ONIndex1M,I3094,TRUE,_xll.ohTrigger(RecalcTrigger,Trigger1M)),NA())</f>
        <v>1.2407032251742223E-2</v>
      </c>
      <c r="O3094" s="44">
        <f>IFERROR(_xll.qlIndexFixing(ONIndex3M,I3094,TRUE,_xll.ohTrigger(RecalcTrigger,Trigger3M)),NA())</f>
        <v>1.2676678946794695E-2</v>
      </c>
      <c r="P3094" s="44">
        <f>IFERROR(_xll.qlIndexFixing(ONIndex6M,I3094,TRUE,_xll.ohTrigger(RecalcTrigger,Trigger6M)),NA())</f>
        <v>1.194504416411668E-2</v>
      </c>
      <c r="Q3094" s="183">
        <f>IFERROR(_xll.qlIndexFixing(ONIndex1Y,I3094,TRUE,_xll.ohTrigger(RecalcTrigger,Trigger1Y)),NA())</f>
        <v>1.3001879929976923E-2</v>
      </c>
    </row>
    <row r="3095" spans="2:17" x14ac:dyDescent="0.2">
      <c r="B3095" s="39" t="s">
        <v>42</v>
      </c>
      <c r="D3095" s="42">
        <f>_xll.qlCalendarAdvance(Calendar,$D3094,B3095,"f",FALSE)</f>
        <v>61085</v>
      </c>
      <c r="E3095" s="177">
        <f>_xll.qlInterestRateIndexValueDate(IndexON,D3095)</f>
        <v>61085</v>
      </c>
      <c r="F3095" s="193">
        <f>IFERROR(_xll.qlIndexFixing(IndexON,D3095,TRUE,_xll.ohTrigger(RecalcTrigger,TriggerON)),NA())</f>
        <v>1.267358811432473E-2</v>
      </c>
      <c r="H3095" s="42">
        <f>_xll.qlCalendarAdvance(Calendar,$H3094,B3095,"f",FALSE)</f>
        <v>61085</v>
      </c>
      <c r="I3095" s="177">
        <f>_xll.qlInterestRateIndexValueDate(Index1M,$H3095)</f>
        <v>61087</v>
      </c>
      <c r="J3095" s="182">
        <f>IFERROR(_xll.qlIndexFixing(Index1M,$H3095,TRUE,_xll.ohTrigger(RecalcTrigger,Trigger1M)),NA())</f>
        <v>1.2428152150377696E-2</v>
      </c>
      <c r="K3095" s="44">
        <f>IFERROR(_xll.qlIndexFixing(Index3M,H3095,TRUE,_xll.ohTrigger(RecalcTrigger,Trigger3M)),NA())</f>
        <v>1.2742064672793098E-2</v>
      </c>
      <c r="L3095" s="44">
        <f>IFERROR(_xll.qlIndexFixing(Index6M,$H3095,TRUE,_xll.ohTrigger(RecalcTrigger,Trigger6M)),NA())</f>
        <v>1.2183515910489776E-2</v>
      </c>
      <c r="M3095" s="183">
        <f>IFERROR(_xll.qlIndexFixing(Index1Y,$H3095,TRUE,_xll.ohTrigger(RecalcTrigger,Trigger1Y)),NA())</f>
        <v>1.3253884634801254E-2</v>
      </c>
      <c r="N3095" s="182">
        <f>IFERROR(_xll.qlIndexFixing(ONIndex1M,I3095,TRUE,_xll.ohTrigger(RecalcTrigger,Trigger1M)),NA())</f>
        <v>1.2415044948728138E-2</v>
      </c>
      <c r="O3095" s="44">
        <f>IFERROR(_xll.qlIndexFixing(ONIndex3M,I3095,TRUE,_xll.ohTrigger(RecalcTrigger,Trigger3M)),NA())</f>
        <v>1.2685186961167716E-2</v>
      </c>
      <c r="P3095" s="44">
        <f>IFERROR(_xll.qlIndexFixing(ONIndex6M,I3095,TRUE,_xll.ohTrigger(RecalcTrigger,Trigger6M)),NA())</f>
        <v>1.1964581946148911E-2</v>
      </c>
      <c r="Q3095" s="183">
        <f>IFERROR(_xll.qlIndexFixing(ONIndex1Y,I3095,TRUE,_xll.ohTrigger(RecalcTrigger,Trigger1Y)),NA())</f>
        <v>1.3010066905554396E-2</v>
      </c>
    </row>
    <row r="3096" spans="2:17" x14ac:dyDescent="0.2">
      <c r="B3096" s="39" t="s">
        <v>42</v>
      </c>
      <c r="D3096" s="42">
        <f>_xll.qlCalendarAdvance(Calendar,$D3095,B3096,"f",FALSE)</f>
        <v>61092</v>
      </c>
      <c r="E3096" s="177">
        <f>_xll.qlInterestRateIndexValueDate(IndexON,D3096)</f>
        <v>61092</v>
      </c>
      <c r="F3096" s="193">
        <f>IFERROR(_xll.qlIndexFixing(IndexON,D3096,TRUE,_xll.ohTrigger(RecalcTrigger,TriggerON)),NA())</f>
        <v>1.2678439485469539E-2</v>
      </c>
      <c r="H3096" s="42">
        <f>_xll.qlCalendarAdvance(Calendar,$H3095,B3096,"f",FALSE)</f>
        <v>61092</v>
      </c>
      <c r="I3096" s="177">
        <f>_xll.qlInterestRateIndexValueDate(Index1M,$H3096)</f>
        <v>61094</v>
      </c>
      <c r="J3096" s="182">
        <f>IFERROR(_xll.qlIndexFixing(Index1M,$H3096,TRUE,_xll.ohTrigger(RecalcTrigger,Trigger1M)),NA())</f>
        <v>1.24363449059961E-2</v>
      </c>
      <c r="K3096" s="44">
        <f>IFERROR(_xll.qlIndexFixing(Index3M,H3096,TRUE,_xll.ohTrigger(RecalcTrigger,Trigger3M)),NA())</f>
        <v>1.274864049408542E-2</v>
      </c>
      <c r="L3096" s="44">
        <f>IFERROR(_xll.qlIndexFixing(Index6M,$H3096,TRUE,_xll.ohTrigger(RecalcTrigger,Trigger6M)),NA())</f>
        <v>1.2198444117644577E-2</v>
      </c>
      <c r="M3096" s="183">
        <f>IFERROR(_xll.qlIndexFixing(Index1Y,$H3096,TRUE,_xll.ohTrigger(RecalcTrigger,Trigger1Y)),NA())</f>
        <v>1.3262113065314838E-2</v>
      </c>
      <c r="N3096" s="182">
        <f>IFERROR(_xll.qlIndexFixing(ONIndex1M,I3096,TRUE,_xll.ohTrigger(RecalcTrigger,Trigger1M)),NA())</f>
        <v>1.2419490341661898E-2</v>
      </c>
      <c r="O3096" s="44">
        <f>IFERROR(_xll.qlIndexFixing(ONIndex3M,I3096,TRUE,_xll.ohTrigger(RecalcTrigger,Trigger3M)),NA())</f>
        <v>1.2689907072589435E-2</v>
      </c>
      <c r="P3096" s="44">
        <f>IFERROR(_xll.qlIndexFixing(ONIndex6M,I3096,TRUE,_xll.ohTrigger(RecalcTrigger,Trigger6M)),NA())</f>
        <v>1.1975417358156548E-2</v>
      </c>
      <c r="Q3096" s="183">
        <f>IFERROR(_xll.qlIndexFixing(ONIndex1Y,I3096,TRUE,_xll.ohTrigger(RecalcTrigger,Trigger1Y)),NA())</f>
        <v>1.3014608567720742E-2</v>
      </c>
    </row>
    <row r="3097" spans="2:17" x14ac:dyDescent="0.2">
      <c r="B3097" s="39" t="s">
        <v>42</v>
      </c>
      <c r="D3097" s="42">
        <f>_xll.qlCalendarAdvance(Calendar,$D3096,B3097,"f",FALSE)</f>
        <v>61099</v>
      </c>
      <c r="E3097" s="177">
        <f>_xll.qlInterestRateIndexValueDate(IndexON,D3097)</f>
        <v>61099</v>
      </c>
      <c r="F3097" s="193">
        <f>IFERROR(_xll.qlIndexFixing(IndexON,D3097,TRUE,_xll.ohTrigger(RecalcTrigger,TriggerON)),NA())</f>
        <v>1.2683284201218115E-2</v>
      </c>
      <c r="H3097" s="42">
        <f>_xll.qlCalendarAdvance(Calendar,$H3096,B3097,"f",FALSE)</f>
        <v>61099</v>
      </c>
      <c r="I3097" s="177">
        <f>_xll.qlInterestRateIndexValueDate(Index1M,$H3097)</f>
        <v>61101</v>
      </c>
      <c r="J3097" s="182">
        <f>IFERROR(_xll.qlIndexFixing(Index1M,$H3097,TRUE,_xll.ohTrigger(RecalcTrigger,Trigger1M)),NA())</f>
        <v>1.2442553595700956E-2</v>
      </c>
      <c r="K3097" s="44">
        <f>IFERROR(_xll.qlIndexFixing(Index3M,H3097,TRUE,_xll.ohTrigger(RecalcTrigger,Trigger3M)),NA())</f>
        <v>1.2755206925450666E-2</v>
      </c>
      <c r="L3097" s="44">
        <f>IFERROR(_xll.qlIndexFixing(Index6M,$H3097,TRUE,_xll.ohTrigger(RecalcTrigger,Trigger6M)),NA())</f>
        <v>1.2213344884049378E-2</v>
      </c>
      <c r="M3097" s="183">
        <f>IFERROR(_xll.qlIndexFixing(Index1Y,$H3097,TRUE,_xll.ohTrigger(RecalcTrigger,Trigger1Y)),NA())</f>
        <v>1.3268293706116385E-2</v>
      </c>
      <c r="N3097" s="182">
        <f>IFERROR(_xll.qlIndexFixing(ONIndex1M,I3097,TRUE,_xll.ohTrigger(RecalcTrigger,Trigger1M)),NA())</f>
        <v>1.2425706543854886E-2</v>
      </c>
      <c r="O3097" s="44">
        <f>IFERROR(_xll.qlIndexFixing(ONIndex3M,I3097,TRUE,_xll.ohTrigger(RecalcTrigger,Trigger3M)),NA())</f>
        <v>1.2696507329650331E-2</v>
      </c>
      <c r="P3097" s="44">
        <f>IFERROR(_xll.qlIndexFixing(ONIndex6M,I3097,TRUE,_xll.ohTrigger(RecalcTrigger,Trigger6M)),NA())</f>
        <v>1.1990564183310681E-2</v>
      </c>
      <c r="Q3097" s="183">
        <f>IFERROR(_xll.qlIndexFixing(ONIndex1Y,I3097,TRUE,_xll.ohTrigger(RecalcTrigger,Trigger1Y)),NA())</f>
        <v>1.3020958882234979E-2</v>
      </c>
    </row>
    <row r="3098" spans="2:17" x14ac:dyDescent="0.2">
      <c r="B3098" s="39" t="s">
        <v>42</v>
      </c>
      <c r="D3098" s="42">
        <f>_xll.qlCalendarAdvance(Calendar,$D3097,B3098,"f",FALSE)</f>
        <v>61106</v>
      </c>
      <c r="E3098" s="177">
        <f>_xll.qlInterestRateIndexValueDate(IndexON,D3098)</f>
        <v>61106</v>
      </c>
      <c r="F3098" s="193">
        <f>IFERROR(_xll.qlIndexFixing(IndexON,D3098,TRUE,_xll.ohTrigger(RecalcTrigger,TriggerON)),NA())</f>
        <v>1.268812224222593E-2</v>
      </c>
      <c r="H3098" s="42">
        <f>_xll.qlCalendarAdvance(Calendar,$H3097,B3098,"f",FALSE)</f>
        <v>61106</v>
      </c>
      <c r="I3098" s="177">
        <f>_xll.qlInterestRateIndexValueDate(Index1M,$H3098)</f>
        <v>61108</v>
      </c>
      <c r="J3098" s="182">
        <f>IFERROR(_xll.qlIndexFixing(Index1M,$H3098,TRUE,_xll.ohTrigger(RecalcTrigger,Trigger1M)),NA())</f>
        <v>1.2448753642961552E-2</v>
      </c>
      <c r="K3098" s="44">
        <f>IFERROR(_xll.qlIndexFixing(Index3M,H3098,TRUE,_xll.ohTrigger(RecalcTrigger,Trigger3M)),NA())</f>
        <v>1.2761763939787875E-2</v>
      </c>
      <c r="L3098" s="44">
        <f>IFERROR(_xll.qlIndexFixing(Index6M,$H3098,TRUE,_xll.ohTrigger(RecalcTrigger,Trigger6M)),NA())</f>
        <v>1.2228218140566478E-2</v>
      </c>
      <c r="M3098" s="183">
        <f>IFERROR(_xll.qlIndexFixing(Index1Y,$H3098,TRUE,_xll.ohTrigger(RecalcTrigger,Trigger1Y)),NA())</f>
        <v>1.3275141772188371E-2</v>
      </c>
      <c r="N3098" s="182">
        <f>IFERROR(_xll.qlIndexFixing(ONIndex1M,I3098,TRUE,_xll.ohTrigger(RecalcTrigger,Trigger1M)),NA())</f>
        <v>1.2431914150923262E-2</v>
      </c>
      <c r="O3098" s="44">
        <f>IFERROR(_xll.qlIndexFixing(ONIndex3M,I3098,TRUE,_xll.ohTrigger(RecalcTrigger,Trigger3M)),NA())</f>
        <v>1.2703098346982244E-2</v>
      </c>
      <c r="P3098" s="44">
        <f>IFERROR(_xll.qlIndexFixing(ONIndex6M,I3098,TRUE,_xll.ohTrigger(RecalcTrigger,Trigger6M)),NA())</f>
        <v>1.2005684403106898E-2</v>
      </c>
      <c r="Q3098" s="183">
        <f>IFERROR(_xll.qlIndexFixing(ONIndex1Y,I3098,TRUE,_xll.ohTrigger(RecalcTrigger,Trigger1Y)),NA())</f>
        <v>1.3027299824086569E-2</v>
      </c>
    </row>
    <row r="3099" spans="2:17" x14ac:dyDescent="0.2">
      <c r="B3099" s="39" t="s">
        <v>42</v>
      </c>
      <c r="D3099" s="42">
        <f>_xll.qlCalendarAdvance(Calendar,$D3098,B3099,"f",FALSE)</f>
        <v>61113</v>
      </c>
      <c r="E3099" s="177">
        <f>_xll.qlInterestRateIndexValueDate(IndexON,D3099)</f>
        <v>61113</v>
      </c>
      <c r="F3099" s="193">
        <f>IFERROR(_xll.qlIndexFixing(IndexON,D3099,TRUE,_xll.ohTrigger(RecalcTrigger,TriggerON)),NA())</f>
        <v>1.2692953588828715E-2</v>
      </c>
      <c r="H3099" s="42">
        <f>_xll.qlCalendarAdvance(Calendar,$H3098,B3099,"f",FALSE)</f>
        <v>61113</v>
      </c>
      <c r="I3099" s="177">
        <f>_xll.qlInterestRateIndexValueDate(Index1M,$H3099)</f>
        <v>61115</v>
      </c>
      <c r="J3099" s="182">
        <f>IFERROR(_xll.qlIndexFixing(Index1M,$H3099,TRUE,_xll.ohTrigger(RecalcTrigger,Trigger1M)),NA())</f>
        <v>1.2454945022655484E-2</v>
      </c>
      <c r="K3099" s="44">
        <f>IFERROR(_xll.qlIndexFixing(Index3M,H3099,TRUE,_xll.ohTrigger(RecalcTrigger,Trigger3M)),NA())</f>
        <v>1.2768311509993451E-2</v>
      </c>
      <c r="L3099" s="44">
        <f>IFERROR(_xll.qlIndexFixing(Index6M,$H3099,TRUE,_xll.ohTrigger(RecalcTrigger,Trigger6M)),NA())</f>
        <v>1.224306381805905E-2</v>
      </c>
      <c r="M3099" s="183">
        <f>IFERROR(_xll.qlIndexFixing(Index1Y,$H3099,TRUE,_xll.ohTrigger(RecalcTrigger,Trigger1Y)),NA())</f>
        <v>1.3280624443192139E-2</v>
      </c>
      <c r="N3099" s="182">
        <f>IFERROR(_xll.qlIndexFixing(ONIndex1M,I3099,TRUE,_xll.ohTrigger(RecalcTrigger,Trigger1M)),NA())</f>
        <v>1.2438113137527296E-2</v>
      </c>
      <c r="O3099" s="44">
        <f>IFERROR(_xll.qlIndexFixing(ONIndex3M,I3099,TRUE,_xll.ohTrigger(RecalcTrigger,Trigger3M)),NA())</f>
        <v>1.2709680097486853E-2</v>
      </c>
      <c r="P3099" s="44">
        <f>IFERROR(_xll.qlIndexFixing(ONIndex6M,I3099,TRUE,_xll.ohTrigger(RecalcTrigger,Trigger6M)),NA())</f>
        <v>1.2020777949439676E-2</v>
      </c>
      <c r="Q3099" s="183">
        <f>IFERROR(_xll.qlIndexFixing(ONIndex1Y,I3099,TRUE,_xll.ohTrigger(RecalcTrigger,Trigger1Y)),NA())</f>
        <v>1.3033631365617637E-2</v>
      </c>
    </row>
    <row r="3100" spans="2:17" x14ac:dyDescent="0.2">
      <c r="B3100" s="39" t="s">
        <v>42</v>
      </c>
      <c r="D3100" s="42">
        <f>_xll.qlCalendarAdvance(Calendar,$D3099,B3100,"f",FALSE)</f>
        <v>61120</v>
      </c>
      <c r="E3100" s="177">
        <f>_xll.qlInterestRateIndexValueDate(IndexON,D3100)</f>
        <v>61120</v>
      </c>
      <c r="F3100" s="193">
        <f>IFERROR(_xll.qlIndexFixing(IndexON,D3100,TRUE,_xll.ohTrigger(RecalcTrigger,TriggerON)),NA())</f>
        <v>1.2697778221602007E-2</v>
      </c>
      <c r="H3100" s="42">
        <f>_xll.qlCalendarAdvance(Calendar,$H3099,B3100,"f",FALSE)</f>
        <v>61120</v>
      </c>
      <c r="I3100" s="177">
        <f>_xll.qlInterestRateIndexValueDate(Index1M,$H3100)</f>
        <v>61122</v>
      </c>
      <c r="J3100" s="182">
        <f>IFERROR(_xll.qlIndexFixing(Index1M,$H3100,TRUE,_xll.ohTrigger(RecalcTrigger,Trigger1M)),NA())</f>
        <v>1.2461127709650355E-2</v>
      </c>
      <c r="K3100" s="44">
        <f>IFERROR(_xll.qlIndexFixing(Index3M,H3100,TRUE,_xll.ohTrigger(RecalcTrigger,Trigger3M)),NA())</f>
        <v>1.2775541210634416E-2</v>
      </c>
      <c r="L3100" s="44">
        <f>IFERROR(_xll.qlIndexFixing(Index6M,$H3100,TRUE,_xll.ohTrigger(RecalcTrigger,Trigger6M)),NA())</f>
        <v>1.2261652437094893E-2</v>
      </c>
      <c r="M3100" s="183">
        <f>IFERROR(_xll.qlIndexFixing(Index1Y,$H3100,TRUE,_xll.ohTrigger(RecalcTrigger,Trigger1Y)),NA())</f>
        <v>1.3286774483629487E-2</v>
      </c>
      <c r="N3100" s="182">
        <f>IFERROR(_xll.qlIndexFixing(ONIndex1M,I3100,TRUE,_xll.ohTrigger(RecalcTrigger,Trigger1M)),NA())</f>
        <v>1.2444303478567065E-2</v>
      </c>
      <c r="O3100" s="44">
        <f>IFERROR(_xll.qlIndexFixing(ONIndex3M,I3100,TRUE,_xll.ohTrigger(RecalcTrigger,Trigger3M)),NA())</f>
        <v>1.2716252554065832E-2</v>
      </c>
      <c r="P3100" s="44">
        <f>IFERROR(_xll.qlIndexFixing(ONIndex6M,I3100,TRUE,_xll.ohTrigger(RecalcTrigger,Trigger6M)),NA())</f>
        <v>1.2035844754123559E-2</v>
      </c>
      <c r="Q3100" s="183">
        <f>IFERROR(_xll.qlIndexFixing(ONIndex1Y,I3100,TRUE,_xll.ohTrigger(RecalcTrigger,Trigger1Y)),NA())</f>
        <v>1.303995347972986E-2</v>
      </c>
    </row>
    <row r="3101" spans="2:17" x14ac:dyDescent="0.2">
      <c r="B3101" s="39" t="s">
        <v>42</v>
      </c>
      <c r="D3101" s="42">
        <f>_xll.qlCalendarAdvance(Calendar,$D3100,B3101,"f",FALSE)</f>
        <v>61127</v>
      </c>
      <c r="E3101" s="177">
        <f>_xll.qlInterestRateIndexValueDate(IndexON,D3101)</f>
        <v>61127</v>
      </c>
      <c r="F3101" s="193">
        <f>IFERROR(_xll.qlIndexFixing(IndexON,D3101,TRUE,_xll.ohTrigger(RecalcTrigger,TriggerON)),NA())</f>
        <v>1.2702596120961474E-2</v>
      </c>
      <c r="H3101" s="42">
        <f>_xll.qlCalendarAdvance(Calendar,$H3100,B3101,"f",FALSE)</f>
        <v>61127</v>
      </c>
      <c r="I3101" s="177">
        <f>_xll.qlInterestRateIndexValueDate(Index1M,$H3101)</f>
        <v>61129</v>
      </c>
      <c r="J3101" s="182">
        <f>IFERROR(_xll.qlIndexFixing(Index1M,$H3101,TRUE,_xll.ohTrigger(RecalcTrigger,Trigger1M)),NA())</f>
        <v>1.2467301678813769E-2</v>
      </c>
      <c r="K3101" s="44">
        <f>IFERROR(_xll.qlIndexFixing(Index3M,H3101,TRUE,_xll.ohTrigger(RecalcTrigger,Trigger3M)),NA())</f>
        <v>1.2782069358915495E-2</v>
      </c>
      <c r="L3101" s="44">
        <f>IFERROR(_xll.qlIndexFixing(Index6M,$H3101,TRUE,_xll.ohTrigger(RecalcTrigger,Trigger6M)),NA())</f>
        <v>1.227643824289225E-2</v>
      </c>
      <c r="M3101" s="183">
        <f>IFERROR(_xll.qlIndexFixing(Index1Y,$H3101,TRUE,_xll.ohTrigger(RecalcTrigger,Trigger1Y)),NA())</f>
        <v>1.3292914268107275E-2</v>
      </c>
      <c r="N3101" s="182">
        <f>IFERROR(_xll.qlIndexFixing(ONIndex1M,I3101,TRUE,_xll.ohTrigger(RecalcTrigger,Trigger1M)),NA())</f>
        <v>1.2450485149182455E-2</v>
      </c>
      <c r="O3101" s="44">
        <f>IFERROR(_xll.qlIndexFixing(ONIndex3M,I3101,TRUE,_xll.ohTrigger(RecalcTrigger,Trigger3M)),NA())</f>
        <v>1.2722815690180411E-2</v>
      </c>
      <c r="P3101" s="44">
        <f>IFERROR(_xll.qlIndexFixing(ONIndex6M,I3101,TRUE,_xll.ohTrigger(RecalcTrigger,Trigger6M)),NA())</f>
        <v>1.2050884749212898E-2</v>
      </c>
      <c r="Q3101" s="183">
        <f>IFERROR(_xll.qlIndexFixing(ONIndex1Y,I3101,TRUE,_xll.ohTrigger(RecalcTrigger,Trigger1Y)),NA())</f>
        <v>1.3046266139085105E-2</v>
      </c>
    </row>
    <row r="3102" spans="2:17" x14ac:dyDescent="0.2">
      <c r="B3102" s="39" t="s">
        <v>42</v>
      </c>
      <c r="D3102" s="42">
        <f>_xll.qlCalendarAdvance(Calendar,$D3101,B3102,"f",FALSE)</f>
        <v>61134</v>
      </c>
      <c r="E3102" s="177">
        <f>_xll.qlInterestRateIndexValueDate(IndexON,D3102)</f>
        <v>61134</v>
      </c>
      <c r="F3102" s="193">
        <f>IFERROR(_xll.qlIndexFixing(IndexON,D3102,TRUE,_xll.ohTrigger(RecalcTrigger,TriggerON)),NA())</f>
        <v>1.2707407267402715E-2</v>
      </c>
      <c r="H3102" s="42">
        <f>_xll.qlCalendarAdvance(Calendar,$H3101,B3102,"f",FALSE)</f>
        <v>61134</v>
      </c>
      <c r="I3102" s="177">
        <f>_xll.qlInterestRateIndexValueDate(Index1M,$H3102)</f>
        <v>61136</v>
      </c>
      <c r="J3102" s="182">
        <f>IFERROR(_xll.qlIndexFixing(Index1M,$H3102,TRUE,_xll.ohTrigger(RecalcTrigger,Trigger1M)),NA())</f>
        <v>1.2473466905020825E-2</v>
      </c>
      <c r="K3102" s="44">
        <f>IFERROR(_xll.qlIndexFixing(Index3M,H3102,TRUE,_xll.ohTrigger(RecalcTrigger,Trigger3M)),NA())</f>
        <v>1.278858797960134E-2</v>
      </c>
      <c r="L3102" s="44">
        <f>IFERROR(_xll.qlIndexFixing(Index6M,$H3102,TRUE,_xll.ohTrigger(RecalcTrigger,Trigger6M)),NA())</f>
        <v>1.2291196246400536E-2</v>
      </c>
      <c r="M3102" s="183">
        <f>IFERROR(_xll.qlIndexFixing(Index1Y,$H3102,TRUE,_xll.ohTrigger(RecalcTrigger,Trigger1Y)),NA())</f>
        <v>1.3299043768706968E-2</v>
      </c>
      <c r="N3102" s="182">
        <f>IFERROR(_xll.qlIndexFixing(ONIndex1M,I3102,TRUE,_xll.ohTrigger(RecalcTrigger,Trigger1M)),NA())</f>
        <v>1.2456658124033737E-2</v>
      </c>
      <c r="O3102" s="44">
        <f>IFERROR(_xll.qlIndexFixing(ONIndex3M,I3102,TRUE,_xll.ohTrigger(RecalcTrigger,Trigger3M)),NA())</f>
        <v>1.2729369478332586E-2</v>
      </c>
      <c r="P3102" s="44">
        <f>IFERROR(_xll.qlIndexFixing(ONIndex6M,I3102,TRUE,_xll.ohTrigger(RecalcTrigger,Trigger6M)),NA())</f>
        <v>1.2065897866442299E-2</v>
      </c>
      <c r="Q3102" s="183">
        <f>IFERROR(_xll.qlIndexFixing(ONIndex1Y,I3102,TRUE,_xll.ohTrigger(RecalcTrigger,Trigger1Y)),NA())</f>
        <v>1.305256931618537E-2</v>
      </c>
    </row>
    <row r="3103" spans="2:17" x14ac:dyDescent="0.2">
      <c r="B3103" s="39" t="s">
        <v>42</v>
      </c>
      <c r="D3103" s="42">
        <f>_xll.qlCalendarAdvance(Calendar,$D3102,B3103,"f",FALSE)</f>
        <v>61141</v>
      </c>
      <c r="E3103" s="177">
        <f>_xll.qlInterestRateIndexValueDate(IndexON,D3103)</f>
        <v>61141</v>
      </c>
      <c r="F3103" s="193">
        <f>IFERROR(_xll.qlIndexFixing(IndexON,D3103,TRUE,_xll.ohTrigger(RecalcTrigger,TriggerON)),NA())</f>
        <v>1.2712211641341398E-2</v>
      </c>
      <c r="H3103" s="42">
        <f>_xll.qlCalendarAdvance(Calendar,$H3102,B3103,"f",FALSE)</f>
        <v>61141</v>
      </c>
      <c r="I3103" s="177">
        <f>_xll.qlInterestRateIndexValueDate(Index1M,$H3103)</f>
        <v>61143</v>
      </c>
      <c r="J3103" s="182">
        <f>IFERROR(_xll.qlIndexFixing(Index1M,$H3103,TRUE,_xll.ohTrigger(RecalcTrigger,Trigger1M)),NA())</f>
        <v>1.2479623363141623E-2</v>
      </c>
      <c r="K3103" s="44">
        <f>IFERROR(_xll.qlIndexFixing(Index3M,H3103,TRUE,_xll.ohTrigger(RecalcTrigger,Trigger3M)),NA())</f>
        <v>1.2795097045587544E-2</v>
      </c>
      <c r="L3103" s="44">
        <f>IFERROR(_xll.qlIndexFixing(Index6M,$H3103,TRUE,_xll.ohTrigger(RecalcTrigger,Trigger6M)),NA())</f>
        <v>1.2305926378461734E-2</v>
      </c>
      <c r="M3103" s="183">
        <f>IFERROR(_xll.qlIndexFixing(Index1Y,$H3103,TRUE,_xll.ohTrigger(RecalcTrigger,Trigger1Y)),NA())</f>
        <v>1.3305162957508287E-2</v>
      </c>
      <c r="N3103" s="182">
        <f>IFERROR(_xll.qlIndexFixing(ONIndex1M,I3103,TRUE,_xll.ohTrigger(RecalcTrigger,Trigger1M)),NA())</f>
        <v>1.2462822378260796E-2</v>
      </c>
      <c r="O3103" s="44">
        <f>IFERROR(_xll.qlIndexFixing(ONIndex3M,I3103,TRUE,_xll.ohTrigger(RecalcTrigger,Trigger3M)),NA())</f>
        <v>1.2735913892063522E-2</v>
      </c>
      <c r="P3103" s="44">
        <f>IFERROR(_xll.qlIndexFixing(ONIndex6M,I3103,TRUE,_xll.ohTrigger(RecalcTrigger,Trigger6M)),NA())</f>
        <v>1.2080884037866113E-2</v>
      </c>
      <c r="Q3103" s="183">
        <f>IFERROR(_xll.qlIndexFixing(ONIndex1Y,I3103,TRUE,_xll.ohTrigger(RecalcTrigger,Trigger1Y)),NA())</f>
        <v>1.3058862983692521E-2</v>
      </c>
    </row>
    <row r="3104" spans="2:17" x14ac:dyDescent="0.2">
      <c r="B3104" s="39" t="s">
        <v>42</v>
      </c>
      <c r="D3104" s="42">
        <f>_xll.qlCalendarAdvance(Calendar,$D3103,B3104,"f",FALSE)</f>
        <v>61148</v>
      </c>
      <c r="E3104" s="177">
        <f>_xll.qlInterestRateIndexValueDate(IndexON,D3104)</f>
        <v>61148</v>
      </c>
      <c r="F3104" s="193">
        <f>IFERROR(_xll.qlIndexFixing(IndexON,D3104,TRUE,_xll.ohTrigger(RecalcTrigger,TriggerON)),NA())</f>
        <v>1.271700922335306E-2</v>
      </c>
      <c r="H3104" s="42">
        <f>_xll.qlCalendarAdvance(Calendar,$H3103,B3104,"f",FALSE)</f>
        <v>61148</v>
      </c>
      <c r="I3104" s="177">
        <f>_xll.qlInterestRateIndexValueDate(Index1M,$H3104)</f>
        <v>61150</v>
      </c>
      <c r="J3104" s="182">
        <f>IFERROR(_xll.qlIndexFixing(Index1M,$H3104,TRUE,_xll.ohTrigger(RecalcTrigger,Trigger1M)),NA())</f>
        <v>1.248577102804127E-2</v>
      </c>
      <c r="K3104" s="44">
        <f>IFERROR(_xll.qlIndexFixing(Index3M,H3104,TRUE,_xll.ohTrigger(RecalcTrigger,Trigger3M)),NA())</f>
        <v>1.280159652977231E-2</v>
      </c>
      <c r="L3104" s="44">
        <f>IFERROR(_xll.qlIndexFixing(Index6M,$H3104,TRUE,_xll.ohTrigger(RecalcTrigger,Trigger6M)),NA())</f>
        <v>1.2316876100257126E-2</v>
      </c>
      <c r="M3104" s="183">
        <f>IFERROR(_xll.qlIndexFixing(Index1Y,$H3104,TRUE,_xll.ohTrigger(RecalcTrigger,Trigger1Y)),NA())</f>
        <v>1.3311271806591396E-2</v>
      </c>
      <c r="N3104" s="182">
        <f>IFERROR(_xll.qlIndexFixing(ONIndex1M,I3104,TRUE,_xll.ohTrigger(RecalcTrigger,Trigger1M)),NA())</f>
        <v>1.2468977886683774E-2</v>
      </c>
      <c r="O3104" s="44">
        <f>IFERROR(_xll.qlIndexFixing(ONIndex3M,I3104,TRUE,_xll.ohTrigger(RecalcTrigger,Trigger3M)),NA())</f>
        <v>1.274244890395515E-2</v>
      </c>
      <c r="P3104" s="44">
        <f>IFERROR(_xll.qlIndexFixing(ONIndex6M,I3104,TRUE,_xll.ohTrigger(RecalcTrigger,Trigger6M)),NA())</f>
        <v>1.2095843195298883E-2</v>
      </c>
      <c r="Q3104" s="183">
        <f>IFERROR(_xll.qlIndexFixing(ONIndex1Y,I3104,TRUE,_xll.ohTrigger(RecalcTrigger,Trigger1Y)),NA())</f>
        <v>1.3065147114428299E-2</v>
      </c>
    </row>
    <row r="3105" spans="2:17" x14ac:dyDescent="0.2">
      <c r="B3105" s="39" t="s">
        <v>42</v>
      </c>
      <c r="D3105" s="42">
        <f>_xll.qlCalendarAdvance(Calendar,$D3104,B3105,"f",FALSE)</f>
        <v>61155</v>
      </c>
      <c r="E3105" s="177">
        <f>_xll.qlInterestRateIndexValueDate(IndexON,D3105)</f>
        <v>61155</v>
      </c>
      <c r="F3105" s="193">
        <f>IFERROR(_xll.qlIndexFixing(IndexON,D3105,TRUE,_xll.ohTrigger(RecalcTrigger,TriggerON)),NA())</f>
        <v>1.2721799993773431E-2</v>
      </c>
      <c r="H3105" s="42">
        <f>_xll.qlCalendarAdvance(Calendar,$H3104,B3105,"f",FALSE)</f>
        <v>61155</v>
      </c>
      <c r="I3105" s="177">
        <f>_xll.qlInterestRateIndexValueDate(Index1M,$H3105)</f>
        <v>61157</v>
      </c>
      <c r="J3105" s="182">
        <f>IFERROR(_xll.qlIndexFixing(Index1M,$H3105,TRUE,_xll.ohTrigger(RecalcTrigger,Trigger1M)),NA())</f>
        <v>1.2491909874597362E-2</v>
      </c>
      <c r="K3105" s="44">
        <f>IFERROR(_xll.qlIndexFixing(Index3M,H3105,TRUE,_xll.ohTrigger(RecalcTrigger,Trigger3M)),NA())</f>
        <v>1.2808086405048623E-2</v>
      </c>
      <c r="L3105" s="44">
        <f>IFERROR(_xll.qlIndexFixing(Index6M,$H3105,TRUE,_xll.ohTrigger(RecalcTrigger,Trigger6M)),NA())</f>
        <v>1.2331554851653583E-2</v>
      </c>
      <c r="M3105" s="183">
        <f>IFERROR(_xll.qlIndexFixing(Index1Y,$H3105,TRUE,_xll.ohTrigger(RecalcTrigger,Trigger1Y)),NA())</f>
        <v>1.3317370288035365E-2</v>
      </c>
      <c r="N3105" s="182">
        <f>IFERROR(_xll.qlIndexFixing(ONIndex1M,I3105,TRUE,_xll.ohTrigger(RecalcTrigger,Trigger1M)),NA())</f>
        <v>1.2475124624202749E-2</v>
      </c>
      <c r="O3105" s="44">
        <f>IFERROR(_xll.qlIndexFixing(ONIndex3M,I3105,TRUE,_xll.ohTrigger(RecalcTrigger,Trigger3M)),NA())</f>
        <v>1.2748974487228892E-2</v>
      </c>
      <c r="P3105" s="44">
        <f>IFERROR(_xll.qlIndexFixing(ONIndex6M,I3105,TRUE,_xll.ohTrigger(RecalcTrigger,Trigger6M)),NA())</f>
        <v>1.2110775270715024E-2</v>
      </c>
      <c r="Q3105" s="183">
        <f>IFERROR(_xll.qlIndexFixing(ONIndex1Y,I3105,TRUE,_xll.ohTrigger(RecalcTrigger,Trigger1Y)),NA())</f>
        <v>1.3071421680894701E-2</v>
      </c>
    </row>
    <row r="3106" spans="2:17" x14ac:dyDescent="0.2">
      <c r="B3106" s="39" t="s">
        <v>42</v>
      </c>
      <c r="D3106" s="42">
        <f>_xll.qlCalendarAdvance(Calendar,$D3105,B3106,"f",FALSE)</f>
        <v>61162</v>
      </c>
      <c r="E3106" s="177">
        <f>_xll.qlInterestRateIndexValueDate(IndexON,D3106)</f>
        <v>61162</v>
      </c>
      <c r="F3106" s="193">
        <f>IFERROR(_xll.qlIndexFixing(IndexON,D3106,TRUE,_xll.ohTrigger(RecalcTrigger,TriggerON)),NA())</f>
        <v>1.272658393333792E-2</v>
      </c>
      <c r="H3106" s="42">
        <f>_xll.qlCalendarAdvance(Calendar,$H3105,B3106,"f",FALSE)</f>
        <v>61162</v>
      </c>
      <c r="I3106" s="177">
        <f>_xll.qlInterestRateIndexValueDate(Index1M,$H3106)</f>
        <v>61164</v>
      </c>
      <c r="J3106" s="182">
        <f>IFERROR(_xll.qlIndexFixing(Index1M,$H3106,TRUE,_xll.ohTrigger(RecalcTrigger,Trigger1M)),NA())</f>
        <v>1.2498039877677503E-2</v>
      </c>
      <c r="K3106" s="44">
        <f>IFERROR(_xll.qlIndexFixing(Index3M,H3106,TRUE,_xll.ohTrigger(RecalcTrigger,Trigger3M)),NA())</f>
        <v>1.2814566644313817E-2</v>
      </c>
      <c r="L3106" s="44">
        <f>IFERROR(_xll.qlIndexFixing(Index6M,$H3106,TRUE,_xll.ohTrigger(RecalcTrigger,Trigger6M)),NA())</f>
        <v>1.2346205540034957E-2</v>
      </c>
      <c r="M3106" s="183">
        <f>IFERROR(_xll.qlIndexFixing(Index1Y,$H3106,TRUE,_xll.ohTrigger(RecalcTrigger,Trigger1Y)),NA())</f>
        <v>1.3323458373920138E-2</v>
      </c>
      <c r="N3106" s="182">
        <f>IFERROR(_xll.qlIndexFixing(ONIndex1M,I3106,TRUE,_xll.ohTrigger(RecalcTrigger,Trigger1M)),NA())</f>
        <v>1.2481262565717799E-2</v>
      </c>
      <c r="O3106" s="44">
        <f>IFERROR(_xll.qlIndexFixing(ONIndex3M,I3106,TRUE,_xll.ohTrigger(RecalcTrigger,Trigger3M)),NA())</f>
        <v>1.2755490615026233E-2</v>
      </c>
      <c r="P3106" s="44">
        <f>IFERROR(_xll.qlIndexFixing(ONIndex6M,I3106,TRUE,_xll.ohTrigger(RecalcTrigger,Trigger6M)),NA())</f>
        <v>1.2125680195929078E-2</v>
      </c>
      <c r="Q3106" s="183">
        <f>IFERROR(_xll.qlIndexFixing(ONIndex1Y,I3106,TRUE,_xll.ohTrigger(RecalcTrigger,Trigger1Y)),NA())</f>
        <v>1.3077686655593723E-2</v>
      </c>
    </row>
    <row r="3107" spans="2:17" x14ac:dyDescent="0.2">
      <c r="B3107" s="39" t="s">
        <v>42</v>
      </c>
      <c r="D3107" s="42">
        <f>_xll.qlCalendarAdvance(Calendar,$D3106,B3107,"f",FALSE)</f>
        <v>61169</v>
      </c>
      <c r="E3107" s="177">
        <f>_xll.qlInterestRateIndexValueDate(IndexON,D3107)</f>
        <v>61169</v>
      </c>
      <c r="F3107" s="193">
        <f>IFERROR(_xll.qlIndexFixing(IndexON,D3107,TRUE,_xll.ohTrigger(RecalcTrigger,TriggerON)),NA())</f>
        <v>1.2731361022222387E-2</v>
      </c>
      <c r="H3107" s="42">
        <f>_xll.qlCalendarAdvance(Calendar,$H3106,B3107,"f",FALSE)</f>
        <v>61169</v>
      </c>
      <c r="I3107" s="177">
        <f>_xll.qlInterestRateIndexValueDate(Index1M,$H3107)</f>
        <v>61171</v>
      </c>
      <c r="J3107" s="182">
        <f>IFERROR(_xll.qlIndexFixing(Index1M,$H3107,TRUE,_xll.ohTrigger(RecalcTrigger,Trigger1M)),NA())</f>
        <v>1.2504161012154291E-2</v>
      </c>
      <c r="K3107" s="44">
        <f>IFERROR(_xll.qlIndexFixing(Index3M,H3107,TRUE,_xll.ohTrigger(RecalcTrigger,Trigger3M)),NA())</f>
        <v>1.2821037220461748E-2</v>
      </c>
      <c r="L3107" s="44">
        <f>IFERROR(_xll.qlIndexFixing(Index6M,$H3107,TRUE,_xll.ohTrigger(RecalcTrigger,Trigger6M)),NA())</f>
        <v>1.2360828096256998E-2</v>
      </c>
      <c r="M3107" s="183">
        <f>IFERROR(_xll.qlIndexFixing(Index1Y,$H3107,TRUE,_xll.ohTrigger(RecalcTrigger,Trigger1Y)),NA())</f>
        <v>1.3329536036323702E-2</v>
      </c>
      <c r="N3107" s="182">
        <f>IFERROR(_xll.qlIndexFixing(ONIndex1M,I3107,TRUE,_xll.ohTrigger(RecalcTrigger,Trigger1M)),NA())</f>
        <v>1.2487391686129001E-2</v>
      </c>
      <c r="O3107" s="44">
        <f>IFERROR(_xll.qlIndexFixing(ONIndex3M,I3107,TRUE,_xll.ohTrigger(RecalcTrigger,Trigger3M)),NA())</f>
        <v>1.2761997260248847E-2</v>
      </c>
      <c r="P3107" s="44">
        <f>IFERROR(_xll.qlIndexFixing(ONIndex6M,I3107,TRUE,_xll.ohTrigger(RecalcTrigger,Trigger6M)),NA())</f>
        <v>1.2140557902755589E-2</v>
      </c>
      <c r="Q3107" s="183">
        <f>IFERROR(_xll.qlIndexFixing(ONIndex1Y,I3107,TRUE,_xll.ohTrigger(RecalcTrigger,Trigger1Y)),NA())</f>
        <v>1.3083942011347105E-2</v>
      </c>
    </row>
    <row r="3108" spans="2:17" x14ac:dyDescent="0.2">
      <c r="B3108" s="39" t="s">
        <v>42</v>
      </c>
      <c r="D3108" s="42">
        <f>_xll.qlCalendarAdvance(Calendar,$D3107,B3108,"f",FALSE)</f>
        <v>61176</v>
      </c>
      <c r="E3108" s="177">
        <f>_xll.qlInterestRateIndexValueDate(IndexON,D3108)</f>
        <v>61176</v>
      </c>
      <c r="F3108" s="193">
        <f>IFERROR(_xll.qlIndexFixing(IndexON,D3108,TRUE,_xll.ohTrigger(RecalcTrigger,TriggerON)),NA())</f>
        <v>1.2736131241002369E-2</v>
      </c>
      <c r="H3108" s="42">
        <f>_xll.qlCalendarAdvance(Calendar,$H3107,B3108,"f",FALSE)</f>
        <v>61176</v>
      </c>
      <c r="I3108" s="177">
        <f>_xll.qlInterestRateIndexValueDate(Index1M,$H3108)</f>
        <v>61178</v>
      </c>
      <c r="J3108" s="182">
        <f>IFERROR(_xll.qlIndexFixing(Index1M,$H3108,TRUE,_xll.ohTrigger(RecalcTrigger,Trigger1M)),NA())</f>
        <v>1.2508313912772597E-2</v>
      </c>
      <c r="K3108" s="44">
        <f>IFERROR(_xll.qlIndexFixing(Index3M,H3108,TRUE,_xll.ohTrigger(RecalcTrigger,Trigger3M)),NA())</f>
        <v>1.2827498106389747E-2</v>
      </c>
      <c r="L3108" s="44">
        <f>IFERROR(_xll.qlIndexFixing(Index6M,$H3108,TRUE,_xll.ohTrigger(RecalcTrigger,Trigger6M)),NA())</f>
        <v>1.2375422451172831E-2</v>
      </c>
      <c r="M3108" s="183">
        <f>IFERROR(_xll.qlIndexFixing(Index1Y,$H3108,TRUE,_xll.ohTrigger(RecalcTrigger,Trigger1Y)),NA())</f>
        <v>1.3333586185061898E-2</v>
      </c>
      <c r="N3108" s="182">
        <f>IFERROR(_xll.qlIndexFixing(ONIndex1M,I3108,TRUE,_xll.ohTrigger(RecalcTrigger,Trigger1M)),NA())</f>
        <v>1.249351196041637E-2</v>
      </c>
      <c r="O3108" s="44">
        <f>IFERROR(_xll.qlIndexFixing(ONIndex3M,I3108,TRUE,_xll.ohTrigger(RecalcTrigger,Trigger3M)),NA())</f>
        <v>1.2768494395958285E-2</v>
      </c>
      <c r="P3108" s="44">
        <f>IFERROR(_xll.qlIndexFixing(ONIndex6M,I3108,TRUE,_xll.ohTrigger(RecalcTrigger,Trigger6M)),NA())</f>
        <v>1.2155408323328842E-2</v>
      </c>
      <c r="Q3108" s="183">
        <f>IFERROR(_xll.qlIndexFixing(ONIndex1Y,I3108,TRUE,_xll.ohTrigger(RecalcTrigger,Trigger1Y)),NA())</f>
        <v>1.3090187720816715E-2</v>
      </c>
    </row>
    <row r="3109" spans="2:17" x14ac:dyDescent="0.2">
      <c r="B3109" s="39" t="s">
        <v>42</v>
      </c>
      <c r="D3109" s="42">
        <f>_xll.qlCalendarAdvance(Calendar,$D3108,B3109,"f",FALSE)</f>
        <v>61183</v>
      </c>
      <c r="E3109" s="177">
        <f>_xll.qlInterestRateIndexValueDate(IndexON,D3109)</f>
        <v>61183</v>
      </c>
      <c r="F3109" s="193">
        <f>IFERROR(_xll.qlIndexFixing(IndexON,D3109,TRUE,_xll.ohTrigger(RecalcTrigger,TriggerON)),NA())</f>
        <v>1.2740894570253403E-2</v>
      </c>
      <c r="H3109" s="42">
        <f>_xll.qlCalendarAdvance(Calendar,$H3108,B3109,"f",FALSE)</f>
        <v>61183</v>
      </c>
      <c r="I3109" s="177">
        <f>_xll.qlInterestRateIndexValueDate(Index1M,$H3109)</f>
        <v>61185</v>
      </c>
      <c r="J3109" s="182">
        <f>IFERROR(_xll.qlIndexFixing(Index1M,$H3109,TRUE,_xll.ohTrigger(RecalcTrigger,Trigger1M)),NA())</f>
        <v>1.2516376574763233E-2</v>
      </c>
      <c r="K3109" s="44">
        <f>IFERROR(_xll.qlIndexFixing(Index3M,H3109,TRUE,_xll.ohTrigger(RecalcTrigger,Trigger3M)),NA())</f>
        <v>1.2833949274989936E-2</v>
      </c>
      <c r="L3109" s="44">
        <f>IFERROR(_xll.qlIndexFixing(Index6M,$H3109,TRUE,_xll.ohTrigger(RecalcTrigger,Trigger6M)),NA())</f>
        <v>1.239371799741178E-2</v>
      </c>
      <c r="M3109" s="183">
        <f>IFERROR(_xll.qlIndexFixing(Index1Y,$H3109,TRUE,_xll.ohTrigger(RecalcTrigger,Trigger1Y)),NA())</f>
        <v>1.3341659979002198E-2</v>
      </c>
      <c r="N3109" s="182">
        <f>IFERROR(_xll.qlIndexFixing(ONIndex1M,I3109,TRUE,_xll.ohTrigger(RecalcTrigger,Trigger1M)),NA())</f>
        <v>1.2499623363479984E-2</v>
      </c>
      <c r="O3109" s="44">
        <f>IFERROR(_xll.qlIndexFixing(ONIndex3M,I3109,TRUE,_xll.ohTrigger(RecalcTrigger,Trigger3M)),NA())</f>
        <v>1.2774981995056223E-2</v>
      </c>
      <c r="P3109" s="44">
        <f>IFERROR(_xll.qlIndexFixing(ONIndex6M,I3109,TRUE,_xll.ohTrigger(RecalcTrigger,Trigger6M)),NA())</f>
        <v>1.2170231389543318E-2</v>
      </c>
      <c r="Q3109" s="183">
        <f>IFERROR(_xll.qlIndexFixing(ONIndex1Y,I3109,TRUE,_xll.ohTrigger(RecalcTrigger,Trigger1Y)),NA())</f>
        <v>1.3096423756584485E-2</v>
      </c>
    </row>
    <row r="3110" spans="2:17" x14ac:dyDescent="0.2">
      <c r="B3110" s="39" t="s">
        <v>42</v>
      </c>
      <c r="D3110" s="42">
        <f>_xll.qlCalendarAdvance(Calendar,$D3109,B3110,"f",FALSE)</f>
        <v>61190</v>
      </c>
      <c r="E3110" s="177">
        <f>_xll.qlInterestRateIndexValueDate(IndexON,D3110)</f>
        <v>61190</v>
      </c>
      <c r="F3110" s="193">
        <f>IFERROR(_xll.qlIndexFixing(IndexON,D3110,TRUE,_xll.ohTrigger(RecalcTrigger,TriggerON)),NA())</f>
        <v>1.2745650990311219E-2</v>
      </c>
      <c r="H3110" s="42">
        <f>_xll.qlCalendarAdvance(Calendar,$H3109,B3110,"f",FALSE)</f>
        <v>61190</v>
      </c>
      <c r="I3110" s="177">
        <f>_xll.qlInterestRateIndexValueDate(Index1M,$H3110)</f>
        <v>61192</v>
      </c>
      <c r="J3110" s="182">
        <f>IFERROR(_xll.qlIndexFixing(Index1M,$H3110,TRUE,_xll.ohTrigger(RecalcTrigger,Trigger1M)),NA())</f>
        <v>1.2522470952643083E-2</v>
      </c>
      <c r="K3110" s="44">
        <f>IFERROR(_xll.qlIndexFixing(Index3M,H3110,TRUE,_xll.ohTrigger(RecalcTrigger,Trigger3M)),NA())</f>
        <v>1.2840390699159645E-2</v>
      </c>
      <c r="L3110" s="44">
        <f>IFERROR(_xll.qlIndexFixing(Index6M,$H3110,TRUE,_xll.ohTrigger(RecalcTrigger,Trigger6M)),NA())</f>
        <v>1.2408251092815882E-2</v>
      </c>
      <c r="M3110" s="183">
        <f>IFERROR(_xll.qlIndexFixing(Index1Y,$H3110,TRUE,_xll.ohTrigger(RecalcTrigger,Trigger1Y)),NA())</f>
        <v>1.3347706203432667E-2</v>
      </c>
      <c r="N3110" s="182">
        <f>IFERROR(_xll.qlIndexFixing(ONIndex1M,I3110,TRUE,_xll.ohTrigger(RecalcTrigger,Trigger1M)),NA())</f>
        <v>1.2505725870139983E-2</v>
      </c>
      <c r="O3110" s="44">
        <f>IFERROR(_xll.qlIndexFixing(ONIndex3M,I3110,TRUE,_xll.ohTrigger(RecalcTrigger,Trigger3M)),NA())</f>
        <v>1.2781460030844016E-2</v>
      </c>
      <c r="P3110" s="44">
        <f>IFERROR(_xll.qlIndexFixing(ONIndex6M,I3110,TRUE,_xll.ohTrigger(RecalcTrigger,Trigger6M)),NA())</f>
        <v>1.2185027033133622E-2</v>
      </c>
      <c r="Q3110" s="183">
        <f>IFERROR(_xll.qlIndexFixing(ONIndex1Y,I3110,TRUE,_xll.ohTrigger(RecalcTrigger,Trigger1Y)),NA())</f>
        <v>1.3102650091312285E-2</v>
      </c>
    </row>
    <row r="3111" spans="2:17" x14ac:dyDescent="0.2">
      <c r="B3111" s="39" t="s">
        <v>42</v>
      </c>
      <c r="D3111" s="42">
        <f>_xll.qlCalendarAdvance(Calendar,$D3110,B3111,"f",FALSE)</f>
        <v>61197</v>
      </c>
      <c r="E3111" s="177">
        <f>_xll.qlInterestRateIndexValueDate(IndexON,D3111)</f>
        <v>61197</v>
      </c>
      <c r="F3111" s="193">
        <f>IFERROR(_xll.qlIndexFixing(IndexON,D3111,TRUE,_xll.ohTrigger(RecalcTrigger,TriggerON)),NA())</f>
        <v>1.275040048167142E-2</v>
      </c>
      <c r="H3111" s="42">
        <f>_xll.qlCalendarAdvance(Calendar,$H3110,B3111,"f",FALSE)</f>
        <v>61197</v>
      </c>
      <c r="I3111" s="177">
        <f>_xll.qlInterestRateIndexValueDate(Index1M,$H3111)</f>
        <v>61199</v>
      </c>
      <c r="J3111" s="182">
        <f>IFERROR(_xll.qlIndexFixing(Index1M,$H3111,TRUE,_xll.ohTrigger(RecalcTrigger,Trigger1M)),NA())</f>
        <v>1.2528556361394994E-2</v>
      </c>
      <c r="K3111" s="44">
        <f>IFERROR(_xll.qlIndexFixing(Index3M,H3111,TRUE,_xll.ohTrigger(RecalcTrigger,Trigger3M)),NA())</f>
        <v>1.2846822351791862E-2</v>
      </c>
      <c r="L3111" s="44">
        <f>IFERROR(_xll.qlIndexFixing(Index6M,$H3111,TRUE,_xll.ohTrigger(RecalcTrigger,Trigger6M)),NA())</f>
        <v>1.2422755763469687E-2</v>
      </c>
      <c r="M3111" s="183">
        <f>IFERROR(_xll.qlIndexFixing(Index1Y,$H3111,TRUE,_xll.ohTrigger(RecalcTrigger,Trigger1Y)),NA())</f>
        <v>1.3353741892693879E-2</v>
      </c>
      <c r="N3111" s="182">
        <f>IFERROR(_xll.qlIndexFixing(ONIndex1M,I3111,TRUE,_xll.ohTrigger(RecalcTrigger,Trigger1M)),NA())</f>
        <v>1.2511819455296447E-2</v>
      </c>
      <c r="O3111" s="44">
        <f>IFERROR(_xll.qlIndexFixing(ONIndex3M,I3111,TRUE,_xll.ohTrigger(RecalcTrigger,Trigger3M)),NA())</f>
        <v>1.278792847606347E-2</v>
      </c>
      <c r="P3111" s="44">
        <f>IFERROR(_xll.qlIndexFixing(ONIndex6M,I3111,TRUE,_xll.ohTrigger(RecalcTrigger,Trigger6M)),NA())</f>
        <v>1.2199795185994233E-2</v>
      </c>
      <c r="Q3111" s="183">
        <f>IFERROR(_xll.qlIndexFixing(ONIndex1Y,I3111,TRUE,_xll.ohTrigger(RecalcTrigger,Trigger1Y)),NA())</f>
        <v>1.3108866697582044E-2</v>
      </c>
    </row>
    <row r="3112" spans="2:17" x14ac:dyDescent="0.2">
      <c r="B3112" s="39" t="s">
        <v>42</v>
      </c>
      <c r="D3112" s="42">
        <f>_xll.qlCalendarAdvance(Calendar,$D3111,B3112,"f",FALSE)</f>
        <v>61204</v>
      </c>
      <c r="E3112" s="177">
        <f>_xll.qlInterestRateIndexValueDate(IndexON,D3112)</f>
        <v>61204</v>
      </c>
      <c r="F3112" s="193">
        <f>IFERROR(_xll.qlIndexFixing(IndexON,D3112,TRUE,_xll.ohTrigger(RecalcTrigger,TriggerON)),NA())</f>
        <v>1.2755143024829607E-2</v>
      </c>
      <c r="H3112" s="42">
        <f>_xll.qlCalendarAdvance(Calendar,$H3111,B3112,"f",FALSE)</f>
        <v>61204</v>
      </c>
      <c r="I3112" s="177">
        <f>_xll.qlInterestRateIndexValueDate(Index1M,$H3112)</f>
        <v>61206</v>
      </c>
      <c r="J3112" s="182">
        <f>IFERROR(_xll.qlIndexFixing(Index1M,$H3112,TRUE,_xll.ohTrigger(RecalcTrigger,Trigger1M)),NA())</f>
        <v>1.2534632775894061E-2</v>
      </c>
      <c r="K3112" s="44">
        <f>IFERROR(_xll.qlIndexFixing(Index3M,H3112,TRUE,_xll.ohTrigger(RecalcTrigger,Trigger3M)),NA())</f>
        <v>1.2853244205783917E-2</v>
      </c>
      <c r="L3112" s="44">
        <f>IFERROR(_xll.qlIndexFixing(Index6M,$H3112,TRUE,_xll.ohTrigger(RecalcTrigger,Trigger6M)),NA())</f>
        <v>1.243723194020702E-2</v>
      </c>
      <c r="M3112" s="183">
        <f>IFERROR(_xll.qlIndexFixing(Index1Y,$H3112,TRUE,_xll.ohTrigger(RecalcTrigger,Trigger1Y)),NA())</f>
        <v>1.335976701886317E-2</v>
      </c>
      <c r="N3112" s="182">
        <f>IFERROR(_xll.qlIndexFixing(ONIndex1M,I3112,TRUE,_xll.ohTrigger(RecalcTrigger,Trigger1M)),NA())</f>
        <v>1.2517904094009324E-2</v>
      </c>
      <c r="O3112" s="44">
        <f>IFERROR(_xll.qlIndexFixing(ONIndex3M,I3112,TRUE,_xll.ohTrigger(RecalcTrigger,Trigger3M)),NA())</f>
        <v>1.2794387304015942E-2</v>
      </c>
      <c r="P3112" s="44">
        <f>IFERROR(_xll.qlIndexFixing(ONIndex6M,I3112,TRUE,_xll.ohTrigger(RecalcTrigger,Trigger6M)),NA())</f>
        <v>1.2214535780179503E-2</v>
      </c>
      <c r="Q3112" s="183">
        <f>IFERROR(_xll.qlIndexFixing(ONIndex1Y,I3112,TRUE,_xll.ohTrigger(RecalcTrigger,Trigger1Y)),NA())</f>
        <v>1.311507354813557E-2</v>
      </c>
    </row>
    <row r="3113" spans="2:17" x14ac:dyDescent="0.2">
      <c r="B3113" s="39" t="s">
        <v>42</v>
      </c>
      <c r="D3113" s="42">
        <f>_xll.qlCalendarAdvance(Calendar,$D3112,B3113,"f",FALSE)</f>
        <v>61211</v>
      </c>
      <c r="E3113" s="177">
        <f>_xll.qlInterestRateIndexValueDate(IndexON,D3113)</f>
        <v>61211</v>
      </c>
      <c r="F3113" s="193">
        <f>IFERROR(_xll.qlIndexFixing(IndexON,D3113,TRUE,_xll.ohTrigger(RecalcTrigger,TriggerON)),NA())</f>
        <v>1.2759878600281382E-2</v>
      </c>
      <c r="H3113" s="42">
        <f>_xll.qlCalendarAdvance(Calendar,$H3112,B3113,"f",FALSE)</f>
        <v>61211</v>
      </c>
      <c r="I3113" s="177">
        <f>_xll.qlInterestRateIndexValueDate(Index1M,$H3113)</f>
        <v>61213</v>
      </c>
      <c r="J3113" s="182">
        <f>IFERROR(_xll.qlIndexFixing(Index1M,$H3113,TRUE,_xll.ohTrigger(RecalcTrigger,Trigger1M)),NA())</f>
        <v>1.2540700171005392E-2</v>
      </c>
      <c r="K3113" s="44">
        <f>IFERROR(_xll.qlIndexFixing(Index3M,H3113,TRUE,_xll.ohTrigger(RecalcTrigger,Trigger3M)),NA())</f>
        <v>1.2859656234028802E-2</v>
      </c>
      <c r="L3113" s="44">
        <f>IFERROR(_xll.qlIndexFixing(Index6M,$H3113,TRUE,_xll.ohTrigger(RecalcTrigger,Trigger6M)),NA())</f>
        <v>1.2451679553860841E-2</v>
      </c>
      <c r="M3113" s="183">
        <f>IFERROR(_xll.qlIndexFixing(Index1Y,$H3113,TRUE,_xll.ohTrigger(RecalcTrigger,Trigger1Y)),NA())</f>
        <v>1.3365781554017436E-2</v>
      </c>
      <c r="N3113" s="182">
        <f>IFERROR(_xll.qlIndexFixing(ONIndex1M,I3113,TRUE,_xll.ohTrigger(RecalcTrigger,Trigger1M)),NA())</f>
        <v>1.2523979761098758E-2</v>
      </c>
      <c r="O3113" s="44">
        <f>IFERROR(_xll.qlIndexFixing(ONIndex3M,I3113,TRUE,_xll.ohTrigger(RecalcTrigger,Trigger3M)),NA())</f>
        <v>1.2800836487523171E-2</v>
      </c>
      <c r="P3113" s="44">
        <f>IFERROR(_xll.qlIndexFixing(ONIndex6M,I3113,TRUE,_xll.ohTrigger(RecalcTrigger,Trigger6M)),NA())</f>
        <v>1.2229248747503974E-2</v>
      </c>
      <c r="Q3113" s="183">
        <f>IFERROR(_xll.qlIndexFixing(ONIndex1Y,I3113,TRUE,_xll.ohTrigger(RecalcTrigger,Trigger1Y)),NA())</f>
        <v>1.3121270615474856E-2</v>
      </c>
    </row>
    <row r="3114" spans="2:17" x14ac:dyDescent="0.2">
      <c r="B3114" s="39" t="s">
        <v>42</v>
      </c>
      <c r="D3114" s="42">
        <f>_xll.qlCalendarAdvance(Calendar,$D3113,B3114,"f",FALSE)</f>
        <v>61218</v>
      </c>
      <c r="E3114" s="177">
        <f>_xll.qlInterestRateIndexValueDate(IndexON,D3114)</f>
        <v>61218</v>
      </c>
      <c r="F3114" s="193">
        <f>IFERROR(_xll.qlIndexFixing(IndexON,D3114,TRUE,_xll.ohTrigger(RecalcTrigger,TriggerON)),NA())</f>
        <v>1.2764607188602284E-2</v>
      </c>
      <c r="H3114" s="42">
        <f>_xll.qlCalendarAdvance(Calendar,$H3113,B3114,"f",FALSE)</f>
        <v>61218</v>
      </c>
      <c r="I3114" s="177">
        <f>_xll.qlInterestRateIndexValueDate(Index1M,$H3114)</f>
        <v>61220</v>
      </c>
      <c r="J3114" s="182">
        <f>IFERROR(_xll.qlIndexFixing(Index1M,$H3114,TRUE,_xll.ohTrigger(RecalcTrigger,Trigger1M)),NA())</f>
        <v>1.2546758521606582E-2</v>
      </c>
      <c r="K3114" s="44">
        <f>IFERROR(_xll.qlIndexFixing(Index3M,H3114,TRUE,_xll.ohTrigger(RecalcTrigger,Trigger3M)),NA())</f>
        <v>1.2866058409421238E-2</v>
      </c>
      <c r="L3114" s="44">
        <f>IFERROR(_xll.qlIndexFixing(Index6M,$H3114,TRUE,_xll.ohTrigger(RecalcTrigger,Trigger6M)),NA())</f>
        <v>1.2466098535263254E-2</v>
      </c>
      <c r="M3114" s="183">
        <f>IFERROR(_xll.qlIndexFixing(Index1Y,$H3114,TRUE,_xll.ohTrigger(RecalcTrigger,Trigger1Y)),NA())</f>
        <v>1.3371785470232931E-2</v>
      </c>
      <c r="N3114" s="182">
        <f>IFERROR(_xll.qlIndexFixing(ONIndex1M,I3114,TRUE,_xll.ohTrigger(RecalcTrigger,Trigger1M)),NA())</f>
        <v>1.2530046431544761E-2</v>
      </c>
      <c r="O3114" s="44">
        <f>IFERROR(_xll.qlIndexFixing(ONIndex3M,I3114,TRUE,_xll.ohTrigger(RecalcTrigger,Trigger3M)),NA())</f>
        <v>1.2807275999726642E-2</v>
      </c>
      <c r="P3114" s="44">
        <f>IFERROR(_xll.qlIndexFixing(ONIndex6M,I3114,TRUE,_xll.ohTrigger(RecalcTrigger,Trigger6M)),NA())</f>
        <v>1.2243934019782188E-2</v>
      </c>
      <c r="Q3114" s="183">
        <f>IFERROR(_xll.qlIndexFixing(ONIndex1Y,I3114,TRUE,_xll.ohTrigger(RecalcTrigger,Trigger1Y)),NA())</f>
        <v>1.3127457872341708E-2</v>
      </c>
    </row>
    <row r="3115" spans="2:17" x14ac:dyDescent="0.2">
      <c r="B3115" s="39" t="s">
        <v>42</v>
      </c>
      <c r="D3115" s="42">
        <f>_xll.qlCalendarAdvance(Calendar,$D3114,B3115,"f",FALSE)</f>
        <v>61225</v>
      </c>
      <c r="E3115" s="177">
        <f>_xll.qlInterestRateIndexValueDate(IndexON,D3115)</f>
        <v>61225</v>
      </c>
      <c r="F3115" s="193">
        <f>IFERROR(_xll.qlIndexFixing(IndexON,D3115,TRUE,_xll.ohTrigger(RecalcTrigger,TriggerON)),NA())</f>
        <v>1.2769328770048105E-2</v>
      </c>
      <c r="H3115" s="42">
        <f>_xll.qlCalendarAdvance(Calendar,$H3114,B3115,"f",FALSE)</f>
        <v>61225</v>
      </c>
      <c r="I3115" s="177">
        <f>_xll.qlInterestRateIndexValueDate(Index1M,$H3115)</f>
        <v>61227</v>
      </c>
      <c r="J3115" s="182">
        <f>IFERROR(_xll.qlIndexFixing(Index1M,$H3115,TRUE,_xll.ohTrigger(RecalcTrigger,Trigger1M)),NA())</f>
        <v>1.2552807802562738E-2</v>
      </c>
      <c r="K3115" s="44">
        <f>IFERROR(_xll.qlIndexFixing(Index3M,H3115,TRUE,_xll.ohTrigger(RecalcTrigger,Trigger3M)),NA())</f>
        <v>1.2872450704855954E-2</v>
      </c>
      <c r="L3115" s="44">
        <f>IFERROR(_xll.qlIndexFixing(Index6M,$H3115,TRUE,_xll.ohTrigger(RecalcTrigger,Trigger6M)),NA())</f>
        <v>1.2480488815245072E-2</v>
      </c>
      <c r="M3115" s="183">
        <f>IFERROR(_xll.qlIndexFixing(Index1Y,$H3115,TRUE,_xll.ohTrigger(RecalcTrigger,Trigger1Y)),NA())</f>
        <v>1.3377778739585037E-2</v>
      </c>
      <c r="N3115" s="182">
        <f>IFERROR(_xll.qlIndexFixing(ONIndex1M,I3115,TRUE,_xll.ohTrigger(RecalcTrigger,Trigger1M)),NA())</f>
        <v>1.2536104080167476E-2</v>
      </c>
      <c r="O3115" s="44">
        <f>IFERROR(_xll.qlIndexFixing(ONIndex3M,I3115,TRUE,_xll.ohTrigger(RecalcTrigger,Trigger3M)),NA())</f>
        <v>1.2813705813528031E-2</v>
      </c>
      <c r="P3115" s="44">
        <f>IFERROR(_xll.qlIndexFixing(ONIndex6M,I3115,TRUE,_xll.ohTrigger(RecalcTrigger,Trigger6M)),NA())</f>
        <v>1.2258591529228369E-2</v>
      </c>
      <c r="Q3115" s="183">
        <f>IFERROR(_xll.qlIndexFixing(ONIndex1Y,I3115,TRUE,_xll.ohTrigger(RecalcTrigger,Trigger1Y)),NA())</f>
        <v>1.313363529147793E-2</v>
      </c>
    </row>
    <row r="3116" spans="2:17" x14ac:dyDescent="0.2">
      <c r="B3116" s="39" t="s">
        <v>42</v>
      </c>
      <c r="D3116" s="42">
        <f>_xll.qlCalendarAdvance(Calendar,$D3115,B3116,"f",FALSE)</f>
        <v>61232</v>
      </c>
      <c r="E3116" s="177">
        <f>_xll.qlInterestRateIndexValueDate(IndexON,D3116)</f>
        <v>61232</v>
      </c>
      <c r="F3116" s="193">
        <f>IFERROR(_xll.qlIndexFixing(IndexON,D3116,TRUE,_xll.ohTrigger(RecalcTrigger,TriggerON)),NA())</f>
        <v>1.2774043325114448E-2</v>
      </c>
      <c r="H3116" s="42">
        <f>_xll.qlCalendarAdvance(Calendar,$H3115,B3116,"f",FALSE)</f>
        <v>61232</v>
      </c>
      <c r="I3116" s="177">
        <f>_xll.qlInterestRateIndexValueDate(Index1M,$H3116)</f>
        <v>61234</v>
      </c>
      <c r="J3116" s="182">
        <f>IFERROR(_xll.qlIndexFixing(Index1M,$H3116,TRUE,_xll.ohTrigger(RecalcTrigger,Trigger1M)),NA())</f>
        <v>1.255884798874396E-2</v>
      </c>
      <c r="K3116" s="44">
        <f>IFERROR(_xll.qlIndexFixing(Index3M,H3116,TRUE,_xll.ohTrigger(RecalcTrigger,Trigger3M)),NA())</f>
        <v>1.2878833093226804E-2</v>
      </c>
      <c r="L3116" s="44">
        <f>IFERROR(_xll.qlIndexFixing(Index6M,$H3116,TRUE,_xll.ohTrigger(RecalcTrigger,Trigger6M)),NA())</f>
        <v>1.2494850324636679E-2</v>
      </c>
      <c r="M3116" s="183">
        <f>IFERROR(_xll.qlIndexFixing(Index1Y,$H3116,TRUE,_xll.ohTrigger(RecalcTrigger,Trigger1Y)),NA())</f>
        <v>1.3383761334150434E-2</v>
      </c>
      <c r="N3116" s="182">
        <f>IFERROR(_xll.qlIndexFixing(ONIndex1M,I3116,TRUE,_xll.ohTrigger(RecalcTrigger,Trigger1M)),NA())</f>
        <v>1.254215268186698E-2</v>
      </c>
      <c r="O3116" s="44">
        <f>IFERROR(_xll.qlIndexFixing(ONIndex3M,I3116,TRUE,_xll.ohTrigger(RecalcTrigger,Trigger3M)),NA())</f>
        <v>1.2820125902068824E-2</v>
      </c>
      <c r="P3116" s="44">
        <f>IFERROR(_xll.qlIndexFixing(ONIndex6M,I3116,TRUE,_xll.ohTrigger(RecalcTrigger,Trigger6M)),NA())</f>
        <v>1.2273221207337315E-2</v>
      </c>
      <c r="Q3116" s="183">
        <f>IFERROR(_xll.qlIndexFixing(ONIndex1Y,I3116,TRUE,_xll.ohTrigger(RecalcTrigger,Trigger1Y)),NA())</f>
        <v>1.3139802845305582E-2</v>
      </c>
    </row>
    <row r="3117" spans="2:17" x14ac:dyDescent="0.2">
      <c r="B3117" s="39" t="s">
        <v>42</v>
      </c>
      <c r="D3117" s="42">
        <f>_xll.qlCalendarAdvance(Calendar,$D3116,B3117,"f",FALSE)</f>
        <v>61239</v>
      </c>
      <c r="E3117" s="177">
        <f>_xll.qlInterestRateIndexValueDate(IndexON,D3117)</f>
        <v>61239</v>
      </c>
      <c r="F3117" s="193">
        <f>IFERROR(_xll.qlIndexFixing(IndexON,D3117,TRUE,_xll.ohTrigger(RecalcTrigger,TriggerON)),NA())</f>
        <v>1.2778750834376851E-2</v>
      </c>
      <c r="H3117" s="42">
        <f>_xll.qlCalendarAdvance(Calendar,$H3116,B3117,"f",FALSE)</f>
        <v>61239</v>
      </c>
      <c r="I3117" s="177">
        <f>_xll.qlInterestRateIndexValueDate(Index1M,$H3117)</f>
        <v>61241</v>
      </c>
      <c r="J3117" s="182">
        <f>IFERROR(_xll.qlIndexFixing(Index1M,$H3117,TRUE,_xll.ohTrigger(RecalcTrigger,Trigger1M)),NA())</f>
        <v>1.256487905502035E-2</v>
      </c>
      <c r="K3117" s="44">
        <f>IFERROR(_xll.qlIndexFixing(Index3M,H3117,TRUE,_xll.ohTrigger(RecalcTrigger,Trigger3M)),NA())</f>
        <v>1.2884521930022392E-2</v>
      </c>
      <c r="L3117" s="44">
        <f>IFERROR(_xll.qlIndexFixing(Index6M,$H3117,TRUE,_xll.ohTrigger(RecalcTrigger,Trigger6M)),NA())</f>
        <v>1.250426032238606E-2</v>
      </c>
      <c r="M3117" s="183">
        <f>IFERROR(_xll.qlIndexFixing(Index1Y,$H3117,TRUE,_xll.ohTrigger(RecalcTrigger,Trigger1Y)),NA())</f>
        <v>1.3389733226004289E-2</v>
      </c>
      <c r="N3117" s="182">
        <f>IFERROR(_xll.qlIndexFixing(ONIndex1M,I3117,TRUE,_xll.ohTrigger(RecalcTrigger,Trigger1M)),NA())</f>
        <v>1.2548192211703224E-2</v>
      </c>
      <c r="O3117" s="44">
        <f>IFERROR(_xll.qlIndexFixing(ONIndex3M,I3117,TRUE,_xll.ohTrigger(RecalcTrigger,Trigger3M)),NA())</f>
        <v>1.2826536238490505E-2</v>
      </c>
      <c r="P3117" s="44">
        <f>IFERROR(_xll.qlIndexFixing(ONIndex6M,I3117,TRUE,_xll.ohTrigger(RecalcTrigger,Trigger6M)),NA())</f>
        <v>1.2287822986323249E-2</v>
      </c>
      <c r="Q3117" s="183">
        <f>IFERROR(_xll.qlIndexFixing(ONIndex1Y,I3117,TRUE,_xll.ohTrigger(RecalcTrigger,Trigger1Y)),NA())</f>
        <v>1.3145960506646404E-2</v>
      </c>
    </row>
    <row r="3118" spans="2:17" x14ac:dyDescent="0.2">
      <c r="B3118" s="39" t="s">
        <v>42</v>
      </c>
      <c r="D3118" s="42">
        <f>_xll.qlCalendarAdvance(Calendar,$D3117,B3118,"f",FALSE)</f>
        <v>61246</v>
      </c>
      <c r="E3118" s="177">
        <f>_xll.qlInterestRateIndexValueDate(IndexON,D3118)</f>
        <v>61246</v>
      </c>
      <c r="F3118" s="193">
        <f>IFERROR(_xll.qlIndexFixing(IndexON,D3118,TRUE,_xll.ohTrigger(RecalcTrigger,TriggerON)),NA())</f>
        <v>1.2783451278330915E-2</v>
      </c>
      <c r="H3118" s="42">
        <f>_xll.qlCalendarAdvance(Calendar,$H3117,B3118,"f",FALSE)</f>
        <v>61246</v>
      </c>
      <c r="I3118" s="177">
        <f>_xll.qlInterestRateIndexValueDate(Index1M,$H3118)</f>
        <v>61248</v>
      </c>
      <c r="J3118" s="182">
        <f>IFERROR(_xll.qlIndexFixing(Index1M,$H3118,TRUE,_xll.ohTrigger(RecalcTrigger,Trigger1M)),NA())</f>
        <v>1.257090097626451E-2</v>
      </c>
      <c r="K3118" s="44">
        <f>IFERROR(_xll.qlIndexFixing(Index3M,H3118,TRUE,_xll.ohTrigger(RecalcTrigger,Trigger3M)),NA())</f>
        <v>1.2890884912159183E-2</v>
      </c>
      <c r="L3118" s="44">
        <f>IFERROR(_xll.qlIndexFixing(Index6M,$H3118,TRUE,_xll.ohTrigger(RecalcTrigger,Trigger6M)),NA())</f>
        <v>1.2518570452683059E-2</v>
      </c>
      <c r="M3118" s="183">
        <f>IFERROR(_xll.qlIndexFixing(Index1Y,$H3118,TRUE,_xll.ohTrigger(RecalcTrigger,Trigger1Y)),NA())</f>
        <v>1.3395694387221548E-2</v>
      </c>
      <c r="N3118" s="182">
        <f>IFERROR(_xll.qlIndexFixing(ONIndex1M,I3118,TRUE,_xll.ohTrigger(RecalcTrigger,Trigger1M)),NA())</f>
        <v>1.2554222644416413E-2</v>
      </c>
      <c r="O3118" s="44">
        <f>IFERROR(_xll.qlIndexFixing(ONIndex3M,I3118,TRUE,_xll.ohTrigger(RecalcTrigger,Trigger3M)),NA())</f>
        <v>1.2832936795454941E-2</v>
      </c>
      <c r="P3118" s="44">
        <f>IFERROR(_xll.qlIndexFixing(ONIndex6M,I3118,TRUE,_xll.ohTrigger(RecalcTrigger,Trigger6M)),NA())</f>
        <v>1.2302396797840842E-2</v>
      </c>
      <c r="Q3118" s="183">
        <f>IFERROR(_xll.qlIndexFixing(ONIndex1Y,I3118,TRUE,_xll.ohTrigger(RecalcTrigger,Trigger1Y)),NA())</f>
        <v>1.3152108248002392E-2</v>
      </c>
    </row>
    <row r="3119" spans="2:17" x14ac:dyDescent="0.2">
      <c r="B3119" s="39" t="s">
        <v>42</v>
      </c>
      <c r="D3119" s="42">
        <f>_xll.qlCalendarAdvance(Calendar,$D3118,B3119,"f",FALSE)</f>
        <v>61253</v>
      </c>
      <c r="E3119" s="177">
        <f>_xll.qlInterestRateIndexValueDate(IndexON,D3119)</f>
        <v>61253</v>
      </c>
      <c r="F3119" s="193">
        <f>IFERROR(_xll.qlIndexFixing(IndexON,D3119,TRUE,_xll.ohTrigger(RecalcTrigger,TriggerON)),NA())</f>
        <v>1.2788144637312371E-2</v>
      </c>
      <c r="H3119" s="42">
        <f>_xll.qlCalendarAdvance(Calendar,$H3118,B3119,"f",FALSE)</f>
        <v>61253</v>
      </c>
      <c r="I3119" s="177">
        <f>_xll.qlInterestRateIndexValueDate(Index1M,$H3119)</f>
        <v>61255</v>
      </c>
      <c r="J3119" s="182">
        <f>IFERROR(_xll.qlIndexFixing(Index1M,$H3119,TRUE,_xll.ohTrigger(RecalcTrigger,Trigger1M)),NA())</f>
        <v>1.2576913727344041E-2</v>
      </c>
      <c r="K3119" s="44">
        <f>IFERROR(_xll.qlIndexFixing(Index3M,H3119,TRUE,_xll.ohTrigger(RecalcTrigger,Trigger3M)),NA())</f>
        <v>1.2897237908094219E-2</v>
      </c>
      <c r="L3119" s="44">
        <f>IFERROR(_xll.qlIndexFixing(Index6M,$H3119,TRUE,_xll.ohTrigger(RecalcTrigger,Trigger6M)),NA())</f>
        <v>1.2532851626400067E-2</v>
      </c>
      <c r="M3119" s="183">
        <f>IFERROR(_xll.qlIndexFixing(Index1Y,$H3119,TRUE,_xll.ohTrigger(RecalcTrigger,Trigger1Y)),NA())</f>
        <v>1.3401644789877156E-2</v>
      </c>
      <c r="N3119" s="182">
        <f>IFERROR(_xll.qlIndexFixing(ONIndex1M,I3119,TRUE,_xll.ohTrigger(RecalcTrigger,Trigger1M)),NA())</f>
        <v>1.2560243954906625E-2</v>
      </c>
      <c r="O3119" s="44">
        <f>IFERROR(_xll.qlIndexFixing(ONIndex3M,I3119,TRUE,_xll.ohTrigger(RecalcTrigger,Trigger3M)),NA())</f>
        <v>1.2839327546343426E-2</v>
      </c>
      <c r="P3119" s="44">
        <f>IFERROR(_xll.qlIndexFixing(ONIndex6M,I3119,TRUE,_xll.ohTrigger(RecalcTrigger,Trigger6M)),NA())</f>
        <v>1.2316942574024381E-2</v>
      </c>
      <c r="Q3119" s="183">
        <f>IFERROR(_xll.qlIndexFixing(ONIndex1Y,I3119,TRUE,_xll.ohTrigger(RecalcTrigger,Trigger1Y)),NA())</f>
        <v>1.3158246042035415E-2</v>
      </c>
    </row>
    <row r="3120" spans="2:17" x14ac:dyDescent="0.2">
      <c r="B3120" s="39" t="s">
        <v>42</v>
      </c>
      <c r="D3120" s="42">
        <f>_xll.qlCalendarAdvance(Calendar,$D3119,B3120,"f",FALSE)</f>
        <v>61260</v>
      </c>
      <c r="E3120" s="177">
        <f>_xll.qlInterestRateIndexValueDate(IndexON,D3120)</f>
        <v>61260</v>
      </c>
      <c r="F3120" s="193">
        <f>IFERROR(_xll.qlIndexFixing(IndexON,D3120,TRUE,_xll.ohTrigger(RecalcTrigger,TriggerON)),NA())</f>
        <v>1.2792830891896756E-2</v>
      </c>
      <c r="H3120" s="42">
        <f>_xll.qlCalendarAdvance(Calendar,$H3119,B3120,"f",FALSE)</f>
        <v>61260</v>
      </c>
      <c r="I3120" s="177">
        <f>_xll.qlInterestRateIndexValueDate(Index1M,$H3120)</f>
        <v>61262</v>
      </c>
      <c r="J3120" s="182">
        <f>IFERROR(_xll.qlIndexFixing(Index1M,$H3120,TRUE,_xll.ohTrigger(RecalcTrigger,Trigger1M)),NA())</f>
        <v>1.2582917283126549E-2</v>
      </c>
      <c r="K3120" s="44">
        <f>IFERROR(_xll.qlIndexFixing(Index3M,H3120,TRUE,_xll.ohTrigger(RecalcTrigger,Trigger3M)),NA())</f>
        <v>1.2903580890726541E-2</v>
      </c>
      <c r="L3120" s="44">
        <f>IFERROR(_xll.qlIndexFixing(Index6M,$H3120,TRUE,_xll.ohTrigger(RecalcTrigger,Trigger6M)),NA())</f>
        <v>1.2547103774387124E-2</v>
      </c>
      <c r="M3120" s="183">
        <f>IFERROR(_xll.qlIndexFixing(Index1Y,$H3120,TRUE,_xll.ohTrigger(RecalcTrigger,Trigger1Y)),NA())</f>
        <v>1.3407584406045191E-2</v>
      </c>
      <c r="N3120" s="182">
        <f>IFERROR(_xll.qlIndexFixing(ONIndex1M,I3120,TRUE,_xll.ohTrigger(RecalcTrigger,Trigger1M)),NA())</f>
        <v>1.2566256118313746E-2</v>
      </c>
      <c r="O3120" s="44">
        <f>IFERROR(_xll.qlIndexFixing(ONIndex3M,I3120,TRUE,_xll.ohTrigger(RecalcTrigger,Trigger3M)),NA())</f>
        <v>1.2845708464137573E-2</v>
      </c>
      <c r="P3120" s="44">
        <f>IFERROR(_xll.qlIndexFixing(ONIndex6M,I3120,TRUE,_xll.ohTrigger(RecalcTrigger,Trigger6M)),NA())</f>
        <v>1.2331460246768344E-2</v>
      </c>
      <c r="Q3120" s="183">
        <f>IFERROR(_xll.qlIndexFixing(ONIndex1Y,I3120,TRUE,_xll.ohTrigger(RecalcTrigger,Trigger1Y)),NA())</f>
        <v>1.3164373861567213E-2</v>
      </c>
    </row>
    <row r="3121" spans="2:17" x14ac:dyDescent="0.2">
      <c r="B3121" s="39" t="s">
        <v>42</v>
      </c>
      <c r="D3121" s="42">
        <f>_xll.qlCalendarAdvance(Calendar,$D3120,B3121,"f",FALSE)</f>
        <v>61267</v>
      </c>
      <c r="E3121" s="177">
        <f>_xll.qlInterestRateIndexValueDate(IndexON,D3121)</f>
        <v>61267</v>
      </c>
      <c r="F3121" s="193">
        <f>IFERROR(_xll.qlIndexFixing(IndexON,D3121,TRUE,_xll.ohTrigger(RecalcTrigger,TriggerON)),NA())</f>
        <v>1.2797510022499736E-2</v>
      </c>
      <c r="H3121" s="42">
        <f>_xll.qlCalendarAdvance(Calendar,$H3120,B3121,"f",FALSE)</f>
        <v>61267</v>
      </c>
      <c r="I3121" s="177">
        <f>_xll.qlInterestRateIndexValueDate(Index1M,$H3121)</f>
        <v>61269</v>
      </c>
      <c r="J3121" s="182">
        <f>IFERROR(_xll.qlIndexFixing(Index1M,$H3121,TRUE,_xll.ohTrigger(RecalcTrigger,Trigger1M)),NA())</f>
        <v>1.2588911618492127E-2</v>
      </c>
      <c r="K3121" s="44">
        <f>IFERROR(_xll.qlIndexFixing(Index3M,H3121,TRUE,_xll.ohTrigger(RecalcTrigger,Trigger3M)),NA())</f>
        <v>1.2909913832950797E-2</v>
      </c>
      <c r="L3121" s="44">
        <f>IFERROR(_xll.qlIndexFixing(Index6M,$H3121,TRUE,_xll.ohTrigger(RecalcTrigger,Trigger6M)),NA())</f>
        <v>1.2561326827496465E-2</v>
      </c>
      <c r="M3121" s="183">
        <f>IFERROR(_xll.qlIndexFixing(Index1Y,$H3121,TRUE,_xll.ohTrigger(RecalcTrigger,Trigger1Y)),NA())</f>
        <v>1.3411517884205372E-2</v>
      </c>
      <c r="N3121" s="182">
        <f>IFERROR(_xll.qlIndexFixing(ONIndex1M,I3121,TRUE,_xll.ohTrigger(RecalcTrigger,Trigger1M)),NA())</f>
        <v>1.2572259109377981E-2</v>
      </c>
      <c r="O3121" s="44">
        <f>IFERROR(_xll.qlIndexFixing(ONIndex3M,I3121,TRUE,_xll.ohTrigger(RecalcTrigger,Trigger3M)),NA())</f>
        <v>1.2852079521739057E-2</v>
      </c>
      <c r="P3121" s="44">
        <f>IFERROR(_xll.qlIndexFixing(ONIndex6M,I3121,TRUE,_xll.ohTrigger(RecalcTrigger,Trigger6M)),NA())</f>
        <v>1.2345949747727403E-2</v>
      </c>
      <c r="Q3121" s="183">
        <f>IFERROR(_xll.qlIndexFixing(ONIndex1Y,I3121,TRUE,_xll.ohTrigger(RecalcTrigger,Trigger1Y)),NA())</f>
        <v>1.3170491679019847E-2</v>
      </c>
    </row>
    <row r="3122" spans="2:17" x14ac:dyDescent="0.2">
      <c r="B3122" s="39" t="s">
        <v>42</v>
      </c>
      <c r="D3122" s="42">
        <f>_xll.qlCalendarAdvance(Calendar,$D3121,B3122,"f",FALSE)</f>
        <v>61274</v>
      </c>
      <c r="E3122" s="177">
        <f>_xll.qlInterestRateIndexValueDate(IndexON,D3122)</f>
        <v>61274</v>
      </c>
      <c r="F3122" s="193">
        <f>IFERROR(_xll.qlIndexFixing(IndexON,D3122,TRUE,_xll.ohTrigger(RecalcTrigger,TriggerON)),NA())</f>
        <v>1.280218200969685E-2</v>
      </c>
      <c r="H3122" s="42">
        <f>_xll.qlCalendarAdvance(Calendar,$H3121,B3122,"f",FALSE)</f>
        <v>61274</v>
      </c>
      <c r="I3122" s="177">
        <f>_xll.qlInterestRateIndexValueDate(Index1M,$H3122)</f>
        <v>61276</v>
      </c>
      <c r="J3122" s="182">
        <f>IFERROR(_xll.qlIndexFixing(Index1M,$H3122,TRUE,_xll.ohTrigger(RecalcTrigger,Trigger1M)),NA())</f>
        <v>1.2594896708298386E-2</v>
      </c>
      <c r="K3122" s="44">
        <f>IFERROR(_xll.qlIndexFixing(Index3M,H3122,TRUE,_xll.ohTrigger(RecalcTrigger,Trigger3M)),NA())</f>
        <v>1.2916917857197991E-2</v>
      </c>
      <c r="L3122" s="44">
        <f>IFERROR(_xll.qlIndexFixing(Index6M,$H3122,TRUE,_xll.ohTrigger(RecalcTrigger,Trigger6M)),NA())</f>
        <v>1.257674355945833E-2</v>
      </c>
      <c r="M3122" s="183">
        <f>IFERROR(_xll.qlIndexFixing(Index1Y,$H3122,TRUE,_xll.ohTrigger(RecalcTrigger,Trigger1Y)),NA())</f>
        <v>1.3419431167215938E-2</v>
      </c>
      <c r="N3122" s="182">
        <f>IFERROR(_xll.qlIndexFixing(ONIndex1M,I3122,TRUE,_xll.ohTrigger(RecalcTrigger,Trigger1M)),NA())</f>
        <v>1.2578252902919473E-2</v>
      </c>
      <c r="O3122" s="44">
        <f>IFERROR(_xll.qlIndexFixing(ONIndex3M,I3122,TRUE,_xll.ohTrigger(RecalcTrigger,Trigger3M)),NA())</f>
        <v>1.2858440692209427E-2</v>
      </c>
      <c r="P3122" s="44">
        <f>IFERROR(_xll.qlIndexFixing(ONIndex6M,I3122,TRUE,_xll.ohTrigger(RecalcTrigger,Trigger6M)),NA())</f>
        <v>1.2360411008875971E-2</v>
      </c>
      <c r="Q3122" s="183">
        <f>IFERROR(_xll.qlIndexFixing(ONIndex1Y,I3122,TRUE,_xll.ohTrigger(RecalcTrigger,Trigger1Y)),NA())</f>
        <v>1.3176599467055183E-2</v>
      </c>
    </row>
    <row r="3123" spans="2:17" x14ac:dyDescent="0.2">
      <c r="B3123" s="39" t="s">
        <v>42</v>
      </c>
      <c r="D3123" s="42">
        <f>_xll.qlCalendarAdvance(Calendar,$D3122,B3123,"f",FALSE)</f>
        <v>61281</v>
      </c>
      <c r="E3123" s="177">
        <f>_xll.qlInterestRateIndexValueDate(IndexON,D3123)</f>
        <v>61281</v>
      </c>
      <c r="F3123" s="193">
        <f>IFERROR(_xll.qlIndexFixing(IndexON,D3123,TRUE,_xll.ohTrigger(RecalcTrigger,TriggerON)),NA())</f>
        <v>1.2806846833823826E-2</v>
      </c>
      <c r="H3123" s="42">
        <f>_xll.qlCalendarAdvance(Calendar,$H3122,B3123,"f",FALSE)</f>
        <v>61281</v>
      </c>
      <c r="I3123" s="177">
        <f>_xll.qlInterestRateIndexValueDate(Index1M,$H3123)</f>
        <v>61283</v>
      </c>
      <c r="J3123" s="182">
        <f>IFERROR(_xll.qlIndexFixing(Index1M,$H3123,TRUE,_xll.ohTrigger(RecalcTrigger,Trigger1M)),NA())</f>
        <v>1.2600872527417928E-2</v>
      </c>
      <c r="K3123" s="44">
        <f>IFERROR(_xll.qlIndexFixing(Index3M,H3123,TRUE,_xll.ohTrigger(RecalcTrigger,Trigger3M)),NA())</f>
        <v>1.2923230137160197E-2</v>
      </c>
      <c r="L3123" s="44">
        <f>IFERROR(_xll.qlIndexFixing(Index6M,$H3123,TRUE,_xll.ohTrigger(RecalcTrigger,Trigger6M)),NA())</f>
        <v>1.2590906596778317E-2</v>
      </c>
      <c r="M3123" s="183">
        <f>IFERROR(_xll.qlIndexFixing(Index1Y,$H3123,TRUE,_xll.ohTrigger(RecalcTrigger,Trigger1Y)),NA())</f>
        <v>1.3425338256365939E-2</v>
      </c>
      <c r="N3123" s="182">
        <f>IFERROR(_xll.qlIndexFixing(ONIndex1M,I3123,TRUE,_xll.ohTrigger(RecalcTrigger,Trigger1M)),NA())</f>
        <v>1.2584237474078108E-2</v>
      </c>
      <c r="O3123" s="44">
        <f>IFERROR(_xll.qlIndexFixing(ONIndex3M,I3123,TRUE,_xll.ohTrigger(RecalcTrigger,Trigger3M)),NA())</f>
        <v>1.2864791948610232E-2</v>
      </c>
      <c r="P3123" s="44">
        <f>IFERROR(_xll.qlIndexFixing(ONIndex6M,I3123,TRUE,_xll.ohTrigger(RecalcTrigger,Trigger6M)),NA())</f>
        <v>1.2374843962428272E-2</v>
      </c>
      <c r="Q3123" s="183">
        <f>IFERROR(_xll.qlIndexFixing(ONIndex1Y,I3123,TRUE,_xll.ohTrigger(RecalcTrigger,Trigger1Y)),NA())</f>
        <v>1.31826971985749E-2</v>
      </c>
    </row>
    <row r="3124" spans="2:17" x14ac:dyDescent="0.2">
      <c r="B3124" s="39" t="s">
        <v>42</v>
      </c>
      <c r="D3124" s="42">
        <f>_xll.qlCalendarAdvance(Calendar,$D3123,B3124,"f",FALSE)</f>
        <v>61288</v>
      </c>
      <c r="E3124" s="177">
        <f>_xll.qlInterestRateIndexValueDate(IndexON,D3124)</f>
        <v>61288</v>
      </c>
      <c r="F3124" s="193">
        <f>IFERROR(_xll.qlIndexFixing(IndexON,D3124,TRUE,_xll.ohTrigger(RecalcTrigger,TriggerON)),NA())</f>
        <v>1.2811504475456204E-2</v>
      </c>
      <c r="H3124" s="42">
        <f>_xll.qlCalendarAdvance(Calendar,$H3123,B3124,"f",FALSE)</f>
        <v>61288</v>
      </c>
      <c r="I3124" s="177">
        <f>_xll.qlInterestRateIndexValueDate(Index1M,$H3124)</f>
        <v>61290</v>
      </c>
      <c r="J3124" s="182">
        <f>IFERROR(_xll.qlIndexFixing(Index1M,$H3124,TRUE,_xll.ohTrigger(RecalcTrigger,Trigger1M)),NA())</f>
        <v>1.2606839050728347E-2</v>
      </c>
      <c r="K3124" s="44">
        <f>IFERROR(_xll.qlIndexFixing(Index3M,H3124,TRUE,_xll.ohTrigger(RecalcTrigger,Trigger3M)),NA())</f>
        <v>1.292953229321113E-2</v>
      </c>
      <c r="L3124" s="44">
        <f>IFERROR(_xll.qlIndexFixing(Index6M,$H3124,TRUE,_xll.ohTrigger(RecalcTrigger,Trigger6M)),NA())</f>
        <v>1.2609917445164607E-2</v>
      </c>
      <c r="M3124" s="183">
        <f>IFERROR(_xll.qlIndexFixing(Index1Y,$H3124,TRUE,_xll.ohTrigger(RecalcTrigger,Trigger1Y)),NA())</f>
        <v>1.343123444732359E-2</v>
      </c>
      <c r="N3124" s="182">
        <f>IFERROR(_xll.qlIndexFixing(ONIndex1M,I3124,TRUE,_xll.ohTrigger(RecalcTrigger,Trigger1M)),NA())</f>
        <v>1.2590212797594091E-2</v>
      </c>
      <c r="O3124" s="44">
        <f>IFERROR(_xll.qlIndexFixing(ONIndex3M,I3124,TRUE,_xll.ohTrigger(RecalcTrigger,Trigger3M)),NA())</f>
        <v>1.2871133264003021E-2</v>
      </c>
      <c r="P3124" s="44">
        <f>IFERROR(_xll.qlIndexFixing(ONIndex6M,I3124,TRUE,_xll.ohTrigger(RecalcTrigger,Trigger6M)),NA())</f>
        <v>1.2389248539959041E-2</v>
      </c>
      <c r="Q3124" s="183">
        <f>IFERROR(_xll.qlIndexFixing(ONIndex1Y,I3124,TRUE,_xll.ohTrigger(RecalcTrigger,Trigger1Y)),NA())</f>
        <v>1.318878484592112E-2</v>
      </c>
    </row>
    <row r="3125" spans="2:17" x14ac:dyDescent="0.2">
      <c r="B3125" s="39" t="s">
        <v>42</v>
      </c>
      <c r="D3125" s="42">
        <f>_xll.qlCalendarAdvance(Calendar,$D3124,B3125,"f",FALSE)</f>
        <v>61295</v>
      </c>
      <c r="E3125" s="177">
        <f>_xll.qlInterestRateIndexValueDate(IndexON,D3125)</f>
        <v>61295</v>
      </c>
      <c r="F3125" s="193">
        <f>IFERROR(_xll.qlIndexFixing(IndexON,D3125,TRUE,_xll.ohTrigger(RecalcTrigger,TriggerON)),NA())</f>
        <v>1.2816154915089584E-2</v>
      </c>
      <c r="H3125" s="42">
        <f>_xll.qlCalendarAdvance(Calendar,$H3124,B3125,"f",FALSE)</f>
        <v>61295</v>
      </c>
      <c r="I3125" s="177">
        <f>_xll.qlInterestRateIndexValueDate(Index1M,$H3125)</f>
        <v>61297</v>
      </c>
      <c r="J3125" s="182">
        <f>IFERROR(_xll.qlIndexFixing(Index1M,$H3125,TRUE,_xll.ohTrigger(RecalcTrigger,Trigger1M)),NA())</f>
        <v>1.2612796253087255E-2</v>
      </c>
      <c r="K3125" s="44">
        <f>IFERROR(_xll.qlIndexFixing(Index3M,H3125,TRUE,_xll.ohTrigger(RecalcTrigger,Trigger3M)),NA())</f>
        <v>1.2935824298242037E-2</v>
      </c>
      <c r="L3125" s="44">
        <f>IFERROR(_xll.qlIndexFixing(Index6M,$H3125,TRUE,_xll.ohTrigger(RecalcTrigger,Trigger6M)),NA())</f>
        <v>1.2619144679039003E-2</v>
      </c>
      <c r="M3125" s="183">
        <f>IFERROR(_xll.qlIndexFixing(Index1Y,$H3125,TRUE,_xll.ohTrigger(RecalcTrigger,Trigger1Y)),NA())</f>
        <v>1.3437119712161449E-2</v>
      </c>
      <c r="N3125" s="182">
        <f>IFERROR(_xll.qlIndexFixing(ONIndex1M,I3125,TRUE,_xll.ohTrigger(RecalcTrigger,Trigger1M)),NA())</f>
        <v>1.2596178848447437E-2</v>
      </c>
      <c r="O3125" s="44">
        <f>IFERROR(_xll.qlIndexFixing(ONIndex3M,I3125,TRUE,_xll.ohTrigger(RecalcTrigger,Trigger3M)),NA())</f>
        <v>1.2877464611369405E-2</v>
      </c>
      <c r="P3125" s="44">
        <f>IFERROR(_xll.qlIndexFixing(ONIndex6M,I3125,TRUE,_xll.ohTrigger(RecalcTrigger,Trigger6M)),NA())</f>
        <v>1.2403624673362756E-2</v>
      </c>
      <c r="Q3125" s="183">
        <f>IFERROR(_xll.qlIndexFixing(ONIndex1Y,I3125,TRUE,_xll.ohTrigger(RecalcTrigger,Trigger1Y)),NA())</f>
        <v>1.3194862381755712E-2</v>
      </c>
    </row>
    <row r="3126" spans="2:17" x14ac:dyDescent="0.2">
      <c r="B3126" s="39" t="s">
        <v>42</v>
      </c>
      <c r="D3126" s="42">
        <f>_xll.qlCalendarAdvance(Calendar,$D3125,B3126,"f",FALSE)</f>
        <v>61302</v>
      </c>
      <c r="E3126" s="177">
        <f>_xll.qlInterestRateIndexValueDate(IndexON,D3126)</f>
        <v>61302</v>
      </c>
      <c r="F3126" s="193">
        <f>IFERROR(_xll.qlIndexFixing(IndexON,D3126,TRUE,_xll.ohTrigger(RecalcTrigger,TriggerON)),NA())</f>
        <v>1.282079813297976E-2</v>
      </c>
      <c r="H3126" s="42">
        <f>_xll.qlCalendarAdvance(Calendar,$H3125,B3126,"f",FALSE)</f>
        <v>61302</v>
      </c>
      <c r="I3126" s="177">
        <f>_xll.qlInterestRateIndexValueDate(Index1M,$H3126)</f>
        <v>61304</v>
      </c>
      <c r="J3126" s="182">
        <f>IFERROR(_xll.qlIndexFixing(Index1M,$H3126,TRUE,_xll.ohTrigger(RecalcTrigger,Trigger1M)),NA())</f>
        <v>1.2618744109377245E-2</v>
      </c>
      <c r="K3126" s="44">
        <f>IFERROR(_xll.qlIndexFixing(Index3M,H3126,TRUE,_xll.ohTrigger(RecalcTrigger,Trigger3M)),NA())</f>
        <v>1.2942106125151122E-2</v>
      </c>
      <c r="L3126" s="44">
        <f>IFERROR(_xll.qlIndexFixing(Index6M,$H3126,TRUE,_xll.ohTrigger(RecalcTrigger,Trigger6M)),NA())</f>
        <v>1.2632003249573032E-2</v>
      </c>
      <c r="M3126" s="183">
        <f>IFERROR(_xll.qlIndexFixing(Index1Y,$H3126,TRUE,_xll.ohTrigger(RecalcTrigger,Trigger1Y)),NA())</f>
        <v>1.3442994022952508E-2</v>
      </c>
      <c r="N3126" s="182">
        <f>IFERROR(_xll.qlIndexFixing(ONIndex1M,I3126,TRUE,_xll.ohTrigger(RecalcTrigger,Trigger1M)),NA())</f>
        <v>1.2602135601538222E-2</v>
      </c>
      <c r="O3126" s="44">
        <f>IFERROR(_xll.qlIndexFixing(ONIndex3M,I3126,TRUE,_xll.ohTrigger(RecalcTrigger,Trigger3M)),NA())</f>
        <v>1.2883785963690997E-2</v>
      </c>
      <c r="P3126" s="44">
        <f>IFERROR(_xll.qlIndexFixing(ONIndex6M,I3126,TRUE,_xll.ohTrigger(RecalcTrigger,Trigger6M)),NA())</f>
        <v>1.2417972294693769E-2</v>
      </c>
      <c r="Q3126" s="183">
        <f>IFERROR(_xll.qlIndexFixing(ONIndex1Y,I3126,TRUE,_xll.ohTrigger(RecalcTrigger,Trigger1Y)),NA())</f>
        <v>1.3200929778900417E-2</v>
      </c>
    </row>
    <row r="3127" spans="2:17" x14ac:dyDescent="0.2">
      <c r="B3127" s="39" t="s">
        <v>42</v>
      </c>
      <c r="D3127" s="42">
        <f>_xll.qlCalendarAdvance(Calendar,$D3126,B3127,"f",FALSE)</f>
        <v>61309</v>
      </c>
      <c r="E3127" s="177">
        <f>_xll.qlInterestRateIndexValueDate(IndexON,D3127)</f>
        <v>61309</v>
      </c>
      <c r="F3127" s="193">
        <f>IFERROR(_xll.qlIndexFixing(IndexON,D3127,TRUE,_xll.ohTrigger(RecalcTrigger,TriggerON)),NA())</f>
        <v>1.2825434109862144E-2</v>
      </c>
      <c r="H3127" s="42">
        <f>_xll.qlCalendarAdvance(Calendar,$H3126,B3127,"f",FALSE)</f>
        <v>61309</v>
      </c>
      <c r="I3127" s="177">
        <f>_xll.qlInterestRateIndexValueDate(Index1M,$H3127)</f>
        <v>61311</v>
      </c>
      <c r="J3127" s="182">
        <f>IFERROR(_xll.qlIndexFixing(Index1M,$H3127,TRUE,_xll.ohTrigger(RecalcTrigger,Trigger1M)),NA())</f>
        <v>1.2624682594458425E-2</v>
      </c>
      <c r="K3127" s="44">
        <f>IFERROR(_xll.qlIndexFixing(Index3M,H3127,TRUE,_xll.ohTrigger(RecalcTrigger,Trigger3M)),NA())</f>
        <v>1.2948377746826157E-2</v>
      </c>
      <c r="L3127" s="44">
        <f>IFERROR(_xll.qlIndexFixing(Index6M,$H3127,TRUE,_xll.ohTrigger(RecalcTrigger,Trigger6M)),NA())</f>
        <v>1.2646050281228696E-2</v>
      </c>
      <c r="M3127" s="183">
        <f>IFERROR(_xll.qlIndexFixing(Index1Y,$H3127,TRUE,_xll.ohTrigger(RecalcTrigger,Trigger1Y)),NA())</f>
        <v>1.344885735176889E-2</v>
      </c>
      <c r="N3127" s="182">
        <f>IFERROR(_xll.qlIndexFixing(ONIndex1M,I3127,TRUE,_xll.ohTrigger(RecalcTrigger,Trigger1M)),NA())</f>
        <v>1.2608083031846462E-2</v>
      </c>
      <c r="O3127" s="44">
        <f>IFERROR(_xll.qlIndexFixing(ONIndex3M,I3127,TRUE,_xll.ohTrigger(RecalcTrigger,Trigger3M)),NA())</f>
        <v>1.2890097294269154E-2</v>
      </c>
      <c r="P3127" s="44">
        <f>IFERROR(_xll.qlIndexFixing(ONIndex6M,I3127,TRUE,_xll.ohTrigger(RecalcTrigger,Trigger6M)),NA())</f>
        <v>1.2432291336006429E-2</v>
      </c>
      <c r="Q3127" s="183">
        <f>IFERROR(_xll.qlIndexFixing(ONIndex1Y,I3127,TRUE,_xll.ohTrigger(RecalcTrigger,Trigger1Y)),NA())</f>
        <v>1.3206987009937166E-2</v>
      </c>
    </row>
    <row r="3128" spans="2:17" x14ac:dyDescent="0.2">
      <c r="B3128" s="39" t="s">
        <v>42</v>
      </c>
      <c r="D3128" s="42">
        <f>_xll.qlCalendarAdvance(Calendar,$D3127,B3128,"f",FALSE)</f>
        <v>61316</v>
      </c>
      <c r="E3128" s="177">
        <f>_xll.qlInterestRateIndexValueDate(IndexON,D3128)</f>
        <v>61316</v>
      </c>
      <c r="F3128" s="193">
        <f>IFERROR(_xll.qlIndexFixing(IndexON,D3128,TRUE,_xll.ohTrigger(RecalcTrigger,TriggerON)),NA())</f>
        <v>1.28300628261524E-2</v>
      </c>
      <c r="H3128" s="42">
        <f>_xll.qlCalendarAdvance(Calendar,$H3127,B3128,"f",FALSE)</f>
        <v>61316</v>
      </c>
      <c r="I3128" s="177">
        <f>_xll.qlInterestRateIndexValueDate(Index1M,$H3128)</f>
        <v>61318</v>
      </c>
      <c r="J3128" s="182">
        <f>IFERROR(_xll.qlIndexFixing(Index1M,$H3128,TRUE,_xll.ohTrigger(RecalcTrigger,Trigger1M)),NA())</f>
        <v>1.2630611683203397E-2</v>
      </c>
      <c r="K3128" s="44">
        <f>IFERROR(_xll.qlIndexFixing(Index3M,H3128,TRUE,_xll.ohTrigger(RecalcTrigger,Trigger3M)),NA())</f>
        <v>1.2954639136163605E-2</v>
      </c>
      <c r="L3128" s="44">
        <f>IFERROR(_xll.qlIndexFixing(Index6M,$H3128,TRUE,_xll.ohTrigger(RecalcTrigger,Trigger6M)),NA())</f>
        <v>1.2660067733939353E-2</v>
      </c>
      <c r="M3128" s="183">
        <f>IFERROR(_xll.qlIndexFixing(Index1Y,$H3128,TRUE,_xll.ohTrigger(RecalcTrigger,Trigger1Y)),NA())</f>
        <v>1.3454709670682718E-2</v>
      </c>
      <c r="N3128" s="182">
        <f>IFERROR(_xll.qlIndexFixing(ONIndex1M,I3128,TRUE,_xll.ohTrigger(RecalcTrigger,Trigger1M)),NA())</f>
        <v>1.2614021114032425E-2</v>
      </c>
      <c r="O3128" s="44">
        <f>IFERROR(_xll.qlIndexFixing(ONIndex3M,I3128,TRUE,_xll.ohTrigger(RecalcTrigger,Trigger3M)),NA())</f>
        <v>1.2896398575605872E-2</v>
      </c>
      <c r="P3128" s="44">
        <f>IFERROR(_xll.qlIndexFixing(ONIndex6M,I3128,TRUE,_xll.ohTrigger(RecalcTrigger,Trigger6M)),NA())</f>
        <v>1.24465817287156E-2</v>
      </c>
      <c r="Q3128" s="183">
        <f>IFERROR(_xll.qlIndexFixing(ONIndex1Y,I3128,TRUE,_xll.ohTrigger(RecalcTrigger,Trigger1Y)),NA())</f>
        <v>1.3213034047367955E-2</v>
      </c>
    </row>
    <row r="3129" spans="2:17" x14ac:dyDescent="0.2">
      <c r="B3129" s="39" t="s">
        <v>42</v>
      </c>
      <c r="D3129" s="42">
        <f>_xll.qlCalendarAdvance(Calendar,$D3128,B3129,"f",FALSE)</f>
        <v>61323</v>
      </c>
      <c r="E3129" s="177">
        <f>_xll.qlInterestRateIndexValueDate(IndexON,D3129)</f>
        <v>61323</v>
      </c>
      <c r="F3129" s="193">
        <f>IFERROR(_xll.qlIndexFixing(IndexON,D3129,TRUE,_xll.ohTrigger(RecalcTrigger,TriggerON)),NA())</f>
        <v>1.2834684262186258E-2</v>
      </c>
      <c r="H3129" s="42">
        <f>_xll.qlCalendarAdvance(Calendar,$H3128,B3129,"f",FALSE)</f>
        <v>61323</v>
      </c>
      <c r="I3129" s="177">
        <f>_xll.qlInterestRateIndexValueDate(Index1M,$H3129)</f>
        <v>61325</v>
      </c>
      <c r="J3129" s="182">
        <f>IFERROR(_xll.qlIndexFixing(Index1M,$H3129,TRUE,_xll.ohTrigger(RecalcTrigger,Trigger1M)),NA())</f>
        <v>1.2637175015134294E-2</v>
      </c>
      <c r="K3129" s="44">
        <f>IFERROR(_xll.qlIndexFixing(Index3M,H3129,TRUE,_xll.ohTrigger(RecalcTrigger,Trigger3M)),NA())</f>
        <v>1.2960890266055587E-2</v>
      </c>
      <c r="L3129" s="44">
        <f>IFERROR(_xll.qlIndexFixing(Index6M,$H3129,TRUE,_xll.ohTrigger(RecalcTrigger,Trigger6M)),NA())</f>
        <v>1.2674055538549771E-2</v>
      </c>
      <c r="M3129" s="183">
        <f>IFERROR(_xll.qlIndexFixing(Index1Y,$H3129,TRUE,_xll.ohTrigger(RecalcTrigger,Trigger1Y)),NA())</f>
        <v>1.3460550951765895E-2</v>
      </c>
      <c r="N3129" s="182">
        <f>IFERROR(_xll.qlIndexFixing(ONIndex1M,I3129,TRUE,_xll.ohTrigger(RecalcTrigger,Trigger1M)),NA())</f>
        <v>1.2619949823395871E-2</v>
      </c>
      <c r="O3129" s="44">
        <f>IFERROR(_xll.qlIndexFixing(ONIndex3M,I3129,TRUE,_xll.ohTrigger(RecalcTrigger,Trigger3M)),NA())</f>
        <v>1.2902689781242316E-2</v>
      </c>
      <c r="P3129" s="44">
        <f>IFERROR(_xll.qlIndexFixing(ONIndex6M,I3129,TRUE,_xll.ohTrigger(RecalcTrigger,Trigger6M)),NA())</f>
        <v>1.246084340511544E-2</v>
      </c>
      <c r="Q3129" s="183">
        <f>IFERROR(_xll.qlIndexFixing(ONIndex1Y,I3129,TRUE,_xll.ohTrigger(RecalcTrigger,Trigger1Y)),NA())</f>
        <v>1.3219070864094462E-2</v>
      </c>
    </row>
    <row r="3130" spans="2:17" x14ac:dyDescent="0.2">
      <c r="B3130" s="39" t="s">
        <v>42</v>
      </c>
      <c r="D3130" s="42">
        <f>_xll.qlCalendarAdvance(Calendar,$D3129,B3130,"f",FALSE)</f>
        <v>61330</v>
      </c>
      <c r="E3130" s="177">
        <f>_xll.qlInterestRateIndexValueDate(IndexON,D3130)</f>
        <v>61330</v>
      </c>
      <c r="F3130" s="193">
        <f>IFERROR(_xll.qlIndexFixing(IndexON,D3130,TRUE,_xll.ohTrigger(RecalcTrigger,TriggerON)),NA())</f>
        <v>1.283929839845932E-2</v>
      </c>
      <c r="H3130" s="42">
        <f>_xll.qlCalendarAdvance(Calendar,$H3129,B3130,"f",FALSE)</f>
        <v>61330</v>
      </c>
      <c r="I3130" s="177">
        <f>_xll.qlInterestRateIndexValueDate(Index1M,$H3130)</f>
        <v>61332</v>
      </c>
      <c r="J3130" s="182">
        <f>IFERROR(_xll.qlIndexFixing(Index1M,$H3130,TRUE,_xll.ohTrigger(RecalcTrigger,Trigger1M)),NA())</f>
        <v>1.2642441571170115E-2</v>
      </c>
      <c r="K3130" s="44">
        <f>IFERROR(_xll.qlIndexFixing(Index3M,H3130,TRUE,_xll.ohTrigger(RecalcTrigger,Trigger3M)),NA())</f>
        <v>1.2966454022263662E-2</v>
      </c>
      <c r="L3130" s="44">
        <f>IFERROR(_xll.qlIndexFixing(Index6M,$H3130,TRUE,_xll.ohTrigger(RecalcTrigger,Trigger6M)),NA())</f>
        <v>1.2689223368376627E-2</v>
      </c>
      <c r="M3130" s="183">
        <f>IFERROR(_xll.qlIndexFixing(Index1Y,$H3130,TRUE,_xll.ohTrigger(RecalcTrigger,Trigger1Y)),NA())</f>
        <v>1.346638116708946E-2</v>
      </c>
      <c r="N3130" s="182">
        <f>IFERROR(_xll.qlIndexFixing(ONIndex1M,I3130,TRUE,_xll.ohTrigger(RecalcTrigger,Trigger1M)),NA())</f>
        <v>1.2625869134517131E-2</v>
      </c>
      <c r="O3130" s="44">
        <f>IFERROR(_xll.qlIndexFixing(ONIndex3M,I3130,TRUE,_xll.ohTrigger(RecalcTrigger,Trigger3M)),NA())</f>
        <v>1.2908970884000226E-2</v>
      </c>
      <c r="P3130" s="44">
        <f>IFERROR(_xll.qlIndexFixing(ONIndex6M,I3130,TRUE,_xll.ohTrigger(RecalcTrigger,Trigger6M)),NA())</f>
        <v>1.2475076297020493E-2</v>
      </c>
      <c r="Q3130" s="183">
        <f>IFERROR(_xll.qlIndexFixing(ONIndex1Y,I3130,TRUE,_xll.ohTrigger(RecalcTrigger,Trigger1Y)),NA())</f>
        <v>1.322509743245881E-2</v>
      </c>
    </row>
    <row r="3131" spans="2:17" x14ac:dyDescent="0.2">
      <c r="B3131" s="39" t="s">
        <v>42</v>
      </c>
      <c r="D3131" s="42">
        <f>_xll.qlCalendarAdvance(Calendar,$D3130,B3131,"f",FALSE)</f>
        <v>61337</v>
      </c>
      <c r="E3131" s="177">
        <f>_xll.qlInterestRateIndexValueDate(IndexON,D3131)</f>
        <v>61337</v>
      </c>
      <c r="F3131" s="193">
        <f>IFERROR(_xll.qlIndexFixing(IndexON,D3131,TRUE,_xll.ohTrigger(RecalcTrigger,TriggerON)),NA())</f>
        <v>1.2843905215706997E-2</v>
      </c>
      <c r="H3131" s="42">
        <f>_xll.qlCalendarAdvance(Calendar,$H3130,B3131,"f",FALSE)</f>
        <v>61337</v>
      </c>
      <c r="I3131" s="177">
        <f>_xll.qlInterestRateIndexValueDate(Index1M,$H3131)</f>
        <v>61339</v>
      </c>
      <c r="J3131" s="182">
        <f>IFERROR(_xll.qlIndexFixing(Index1M,$H3131,TRUE,_xll.ohTrigger(RecalcTrigger,Trigger1M)),NA())</f>
        <v>1.2648342320124573E-2</v>
      </c>
      <c r="K3131" s="44">
        <f>IFERROR(_xll.qlIndexFixing(Index3M,H3131,TRUE,_xll.ohTrigger(RecalcTrigger,Trigger3M)),NA())</f>
        <v>1.2972685069625262E-2</v>
      </c>
      <c r="L3131" s="44">
        <f>IFERROR(_xll.qlIndexFixing(Index6M,$H3131,TRUE,_xll.ohTrigger(RecalcTrigger,Trigger6M)),NA())</f>
        <v>1.2703150007305477E-2</v>
      </c>
      <c r="M3131" s="183">
        <f>IFERROR(_xll.qlIndexFixing(Index1Y,$H3131,TRUE,_xll.ohTrigger(RecalcTrigger,Trigger1Y)),NA())</f>
        <v>1.3472200288725316E-2</v>
      </c>
      <c r="N3131" s="182">
        <f>IFERROR(_xll.qlIndexFixing(ONIndex1M,I3131,TRUE,_xll.ohTrigger(RecalcTrigger,Trigger1M)),NA())</f>
        <v>1.2631779022456158E-2</v>
      </c>
      <c r="O3131" s="44">
        <f>IFERROR(_xll.qlIndexFixing(ONIndex3M,I3131,TRUE,_xll.ohTrigger(RecalcTrigger,Trigger3M)),NA())</f>
        <v>1.2915241856861215E-2</v>
      </c>
      <c r="P3131" s="44">
        <f>IFERROR(_xll.qlIndexFixing(ONIndex6M,I3131,TRUE,_xll.ohTrigger(RecalcTrigger,Trigger6M)),NA())</f>
        <v>1.2489280336325237E-2</v>
      </c>
      <c r="Q3131" s="183">
        <f>IFERROR(_xll.qlIndexFixing(ONIndex1Y,I3131,TRUE,_xll.ohTrigger(RecalcTrigger,Trigger1Y)),NA())</f>
        <v>1.3231113725282739E-2</v>
      </c>
    </row>
    <row r="3132" spans="2:17" x14ac:dyDescent="0.2">
      <c r="B3132" s="39" t="s">
        <v>42</v>
      </c>
      <c r="D3132" s="42">
        <f>_xll.qlCalendarAdvance(Calendar,$D3131,B3132,"f",FALSE)</f>
        <v>61344</v>
      </c>
      <c r="E3132" s="177">
        <f>_xll.qlInterestRateIndexValueDate(IndexON,D3132)</f>
        <v>61344</v>
      </c>
      <c r="F3132" s="193">
        <f>IFERROR(_xll.qlIndexFixing(IndexON,D3132,TRUE,_xll.ohTrigger(RecalcTrigger,TriggerON)),NA())</f>
        <v>1.2848504694105145E-2</v>
      </c>
      <c r="H3132" s="42">
        <f>_xll.qlCalendarAdvance(Calendar,$H3131,B3132,"f",FALSE)</f>
        <v>61344</v>
      </c>
      <c r="I3132" s="177">
        <f>_xll.qlInterestRateIndexValueDate(Index1M,$H3132)</f>
        <v>61346</v>
      </c>
      <c r="J3132" s="182">
        <f>IFERROR(_xll.qlIndexFixing(Index1M,$H3132,TRUE,_xll.ohTrigger(RecalcTrigger,Trigger1M)),NA())</f>
        <v>1.2654233572225726E-2</v>
      </c>
      <c r="K3132" s="44">
        <f>IFERROR(_xll.qlIndexFixing(Index3M,H3132,TRUE,_xll.ohTrigger(RecalcTrigger,Trigger3M)),NA())</f>
        <v>1.2978905778424326E-2</v>
      </c>
      <c r="L3132" s="44">
        <f>IFERROR(_xll.qlIndexFixing(Index6M,$H3132,TRUE,_xll.ohTrigger(RecalcTrigger,Trigger6M)),NA())</f>
        <v>1.2717046785210948E-2</v>
      </c>
      <c r="M3132" s="183">
        <f>IFERROR(_xll.qlIndexFixing(Index1Y,$H3132,TRUE,_xll.ohTrigger(RecalcTrigger,Trigger1Y)),NA())</f>
        <v>1.3478008288743418E-2</v>
      </c>
      <c r="N3132" s="182">
        <f>IFERROR(_xll.qlIndexFixing(ONIndex1M,I3132,TRUE,_xll.ohTrigger(RecalcTrigger,Trigger1M)),NA())</f>
        <v>1.2637679462192963E-2</v>
      </c>
      <c r="O3132" s="44">
        <f>IFERROR(_xll.qlIndexFixing(ONIndex3M,I3132,TRUE,_xll.ohTrigger(RecalcTrigger,Trigger3M)),NA())</f>
        <v>1.2921502672886831E-2</v>
      </c>
      <c r="P3132" s="44">
        <f>IFERROR(_xll.qlIndexFixing(ONIndex6M,I3132,TRUE,_xll.ohTrigger(RecalcTrigger,Trigger6M)),NA())</f>
        <v>1.2503455454844215E-2</v>
      </c>
      <c r="Q3132" s="183">
        <f>IFERROR(_xll.qlIndexFixing(ONIndex1Y,I3132,TRUE,_xll.ohTrigger(RecalcTrigger,Trigger1Y)),NA())</f>
        <v>1.3237119715148182E-2</v>
      </c>
    </row>
    <row r="3133" spans="2:17" x14ac:dyDescent="0.2">
      <c r="B3133" s="39" t="s">
        <v>42</v>
      </c>
      <c r="D3133" s="42">
        <f>_xll.qlCalendarAdvance(Calendar,$D3132,B3133,"f",FALSE)</f>
        <v>61351</v>
      </c>
      <c r="E3133" s="177">
        <f>_xll.qlInterestRateIndexValueDate(IndexON,D3133)</f>
        <v>61351</v>
      </c>
      <c r="F3133" s="193">
        <f>IFERROR(_xll.qlIndexFixing(IndexON,D3133,TRUE,_xll.ohTrigger(RecalcTrigger,TriggerON)),NA())</f>
        <v>1.2853096814149367E-2</v>
      </c>
      <c r="H3133" s="42">
        <f>_xll.qlCalendarAdvance(Calendar,$H3132,B3133,"f",FALSE)</f>
        <v>61351</v>
      </c>
      <c r="I3133" s="177">
        <f>_xll.qlInterestRateIndexValueDate(Index1M,$H3133)</f>
        <v>61353</v>
      </c>
      <c r="J3133" s="182">
        <f>IFERROR(_xll.qlIndexFixing(Index1M,$H3133,TRUE,_xll.ohTrigger(RecalcTrigger,Trigger1M)),NA())</f>
        <v>1.2660115302336183E-2</v>
      </c>
      <c r="K3133" s="44">
        <f>IFERROR(_xll.qlIndexFixing(Index3M,H3133,TRUE,_xll.ohTrigger(RecalcTrigger,Trigger3M)),NA())</f>
        <v>1.2985116121550237E-2</v>
      </c>
      <c r="L3133" s="44">
        <f>IFERROR(_xll.qlIndexFixing(Index6M,$H3133,TRUE,_xll.ohTrigger(RecalcTrigger,Trigger6M)),NA())</f>
        <v>1.2730913632929126E-2</v>
      </c>
      <c r="M3133" s="183">
        <f>IFERROR(_xll.qlIndexFixing(Index1Y,$H3133,TRUE,_xll.ohTrigger(RecalcTrigger,Trigger1Y)),NA())</f>
        <v>1.3483805139215231E-2</v>
      </c>
      <c r="N3133" s="182">
        <f>IFERROR(_xll.qlIndexFixing(ONIndex1M,I3133,TRUE,_xll.ohTrigger(RecalcTrigger,Trigger1M)),NA())</f>
        <v>1.2644411220223972E-2</v>
      </c>
      <c r="O3133" s="44">
        <f>IFERROR(_xll.qlIndexFixing(ONIndex3M,I3133,TRUE,_xll.ohTrigger(RecalcTrigger,Trigger3M)),NA())</f>
        <v>1.2928645419840734E-2</v>
      </c>
      <c r="P3133" s="44">
        <f>IFERROR(_xll.qlIndexFixing(ONIndex6M,I3133,TRUE,_xll.ohTrigger(RecalcTrigger,Trigger6M)),NA())</f>
        <v>1.2519620089914696E-2</v>
      </c>
      <c r="Q3133" s="183">
        <f>IFERROR(_xll.qlIndexFixing(ONIndex1Y,I3133,TRUE,_xll.ohTrigger(RecalcTrigger,Trigger1Y)),NA())</f>
        <v>1.3243971052805392E-2</v>
      </c>
    </row>
    <row r="3134" spans="2:17" x14ac:dyDescent="0.2">
      <c r="B3134" s="39" t="s">
        <v>42</v>
      </c>
      <c r="D3134" s="42">
        <f>_xll.qlCalendarAdvance(Calendar,$D3133,B3134,"f",FALSE)</f>
        <v>61358</v>
      </c>
      <c r="E3134" s="177">
        <f>_xll.qlInterestRateIndexValueDate(IndexON,D3134)</f>
        <v>61358</v>
      </c>
      <c r="F3134" s="193">
        <f>IFERROR(_xll.qlIndexFixing(IndexON,D3134,TRUE,_xll.ohTrigger(RecalcTrigger,TriggerON)),NA())</f>
        <v>1.2857681556415201E-2</v>
      </c>
      <c r="H3134" s="42">
        <f>_xll.qlCalendarAdvance(Calendar,$H3133,B3134,"f",FALSE)</f>
        <v>61358</v>
      </c>
      <c r="I3134" s="177">
        <f>_xll.qlInterestRateIndexValueDate(Index1M,$H3134)</f>
        <v>61360</v>
      </c>
      <c r="J3134" s="182">
        <f>IFERROR(_xll.qlIndexFixing(Index1M,$H3134,TRUE,_xll.ohTrigger(RecalcTrigger,Trigger1M)),NA())</f>
        <v>1.2665987485328545E-2</v>
      </c>
      <c r="K3134" s="44">
        <f>IFERROR(_xll.qlIndexFixing(Index3M,H3134,TRUE,_xll.ohTrigger(RecalcTrigger,Trigger3M)),NA())</f>
        <v>1.2991316071897642E-2</v>
      </c>
      <c r="L3134" s="44">
        <f>IFERROR(_xll.qlIndexFixing(Index6M,$H3134,TRUE,_xll.ohTrigger(RecalcTrigger,Trigger6M)),NA())</f>
        <v>1.2744750481296105E-2</v>
      </c>
      <c r="M3134" s="183">
        <f>IFERROR(_xll.qlIndexFixing(Index1Y,$H3134,TRUE,_xll.ohTrigger(RecalcTrigger,Trigger1Y)),NA())</f>
        <v>1.3489590812210709E-2</v>
      </c>
      <c r="N3134" s="182">
        <f>IFERROR(_xll.qlIndexFixing(ONIndex1M,I3134,TRUE,_xll.ohTrigger(RecalcTrigger,Trigger1M)),NA())</f>
        <v>1.2649451896180608E-2</v>
      </c>
      <c r="O3134" s="44">
        <f>IFERROR(_xll.qlIndexFixing(ONIndex3M,I3134,TRUE,_xll.ohTrigger(RecalcTrigger,Trigger3M)),NA())</f>
        <v>1.2933993726917947E-2</v>
      </c>
      <c r="P3134" s="44">
        <f>IFERROR(_xll.qlIndexFixing(ONIndex6M,I3134,TRUE,_xll.ohTrigger(RecalcTrigger,Trigger6M)),NA())</f>
        <v>1.2531718657502466E-2</v>
      </c>
      <c r="Q3134" s="183">
        <f>IFERROR(_xll.qlIndexFixing(ONIndex1Y,I3134,TRUE,_xll.ohTrigger(RecalcTrigger,Trigger1Y)),NA())</f>
        <v>1.3249100676810954E-2</v>
      </c>
    </row>
    <row r="3135" spans="2:17" x14ac:dyDescent="0.2">
      <c r="B3135" s="39" t="s">
        <v>42</v>
      </c>
      <c r="D3135" s="42">
        <f>_xll.qlCalendarAdvance(Calendar,$D3134,B3135,"f",FALSE)</f>
        <v>61365</v>
      </c>
      <c r="E3135" s="177">
        <f>_xll.qlInterestRateIndexValueDate(IndexON,D3135)</f>
        <v>61365</v>
      </c>
      <c r="F3135" s="193">
        <f>IFERROR(_xll.qlIndexFixing(IndexON,D3135,TRUE,_xll.ohTrigger(RecalcTrigger,TriggerON)),NA())</f>
        <v>1.2862258901398249E-2</v>
      </c>
      <c r="H3135" s="42">
        <f>_xll.qlCalendarAdvance(Calendar,$H3134,B3135,"f",FALSE)</f>
        <v>61365</v>
      </c>
      <c r="I3135" s="177">
        <f>_xll.qlInterestRateIndexValueDate(Index1M,$H3135)</f>
        <v>61367</v>
      </c>
      <c r="J3135" s="182">
        <f>IFERROR(_xll.qlIndexFixing(Index1M,$H3135,TRUE,_xll.ohTrigger(RecalcTrigger,Trigger1M)),NA())</f>
        <v>1.267185009607541E-2</v>
      </c>
      <c r="K3135" s="44">
        <f>IFERROR(_xll.qlIndexFixing(Index3M,H3135,TRUE,_xll.ohTrigger(RecalcTrigger,Trigger3M)),NA())</f>
        <v>1.2997505602364703E-2</v>
      </c>
      <c r="L3135" s="44">
        <f>IFERROR(_xll.qlIndexFixing(Index6M,$H3135,TRUE,_xll.ohTrigger(RecalcTrigger,Trigger6M)),NA())</f>
        <v>1.2757355883373924E-2</v>
      </c>
      <c r="M3135" s="183">
        <f>IFERROR(_xll.qlIndexFixing(Index1Y,$H3135,TRUE,_xll.ohTrigger(RecalcTrigger,Trigger1Y)),NA())</f>
        <v>1.3495365279800236E-2</v>
      </c>
      <c r="N3135" s="182">
        <f>IFERROR(_xll.qlIndexFixing(ONIndex1M,I3135,TRUE,_xll.ohTrigger(RecalcTrigger,Trigger1M)),NA())</f>
        <v>1.2655323840471411E-2</v>
      </c>
      <c r="O3135" s="44">
        <f>IFERROR(_xll.qlIndexFixing(ONIndex3M,I3135,TRUE,_xll.ohTrigger(RecalcTrigger,Trigger3M)),NA())</f>
        <v>1.29402239107268E-2</v>
      </c>
      <c r="P3135" s="44">
        <f>IFERROR(_xll.qlIndexFixing(ONIndex6M,I3135,TRUE,_xll.ohTrigger(RecalcTrigger,Trigger6M)),NA())</f>
        <v>1.2545806605270826E-2</v>
      </c>
      <c r="Q3135" s="183">
        <f>IFERROR(_xll.qlIndexFixing(ONIndex1Y,I3135,TRUE,_xll.ohTrigger(RecalcTrigger,Trigger1Y)),NA())</f>
        <v>1.3255075593772148E-2</v>
      </c>
    </row>
    <row r="3136" spans="2:17" x14ac:dyDescent="0.2">
      <c r="B3136" s="39" t="s">
        <v>42</v>
      </c>
      <c r="D3136" s="42">
        <f>_xll.qlCalendarAdvance(Calendar,$D3135,B3136,"f",FALSE)</f>
        <v>61372</v>
      </c>
      <c r="E3136" s="177">
        <f>_xll.qlInterestRateIndexValueDate(IndexON,D3136)</f>
        <v>61372</v>
      </c>
      <c r="F3136" s="193">
        <f>IFERROR(_xll.qlIndexFixing(IndexON,D3136,TRUE,_xll.ohTrigger(RecalcTrigger,TriggerON)),NA())</f>
        <v>1.2866828829514176E-2</v>
      </c>
      <c r="H3136" s="42">
        <f>_xll.qlCalendarAdvance(Calendar,$H3135,B3136,"f",FALSE)</f>
        <v>61372</v>
      </c>
      <c r="I3136" s="177">
        <f>_xll.qlInterestRateIndexValueDate(Index1M,$H3136)</f>
        <v>61374</v>
      </c>
      <c r="J3136" s="182">
        <f>IFERROR(_xll.qlIndexFixing(Index1M,$H3136,TRUE,_xll.ohTrigger(RecalcTrigger,Trigger1M)),NA())</f>
        <v>1.2677703109439387E-2</v>
      </c>
      <c r="K3136" s="44">
        <f>IFERROR(_xll.qlIndexFixing(Index3M,H3136,TRUE,_xll.ohTrigger(RecalcTrigger,Trigger3M)),NA())</f>
        <v>1.3003684685842556E-2</v>
      </c>
      <c r="L3136" s="44">
        <f>IFERROR(_xll.qlIndexFixing(Index6M,$H3136,TRUE,_xll.ohTrigger(RecalcTrigger,Trigger6M)),NA())</f>
        <v>1.2771134214901506E-2</v>
      </c>
      <c r="M3136" s="183">
        <f>IFERROR(_xll.qlIndexFixing(Index1Y,$H3136,TRUE,_xll.ohTrigger(RecalcTrigger,Trigger1Y)),NA())</f>
        <v>1.3501128514053327E-2</v>
      </c>
      <c r="N3136" s="182">
        <f>IFERROR(_xll.qlIndexFixing(ONIndex1M,I3136,TRUE,_xll.ohTrigger(RecalcTrigger,Trigger1M)),NA())</f>
        <v>1.2661186236000432E-2</v>
      </c>
      <c r="O3136" s="44">
        <f>IFERROR(_xll.qlIndexFixing(ONIndex3M,I3136,TRUE,_xll.ohTrigger(RecalcTrigger,Trigger3M)),NA())</f>
        <v>1.2946443829866539E-2</v>
      </c>
      <c r="P3136" s="44">
        <f>IFERROR(_xll.qlIndexFixing(ONIndex6M,I3136,TRUE,_xll.ohTrigger(RecalcTrigger,Trigger6M)),NA())</f>
        <v>1.2559865359991207E-2</v>
      </c>
      <c r="Q3136" s="183">
        <f>IFERROR(_xll.qlIndexFixing(ONIndex1Y,I3136,TRUE,_xll.ohTrigger(RecalcTrigger,Trigger1Y)),NA())</f>
        <v>1.3261040098342392E-2</v>
      </c>
    </row>
    <row r="3137" spans="2:17" x14ac:dyDescent="0.2">
      <c r="B3137" s="39" t="s">
        <v>42</v>
      </c>
      <c r="D3137" s="42">
        <f>_xll.qlCalendarAdvance(Calendar,$D3136,B3137,"f",FALSE)</f>
        <v>61379</v>
      </c>
      <c r="E3137" s="177">
        <f>_xll.qlInterestRateIndexValueDate(IndexON,D3137)</f>
        <v>61379</v>
      </c>
      <c r="F3137" s="193">
        <f>IFERROR(_xll.qlIndexFixing(IndexON,D3137,TRUE,_xll.ohTrigger(RecalcTrigger,TriggerON)),NA())</f>
        <v>1.2871391321178649E-2</v>
      </c>
      <c r="H3137" s="42">
        <f>_xll.qlCalendarAdvance(Calendar,$H3136,B3137,"f",FALSE)</f>
        <v>61379</v>
      </c>
      <c r="I3137" s="177">
        <f>_xll.qlInterestRateIndexValueDate(Index1M,$H3137)</f>
        <v>61381</v>
      </c>
      <c r="J3137" s="182">
        <f>IFERROR(_xll.qlIndexFixing(Index1M,$H3137,TRUE,_xll.ohTrigger(RecalcTrigger,Trigger1M)),NA())</f>
        <v>1.2683546500298071E-2</v>
      </c>
      <c r="K3137" s="44">
        <f>IFERROR(_xll.qlIndexFixing(Index3M,H3137,TRUE,_xll.ohTrigger(RecalcTrigger,Trigger3M)),NA())</f>
        <v>1.3009853295224971E-2</v>
      </c>
      <c r="L3137" s="44">
        <f>IFERROR(_xll.qlIndexFixing(Index6M,$H3137,TRUE,_xll.ohTrigger(RecalcTrigger,Trigger6M)),NA())</f>
        <v>1.2784882345069873E-2</v>
      </c>
      <c r="M3137" s="183">
        <f>IFERROR(_xll.qlIndexFixing(Index1Y,$H3137,TRUE,_xll.ohTrigger(RecalcTrigger,Trigger1Y)),NA())</f>
        <v>1.3506880487039718E-2</v>
      </c>
      <c r="N3137" s="182">
        <f>IFERROR(_xll.qlIndexFixing(ONIndex1M,I3137,TRUE,_xll.ohTrigger(RecalcTrigger,Trigger1M)),NA())</f>
        <v>1.2667039057827623E-2</v>
      </c>
      <c r="O3137" s="44">
        <f>IFERROR(_xll.qlIndexFixing(ONIndex3M,I3137,TRUE,_xll.ohTrigger(RecalcTrigger,Trigger3M)),NA())</f>
        <v>1.2952653457398711E-2</v>
      </c>
      <c r="P3137" s="44">
        <f>IFERROR(_xll.qlIndexFixing(ONIndex6M,I3137,TRUE,_xll.ohTrigger(RecalcTrigger,Trigger6M)),NA())</f>
        <v>1.2573894853558087E-2</v>
      </c>
      <c r="Q3137" s="183">
        <f>IFERROR(_xll.qlIndexFixing(ONIndex1Y,I3137,TRUE,_xll.ohTrigger(RecalcTrigger,Trigger1Y)),NA())</f>
        <v>1.326699416326349E-2</v>
      </c>
    </row>
    <row r="3138" spans="2:17" x14ac:dyDescent="0.2">
      <c r="B3138" s="39" t="s">
        <v>42</v>
      </c>
      <c r="D3138" s="42">
        <f>_xll.qlCalendarAdvance(Calendar,$D3137,B3138,"f",FALSE)</f>
        <v>61386</v>
      </c>
      <c r="E3138" s="177">
        <f>_xll.qlInterestRateIndexValueDate(IndexON,D3138)</f>
        <v>61386</v>
      </c>
      <c r="F3138" s="193">
        <f>IFERROR(_xll.qlIndexFixing(IndexON,D3138,TRUE,_xll.ohTrigger(RecalcTrigger,TriggerON)),NA())</f>
        <v>1.2875946356967205E-2</v>
      </c>
      <c r="H3138" s="42">
        <f>_xll.qlCalendarAdvance(Calendar,$H3137,B3138,"f",FALSE)</f>
        <v>61386</v>
      </c>
      <c r="I3138" s="177">
        <f>_xll.qlInterestRateIndexValueDate(Index1M,$H3138)</f>
        <v>61388</v>
      </c>
      <c r="J3138" s="182">
        <f>IFERROR(_xll.qlIndexFixing(Index1M,$H3138,TRUE,_xll.ohTrigger(RecalcTrigger,Trigger1M)),NA())</f>
        <v>1.2689380243511572E-2</v>
      </c>
      <c r="K3138" s="44">
        <f>IFERROR(_xll.qlIndexFixing(Index3M,H3138,TRUE,_xll.ohTrigger(RecalcTrigger,Trigger3M)),NA())</f>
        <v>1.3016011403405721E-2</v>
      </c>
      <c r="L3138" s="44">
        <f>IFERROR(_xll.qlIndexFixing(Index6M,$H3138,TRUE,_xll.ohTrigger(RecalcTrigger,Trigger6M)),NA())</f>
        <v>1.2798600204718522E-2</v>
      </c>
      <c r="M3138" s="183">
        <f>IFERROR(_xll.qlIndexFixing(Index1Y,$H3138,TRUE,_xll.ohTrigger(RecalcTrigger,Trigger1Y)),NA())</f>
        <v>1.3512621170828487E-2</v>
      </c>
      <c r="N3138" s="182">
        <f>IFERROR(_xll.qlIndexFixing(ONIndex1M,I3138,TRUE,_xll.ohTrigger(RecalcTrigger,Trigger1M)),NA())</f>
        <v>1.2672882281012932E-2</v>
      </c>
      <c r="O3138" s="44">
        <f>IFERROR(_xll.qlIndexFixing(ONIndex3M,I3138,TRUE,_xll.ohTrigger(RecalcTrigger,Trigger3M)),NA())</f>
        <v>1.2958852766384865E-2</v>
      </c>
      <c r="P3138" s="44">
        <f>IFERROR(_xll.qlIndexFixing(ONIndex6M,I3138,TRUE,_xll.ohTrigger(RecalcTrigger,Trigger6M)),NA())</f>
        <v>1.2587895017706074E-2</v>
      </c>
      <c r="Q3138" s="183">
        <f>IFERROR(_xll.qlIndexFixing(ONIndex1Y,I3138,TRUE,_xll.ohTrigger(RecalcTrigger,Trigger1Y)),NA())</f>
        <v>1.3272937761117376E-2</v>
      </c>
    </row>
    <row r="3139" spans="2:17" x14ac:dyDescent="0.2">
      <c r="B3139" s="39" t="s">
        <v>42</v>
      </c>
      <c r="D3139" s="42">
        <f>_xll.qlCalendarAdvance(Calendar,$D3138,B3139,"f",FALSE)</f>
        <v>61393</v>
      </c>
      <c r="E3139" s="177">
        <f>_xll.qlInterestRateIndexValueDate(IndexON,D3139)</f>
        <v>61393</v>
      </c>
      <c r="F3139" s="193">
        <f>IFERROR(_xll.qlIndexFixing(IndexON,D3139,TRUE,_xll.ohTrigger(RecalcTrigger,TriggerON)),NA())</f>
        <v>1.288049391729551E-2</v>
      </c>
      <c r="H3139" s="42">
        <f>_xll.qlCalendarAdvance(Calendar,$H3138,B3139,"f",FALSE)</f>
        <v>61393</v>
      </c>
      <c r="I3139" s="177">
        <f>_xll.qlInterestRateIndexValueDate(Index1M,$H3139)</f>
        <v>61395</v>
      </c>
      <c r="J3139" s="182">
        <f>IFERROR(_xll.qlIndexFixing(Index1M,$H3139,TRUE,_xll.ohTrigger(RecalcTrigger,Trigger1M)),NA())</f>
        <v>1.2693287496750716E-2</v>
      </c>
      <c r="K3139" s="44">
        <f>IFERROR(_xll.qlIndexFixing(Index3M,H3139,TRUE,_xll.ohTrigger(RecalcTrigger,Trigger3M)),NA())</f>
        <v>1.30214865994569E-2</v>
      </c>
      <c r="L3139" s="44">
        <f>IFERROR(_xll.qlIndexFixing(Index6M,$H3139,TRUE,_xll.ohTrigger(RecalcTrigger,Trigger6M)),NA())</f>
        <v>1.281228772468827E-2</v>
      </c>
      <c r="M3139" s="183">
        <f>IFERROR(_xll.qlIndexFixing(Index1Y,$H3139,TRUE,_xll.ohTrigger(RecalcTrigger,Trigger1Y)),NA())</f>
        <v>1.3518350537489154E-2</v>
      </c>
      <c r="N3139" s="182">
        <f>IFERROR(_xll.qlIndexFixing(ONIndex1M,I3139,TRUE,_xll.ohTrigger(RecalcTrigger,Trigger1M)),NA())</f>
        <v>1.2678715880056757E-2</v>
      </c>
      <c r="O3139" s="44">
        <f>IFERROR(_xll.qlIndexFixing(ONIndex3M,I3139,TRUE,_xll.ohTrigger(RecalcTrigger,Trigger3M)),NA())</f>
        <v>1.2965041729646742E-2</v>
      </c>
      <c r="P3139" s="44">
        <f>IFERROR(_xll.qlIndexFixing(ONIndex6M,I3139,TRUE,_xll.ohTrigger(RecalcTrigger,Trigger6M)),NA())</f>
        <v>1.2601865784569455E-2</v>
      </c>
      <c r="Q3139" s="183">
        <f>IFERROR(_xll.qlIndexFixing(ONIndex1Y,I3139,TRUE,_xll.ohTrigger(RecalcTrigger,Trigger1Y)),NA())</f>
        <v>1.3278870864485981E-2</v>
      </c>
    </row>
    <row r="3140" spans="2:17" x14ac:dyDescent="0.2">
      <c r="B3140" s="39" t="s">
        <v>42</v>
      </c>
      <c r="D3140" s="42">
        <f>_xll.qlCalendarAdvance(Calendar,$D3139,B3140,"f",FALSE)</f>
        <v>61400</v>
      </c>
      <c r="E3140" s="177">
        <f>_xll.qlInterestRateIndexValueDate(IndexON,D3140)</f>
        <v>61400</v>
      </c>
      <c r="F3140" s="193">
        <f>IFERROR(_xll.qlIndexFixing(IndexON,D3140,TRUE,_xll.ohTrigger(RecalcTrigger,TriggerON)),NA())</f>
        <v>1.2885033982659166E-2</v>
      </c>
      <c r="H3140" s="42">
        <f>_xll.qlCalendarAdvance(Calendar,$H3139,B3140,"f",FALSE)</f>
        <v>61400</v>
      </c>
      <c r="I3140" s="177">
        <f>_xll.qlInterestRateIndexValueDate(Index1M,$H3140)</f>
        <v>61402</v>
      </c>
      <c r="J3140" s="182">
        <f>IFERROR(_xll.qlIndexFixing(Index1M,$H3140,TRUE,_xll.ohTrigger(RecalcTrigger,Trigger1M)),NA())</f>
        <v>1.2699103338393474E-2</v>
      </c>
      <c r="K3140" s="44">
        <f>IFERROR(_xll.qlIndexFixing(Index3M,H3140,TRUE,_xll.ohTrigger(RecalcTrigger,Trigger3M)),NA())</f>
        <v>1.3027624161244589E-2</v>
      </c>
      <c r="L3140" s="44">
        <f>IFERROR(_xll.qlIndexFixing(Index6M,$H3140,TRUE,_xll.ohTrigger(RecalcTrigger,Trigger6M)),NA())</f>
        <v>1.2825944835816859E-2</v>
      </c>
      <c r="M3140" s="183">
        <f>IFERROR(_xll.qlIndexFixing(Index1Y,$H3140,TRUE,_xll.ohTrigger(RecalcTrigger,Trigger1Y)),NA())</f>
        <v>1.3524068559089927E-2</v>
      </c>
      <c r="N3140" s="182">
        <f>IFERROR(_xll.qlIndexFixing(ONIndex1M,I3140,TRUE,_xll.ohTrigger(RecalcTrigger,Trigger1M)),NA())</f>
        <v>1.268453983017892E-2</v>
      </c>
      <c r="O3140" s="44">
        <f>IFERROR(_xll.qlIndexFixing(ONIndex3M,I3140,TRUE,_xll.ohTrigger(RecalcTrigger,Trigger3M)),NA())</f>
        <v>1.2971220320325827E-2</v>
      </c>
      <c r="P3140" s="44">
        <f>IFERROR(_xll.qlIndexFixing(ONIndex6M,I3140,TRUE,_xll.ohTrigger(RecalcTrigger,Trigger6M)),NA())</f>
        <v>1.2615807085962771E-2</v>
      </c>
      <c r="Q3140" s="183">
        <f>IFERROR(_xll.qlIndexFixing(ONIndex1Y,I3140,TRUE,_xll.ohTrigger(RecalcTrigger,Trigger1Y)),NA())</f>
        <v>1.3284793446031173E-2</v>
      </c>
    </row>
    <row r="3141" spans="2:17" x14ac:dyDescent="0.2">
      <c r="B3141" s="39" t="s">
        <v>42</v>
      </c>
      <c r="D3141" s="42">
        <f>_xll.qlCalendarAdvance(Calendar,$D3140,B3141,"f",FALSE)</f>
        <v>61407</v>
      </c>
      <c r="E3141" s="177">
        <f>_xll.qlInterestRateIndexValueDate(IndexON,D3141)</f>
        <v>61407</v>
      </c>
      <c r="F3141" s="193">
        <f>IFERROR(_xll.qlIndexFixing(IndexON,D3141,TRUE,_xll.ohTrigger(RecalcTrigger,TriggerON)),NA())</f>
        <v>1.288956653347384E-2</v>
      </c>
      <c r="H3141" s="42">
        <f>_xll.qlCalendarAdvance(Calendar,$H3140,B3141,"f",FALSE)</f>
        <v>61407</v>
      </c>
      <c r="I3141" s="177">
        <f>_xll.qlInterestRateIndexValueDate(Index1M,$H3141)</f>
        <v>61409</v>
      </c>
      <c r="J3141" s="182">
        <f>IFERROR(_xll.qlIndexFixing(Index1M,$H3141,TRUE,_xll.ohTrigger(RecalcTrigger,Trigger1M)),NA())</f>
        <v>1.2704909463138601E-2</v>
      </c>
      <c r="K3141" s="44">
        <f>IFERROR(_xll.qlIndexFixing(Index3M,H3141,TRUE,_xll.ohTrigger(RecalcTrigger,Trigger3M)),NA())</f>
        <v>1.3033751142727645E-2</v>
      </c>
      <c r="L3141" s="44">
        <f>IFERROR(_xll.qlIndexFixing(Index6M,$H3141,TRUE,_xll.ohTrigger(RecalcTrigger,Trigger6M)),NA())</f>
        <v>1.2839571468943788E-2</v>
      </c>
      <c r="M3141" s="183">
        <f>IFERROR(_xll.qlIndexFixing(Index1Y,$H3141,TRUE,_xll.ohTrigger(RecalcTrigger,Trigger1Y)),NA())</f>
        <v>1.3529775207699674E-2</v>
      </c>
      <c r="N3141" s="182">
        <f>IFERROR(_xll.qlIndexFixing(ONIndex1M,I3141,TRUE,_xll.ohTrigger(RecalcTrigger,Trigger1M)),NA())</f>
        <v>1.2690354106119628E-2</v>
      </c>
      <c r="O3141" s="44">
        <f>IFERROR(_xll.qlIndexFixing(ONIndex3M,I3141,TRUE,_xll.ohTrigger(RecalcTrigger,Trigger3M)),NA())</f>
        <v>1.2977388511563603E-2</v>
      </c>
      <c r="P3141" s="44">
        <f>IFERROR(_xll.qlIndexFixing(ONIndex6M,I3141,TRUE,_xll.ohTrigger(RecalcTrigger,Trigger6M)),NA())</f>
        <v>1.2629718853700567E-2</v>
      </c>
      <c r="Q3141" s="183">
        <f>IFERROR(_xll.qlIndexFixing(ONIndex1Y,I3141,TRUE,_xll.ohTrigger(RecalcTrigger,Trigger1Y)),NA())</f>
        <v>1.3290705478414822E-2</v>
      </c>
    </row>
    <row r="3142" spans="2:17" x14ac:dyDescent="0.2">
      <c r="B3142" s="39" t="s">
        <v>42</v>
      </c>
      <c r="D3142" s="42">
        <f>_xll.qlCalendarAdvance(Calendar,$D3141,B3142,"f",FALSE)</f>
        <v>61414</v>
      </c>
      <c r="E3142" s="177">
        <f>_xll.qlInterestRateIndexValueDate(IndexON,D3142)</f>
        <v>61414</v>
      </c>
      <c r="F3142" s="193">
        <f>IFERROR(_xll.qlIndexFixing(IndexON,D3142,TRUE,_xll.ohTrigger(RecalcTrigger,TriggerON)),NA())</f>
        <v>1.2894091550315068E-2</v>
      </c>
      <c r="H3142" s="42">
        <f>_xll.qlCalendarAdvance(Calendar,$H3141,B3142,"f",FALSE)</f>
        <v>61414</v>
      </c>
      <c r="I3142" s="177">
        <f>_xll.qlInterestRateIndexValueDate(Index1M,$H3142)</f>
        <v>61416</v>
      </c>
      <c r="J3142" s="182">
        <f>IFERROR(_xll.qlIndexFixing(Index1M,$H3142,TRUE,_xll.ohTrigger(RecalcTrigger,Trigger1M)),NA())</f>
        <v>1.271070584585861E-2</v>
      </c>
      <c r="K3142" s="44">
        <f>IFERROR(_xll.qlIndexFixing(Index3M,H3142,TRUE,_xll.ohTrigger(RecalcTrigger,Trigger3M)),NA())</f>
        <v>1.3039867516799752E-2</v>
      </c>
      <c r="L3142" s="44">
        <f>IFERROR(_xll.qlIndexFixing(Index6M,$H3142,TRUE,_xll.ohTrigger(RecalcTrigger,Trigger6M)),NA())</f>
        <v>1.2853167554906356E-2</v>
      </c>
      <c r="M3142" s="183">
        <f>IFERROR(_xll.qlIndexFixing(Index1Y,$H3142,TRUE,_xll.ohTrigger(RecalcTrigger,Trigger1Y)),NA())</f>
        <v>1.3535470455387041E-2</v>
      </c>
      <c r="N3142" s="182">
        <f>IFERROR(_xll.qlIndexFixing(ONIndex1M,I3142,TRUE,_xll.ohTrigger(RecalcTrigger,Trigger1M)),NA())</f>
        <v>1.2696158683018766E-2</v>
      </c>
      <c r="O3142" s="44">
        <f>IFERROR(_xll.qlIndexFixing(ONIndex3M,I3142,TRUE,_xll.ohTrigger(RecalcTrigger,Trigger3M)),NA())</f>
        <v>1.2983546276261748E-2</v>
      </c>
      <c r="P3142" s="44">
        <f>IFERROR(_xll.qlIndexFixing(ONIndex6M,I3142,TRUE,_xll.ohTrigger(RecalcTrigger,Trigger6M)),NA())</f>
        <v>1.2643601019837192E-2</v>
      </c>
      <c r="Q3142" s="183">
        <f>IFERROR(_xll.qlIndexFixing(ONIndex1Y,I3142,TRUE,_xll.ohTrigger(RecalcTrigger,Trigger1Y)),NA())</f>
        <v>1.329660693437873E-2</v>
      </c>
    </row>
    <row r="3143" spans="2:17" x14ac:dyDescent="0.2">
      <c r="B3143" s="39" t="s">
        <v>42</v>
      </c>
      <c r="D3143" s="42">
        <f>_xll.qlCalendarAdvance(Calendar,$D3142,B3143,"f",FALSE)</f>
        <v>61421</v>
      </c>
      <c r="E3143" s="177">
        <f>_xll.qlInterestRateIndexValueDate(IndexON,D3143)</f>
        <v>61421</v>
      </c>
      <c r="F3143" s="193">
        <f>IFERROR(_xll.qlIndexFixing(IndexON,D3143,TRUE,_xll.ohTrigger(RecalcTrigger,TriggerON)),NA())</f>
        <v>1.2898609013598517E-2</v>
      </c>
      <c r="H3143" s="42">
        <f>_xll.qlCalendarAdvance(Calendar,$H3142,B3143,"f",FALSE)</f>
        <v>61421</v>
      </c>
      <c r="I3143" s="177">
        <f>_xll.qlInterestRateIndexValueDate(Index1M,$H3143)</f>
        <v>61423</v>
      </c>
      <c r="J3143" s="182">
        <f>IFERROR(_xll.qlIndexFixing(Index1M,$H3143,TRUE,_xll.ohTrigger(RecalcTrigger,Trigger1M)),NA())</f>
        <v>1.2718403365414854E-2</v>
      </c>
      <c r="K3143" s="44">
        <f>IFERROR(_xll.qlIndexFixing(Index3M,H3143,TRUE,_xll.ohTrigger(RecalcTrigger,Trigger3M)),NA())</f>
        <v>1.3047313662741618E-2</v>
      </c>
      <c r="L3143" s="44">
        <f>IFERROR(_xll.qlIndexFixing(Index6M,$H3143,TRUE,_xll.ohTrigger(RecalcTrigger,Trigger6M)),NA())</f>
        <v>1.2871483030702064E-2</v>
      </c>
      <c r="M3143" s="183">
        <f>IFERROR(_xll.qlIndexFixing(Index1Y,$H3143,TRUE,_xll.ohTrigger(RecalcTrigger,Trigger1Y)),NA())</f>
        <v>1.3539198400700083E-2</v>
      </c>
      <c r="N3143" s="182">
        <f>IFERROR(_xll.qlIndexFixing(ONIndex1M,I3143,TRUE,_xll.ohTrigger(RecalcTrigger,Trigger1M)),NA())</f>
        <v>1.2701953535616539E-2</v>
      </c>
      <c r="O3143" s="44">
        <f>IFERROR(_xll.qlIndexFixing(ONIndex3M,I3143,TRUE,_xll.ohTrigger(RecalcTrigger,Trigger3M)),NA())</f>
        <v>1.298969358748181E-2</v>
      </c>
      <c r="P3143" s="44">
        <f>IFERROR(_xll.qlIndexFixing(ONIndex6M,I3143,TRUE,_xll.ohTrigger(RecalcTrigger,Trigger6M)),NA())</f>
        <v>1.2657453515947381E-2</v>
      </c>
      <c r="Q3143" s="183">
        <f>IFERROR(_xll.qlIndexFixing(ONIndex1Y,I3143,TRUE,_xll.ohTrigger(RecalcTrigger,Trigger1Y)),NA())</f>
        <v>1.3302497786344958E-2</v>
      </c>
    </row>
    <row r="3144" spans="2:17" x14ac:dyDescent="0.2">
      <c r="B3144" s="39" t="s">
        <v>42</v>
      </c>
      <c r="D3144" s="42">
        <f>_xll.qlCalendarAdvance(Calendar,$D3143,B3144,"f",FALSE)</f>
        <v>61428</v>
      </c>
      <c r="E3144" s="177">
        <f>_xll.qlInterestRateIndexValueDate(IndexON,D3144)</f>
        <v>61428</v>
      </c>
      <c r="F3144" s="193">
        <f>IFERROR(_xll.qlIndexFixing(IndexON,D3144,TRUE,_xll.ohTrigger(RecalcTrigger,TriggerON)),NA())</f>
        <v>1.2903118903819788E-2</v>
      </c>
      <c r="H3144" s="42">
        <f>_xll.qlCalendarAdvance(Calendar,$H3143,B3144,"f",FALSE)</f>
        <v>61428</v>
      </c>
      <c r="I3144" s="177">
        <f>_xll.qlInterestRateIndexValueDate(Index1M,$H3144)</f>
        <v>61430</v>
      </c>
      <c r="J3144" s="182">
        <f>IFERROR(_xll.qlIndexFixing(Index1M,$H3144,TRUE,_xll.ohTrigger(RecalcTrigger,Trigger1M)),NA())</f>
        <v>1.2724178695041888E-2</v>
      </c>
      <c r="K3144" s="44">
        <f>IFERROR(_xll.qlIndexFixing(Index3M,H3144,TRUE,_xll.ohTrigger(RecalcTrigger,Trigger3M)),NA())</f>
        <v>1.3053407648071889E-2</v>
      </c>
      <c r="L3144" s="44">
        <f>IFERROR(_xll.qlIndexFixing(Index6M,$H3144,TRUE,_xll.ohTrigger(RecalcTrigger,Trigger6M)),NA())</f>
        <v>1.2885010877988731E-2</v>
      </c>
      <c r="M3144" s="183">
        <f>IFERROR(_xll.qlIndexFixing(Index1Y,$H3144,TRUE,_xll.ohTrigger(RecalcTrigger,Trigger1Y)),NA())</f>
        <v>1.3544872636089363E-2</v>
      </c>
      <c r="N3144" s="182">
        <f>IFERROR(_xll.qlIndexFixing(ONIndex1M,I3144,TRUE,_xll.ohTrigger(RecalcTrigger,Trigger1M)),NA())</f>
        <v>1.270773863873309E-2</v>
      </c>
      <c r="O3144" s="44">
        <f>IFERROR(_xll.qlIndexFixing(ONIndex3M,I3144,TRUE,_xll.ohTrigger(RecalcTrigger,Trigger3M)),NA())</f>
        <v>1.2995830418205401E-2</v>
      </c>
      <c r="P3144" s="44">
        <f>IFERROR(_xll.qlIndexFixing(ONIndex6M,I3144,TRUE,_xll.ohTrigger(RecalcTrigger,Trigger6M)),NA())</f>
        <v>1.2671276274245358E-2</v>
      </c>
      <c r="Q3144" s="183">
        <f>IFERROR(_xll.qlIndexFixing(ONIndex1Y,I3144,TRUE,_xll.ohTrigger(RecalcTrigger,Trigger1Y)),NA())</f>
        <v>1.3308378007215182E-2</v>
      </c>
    </row>
    <row r="3145" spans="2:17" x14ac:dyDescent="0.2">
      <c r="B3145" s="39" t="s">
        <v>42</v>
      </c>
      <c r="D3145" s="42">
        <f>_xll.qlCalendarAdvance(Calendar,$D3144,B3145,"f",FALSE)</f>
        <v>61435</v>
      </c>
      <c r="E3145" s="177">
        <f>_xll.qlInterestRateIndexValueDate(IndexON,D3145)</f>
        <v>61435</v>
      </c>
      <c r="F3145" s="193">
        <f>IFERROR(_xll.qlIndexFixing(IndexON,D3145,TRUE,_xll.ohTrigger(RecalcTrigger,TriggerON)),NA())</f>
        <v>1.2907621201394548E-2</v>
      </c>
      <c r="H3145" s="42">
        <f>_xll.qlCalendarAdvance(Calendar,$H3144,B3145,"f",FALSE)</f>
        <v>61435</v>
      </c>
      <c r="I3145" s="177">
        <f>_xll.qlInterestRateIndexValueDate(Index1M,$H3145)</f>
        <v>61437</v>
      </c>
      <c r="J3145" s="182">
        <f>IFERROR(_xll.qlIndexFixing(Index1M,$H3145,TRUE,_xll.ohTrigger(RecalcTrigger,Trigger1M)),NA())</f>
        <v>1.2729944201114451E-2</v>
      </c>
      <c r="K3145" s="44">
        <f>IFERROR(_xll.qlIndexFixing(Index3M,H3145,TRUE,_xll.ohTrigger(RecalcTrigger,Trigger3M)),NA())</f>
        <v>1.30594909402332E-2</v>
      </c>
      <c r="L3145" s="44">
        <f>IFERROR(_xll.qlIndexFixing(Index6M,$H3145,TRUE,_xll.ohTrigger(RecalcTrigger,Trigger6M)),NA())</f>
        <v>1.2898507948484818E-2</v>
      </c>
      <c r="M3145" s="183">
        <f>IFERROR(_xll.qlIndexFixing(Index1Y,$H3145,TRUE,_xll.ohTrigger(RecalcTrigger,Trigger1Y)),NA())</f>
        <v>1.3550535393767367E-2</v>
      </c>
      <c r="N3145" s="182">
        <f>IFERROR(_xll.qlIndexFixing(ONIndex1M,I3145,TRUE,_xll.ohTrigger(RecalcTrigger,Trigger1M)),NA())</f>
        <v>1.2713513967588241E-2</v>
      </c>
      <c r="O3145" s="44">
        <f>IFERROR(_xll.qlIndexFixing(ONIndex3M,I3145,TRUE,_xll.ohTrigger(RecalcTrigger,Trigger3M)),NA())</f>
        <v>1.3001956741653942E-2</v>
      </c>
      <c r="P3145" s="44">
        <f>IFERROR(_xll.qlIndexFixing(ONIndex6M,I3145,TRUE,_xll.ohTrigger(RecalcTrigger,Trigger6M)),NA())</f>
        <v>1.2685069226785473E-2</v>
      </c>
      <c r="Q3145" s="183">
        <f>IFERROR(_xll.qlIndexFixing(ONIndex1Y,I3145,TRUE,_xll.ohTrigger(RecalcTrigger,Trigger1Y)),NA())</f>
        <v>1.33142475694914E-2</v>
      </c>
    </row>
    <row r="3146" spans="2:17" x14ac:dyDescent="0.2">
      <c r="B3146" s="39" t="s">
        <v>42</v>
      </c>
      <c r="D3146" s="42">
        <f>_xll.qlCalendarAdvance(Calendar,$D3145,B3146,"f",FALSE)</f>
        <v>61442</v>
      </c>
      <c r="E3146" s="177">
        <f>_xll.qlInterestRateIndexValueDate(IndexON,D3146)</f>
        <v>61442</v>
      </c>
      <c r="F3146" s="193">
        <f>IFERROR(_xll.qlIndexFixing(IndexON,D3146,TRUE,_xll.ohTrigger(RecalcTrigger,TriggerON)),NA())</f>
        <v>1.2912115886818398E-2</v>
      </c>
      <c r="H3146" s="42">
        <f>_xll.qlCalendarAdvance(Calendar,$H3145,B3146,"f",FALSE)</f>
        <v>61442</v>
      </c>
      <c r="I3146" s="177">
        <f>_xll.qlInterestRateIndexValueDate(Index1M,$H3146)</f>
        <v>61444</v>
      </c>
      <c r="J3146" s="182">
        <f>IFERROR(_xll.qlIndexFixing(Index1M,$H3146,TRUE,_xll.ohTrigger(RecalcTrigger,Trigger1M)),NA())</f>
        <v>1.2736335260620539E-2</v>
      </c>
      <c r="K3146" s="44">
        <f>IFERROR(_xll.qlIndexFixing(Index3M,H3146,TRUE,_xll.ohTrigger(RecalcTrigger,Trigger3M)),NA())</f>
        <v>1.3065563512118541E-2</v>
      </c>
      <c r="L3146" s="44">
        <f>IFERROR(_xll.qlIndexFixing(Index6M,$H3146,TRUE,_xll.ohTrigger(RecalcTrigger,Trigger6M)),NA())</f>
        <v>1.291197417300438E-2</v>
      </c>
      <c r="M3146" s="183">
        <f>IFERROR(_xll.qlIndexFixing(Index1Y,$H3146,TRUE,_xll.ohTrigger(RecalcTrigger,Trigger1Y)),NA())</f>
        <v>1.3556186645806847E-2</v>
      </c>
      <c r="N3146" s="182">
        <f>IFERROR(_xll.qlIndexFixing(ONIndex1M,I3146,TRUE,_xll.ohTrigger(RecalcTrigger,Trigger1M)),NA())</f>
        <v>1.2719279496762326E-2</v>
      </c>
      <c r="O3146" s="44">
        <f>IFERROR(_xll.qlIndexFixing(ONIndex3M,I3146,TRUE,_xll.ohTrigger(RecalcTrigger,Trigger3M)),NA())</f>
        <v>1.3008072530569237E-2</v>
      </c>
      <c r="P3146" s="44">
        <f>IFERROR(_xll.qlIndexFixing(ONIndex6M,I3146,TRUE,_xll.ohTrigger(RecalcTrigger,Trigger6M)),NA())</f>
        <v>1.2698832304982588E-2</v>
      </c>
      <c r="Q3146" s="183">
        <f>IFERROR(_xll.qlIndexFixing(ONIndex1Y,I3146,TRUE,_xll.ohTrigger(RecalcTrigger,Trigger1Y)),NA())</f>
        <v>1.3320106445755542E-2</v>
      </c>
    </row>
    <row r="3147" spans="2:17" x14ac:dyDescent="0.2">
      <c r="B3147" s="39" t="s">
        <v>42</v>
      </c>
      <c r="D3147" s="42">
        <f>_xll.qlCalendarAdvance(Calendar,$D3146,B3147,"f",FALSE)</f>
        <v>61449</v>
      </c>
      <c r="E3147" s="177">
        <f>_xll.qlInterestRateIndexValueDate(IndexON,D3147)</f>
        <v>61449</v>
      </c>
      <c r="F3147" s="193">
        <f>IFERROR(_xll.qlIndexFixing(IndexON,D3147,TRUE,_xll.ohTrigger(RecalcTrigger,TriggerON)),NA())</f>
        <v>1.2916602940586941E-2</v>
      </c>
      <c r="H3147" s="42">
        <f>_xll.qlCalendarAdvance(Calendar,$H3146,B3147,"f",FALSE)</f>
        <v>61449</v>
      </c>
      <c r="I3147" s="177">
        <f>_xll.qlInterestRateIndexValueDate(Index1M,$H3147)</f>
        <v>61451</v>
      </c>
      <c r="J3147" s="182">
        <f>IFERROR(_xll.qlIndexFixing(Index1M,$H3147,TRUE,_xll.ohTrigger(RecalcTrigger,Trigger1M)),NA())</f>
        <v>1.2741445642076576E-2</v>
      </c>
      <c r="K3147" s="44">
        <f>IFERROR(_xll.qlIndexFixing(Index3M,H3147,TRUE,_xll.ohTrigger(RecalcTrigger,Trigger3M)),NA())</f>
        <v>1.3071625336622636E-2</v>
      </c>
      <c r="L3147" s="44">
        <f>IFERROR(_xll.qlIndexFixing(Index6M,$H3147,TRUE,_xll.ohTrigger(RecalcTrigger,Trigger6M)),NA())</f>
        <v>1.2921868098722871E-2</v>
      </c>
      <c r="M3147" s="183">
        <f>IFERROR(_xll.qlIndexFixing(Index1Y,$H3147,TRUE,_xll.ohTrigger(RecalcTrigger,Trigger1Y)),NA())</f>
        <v>1.3561826364279456E-2</v>
      </c>
      <c r="N3147" s="182">
        <f>IFERROR(_xll.qlIndexFixing(ONIndex1M,I3147,TRUE,_xll.ohTrigger(RecalcTrigger,Trigger1M)),NA())</f>
        <v>1.2725035201315293E-2</v>
      </c>
      <c r="O3147" s="44">
        <f>IFERROR(_xll.qlIndexFixing(ONIndex3M,I3147,TRUE,_xll.ohTrigger(RecalcTrigger,Trigger3M)),NA())</f>
        <v>1.3014177758172707E-2</v>
      </c>
      <c r="P3147" s="44">
        <f>IFERROR(_xll.qlIndexFixing(ONIndex6M,I3147,TRUE,_xll.ohTrigger(RecalcTrigger,Trigger6M)),NA())</f>
        <v>1.2712565441050927E-2</v>
      </c>
      <c r="Q3147" s="183">
        <f>IFERROR(_xll.qlIndexFixing(ONIndex1Y,I3147,TRUE,_xll.ohTrigger(RecalcTrigger,Trigger1Y)),NA())</f>
        <v>1.3325954608669477E-2</v>
      </c>
    </row>
    <row r="3148" spans="2:17" x14ac:dyDescent="0.2">
      <c r="B3148" s="39" t="s">
        <v>42</v>
      </c>
      <c r="D3148" s="42">
        <f>_xll.qlCalendarAdvance(Calendar,$D3147,B3148,"f",FALSE)</f>
        <v>61456</v>
      </c>
      <c r="E3148" s="177">
        <f>_xll.qlInterestRateIndexValueDate(IndexON,D3148)</f>
        <v>61456</v>
      </c>
      <c r="F3148" s="193">
        <f>IFERROR(_xll.qlIndexFixing(IndexON,D3148,TRUE,_xll.ohTrigger(RecalcTrigger,TriggerON)),NA())</f>
        <v>1.2921082343195778E-2</v>
      </c>
      <c r="H3148" s="42">
        <f>_xll.qlCalendarAdvance(Calendar,$H3147,B3148,"f",FALSE)</f>
        <v>61456</v>
      </c>
      <c r="I3148" s="177">
        <f>_xll.qlInterestRateIndexValueDate(Index1M,$H3148)</f>
        <v>61458</v>
      </c>
      <c r="J3148" s="182">
        <f>IFERROR(_xll.qlIndexFixing(Index1M,$H3148,TRUE,_xll.ohTrigger(RecalcTrigger,Trigger1M)),NA())</f>
        <v>1.2747181526698848E-2</v>
      </c>
      <c r="K3148" s="44">
        <f>IFERROR(_xll.qlIndexFixing(Index3M,H3148,TRUE,_xll.ohTrigger(RecalcTrigger,Trigger3M)),NA())</f>
        <v>1.3077008955744956E-2</v>
      </c>
      <c r="L3148" s="44">
        <f>IFERROR(_xll.qlIndexFixing(Index6M,$H3148,TRUE,_xll.ohTrigger(RecalcTrigger,Trigger6M)),NA())</f>
        <v>1.2935277693703081E-2</v>
      </c>
      <c r="M3148" s="183">
        <f>IFERROR(_xll.qlIndexFixing(Index1Y,$H3148,TRUE,_xll.ohTrigger(RecalcTrigger,Trigger1Y)),NA())</f>
        <v>1.3567454521257074E-2</v>
      </c>
      <c r="N3148" s="182">
        <f>IFERROR(_xll.qlIndexFixing(ONIndex1M,I3148,TRUE,_xll.ohTrigger(RecalcTrigger,Trigger1M)),NA())</f>
        <v>1.2730781056227158E-2</v>
      </c>
      <c r="O3148" s="44">
        <f>IFERROR(_xll.qlIndexFixing(ONIndex3M,I3148,TRUE,_xll.ohTrigger(RecalcTrigger,Trigger3M)),NA())</f>
        <v>1.3020272397445964E-2</v>
      </c>
      <c r="P3148" s="44">
        <f>IFERROR(_xll.qlIndexFixing(ONIndex6M,I3148,TRUE,_xll.ohTrigger(RecalcTrigger,Trigger6M)),NA())</f>
        <v>1.2726268566884968E-2</v>
      </c>
      <c r="Q3148" s="183">
        <f>IFERROR(_xll.qlIndexFixing(ONIndex1Y,I3148,TRUE,_xll.ohTrigger(RecalcTrigger,Trigger1Y)),NA())</f>
        <v>1.3331792031054945E-2</v>
      </c>
    </row>
    <row r="3149" spans="2:17" x14ac:dyDescent="0.2">
      <c r="B3149" s="39" t="s">
        <v>42</v>
      </c>
      <c r="D3149" s="42">
        <f>_xll.qlCalendarAdvance(Calendar,$D3148,B3149,"f",FALSE)</f>
        <v>61463</v>
      </c>
      <c r="E3149" s="177">
        <f>_xll.qlInterestRateIndexValueDate(IndexON,D3149)</f>
        <v>61463</v>
      </c>
      <c r="F3149" s="193">
        <f>IFERROR(_xll.qlIndexFixing(IndexON,D3149,TRUE,_xll.ohTrigger(RecalcTrigger,TriggerON)),NA())</f>
        <v>1.2925554074980639E-2</v>
      </c>
      <c r="H3149" s="42">
        <f>_xll.qlCalendarAdvance(Calendar,$H3148,B3149,"f",FALSE)</f>
        <v>61463</v>
      </c>
      <c r="I3149" s="177">
        <f>_xll.qlInterestRateIndexValueDate(Index1M,$H3149)</f>
        <v>61465</v>
      </c>
      <c r="J3149" s="182">
        <f>IFERROR(_xll.qlIndexFixing(Index1M,$H3149,TRUE,_xll.ohTrigger(RecalcTrigger,Trigger1M)),NA())</f>
        <v>1.2752907487244558E-2</v>
      </c>
      <c r="K3149" s="44">
        <f>IFERROR(_xll.qlIndexFixing(Index3M,H3149,TRUE,_xll.ohTrigger(RecalcTrigger,Trigger3M)),NA())</f>
        <v>1.3083049761684819E-2</v>
      </c>
      <c r="L3149" s="44">
        <f>IFERROR(_xll.qlIndexFixing(Index6M,$H3149,TRUE,_xll.ohTrigger(RecalcTrigger,Trigger6M)),NA())</f>
        <v>1.29486562518171E-2</v>
      </c>
      <c r="M3149" s="183">
        <f>IFERROR(_xll.qlIndexFixing(Index1Y,$H3149,TRUE,_xll.ohTrigger(RecalcTrigger,Trigger1Y)),NA())</f>
        <v>1.3575663701580126E-2</v>
      </c>
      <c r="N3149" s="182">
        <f>IFERROR(_xll.qlIndexFixing(ONIndex1M,I3149,TRUE,_xll.ohTrigger(RecalcTrigger,Trigger1M)),NA())</f>
        <v>1.2736517036318062E-2</v>
      </c>
      <c r="O3149" s="44">
        <f>IFERROR(_xll.qlIndexFixing(ONIndex3M,I3149,TRUE,_xll.ohTrigger(RecalcTrigger,Trigger3M)),NA())</f>
        <v>1.3026356421530494E-2</v>
      </c>
      <c r="P3149" s="44">
        <f>IFERROR(_xll.qlIndexFixing(ONIndex6M,I3149,TRUE,_xll.ohTrigger(RecalcTrigger,Trigger6M)),NA())</f>
        <v>1.2739941614379191E-2</v>
      </c>
      <c r="Q3149" s="183">
        <f>IFERROR(_xll.qlIndexFixing(ONIndex1Y,I3149,TRUE,_xll.ohTrigger(RecalcTrigger,Trigger1Y)),NA())</f>
        <v>1.3337618685334007E-2</v>
      </c>
    </row>
    <row r="3150" spans="2:17" x14ac:dyDescent="0.2">
      <c r="B3150" s="39" t="s">
        <v>42</v>
      </c>
      <c r="D3150" s="42">
        <f>_xll.qlCalendarAdvance(Calendar,$D3149,B3150,"f",FALSE)</f>
        <v>61470</v>
      </c>
      <c r="E3150" s="177">
        <f>_xll.qlInterestRateIndexValueDate(IndexON,D3150)</f>
        <v>61470</v>
      </c>
      <c r="F3150" s="193">
        <f>IFERROR(_xll.qlIndexFixing(IndexON,D3150,TRUE,_xll.ohTrigger(RecalcTrigger,TriggerON)),NA())</f>
        <v>1.2930018116596997E-2</v>
      </c>
      <c r="H3150" s="42">
        <f>_xll.qlCalendarAdvance(Calendar,$H3149,B3150,"f",FALSE)</f>
        <v>61470</v>
      </c>
      <c r="I3150" s="177">
        <f>_xll.qlInterestRateIndexValueDate(Index1M,$H3150)</f>
        <v>61472</v>
      </c>
      <c r="J3150" s="182">
        <f>IFERROR(_xll.qlIndexFixing(Index1M,$H3150,TRUE,_xll.ohTrigger(RecalcTrigger,Trigger1M)),NA())</f>
        <v>1.2758623498578814E-2</v>
      </c>
      <c r="K3150" s="44">
        <f>IFERROR(_xll.qlIndexFixing(Index3M,H3150,TRUE,_xll.ohTrigger(RecalcTrigger,Trigger3M)),NA())</f>
        <v>1.308907974114387E-2</v>
      </c>
      <c r="L3150" s="44">
        <f>IFERROR(_xll.qlIndexFixing(Index6M,$H3150,TRUE,_xll.ohTrigger(RecalcTrigger,Trigger6M)),NA())</f>
        <v>1.2962003703893591E-2</v>
      </c>
      <c r="M3150" s="183">
        <f>IFERROR(_xll.qlIndexFixing(Index1Y,$H3150,TRUE,_xll.ohTrigger(RecalcTrigger,Trigger1Y)),NA())</f>
        <v>1.3578676039011976E-2</v>
      </c>
      <c r="N3150" s="182">
        <f>IFERROR(_xll.qlIndexFixing(ONIndex1M,I3150,TRUE,_xll.ohTrigger(RecalcTrigger,Trigger1M)),NA())</f>
        <v>1.274387731758253E-2</v>
      </c>
      <c r="O3150" s="44">
        <f>IFERROR(_xll.qlIndexFixing(ONIndex3M,I3150,TRUE,_xll.ohTrigger(RecalcTrigger,Trigger3M)),NA())</f>
        <v>1.3034163096596885E-2</v>
      </c>
      <c r="P3150" s="44">
        <f>IFERROR(_xll.qlIndexFixing(ONIndex6M,I3150,TRUE,_xll.ohTrigger(RecalcTrigger,Trigger6M)),NA())</f>
        <v>1.2757476940370438E-2</v>
      </c>
      <c r="Q3150" s="183">
        <f>IFERROR(_xll.qlIndexFixing(ONIndex1Y,I3150,TRUE,_xll.ohTrigger(RecalcTrigger,Trigger1Y)),NA())</f>
        <v>1.3345094231596022E-2</v>
      </c>
    </row>
    <row r="3151" spans="2:17" x14ac:dyDescent="0.2">
      <c r="B3151" s="39" t="s">
        <v>42</v>
      </c>
      <c r="D3151" s="42">
        <f>_xll.qlCalendarAdvance(Calendar,$D3150,B3151,"f",FALSE)</f>
        <v>61477</v>
      </c>
      <c r="E3151" s="177">
        <f>_xll.qlInterestRateIndexValueDate(IndexON,D3151)</f>
        <v>61477</v>
      </c>
      <c r="F3151" s="193">
        <f>IFERROR(_xll.qlIndexFixing(IndexON,D3151,TRUE,_xll.ohTrigger(RecalcTrigger,TriggerON)),NA())</f>
        <v>1.2934474448380584E-2</v>
      </c>
      <c r="H3151" s="42">
        <f>_xll.qlCalendarAdvance(Calendar,$H3150,B3151,"f",FALSE)</f>
        <v>61477</v>
      </c>
      <c r="I3151" s="177">
        <f>_xll.qlInterestRateIndexValueDate(Index1M,$H3151)</f>
        <v>61479</v>
      </c>
      <c r="J3151" s="182">
        <f>IFERROR(_xll.qlIndexFixing(Index1M,$H3151,TRUE,_xll.ohTrigger(RecalcTrigger,Trigger1M)),NA())</f>
        <v>1.2764329535574215E-2</v>
      </c>
      <c r="K3151" s="44">
        <f>IFERROR(_xll.qlIndexFixing(Index3M,H3151,TRUE,_xll.ohTrigger(RecalcTrigger,Trigger3M)),NA())</f>
        <v>1.3095098867013247E-2</v>
      </c>
      <c r="L3151" s="44">
        <f>IFERROR(_xll.qlIndexFixing(Index6M,$H3151,TRUE,_xll.ohTrigger(RecalcTrigger,Trigger6M)),NA())</f>
        <v>1.2975319980760784E-2</v>
      </c>
      <c r="M3151" s="183">
        <f>IFERROR(_xll.qlIndexFixing(Index1Y,$H3151,TRUE,_xll.ohTrigger(RecalcTrigger,Trigger1Y)),NA())</f>
        <v>1.3584269343931477E-2</v>
      </c>
      <c r="N3151" s="182">
        <f>IFERROR(_xll.qlIndexFixing(ONIndex1M,I3151,TRUE,_xll.ohTrigger(RecalcTrigger,Trigger1M)),NA())</f>
        <v>1.2748592886118182E-2</v>
      </c>
      <c r="O3151" s="44">
        <f>IFERROR(_xll.qlIndexFixing(ONIndex3M,I3151,TRUE,_xll.ohTrigger(RecalcTrigger,Trigger3M)),NA())</f>
        <v>1.3039161260279819E-2</v>
      </c>
      <c r="P3151" s="44">
        <f>IFERROR(_xll.qlIndexFixing(ONIndex6M,I3151,TRUE,_xll.ohTrigger(RecalcTrigger,Trigger6M)),NA())</f>
        <v>1.2768394726365706E-2</v>
      </c>
      <c r="Q3151" s="183">
        <f>IFERROR(_xll.qlIndexFixing(ONIndex1Y,I3151,TRUE,_xll.ohTrigger(RecalcTrigger,Trigger1Y)),NA())</f>
        <v>1.3349901301777933E-2</v>
      </c>
    </row>
    <row r="3152" spans="2:17" x14ac:dyDescent="0.2">
      <c r="B3152" s="39" t="s">
        <v>42</v>
      </c>
      <c r="D3152" s="42">
        <f>_xll.qlCalendarAdvance(Calendar,$D3151,B3152,"f",FALSE)</f>
        <v>61485</v>
      </c>
      <c r="E3152" s="177">
        <f>_xll.qlInterestRateIndexValueDate(IndexON,D3152)</f>
        <v>61485</v>
      </c>
      <c r="F3152" s="193">
        <f>IFERROR(_xll.qlIndexFixing(IndexON,D3152,TRUE,_xll.ohTrigger(RecalcTrigger,TriggerON)),NA())</f>
        <v>1.2939557933453472E-2</v>
      </c>
      <c r="H3152" s="42">
        <f>_xll.qlCalendarAdvance(Calendar,$H3151,B3152,"f",FALSE)</f>
        <v>61485</v>
      </c>
      <c r="I3152" s="177">
        <f>_xll.qlInterestRateIndexValueDate(Index1M,$H3152)</f>
        <v>61487</v>
      </c>
      <c r="J3152" s="182">
        <f>IFERROR(_xll.qlIndexFixing(Index1M,$H3152,TRUE,_xll.ohTrigger(RecalcTrigger,Trigger1M)),NA())</f>
        <v>1.2770206169757121E-2</v>
      </c>
      <c r="K3152" s="44">
        <f>IFERROR(_xll.qlIndexFixing(Index3M,H3152,TRUE,_xll.ohTrigger(RecalcTrigger,Trigger3M)),NA())</f>
        <v>1.3103959748710132E-2</v>
      </c>
      <c r="L3152" s="44">
        <f>IFERROR(_xll.qlIndexFixing(Index6M,$H3152,TRUE,_xll.ohTrigger(RecalcTrigger,Trigger6M)),NA())</f>
        <v>1.2992843199120984E-2</v>
      </c>
      <c r="M3152" s="183">
        <f>IFERROR(_xll.qlIndexFixing(Index1Y,$H3152,TRUE,_xll.ohTrigger(RecalcTrigger,Trigger1Y)),NA())</f>
        <v>1.3591939766539069E-2</v>
      </c>
      <c r="N3152" s="182">
        <f>IFERROR(_xll.qlIndexFixing(ONIndex1M,I3152,TRUE,_xll.ohTrigger(RecalcTrigger,Trigger1M)),NA())</f>
        <v>1.2754479835326293E-2</v>
      </c>
      <c r="O3152" s="44">
        <f>IFERROR(_xll.qlIndexFixing(ONIndex3M,I3152,TRUE,_xll.ohTrigger(RecalcTrigger,Trigger3M)),NA())</f>
        <v>1.3045408231020517E-2</v>
      </c>
      <c r="P3152" s="44">
        <f>IFERROR(_xll.qlIndexFixing(ONIndex6M,I3152,TRUE,_xll.ohTrigger(RecalcTrigger,Trigger6M)),NA())</f>
        <v>1.2782717472834548E-2</v>
      </c>
      <c r="Q3152" s="183">
        <f>IFERROR(_xll.qlIndexFixing(ONIndex1Y,I3152,TRUE,_xll.ohTrigger(RecalcTrigger,Trigger1Y)),NA())</f>
        <v>1.3355860620096749E-2</v>
      </c>
    </row>
    <row r="3153" spans="2:17" x14ac:dyDescent="0.2">
      <c r="B3153" s="39" t="s">
        <v>42</v>
      </c>
      <c r="D3153" s="42">
        <f>_xll.qlCalendarAdvance(Calendar,$D3152,B3153,"f",FALSE)</f>
        <v>61492</v>
      </c>
      <c r="E3153" s="177">
        <f>_xll.qlInterestRateIndexValueDate(IndexON,D3153)</f>
        <v>61492</v>
      </c>
      <c r="F3153" s="193">
        <f>IFERROR(_xll.qlIndexFixing(IndexON,D3153,TRUE,_xll.ohTrigger(RecalcTrigger,TriggerON)),NA())</f>
        <v>1.294399767850507E-2</v>
      </c>
      <c r="H3153" s="42">
        <f>_xll.qlCalendarAdvance(Calendar,$H3152,B3153,"f",FALSE)</f>
        <v>61492</v>
      </c>
      <c r="I3153" s="177">
        <f>_xll.qlInterestRateIndexValueDate(Index1M,$H3153)</f>
        <v>61494</v>
      </c>
      <c r="J3153" s="182">
        <f>IFERROR(_xll.qlIndexFixing(Index1M,$H3153,TRUE,_xll.ohTrigger(RecalcTrigger,Trigger1M)),NA())</f>
        <v>1.2775891265418452E-2</v>
      </c>
      <c r="K3153" s="44">
        <f>IFERROR(_xll.qlIndexFixing(Index3M,H3153,TRUE,_xll.ohTrigger(RecalcTrigger,Trigger3M)),NA())</f>
        <v>1.3109953824638506E-2</v>
      </c>
      <c r="L3153" s="44">
        <f>IFERROR(_xll.qlIndexFixing(Index6M,$H3153,TRUE,_xll.ohTrigger(RecalcTrigger,Trigger6M)),NA())</f>
        <v>1.3006088868966693E-2</v>
      </c>
      <c r="M3153" s="183">
        <f>IFERROR(_xll.qlIndexFixing(Index1Y,$H3153,TRUE,_xll.ohTrigger(RecalcTrigger,Trigger1Y)),NA())</f>
        <v>1.3597506731737864E-2</v>
      </c>
      <c r="N3153" s="182">
        <f>IFERROR(_xll.qlIndexFixing(ONIndex1M,I3153,TRUE,_xll.ohTrigger(RecalcTrigger,Trigger1M)),NA())</f>
        <v>1.2760174638275501E-2</v>
      </c>
      <c r="O3153" s="44">
        <f>IFERROR(_xll.qlIndexFixing(ONIndex3M,I3153,TRUE,_xll.ohTrigger(RecalcTrigger,Trigger3M)),NA())</f>
        <v>1.3051447989953502E-2</v>
      </c>
      <c r="P3153" s="44">
        <f>IFERROR(_xll.qlIndexFixing(ONIndex6M,I3153,TRUE,_xll.ohTrigger(RecalcTrigger,Trigger6M)),NA())</f>
        <v>1.2796265184427114E-2</v>
      </c>
      <c r="Q3153" s="183">
        <f>IFERROR(_xll.qlIndexFixing(ONIndex1Y,I3153,TRUE,_xll.ohTrigger(RecalcTrigger,Trigger1Y)),NA())</f>
        <v>1.3361642372613503E-2</v>
      </c>
    </row>
    <row r="3154" spans="2:17" x14ac:dyDescent="0.2">
      <c r="B3154" s="39" t="s">
        <v>42</v>
      </c>
      <c r="D3154" s="42">
        <f>_xll.qlCalendarAdvance(Calendar,$D3153,B3154,"f",FALSE)</f>
        <v>61499</v>
      </c>
      <c r="E3154" s="177">
        <f>_xll.qlInterestRateIndexValueDate(IndexON,D3154)</f>
        <v>61499</v>
      </c>
      <c r="F3154" s="193">
        <f>IFERROR(_xll.qlIndexFixing(IndexON,D3154,TRUE,_xll.ohTrigger(RecalcTrigger,TriggerON)),NA())</f>
        <v>1.2948429652492877E-2</v>
      </c>
      <c r="H3154" s="42">
        <f>_xll.qlCalendarAdvance(Calendar,$H3153,B3154,"f",FALSE)</f>
        <v>61499</v>
      </c>
      <c r="I3154" s="177">
        <f>_xll.qlInterestRateIndexValueDate(Index1M,$H3154)</f>
        <v>61501</v>
      </c>
      <c r="J3154" s="182">
        <f>IFERROR(_xll.qlIndexFixing(Index1M,$H3154,TRUE,_xll.ohTrigger(RecalcTrigger,Trigger1M)),NA())</f>
        <v>1.2781566309814156E-2</v>
      </c>
      <c r="K3154" s="44">
        <f>IFERROR(_xll.qlIndexFixing(Index3M,H3154,TRUE,_xll.ohTrigger(RecalcTrigger,Trigger3M)),NA())</f>
        <v>1.3115936955077255E-2</v>
      </c>
      <c r="L3154" s="44">
        <f>IFERROR(_xll.qlIndexFixing(Index6M,$H3154,TRUE,_xll.ohTrigger(RecalcTrigger,Trigger6M)),NA())</f>
        <v>1.3019303135025587E-2</v>
      </c>
      <c r="M3154" s="183">
        <f>IFERROR(_xll.qlIndexFixing(Index1Y,$H3154,TRUE,_xll.ohTrigger(RecalcTrigger,Trigger1Y)),NA())</f>
        <v>1.3603061959175161E-2</v>
      </c>
      <c r="N3154" s="182">
        <f>IFERROR(_xll.qlIndexFixing(ONIndex1M,I3154,TRUE,_xll.ohTrigger(RecalcTrigger,Trigger1M)),NA())</f>
        <v>1.2765859437386951E-2</v>
      </c>
      <c r="O3154" s="44">
        <f>IFERROR(_xll.qlIndexFixing(ONIndex3M,I3154,TRUE,_xll.ohTrigger(RecalcTrigger,Trigger3M)),NA())</f>
        <v>1.3057476995088635E-2</v>
      </c>
      <c r="P3154" s="44">
        <f>IFERROR(_xll.qlIndexFixing(ONIndex6M,I3154,TRUE,_xll.ohTrigger(RecalcTrigger,Trigger6M)),NA())</f>
        <v>1.2809782467320119E-2</v>
      </c>
      <c r="Q3154" s="183">
        <f>IFERROR(_xll.qlIndexFixing(ONIndex1Y,I3154,TRUE,_xll.ohTrigger(RecalcTrigger,Trigger1Y)),NA())</f>
        <v>1.3367413216416324E-2</v>
      </c>
    </row>
    <row r="3155" spans="2:17" x14ac:dyDescent="0.2">
      <c r="B3155" s="39" t="s">
        <v>42</v>
      </c>
      <c r="D3155" s="42">
        <f>_xll.qlCalendarAdvance(Calendar,$D3154,B3155,"f",FALSE)</f>
        <v>61506</v>
      </c>
      <c r="E3155" s="177">
        <f>_xll.qlInterestRateIndexValueDate(IndexON,D3155)</f>
        <v>61506</v>
      </c>
      <c r="F3155" s="193">
        <f>IFERROR(_xll.qlIndexFixing(IndexON,D3155,TRUE,_xll.ohTrigger(RecalcTrigger,TriggerON)),NA())</f>
        <v>1.2952853835832556E-2</v>
      </c>
      <c r="H3155" s="42">
        <f>_xll.qlCalendarAdvance(Calendar,$H3154,B3155,"f",FALSE)</f>
        <v>61506</v>
      </c>
      <c r="I3155" s="177">
        <f>_xll.qlInterestRateIndexValueDate(Index1M,$H3155)</f>
        <v>61508</v>
      </c>
      <c r="J3155" s="182">
        <f>IFERROR(_xll.qlIndexFixing(Index1M,$H3155,TRUE,_xll.ohTrigger(RecalcTrigger,Trigger1M)),NA())</f>
        <v>1.2787231277821106E-2</v>
      </c>
      <c r="K3155" s="44">
        <f>IFERROR(_xll.qlIndexFixing(Index3M,H3155,TRUE,_xll.ohTrigger(RecalcTrigger,Trigger3M)),NA())</f>
        <v>1.3121909112918708E-2</v>
      </c>
      <c r="L3155" s="44">
        <f>IFERROR(_xll.qlIndexFixing(Index6M,$H3155,TRUE,_xll.ohTrigger(RecalcTrigger,Trigger6M)),NA())</f>
        <v>1.3032485928114089E-2</v>
      </c>
      <c r="M3155" s="183">
        <f>IFERROR(_xll.qlIndexFixing(Index1Y,$H3155,TRUE,_xll.ohTrigger(RecalcTrigger,Trigger1Y)),NA())</f>
        <v>1.3608605420918424E-2</v>
      </c>
      <c r="N3155" s="182">
        <f>IFERROR(_xll.qlIndexFixing(ONIndex1M,I3155,TRUE,_xll.ohTrigger(RecalcTrigger,Trigger1M)),NA())</f>
        <v>1.277153420756072E-2</v>
      </c>
      <c r="O3155" s="44">
        <f>IFERROR(_xll.qlIndexFixing(ONIndex3M,I3155,TRUE,_xll.ohTrigger(RecalcTrigger,Trigger3M)),NA())</f>
        <v>1.3063495219087784E-2</v>
      </c>
      <c r="P3155" s="44">
        <f>IFERROR(_xll.qlIndexFixing(ONIndex6M,I3155,TRUE,_xll.ohTrigger(RecalcTrigger,Trigger6M)),NA())</f>
        <v>1.2823269253647851E-2</v>
      </c>
      <c r="Q3155" s="183">
        <f>IFERROR(_xll.qlIndexFixing(ONIndex1Y,I3155,TRUE,_xll.ohTrigger(RecalcTrigger,Trigger1Y)),NA())</f>
        <v>1.3373173124167081E-2</v>
      </c>
    </row>
    <row r="3156" spans="2:17" x14ac:dyDescent="0.2">
      <c r="B3156" s="39" t="s">
        <v>42</v>
      </c>
      <c r="D3156" s="42">
        <f>_xll.qlCalendarAdvance(Calendar,$D3155,B3156,"f",FALSE)</f>
        <v>61513</v>
      </c>
      <c r="E3156" s="177">
        <f>_xll.qlInterestRateIndexValueDate(IndexON,D3156)</f>
        <v>61513</v>
      </c>
      <c r="F3156" s="193">
        <f>IFERROR(_xll.qlIndexFixing(IndexON,D3156,TRUE,_xll.ohTrigger(RecalcTrigger,TriggerON)),NA())</f>
        <v>1.2957270208939775E-2</v>
      </c>
      <c r="H3156" s="42">
        <f>_xll.qlCalendarAdvance(Calendar,$H3155,B3156,"f",FALSE)</f>
        <v>61513</v>
      </c>
      <c r="I3156" s="177">
        <f>_xll.qlInterestRateIndexValueDate(Index1M,$H3156)</f>
        <v>61515</v>
      </c>
      <c r="J3156" s="182">
        <f>IFERROR(_xll.qlIndexFixing(Index1M,$H3156,TRUE,_xll.ohTrigger(RecalcTrigger,Trigger1M)),NA())</f>
        <v>1.2792886144305855E-2</v>
      </c>
      <c r="K3156" s="44">
        <f>IFERROR(_xll.qlIndexFixing(Index3M,H3156,TRUE,_xll.ohTrigger(RecalcTrigger,Trigger3M)),NA())</f>
        <v>1.312787027104668E-2</v>
      </c>
      <c r="L3156" s="44">
        <f>IFERROR(_xll.qlIndexFixing(Index6M,$H3156,TRUE,_xll.ohTrigger(RecalcTrigger,Trigger6M)),NA())</f>
        <v>1.3045637179046029E-2</v>
      </c>
      <c r="M3156" s="183">
        <f>IFERROR(_xll.qlIndexFixing(Index1Y,$H3156,TRUE,_xll.ohTrigger(RecalcTrigger,Trigger1Y)),NA())</f>
        <v>1.3614137089034252E-2</v>
      </c>
      <c r="N3156" s="182">
        <f>IFERROR(_xll.qlIndexFixing(ONIndex1M,I3156,TRUE,_xll.ohTrigger(RecalcTrigger,Trigger1M)),NA())</f>
        <v>1.2777198923537014E-2</v>
      </c>
      <c r="O3156" s="44">
        <f>IFERROR(_xll.qlIndexFixing(ONIndex3M,I3156,TRUE,_xll.ohTrigger(RecalcTrigger,Trigger3M)),NA())</f>
        <v>1.3069502635252306E-2</v>
      </c>
      <c r="P3156" s="44">
        <f>IFERROR(_xll.qlIndexFixing(ONIndex6M,I3156,TRUE,_xll.ohTrigger(RecalcTrigger,Trigger6M)),NA())</f>
        <v>1.2836725475064981E-2</v>
      </c>
      <c r="Q3156" s="183">
        <f>IFERROR(_xll.qlIndexFixing(ONIndex1Y,I3156,TRUE,_xll.ohTrigger(RecalcTrigger,Trigger1Y)),NA())</f>
        <v>1.3378922068367771E-2</v>
      </c>
    </row>
    <row r="3157" spans="2:17" x14ac:dyDescent="0.2">
      <c r="B3157" s="39" t="s">
        <v>42</v>
      </c>
      <c r="D3157" s="42">
        <f>_xll.qlCalendarAdvance(Calendar,$D3156,B3157,"f",FALSE)</f>
        <v>61520</v>
      </c>
      <c r="E3157" s="177">
        <f>_xll.qlInterestRateIndexValueDate(IndexON,D3157)</f>
        <v>61520</v>
      </c>
      <c r="F3157" s="193">
        <f>IFERROR(_xll.qlIndexFixing(IndexON,D3157,TRUE,_xll.ohTrigger(RecalcTrigger,TriggerON)),NA())</f>
        <v>1.2961678752150263E-2</v>
      </c>
      <c r="H3157" s="42">
        <f>_xll.qlCalendarAdvance(Calendar,$H3156,B3157,"f",FALSE)</f>
        <v>61520</v>
      </c>
      <c r="I3157" s="177">
        <f>_xll.qlInterestRateIndexValueDate(Index1M,$H3157)</f>
        <v>61522</v>
      </c>
      <c r="J3157" s="182">
        <f>IFERROR(_xll.qlIndexFixing(Index1M,$H3157,TRUE,_xll.ohTrigger(RecalcTrigger,Trigger1M)),NA())</f>
        <v>1.2798530884142697E-2</v>
      </c>
      <c r="K3157" s="44">
        <f>IFERROR(_xll.qlIndexFixing(Index3M,H3157,TRUE,_xll.ohTrigger(RecalcTrigger,Trigger3M)),NA())</f>
        <v>1.3133820402350092E-2</v>
      </c>
      <c r="L3157" s="44">
        <f>IFERROR(_xll.qlIndexFixing(Index6M,$H3157,TRUE,_xll.ohTrigger(RecalcTrigger,Trigger6M)),NA())</f>
        <v>1.3058756818636101E-2</v>
      </c>
      <c r="M3157" s="183">
        <f>IFERROR(_xll.qlIndexFixing(Index1Y,$H3157,TRUE,_xll.ohTrigger(RecalcTrigger,Trigger1Y)),NA())</f>
        <v>1.3619656935589456E-2</v>
      </c>
      <c r="N3157" s="182">
        <f>IFERROR(_xll.qlIndexFixing(ONIndex1M,I3157,TRUE,_xll.ohTrigger(RecalcTrigger,Trigger1M)),NA())</f>
        <v>1.2782853560695528E-2</v>
      </c>
      <c r="O3157" s="44">
        <f>IFERROR(_xll.qlIndexFixing(ONIndex3M,I3157,TRUE,_xll.ohTrigger(RecalcTrigger,Trigger3M)),NA())</f>
        <v>1.3075499216483877E-2</v>
      </c>
      <c r="P3157" s="44">
        <f>IFERROR(_xll.qlIndexFixing(ONIndex6M,I3157,TRUE,_xll.ohTrigger(RecalcTrigger,Trigger6M)),NA())</f>
        <v>1.2850151063625859E-2</v>
      </c>
      <c r="Q3157" s="183">
        <f>IFERROR(_xll.qlIndexFixing(ONIndex1Y,I3157,TRUE,_xll.ohTrigger(RecalcTrigger,Trigger1Y)),NA())</f>
        <v>1.3384660021840133E-2</v>
      </c>
    </row>
    <row r="3158" spans="2:17" x14ac:dyDescent="0.2">
      <c r="B3158" s="39" t="s">
        <v>42</v>
      </c>
      <c r="D3158" s="42">
        <f>_xll.qlCalendarAdvance(Calendar,$D3157,B3158,"f",FALSE)</f>
        <v>61527</v>
      </c>
      <c r="E3158" s="177">
        <f>_xll.qlInterestRateIndexValueDate(IndexON,D3158)</f>
        <v>61527</v>
      </c>
      <c r="F3158" s="193">
        <f>IFERROR(_xll.qlIndexFixing(IndexON,D3158,TRUE,_xll.ohTrigger(RecalcTrigger,TriggerON)),NA())</f>
        <v>1.296607944619943E-2</v>
      </c>
      <c r="H3158" s="42">
        <f>_xll.qlCalendarAdvance(Calendar,$H3157,B3158,"f",FALSE)</f>
        <v>61527</v>
      </c>
      <c r="I3158" s="177">
        <f>_xll.qlInterestRateIndexValueDate(Index1M,$H3158)</f>
        <v>61529</v>
      </c>
      <c r="J3158" s="182">
        <f>IFERROR(_xll.qlIndexFixing(Index1M,$H3158,TRUE,_xll.ohTrigger(RecalcTrigger,Trigger1M)),NA())</f>
        <v>1.280416547219561E-2</v>
      </c>
      <c r="K3158" s="44">
        <f>IFERROR(_xll.qlIndexFixing(Index3M,H3158,TRUE,_xll.ohTrigger(RecalcTrigger,Trigger3M)),NA())</f>
        <v>1.3139759479717864E-2</v>
      </c>
      <c r="L3158" s="44">
        <f>IFERROR(_xll.qlIndexFixing(Index6M,$H3158,TRUE,_xll.ohTrigger(RecalcTrigger,Trigger6M)),NA())</f>
        <v>1.3071844777696837E-2</v>
      </c>
      <c r="M3158" s="183">
        <f>IFERROR(_xll.qlIndexFixing(Index1Y,$H3158,TRUE,_xll.ohTrigger(RecalcTrigger,Trigger1Y)),NA())</f>
        <v>1.3625164932649758E-2</v>
      </c>
      <c r="N3158" s="182">
        <f>IFERROR(_xll.qlIndexFixing(ONIndex1M,I3158,TRUE,_xll.ohTrigger(RecalcTrigger,Trigger1M)),NA())</f>
        <v>1.278849809353666E-2</v>
      </c>
      <c r="O3158" s="44">
        <f>IFERROR(_xll.qlIndexFixing(ONIndex3M,I3158,TRUE,_xll.ohTrigger(RecalcTrigger,Trigger3M)),NA())</f>
        <v>1.3081484935844045E-2</v>
      </c>
      <c r="P3158" s="44">
        <f>IFERROR(_xll.qlIndexFixing(ONIndex6M,I3158,TRUE,_xll.ohTrigger(RecalcTrigger,Trigger6M)),NA())</f>
        <v>1.2863545951224964E-2</v>
      </c>
      <c r="Q3158" s="183">
        <f>IFERROR(_xll.qlIndexFixing(ONIndex1Y,I3158,TRUE,_xll.ohTrigger(RecalcTrigger,Trigger1Y)),NA())</f>
        <v>1.3390386957166101E-2</v>
      </c>
    </row>
    <row r="3159" spans="2:17" x14ac:dyDescent="0.2">
      <c r="B3159" s="39" t="s">
        <v>42</v>
      </c>
      <c r="D3159" s="42">
        <f>_xll.qlCalendarAdvance(Calendar,$D3158,B3159,"f",FALSE)</f>
        <v>61534</v>
      </c>
      <c r="E3159" s="177">
        <f>_xll.qlInterestRateIndexValueDate(IndexON,D3159)</f>
        <v>61534</v>
      </c>
      <c r="F3159" s="193">
        <f>IFERROR(_xll.qlIndexFixing(IndexON,D3159,TRUE,_xll.ohTrigger(RecalcTrigger,TriggerON)),NA())</f>
        <v>1.2970472271502942E-2</v>
      </c>
      <c r="H3159" s="42">
        <f>_xll.qlCalendarAdvance(Calendar,$H3158,B3159,"f",FALSE)</f>
        <v>61534</v>
      </c>
      <c r="I3159" s="177">
        <f>_xll.qlInterestRateIndexValueDate(Index1M,$H3159)</f>
        <v>61536</v>
      </c>
      <c r="J3159" s="182">
        <f>IFERROR(_xll.qlIndexFixing(Index1M,$H3159,TRUE,_xll.ohTrigger(RecalcTrigger,Trigger1M)),NA())</f>
        <v>1.2809789883341464E-2</v>
      </c>
      <c r="K3159" s="44">
        <f>IFERROR(_xll.qlIndexFixing(Index3M,H3159,TRUE,_xll.ohTrigger(RecalcTrigger,Trigger3M)),NA())</f>
        <v>1.3145687476037218E-2</v>
      </c>
      <c r="L3159" s="44">
        <f>IFERROR(_xll.qlIndexFixing(Index6M,$H3159,TRUE,_xll.ohTrigger(RecalcTrigger,Trigger6M)),NA())</f>
        <v>1.3084900987044228E-2</v>
      </c>
      <c r="M3159" s="183">
        <f>IFERROR(_xll.qlIndexFixing(Index1Y,$H3159,TRUE,_xll.ohTrigger(RecalcTrigger,Trigger1Y)),NA())</f>
        <v>1.3630661052281974E-2</v>
      </c>
      <c r="N3159" s="182">
        <f>IFERROR(_xll.qlIndexFixing(ONIndex1M,I3159,TRUE,_xll.ohTrigger(RecalcTrigger,Trigger1M)),NA())</f>
        <v>1.2794132497200295E-2</v>
      </c>
      <c r="O3159" s="44">
        <f>IFERROR(_xll.qlIndexFixing(ONIndex3M,I3159,TRUE,_xll.ohTrigger(RecalcTrigger,Trigger3M)),NA())</f>
        <v>1.3087459766154552E-2</v>
      </c>
      <c r="P3159" s="44">
        <f>IFERROR(_xll.qlIndexFixing(ONIndex6M,I3159,TRUE,_xll.ohTrigger(RecalcTrigger,Trigger6M)),NA())</f>
        <v>1.2876910069676839E-2</v>
      </c>
      <c r="Q3159" s="183">
        <f>IFERROR(_xll.qlIndexFixing(ONIndex1Y,I3159,TRUE,_xll.ohTrigger(RecalcTrigger,Trigger1Y)),NA())</f>
        <v>1.3396102847007541E-2</v>
      </c>
    </row>
    <row r="3160" spans="2:17" x14ac:dyDescent="0.2">
      <c r="B3160" s="39" t="s">
        <v>42</v>
      </c>
      <c r="D3160" s="42">
        <f>_xll.qlCalendarAdvance(Calendar,$D3159,B3160,"f",FALSE)</f>
        <v>61541</v>
      </c>
      <c r="E3160" s="177">
        <f>_xll.qlInterestRateIndexValueDate(IndexON,D3160)</f>
        <v>61541</v>
      </c>
      <c r="F3160" s="193">
        <f>IFERROR(_xll.qlIndexFixing(IndexON,D3160,TRUE,_xll.ohTrigger(RecalcTrigger,TriggerON)),NA())</f>
        <v>1.2974857208396529E-2</v>
      </c>
      <c r="H3160" s="42">
        <f>_xll.qlCalendarAdvance(Calendar,$H3159,B3160,"f",FALSE)</f>
        <v>61541</v>
      </c>
      <c r="I3160" s="177">
        <f>_xll.qlInterestRateIndexValueDate(Index1M,$H3160)</f>
        <v>61543</v>
      </c>
      <c r="J3160" s="182">
        <f>IFERROR(_xll.qlIndexFixing(Index1M,$H3160,TRUE,_xll.ohTrigger(RecalcTrigger,Trigger1M)),NA())</f>
        <v>1.2816032204875094E-2</v>
      </c>
      <c r="K3160" s="44">
        <f>IFERROR(_xll.qlIndexFixing(Index3M,H3160,TRUE,_xll.ohTrigger(RecalcTrigger,Trigger3M)),NA())</f>
        <v>1.3149622954382259E-2</v>
      </c>
      <c r="L3160" s="44">
        <f>IFERROR(_xll.qlIndexFixing(Index6M,$H3160,TRUE,_xll.ohTrigger(RecalcTrigger,Trigger6M)),NA())</f>
        <v>1.3097925377490376E-2</v>
      </c>
      <c r="M3160" s="183">
        <f>IFERROR(_xll.qlIndexFixing(Index1Y,$H3160,TRUE,_xll.ohTrigger(RecalcTrigger,Trigger1Y)),NA())</f>
        <v>1.3634222335537209E-2</v>
      </c>
      <c r="N3160" s="182">
        <f>IFERROR(_xll.qlIndexFixing(ONIndex1M,I3160,TRUE,_xll.ohTrigger(RecalcTrigger,Trigger1M)),NA())</f>
        <v>1.2799756746426638E-2</v>
      </c>
      <c r="O3160" s="44">
        <f>IFERROR(_xll.qlIndexFixing(ONIndex3M,I3160,TRUE,_xll.ohTrigger(RecalcTrigger,Trigger3M)),NA())</f>
        <v>1.3093423680876626E-2</v>
      </c>
      <c r="P3160" s="44">
        <f>IFERROR(_xll.qlIndexFixing(ONIndex6M,I3160,TRUE,_xll.ohTrigger(RecalcTrigger,Trigger6M)),NA())</f>
        <v>1.2890243351035835E-2</v>
      </c>
      <c r="Q3160" s="183">
        <f>IFERROR(_xll.qlIndexFixing(ONIndex1Y,I3160,TRUE,_xll.ohTrigger(RecalcTrigger,Trigger1Y)),NA())</f>
        <v>1.3401807664026322E-2</v>
      </c>
    </row>
    <row r="3161" spans="2:17" x14ac:dyDescent="0.2">
      <c r="B3161" s="39" t="s">
        <v>42</v>
      </c>
      <c r="D3161" s="42">
        <f>_xll.qlCalendarAdvance(Calendar,$D3160,B3161,"f",FALSE)</f>
        <v>61548</v>
      </c>
      <c r="E3161" s="177">
        <f>_xll.qlInterestRateIndexValueDate(IndexON,D3161)</f>
        <v>61548</v>
      </c>
      <c r="F3161" s="193">
        <f>IFERROR(_xll.qlIndexFixing(IndexON,D3161,TRUE,_xll.ohTrigger(RecalcTrigger,TriggerON)),NA())</f>
        <v>1.2979234237535664E-2</v>
      </c>
      <c r="H3161" s="42">
        <f>_xll.qlCalendarAdvance(Calendar,$H3160,B3161,"f",FALSE)</f>
        <v>61548</v>
      </c>
      <c r="I3161" s="177">
        <f>_xll.qlInterestRateIndexValueDate(Index1M,$H3161)</f>
        <v>61550</v>
      </c>
      <c r="J3161" s="182">
        <f>IFERROR(_xll.qlIndexFixing(Index1M,$H3161,TRUE,_xll.ohTrigger(RecalcTrigger,Trigger1M)),NA())</f>
        <v>1.2821008074383376E-2</v>
      </c>
      <c r="K3161" s="44">
        <f>IFERROR(_xll.qlIndexFixing(Index3M,H3161,TRUE,_xll.ohTrigger(RecalcTrigger,Trigger3M)),NA())</f>
        <v>1.3157510117077845E-2</v>
      </c>
      <c r="L3161" s="44">
        <f>IFERROR(_xll.qlIndexFixing(Index6M,$H3161,TRUE,_xll.ohTrigger(RecalcTrigger,Trigger6M)),NA())</f>
        <v>1.3110917879848246E-2</v>
      </c>
      <c r="M3161" s="183">
        <f>IFERROR(_xll.qlIndexFixing(Index1Y,$H3161,TRUE,_xll.ohTrigger(RecalcTrigger,Trigger1Y)),NA())</f>
        <v>1.3641617547524821E-2</v>
      </c>
      <c r="N3161" s="182">
        <f>IFERROR(_xll.qlIndexFixing(ONIndex1M,I3161,TRUE,_xll.ohTrigger(RecalcTrigger,Trigger1M)),NA())</f>
        <v>1.2805370816195705E-2</v>
      </c>
      <c r="O3161" s="44">
        <f>IFERROR(_xll.qlIndexFixing(ONIndex3M,I3161,TRUE,_xll.ohTrigger(RecalcTrigger,Trigger3M)),NA())</f>
        <v>1.3099376652832007E-2</v>
      </c>
      <c r="P3161" s="44">
        <f>IFERROR(_xll.qlIndexFixing(ONIndex6M,I3161,TRUE,_xll.ohTrigger(RecalcTrigger,Trigger6M)),NA())</f>
        <v>1.2903545727036558E-2</v>
      </c>
      <c r="Q3161" s="183">
        <f>IFERROR(_xll.qlIndexFixing(ONIndex1Y,I3161,TRUE,_xll.ohTrigger(RecalcTrigger,Trigger1Y)),NA())</f>
        <v>1.340750138072444E-2</v>
      </c>
    </row>
    <row r="3162" spans="2:17" x14ac:dyDescent="0.2">
      <c r="B3162" s="39" t="s">
        <v>42</v>
      </c>
      <c r="D3162" s="42">
        <f>_xll.qlCalendarAdvance(Calendar,$D3161,B3162,"f",FALSE)</f>
        <v>61555</v>
      </c>
      <c r="E3162" s="177">
        <f>_xll.qlInterestRateIndexValueDate(IndexON,D3162)</f>
        <v>61555</v>
      </c>
      <c r="F3162" s="193">
        <f>IFERROR(_xll.qlIndexFixing(IndexON,D3162,TRUE,_xll.ohTrigger(RecalcTrigger,TriggerON)),NA())</f>
        <v>1.2983603339256078E-2</v>
      </c>
      <c r="H3162" s="42">
        <f>_xll.qlCalendarAdvance(Calendar,$H3161,B3162,"f",FALSE)</f>
        <v>61555</v>
      </c>
      <c r="I3162" s="177">
        <f>_xll.qlInterestRateIndexValueDate(Index1M,$H3162)</f>
        <v>61557</v>
      </c>
      <c r="J3162" s="182">
        <f>IFERROR(_xll.qlIndexFixing(Index1M,$H3162,TRUE,_xll.ohTrigger(RecalcTrigger,Trigger1M)),NA())</f>
        <v>1.2826601804020284E-2</v>
      </c>
      <c r="K3162" s="44">
        <f>IFERROR(_xll.qlIndexFixing(Index3M,H3162,TRUE,_xll.ohTrigger(RecalcTrigger,Trigger3M)),NA())</f>
        <v>1.3163404707574411E-2</v>
      </c>
      <c r="L3162" s="44">
        <f>IFERROR(_xll.qlIndexFixing(Index6M,$H3162,TRUE,_xll.ohTrigger(RecalcTrigger,Trigger6M)),NA())</f>
        <v>1.3123878424931668E-2</v>
      </c>
      <c r="M3162" s="183">
        <f>IFERROR(_xll.qlIndexFixing(Index1Y,$H3162,TRUE,_xll.ohTrigger(RecalcTrigger,Trigger1Y)),NA())</f>
        <v>1.3647077867266899E-2</v>
      </c>
      <c r="N3162" s="182">
        <f>IFERROR(_xll.qlIndexFixing(ONIndex1M,I3162,TRUE,_xll.ohTrigger(RecalcTrigger,Trigger1M)),NA())</f>
        <v>1.2810974681407572E-2</v>
      </c>
      <c r="O3162" s="44">
        <f>IFERROR(_xll.qlIndexFixing(ONIndex3M,I3162,TRUE,_xll.ohTrigger(RecalcTrigger,Trigger3M)),NA())</f>
        <v>1.3105318654922371E-2</v>
      </c>
      <c r="P3162" s="44">
        <f>IFERROR(_xll.qlIndexFixing(ONIndex6M,I3162,TRUE,_xll.ohTrigger(RecalcTrigger,Trigger6M)),NA())</f>
        <v>1.291681712973336E-2</v>
      </c>
      <c r="Q3162" s="183">
        <f>IFERROR(_xll.qlIndexFixing(ONIndex1Y,I3162,TRUE,_xll.ohTrigger(RecalcTrigger,Trigger1Y)),NA())</f>
        <v>1.3413183969923637E-2</v>
      </c>
    </row>
    <row r="3163" spans="2:17" x14ac:dyDescent="0.2">
      <c r="B3163" s="39" t="s">
        <v>42</v>
      </c>
      <c r="D3163" s="42">
        <f>_xll.qlCalendarAdvance(Calendar,$D3162,B3163,"f",FALSE)</f>
        <v>61562</v>
      </c>
      <c r="E3163" s="177">
        <f>_xll.qlInterestRateIndexValueDate(IndexON,D3163)</f>
        <v>61562</v>
      </c>
      <c r="F3163" s="193">
        <f>IFERROR(_xll.qlIndexFixing(IndexON,D3163,TRUE,_xll.ohTrigger(RecalcTrigger,TriggerON)),NA())</f>
        <v>1.2987964494133308E-2</v>
      </c>
      <c r="H3163" s="42">
        <f>_xll.qlCalendarAdvance(Calendar,$H3162,B3163,"f",FALSE)</f>
        <v>61562</v>
      </c>
      <c r="I3163" s="177">
        <f>_xll.qlInterestRateIndexValueDate(Index1M,$H3163)</f>
        <v>61564</v>
      </c>
      <c r="J3163" s="182">
        <f>IFERROR(_xll.qlIndexFixing(Index1M,$H3163,TRUE,_xll.ohTrigger(RecalcTrigger,Trigger1M)),NA())</f>
        <v>1.2832185256229251E-2</v>
      </c>
      <c r="K3163" s="44">
        <f>IFERROR(_xll.qlIndexFixing(Index3M,H3163,TRUE,_xll.ohTrigger(RecalcTrigger,Trigger3M)),NA())</f>
        <v>1.3169288108572284E-2</v>
      </c>
      <c r="L3163" s="44">
        <f>IFERROR(_xll.qlIndexFixing(Index6M,$H3163,TRUE,_xll.ohTrigger(RecalcTrigger,Trigger6M)),NA())</f>
        <v>1.313680694355231E-2</v>
      </c>
      <c r="M3163" s="183">
        <f>IFERROR(_xll.qlIndexFixing(Index1Y,$H3163,TRUE,_xll.ohTrigger(RecalcTrigger,Trigger1Y)),NA())</f>
        <v>1.3652526197843351E-2</v>
      </c>
      <c r="N3163" s="182">
        <f>IFERROR(_xll.qlIndexFixing(ONIndex1M,I3163,TRUE,_xll.ohTrigger(RecalcTrigger,Trigger1M)),NA())</f>
        <v>1.281656831712219E-2</v>
      </c>
      <c r="O3163" s="44">
        <f>IFERROR(_xll.qlIndexFixing(ONIndex3M,I3163,TRUE,_xll.ohTrigger(RecalcTrigger,Trigger3M)),NA())</f>
        <v>1.3111249660289204E-2</v>
      </c>
      <c r="P3163" s="44">
        <f>IFERROR(_xll.qlIndexFixing(ONIndex6M,I3163,TRUE,_xll.ohTrigger(RecalcTrigger,Trigger6M)),NA())</f>
        <v>1.2930057490860847E-2</v>
      </c>
      <c r="Q3163" s="183">
        <f>IFERROR(_xll.qlIndexFixing(ONIndex1Y,I3163,TRUE,_xll.ohTrigger(RecalcTrigger,Trigger1Y)),NA())</f>
        <v>1.3418855404125907E-2</v>
      </c>
    </row>
    <row r="3164" spans="2:17" x14ac:dyDescent="0.2">
      <c r="B3164" s="39" t="s">
        <v>42</v>
      </c>
      <c r="D3164" s="42">
        <f>_xll.qlCalendarAdvance(Calendar,$D3163,B3164,"f",FALSE)</f>
        <v>61569</v>
      </c>
      <c r="E3164" s="177">
        <f>_xll.qlInterestRateIndexValueDate(IndexON,D3164)</f>
        <v>61569</v>
      </c>
      <c r="F3164" s="193">
        <f>IFERROR(_xll.qlIndexFixing(IndexON,D3164,TRUE,_xll.ohTrigger(RecalcTrigger,TriggerON)),NA())</f>
        <v>1.2992317682503085E-2</v>
      </c>
      <c r="H3164" s="42">
        <f>_xll.qlCalendarAdvance(Calendar,$H3163,B3164,"f",FALSE)</f>
        <v>61569</v>
      </c>
      <c r="I3164" s="177">
        <f>_xll.qlInterestRateIndexValueDate(Index1M,$H3164)</f>
        <v>61571</v>
      </c>
      <c r="J3164" s="182">
        <f>IFERROR(_xll.qlIndexFixing(Index1M,$H3164,TRUE,_xll.ohTrigger(RecalcTrigger,Trigger1M)),NA())</f>
        <v>1.2837758405876832E-2</v>
      </c>
      <c r="K3164" s="44">
        <f>IFERROR(_xll.qlIndexFixing(Index3M,H3164,TRUE,_xll.ohTrigger(RecalcTrigger,Trigger3M)),NA())</f>
        <v>1.317516029295784E-2</v>
      </c>
      <c r="L3164" s="44">
        <f>IFERROR(_xll.qlIndexFixing(Index6M,$H3164,TRUE,_xll.ohTrigger(RecalcTrigger,Trigger6M)),NA())</f>
        <v>1.3149703366522707E-2</v>
      </c>
      <c r="M3164" s="183">
        <f>IFERROR(_xll.qlIndexFixing(Index1Y,$H3164,TRUE,_xll.ohTrigger(RecalcTrigger,Trigger1Y)),NA())</f>
        <v>1.365796251131968E-2</v>
      </c>
      <c r="N3164" s="182">
        <f>IFERROR(_xll.qlIndexFixing(ONIndex1M,I3164,TRUE,_xll.ohTrigger(RecalcTrigger,Trigger1M)),NA())</f>
        <v>1.2822151697999828E-2</v>
      </c>
      <c r="O3164" s="44">
        <f>IFERROR(_xll.qlIndexFixing(ONIndex3M,I3164,TRUE,_xll.ohTrigger(RecalcTrigger,Trigger3M)),NA())</f>
        <v>1.3117169641994053E-2</v>
      </c>
      <c r="P3164" s="44">
        <f>IFERROR(_xll.qlIndexFixing(ONIndex6M,I3164,TRUE,_xll.ohTrigger(RecalcTrigger,Trigger6M)),NA())</f>
        <v>1.2943266742473369E-2</v>
      </c>
      <c r="Q3164" s="183">
        <f>IFERROR(_xll.qlIndexFixing(ONIndex1Y,I3164,TRUE,_xll.ohTrigger(RecalcTrigger,Trigger1Y)),NA())</f>
        <v>1.3424515656073055E-2</v>
      </c>
    </row>
    <row r="3165" spans="2:17" x14ac:dyDescent="0.2">
      <c r="B3165" s="39" t="s">
        <v>42</v>
      </c>
      <c r="D3165" s="42">
        <f>_xll.qlCalendarAdvance(Calendar,$D3164,B3165,"f",FALSE)</f>
        <v>61576</v>
      </c>
      <c r="E3165" s="177">
        <f>_xll.qlInterestRateIndexValueDate(IndexON,D3165)</f>
        <v>61576</v>
      </c>
      <c r="F3165" s="193">
        <f>IFERROR(_xll.qlIndexFixing(IndexON,D3165,TRUE,_xll.ohTrigger(RecalcTrigger,TriggerON)),NA())</f>
        <v>1.2996662884940946E-2</v>
      </c>
      <c r="H3165" s="42">
        <f>_xll.qlCalendarAdvance(Calendar,$H3164,B3165,"f",FALSE)</f>
        <v>61576</v>
      </c>
      <c r="I3165" s="177">
        <f>_xll.qlInterestRateIndexValueDate(Index1M,$H3165)</f>
        <v>61578</v>
      </c>
      <c r="J3165" s="182">
        <f>IFERROR(_xll.qlIndexFixing(Index1M,$H3165,TRUE,_xll.ohTrigger(RecalcTrigger,Trigger1M)),NA())</f>
        <v>1.2843321227834744E-2</v>
      </c>
      <c r="K3165" s="44">
        <f>IFERROR(_xll.qlIndexFixing(Index3M,H3165,TRUE,_xll.ohTrigger(RecalcTrigger,Trigger3M)),NA())</f>
        <v>1.3181021233618296E-2</v>
      </c>
      <c r="L3165" s="44">
        <f>IFERROR(_xll.qlIndexFixing(Index6M,$H3165,TRUE,_xll.ohTrigger(RecalcTrigger,Trigger6M)),NA())</f>
        <v>1.3162567624655824E-2</v>
      </c>
      <c r="M3165" s="183">
        <f>IFERROR(_xll.qlIndexFixing(Index1Y,$H3165,TRUE,_xll.ohTrigger(RecalcTrigger,Trigger1Y)),NA())</f>
        <v>1.3663386779760305E-2</v>
      </c>
      <c r="N3165" s="182">
        <f>IFERROR(_xll.qlIndexFixing(ONIndex1M,I3165,TRUE,_xll.ohTrigger(RecalcTrigger,Trigger1M)),NA())</f>
        <v>1.2827724799180373E-2</v>
      </c>
      <c r="O3165" s="44">
        <f>IFERROR(_xll.qlIndexFixing(ONIndex3M,I3165,TRUE,_xll.ohTrigger(RecalcTrigger,Trigger3M)),NA())</f>
        <v>1.3123078573018532E-2</v>
      </c>
      <c r="P3165" s="44">
        <f>IFERROR(_xll.qlIndexFixing(ONIndex6M,I3165,TRUE,_xll.ohTrigger(RecalcTrigger,Trigger6M)),NA())</f>
        <v>1.2956444816305535E-2</v>
      </c>
      <c r="Q3165" s="183">
        <f>IFERROR(_xll.qlIndexFixing(ONIndex1Y,I3165,TRUE,_xll.ohTrigger(RecalcTrigger,Trigger1Y)),NA())</f>
        <v>1.3430164698347014E-2</v>
      </c>
    </row>
    <row r="3166" spans="2:17" x14ac:dyDescent="0.2">
      <c r="B3166" s="39" t="s">
        <v>42</v>
      </c>
      <c r="D3166" s="42">
        <f>_xll.qlCalendarAdvance(Calendar,$D3165,B3166,"f",FALSE)</f>
        <v>61583</v>
      </c>
      <c r="E3166" s="177">
        <f>_xll.qlInterestRateIndexValueDate(IndexON,D3166)</f>
        <v>61583</v>
      </c>
      <c r="F3166" s="193">
        <f>IFERROR(_xll.qlIndexFixing(IndexON,D3166,TRUE,_xll.ohTrigger(RecalcTrigger,TriggerON)),NA())</f>
        <v>1.3001000082022429E-2</v>
      </c>
      <c r="H3166" s="42">
        <f>_xll.qlCalendarAdvance(Calendar,$H3165,B3166,"f",FALSE)</f>
        <v>61583</v>
      </c>
      <c r="I3166" s="177">
        <f>_xll.qlInterestRateIndexValueDate(Index1M,$H3166)</f>
        <v>61585</v>
      </c>
      <c r="J3166" s="182">
        <f>IFERROR(_xll.qlIndexFixing(Index1M,$H3166,TRUE,_xll.ohTrigger(RecalcTrigger,Trigger1M)),NA())</f>
        <v>1.2848873696977275E-2</v>
      </c>
      <c r="K3166" s="44">
        <f>IFERROR(_xll.qlIndexFixing(Index3M,H3166,TRUE,_xll.ohTrigger(RecalcTrigger,Trigger3M)),NA())</f>
        <v>1.3186870903441722E-2</v>
      </c>
      <c r="L3166" s="44">
        <f>IFERROR(_xll.qlIndexFixing(Index6M,$H3166,TRUE,_xll.ohTrigger(RecalcTrigger,Trigger6M)),NA())</f>
        <v>1.3175399648762466E-2</v>
      </c>
      <c r="M3166" s="183">
        <f>IFERROR(_xll.qlIndexFixing(Index1Y,$H3166,TRUE,_xll.ohTrigger(RecalcTrigger,Trigger1Y)),NA())</f>
        <v>1.3668798975230731E-2</v>
      </c>
      <c r="N3166" s="182">
        <f>IFERROR(_xll.qlIndexFixing(ONIndex1M,I3166,TRUE,_xll.ohTrigger(RecalcTrigger,Trigger1M)),NA())</f>
        <v>1.2833287595324094E-2</v>
      </c>
      <c r="O3166" s="44">
        <f>IFERROR(_xll.qlIndexFixing(ONIndex3M,I3166,TRUE,_xll.ohTrigger(RecalcTrigger,Trigger3M)),NA())</f>
        <v>1.3128976426344252E-2</v>
      </c>
      <c r="P3166" s="44">
        <f>IFERROR(_xll.qlIndexFixing(ONIndex6M,I3166,TRUE,_xll.ohTrigger(RecalcTrigger,Trigger6M)),NA())</f>
        <v>1.2969591644491629E-2</v>
      </c>
      <c r="Q3166" s="183">
        <f>IFERROR(_xll.qlIndexFixing(ONIndex1Y,I3166,TRUE,_xll.ohTrigger(RecalcTrigger,Trigger1Y)),NA())</f>
        <v>1.3435802503529715E-2</v>
      </c>
    </row>
    <row r="3167" spans="2:17" x14ac:dyDescent="0.2">
      <c r="B3167" s="39" t="s">
        <v>42</v>
      </c>
      <c r="D3167" s="42">
        <f>_xll.qlCalendarAdvance(Calendar,$D3166,B3167,"f",FALSE)</f>
        <v>61590</v>
      </c>
      <c r="E3167" s="177">
        <f>_xll.qlInterestRateIndexValueDate(IndexON,D3167)</f>
        <v>61590</v>
      </c>
      <c r="F3167" s="193">
        <f>IFERROR(_xll.qlIndexFixing(IndexON,D3167,TRUE,_xll.ohTrigger(RecalcTrigger,TriggerON)),NA())</f>
        <v>1.3005329253923392E-2</v>
      </c>
      <c r="H3167" s="42">
        <f>_xll.qlCalendarAdvance(Calendar,$H3166,B3167,"f",FALSE)</f>
        <v>61590</v>
      </c>
      <c r="I3167" s="177">
        <f>_xll.qlInterestRateIndexValueDate(Index1M,$H3167)</f>
        <v>61592</v>
      </c>
      <c r="J3167" s="182">
        <f>IFERROR(_xll.qlIndexFixing(Index1M,$H3167,TRUE,_xll.ohTrigger(RecalcTrigger,Trigger1M)),NA())</f>
        <v>1.2854415788170983E-2</v>
      </c>
      <c r="K3167" s="44">
        <f>IFERROR(_xll.qlIndexFixing(Index3M,H3167,TRUE,_xll.ohTrigger(RecalcTrigger,Trigger3M)),NA())</f>
        <v>1.3192709275315339E-2</v>
      </c>
      <c r="L3167" s="44">
        <f>IFERROR(_xll.qlIndexFixing(Index6M,$H3167,TRUE,_xll.ohTrigger(RecalcTrigger,Trigger6M)),NA())</f>
        <v>1.3188199369654733E-2</v>
      </c>
      <c r="M3167" s="183">
        <f>IFERROR(_xll.qlIndexFixing(Index1Y,$H3167,TRUE,_xll.ohTrigger(RecalcTrigger,Trigger1Y)),NA())</f>
        <v>1.3674199069795376E-2</v>
      </c>
      <c r="N3167" s="182">
        <f>IFERROR(_xll.qlIndexFixing(ONIndex1M,I3167,TRUE,_xll.ohTrigger(RecalcTrigger,Trigger1M)),NA())</f>
        <v>1.2838840061570878E-2</v>
      </c>
      <c r="O3167" s="44">
        <f>IFERROR(_xll.qlIndexFixing(ONIndex3M,I3167,TRUE,_xll.ohTrigger(RecalcTrigger,Trigger3M)),NA())</f>
        <v>1.3134863175112699E-2</v>
      </c>
      <c r="P3167" s="44">
        <f>IFERROR(_xll.qlIndexFixing(ONIndex6M,I3167,TRUE,_xll.ohTrigger(RecalcTrigger,Trigger6M)),NA())</f>
        <v>1.2982707158686324E-2</v>
      </c>
      <c r="Q3167" s="183">
        <f>IFERROR(_xll.qlIndexFixing(ONIndex1Y,I3167,TRUE,_xll.ohTrigger(RecalcTrigger,Trigger1Y)),NA())</f>
        <v>1.3441429044442899E-2</v>
      </c>
    </row>
    <row r="3168" spans="2:17" x14ac:dyDescent="0.2">
      <c r="B3168" s="39" t="s">
        <v>42</v>
      </c>
      <c r="D3168" s="42">
        <f>_xll.qlCalendarAdvance(Calendar,$D3167,B3168,"f",FALSE)</f>
        <v>61597</v>
      </c>
      <c r="E3168" s="177">
        <f>_xll.qlInterestRateIndexValueDate(IndexON,D3168)</f>
        <v>61597</v>
      </c>
      <c r="F3168" s="193">
        <f>IFERROR(_xll.qlIndexFixing(IndexON,D3168,TRUE,_xll.ohTrigger(RecalcTrigger,TriggerON)),NA())</f>
        <v>1.3009650381299309E-2</v>
      </c>
      <c r="H3168" s="42">
        <f>_xll.qlCalendarAdvance(Calendar,$H3167,B3168,"f",FALSE)</f>
        <v>61597</v>
      </c>
      <c r="I3168" s="177">
        <f>_xll.qlInterestRateIndexValueDate(Index1M,$H3168)</f>
        <v>61599</v>
      </c>
      <c r="J3168" s="182">
        <f>IFERROR(_xll.qlIndexFixing(Index1M,$H3168,TRUE,_xll.ohTrigger(RecalcTrigger,Trigger1M)),NA())</f>
        <v>1.2859947476285003E-2</v>
      </c>
      <c r="K3168" s="44">
        <f>IFERROR(_xll.qlIndexFixing(Index3M,H3168,TRUE,_xll.ohTrigger(RecalcTrigger,Trigger3M)),NA())</f>
        <v>1.3198536322123814E-2</v>
      </c>
      <c r="L3168" s="44">
        <f>IFERROR(_xll.qlIndexFixing(Index6M,$H3168,TRUE,_xll.ohTrigger(RecalcTrigger,Trigger6M)),NA())</f>
        <v>1.3200966718145161E-2</v>
      </c>
      <c r="M3168" s="183">
        <f>IFERROR(_xll.qlIndexFixing(Index1Y,$H3168,TRUE,_xll.ohTrigger(RecalcTrigger,Trigger1Y)),NA())</f>
        <v>1.3679587035519093E-2</v>
      </c>
      <c r="N3168" s="182">
        <f>IFERROR(_xll.qlIndexFixing(ONIndex1M,I3168,TRUE,_xll.ohTrigger(RecalcTrigger,Trigger1M)),NA())</f>
        <v>1.2844382172740865E-2</v>
      </c>
      <c r="O3168" s="44">
        <f>IFERROR(_xll.qlIndexFixing(ONIndex3M,I3168,TRUE,_xll.ohTrigger(RecalcTrigger,Trigger3M)),NA())</f>
        <v>1.3140738792305484E-2</v>
      </c>
      <c r="P3168" s="44">
        <f>IFERROR(_xll.qlIndexFixing(ONIndex6M,I3168,TRUE,_xll.ohTrigger(RecalcTrigger,Trigger6M)),NA())</f>
        <v>1.299579129094397E-2</v>
      </c>
      <c r="Q3168" s="183">
        <f>IFERROR(_xll.qlIndexFixing(ONIndex1Y,I3168,TRUE,_xll.ohTrigger(RecalcTrigger,Trigger1Y)),NA())</f>
        <v>1.3447044293668498E-2</v>
      </c>
    </row>
    <row r="3169" spans="2:17" x14ac:dyDescent="0.2">
      <c r="B3169" s="39" t="s">
        <v>42</v>
      </c>
      <c r="D3169" s="42">
        <f>_xll.qlCalendarAdvance(Calendar,$D3168,B3169,"f",FALSE)</f>
        <v>61604</v>
      </c>
      <c r="E3169" s="177">
        <f>_xll.qlInterestRateIndexValueDate(IndexON,D3169)</f>
        <v>61604</v>
      </c>
      <c r="F3169" s="193">
        <f>IFERROR(_xll.qlIndexFixing(IndexON,D3169,TRUE,_xll.ohTrigger(RecalcTrigger,TriggerON)),NA())</f>
        <v>1.3013963444725718E-2</v>
      </c>
      <c r="H3169" s="42">
        <f>_xll.qlCalendarAdvance(Calendar,$H3168,B3169,"f",FALSE)</f>
        <v>61604</v>
      </c>
      <c r="I3169" s="177">
        <f>_xll.qlInterestRateIndexValueDate(Index1M,$H3169)</f>
        <v>61606</v>
      </c>
      <c r="J3169" s="182">
        <f>IFERROR(_xll.qlIndexFixing(Index1M,$H3169,TRUE,_xll.ohTrigger(RecalcTrigger,Trigger1M)),NA())</f>
        <v>1.2863598798942595E-2</v>
      </c>
      <c r="K3169" s="44">
        <f>IFERROR(_xll.qlIndexFixing(Index3M,H3169,TRUE,_xll.ohTrigger(RecalcTrigger,Trigger3M)),NA())</f>
        <v>1.3202386642682556E-2</v>
      </c>
      <c r="L3169" s="44">
        <f>IFERROR(_xll.qlIndexFixing(Index6M,$H3169,TRUE,_xll.ohTrigger(RecalcTrigger,Trigger6M)),NA())</f>
        <v>1.3209139696192716E-2</v>
      </c>
      <c r="M3169" s="183">
        <f>IFERROR(_xll.qlIndexFixing(Index1Y,$H3169,TRUE,_xll.ohTrigger(RecalcTrigger,Trigger1Y)),NA())</f>
        <v>1.3683058110092915E-2</v>
      </c>
      <c r="N3169" s="182">
        <f>IFERROR(_xll.qlIndexFixing(ONIndex1M,I3169,TRUE,_xll.ohTrigger(RecalcTrigger,Trigger1M)),NA())</f>
        <v>1.2849913903734134E-2</v>
      </c>
      <c r="O3169" s="44">
        <f>IFERROR(_xll.qlIndexFixing(ONIndex3M,I3169,TRUE,_xll.ohTrigger(RecalcTrigger,Trigger3M)),NA())</f>
        <v>1.3146603250984157E-2</v>
      </c>
      <c r="P3169" s="44">
        <f>IFERROR(_xll.qlIndexFixing(ONIndex6M,I3169,TRUE,_xll.ohTrigger(RecalcTrigger,Trigger6M)),NA())</f>
        <v>1.3008843973238982E-2</v>
      </c>
      <c r="Q3169" s="183">
        <f>IFERROR(_xll.qlIndexFixing(ONIndex1Y,I3169,TRUE,_xll.ohTrigger(RecalcTrigger,Trigger1Y)),NA())</f>
        <v>1.3452648223708508E-2</v>
      </c>
    </row>
    <row r="3170" spans="2:17" x14ac:dyDescent="0.2">
      <c r="B3170" s="39" t="s">
        <v>42</v>
      </c>
      <c r="D3170" s="42">
        <f>_xll.qlCalendarAdvance(Calendar,$D3169,B3170,"f",FALSE)</f>
        <v>61611</v>
      </c>
      <c r="E3170" s="177">
        <f>_xll.qlInterestRateIndexValueDate(IndexON,D3170)</f>
        <v>61611</v>
      </c>
      <c r="F3170" s="193">
        <f>IFERROR(_xll.qlIndexFixing(IndexON,D3170,TRUE,_xll.ohTrigger(RecalcTrigger,TriggerON)),NA())</f>
        <v>1.3018268424458412E-2</v>
      </c>
      <c r="H3170" s="42">
        <f>_xll.qlCalendarAdvance(Calendar,$H3169,B3170,"f",FALSE)</f>
        <v>61611</v>
      </c>
      <c r="I3170" s="177">
        <f>_xll.qlInterestRateIndexValueDate(Index1M,$H3170)</f>
        <v>61613</v>
      </c>
      <c r="J3170" s="182">
        <f>IFERROR(_xll.qlIndexFixing(Index1M,$H3170,TRUE,_xll.ohTrigger(RecalcTrigger,Trigger1M)),NA())</f>
        <v>1.2870979542755677E-2</v>
      </c>
      <c r="K3170" s="44">
        <f>IFERROR(_xll.qlIndexFixing(Index3M,H3170,TRUE,_xll.ohTrigger(RecalcTrigger,Trigger3M)),NA())</f>
        <v>1.3208192773605418E-2</v>
      </c>
      <c r="L3170" s="44">
        <f>IFERROR(_xll.qlIndexFixing(Index6M,$H3170,TRUE,_xll.ohTrigger(RecalcTrigger,Trigger6M)),NA())</f>
        <v>1.3221849613500506E-2</v>
      </c>
      <c r="M3170" s="183">
        <f>IFERROR(_xll.qlIndexFixing(Index1Y,$H3170,TRUE,_xll.ohTrigger(RecalcTrigger,Trigger1Y)),NA())</f>
        <v>1.3690326468700534E-2</v>
      </c>
      <c r="N3170" s="182">
        <f>IFERROR(_xll.qlIndexFixing(ONIndex1M,I3170,TRUE,_xll.ohTrigger(RecalcTrigger,Trigger1M)),NA())</f>
        <v>1.2855435229450762E-2</v>
      </c>
      <c r="O3170" s="44">
        <f>IFERROR(_xll.qlIndexFixing(ONIndex3M,I3170,TRUE,_xll.ohTrigger(RecalcTrigger,Trigger3M)),NA())</f>
        <v>1.3152456523970457E-2</v>
      </c>
      <c r="P3170" s="44">
        <f>IFERROR(_xll.qlIndexFixing(ONIndex6M,I3170,TRUE,_xll.ohTrigger(RecalcTrigger,Trigger6M)),NA())</f>
        <v>1.302186513722603E-2</v>
      </c>
      <c r="Q3170" s="183">
        <f>IFERROR(_xll.qlIndexFixing(ONIndex1Y,I3170,TRUE,_xll.ohTrigger(RecalcTrigger,Trigger1Y)),NA())</f>
        <v>1.3458240807224797E-2</v>
      </c>
    </row>
    <row r="3171" spans="2:17" x14ac:dyDescent="0.2">
      <c r="B3171" s="39" t="s">
        <v>42</v>
      </c>
      <c r="D3171" s="42">
        <f>_xll.qlCalendarAdvance(Calendar,$D3170,B3171,"f",FALSE)</f>
        <v>61618</v>
      </c>
      <c r="E3171" s="177">
        <f>_xll.qlInterestRateIndexValueDate(IndexON,D3171)</f>
        <v>61618</v>
      </c>
      <c r="F3171" s="193">
        <f>IFERROR(_xll.qlIndexFixing(IndexON,D3171,TRUE,_xll.ohTrigger(RecalcTrigger,TriggerON)),NA())</f>
        <v>1.302256530107293E-2</v>
      </c>
      <c r="H3171" s="42">
        <f>_xll.qlCalendarAdvance(Calendar,$H3170,B3171,"f",FALSE)</f>
        <v>61618</v>
      </c>
      <c r="I3171" s="177">
        <f>_xll.qlInterestRateIndexValueDate(Index1M,$H3171)</f>
        <v>61620</v>
      </c>
      <c r="J3171" s="182">
        <f>IFERROR(_xll.qlIndexFixing(Index1M,$H3171,TRUE,_xll.ohTrigger(RecalcTrigger,Trigger1M)),NA())</f>
        <v>1.2876479870853177E-2</v>
      </c>
      <c r="K3171" s="44">
        <f>IFERROR(_xll.qlIndexFixing(Index3M,H3171,TRUE,_xll.ohTrigger(RecalcTrigger,Trigger3M)),NA())</f>
        <v>1.321398750490769E-2</v>
      </c>
      <c r="L3171" s="44">
        <f>IFERROR(_xll.qlIndexFixing(Index6M,$H3171,TRUE,_xll.ohTrigger(RecalcTrigger,Trigger6M)),NA())</f>
        <v>1.323452697359612E-2</v>
      </c>
      <c r="M3171" s="183">
        <f>IFERROR(_xll.qlIndexFixing(Index1Y,$H3171,TRUE,_xll.ohTrigger(RecalcTrigger,Trigger1Y)),NA())</f>
        <v>1.3695677880286878E-2</v>
      </c>
      <c r="N3171" s="182">
        <f>IFERROR(_xll.qlIndexFixing(ONIndex1M,I3171,TRUE,_xll.ohTrigger(RecalcTrigger,Trigger1M)),NA())</f>
        <v>1.2860946124870765E-2</v>
      </c>
      <c r="O3171" s="44">
        <f>IFERROR(_xll.qlIndexFixing(ONIndex3M,I3171,TRUE,_xll.ohTrigger(RecalcTrigger,Trigger3M)),NA())</f>
        <v>1.3158298584645678E-2</v>
      </c>
      <c r="P3171" s="44">
        <f>IFERROR(_xll.qlIndexFixing(ONIndex6M,I3171,TRUE,_xll.ohTrigger(RecalcTrigger,Trigger6M)),NA())</f>
        <v>1.3034854714959465E-2</v>
      </c>
      <c r="Q3171" s="183">
        <f>IFERROR(_xll.qlIndexFixing(ONIndex1Y,I3171,TRUE,_xll.ohTrigger(RecalcTrigger,Trigger1Y)),NA())</f>
        <v>1.3463822017119043E-2</v>
      </c>
    </row>
    <row r="3172" spans="2:17" x14ac:dyDescent="0.2">
      <c r="B3172" s="39" t="s">
        <v>42</v>
      </c>
      <c r="D3172" s="42">
        <f>_xll.qlCalendarAdvance(Calendar,$D3171,B3172,"f",FALSE)</f>
        <v>61625</v>
      </c>
      <c r="E3172" s="177">
        <f>_xll.qlInterestRateIndexValueDate(IndexON,D3172)</f>
        <v>61625</v>
      </c>
      <c r="F3172" s="193">
        <f>IFERROR(_xll.qlIndexFixing(IndexON,D3172,TRUE,_xll.ohTrigger(RecalcTrigger,TriggerON)),NA())</f>
        <v>1.3026854055064874E-2</v>
      </c>
      <c r="H3172" s="42">
        <f>_xll.qlCalendarAdvance(Calendar,$H3171,B3172,"f",FALSE)</f>
        <v>61625</v>
      </c>
      <c r="I3172" s="177">
        <f>_xll.qlInterestRateIndexValueDate(Index1M,$H3172)</f>
        <v>61627</v>
      </c>
      <c r="J3172" s="182">
        <f>IFERROR(_xll.qlIndexFixing(Index1M,$H3172,TRUE,_xll.ohTrigger(RecalcTrigger,Trigger1M)),NA())</f>
        <v>1.2881969695352689E-2</v>
      </c>
      <c r="K3172" s="44">
        <f>IFERROR(_xll.qlIndexFixing(Index3M,H3172,TRUE,_xll.ohTrigger(RecalcTrigger,Trigger3M)),NA())</f>
        <v>1.3219770809482266E-2</v>
      </c>
      <c r="L3172" s="44">
        <f>IFERROR(_xll.qlIndexFixing(Index6M,$H3172,TRUE,_xll.ohTrigger(RecalcTrigger,Trigger6M)),NA())</f>
        <v>1.3247171707314554E-2</v>
      </c>
      <c r="M3172" s="183">
        <f>IFERROR(_xll.qlIndexFixing(Index1Y,$H3172,TRUE,_xll.ohTrigger(RecalcTrigger,Trigger1Y)),NA())</f>
        <v>1.3701017051288652E-2</v>
      </c>
      <c r="N3172" s="182">
        <f>IFERROR(_xll.qlIndexFixing(ONIndex1M,I3172,TRUE,_xll.ohTrigger(RecalcTrigger,Trigger1M)),NA())</f>
        <v>1.2866446564894218E-2</v>
      </c>
      <c r="O3172" s="44">
        <f>IFERROR(_xll.qlIndexFixing(ONIndex3M,I3172,TRUE,_xll.ohTrigger(RecalcTrigger,Trigger3M)),NA())</f>
        <v>1.3164129405911495E-2</v>
      </c>
      <c r="P3172" s="44">
        <f>IFERROR(_xll.qlIndexFixing(ONIndex6M,I3172,TRUE,_xll.ohTrigger(RecalcTrigger,Trigger6M)),NA())</f>
        <v>1.3047812638413703E-2</v>
      </c>
      <c r="Q3172" s="183">
        <f>IFERROR(_xll.qlIndexFixing(ONIndex1Y,I3172,TRUE,_xll.ohTrigger(RecalcTrigger,Trigger1Y)),NA())</f>
        <v>1.3469391825813304E-2</v>
      </c>
    </row>
    <row r="3173" spans="2:17" x14ac:dyDescent="0.2">
      <c r="B3173" s="39" t="s">
        <v>42</v>
      </c>
      <c r="D3173" s="42">
        <f>_xll.qlCalendarAdvance(Calendar,$D3172,B3173,"f",FALSE)</f>
        <v>61632</v>
      </c>
      <c r="E3173" s="177">
        <f>_xll.qlInterestRateIndexValueDate(IndexON,D3173)</f>
        <v>61632</v>
      </c>
      <c r="F3173" s="193">
        <f>IFERROR(_xll.qlIndexFixing(IndexON,D3173,TRUE,_xll.ohTrigger(RecalcTrigger,TriggerON)),NA())</f>
        <v>1.3031134666849908E-2</v>
      </c>
      <c r="H3173" s="42">
        <f>_xll.qlCalendarAdvance(Calendar,$H3172,B3173,"f",FALSE)</f>
        <v>61632</v>
      </c>
      <c r="I3173" s="177">
        <f>_xll.qlInterestRateIndexValueDate(Index1M,$H3173)</f>
        <v>61634</v>
      </c>
      <c r="J3173" s="182">
        <f>IFERROR(_xll.qlIndexFixing(Index1M,$H3173,TRUE,_xll.ohTrigger(RecalcTrigger,Trigger1M)),NA())</f>
        <v>1.2888690984575004E-2</v>
      </c>
      <c r="K3173" s="44">
        <f>IFERROR(_xll.qlIndexFixing(Index3M,H3173,TRUE,_xll.ohTrigger(RecalcTrigger,Trigger3M)),NA())</f>
        <v>1.3227500731254525E-2</v>
      </c>
      <c r="L3173" s="44">
        <f>IFERROR(_xll.qlIndexFixing(Index6M,$H3173,TRUE,_xll.ohTrigger(RecalcTrigger,Trigger6M)),NA())</f>
        <v>1.3260916904667351E-2</v>
      </c>
      <c r="M3173" s="183">
        <f>IFERROR(_xll.qlIndexFixing(Index1Y,$H3173,TRUE,_xll.ohTrigger(RecalcTrigger,Trigger1Y)),NA())</f>
        <v>1.3706343953770059E-2</v>
      </c>
      <c r="N3173" s="182">
        <f>IFERROR(_xll.qlIndexFixing(ONIndex1M,I3173,TRUE,_xll.ohTrigger(RecalcTrigger,Trigger1M)),NA())</f>
        <v>1.2871936524341265E-2</v>
      </c>
      <c r="O3173" s="44">
        <f>IFERROR(_xll.qlIndexFixing(ONIndex3M,I3173,TRUE,_xll.ohTrigger(RecalcTrigger,Trigger3M)),NA())</f>
        <v>1.3169948960669586E-2</v>
      </c>
      <c r="P3173" s="44">
        <f>IFERROR(_xll.qlIndexFixing(ONIndex6M,I3173,TRUE,_xll.ohTrigger(RecalcTrigger,Trigger6M)),NA())</f>
        <v>1.3060738839323349E-2</v>
      </c>
      <c r="Q3173" s="183">
        <f>IFERROR(_xll.qlIndexFixing(ONIndex1Y,I3173,TRUE,_xll.ohTrigger(RecalcTrigger,Trigger1Y)),NA())</f>
        <v>1.3474950205969449E-2</v>
      </c>
    </row>
    <row r="3174" spans="2:17" x14ac:dyDescent="0.2">
      <c r="B3174" s="39" t="s">
        <v>42</v>
      </c>
      <c r="D3174" s="42">
        <f>_xll.qlCalendarAdvance(Calendar,$D3173,B3174,"f",FALSE)</f>
        <v>61639</v>
      </c>
      <c r="E3174" s="177">
        <f>_xll.qlInterestRateIndexValueDate(IndexON,D3174)</f>
        <v>61639</v>
      </c>
      <c r="F3174" s="193">
        <f>IFERROR(_xll.qlIndexFixing(IndexON,D3174,TRUE,_xll.ohTrigger(RecalcTrigger,TriggerON)),NA())</f>
        <v>1.3035407117083508E-2</v>
      </c>
      <c r="H3174" s="42">
        <f>_xll.qlCalendarAdvance(Calendar,$H3173,B3174,"f",FALSE)</f>
        <v>61639</v>
      </c>
      <c r="I3174" s="177">
        <f>_xll.qlInterestRateIndexValueDate(Index1M,$H3174)</f>
        <v>61641</v>
      </c>
      <c r="J3174" s="182">
        <f>IFERROR(_xll.qlIndexFixing(Index1M,$H3174,TRUE,_xll.ohTrigger(RecalcTrigger,Trigger1M)),NA())</f>
        <v>1.2892917733036852E-2</v>
      </c>
      <c r="K3174" s="44">
        <f>IFERROR(_xll.qlIndexFixing(Index3M,H3174,TRUE,_xll.ohTrigger(RecalcTrigger,Trigger3M)),NA())</f>
        <v>1.3233259258305473E-2</v>
      </c>
      <c r="L3174" s="44">
        <f>IFERROR(_xll.qlIndexFixing(Index6M,$H3174,TRUE,_xll.ohTrigger(RecalcTrigger,Trigger6M)),NA())</f>
        <v>1.3273494275892738E-2</v>
      </c>
      <c r="M3174" s="183">
        <f>IFERROR(_xll.qlIndexFixing(Index1Y,$H3174,TRUE,_xll.ohTrigger(RecalcTrigger,Trigger1Y)),NA())</f>
        <v>1.3711658559794641E-2</v>
      </c>
      <c r="N3174" s="182">
        <f>IFERROR(_xll.qlIndexFixing(ONIndex1M,I3174,TRUE,_xll.ohTrigger(RecalcTrigger,Trigger1M)),NA())</f>
        <v>1.287741597819192E-2</v>
      </c>
      <c r="O3174" s="44">
        <f>IFERROR(_xll.qlIndexFixing(ONIndex3M,I3174,TRUE,_xll.ohTrigger(RecalcTrigger,Trigger3M)),NA())</f>
        <v>1.3175757221901563E-2</v>
      </c>
      <c r="P3174" s="44">
        <f>IFERROR(_xll.qlIndexFixing(ONIndex6M,I3174,TRUE,_xll.ohTrigger(RecalcTrigger,Trigger6M)),NA())</f>
        <v>1.3073633249742755E-2</v>
      </c>
      <c r="Q3174" s="183">
        <f>IFERROR(_xll.qlIndexFixing(ONIndex1Y,I3174,TRUE,_xll.ohTrigger(RecalcTrigger,Trigger1Y)),NA())</f>
        <v>1.3480497130169411E-2</v>
      </c>
    </row>
    <row r="3175" spans="2:17" x14ac:dyDescent="0.2">
      <c r="B3175" s="39" t="s">
        <v>42</v>
      </c>
      <c r="D3175" s="42">
        <f>_xll.qlCalendarAdvance(Calendar,$D3174,B3175,"f",FALSE)</f>
        <v>61646</v>
      </c>
      <c r="E3175" s="177">
        <f>_xll.qlInterestRateIndexValueDate(IndexON,D3175)</f>
        <v>61646</v>
      </c>
      <c r="F3175" s="193">
        <f>IFERROR(_xll.qlIndexFixing(IndexON,D3175,TRUE,_xll.ohTrigger(RecalcTrigger,TriggerON)),NA())</f>
        <v>1.3039671385861595E-2</v>
      </c>
      <c r="H3175" s="42">
        <f>_xll.qlCalendarAdvance(Calendar,$H3174,B3175,"f",FALSE)</f>
        <v>61646</v>
      </c>
      <c r="I3175" s="177">
        <f>_xll.qlInterestRateIndexValueDate(Index1M,$H3175)</f>
        <v>61648</v>
      </c>
      <c r="J3175" s="182">
        <f>IFERROR(_xll.qlIndexFixing(Index1M,$H3175,TRUE,_xll.ohTrigger(RecalcTrigger,Trigger1M)),NA())</f>
        <v>1.2898375895962355E-2</v>
      </c>
      <c r="K3175" s="44">
        <f>IFERROR(_xll.qlIndexFixing(Index3M,H3175,TRUE,_xll.ohTrigger(RecalcTrigger,Trigger3M)),NA())</f>
        <v>1.3239006270499268E-2</v>
      </c>
      <c r="L3175" s="44">
        <f>IFERROR(_xll.qlIndexFixing(Index6M,$H3175,TRUE,_xll.ohTrigger(RecalcTrigger,Trigger6M)),NA())</f>
        <v>1.3290554643169881E-2</v>
      </c>
      <c r="M3175" s="183">
        <f>IFERROR(_xll.qlIndexFixing(Index1Y,$H3175,TRUE,_xll.ohTrigger(RecalcTrigger,Trigger1Y)),NA())</f>
        <v>1.3716960841425948E-2</v>
      </c>
      <c r="N3175" s="182">
        <f>IFERROR(_xll.qlIndexFixing(ONIndex1M,I3175,TRUE,_xll.ohTrigger(RecalcTrigger,Trigger1M)),NA())</f>
        <v>1.2882884901506131E-2</v>
      </c>
      <c r="O3175" s="44">
        <f>IFERROR(_xll.qlIndexFixing(ONIndex3M,I3175,TRUE,_xll.ohTrigger(RecalcTrigger,Trigger3M)),NA())</f>
        <v>1.3181554162828846E-2</v>
      </c>
      <c r="P3175" s="44">
        <f>IFERROR(_xll.qlIndexFixing(ONIndex6M,I3175,TRUE,_xll.ohTrigger(RecalcTrigger,Trigger6M)),NA())</f>
        <v>1.3086495801406528E-2</v>
      </c>
      <c r="Q3175" s="183">
        <f>IFERROR(_xll.qlIndexFixing(ONIndex1Y,I3175,TRUE,_xll.ohTrigger(RecalcTrigger,Trigger1Y)),NA())</f>
        <v>1.3486032571154993E-2</v>
      </c>
    </row>
    <row r="3176" spans="2:17" x14ac:dyDescent="0.2">
      <c r="B3176" s="39" t="s">
        <v>42</v>
      </c>
      <c r="D3176" s="42">
        <f>_xll.qlCalendarAdvance(Calendar,$D3175,B3176,"f",FALSE)</f>
        <v>61653</v>
      </c>
      <c r="E3176" s="177">
        <f>_xll.qlInterestRateIndexValueDate(IndexON,D3176)</f>
        <v>61653</v>
      </c>
      <c r="F3176" s="193">
        <f>IFERROR(_xll.qlIndexFixing(IndexON,D3176,TRUE,_xll.ohTrigger(RecalcTrigger,TriggerON)),NA())</f>
        <v>1.3043927453919579E-2</v>
      </c>
      <c r="H3176" s="42">
        <f>_xll.qlCalendarAdvance(Calendar,$H3175,B3176,"f",FALSE)</f>
        <v>61653</v>
      </c>
      <c r="I3176" s="177">
        <f>_xll.qlInterestRateIndexValueDate(Index1M,$H3176)</f>
        <v>61655</v>
      </c>
      <c r="J3176" s="182">
        <f>IFERROR(_xll.qlIndexFixing(Index1M,$H3176,TRUE,_xll.ohTrigger(RecalcTrigger,Trigger1M)),NA())</f>
        <v>1.2903823454768983E-2</v>
      </c>
      <c r="K3176" s="44">
        <f>IFERROR(_xll.qlIndexFixing(Index3M,H3176,TRUE,_xll.ohTrigger(RecalcTrigger,Trigger3M)),NA())</f>
        <v>1.3244741740723131E-2</v>
      </c>
      <c r="L3176" s="44">
        <f>IFERROR(_xll.qlIndexFixing(Index6M,$H3176,TRUE,_xll.ohTrigger(RecalcTrigger,Trigger6M)),NA())</f>
        <v>1.3298550430415362E-2</v>
      </c>
      <c r="M3176" s="183">
        <f>IFERROR(_xll.qlIndexFixing(Index1Y,$H3176,TRUE,_xll.ohTrigger(RecalcTrigger,Trigger1Y)),NA())</f>
        <v>1.3722250770727088E-2</v>
      </c>
      <c r="N3176" s="182">
        <f>IFERROR(_xll.qlIndexFixing(ONIndex1M,I3176,TRUE,_xll.ohTrigger(RecalcTrigger,Trigger1M)),NA())</f>
        <v>1.2888343268864233E-2</v>
      </c>
      <c r="O3176" s="44">
        <f>IFERROR(_xll.qlIndexFixing(ONIndex3M,I3176,TRUE,_xll.ohTrigger(RecalcTrigger,Trigger3M)),NA())</f>
        <v>1.3187339756512984E-2</v>
      </c>
      <c r="P3176" s="44">
        <f>IFERROR(_xll.qlIndexFixing(ONIndex6M,I3176,TRUE,_xll.ohTrigger(RecalcTrigger,Trigger6M)),NA())</f>
        <v>1.3099326426448954E-2</v>
      </c>
      <c r="Q3176" s="183">
        <f>IFERROR(_xll.qlIndexFixing(ONIndex1Y,I3176,TRUE,_xll.ohTrigger(RecalcTrigger,Trigger1Y)),NA())</f>
        <v>1.3491556501668001E-2</v>
      </c>
    </row>
    <row r="3177" spans="2:17" x14ac:dyDescent="0.2">
      <c r="B3177" s="39" t="s">
        <v>42</v>
      </c>
      <c r="D3177" s="42">
        <f>_xll.qlCalendarAdvance(Calendar,$D3176,B3177,"f",FALSE)</f>
        <v>61660</v>
      </c>
      <c r="E3177" s="177">
        <f>_xll.qlInterestRateIndexValueDate(IndexON,D3177)</f>
        <v>61660</v>
      </c>
      <c r="F3177" s="193">
        <f>IFERROR(_xll.qlIndexFixing(IndexON,D3177,TRUE,_xll.ohTrigger(RecalcTrigger,TriggerON)),NA())</f>
        <v>1.3048175301753062E-2</v>
      </c>
      <c r="H3177" s="42">
        <f>_xll.qlCalendarAdvance(Calendar,$H3176,B3177,"f",FALSE)</f>
        <v>61660</v>
      </c>
      <c r="I3177" s="177">
        <f>_xll.qlInterestRateIndexValueDate(Index1M,$H3177)</f>
        <v>61662</v>
      </c>
      <c r="J3177" s="182">
        <f>IFERROR(_xll.qlIndexFixing(Index1M,$H3177,TRUE,_xll.ohTrigger(RecalcTrigger,Trigger1M)),NA())</f>
        <v>1.2909260384325874E-2</v>
      </c>
      <c r="K3177" s="44">
        <f>IFERROR(_xll.qlIndexFixing(Index3M,H3177,TRUE,_xll.ohTrigger(RecalcTrigger,Trigger3M)),NA())</f>
        <v>1.325046564186428E-2</v>
      </c>
      <c r="L3177" s="44">
        <f>IFERROR(_xll.qlIndexFixing(Index6M,$H3177,TRUE,_xll.ohTrigger(RecalcTrigger,Trigger6M)),NA())</f>
        <v>1.3311029075368757E-2</v>
      </c>
      <c r="M3177" s="183">
        <f>IFERROR(_xll.qlIndexFixing(Index1Y,$H3177,TRUE,_xll.ohTrigger(RecalcTrigger,Trigger1Y)),NA())</f>
        <v>1.3727528319762041E-2</v>
      </c>
      <c r="N3177" s="182">
        <f>IFERROR(_xll.qlIndexFixing(ONIndex1M,I3177,TRUE,_xll.ohTrigger(RecalcTrigger,Trigger1M)),NA())</f>
        <v>1.2893791055326176E-2</v>
      </c>
      <c r="O3177" s="44">
        <f>IFERROR(_xll.qlIndexFixing(ONIndex3M,I3177,TRUE,_xll.ohTrigger(RecalcTrigger,Trigger3M)),NA())</f>
        <v>1.3193113975855653E-2</v>
      </c>
      <c r="P3177" s="44">
        <f>IFERROR(_xll.qlIndexFixing(ONIndex6M,I3177,TRUE,_xll.ohTrigger(RecalcTrigger,Trigger6M)),NA())</f>
        <v>1.3112125056444768E-2</v>
      </c>
      <c r="Q3177" s="183">
        <f>IFERROR(_xll.qlIndexFixing(ONIndex1Y,I3177,TRUE,_xll.ohTrigger(RecalcTrigger,Trigger1Y)),NA())</f>
        <v>1.3497068894130493E-2</v>
      </c>
    </row>
    <row r="3178" spans="2:17" x14ac:dyDescent="0.2">
      <c r="B3178" s="39" t="s">
        <v>42</v>
      </c>
      <c r="D3178" s="42">
        <f>_xll.qlCalendarAdvance(Calendar,$D3177,B3178,"f",FALSE)</f>
        <v>61667</v>
      </c>
      <c r="E3178" s="177">
        <f>_xll.qlInterestRateIndexValueDate(IndexON,D3178)</f>
        <v>61667</v>
      </c>
      <c r="F3178" s="193">
        <f>IFERROR(_xll.qlIndexFixing(IndexON,D3178,TRUE,_xll.ohTrigger(RecalcTrigger,TriggerON)),NA())</f>
        <v>1.305241490977771E-2</v>
      </c>
      <c r="H3178" s="42">
        <f>_xll.qlCalendarAdvance(Calendar,$H3177,B3178,"f",FALSE)</f>
        <v>61667</v>
      </c>
      <c r="I3178" s="177">
        <f>_xll.qlInterestRateIndexValueDate(Index1M,$H3178)</f>
        <v>61669</v>
      </c>
      <c r="J3178" s="182">
        <f>IFERROR(_xll.qlIndexFixing(Index1M,$H3178,TRUE,_xll.ohTrigger(RecalcTrigger,Trigger1M)),NA())</f>
        <v>1.2914686659502161E-2</v>
      </c>
      <c r="K3178" s="44">
        <f>IFERROR(_xll.qlIndexFixing(Index3M,H3178,TRUE,_xll.ohTrigger(RecalcTrigger,Trigger3M)),NA())</f>
        <v>1.3256177946808233E-2</v>
      </c>
      <c r="L3178" s="44">
        <f>IFERROR(_xll.qlIndexFixing(Index6M,$H3178,TRUE,_xll.ohTrigger(RecalcTrigger,Trigger6M)),NA())</f>
        <v>1.3322351082439359E-2</v>
      </c>
      <c r="M3178" s="183">
        <f>IFERROR(_xll.qlIndexFixing(Index1Y,$H3178,TRUE,_xll.ohTrigger(RecalcTrigger,Trigger1Y)),NA())</f>
        <v>1.3732793460593484E-2</v>
      </c>
      <c r="N3178" s="182">
        <f>IFERROR(_xll.qlIndexFixing(ONIndex1M,I3178,TRUE,_xll.ohTrigger(RecalcTrigger,Trigger1M)),NA())</f>
        <v>1.2899228235951909E-2</v>
      </c>
      <c r="O3178" s="44">
        <f>IFERROR(_xll.qlIndexFixing(ONIndex3M,I3178,TRUE,_xll.ohTrigger(RecalcTrigger,Trigger3M)),NA())</f>
        <v>1.3198876793838465E-2</v>
      </c>
      <c r="P3178" s="44">
        <f>IFERROR(_xll.qlIndexFixing(ONIndex6M,I3178,TRUE,_xll.ohTrigger(RecalcTrigger,Trigger6M)),NA())</f>
        <v>1.3124891623608193E-2</v>
      </c>
      <c r="Q3178" s="183">
        <f>IFERROR(_xll.qlIndexFixing(ONIndex1Y,I3178,TRUE,_xll.ohTrigger(RecalcTrigger,Trigger1Y)),NA())</f>
        <v>1.3502569721284274E-2</v>
      </c>
    </row>
    <row r="3179" spans="2:17" x14ac:dyDescent="0.2">
      <c r="B3179" s="39" t="s">
        <v>42</v>
      </c>
      <c r="D3179" s="42">
        <f>_xll.qlCalendarAdvance(Calendar,$D3178,B3179,"f",FALSE)</f>
        <v>61674</v>
      </c>
      <c r="E3179" s="177">
        <f>_xll.qlInterestRateIndexValueDate(IndexON,D3179)</f>
        <v>61674</v>
      </c>
      <c r="F3179" s="193">
        <f>IFERROR(_xll.qlIndexFixing(IndexON,D3179,TRUE,_xll.ohTrigger(RecalcTrigger,TriggerON)),NA())</f>
        <v>1.3056646258489124E-2</v>
      </c>
      <c r="H3179" s="42">
        <f>_xll.qlCalendarAdvance(Calendar,$H3178,B3179,"f",FALSE)</f>
        <v>61674</v>
      </c>
      <c r="I3179" s="177">
        <f>_xll.qlInterestRateIndexValueDate(Index1M,$H3179)</f>
        <v>61676</v>
      </c>
      <c r="J3179" s="182">
        <f>IFERROR(_xll.qlIndexFixing(Index1M,$H3179,TRUE,_xll.ohTrigger(RecalcTrigger,Trigger1M)),NA())</f>
        <v>1.2920102255172136E-2</v>
      </c>
      <c r="K3179" s="44">
        <f>IFERROR(_xll.qlIndexFixing(Index3M,H3179,TRUE,_xll.ohTrigger(RecalcTrigger,Trigger3M)),NA())</f>
        <v>1.3261878628440514E-2</v>
      </c>
      <c r="L3179" s="44">
        <f>IFERROR(_xll.qlIndexFixing(Index6M,$H3179,TRUE,_xll.ohTrigger(RecalcTrigger,Trigger6M)),NA())</f>
        <v>1.3334765494881046E-2</v>
      </c>
      <c r="M3179" s="183">
        <f>IFERROR(_xll.qlIndexFixing(Index1Y,$H3179,TRUE,_xll.ohTrigger(RecalcTrigger,Trigger1Y)),NA())</f>
        <v>1.3738046165284309E-2</v>
      </c>
      <c r="N3179" s="182">
        <f>IFERROR(_xll.qlIndexFixing(ONIndex1M,I3179,TRUE,_xll.ohTrigger(RecalcTrigger,Trigger1M)),NA())</f>
        <v>1.290465478548164E-2</v>
      </c>
      <c r="O3179" s="44">
        <f>IFERROR(_xll.qlIndexFixing(ONIndex3M,I3179,TRUE,_xll.ohTrigger(RecalcTrigger,Trigger3M)),NA())</f>
        <v>1.3204628183602907E-2</v>
      </c>
      <c r="P3179" s="44">
        <f>IFERROR(_xll.qlIndexFixing(ONIndex6M,I3179,TRUE,_xll.ohTrigger(RecalcTrigger,Trigger6M)),NA())</f>
        <v>1.3137626059753771E-2</v>
      </c>
      <c r="Q3179" s="183">
        <f>IFERROR(_xll.qlIndexFixing(ONIndex1Y,I3179,TRUE,_xll.ohTrigger(RecalcTrigger,Trigger1Y)),NA())</f>
        <v>1.3508058955871149E-2</v>
      </c>
    </row>
    <row r="3180" spans="2:17" x14ac:dyDescent="0.2">
      <c r="B3180" s="39" t="s">
        <v>42</v>
      </c>
      <c r="D3180" s="42">
        <f>_xll.qlCalendarAdvance(Calendar,$D3179,B3180,"f",FALSE)</f>
        <v>61681</v>
      </c>
      <c r="E3180" s="177">
        <f>_xll.qlInterestRateIndexValueDate(IndexON,D3180)</f>
        <v>61681</v>
      </c>
      <c r="F3180" s="193">
        <f>IFERROR(_xll.qlIndexFixing(IndexON,D3180,TRUE,_xll.ohTrigger(RecalcTrigger,TriggerON)),NA())</f>
        <v>1.3060869328223035E-2</v>
      </c>
      <c r="H3180" s="42">
        <f>_xll.qlCalendarAdvance(Calendar,$H3179,B3180,"f",FALSE)</f>
        <v>61681</v>
      </c>
      <c r="I3180" s="177">
        <f>_xll.qlInterestRateIndexValueDate(Index1M,$H3180)</f>
        <v>61683</v>
      </c>
      <c r="J3180" s="182">
        <f>IFERROR(_xll.qlIndexFixing(Index1M,$H3180,TRUE,_xll.ohTrigger(RecalcTrigger,Trigger1M)),NA())</f>
        <v>1.2925507146197199E-2</v>
      </c>
      <c r="K3180" s="44">
        <f>IFERROR(_xll.qlIndexFixing(Index3M,H3180,TRUE,_xll.ohTrigger(RecalcTrigger,Trigger3M)),NA())</f>
        <v>1.3267567659647489E-2</v>
      </c>
      <c r="L3180" s="44">
        <f>IFERROR(_xll.qlIndexFixing(Index6M,$H3180,TRUE,_xll.ohTrigger(RecalcTrigger,Trigger6M)),NA())</f>
        <v>1.3347146727620654E-2</v>
      </c>
      <c r="M3180" s="183">
        <f>IFERROR(_xll.qlIndexFixing(Index1Y,$H3180,TRUE,_xll.ohTrigger(RecalcTrigger,Trigger1Y)),NA())</f>
        <v>1.3743286405897625E-2</v>
      </c>
      <c r="N3180" s="182">
        <f>IFERROR(_xll.qlIndexFixing(ONIndex1M,I3180,TRUE,_xll.ohTrigger(RecalcTrigger,Trigger1M)),NA())</f>
        <v>1.291007067889538E-2</v>
      </c>
      <c r="O3180" s="44">
        <f>IFERROR(_xll.qlIndexFixing(ONIndex3M,I3180,TRUE,_xll.ohTrigger(RecalcTrigger,Trigger3M)),NA())</f>
        <v>1.3210368118210525E-2</v>
      </c>
      <c r="P3180" s="44">
        <f>IFERROR(_xll.qlIndexFixing(ONIndex6M,I3180,TRUE,_xll.ohTrigger(RecalcTrigger,Trigger6M)),NA())</f>
        <v>1.3150328296696046E-2</v>
      </c>
      <c r="Q3180" s="183">
        <f>IFERROR(_xll.qlIndexFixing(ONIndex1Y,I3180,TRUE,_xll.ohTrigger(RecalcTrigger,Trigger1Y)),NA())</f>
        <v>1.3513536570313178E-2</v>
      </c>
    </row>
    <row r="3181" spans="2:17" x14ac:dyDescent="0.2">
      <c r="B3181" s="39" t="s">
        <v>42</v>
      </c>
      <c r="D3181" s="42">
        <f>_xll.qlCalendarAdvance(Calendar,$D3180,B3181,"f",FALSE)</f>
        <v>61688</v>
      </c>
      <c r="E3181" s="177">
        <f>_xll.qlInterestRateIndexValueDate(IndexON,D3181)</f>
        <v>61688</v>
      </c>
      <c r="F3181" s="193">
        <f>IFERROR(_xll.qlIndexFixing(IndexON,D3181,TRUE,_xll.ohTrigger(RecalcTrigger,TriggerON)),NA())</f>
        <v>1.3065084099634916E-2</v>
      </c>
      <c r="H3181" s="42">
        <f>_xll.qlCalendarAdvance(Calendar,$H3180,B3181,"f",FALSE)</f>
        <v>61688</v>
      </c>
      <c r="I3181" s="177">
        <f>_xll.qlInterestRateIndexValueDate(Index1M,$H3181)</f>
        <v>61690</v>
      </c>
      <c r="J3181" s="182">
        <f>IFERROR(_xll.qlIndexFixing(Index1M,$H3181,TRUE,_xll.ohTrigger(RecalcTrigger,Trigger1M)),NA())</f>
        <v>1.2930901307456798E-2</v>
      </c>
      <c r="K3181" s="44">
        <f>IFERROR(_xll.qlIndexFixing(Index3M,H3181,TRUE,_xll.ohTrigger(RecalcTrigger,Trigger3M)),NA())</f>
        <v>1.3273245013318079E-2</v>
      </c>
      <c r="L3181" s="44">
        <f>IFERROR(_xll.qlIndexFixing(Index6M,$H3181,TRUE,_xll.ohTrigger(RecalcTrigger,Trigger6M)),NA())</f>
        <v>1.3359494711490085E-2</v>
      </c>
      <c r="M3181" s="183">
        <f>IFERROR(_xll.qlIndexFixing(Index1Y,$H3181,TRUE,_xll.ohTrigger(RecalcTrigger,Trigger1Y)),NA())</f>
        <v>1.3748514154496107E-2</v>
      </c>
      <c r="N3181" s="182">
        <f>IFERROR(_xll.qlIndexFixing(ONIndex1M,I3181,TRUE,_xll.ohTrigger(RecalcTrigger,Trigger1M)),NA())</f>
        <v>1.2915475890933337E-2</v>
      </c>
      <c r="O3181" s="44">
        <f>IFERROR(_xll.qlIndexFixing(ONIndex3M,I3181,TRUE,_xll.ohTrigger(RecalcTrigger,Trigger3M)),NA())</f>
        <v>1.3216096570562996E-2</v>
      </c>
      <c r="P3181" s="44">
        <f>IFERROR(_xll.qlIndexFixing(ONIndex6M,I3181,TRUE,_xll.ohTrigger(RecalcTrigger,Trigger6M)),NA())</f>
        <v>1.3162998266409431E-2</v>
      </c>
      <c r="Q3181" s="183">
        <f>IFERROR(_xll.qlIndexFixing(ONIndex1Y,I3181,TRUE,_xll.ohTrigger(RecalcTrigger,Trigger1Y)),NA())</f>
        <v>1.3519002537352165E-2</v>
      </c>
    </row>
    <row r="3182" spans="2:17" x14ac:dyDescent="0.2">
      <c r="B3182" s="39" t="s">
        <v>42</v>
      </c>
      <c r="D3182" s="42">
        <f>_xll.qlCalendarAdvance(Calendar,$D3181,B3182,"f",FALSE)</f>
        <v>61695</v>
      </c>
      <c r="E3182" s="177">
        <f>_xll.qlInterestRateIndexValueDate(IndexON,D3182)</f>
        <v>61695</v>
      </c>
      <c r="F3182" s="193">
        <f>IFERROR(_xll.qlIndexFixing(IndexON,D3182,TRUE,_xll.ohTrigger(RecalcTrigger,TriggerON)),NA())</f>
        <v>1.3069290553140434E-2</v>
      </c>
      <c r="H3182" s="42">
        <f>_xll.qlCalendarAdvance(Calendar,$H3181,B3182,"f",FALSE)</f>
        <v>61695</v>
      </c>
      <c r="I3182" s="177">
        <f>_xll.qlInterestRateIndexValueDate(Index1M,$H3182)</f>
        <v>61697</v>
      </c>
      <c r="J3182" s="182">
        <f>IFERROR(_xll.qlIndexFixing(Index1M,$H3182,TRUE,_xll.ohTrigger(RecalcTrigger,Trigger1M)),NA())</f>
        <v>1.2936284713817491E-2</v>
      </c>
      <c r="K3182" s="44">
        <f>IFERROR(_xll.qlIndexFixing(Index3M,H3182,TRUE,_xll.ohTrigger(RecalcTrigger,Trigger3M)),NA())</f>
        <v>1.3276322251368988E-2</v>
      </c>
      <c r="L3182" s="44">
        <f>IFERROR(_xll.qlIndexFixing(Index6M,$H3182,TRUE,_xll.ohTrigger(RecalcTrigger,Trigger6M)),NA())</f>
        <v>1.3372925210182796E-2</v>
      </c>
      <c r="M3182" s="183">
        <f>IFERROR(_xll.qlIndexFixing(Index1Y,$H3182,TRUE,_xll.ohTrigger(RecalcTrigger,Trigger1Y)),NA())</f>
        <v>1.3751851953089166E-2</v>
      </c>
      <c r="N3182" s="182">
        <f>IFERROR(_xll.qlIndexFixing(ONIndex1M,I3182,TRUE,_xll.ohTrigger(RecalcTrigger,Trigger1M)),NA())</f>
        <v>1.2920870396815332E-2</v>
      </c>
      <c r="O3182" s="44">
        <f>IFERROR(_xll.qlIndexFixing(ONIndex3M,I3182,TRUE,_xll.ohTrigger(RecalcTrigger,Trigger3M)),NA())</f>
        <v>1.3221813513801806E-2</v>
      </c>
      <c r="P3182" s="44">
        <f>IFERROR(_xll.qlIndexFixing(ONIndex6M,I3182,TRUE,_xll.ohTrigger(RecalcTrigger,Trigger6M)),NA())</f>
        <v>1.3175635900708471E-2</v>
      </c>
      <c r="Q3182" s="183">
        <f>IFERROR(_xll.qlIndexFixing(ONIndex1Y,I3182,TRUE,_xll.ohTrigger(RecalcTrigger,Trigger1Y)),NA())</f>
        <v>1.3524456829729914E-2</v>
      </c>
    </row>
    <row r="3183" spans="2:17" x14ac:dyDescent="0.2">
      <c r="B3183" s="39" t="s">
        <v>42</v>
      </c>
      <c r="D3183" s="42">
        <f>_xll.qlCalendarAdvance(Calendar,$D3182,B3183,"f",FALSE)</f>
        <v>61702</v>
      </c>
      <c r="E3183" s="177">
        <f>_xll.qlInterestRateIndexValueDate(IndexON,D3183)</f>
        <v>61702</v>
      </c>
      <c r="F3183" s="193">
        <f>IFERROR(_xll.qlIndexFixing(IndexON,D3183,TRUE,_xll.ohTrigger(RecalcTrigger,TriggerON)),NA())</f>
        <v>1.3073488668995381E-2</v>
      </c>
      <c r="H3183" s="42">
        <f>_xll.qlCalendarAdvance(Calendar,$H3182,B3183,"f",FALSE)</f>
        <v>61702</v>
      </c>
      <c r="I3183" s="177">
        <f>_xll.qlInterestRateIndexValueDate(Index1M,$H3183)</f>
        <v>61704</v>
      </c>
      <c r="J3183" s="182">
        <f>IFERROR(_xll.qlIndexFixing(Index1M,$H3183,TRUE,_xll.ohTrigger(RecalcTrigger,Trigger1M)),NA())</f>
        <v>1.2941657340148412E-2</v>
      </c>
      <c r="K3183" s="44">
        <f>IFERROR(_xll.qlIndexFixing(Index3M,H3183,TRUE,_xll.ohTrigger(RecalcTrigger,Trigger3M)),NA())</f>
        <v>1.3281978707000874E-2</v>
      </c>
      <c r="L3183" s="44">
        <f>IFERROR(_xll.qlIndexFixing(Index6M,$H3183,TRUE,_xll.ohTrigger(RecalcTrigger,Trigger6M)),NA())</f>
        <v>1.33852045349499E-2</v>
      </c>
      <c r="M3183" s="183">
        <f>IFERROR(_xll.qlIndexFixing(Index1Y,$H3183,TRUE,_xll.ohTrigger(RecalcTrigger,Trigger1Y)),NA())</f>
        <v>1.3758932063899701E-2</v>
      </c>
      <c r="N3183" s="182">
        <f>IFERROR(_xll.qlIndexFixing(ONIndex1M,I3183,TRUE,_xll.ohTrigger(RecalcTrigger,Trigger1M)),NA())</f>
        <v>1.2926254171361506E-2</v>
      </c>
      <c r="O3183" s="44">
        <f>IFERROR(_xll.qlIndexFixing(ONIndex3M,I3183,TRUE,_xll.ohTrigger(RecalcTrigger,Trigger3M)),NA())</f>
        <v>1.3227518920828629E-2</v>
      </c>
      <c r="P3183" s="44">
        <f>IFERROR(_xll.qlIndexFixing(ONIndex6M,I3183,TRUE,_xll.ohTrigger(RecalcTrigger,Trigger6M)),NA())</f>
        <v>1.318824113156758E-2</v>
      </c>
      <c r="Q3183" s="183">
        <f>IFERROR(_xll.qlIndexFixing(ONIndex1Y,I3183,TRUE,_xll.ohTrigger(RecalcTrigger,Trigger1Y)),NA())</f>
        <v>1.3529899420108293E-2</v>
      </c>
    </row>
    <row r="3184" spans="2:17" x14ac:dyDescent="0.2">
      <c r="B3184" s="39" t="s">
        <v>42</v>
      </c>
      <c r="D3184" s="42">
        <f>_xll.qlCalendarAdvance(Calendar,$D3183,B3184,"f",FALSE)</f>
        <v>61709</v>
      </c>
      <c r="E3184" s="177">
        <f>_xll.qlInterestRateIndexValueDate(IndexON,D3184)</f>
        <v>61709</v>
      </c>
      <c r="F3184" s="193">
        <f>IFERROR(_xll.qlIndexFixing(IndexON,D3184,TRUE,_xll.ohTrigger(RecalcTrigger,TriggerON)),NA())</f>
        <v>1.3077678428174977E-2</v>
      </c>
      <c r="H3184" s="42">
        <f>_xll.qlCalendarAdvance(Calendar,$H3183,B3184,"f",FALSE)</f>
        <v>61709</v>
      </c>
      <c r="I3184" s="177">
        <f>_xll.qlInterestRateIndexValueDate(Index1M,$H3184)</f>
        <v>61711</v>
      </c>
      <c r="J3184" s="182">
        <f>IFERROR(_xll.qlIndexFixing(Index1M,$H3184,TRUE,_xll.ohTrigger(RecalcTrigger,Trigger1M)),NA())</f>
        <v>1.2947019161316117E-2</v>
      </c>
      <c r="K3184" s="44">
        <f>IFERROR(_xll.qlIndexFixing(Index3M,H3184,TRUE,_xll.ohTrigger(RecalcTrigger,Trigger3M)),NA())</f>
        <v>1.3287623412876925E-2</v>
      </c>
      <c r="L3184" s="44">
        <f>IFERROR(_xll.qlIndexFixing(Index6M,$H3184,TRUE,_xll.ohTrigger(RecalcTrigger,Trigger6M)),NA())</f>
        <v>1.339745039758416E-2</v>
      </c>
      <c r="M3184" s="183">
        <f>IFERROR(_xll.qlIndexFixing(Index1Y,$H3184,TRUE,_xll.ohTrigger(RecalcTrigger,Trigger1Y)),NA())</f>
        <v>1.376412216882951E-2</v>
      </c>
      <c r="N3184" s="182">
        <f>IFERROR(_xll.qlIndexFixing(ONIndex1M,I3184,TRUE,_xll.ohTrigger(RecalcTrigger,Trigger1M)),NA())</f>
        <v>1.2931627189312067E-2</v>
      </c>
      <c r="O3184" s="44">
        <f>IFERROR(_xll.qlIndexFixing(ONIndex3M,I3184,TRUE,_xll.ohTrigger(RecalcTrigger,Trigger3M)),NA())</f>
        <v>1.3233212764784952E-2</v>
      </c>
      <c r="P3184" s="44">
        <f>IFERROR(_xll.qlIndexFixing(ONIndex6M,I3184,TRUE,_xll.ohTrigger(RecalcTrigger,Trigger6M)),NA())</f>
        <v>1.3200813890881236E-2</v>
      </c>
      <c r="Q3184" s="183">
        <f>IFERROR(_xll.qlIndexFixing(ONIndex1Y,I3184,TRUE,_xll.ohTrigger(RecalcTrigger,Trigger1Y)),NA())</f>
        <v>1.3535330280829427E-2</v>
      </c>
    </row>
    <row r="3185" spans="2:17" x14ac:dyDescent="0.2">
      <c r="B3185" s="39" t="s">
        <v>42</v>
      </c>
      <c r="D3185" s="42">
        <f>_xll.qlCalendarAdvance(Calendar,$D3184,B3185,"f",FALSE)</f>
        <v>61716</v>
      </c>
      <c r="E3185" s="177">
        <f>_xll.qlInterestRateIndexValueDate(IndexON,D3185)</f>
        <v>61716</v>
      </c>
      <c r="F3185" s="193">
        <f>IFERROR(_xll.qlIndexFixing(IndexON,D3185,TRUE,_xll.ohTrigger(RecalcTrigger,TriggerON)),NA())</f>
        <v>1.3081859810615271E-2</v>
      </c>
      <c r="H3185" s="42">
        <f>_xll.qlCalendarAdvance(Calendar,$H3184,B3185,"f",FALSE)</f>
        <v>61716</v>
      </c>
      <c r="I3185" s="177">
        <f>_xll.qlInterestRateIndexValueDate(Index1M,$H3185)</f>
        <v>61718</v>
      </c>
      <c r="J3185" s="182">
        <f>IFERROR(_xll.qlIndexFixing(Index1M,$H3185,TRUE,_xll.ohTrigger(RecalcTrigger,Trigger1M)),NA())</f>
        <v>1.2952370152197476E-2</v>
      </c>
      <c r="K3185" s="44">
        <f>IFERROR(_xll.qlIndexFixing(Index3M,H3185,TRUE,_xll.ohTrigger(RecalcTrigger,Trigger3M)),NA())</f>
        <v>1.3293256341889048E-2</v>
      </c>
      <c r="L3185" s="44">
        <f>IFERROR(_xll.qlIndexFixing(Index6M,$H3185,TRUE,_xll.ohTrigger(RecalcTrigger,Trigger6M)),NA())</f>
        <v>1.3409662728911897E-2</v>
      </c>
      <c r="M3185" s="183">
        <f>IFERROR(_xll.qlIndexFixing(Index1Y,$H3185,TRUE,_xll.ohTrigger(RecalcTrigger,Trigger1Y)),NA())</f>
        <v>1.3769299669994966E-2</v>
      </c>
      <c r="N3185" s="182">
        <f>IFERROR(_xll.qlIndexFixing(ONIndex1M,I3185,TRUE,_xll.ohTrigger(RecalcTrigger,Trigger1M)),NA())</f>
        <v>1.2938519509466673E-2</v>
      </c>
      <c r="O3185" s="44">
        <f>IFERROR(_xll.qlIndexFixing(ONIndex3M,I3185,TRUE,_xll.ohTrigger(RecalcTrigger,Trigger3M)),NA())</f>
        <v>1.3240516387211798E-2</v>
      </c>
      <c r="P3185" s="44">
        <f>IFERROR(_xll.qlIndexFixing(ONIndex6M,I3185,TRUE,_xll.ohTrigger(RecalcTrigger,Trigger6M)),NA())</f>
        <v>1.321693104433308E-2</v>
      </c>
      <c r="Q3185" s="183">
        <f>IFERROR(_xll.qlIndexFixing(ONIndex1Y,I3185,TRUE,_xll.ohTrigger(RecalcTrigger,Trigger1Y)),NA())</f>
        <v>1.3542295536961291E-2</v>
      </c>
    </row>
    <row r="3186" spans="2:17" x14ac:dyDescent="0.2">
      <c r="B3186" s="39" t="s">
        <v>42</v>
      </c>
      <c r="D3186" s="42">
        <f>_xll.qlCalendarAdvance(Calendar,$D3185,B3186,"f",FALSE)</f>
        <v>61724</v>
      </c>
      <c r="E3186" s="177">
        <f>_xll.qlInterestRateIndexValueDate(IndexON,D3186)</f>
        <v>61724</v>
      </c>
      <c r="F3186" s="193">
        <f>IFERROR(_xll.qlIndexFixing(IndexON,D3186,TRUE,_xll.ohTrigger(RecalcTrigger,TriggerON)),NA())</f>
        <v>1.3086628251457455E-2</v>
      </c>
      <c r="H3186" s="42">
        <f>_xll.qlCalendarAdvance(Calendar,$H3185,B3186,"f",FALSE)</f>
        <v>61724</v>
      </c>
      <c r="I3186" s="177">
        <f>_xll.qlInterestRateIndexValueDate(Index1M,$H3186)</f>
        <v>61728</v>
      </c>
      <c r="J3186" s="182">
        <f>IFERROR(_xll.qlIndexFixing(Index1M,$H3186,TRUE,_xll.ohTrigger(RecalcTrigger,Trigger1M)),NA())</f>
        <v>1.2959995587822348E-2</v>
      </c>
      <c r="K3186" s="44">
        <f>IFERROR(_xll.qlIndexFixing(Index3M,H3186,TRUE,_xll.ohTrigger(RecalcTrigger,Trigger3M)),NA())</f>
        <v>1.3299994075904169E-2</v>
      </c>
      <c r="L3186" s="44">
        <f>IFERROR(_xll.qlIndexFixing(Index6M,$H3186,TRUE,_xll.ohTrigger(RecalcTrigger,Trigger6M)),NA())</f>
        <v>1.3423728716972356E-2</v>
      </c>
      <c r="M3186" s="183">
        <f>IFERROR(_xll.qlIndexFixing(Index1Y,$H3186,TRUE,_xll.ohTrigger(RecalcTrigger,Trigger1Y)),NA())</f>
        <v>1.3775429001422373E-2</v>
      </c>
      <c r="N3186" s="182">
        <f>IFERROR(_xll.qlIndexFixing(ONIndex1M,I3186,TRUE,_xll.ohTrigger(RecalcTrigger,Trigger1M)),NA())</f>
        <v>1.2943867846919588E-2</v>
      </c>
      <c r="O3186" s="44">
        <f>IFERROR(_xll.qlIndexFixing(ONIndex3M,I3186,TRUE,_xll.ohTrigger(RecalcTrigger,Trigger3M)),NA())</f>
        <v>1.3246183699990866E-2</v>
      </c>
      <c r="P3186" s="44">
        <f>IFERROR(_xll.qlIndexFixing(ONIndex6M,I3186,TRUE,_xll.ohTrigger(RecalcTrigger,Trigger6M)),NA())</f>
        <v>1.3229429327301645E-2</v>
      </c>
      <c r="Q3186" s="183">
        <f>IFERROR(_xll.qlIndexFixing(ONIndex1Y,I3186,TRUE,_xll.ohTrigger(RecalcTrigger,Trigger1Y)),NA())</f>
        <v>1.354769948489043E-2</v>
      </c>
    </row>
    <row r="3187" spans="2:17" x14ac:dyDescent="0.2">
      <c r="B3187" s="39" t="s">
        <v>42</v>
      </c>
      <c r="D3187" s="42">
        <f>_xll.qlCalendarAdvance(Calendar,$D3186,B3187,"f",FALSE)</f>
        <v>61731</v>
      </c>
      <c r="E3187" s="177">
        <f>_xll.qlInterestRateIndexValueDate(IndexON,D3187)</f>
        <v>61731</v>
      </c>
      <c r="F3187" s="193">
        <f>IFERROR(_xll.qlIndexFixing(IndexON,D3187,TRUE,_xll.ohTrigger(RecalcTrigger,TriggerON)),NA())</f>
        <v>1.3090791618548536E-2</v>
      </c>
      <c r="H3187" s="42">
        <f>_xll.qlCalendarAdvance(Calendar,$H3186,B3187,"f",FALSE)</f>
        <v>61731</v>
      </c>
      <c r="I3187" s="177">
        <f>_xll.qlInterestRateIndexValueDate(Index1M,$H3187)</f>
        <v>61735</v>
      </c>
      <c r="J3187" s="182">
        <f>IFERROR(_xll.qlIndexFixing(Index1M,$H3187,TRUE,_xll.ohTrigger(RecalcTrigger,Trigger1M)),NA())</f>
        <v>1.296532017194048E-2</v>
      </c>
      <c r="K3187" s="44">
        <f>IFERROR(_xll.qlIndexFixing(Index3M,H3187,TRUE,_xll.ohTrigger(RecalcTrigger,Trigger3M)),NA())</f>
        <v>1.330753081485584E-2</v>
      </c>
      <c r="L3187" s="44">
        <f>IFERROR(_xll.qlIndexFixing(Index6M,$H3187,TRUE,_xll.ohTrigger(RecalcTrigger,Trigger6M)),NA())</f>
        <v>1.3439181223014128E-2</v>
      </c>
      <c r="M3187" s="183">
        <f>IFERROR(_xll.qlIndexFixing(Index1Y,$H3187,TRUE,_xll.ohTrigger(RecalcTrigger,Trigger1Y)),NA())</f>
        <v>1.3780577232333321E-2</v>
      </c>
      <c r="N3187" s="182">
        <f>IFERROR(_xll.qlIndexFixing(ONIndex1M,I3187,TRUE,_xll.ohTrigger(RecalcTrigger,Trigger1M)),NA())</f>
        <v>1.2948443510207852E-2</v>
      </c>
      <c r="O3187" s="44">
        <f>IFERROR(_xll.qlIndexFixing(ONIndex3M,I3187,TRUE,_xll.ohTrigger(RecalcTrigger,Trigger3M)),NA())</f>
        <v>1.3251032123813289E-2</v>
      </c>
      <c r="P3187" s="44">
        <f>IFERROR(_xll.qlIndexFixing(ONIndex6M,I3187,TRUE,_xll.ohTrigger(RecalcTrigger,Trigger6M)),NA())</f>
        <v>1.3240116121151502E-2</v>
      </c>
      <c r="Q3187" s="183">
        <f>IFERROR(_xll.qlIndexFixing(ONIndex1Y,I3187,TRUE,_xll.ohTrigger(RecalcTrigger,Trigger1Y)),NA())</f>
        <v>1.3552322033953956E-2</v>
      </c>
    </row>
    <row r="3188" spans="2:17" x14ac:dyDescent="0.2">
      <c r="B3188" s="39" t="s">
        <v>42</v>
      </c>
      <c r="D3188" s="42">
        <f>_xll.qlCalendarAdvance(Calendar,$D3187,B3188,"f",FALSE)</f>
        <v>61738</v>
      </c>
      <c r="E3188" s="177">
        <f>_xll.qlInterestRateIndexValueDate(IndexON,D3188)</f>
        <v>61738</v>
      </c>
      <c r="F3188" s="193">
        <f>IFERROR(_xll.qlIndexFixing(IndexON,D3188,TRUE,_xll.ohTrigger(RecalcTrigger,TriggerON)),NA())</f>
        <v>1.3094946547749231E-2</v>
      </c>
      <c r="H3188" s="42">
        <f>_xll.qlCalendarAdvance(Calendar,$H3187,B3188,"f",FALSE)</f>
        <v>61738</v>
      </c>
      <c r="I3188" s="177">
        <f>_xll.qlInterestRateIndexValueDate(Index1M,$H3188)</f>
        <v>61742</v>
      </c>
      <c r="J3188" s="182">
        <f>IFERROR(_xll.qlIndexFixing(Index1M,$H3188,TRUE,_xll.ohTrigger(RecalcTrigger,Trigger1M)),NA())</f>
        <v>1.2970633839614091E-2</v>
      </c>
      <c r="K3188" s="44">
        <f>IFERROR(_xll.qlIndexFixing(Index3M,H3188,TRUE,_xll.ohTrigger(RecalcTrigger,Trigger3M)),NA())</f>
        <v>1.3313765520072757E-2</v>
      </c>
      <c r="L3188" s="44">
        <f>IFERROR(_xll.qlIndexFixing(Index6M,$H3188,TRUE,_xll.ohTrigger(RecalcTrigger,Trigger6M)),NA())</f>
        <v>1.3451278064722239E-2</v>
      </c>
      <c r="M3188" s="183">
        <f>IFERROR(_xll.qlIndexFixing(Index1Y,$H3188,TRUE,_xll.ohTrigger(RecalcTrigger,Trigger1Y)),NA())</f>
        <v>1.3785712768504326E-2</v>
      </c>
      <c r="N3188" s="182">
        <f>IFERROR(_xll.qlIndexFixing(ONIndex1M,I3188,TRUE,_xll.ohTrigger(RecalcTrigger,Trigger1M)),NA())</f>
        <v>1.2953771698338556E-2</v>
      </c>
      <c r="O3188" s="44">
        <f>IFERROR(_xll.qlIndexFixing(ONIndex3M,I3188,TRUE,_xll.ohTrigger(RecalcTrigger,Trigger3M)),NA())</f>
        <v>1.3256677776238845E-2</v>
      </c>
      <c r="P3188" s="44">
        <f>IFERROR(_xll.qlIndexFixing(ONIndex6M,I3188,TRUE,_xll.ohTrigger(RecalcTrigger,Trigger6M)),NA())</f>
        <v>1.3252553630094255E-2</v>
      </c>
      <c r="Q3188" s="183">
        <f>IFERROR(_xll.qlIndexFixing(ONIndex1Y,I3188,TRUE,_xll.ohTrigger(RecalcTrigger,Trigger1Y)),NA())</f>
        <v>1.3557704009858895E-2</v>
      </c>
    </row>
    <row r="3189" spans="2:17" x14ac:dyDescent="0.2">
      <c r="B3189" s="39" t="s">
        <v>42</v>
      </c>
      <c r="D3189" s="42">
        <f>_xll.qlCalendarAdvance(Calendar,$D3188,B3189,"f",FALSE)</f>
        <v>61745</v>
      </c>
      <c r="E3189" s="177">
        <f>_xll.qlInterestRateIndexValueDate(IndexON,D3189)</f>
        <v>61745</v>
      </c>
      <c r="F3189" s="193">
        <f>IFERROR(_xll.qlIndexFixing(IndexON,D3189,TRUE,_xll.ohTrigger(RecalcTrigger,TriggerON)),NA())</f>
        <v>1.3099093019635077E-2</v>
      </c>
      <c r="H3189" s="42">
        <f>_xll.qlCalendarAdvance(Calendar,$H3188,B3189,"f",FALSE)</f>
        <v>61745</v>
      </c>
      <c r="I3189" s="177">
        <f>_xll.qlInterestRateIndexValueDate(Index1M,$H3189)</f>
        <v>61749</v>
      </c>
      <c r="J3189" s="182">
        <f>IFERROR(_xll.qlIndexFixing(Index1M,$H3189,TRUE,_xll.ohTrigger(RecalcTrigger,Trigger1M)),NA())</f>
        <v>1.2975936565701998E-2</v>
      </c>
      <c r="K3189" s="44">
        <f>IFERROR(_xll.qlIndexFixing(Index3M,H3189,TRUE,_xll.ohTrigger(RecalcTrigger,Trigger3M)),NA())</f>
        <v>1.3318702313137015E-2</v>
      </c>
      <c r="L3189" s="44">
        <f>IFERROR(_xll.qlIndexFixing(Index6M,$H3189,TRUE,_xll.ohTrigger(RecalcTrigger,Trigger6M)),NA())</f>
        <v>1.3463341068791287E-2</v>
      </c>
      <c r="M3189" s="183">
        <f>IFERROR(_xll.qlIndexFixing(Index1Y,$H3189,TRUE,_xll.ohTrigger(RecalcTrigger,Trigger1Y)),NA())</f>
        <v>1.379083558200069E-2</v>
      </c>
      <c r="N3189" s="182">
        <f>IFERROR(_xll.qlIndexFixing(ONIndex1M,I3189,TRUE,_xll.ohTrigger(RecalcTrigger,Trigger1M)),NA())</f>
        <v>1.2959089000936785E-2</v>
      </c>
      <c r="O3189" s="44">
        <f>IFERROR(_xll.qlIndexFixing(ONIndex3M,I3189,TRUE,_xll.ohTrigger(RecalcTrigger,Trigger3M)),NA())</f>
        <v>1.3262311726824905E-2</v>
      </c>
      <c r="P3189" s="44">
        <f>IFERROR(_xll.qlIndexFixing(ONIndex6M,I3189,TRUE,_xll.ohTrigger(RecalcTrigger,Trigger6M)),NA())</f>
        <v>1.3264958317131814E-2</v>
      </c>
      <c r="Q3189" s="183">
        <f>IFERROR(_xll.qlIndexFixing(ONIndex1Y,I3189,TRUE,_xll.ohTrigger(RecalcTrigger,Trigger1Y)),NA())</f>
        <v>1.3563074115578999E-2</v>
      </c>
    </row>
    <row r="3190" spans="2:17" x14ac:dyDescent="0.2">
      <c r="B3190" s="39" t="s">
        <v>42</v>
      </c>
      <c r="D3190" s="42">
        <f>_xll.qlCalendarAdvance(Calendar,$D3189,B3190,"f",FALSE)</f>
        <v>61752</v>
      </c>
      <c r="E3190" s="177">
        <f>_xll.qlInterestRateIndexValueDate(IndexON,D3190)</f>
        <v>61752</v>
      </c>
      <c r="F3190" s="193">
        <f>IFERROR(_xll.qlIndexFixing(IndexON,D3190,TRUE,_xll.ohTrigger(RecalcTrigger,TriggerON)),NA())</f>
        <v>1.3103231014461869E-2</v>
      </c>
      <c r="H3190" s="42">
        <f>_xll.qlCalendarAdvance(Calendar,$H3189,B3190,"f",FALSE)</f>
        <v>61752</v>
      </c>
      <c r="I3190" s="177">
        <f>_xll.qlInterestRateIndexValueDate(Index1M,$H3190)</f>
        <v>61756</v>
      </c>
      <c r="J3190" s="182">
        <f>IFERROR(_xll.qlIndexFixing(Index1M,$H3190,TRUE,_xll.ohTrigger(RecalcTrigger,Trigger1M)),NA())</f>
        <v>1.2981228325075917E-2</v>
      </c>
      <c r="K3190" s="44">
        <f>IFERROR(_xll.qlIndexFixing(Index3M,H3190,TRUE,_xll.ohTrigger(RecalcTrigger,Trigger3M)),NA())</f>
        <v>1.3324270186364983E-2</v>
      </c>
      <c r="L3190" s="44">
        <f>IFERROR(_xll.qlIndexFixing(Index6M,$H3190,TRUE,_xll.ohTrigger(RecalcTrigger,Trigger6M)),NA())</f>
        <v>1.3475370166048909E-2</v>
      </c>
      <c r="M3190" s="183">
        <f>IFERROR(_xll.qlIndexFixing(Index1Y,$H3190,TRUE,_xll.ohTrigger(RecalcTrigger,Trigger1Y)),NA())</f>
        <v>1.3795945644887063E-2</v>
      </c>
      <c r="N3190" s="182">
        <f>IFERROR(_xll.qlIndexFixing(ONIndex1M,I3190,TRUE,_xll.ohTrigger(RecalcTrigger,Trigger1M)),NA())</f>
        <v>1.2964395392822681E-2</v>
      </c>
      <c r="O3190" s="44">
        <f>IFERROR(_xll.qlIndexFixing(ONIndex3M,I3190,TRUE,_xll.ohTrigger(RecalcTrigger,Trigger3M)),NA())</f>
        <v>1.3267933948553079E-2</v>
      </c>
      <c r="P3190" s="44">
        <f>IFERROR(_xll.qlIndexFixing(ONIndex6M,I3190,TRUE,_xll.ohTrigger(RecalcTrigger,Trigger6M)),NA())</f>
        <v>1.3277330114398467E-2</v>
      </c>
      <c r="Q3190" s="183">
        <f>IFERROR(_xll.qlIndexFixing(ONIndex1Y,I3190,TRUE,_xll.ohTrigger(RecalcTrigger,Trigger1Y)),NA())</f>
        <v>1.35684323236962E-2</v>
      </c>
    </row>
    <row r="3191" spans="2:17" x14ac:dyDescent="0.2">
      <c r="B3191" s="39" t="s">
        <v>42</v>
      </c>
      <c r="D3191" s="42">
        <f>_xll.qlCalendarAdvance(Calendar,$D3190,B3191,"f",FALSE)</f>
        <v>61759</v>
      </c>
      <c r="E3191" s="177">
        <f>_xll.qlInterestRateIndexValueDate(IndexON,D3191)</f>
        <v>61759</v>
      </c>
      <c r="F3191" s="193">
        <f>IFERROR(_xll.qlIndexFixing(IndexON,D3191,TRUE,_xll.ohTrigger(RecalcTrigger,TriggerON)),NA())</f>
        <v>1.3107360512805144E-2</v>
      </c>
      <c r="H3191" s="42">
        <f>_xll.qlCalendarAdvance(Calendar,$H3190,B3191,"f",FALSE)</f>
        <v>61759</v>
      </c>
      <c r="I3191" s="177">
        <f>_xll.qlInterestRateIndexValueDate(Index1M,$H3191)</f>
        <v>61763</v>
      </c>
      <c r="J3191" s="182">
        <f>IFERROR(_xll.qlIndexFixing(Index1M,$H3191,TRUE,_xll.ohTrigger(RecalcTrigger,Trigger1M)),NA())</f>
        <v>1.2984677787192414E-2</v>
      </c>
      <c r="K3191" s="44">
        <f>IFERROR(_xll.qlIndexFixing(Index3M,H3191,TRUE,_xll.ohTrigger(RecalcTrigger,Trigger3M)),NA())</f>
        <v>1.3329826106172719E-2</v>
      </c>
      <c r="L3191" s="44">
        <f>IFERROR(_xll.qlIndexFixing(Index6M,$H3191,TRUE,_xll.ohTrigger(RecalcTrigger,Trigger6M)),NA())</f>
        <v>1.3487365287323626E-2</v>
      </c>
      <c r="M3191" s="183">
        <f>IFERROR(_xll.qlIndexFixing(Index1Y,$H3191,TRUE,_xll.ohTrigger(RecalcTrigger,Trigger1Y)),NA())</f>
        <v>1.3801042929228746E-2</v>
      </c>
      <c r="N3191" s="182">
        <f>IFERROR(_xll.qlIndexFixing(ONIndex1M,I3191,TRUE,_xll.ohTrigger(RecalcTrigger,Trigger1M)),NA())</f>
        <v>1.2969690849136128E-2</v>
      </c>
      <c r="O3191" s="44">
        <f>IFERROR(_xll.qlIndexFixing(ONIndex3M,I3191,TRUE,_xll.ohTrigger(RecalcTrigger,Trigger3M)),NA())</f>
        <v>1.3273544414644789E-2</v>
      </c>
      <c r="P3191" s="44">
        <f>IFERROR(_xll.qlIndexFixing(ONIndex6M,I3191,TRUE,_xll.ohTrigger(RecalcTrigger,Trigger6M)),NA())</f>
        <v>1.3289668953788691E-2</v>
      </c>
      <c r="Q3191" s="183">
        <f>IFERROR(_xll.qlIndexFixing(ONIndex1Y,I3191,TRUE,_xll.ohTrigger(RecalcTrigger,Trigger1Y)),NA())</f>
        <v>1.3573778607112175E-2</v>
      </c>
    </row>
    <row r="3192" spans="2:17" x14ac:dyDescent="0.2">
      <c r="B3192" s="39" t="s">
        <v>42</v>
      </c>
      <c r="D3192" s="42">
        <f>_xll.qlCalendarAdvance(Calendar,$D3191,B3192,"f",FALSE)</f>
        <v>61766</v>
      </c>
      <c r="E3192" s="177">
        <f>_xll.qlInterestRateIndexValueDate(IndexON,D3192)</f>
        <v>61766</v>
      </c>
      <c r="F3192" s="193">
        <f>IFERROR(_xll.qlIndexFixing(IndexON,D3192,TRUE,_xll.ohTrigger(RecalcTrigger,TriggerON)),NA())</f>
        <v>1.311148149524044E-2</v>
      </c>
      <c r="H3192" s="42">
        <f>_xll.qlCalendarAdvance(Calendar,$H3191,B3192,"f",FALSE)</f>
        <v>61766</v>
      </c>
      <c r="I3192" s="177">
        <f>_xll.qlInterestRateIndexValueDate(Index1M,$H3192)</f>
        <v>61770</v>
      </c>
      <c r="J3192" s="182">
        <f>IFERROR(_xll.qlIndexFixing(Index1M,$H3192,TRUE,_xll.ohTrigger(RecalcTrigger,Trigger1M)),NA())</f>
        <v>1.2989949334162785E-2</v>
      </c>
      <c r="K3192" s="44">
        <f>IFERROR(_xll.qlIndexFixing(Index3M,H3192,TRUE,_xll.ohTrigger(RecalcTrigger,Trigger3M)),NA())</f>
        <v>1.3335370045447846E-2</v>
      </c>
      <c r="L3192" s="44">
        <f>IFERROR(_xll.qlIndexFixing(Index6M,$H3192,TRUE,_xll.ohTrigger(RecalcTrigger,Trigger6M)),NA())</f>
        <v>1.3499326363443954E-2</v>
      </c>
      <c r="M3192" s="183">
        <f>IFERROR(_xll.qlIndexFixing(Index1Y,$H3192,TRUE,_xll.ohTrigger(RecalcTrigger,Trigger1Y)),NA())</f>
        <v>1.3806127407090389E-2</v>
      </c>
      <c r="N3192" s="182">
        <f>IFERROR(_xll.qlIndexFixing(ONIndex1M,I3192,TRUE,_xll.ohTrigger(RecalcTrigger,Trigger1M)),NA())</f>
        <v>1.2974975344617334E-2</v>
      </c>
      <c r="O3192" s="44">
        <f>IFERROR(_xll.qlIndexFixing(ONIndex3M,I3192,TRUE,_xll.ohTrigger(RecalcTrigger,Trigger3M)),NA())</f>
        <v>1.3279143097921775E-2</v>
      </c>
      <c r="P3192" s="44">
        <f>IFERROR(_xll.qlIndexFixing(ONIndex6M,I3192,TRUE,_xll.ohTrigger(RecalcTrigger,Trigger6M)),NA())</f>
        <v>1.3301974767117031E-2</v>
      </c>
      <c r="Q3192" s="183">
        <f>IFERROR(_xll.qlIndexFixing(ONIndex1Y,I3192,TRUE,_xll.ohTrigger(RecalcTrigger,Trigger1Y)),NA())</f>
        <v>1.3579112938328919E-2</v>
      </c>
    </row>
    <row r="3193" spans="2:17" x14ac:dyDescent="0.2">
      <c r="B3193" s="39" t="s">
        <v>42</v>
      </c>
      <c r="D3193" s="42">
        <f>_xll.qlCalendarAdvance(Calendar,$D3192,B3193,"f",FALSE)</f>
        <v>61773</v>
      </c>
      <c r="E3193" s="177">
        <f>_xll.qlInterestRateIndexValueDate(IndexON,D3193)</f>
        <v>61773</v>
      </c>
      <c r="F3193" s="193">
        <f>IFERROR(_xll.qlIndexFixing(IndexON,D3193,TRUE,_xll.ohTrigger(RecalcTrigger,TriggerON)),NA())</f>
        <v>1.3115593942103487E-2</v>
      </c>
      <c r="H3193" s="42">
        <f>_xll.qlCalendarAdvance(Calendar,$H3192,B3193,"f",FALSE)</f>
        <v>61773</v>
      </c>
      <c r="I3193" s="177">
        <f>_xll.qlInterestRateIndexValueDate(Index1M,$H3193)</f>
        <v>61777</v>
      </c>
      <c r="J3193" s="182">
        <f>IFERROR(_xll.qlIndexFixing(Index1M,$H3193,TRUE,_xll.ohTrigger(RecalcTrigger,Trigger1M)),NA())</f>
        <v>1.2995209845375135E-2</v>
      </c>
      <c r="K3193" s="44">
        <f>IFERROR(_xll.qlIndexFixing(Index3M,H3193,TRUE,_xll.ohTrigger(RecalcTrigger,Trigger3M)),NA())</f>
        <v>1.334090197708589E-2</v>
      </c>
      <c r="L3193" s="44">
        <f>IFERROR(_xll.qlIndexFixing(Index6M,$H3193,TRUE,_xll.ohTrigger(RecalcTrigger,Trigger6M)),NA())</f>
        <v>1.3511253325237973E-2</v>
      </c>
      <c r="M3193" s="183">
        <f>IFERROR(_xll.qlIndexFixing(Index1Y,$H3193,TRUE,_xll.ohTrigger(RecalcTrigger,Trigger1Y)),NA())</f>
        <v>1.3811199050537295E-2</v>
      </c>
      <c r="N3193" s="182">
        <f>IFERROR(_xll.qlIndexFixing(ONIndex1M,I3193,TRUE,_xll.ohTrigger(RecalcTrigger,Trigger1M)),NA())</f>
        <v>1.2980248854166376E-2</v>
      </c>
      <c r="O3193" s="44">
        <f>IFERROR(_xll.qlIndexFixing(ONIndex3M,I3193,TRUE,_xll.ohTrigger(RecalcTrigger,Trigger3M)),NA())</f>
        <v>1.3284729971605458E-2</v>
      </c>
      <c r="P3193" s="44">
        <f>IFERROR(_xll.qlIndexFixing(ONIndex6M,I3193,TRUE,_xll.ohTrigger(RecalcTrigger,Trigger6M)),NA())</f>
        <v>1.3314247486198028E-2</v>
      </c>
      <c r="Q3193" s="183">
        <f>IFERROR(_xll.qlIndexFixing(ONIndex1Y,I3193,TRUE,_xll.ohTrigger(RecalcTrigger,Trigger1Y)),NA())</f>
        <v>1.3584435289768493E-2</v>
      </c>
    </row>
    <row r="3194" spans="2:17" x14ac:dyDescent="0.2">
      <c r="B3194" s="39" t="s">
        <v>42</v>
      </c>
      <c r="D3194" s="42">
        <f>_xll.qlCalendarAdvance(Calendar,$D3193,B3194,"f",FALSE)</f>
        <v>61780</v>
      </c>
      <c r="E3194" s="177">
        <f>_xll.qlInterestRateIndexValueDate(IndexON,D3194)</f>
        <v>61780</v>
      </c>
      <c r="F3194" s="193">
        <f>IFERROR(_xll.qlIndexFixing(IndexON,D3194,TRUE,_xll.ohTrigger(RecalcTrigger,TriggerON)),NA())</f>
        <v>1.3119697833969823E-2</v>
      </c>
      <c r="H3194" s="42">
        <f>_xll.qlCalendarAdvance(Calendar,$H3193,B3194,"f",FALSE)</f>
        <v>61780</v>
      </c>
      <c r="I3194" s="177">
        <f>_xll.qlInterestRateIndexValueDate(Index1M,$H3194)</f>
        <v>61784</v>
      </c>
      <c r="J3194" s="182">
        <f>IFERROR(_xll.qlIndexFixing(Index1M,$H3194,TRUE,_xll.ohTrigger(RecalcTrigger,Trigger1M)),NA())</f>
        <v>1.3000459295706701E-2</v>
      </c>
      <c r="K3194" s="44">
        <f>IFERROR(_xll.qlIndexFixing(Index3M,H3194,TRUE,_xll.ohTrigger(RecalcTrigger,Trigger3M)),NA())</f>
        <v>1.3346421873970083E-2</v>
      </c>
      <c r="L3194" s="44">
        <f>IFERROR(_xll.qlIndexFixing(Index6M,$H3194,TRUE,_xll.ohTrigger(RecalcTrigger,Trigger6M)),NA())</f>
        <v>1.3523146103532885E-2</v>
      </c>
      <c r="M3194" s="183">
        <f>IFERROR(_xll.qlIndexFixing(Index1Y,$H3194,TRUE,_xll.ohTrigger(RecalcTrigger,Trigger1Y)),NA())</f>
        <v>1.3816257831633674E-2</v>
      </c>
      <c r="N3194" s="182">
        <f>IFERROR(_xll.qlIndexFixing(ONIndex1M,I3194,TRUE,_xll.ohTrigger(RecalcTrigger,Trigger1M)),NA())</f>
        <v>1.2985511352843204E-2</v>
      </c>
      <c r="O3194" s="44">
        <f>IFERROR(_xll.qlIndexFixing(ONIndex3M,I3194,TRUE,_xll.ohTrigger(RecalcTrigger,Trigger3M)),NA())</f>
        <v>1.3290305008597514E-2</v>
      </c>
      <c r="P3194" s="44">
        <f>IFERROR(_xll.qlIndexFixing(ONIndex6M,I3194,TRUE,_xll.ohTrigger(RecalcTrigger,Trigger6M)),NA())</f>
        <v>1.3326487043006097E-2</v>
      </c>
      <c r="Q3194" s="183">
        <f>IFERROR(_xll.qlIndexFixing(ONIndex1Y,I3194,TRUE,_xll.ohTrigger(RecalcTrigger,Trigger1Y)),NA())</f>
        <v>1.3589745634332573E-2</v>
      </c>
    </row>
    <row r="3195" spans="2:17" x14ac:dyDescent="0.2">
      <c r="B3195" s="39" t="s">
        <v>42</v>
      </c>
      <c r="D3195" s="42">
        <f>_xll.qlCalendarAdvance(Calendar,$D3194,B3195,"f",FALSE)</f>
        <v>61787</v>
      </c>
      <c r="E3195" s="177">
        <f>_xll.qlInterestRateIndexValueDate(IndexON,D3195)</f>
        <v>61787</v>
      </c>
      <c r="F3195" s="193">
        <f>IFERROR(_xll.qlIndexFixing(IndexON,D3195,TRUE,_xll.ohTrigger(RecalcTrigger,TriggerON)),NA())</f>
        <v>1.3123793151255114E-2</v>
      </c>
      <c r="H3195" s="42">
        <f>_xll.qlCalendarAdvance(Calendar,$H3194,B3195,"f",FALSE)</f>
        <v>61787</v>
      </c>
      <c r="I3195" s="177">
        <f>_xll.qlInterestRateIndexValueDate(Index1M,$H3195)</f>
        <v>61791</v>
      </c>
      <c r="J3195" s="182">
        <f>IFERROR(_xll.qlIndexFixing(Index1M,$H3195,TRUE,_xll.ohTrigger(RecalcTrigger,Trigger1M)),NA())</f>
        <v>1.3007521741719869E-2</v>
      </c>
      <c r="K3195" s="44">
        <f>IFERROR(_xll.qlIndexFixing(Index3M,H3195,TRUE,_xll.ohTrigger(RecalcTrigger,Trigger3M)),NA())</f>
        <v>1.3352568123096492E-2</v>
      </c>
      <c r="L3195" s="44">
        <f>IFERROR(_xll.qlIndexFixing(Index6M,$H3195,TRUE,_xll.ohTrigger(RecalcTrigger,Trigger6M)),NA())</f>
        <v>1.3537182350388883E-2</v>
      </c>
      <c r="M3195" s="183">
        <f>IFERROR(_xll.qlIndexFixing(Index1Y,$H3195,TRUE,_xll.ohTrigger(RecalcTrigger,Trigger1Y)),NA())</f>
        <v>1.3821303722444611E-2</v>
      </c>
      <c r="N3195" s="182">
        <f>IFERROR(_xll.qlIndexFixing(ONIndex1M,I3195,TRUE,_xll.ohTrigger(RecalcTrigger,Trigger1M)),NA())</f>
        <v>1.299076281546796E-2</v>
      </c>
      <c r="O3195" s="44">
        <f>IFERROR(_xll.qlIndexFixing(ONIndex3M,I3195,TRUE,_xll.ohTrigger(RecalcTrigger,Trigger3M)),NA())</f>
        <v>1.3295868182039428E-2</v>
      </c>
      <c r="P3195" s="44">
        <f>IFERROR(_xll.qlIndexFixing(ONIndex6M,I3195,TRUE,_xll.ohTrigger(RecalcTrigger,Trigger6M)),NA())</f>
        <v>1.3338693369675525E-2</v>
      </c>
      <c r="Q3195" s="183">
        <f>IFERROR(_xll.qlIndexFixing(ONIndex1Y,I3195,TRUE,_xll.ohTrigger(RecalcTrigger,Trigger1Y)),NA())</f>
        <v>1.3595043944603091E-2</v>
      </c>
    </row>
    <row r="3196" spans="2:17" x14ac:dyDescent="0.2">
      <c r="B3196" s="39" t="s">
        <v>42</v>
      </c>
      <c r="D3196" s="42">
        <f>_xll.qlCalendarAdvance(Calendar,$D3195,B3196,"f",FALSE)</f>
        <v>61794</v>
      </c>
      <c r="E3196" s="177">
        <f>_xll.qlInterestRateIndexValueDate(IndexON,D3196)</f>
        <v>61794</v>
      </c>
      <c r="F3196" s="193">
        <f>IFERROR(_xll.qlIndexFixing(IndexON,D3196,TRUE,_xll.ohTrigger(RecalcTrigger,TriggerON)),NA())</f>
        <v>1.312787987429509E-2</v>
      </c>
      <c r="H3196" s="42">
        <f>_xll.qlCalendarAdvance(Calendar,$H3195,B3196,"f",FALSE)</f>
        <v>61794</v>
      </c>
      <c r="I3196" s="177">
        <f>_xll.qlInterestRateIndexValueDate(Index1M,$H3196)</f>
        <v>61798</v>
      </c>
      <c r="J3196" s="182">
        <f>IFERROR(_xll.qlIndexFixing(Index1M,$H3196,TRUE,_xll.ohTrigger(RecalcTrigger,Trigger1M)),NA())</f>
        <v>1.3012747173087475E-2</v>
      </c>
      <c r="K3196" s="44">
        <f>IFERROR(_xll.qlIndexFixing(Index3M,H3196,TRUE,_xll.ohTrigger(RecalcTrigger,Trigger3M)),NA())</f>
        <v>1.3358063203910349E-2</v>
      </c>
      <c r="L3196" s="44">
        <f>IFERROR(_xll.qlIndexFixing(Index6M,$H3196,TRUE,_xll.ohTrigger(RecalcTrigger,Trigger6M)),NA())</f>
        <v>1.3549002488848206E-2</v>
      </c>
      <c r="M3196" s="183">
        <f>IFERROR(_xll.qlIndexFixing(Index1Y,$H3196,TRUE,_xll.ohTrigger(RecalcTrigger,Trigger1Y)),NA())</f>
        <v>1.3826336695034755E-2</v>
      </c>
      <c r="N3196" s="182">
        <f>IFERROR(_xll.qlIndexFixing(ONIndex1M,I3196,TRUE,_xll.ohTrigger(RecalcTrigger,Trigger1M)),NA())</f>
        <v>1.2996003216940721E-2</v>
      </c>
      <c r="O3196" s="44">
        <f>IFERROR(_xll.qlIndexFixing(ONIndex3M,I3196,TRUE,_xll.ohTrigger(RecalcTrigger,Trigger3M)),NA())</f>
        <v>1.3301419464912811E-2</v>
      </c>
      <c r="P3196" s="44">
        <f>IFERROR(_xll.qlIndexFixing(ONIndex6M,I3196,TRUE,_xll.ohTrigger(RecalcTrigger,Trigger6M)),NA())</f>
        <v>1.3350866397701111E-2</v>
      </c>
      <c r="Q3196" s="183">
        <f>IFERROR(_xll.qlIndexFixing(ONIndex1Y,I3196,TRUE,_xll.ohTrigger(RecalcTrigger,Trigger1Y)),NA())</f>
        <v>1.3600330193241916E-2</v>
      </c>
    </row>
    <row r="3197" spans="2:17" x14ac:dyDescent="0.2">
      <c r="B3197" s="39" t="s">
        <v>42</v>
      </c>
      <c r="D3197" s="42">
        <f>_xll.qlCalendarAdvance(Calendar,$D3196,B3197,"f",FALSE)</f>
        <v>61801</v>
      </c>
      <c r="E3197" s="177">
        <f>_xll.qlInterestRateIndexValueDate(IndexON,D3197)</f>
        <v>61801</v>
      </c>
      <c r="F3197" s="193">
        <f>IFERROR(_xll.qlIndexFixing(IndexON,D3197,TRUE,_xll.ohTrigger(RecalcTrigger,TriggerON)),NA())</f>
        <v>1.3131957983905096E-2</v>
      </c>
      <c r="H3197" s="42">
        <f>_xll.qlCalendarAdvance(Calendar,$H3196,B3197,"f",FALSE)</f>
        <v>61801</v>
      </c>
      <c r="I3197" s="177">
        <f>_xll.qlInterestRateIndexValueDate(Index1M,$H3197)</f>
        <v>61805</v>
      </c>
      <c r="J3197" s="182">
        <f>IFERROR(_xll.qlIndexFixing(Index1M,$H3197,TRUE,_xll.ohTrigger(RecalcTrigger,Trigger1M)),NA())</f>
        <v>1.3017961461830194E-2</v>
      </c>
      <c r="K3197" s="44">
        <f>IFERROR(_xll.qlIndexFixing(Index3M,H3197,TRUE,_xll.ohTrigger(RecalcTrigger,Trigger3M)),NA())</f>
        <v>1.3363546166341386E-2</v>
      </c>
      <c r="L3197" s="44">
        <f>IFERROR(_xll.qlIndexFixing(Index6M,$H3197,TRUE,_xll.ohTrigger(RecalcTrigger,Trigger6M)),NA())</f>
        <v>1.356078822460206E-2</v>
      </c>
      <c r="M3197" s="183">
        <f>IFERROR(_xll.qlIndexFixing(Index1Y,$H3197,TRUE,_xll.ohTrigger(RecalcTrigger,Trigger1Y)),NA())</f>
        <v>1.3831356721468313E-2</v>
      </c>
      <c r="N3197" s="182">
        <f>IFERROR(_xll.qlIndexFixing(ONIndex1M,I3197,TRUE,_xll.ohTrigger(RecalcTrigger,Trigger1M)),NA())</f>
        <v>1.3001232532161566E-2</v>
      </c>
      <c r="O3197" s="44">
        <f>IFERROR(_xll.qlIndexFixing(ONIndex3M,I3197,TRUE,_xll.ohTrigger(RecalcTrigger,Trigger3M)),NA())</f>
        <v>1.3306958830039406E-2</v>
      </c>
      <c r="P3197" s="44">
        <f>IFERROR(_xll.qlIndexFixing(ONIndex6M,I3197,TRUE,_xll.ohTrigger(RecalcTrigger,Trigger6M)),NA())</f>
        <v>1.3363006059217142E-2</v>
      </c>
      <c r="Q3197" s="183">
        <f>IFERROR(_xll.qlIndexFixing(ONIndex1Y,I3197,TRUE,_xll.ohTrigger(RecalcTrigger,Trigger1Y)),NA())</f>
        <v>1.3605604352751044E-2</v>
      </c>
    </row>
    <row r="3198" spans="2:17" x14ac:dyDescent="0.2">
      <c r="B3198" s="39" t="s">
        <v>42</v>
      </c>
      <c r="D3198" s="42">
        <f>_xll.qlCalendarAdvance(Calendar,$D3197,B3198,"f",FALSE)</f>
        <v>61808</v>
      </c>
      <c r="E3198" s="177">
        <f>_xll.qlInterestRateIndexValueDate(IndexON,D3198)</f>
        <v>61808</v>
      </c>
      <c r="F3198" s="193">
        <f>IFERROR(_xll.qlIndexFixing(IndexON,D3198,TRUE,_xll.ohTrigger(RecalcTrigger,TriggerON)),NA())</f>
        <v>1.3136027460181054E-2</v>
      </c>
      <c r="H3198" s="42">
        <f>_xll.qlCalendarAdvance(Calendar,$H3197,B3198,"f",FALSE)</f>
        <v>61808</v>
      </c>
      <c r="I3198" s="177">
        <f>_xll.qlInterestRateIndexValueDate(Index1M,$H3198)</f>
        <v>61812</v>
      </c>
      <c r="J3198" s="182">
        <f>IFERROR(_xll.qlIndexFixing(Index1M,$H3198,TRUE,_xll.ohTrigger(RecalcTrigger,Trigger1M)),NA())</f>
        <v>1.3023164582817159E-2</v>
      </c>
      <c r="K3198" s="44">
        <f>IFERROR(_xll.qlIndexFixing(Index3M,H3198,TRUE,_xll.ohTrigger(RecalcTrigger,Trigger3M)),NA())</f>
        <v>1.3369016983280853E-2</v>
      </c>
      <c r="L3198" s="44">
        <f>IFERROR(_xll.qlIndexFixing(Index6M,$H3198,TRUE,_xll.ohTrigger(RecalcTrigger,Trigger6M)),NA())</f>
        <v>1.3572539488466224E-2</v>
      </c>
      <c r="M3198" s="183">
        <f>IFERROR(_xll.qlIndexFixing(Index1Y,$H3198,TRUE,_xll.ohTrigger(RecalcTrigger,Trigger1Y)),NA())</f>
        <v>1.3836363773810371E-2</v>
      </c>
      <c r="N3198" s="182">
        <f>IFERROR(_xll.qlIndexFixing(ONIndex1M,I3198,TRUE,_xll.ohTrigger(RecalcTrigger,Trigger1M)),NA())</f>
        <v>1.3006450736110509E-2</v>
      </c>
      <c r="O3198" s="44">
        <f>IFERROR(_xll.qlIndexFixing(ONIndex3M,I3198,TRUE,_xll.ohTrigger(RecalcTrigger,Trigger3M)),NA())</f>
        <v>1.3312486250720568E-2</v>
      </c>
      <c r="P3198" s="44">
        <f>IFERROR(_xll.qlIndexFixing(ONIndex6M,I3198,TRUE,_xll.ohTrigger(RecalcTrigger,Trigger6M)),NA())</f>
        <v>1.3375112286118096E-2</v>
      </c>
      <c r="Q3198" s="183">
        <f>IFERROR(_xll.qlIndexFixing(ONIndex1Y,I3198,TRUE,_xll.ohTrigger(RecalcTrigger,Trigger1Y)),NA())</f>
        <v>1.3610866396032151E-2</v>
      </c>
    </row>
    <row r="3199" spans="2:17" x14ac:dyDescent="0.2">
      <c r="B3199" s="39" t="s">
        <v>42</v>
      </c>
      <c r="D3199" s="42">
        <f>_xll.qlCalendarAdvance(Calendar,$D3198,B3199,"f",FALSE)</f>
        <v>61815</v>
      </c>
      <c r="E3199" s="177">
        <f>_xll.qlInterestRateIndexValueDate(IndexON,D3199)</f>
        <v>61815</v>
      </c>
      <c r="F3199" s="193">
        <f>IFERROR(_xll.qlIndexFixing(IndexON,D3199,TRUE,_xll.ohTrigger(RecalcTrigger,TriggerON)),NA())</f>
        <v>1.3140088283858375E-2</v>
      </c>
      <c r="H3199" s="42">
        <f>_xll.qlCalendarAdvance(Calendar,$H3198,B3199,"f",FALSE)</f>
        <v>61815</v>
      </c>
      <c r="I3199" s="177">
        <f>_xll.qlInterestRateIndexValueDate(Index1M,$H3199)</f>
        <v>61819</v>
      </c>
      <c r="J3199" s="182">
        <f>IFERROR(_xll.qlIndexFixing(Index1M,$H3199,TRUE,_xll.ohTrigger(RecalcTrigger,Trigger1M)),NA())</f>
        <v>1.3028356510920087E-2</v>
      </c>
      <c r="K3199" s="44">
        <f>IFERROR(_xll.qlIndexFixing(Index3M,H3199,TRUE,_xll.ohTrigger(RecalcTrigger,Trigger3M)),NA())</f>
        <v>1.3373839888301976E-2</v>
      </c>
      <c r="L3199" s="44">
        <f>IFERROR(_xll.qlIndexFixing(Index6M,$H3199,TRUE,_xll.ohTrigger(RecalcTrigger,Trigger6M)),NA())</f>
        <v>1.3583175601461168E-2</v>
      </c>
      <c r="M3199" s="183">
        <f>IFERROR(_xll.qlIndexFixing(Index1Y,$H3199,TRUE,_xll.ohTrigger(RecalcTrigger,Trigger1Y)),NA())</f>
        <v>1.3841357824125138E-2</v>
      </c>
      <c r="N3199" s="182">
        <f>IFERROR(_xll.qlIndexFixing(ONIndex1M,I3199,TRUE,_xll.ohTrigger(RecalcTrigger,Trigger1M)),NA())</f>
        <v>1.301165780360769E-2</v>
      </c>
      <c r="O3199" s="44">
        <f>IFERROR(_xll.qlIndexFixing(ONIndex3M,I3199,TRUE,_xll.ohTrigger(RecalcTrigger,Trigger3M)),NA())</f>
        <v>1.3318001699937909E-2</v>
      </c>
      <c r="P3199" s="44">
        <f>IFERROR(_xll.qlIndexFixing(ONIndex6M,I3199,TRUE,_xll.ohTrigger(RecalcTrigger,Trigger6M)),NA())</f>
        <v>1.3387185010218516E-2</v>
      </c>
      <c r="Q3199" s="183">
        <f>IFERROR(_xll.qlIndexFixing(ONIndex1Y,I3199,TRUE,_xll.ohTrigger(RecalcTrigger,Trigger1Y)),NA())</f>
        <v>1.3616116295427361E-2</v>
      </c>
    </row>
    <row r="3200" spans="2:17" x14ac:dyDescent="0.2">
      <c r="B3200" s="39" t="s">
        <v>42</v>
      </c>
      <c r="D3200" s="42">
        <f>_xll.qlCalendarAdvance(Calendar,$D3199,B3200,"f",FALSE)</f>
        <v>61822</v>
      </c>
      <c r="E3200" s="177">
        <f>_xll.qlInterestRateIndexValueDate(IndexON,D3200)</f>
        <v>61822</v>
      </c>
      <c r="F3200" s="193">
        <f>IFERROR(_xll.qlIndexFixing(IndexON,D3200,TRUE,_xll.ohTrigger(RecalcTrigger,TriggerON)),NA())</f>
        <v>1.3144140435352725E-2</v>
      </c>
      <c r="H3200" s="42">
        <f>_xll.qlCalendarAdvance(Calendar,$H3199,B3200,"f",FALSE)</f>
        <v>61822</v>
      </c>
      <c r="I3200" s="177">
        <f>_xll.qlInterestRateIndexValueDate(Index1M,$H3200)</f>
        <v>61826</v>
      </c>
      <c r="J3200" s="182">
        <f>IFERROR(_xll.qlIndexFixing(Index1M,$H3200,TRUE,_xll.ohTrigger(RecalcTrigger,Trigger1M)),NA())</f>
        <v>1.3032932295631738E-2</v>
      </c>
      <c r="K3200" s="44">
        <f>IFERROR(_xll.qlIndexFixing(Index3M,H3200,TRUE,_xll.ohTrigger(RecalcTrigger,Trigger3M)),NA())</f>
        <v>1.3379287007379529E-2</v>
      </c>
      <c r="L3200" s="44">
        <f>IFERROR(_xll.qlIndexFixing(Index6M,$H3200,TRUE,_xll.ohTrigger(RecalcTrigger,Trigger6M)),NA())</f>
        <v>1.3594859770379242E-2</v>
      </c>
      <c r="M3200" s="183">
        <f>IFERROR(_xll.qlIndexFixing(Index1Y,$H3200,TRUE,_xll.ohTrigger(RecalcTrigger,Trigger1Y)),NA())</f>
        <v>1.3846338844476825E-2</v>
      </c>
      <c r="N3200" s="182">
        <f>IFERROR(_xll.qlIndexFixing(ONIndex1M,I3200,TRUE,_xll.ohTrigger(RecalcTrigger,Trigger1M)),NA())</f>
        <v>1.3016853709633125E-2</v>
      </c>
      <c r="O3200" s="44">
        <f>IFERROR(_xll.qlIndexFixing(ONIndex3M,I3200,TRUE,_xll.ohTrigger(RecalcTrigger,Trigger3M)),NA())</f>
        <v>1.3323505150513171E-2</v>
      </c>
      <c r="P3200" s="44">
        <f>IFERROR(_xll.qlIndexFixing(ONIndex6M,I3200,TRUE,_xll.ohTrigger(RecalcTrigger,Trigger6M)),NA())</f>
        <v>1.3399224163492818E-2</v>
      </c>
      <c r="Q3200" s="183">
        <f>IFERROR(_xll.qlIndexFixing(ONIndex1Y,I3200,TRUE,_xll.ohTrigger(RecalcTrigger,Trigger1Y)),NA())</f>
        <v>1.362135402383835E-2</v>
      </c>
    </row>
    <row r="3201" spans="2:17" x14ac:dyDescent="0.2">
      <c r="B3201" s="39" t="s">
        <v>42</v>
      </c>
      <c r="D3201" s="42">
        <f>_xll.qlCalendarAdvance(Calendar,$D3200,B3201,"f",FALSE)</f>
        <v>61829</v>
      </c>
      <c r="E3201" s="177">
        <f>_xll.qlInterestRateIndexValueDate(IndexON,D3201)</f>
        <v>61829</v>
      </c>
      <c r="F3201" s="193">
        <f>IFERROR(_xll.qlIndexFixing(IndexON,D3201,TRUE,_xll.ohTrigger(RecalcTrigger,TriggerON)),NA())</f>
        <v>1.3150298011034067E-2</v>
      </c>
      <c r="H3201" s="42">
        <f>_xll.qlCalendarAdvance(Calendar,$H3200,B3201,"f",FALSE)</f>
        <v>61829</v>
      </c>
      <c r="I3201" s="177">
        <f>_xll.qlInterestRateIndexValueDate(Index1M,$H3201)</f>
        <v>61835</v>
      </c>
      <c r="J3201" s="182">
        <f>IFERROR(_xll.qlIndexFixing(Index1M,$H3201,TRUE,_xll.ohTrigger(RecalcTrigger,Trigger1M)),NA())</f>
        <v>1.3039577479642794E-2</v>
      </c>
      <c r="K3201" s="44">
        <f>IFERROR(_xll.qlIndexFixing(Index3M,H3201,TRUE,_xll.ohTrigger(RecalcTrigger,Trigger3M)),NA())</f>
        <v>1.3386272479839345E-2</v>
      </c>
      <c r="L3201" s="44">
        <f>IFERROR(_xll.qlIndexFixing(Index6M,$H3201,TRUE,_xll.ohTrigger(RecalcTrigger,Trigger6M)),NA())</f>
        <v>1.3609831314681685E-2</v>
      </c>
      <c r="M3201" s="183">
        <f>IFERROR(_xll.qlIndexFixing(Index1Y,$H3201,TRUE,_xll.ohTrigger(RecalcTrigger,Trigger1Y)),NA())</f>
        <v>1.3852723822474981E-2</v>
      </c>
      <c r="N3201" s="182">
        <f>IFERROR(_xll.qlIndexFixing(ONIndex1M,I3201,TRUE,_xll.ohTrigger(RecalcTrigger,Trigger1M)),NA())</f>
        <v>1.3024728148334219E-2</v>
      </c>
      <c r="O3201" s="44">
        <f>IFERROR(_xll.qlIndexFixing(ONIndex3M,I3201,TRUE,_xll.ohTrigger(RecalcTrigger,Trigger3M)),NA())</f>
        <v>1.3331839959835889E-2</v>
      </c>
      <c r="P3201" s="44">
        <f>IFERROR(_xll.qlIndexFixing(ONIndex6M,I3201,TRUE,_xll.ohTrigger(RecalcTrigger,Trigger6M)),NA())</f>
        <v>1.3416864357278513E-2</v>
      </c>
      <c r="Q3201" s="183">
        <f>IFERROR(_xll.qlIndexFixing(ONIndex1Y,I3201,TRUE,_xll.ohTrigger(RecalcTrigger,Trigger1Y)),NA())</f>
        <v>1.3629331206113093E-2</v>
      </c>
    </row>
    <row r="3202" spans="2:17" x14ac:dyDescent="0.2">
      <c r="B3202" s="39" t="s">
        <v>42</v>
      </c>
      <c r="D3202" s="42">
        <f>_xll.qlCalendarAdvance(Calendar,$D3201,B3202,"f",FALSE)</f>
        <v>61836</v>
      </c>
      <c r="E3202" s="177">
        <f>_xll.qlInterestRateIndexValueDate(IndexON,D3202)</f>
        <v>61836</v>
      </c>
      <c r="F3202" s="193">
        <f>IFERROR(_xll.qlIndexFixing(IndexON,D3202,TRUE,_xll.ohTrigger(RecalcTrigger,TriggerON)),NA())</f>
        <v>1.3152218643535107E-2</v>
      </c>
      <c r="H3202" s="42">
        <f>_xll.qlCalendarAdvance(Calendar,$H3201,B3202,"f",FALSE)</f>
        <v>61836</v>
      </c>
      <c r="I3202" s="177">
        <f>_xll.qlInterestRateIndexValueDate(Index1M,$H3202)</f>
        <v>61840</v>
      </c>
      <c r="J3202" s="182">
        <f>IFERROR(_xll.qlIndexFixing(Index1M,$H3202,TRUE,_xll.ohTrigger(RecalcTrigger,Trigger1M)),NA())</f>
        <v>1.3043261199577216E-2</v>
      </c>
      <c r="K3202" s="44">
        <f>IFERROR(_xll.qlIndexFixing(Index3M,H3202,TRUE,_xll.ohTrigger(RecalcTrigger,Trigger3M)),NA())</f>
        <v>1.339014454486488E-2</v>
      </c>
      <c r="L3202" s="44">
        <f>IFERROR(_xll.qlIndexFixing(Index6M,$H3202,TRUE,_xll.ohTrigger(RecalcTrigger,Trigger6M)),NA())</f>
        <v>1.3618124018343806E-2</v>
      </c>
      <c r="M3202" s="183">
        <f>IFERROR(_xll.qlIndexFixing(Index1Y,$H3202,TRUE,_xll.ohTrigger(RecalcTrigger,Trigger1Y)),NA())</f>
        <v>1.3856261683549106E-2</v>
      </c>
      <c r="N3202" s="182">
        <f>IFERROR(_xll.qlIndexFixing(ONIndex1M,I3202,TRUE,_xll.ohTrigger(RecalcTrigger,Trigger1M)),NA())</f>
        <v>1.3027211936789129E-2</v>
      </c>
      <c r="O3202" s="44">
        <f>IFERROR(_xll.qlIndexFixing(ONIndex3M,I3202,TRUE,_xll.ohTrigger(RecalcTrigger,Trigger3M)),NA())</f>
        <v>1.3334475948623137E-2</v>
      </c>
      <c r="P3202" s="44">
        <f>IFERROR(_xll.qlIndexFixing(ONIndex6M,I3202,TRUE,_xll.ohTrigger(RecalcTrigger,Trigger6M)),NA())</f>
        <v>1.3423201485140979E-2</v>
      </c>
      <c r="Q3202" s="183">
        <f>IFERROR(_xll.qlIndexFixing(ONIndex1Y,I3202,TRUE,_xll.ohTrigger(RecalcTrigger,Trigger1Y)),NA())</f>
        <v>1.3631792857875524E-2</v>
      </c>
    </row>
    <row r="3203" spans="2:17" x14ac:dyDescent="0.2">
      <c r="B3203" s="39" t="s">
        <v>42</v>
      </c>
      <c r="D3203" s="42">
        <f>_xll.qlCalendarAdvance(Calendar,$D3202,B3203,"f",FALSE)</f>
        <v>61843</v>
      </c>
      <c r="E3203" s="177">
        <f>_xll.qlInterestRateIndexValueDate(IndexON,D3203)</f>
        <v>61843</v>
      </c>
      <c r="F3203" s="193">
        <f>IFERROR(_xll.qlIndexFixing(IndexON,D3203,TRUE,_xll.ohTrigger(RecalcTrigger,TriggerON)),NA())</f>
        <v>1.3156244661134409E-2</v>
      </c>
      <c r="H3203" s="42">
        <f>_xll.qlCalendarAdvance(Calendar,$H3202,B3203,"f",FALSE)</f>
        <v>61843</v>
      </c>
      <c r="I3203" s="177">
        <f>_xll.qlInterestRateIndexValueDate(Index1M,$H3203)</f>
        <v>61847</v>
      </c>
      <c r="J3203" s="182">
        <f>IFERROR(_xll.qlIndexFixing(Index1M,$H3203,TRUE,_xll.ohTrigger(RecalcTrigger,Trigger1M)),NA())</f>
        <v>1.3048408727200034E-2</v>
      </c>
      <c r="K3203" s="44">
        <f>IFERROR(_xll.qlIndexFixing(Index3M,H3203,TRUE,_xll.ohTrigger(RecalcTrigger,Trigger3M)),NA())</f>
        <v>1.3395554909054069E-2</v>
      </c>
      <c r="L3203" s="44">
        <f>IFERROR(_xll.qlIndexFixing(Index6M,$H3203,TRUE,_xll.ohTrigger(RecalcTrigger,Trigger6M)),NA())</f>
        <v>1.3629703959037577E-2</v>
      </c>
      <c r="M3203" s="183">
        <f>IFERROR(_xll.qlIndexFixing(Index1Y,$H3203,TRUE,_xll.ohTrigger(RecalcTrigger,Trigger1Y)),NA())</f>
        <v>1.3861203446398339E-2</v>
      </c>
      <c r="N3203" s="182">
        <f>IFERROR(_xll.qlIndexFixing(ONIndex1M,I3203,TRUE,_xll.ohTrigger(RecalcTrigger,Trigger1M)),NA())</f>
        <v>1.3033110756381916E-2</v>
      </c>
      <c r="O3203" s="44">
        <f>IFERROR(_xll.qlIndexFixing(ONIndex3M,I3203,TRUE,_xll.ohTrigger(RecalcTrigger,Trigger3M)),NA())</f>
        <v>1.3340723296462187E-2</v>
      </c>
      <c r="P3203" s="44">
        <f>IFERROR(_xll.qlIndexFixing(ONIndex6M,I3203,TRUE,_xll.ohTrigger(RecalcTrigger,Trigger6M)),NA())</f>
        <v>1.3436842189387121E-2</v>
      </c>
      <c r="Q3203" s="183">
        <f>IFERROR(_xll.qlIndexFixing(ONIndex1Y,I3203,TRUE,_xll.ohTrigger(RecalcTrigger,Trigger1Y)),NA())</f>
        <v>1.3637735914242555E-2</v>
      </c>
    </row>
    <row r="3204" spans="2:17" x14ac:dyDescent="0.2">
      <c r="B3204" s="39" t="s">
        <v>42</v>
      </c>
      <c r="D3204" s="42">
        <f>_xll.qlCalendarAdvance(Calendar,$D3203,B3204,"f",FALSE)</f>
        <v>61850</v>
      </c>
      <c r="E3204" s="177">
        <f>_xll.qlInterestRateIndexValueDate(IndexON,D3204)</f>
        <v>61850</v>
      </c>
      <c r="F3204" s="193">
        <f>IFERROR(_xll.qlIndexFixing(IndexON,D3204,TRUE,_xll.ohTrigger(RecalcTrigger,TriggerON)),NA())</f>
        <v>1.316026192845321E-2</v>
      </c>
      <c r="H3204" s="42">
        <f>_xll.qlCalendarAdvance(Calendar,$H3203,B3204,"f",FALSE)</f>
        <v>61850</v>
      </c>
      <c r="I3204" s="177">
        <f>_xll.qlInterestRateIndexValueDate(Index1M,$H3204)</f>
        <v>61854</v>
      </c>
      <c r="J3204" s="182">
        <f>IFERROR(_xll.qlIndexFixing(Index1M,$H3204,TRUE,_xll.ohTrigger(RecalcTrigger,Trigger1M)),NA())</f>
        <v>1.3054147378580966E-2</v>
      </c>
      <c r="K3204" s="44">
        <f>IFERROR(_xll.qlIndexFixing(Index3M,H3204,TRUE,_xll.ohTrigger(RecalcTrigger,Trigger3M)),NA())</f>
        <v>1.3401585311309215E-2</v>
      </c>
      <c r="L3204" s="44">
        <f>IFERROR(_xll.qlIndexFixing(Index6M,$H3204,TRUE,_xll.ohTrigger(RecalcTrigger,Trigger6M)),NA())</f>
        <v>1.364231928776892E-2</v>
      </c>
      <c r="M3204" s="183">
        <f>IFERROR(_xll.qlIndexFixing(Index1Y,$H3204,TRUE,_xll.ohTrigger(RecalcTrigger,Trigger1Y)),NA())</f>
        <v>1.3866132067541984E-2</v>
      </c>
      <c r="N3204" s="182">
        <f>IFERROR(_xll.qlIndexFixing(ONIndex1M,I3204,TRUE,_xll.ohTrigger(RecalcTrigger,Trigger1M)),NA())</f>
        <v>1.3037525217018953E-2</v>
      </c>
      <c r="O3204" s="44">
        <f>IFERROR(_xll.qlIndexFixing(ONIndex3M,I3204,TRUE,_xll.ohTrigger(RecalcTrigger,Trigger3M)),NA())</f>
        <v>1.334539842922311E-2</v>
      </c>
      <c r="P3204" s="44">
        <f>IFERROR(_xll.qlIndexFixing(ONIndex6M,I3204,TRUE,_xll.ohTrigger(RecalcTrigger,Trigger6M)),NA())</f>
        <v>1.3447043706218409E-2</v>
      </c>
      <c r="Q3204" s="183">
        <f>IFERROR(_xll.qlIndexFixing(ONIndex1Y,I3204,TRUE,_xll.ohTrigger(RecalcTrigger,Trigger1Y)),NA())</f>
        <v>1.3642182679198811E-2</v>
      </c>
    </row>
    <row r="3205" spans="2:17" x14ac:dyDescent="0.2">
      <c r="B3205" s="39" t="s">
        <v>42</v>
      </c>
      <c r="D3205" s="42">
        <f>_xll.qlCalendarAdvance(Calendar,$D3204,B3205,"f",FALSE)</f>
        <v>61857</v>
      </c>
      <c r="E3205" s="177">
        <f>_xll.qlInterestRateIndexValueDate(IndexON,D3205)</f>
        <v>61857</v>
      </c>
      <c r="F3205" s="193">
        <f>IFERROR(_xll.qlIndexFixing(IndexON,D3205,TRUE,_xll.ohTrigger(RecalcTrigger,TriggerON)),NA())</f>
        <v>1.3164270425987112E-2</v>
      </c>
      <c r="H3205" s="42">
        <f>_xll.qlCalendarAdvance(Calendar,$H3204,B3205,"f",FALSE)</f>
        <v>61857</v>
      </c>
      <c r="I3205" s="177">
        <f>_xll.qlInterestRateIndexValueDate(Index1M,$H3205)</f>
        <v>61861</v>
      </c>
      <c r="J3205" s="182">
        <f>IFERROR(_xll.qlIndexFixing(Index1M,$H3205,TRUE,_xll.ohTrigger(RecalcTrigger,Trigger1M)),NA())</f>
        <v>1.3059271621628912E-2</v>
      </c>
      <c r="K3205" s="44">
        <f>IFERROR(_xll.qlIndexFixing(Index3M,H3205,TRUE,_xll.ohTrigger(RecalcTrigger,Trigger3M)),NA())</f>
        <v>1.3406970350672336E-2</v>
      </c>
      <c r="L3205" s="44">
        <f>IFERROR(_xll.qlIndexFixing(Index6M,$H3205,TRUE,_xll.ohTrigger(RecalcTrigger,Trigger6M)),NA())</f>
        <v>1.365382731130477E-2</v>
      </c>
      <c r="M3205" s="183">
        <f>IFERROR(_xll.qlIndexFixing(Index1Y,$H3205,TRUE,_xll.ohTrigger(RecalcTrigger,Trigger1Y)),NA())</f>
        <v>1.3871047519044472E-2</v>
      </c>
      <c r="N3205" s="182">
        <f>IFERROR(_xll.qlIndexFixing(ONIndex1M,I3205,TRUE,_xll.ohTrigger(RecalcTrigger,Trigger1M)),NA())</f>
        <v>1.3042664939266757E-2</v>
      </c>
      <c r="O3205" s="44">
        <f>IFERROR(_xll.qlIndexFixing(ONIndex3M,I3205,TRUE,_xll.ohTrigger(RecalcTrigger,Trigger3M)),NA())</f>
        <v>1.3350841482990816E-2</v>
      </c>
      <c r="P3205" s="44">
        <f>IFERROR(_xll.qlIndexFixing(ONIndex6M,I3205,TRUE,_xll.ohTrigger(RecalcTrigger,Trigger6M)),NA())</f>
        <v>1.3458913983859233E-2</v>
      </c>
      <c r="Q3205" s="183">
        <f>IFERROR(_xll.qlIndexFixing(ONIndex1Y,I3205,TRUE,_xll.ohTrigger(RecalcTrigger,Trigger1Y)),NA())</f>
        <v>1.3647359141817361E-2</v>
      </c>
    </row>
    <row r="3206" spans="2:17" x14ac:dyDescent="0.2">
      <c r="B3206" s="39" t="s">
        <v>42</v>
      </c>
      <c r="D3206" s="42">
        <f>_xll.qlCalendarAdvance(Calendar,$D3205,B3206,"f",FALSE)</f>
        <v>61864</v>
      </c>
      <c r="E3206" s="177">
        <f>_xll.qlInterestRateIndexValueDate(IndexON,D3206)</f>
        <v>61864</v>
      </c>
      <c r="F3206" s="193">
        <f>IFERROR(_xll.qlIndexFixing(IndexON,D3206,TRUE,_xll.ohTrigger(RecalcTrigger,TriggerON)),NA())</f>
        <v>1.3168270133991911E-2</v>
      </c>
      <c r="H3206" s="42">
        <f>_xll.qlCalendarAdvance(Calendar,$H3205,B3206,"f",FALSE)</f>
        <v>61864</v>
      </c>
      <c r="I3206" s="177">
        <f>_xll.qlInterestRateIndexValueDate(Index1M,$H3206)</f>
        <v>61868</v>
      </c>
      <c r="J3206" s="182">
        <f>IFERROR(_xll.qlIndexFixing(Index1M,$H3206,TRUE,_xll.ohTrigger(RecalcTrigger,Trigger1M)),NA())</f>
        <v>1.3064384495881922E-2</v>
      </c>
      <c r="K3206" s="44">
        <f>IFERROR(_xll.qlIndexFixing(Index3M,H3206,TRUE,_xll.ohTrigger(RecalcTrigger,Trigger3M)),NA())</f>
        <v>1.3412343027646954E-2</v>
      </c>
      <c r="L3206" s="44">
        <f>IFERROR(_xll.qlIndexFixing(Index6M,$H3206,TRUE,_xll.ohTrigger(RecalcTrigger,Trigger6M)),NA())</f>
        <v>1.366530030949669E-2</v>
      </c>
      <c r="M3206" s="183">
        <f>IFERROR(_xll.qlIndexFixing(Index1Y,$H3206,TRUE,_xll.ohTrigger(RecalcTrigger,Trigger1Y)),NA())</f>
        <v>1.3875949772969791E-2</v>
      </c>
      <c r="N3206" s="182">
        <f>IFERROR(_xll.qlIndexFixing(ONIndex1M,I3206,TRUE,_xll.ohTrigger(RecalcTrigger,Trigger1M)),NA())</f>
        <v>1.3047793349443282E-2</v>
      </c>
      <c r="O3206" s="44">
        <f>IFERROR(_xll.qlIndexFixing(ONIndex3M,I3206,TRUE,_xll.ohTrigger(RecalcTrigger,Trigger3M)),NA())</f>
        <v>1.3356272376405798E-2</v>
      </c>
      <c r="P3206" s="44">
        <f>IFERROR(_xll.qlIndexFixing(ONIndex6M,I3206,TRUE,_xll.ohTrigger(RecalcTrigger,Trigger6M)),NA())</f>
        <v>1.3470750282040811E-2</v>
      </c>
      <c r="Q3206" s="183">
        <f>IFERROR(_xll.qlIndexFixing(ONIndex1Y,I3206,TRUE,_xll.ohTrigger(RecalcTrigger,Trigger1Y)),NA())</f>
        <v>1.3652523269103156E-2</v>
      </c>
    </row>
    <row r="3207" spans="2:17" x14ac:dyDescent="0.2">
      <c r="B3207" s="39" t="s">
        <v>42</v>
      </c>
      <c r="D3207" s="42">
        <f>_xll.qlCalendarAdvance(Calendar,$D3206,B3207,"f",FALSE)</f>
        <v>61871</v>
      </c>
      <c r="E3207" s="177">
        <f>_xll.qlInterestRateIndexValueDate(IndexON,D3207)</f>
        <v>61871</v>
      </c>
      <c r="F3207" s="193">
        <f>IFERROR(_xll.qlIndexFixing(IndexON,D3207,TRUE,_xll.ohTrigger(RecalcTrigger,TriggerON)),NA())</f>
        <v>1.3172261033203014E-2</v>
      </c>
      <c r="H3207" s="42">
        <f>_xll.qlCalendarAdvance(Calendar,$H3206,B3207,"f",FALSE)</f>
        <v>61871</v>
      </c>
      <c r="I3207" s="177">
        <f>_xll.qlInterestRateIndexValueDate(Index1M,$H3207)</f>
        <v>61875</v>
      </c>
      <c r="J3207" s="182">
        <f>IFERROR(_xll.qlIndexFixing(Index1M,$H3207,TRUE,_xll.ohTrigger(RecalcTrigger,Trigger1M)),NA())</f>
        <v>1.3069485976201393E-2</v>
      </c>
      <c r="K3207" s="44">
        <f>IFERROR(_xll.qlIndexFixing(Index3M,H3207,TRUE,_xll.ohTrigger(RecalcTrigger,Trigger3M)),NA())</f>
        <v>1.3417703315126055E-2</v>
      </c>
      <c r="L3207" s="44">
        <f>IFERROR(_xll.qlIndexFixing(Index6M,$H3207,TRUE,_xll.ohTrigger(RecalcTrigger,Trigger6M)),NA())</f>
        <v>1.3676738213162197E-2</v>
      </c>
      <c r="M3207" s="183">
        <f>IFERROR(_xll.qlIndexFixing(Index1Y,$H3207,TRUE,_xll.ohTrigger(RecalcTrigger,Trigger1Y)),NA())</f>
        <v>1.3880838801382151E-2</v>
      </c>
      <c r="N3207" s="182">
        <f>IFERROR(_xll.qlIndexFixing(ONIndex1M,I3207,TRUE,_xll.ohTrigger(RecalcTrigger,Trigger1M)),NA())</f>
        <v>1.3052910422528541E-2</v>
      </c>
      <c r="O3207" s="44">
        <f>IFERROR(_xll.qlIndexFixing(ONIndex3M,I3207,TRUE,_xll.ohTrigger(RecalcTrigger,Trigger3M)),NA())</f>
        <v>1.3361691082609539E-2</v>
      </c>
      <c r="P3207" s="44">
        <f>IFERROR(_xll.qlIndexFixing(ONIndex6M,I3207,TRUE,_xll.ohTrigger(RecalcTrigger,Trigger6M)),NA())</f>
        <v>1.3482552532657621E-2</v>
      </c>
      <c r="Q3207" s="183">
        <f>IFERROR(_xll.qlIndexFixing(ONIndex1Y,I3207,TRUE,_xll.ohTrigger(RecalcTrigger,Trigger1Y)),NA())</f>
        <v>1.3657675033718064E-2</v>
      </c>
    </row>
    <row r="3208" spans="2:17" x14ac:dyDescent="0.2">
      <c r="B3208" s="39" t="s">
        <v>42</v>
      </c>
      <c r="D3208" s="42">
        <f>_xll.qlCalendarAdvance(Calendar,$D3207,B3208,"f",FALSE)</f>
        <v>61878</v>
      </c>
      <c r="E3208" s="177">
        <f>_xll.qlInterestRateIndexValueDate(IndexON,D3208)</f>
        <v>61878</v>
      </c>
      <c r="F3208" s="193">
        <f>IFERROR(_xll.qlIndexFixing(IndexON,D3208,TRUE,_xll.ohTrigger(RecalcTrigger,TriggerON)),NA())</f>
        <v>1.3176243103956153E-2</v>
      </c>
      <c r="H3208" s="42">
        <f>_xll.qlCalendarAdvance(Calendar,$H3207,B3208,"f",FALSE)</f>
        <v>61878</v>
      </c>
      <c r="I3208" s="177">
        <f>_xll.qlInterestRateIndexValueDate(Index1M,$H3208)</f>
        <v>61882</v>
      </c>
      <c r="J3208" s="182">
        <f>IFERROR(_xll.qlIndexFixing(Index1M,$H3208,TRUE,_xll.ohTrigger(RecalcTrigger,Trigger1M)),NA())</f>
        <v>1.3073976116640296E-2</v>
      </c>
      <c r="K3208" s="44">
        <f>IFERROR(_xll.qlIndexFixing(Index3M,H3208,TRUE,_xll.ohTrigger(RecalcTrigger,Trigger3M)),NA())</f>
        <v>1.3423051185993939E-2</v>
      </c>
      <c r="L3208" s="44">
        <f>IFERROR(_xll.qlIndexFixing(Index6M,$H3208,TRUE,_xll.ohTrigger(RecalcTrigger,Trigger6M)),NA())</f>
        <v>1.3687079062594074E-2</v>
      </c>
      <c r="M3208" s="183">
        <f>IFERROR(_xll.qlIndexFixing(Index1Y,$H3208,TRUE,_xll.ohTrigger(RecalcTrigger,Trigger1Y)),NA())</f>
        <v>1.3885714576345761E-2</v>
      </c>
      <c r="N3208" s="182">
        <f>IFERROR(_xll.qlIndexFixing(ONIndex1M,I3208,TRUE,_xll.ohTrigger(RecalcTrigger,Trigger1M)),NA())</f>
        <v>1.3058016133342676E-2</v>
      </c>
      <c r="O3208" s="44">
        <f>IFERROR(_xll.qlIndexFixing(ONIndex3M,I3208,TRUE,_xll.ohTrigger(RecalcTrigger,Trigger3M)),NA())</f>
        <v>1.3367097574583653E-2</v>
      </c>
      <c r="P3208" s="44">
        <f>IFERROR(_xll.qlIndexFixing(ONIndex6M,I3208,TRUE,_xll.ohTrigger(RecalcTrigger,Trigger6M)),NA())</f>
        <v>1.3494320667604143E-2</v>
      </c>
      <c r="Q3208" s="183">
        <f>IFERROR(_xll.qlIndexFixing(ONIndex1Y,I3208,TRUE,_xll.ohTrigger(RecalcTrigger,Trigger1Y)),NA())</f>
        <v>1.3662814408403889E-2</v>
      </c>
    </row>
    <row r="3209" spans="2:17" x14ac:dyDescent="0.2">
      <c r="B3209" s="39" t="s">
        <v>42</v>
      </c>
      <c r="D3209" s="42">
        <f>_xll.qlCalendarAdvance(Calendar,$D3208,B3209,"f",FALSE)</f>
        <v>61885</v>
      </c>
      <c r="E3209" s="177">
        <f>_xll.qlInterestRateIndexValueDate(IndexON,D3209)</f>
        <v>61885</v>
      </c>
      <c r="F3209" s="193">
        <f>IFERROR(_xll.qlIndexFixing(IndexON,D3209,TRUE,_xll.ohTrigger(RecalcTrigger,TriggerON)),NA())</f>
        <v>1.3180216326587058E-2</v>
      </c>
      <c r="H3209" s="42">
        <f>_xll.qlCalendarAdvance(Calendar,$H3208,B3209,"f",FALSE)</f>
        <v>61885</v>
      </c>
      <c r="I3209" s="177">
        <f>_xll.qlInterestRateIndexValueDate(Index1M,$H3209)</f>
        <v>61889</v>
      </c>
      <c r="J3209" s="182">
        <f>IFERROR(_xll.qlIndexFixing(Index1M,$H3209,TRUE,_xll.ohTrigger(RecalcTrigger,Trigger1M)),NA())</f>
        <v>1.3079055368885761E-2</v>
      </c>
      <c r="K3209" s="44">
        <f>IFERROR(_xll.qlIndexFixing(Index3M,H3209,TRUE,_xll.ohTrigger(RecalcTrigger,Trigger3M)),NA())</f>
        <v>1.3428386613140117E-2</v>
      </c>
      <c r="L3209" s="44">
        <f>IFERROR(_xll.qlIndexFixing(Index6M,$H3209,TRUE,_xll.ohTrigger(RecalcTrigger,Trigger6M)),NA())</f>
        <v>1.3698448679098741E-2</v>
      </c>
      <c r="M3209" s="183">
        <f>IFERROR(_xll.qlIndexFixing(Index1Y,$H3209,TRUE,_xll.ohTrigger(RecalcTrigger,Trigger1Y)),NA())</f>
        <v>1.3890577069924833E-2</v>
      </c>
      <c r="N3209" s="182">
        <f>IFERROR(_xll.qlIndexFixing(ONIndex1M,I3209,TRUE,_xll.ohTrigger(RecalcTrigger,Trigger1M)),NA())</f>
        <v>1.3063110457025573E-2</v>
      </c>
      <c r="O3209" s="44">
        <f>IFERROR(_xll.qlIndexFixing(ONIndex3M,I3209,TRUE,_xll.ohTrigger(RecalcTrigger,Trigger3M)),NA())</f>
        <v>1.3372491825389687E-2</v>
      </c>
      <c r="P3209" s="44">
        <f>IFERROR(_xll.qlIndexFixing(ONIndex6M,I3209,TRUE,_xll.ohTrigger(RecalcTrigger,Trigger6M)),NA())</f>
        <v>1.3506054618934726E-2</v>
      </c>
      <c r="Q3209" s="183">
        <f>IFERROR(_xll.qlIndexFixing(ONIndex1Y,I3209,TRUE,_xll.ohTrigger(RecalcTrigger,Trigger1Y)),NA())</f>
        <v>1.3667941365902436E-2</v>
      </c>
    </row>
    <row r="3210" spans="2:17" x14ac:dyDescent="0.2">
      <c r="B3210" s="39" t="s">
        <v>42</v>
      </c>
      <c r="D3210" s="42">
        <f>_xll.qlCalendarAdvance(Calendar,$D3209,B3210,"f",FALSE)</f>
        <v>61892</v>
      </c>
      <c r="E3210" s="177">
        <f>_xll.qlInterestRateIndexValueDate(IndexON,D3210)</f>
        <v>61892</v>
      </c>
      <c r="F3210" s="193">
        <f>IFERROR(_xll.qlIndexFixing(IndexON,D3210,TRUE,_xll.ohTrigger(RecalcTrigger,TriggerON)),NA())</f>
        <v>1.3184180681991009E-2</v>
      </c>
      <c r="H3210" s="42">
        <f>_xll.qlCalendarAdvance(Calendar,$H3209,B3210,"f",FALSE)</f>
        <v>61892</v>
      </c>
      <c r="I3210" s="177">
        <f>_xll.qlInterestRateIndexValueDate(Index1M,$H3210)</f>
        <v>61896</v>
      </c>
      <c r="J3210" s="182">
        <f>IFERROR(_xll.qlIndexFixing(Index1M,$H3210,TRUE,_xll.ohTrigger(RecalcTrigger,Trigger1M)),NA())</f>
        <v>1.3084123153954685E-2</v>
      </c>
      <c r="K3210" s="44">
        <f>IFERROR(_xll.qlIndexFixing(Index3M,H3210,TRUE,_xll.ohTrigger(RecalcTrigger,Trigger3M)),NA())</f>
        <v>1.3433709569453233E-2</v>
      </c>
      <c r="L3210" s="44">
        <f>IFERROR(_xll.qlIndexFixing(Index6M,$H3210,TRUE,_xll.ohTrigger(RecalcTrigger,Trigger6M)),NA())</f>
        <v>1.3709782999460135E-2</v>
      </c>
      <c r="M3210" s="183">
        <f>IFERROR(_xll.qlIndexFixing(Index1Y,$H3210,TRUE,_xll.ohTrigger(RecalcTrigger,Trigger1Y)),NA())</f>
        <v>1.3895426254183791E-2</v>
      </c>
      <c r="N3210" s="182">
        <f>IFERROR(_xll.qlIndexFixing(ONIndex1M,I3210,TRUE,_xll.ohTrigger(RecalcTrigger,Trigger1M)),NA())</f>
        <v>1.3068193368237502E-2</v>
      </c>
      <c r="O3210" s="44">
        <f>IFERROR(_xll.qlIndexFixing(ONIndex3M,I3210,TRUE,_xll.ohTrigger(RecalcTrigger,Trigger3M)),NA())</f>
        <v>1.3377873807929319E-2</v>
      </c>
      <c r="P3210" s="44">
        <f>IFERROR(_xll.qlIndexFixing(ONIndex6M,I3210,TRUE,_xll.ohTrigger(RecalcTrigger,Trigger6M)),NA())</f>
        <v>1.3517754318383979E-2</v>
      </c>
      <c r="Q3210" s="183">
        <f>IFERROR(_xll.qlIndexFixing(ONIndex1Y,I3210,TRUE,_xll.ohTrigger(RecalcTrigger,Trigger1Y)),NA())</f>
        <v>1.3673055878555829E-2</v>
      </c>
    </row>
    <row r="3211" spans="2:17" x14ac:dyDescent="0.2">
      <c r="B3211" s="39" t="s">
        <v>42</v>
      </c>
      <c r="D3211" s="42">
        <f>_xll.qlCalendarAdvance(Calendar,$D3210,B3211,"f",FALSE)</f>
        <v>61899</v>
      </c>
      <c r="E3211" s="177">
        <f>_xll.qlInterestRateIndexValueDate(IndexON,D3211)</f>
        <v>61899</v>
      </c>
      <c r="F3211" s="193">
        <f>IFERROR(_xll.qlIndexFixing(IndexON,D3211,TRUE,_xll.ohTrigger(RecalcTrigger,TriggerON)),NA())</f>
        <v>1.3188136150263929E-2</v>
      </c>
      <c r="H3211" s="42">
        <f>_xll.qlCalendarAdvance(Calendar,$H3210,B3211,"f",FALSE)</f>
        <v>61899</v>
      </c>
      <c r="I3211" s="177">
        <f>_xll.qlInterestRateIndexValueDate(Index1M,$H3211)</f>
        <v>61903</v>
      </c>
      <c r="J3211" s="182">
        <f>IFERROR(_xll.qlIndexFixing(Index1M,$H3211,TRUE,_xll.ohTrigger(RecalcTrigger,Trigger1M)),NA())</f>
        <v>1.3089179446712507E-2</v>
      </c>
      <c r="K3211" s="44">
        <f>IFERROR(_xll.qlIndexFixing(Index3M,H3211,TRUE,_xll.ohTrigger(RecalcTrigger,Trigger3M)),NA())</f>
        <v>1.3439020027821063E-2</v>
      </c>
      <c r="L3211" s="44">
        <f>IFERROR(_xll.qlIndexFixing(Index6M,$H3211,TRUE,_xll.ohTrigger(RecalcTrigger,Trigger6M)),NA())</f>
        <v>1.3721081954504732E-2</v>
      </c>
      <c r="M3211" s="183">
        <f>IFERROR(_xll.qlIndexFixing(Index1Y,$H3211,TRUE,_xll.ohTrigger(RecalcTrigger,Trigger1Y)),NA())</f>
        <v>1.3900262101186191E-2</v>
      </c>
      <c r="N3211" s="182">
        <f>IFERROR(_xll.qlIndexFixing(ONIndex1M,I3211,TRUE,_xll.ohTrigger(RecalcTrigger,Trigger1M)),NA())</f>
        <v>1.3073264841958476E-2</v>
      </c>
      <c r="O3211" s="44">
        <f>IFERROR(_xll.qlIndexFixing(ONIndex3M,I3211,TRUE,_xll.ohTrigger(RecalcTrigger,Trigger3M)),NA())</f>
        <v>1.3383243495344033E-2</v>
      </c>
      <c r="P3211" s="44">
        <f>IFERROR(_xll.qlIndexFixing(ONIndex6M,I3211,TRUE,_xll.ohTrigger(RecalcTrigger,Trigger6M)),NA())</f>
        <v>1.3529419697926315E-2</v>
      </c>
      <c r="Q3211" s="183">
        <f>IFERROR(_xll.qlIndexFixing(ONIndex1Y,I3211,TRUE,_xll.ohTrigger(RecalcTrigger,Trigger1Y)),NA())</f>
        <v>1.3678157919265743E-2</v>
      </c>
    </row>
    <row r="3212" spans="2:17" x14ac:dyDescent="0.2">
      <c r="B3212" s="39" t="s">
        <v>42</v>
      </c>
      <c r="D3212" s="42">
        <f>_xll.qlCalendarAdvance(Calendar,$D3211,B3212,"f",FALSE)</f>
        <v>61906</v>
      </c>
      <c r="E3212" s="177">
        <f>_xll.qlInterestRateIndexValueDate(IndexON,D3212)</f>
        <v>61906</v>
      </c>
      <c r="F3212" s="193">
        <f>IFERROR(_xll.qlIndexFixing(IndexON,D3212,TRUE,_xll.ohTrigger(RecalcTrigger,TriggerON)),NA())</f>
        <v>1.3192082711981357E-2</v>
      </c>
      <c r="H3212" s="42">
        <f>_xll.qlCalendarAdvance(Calendar,$H3211,B3212,"f",FALSE)</f>
        <v>61906</v>
      </c>
      <c r="I3212" s="177">
        <f>_xll.qlInterestRateIndexValueDate(Index1M,$H3212)</f>
        <v>61910</v>
      </c>
      <c r="J3212" s="182">
        <f>IFERROR(_xll.qlIndexFixing(Index1M,$H3212,TRUE,_xll.ohTrigger(RecalcTrigger,Trigger1M)),NA())</f>
        <v>1.3094821589287589E-2</v>
      </c>
      <c r="K3212" s="44">
        <f>IFERROR(_xll.qlIndexFixing(Index3M,H3212,TRUE,_xll.ohTrigger(RecalcTrigger,Trigger3M)),NA())</f>
        <v>1.344431796112964E-2</v>
      </c>
      <c r="L3212" s="44">
        <f>IFERROR(_xll.qlIndexFixing(Index6M,$H3212,TRUE,_xll.ohTrigger(RecalcTrigger,Trigger6M)),NA())</f>
        <v>1.3734452131605618E-2</v>
      </c>
      <c r="M3212" s="183">
        <f>IFERROR(_xll.qlIndexFixing(Index1Y,$H3212,TRUE,_xll.ohTrigger(RecalcTrigger,Trigger1Y)),NA())</f>
        <v>1.3905084582996679E-2</v>
      </c>
      <c r="N3212" s="182">
        <f>IFERROR(_xll.qlIndexFixing(ONIndex1M,I3212,TRUE,_xll.ohTrigger(RecalcTrigger,Trigger1M)),NA())</f>
        <v>1.3078324853088574E-2</v>
      </c>
      <c r="O3212" s="44">
        <f>IFERROR(_xll.qlIndexFixing(ONIndex3M,I3212,TRUE,_xll.ohTrigger(RecalcTrigger,Trigger3M)),NA())</f>
        <v>1.3388600860695377E-2</v>
      </c>
      <c r="P3212" s="44">
        <f>IFERROR(_xll.qlIndexFixing(ONIndex6M,I3212,TRUE,_xll.ohTrigger(RecalcTrigger,Trigger6M)),NA())</f>
        <v>1.3541050689376277E-2</v>
      </c>
      <c r="Q3212" s="183">
        <f>IFERROR(_xll.qlIndexFixing(ONIndex1Y,I3212,TRUE,_xll.ohTrigger(RecalcTrigger,Trigger1Y)),NA())</f>
        <v>1.3683247460534176E-2</v>
      </c>
    </row>
    <row r="3213" spans="2:17" x14ac:dyDescent="0.2">
      <c r="B3213" s="39" t="s">
        <v>42</v>
      </c>
      <c r="D3213" s="42">
        <f>_xll.qlCalendarAdvance(Calendar,$D3212,B3213,"f",FALSE)</f>
        <v>61913</v>
      </c>
      <c r="E3213" s="177">
        <f>_xll.qlInterestRateIndexValueDate(IndexON,D3213)</f>
        <v>61913</v>
      </c>
      <c r="F3213" s="193">
        <f>IFERROR(_xll.qlIndexFixing(IndexON,D3213,TRUE,_xll.ohTrigger(RecalcTrigger,TriggerON)),NA())</f>
        <v>1.3196020347558957E-2</v>
      </c>
      <c r="H3213" s="42">
        <f>_xll.qlCalendarAdvance(Calendar,$H3212,B3213,"f",FALSE)</f>
        <v>61913</v>
      </c>
      <c r="I3213" s="177">
        <f>_xll.qlInterestRateIndexValueDate(Index1M,$H3213)</f>
        <v>61917</v>
      </c>
      <c r="J3213" s="182">
        <f>IFERROR(_xll.qlIndexFixing(Index1M,$H3213,TRUE,_xll.ohTrigger(RecalcTrigger,Trigger1M)),NA())</f>
        <v>1.3099854178288604E-2</v>
      </c>
      <c r="K3213" s="44">
        <f>IFERROR(_xll.qlIndexFixing(Index3M,H3213,TRUE,_xll.ohTrigger(RecalcTrigger,Trigger3M)),NA())</f>
        <v>1.3449603342270218E-2</v>
      </c>
      <c r="L3213" s="44">
        <f>IFERROR(_xll.qlIndexFixing(Index6M,$H3213,TRUE,_xll.ohTrigger(RecalcTrigger,Trigger6M)),NA())</f>
        <v>1.3744624776009459E-2</v>
      </c>
      <c r="M3213" s="183">
        <f>IFERROR(_xll.qlIndexFixing(Index1Y,$H3213,TRUE,_xll.ohTrigger(RecalcTrigger,Trigger1Y)),NA())</f>
        <v>1.3909893671679026E-2</v>
      </c>
      <c r="N3213" s="182">
        <f>IFERROR(_xll.qlIndexFixing(ONIndex1M,I3213,TRUE,_xll.ohTrigger(RecalcTrigger,Trigger1M)),NA())</f>
        <v>1.3083373376687746E-2</v>
      </c>
      <c r="O3213" s="44">
        <f>IFERROR(_xll.qlIndexFixing(ONIndex3M,I3213,TRUE,_xll.ohTrigger(RecalcTrigger,Trigger3M)),NA())</f>
        <v>1.3393945876885027E-2</v>
      </c>
      <c r="P3213" s="44">
        <f>IFERROR(_xll.qlIndexFixing(ONIndex6M,I3213,TRUE,_xll.ohTrigger(RecalcTrigger,Trigger6M)),NA())</f>
        <v>1.3552647224708281E-2</v>
      </c>
      <c r="Q3213" s="183">
        <f>IFERROR(_xll.qlIndexFixing(ONIndex1Y,I3213,TRUE,_xll.ohTrigger(RecalcTrigger,Trigger1Y)),NA())</f>
        <v>1.3688324475102931E-2</v>
      </c>
    </row>
    <row r="3214" spans="2:17" x14ac:dyDescent="0.2">
      <c r="B3214" s="39" t="s">
        <v>42</v>
      </c>
      <c r="D3214" s="42">
        <f>_xll.qlCalendarAdvance(Calendar,$D3213,B3214,"f",FALSE)</f>
        <v>61920</v>
      </c>
      <c r="E3214" s="177">
        <f>_xll.qlInterestRateIndexValueDate(IndexON,D3214)</f>
        <v>61920</v>
      </c>
      <c r="F3214" s="193">
        <f>IFERROR(_xll.qlIndexFixing(IndexON,D3214,TRUE,_xll.ohTrigger(RecalcTrigger,TriggerON)),NA())</f>
        <v>1.3199949037652203E-2</v>
      </c>
      <c r="H3214" s="42">
        <f>_xll.qlCalendarAdvance(Calendar,$H3213,B3214,"f",FALSE)</f>
        <v>61920</v>
      </c>
      <c r="I3214" s="177">
        <f>_xll.qlInterestRateIndexValueDate(Index1M,$H3214)</f>
        <v>61924</v>
      </c>
      <c r="J3214" s="182">
        <f>IFERROR(_xll.qlIndexFixing(Index1M,$H3214,TRUE,_xll.ohTrigger(RecalcTrigger,Trigger1M)),NA())</f>
        <v>1.3104875197442601E-2</v>
      </c>
      <c r="K3214" s="44">
        <f>IFERROR(_xll.qlIndexFixing(Index3M,H3214,TRUE,_xll.ohTrigger(RecalcTrigger,Trigger3M)),NA())</f>
        <v>1.3454876144128833E-2</v>
      </c>
      <c r="L3214" s="44">
        <f>IFERROR(_xll.qlIndexFixing(Index6M,$H3214,TRUE,_xll.ohTrigger(RecalcTrigger,Trigger6M)),NA())</f>
        <v>1.3755815080949963E-2</v>
      </c>
      <c r="M3214" s="183">
        <f>IFERROR(_xll.qlIndexFixing(Index1Y,$H3214,TRUE,_xll.ohTrigger(RecalcTrigger,Trigger1Y)),NA())</f>
        <v>1.391468933929766E-2</v>
      </c>
      <c r="N3214" s="182">
        <f>IFERROR(_xll.qlIndexFixing(ONIndex1M,I3214,TRUE,_xll.ohTrigger(RecalcTrigger,Trigger1M)),NA())</f>
        <v>1.3088410387496197E-2</v>
      </c>
      <c r="O3214" s="44">
        <f>IFERROR(_xll.qlIndexFixing(ONIndex3M,I3214,TRUE,_xll.ohTrigger(RecalcTrigger,Trigger3M)),NA())</f>
        <v>1.3399278517054469E-2</v>
      </c>
      <c r="P3214" s="44">
        <f>IFERROR(_xll.qlIndexFixing(ONIndex6M,I3214,TRUE,_xll.ohTrigger(RecalcTrigger,Trigger6M)),NA())</f>
        <v>1.356420923589674E-2</v>
      </c>
      <c r="Q3214" s="183">
        <f>IFERROR(_xll.qlIndexFixing(ONIndex1Y,I3214,TRUE,_xll.ohTrigger(RecalcTrigger,Trigger1Y)),NA())</f>
        <v>1.3693388935553941E-2</v>
      </c>
    </row>
    <row r="3215" spans="2:17" x14ac:dyDescent="0.2">
      <c r="B3215" s="39" t="s">
        <v>42</v>
      </c>
      <c r="D3215" s="42">
        <f>_xll.qlCalendarAdvance(Calendar,$D3214,B3215,"f",FALSE)</f>
        <v>61927</v>
      </c>
      <c r="E3215" s="177">
        <f>_xll.qlInterestRateIndexValueDate(IndexON,D3215)</f>
        <v>61927</v>
      </c>
      <c r="F3215" s="193">
        <f>IFERROR(_xll.qlIndexFixing(IndexON,D3215,TRUE,_xll.ohTrigger(RecalcTrigger,TriggerON)),NA())</f>
        <v>1.320386876251689E-2</v>
      </c>
      <c r="H3215" s="42">
        <f>_xll.qlCalendarAdvance(Calendar,$H3214,B3215,"f",FALSE)</f>
        <v>61927</v>
      </c>
      <c r="I3215" s="177">
        <f>_xll.qlInterestRateIndexValueDate(Index1M,$H3215)</f>
        <v>61931</v>
      </c>
      <c r="J3215" s="182">
        <f>IFERROR(_xll.qlIndexFixing(Index1M,$H3215,TRUE,_xll.ohTrigger(RecalcTrigger,Trigger1M)),NA())</f>
        <v>1.3109884621626454E-2</v>
      </c>
      <c r="K3215" s="44">
        <f>IFERROR(_xll.qlIndexFixing(Index3M,H3215,TRUE,_xll.ohTrigger(RecalcTrigger,Trigger3M)),NA())</f>
        <v>1.3460136339594996E-2</v>
      </c>
      <c r="L3215" s="44">
        <f>IFERROR(_xll.qlIndexFixing(Index6M,$H3215,TRUE,_xll.ohTrigger(RecalcTrigger,Trigger6M)),NA())</f>
        <v>1.3766969737928928E-2</v>
      </c>
      <c r="M3215" s="183">
        <f>IFERROR(_xll.qlIndexFixing(Index1Y,$H3215,TRUE,_xll.ohTrigger(RecalcTrigger,Trigger1Y)),NA())</f>
        <v>1.3919471557916572E-2</v>
      </c>
      <c r="N3215" s="182">
        <f>IFERROR(_xll.qlIndexFixing(ONIndex1M,I3215,TRUE,_xll.ohTrigger(RecalcTrigger,Trigger1M)),NA())</f>
        <v>1.3093435860414004E-2</v>
      </c>
      <c r="O3215" s="44">
        <f>IFERROR(_xll.qlIndexFixing(ONIndex3M,I3215,TRUE,_xll.ohTrigger(RecalcTrigger,Trigger3M)),NA())</f>
        <v>1.3404598754185315E-2</v>
      </c>
      <c r="P3215" s="44">
        <f>IFERROR(_xll.qlIndexFixing(ONIndex6M,I3215,TRUE,_xll.ohTrigger(RecalcTrigger,Trigger6M)),NA())</f>
        <v>1.3575736654756199E-2</v>
      </c>
      <c r="Q3215" s="183">
        <f>IFERROR(_xll.qlIndexFixing(ONIndex1Y,I3215,TRUE,_xll.ohTrigger(RecalcTrigger,Trigger1Y)),NA())</f>
        <v>1.3698440814549073E-2</v>
      </c>
    </row>
    <row r="3216" spans="2:17" x14ac:dyDescent="0.2">
      <c r="B3216" s="39" t="s">
        <v>42</v>
      </c>
      <c r="D3216" s="42">
        <f>_xll.qlCalendarAdvance(Calendar,$D3215,B3216,"f",FALSE)</f>
        <v>61934</v>
      </c>
      <c r="E3216" s="177">
        <f>_xll.qlInterestRateIndexValueDate(IndexON,D3216)</f>
        <v>61934</v>
      </c>
      <c r="F3216" s="193">
        <f>IFERROR(_xll.qlIndexFixing(IndexON,D3216,TRUE,_xll.ohTrigger(RecalcTrigger,TriggerON)),NA())</f>
        <v>1.3207779502808492E-2</v>
      </c>
      <c r="H3216" s="42">
        <f>_xll.qlCalendarAdvance(Calendar,$H3215,B3216,"f",FALSE)</f>
        <v>61934</v>
      </c>
      <c r="I3216" s="177">
        <f>_xll.qlInterestRateIndexValueDate(Index1M,$H3216)</f>
        <v>61938</v>
      </c>
      <c r="J3216" s="182">
        <f>IFERROR(_xll.qlIndexFixing(Index1M,$H3216,TRUE,_xll.ohTrigger(RecalcTrigger,Trigger1M)),NA())</f>
        <v>1.311488242570414E-2</v>
      </c>
      <c r="K3216" s="44">
        <f>IFERROR(_xll.qlIndexFixing(Index3M,H3216,TRUE,_xll.ohTrigger(RecalcTrigger,Trigger3M)),NA())</f>
        <v>1.3465383901553874E-2</v>
      </c>
      <c r="L3216" s="44">
        <f>IFERROR(_xll.qlIndexFixing(Index6M,$H3216,TRUE,_xll.ohTrigger(RecalcTrigger,Trigger6M)),NA())</f>
        <v>1.3778088677766474E-2</v>
      </c>
      <c r="M3216" s="183">
        <f>IFERROR(_xll.qlIndexFixing(Index1Y,$H3216,TRUE,_xll.ohTrigger(RecalcTrigger,Trigger1Y)),NA())</f>
        <v>1.3924240299599971E-2</v>
      </c>
      <c r="N3216" s="182">
        <f>IFERROR(_xll.qlIndexFixing(ONIndex1M,I3216,TRUE,_xll.ohTrigger(RecalcTrigger,Trigger1M)),NA())</f>
        <v>1.3098449770581055E-2</v>
      </c>
      <c r="O3216" s="44">
        <f>IFERROR(_xll.qlIndexFixing(ONIndex3M,I3216,TRUE,_xll.ohTrigger(RecalcTrigger,Trigger3M)),NA())</f>
        <v>1.3409906561419049E-2</v>
      </c>
      <c r="P3216" s="44">
        <f>IFERROR(_xll.qlIndexFixing(ONIndex6M,I3216,TRUE,_xll.ohTrigger(RecalcTrigger,Trigger6M)),NA())</f>
        <v>1.3587229413181134E-2</v>
      </c>
      <c r="Q3216" s="183">
        <f>IFERROR(_xll.qlIndexFixing(ONIndex1Y,I3216,TRUE,_xll.ohTrigger(RecalcTrigger,Trigger1Y)),NA())</f>
        <v>1.3703480084750197E-2</v>
      </c>
    </row>
    <row r="3217" spans="2:17" x14ac:dyDescent="0.2">
      <c r="B3217" s="39" t="s">
        <v>42</v>
      </c>
      <c r="D3217" s="42">
        <f>_xll.qlCalendarAdvance(Calendar,$D3216,B3217,"f",FALSE)</f>
        <v>61941</v>
      </c>
      <c r="E3217" s="177">
        <f>_xll.qlInterestRateIndexValueDate(IndexON,D3217)</f>
        <v>61941</v>
      </c>
      <c r="F3217" s="193">
        <f>IFERROR(_xll.qlIndexFixing(IndexON,D3217,TRUE,_xll.ohTrigger(RecalcTrigger,TriggerON)),NA())</f>
        <v>1.3211681238782802E-2</v>
      </c>
      <c r="H3217" s="42">
        <f>_xll.qlCalendarAdvance(Calendar,$H3216,B3217,"f",FALSE)</f>
        <v>61941</v>
      </c>
      <c r="I3217" s="177">
        <f>_xll.qlInterestRateIndexValueDate(Index1M,$H3217)</f>
        <v>61945</v>
      </c>
      <c r="J3217" s="182">
        <f>IFERROR(_xll.qlIndexFixing(Index1M,$H3217,TRUE,_xll.ohTrigger(RecalcTrigger,Trigger1M)),NA())</f>
        <v>1.3119868584547372E-2</v>
      </c>
      <c r="K3217" s="44">
        <f>IFERROR(_xll.qlIndexFixing(Index3M,H3217,TRUE,_xll.ohTrigger(RecalcTrigger,Trigger3M)),NA())</f>
        <v>1.3470618802895849E-2</v>
      </c>
      <c r="L3217" s="44">
        <f>IFERROR(_xll.qlIndexFixing(Index6M,$H3217,TRUE,_xll.ohTrigger(RecalcTrigger,Trigger6M)),NA())</f>
        <v>1.3789171831285765E-2</v>
      </c>
      <c r="M3217" s="183">
        <f>IFERROR(_xll.qlIndexFixing(Index1Y,$H3217,TRUE,_xll.ohTrigger(RecalcTrigger,Trigger1Y)),NA())</f>
        <v>1.3928995536412286E-2</v>
      </c>
      <c r="N3217" s="182">
        <f>IFERROR(_xll.qlIndexFixing(ONIndex1M,I3217,TRUE,_xll.ohTrigger(RecalcTrigger,Trigger1M)),NA())</f>
        <v>1.3103452092657619E-2</v>
      </c>
      <c r="O3217" s="44">
        <f>IFERROR(_xll.qlIndexFixing(ONIndex3M,I3217,TRUE,_xll.ohTrigger(RecalcTrigger,Trigger3M)),NA())</f>
        <v>1.3415201911577412E-2</v>
      </c>
      <c r="P3217" s="44">
        <f>IFERROR(_xll.qlIndexFixing(ONIndex6M,I3217,TRUE,_xll.ohTrigger(RecalcTrigger,Trigger6M)),NA())</f>
        <v>1.3598687443145963E-2</v>
      </c>
      <c r="Q3217" s="183">
        <f>IFERROR(_xll.qlIndexFixing(ONIndex1Y,I3217,TRUE,_xll.ohTrigger(RecalcTrigger,Trigger1Y)),NA())</f>
        <v>1.3708506718739244E-2</v>
      </c>
    </row>
    <row r="3218" spans="2:17" x14ac:dyDescent="0.2">
      <c r="B3218" s="39" t="s">
        <v>42</v>
      </c>
      <c r="D3218" s="42">
        <f>_xll.qlCalendarAdvance(Calendar,$D3217,B3218,"f",FALSE)</f>
        <v>61948</v>
      </c>
      <c r="E3218" s="177">
        <f>_xll.qlInterestRateIndexValueDate(IndexON,D3218)</f>
        <v>61948</v>
      </c>
      <c r="F3218" s="193">
        <f>IFERROR(_xll.qlIndexFixing(IndexON,D3218,TRUE,_xll.ohTrigger(RecalcTrigger,TriggerON)),NA())</f>
        <v>1.3215573951095294E-2</v>
      </c>
      <c r="H3218" s="42">
        <f>_xll.qlCalendarAdvance(Calendar,$H3217,B3218,"f",FALSE)</f>
        <v>61948</v>
      </c>
      <c r="I3218" s="177">
        <f>_xll.qlInterestRateIndexValueDate(Index1M,$H3218)</f>
        <v>61952</v>
      </c>
      <c r="J3218" s="182">
        <f>IFERROR(_xll.qlIndexFixing(Index1M,$H3218,TRUE,_xll.ohTrigger(RecalcTrigger,Trigger1M)),NA())</f>
        <v>1.3124843073022705E-2</v>
      </c>
      <c r="K3218" s="44">
        <f>IFERROR(_xll.qlIndexFixing(Index3M,H3218,TRUE,_xll.ohTrigger(RecalcTrigger,Trigger3M)),NA())</f>
        <v>1.3475841016508698E-2</v>
      </c>
      <c r="L3218" s="44">
        <f>IFERROR(_xll.qlIndexFixing(Index6M,$H3218,TRUE,_xll.ohTrigger(RecalcTrigger,Trigger6M)),NA())</f>
        <v>1.3800219129309526E-2</v>
      </c>
      <c r="M3218" s="183">
        <f>IFERROR(_xll.qlIndexFixing(Index1Y,$H3218,TRUE,_xll.ohTrigger(RecalcTrigger,Trigger1Y)),NA())</f>
        <v>1.393373724041707E-2</v>
      </c>
      <c r="N3218" s="182">
        <f>IFERROR(_xll.qlIndexFixing(ONIndex1M,I3218,TRUE,_xll.ohTrigger(RecalcTrigger,Trigger1M)),NA())</f>
        <v>1.3108442801543774E-2</v>
      </c>
      <c r="O3218" s="44">
        <f>IFERROR(_xll.qlIndexFixing(ONIndex3M,I3218,TRUE,_xll.ohTrigger(RecalcTrigger,Trigger3M)),NA())</f>
        <v>1.3420484777801889E-2</v>
      </c>
      <c r="P3218" s="44">
        <f>IFERROR(_xll.qlIndexFixing(ONIndex6M,I3218,TRUE,_xll.ohTrigger(RecalcTrigger,Trigger6M)),NA())</f>
        <v>1.3610110676465226E-2</v>
      </c>
      <c r="Q3218" s="183">
        <f>IFERROR(_xll.qlIndexFixing(ONIndex1Y,I3218,TRUE,_xll.ohTrigger(RecalcTrigger,Trigger1Y)),NA())</f>
        <v>1.3713520689098146E-2</v>
      </c>
    </row>
    <row r="3219" spans="2:17" x14ac:dyDescent="0.2">
      <c r="B3219" s="39" t="s">
        <v>42</v>
      </c>
      <c r="D3219" s="42">
        <f>_xll.qlCalendarAdvance(Calendar,$D3218,B3219,"f",FALSE)</f>
        <v>61955</v>
      </c>
      <c r="E3219" s="177">
        <f>_xll.qlInterestRateIndexValueDate(IndexON,D3219)</f>
        <v>61955</v>
      </c>
      <c r="F3219" s="193">
        <f>IFERROR(_xll.qlIndexFixing(IndexON,D3219,TRUE,_xll.ohTrigger(RecalcTrigger,TriggerON)),NA())</f>
        <v>1.3219457620321506E-2</v>
      </c>
      <c r="H3219" s="42">
        <f>_xll.qlCalendarAdvance(Calendar,$H3218,B3219,"f",FALSE)</f>
        <v>61955</v>
      </c>
      <c r="I3219" s="177">
        <f>_xll.qlInterestRateIndexValueDate(Index1M,$H3219)</f>
        <v>61959</v>
      </c>
      <c r="J3219" s="182">
        <f>IFERROR(_xll.qlIndexFixing(Index1M,$H3219,TRUE,_xll.ohTrigger(RecalcTrigger,Trigger1M)),NA())</f>
        <v>1.3129805866001855E-2</v>
      </c>
      <c r="K3219" s="44">
        <f>IFERROR(_xll.qlIndexFixing(Index3M,H3219,TRUE,_xll.ohTrigger(RecalcTrigger,Trigger3M)),NA())</f>
        <v>1.3481050515279322E-2</v>
      </c>
      <c r="L3219" s="44">
        <f>IFERROR(_xll.qlIndexFixing(Index6M,$H3219,TRUE,_xll.ohTrigger(RecalcTrigger,Trigger6M)),NA())</f>
        <v>1.3811230502661354E-2</v>
      </c>
      <c r="M3219" s="183">
        <f>IFERROR(_xll.qlIndexFixing(Index1Y,$H3219,TRUE,_xll.ohTrigger(RecalcTrigger,Trigger1Y)),NA())</f>
        <v>1.3938465383679405E-2</v>
      </c>
      <c r="N3219" s="182">
        <f>IFERROR(_xll.qlIndexFixing(ONIndex1M,I3219,TRUE,_xll.ohTrigger(RecalcTrigger,Trigger1M)),NA())</f>
        <v>1.3113421872299469E-2</v>
      </c>
      <c r="O3219" s="44">
        <f>IFERROR(_xll.qlIndexFixing(ONIndex3M,I3219,TRUE,_xll.ohTrigger(RecalcTrigger,Trigger3M)),NA())</f>
        <v>1.3425755133074091E-2</v>
      </c>
      <c r="P3219" s="44">
        <f>IFERROR(_xll.qlIndexFixing(ONIndex6M,I3219,TRUE,_xll.ohTrigger(RecalcTrigger,Trigger6M)),NA())</f>
        <v>1.3621499045033403E-2</v>
      </c>
      <c r="Q3219" s="183">
        <f>IFERROR(_xll.qlIndexFixing(ONIndex1Y,I3219,TRUE,_xll.ohTrigger(RecalcTrigger,Trigger1Y)),NA())</f>
        <v>1.3718521968648645E-2</v>
      </c>
    </row>
    <row r="3220" spans="2:17" x14ac:dyDescent="0.2">
      <c r="B3220" s="39" t="s">
        <v>42</v>
      </c>
      <c r="D3220" s="42">
        <f>_xll.qlCalendarAdvance(Calendar,$D3219,B3220,"f",FALSE)</f>
        <v>61962</v>
      </c>
      <c r="E3220" s="177">
        <f>_xll.qlInterestRateIndexValueDate(IndexON,D3220)</f>
        <v>61962</v>
      </c>
      <c r="F3220" s="193">
        <f>IFERROR(_xll.qlIndexFixing(IndexON,D3220,TRUE,_xll.ohTrigger(RecalcTrigger,TriggerON)),NA())</f>
        <v>1.3223332226637297E-2</v>
      </c>
      <c r="H3220" s="42">
        <f>_xll.qlCalendarAdvance(Calendar,$H3219,B3220,"f",FALSE)</f>
        <v>61962</v>
      </c>
      <c r="I3220" s="177">
        <f>_xll.qlInterestRateIndexValueDate(Index1M,$H3220)</f>
        <v>61966</v>
      </c>
      <c r="J3220" s="182">
        <f>IFERROR(_xll.qlIndexFixing(Index1M,$H3220,TRUE,_xll.ohTrigger(RecalcTrigger,Trigger1M)),NA())</f>
        <v>1.3134756938353954E-2</v>
      </c>
      <c r="K3220" s="44">
        <f>IFERROR(_xll.qlIndexFixing(Index3M,H3220,TRUE,_xll.ohTrigger(RecalcTrigger,Trigger3M)),NA())</f>
        <v>1.3486247272097237E-2</v>
      </c>
      <c r="L3220" s="44">
        <f>IFERROR(_xll.qlIndexFixing(Index6M,$H3220,TRUE,_xll.ohTrigger(RecalcTrigger,Trigger6M)),NA())</f>
        <v>1.3822205882165279E-2</v>
      </c>
      <c r="M3220" s="183">
        <f>IFERROR(_xll.qlIndexFixing(Index1Y,$H3220,TRUE,_xll.ohTrigger(RecalcTrigger,Trigger1Y)),NA())</f>
        <v>1.3943179938262846E-2</v>
      </c>
      <c r="N3220" s="182">
        <f>IFERROR(_xll.qlIndexFixing(ONIndex1M,I3220,TRUE,_xll.ohTrigger(RecalcTrigger,Trigger1M)),NA())</f>
        <v>1.3118389279904719E-2</v>
      </c>
      <c r="O3220" s="44">
        <f>IFERROR(_xll.qlIndexFixing(ONIndex3M,I3220,TRUE,_xll.ohTrigger(RecalcTrigger,Trigger3M)),NA())</f>
        <v>1.343101295061544E-2</v>
      </c>
      <c r="P3220" s="44">
        <f>IFERROR(_xll.qlIndexFixing(ONIndex6M,I3220,TRUE,_xll.ohTrigger(RecalcTrigger,Trigger6M)),NA())</f>
        <v>1.3632852480904845E-2</v>
      </c>
      <c r="Q3220" s="183">
        <f>IFERROR(_xll.qlIndexFixing(ONIndex1Y,I3220,TRUE,_xll.ohTrigger(RecalcTrigger,Trigger1Y)),NA())</f>
        <v>1.3723510529972671E-2</v>
      </c>
    </row>
    <row r="3221" spans="2:17" x14ac:dyDescent="0.2">
      <c r="B3221" s="39" t="s">
        <v>42</v>
      </c>
      <c r="D3221" s="42">
        <f>_xll.qlCalendarAdvance(Calendar,$D3220,B3221,"f",FALSE)</f>
        <v>61969</v>
      </c>
      <c r="E3221" s="177">
        <f>_xll.qlInterestRateIndexValueDate(IndexON,D3221)</f>
        <v>61969</v>
      </c>
      <c r="F3221" s="193">
        <f>IFERROR(_xll.qlIndexFixing(IndexON,D3221,TRUE,_xll.ohTrigger(RecalcTrigger,TriggerON)),NA())</f>
        <v>1.3227197750618203E-2</v>
      </c>
      <c r="H3221" s="42">
        <f>_xll.qlCalendarAdvance(Calendar,$H3220,B3221,"f",FALSE)</f>
        <v>61969</v>
      </c>
      <c r="I3221" s="177">
        <f>_xll.qlInterestRateIndexValueDate(Index1M,$H3221)</f>
        <v>61973</v>
      </c>
      <c r="J3221" s="182">
        <f>IFERROR(_xll.qlIndexFixing(Index1M,$H3221,TRUE,_xll.ohTrigger(RecalcTrigger,Trigger1M)),NA())</f>
        <v>1.3139104768770338E-2</v>
      </c>
      <c r="K3221" s="44">
        <f>IFERROR(_xll.qlIndexFixing(Index3M,H3221,TRUE,_xll.ohTrigger(RecalcTrigger,Trigger3M)),NA())</f>
        <v>1.3490810894231989E-2</v>
      </c>
      <c r="L3221" s="44">
        <f>IFERROR(_xll.qlIndexFixing(Index6M,$H3221,TRUE,_xll.ohTrigger(RecalcTrigger,Trigger6M)),NA())</f>
        <v>1.3831077007168015E-2</v>
      </c>
      <c r="M3221" s="183">
        <f>IFERROR(_xll.qlIndexFixing(Index1Y,$H3221,TRUE,_xll.ohTrigger(RecalcTrigger,Trigger1Y)),NA())</f>
        <v>1.3947880876231823E-2</v>
      </c>
      <c r="N3221" s="182">
        <f>IFERROR(_xll.qlIndexFixing(ONIndex1M,I3221,TRUE,_xll.ohTrigger(RecalcTrigger,Trigger1M)),NA())</f>
        <v>1.3123344999099729E-2</v>
      </c>
      <c r="O3221" s="44">
        <f>IFERROR(_xll.qlIndexFixing(ONIndex3M,I3221,TRUE,_xll.ohTrigger(RecalcTrigger,Trigger3M)),NA())</f>
        <v>1.3436258203167739E-2</v>
      </c>
      <c r="P3221" s="44">
        <f>IFERROR(_xll.qlIndexFixing(ONIndex6M,I3221,TRUE,_xll.ohTrigger(RecalcTrigger,Trigger6M)),NA())</f>
        <v>1.3644170915734222E-2</v>
      </c>
      <c r="Q3221" s="183">
        <f>IFERROR(_xll.qlIndexFixing(ONIndex1Y,I3221,TRUE,_xll.ohTrigger(RecalcTrigger,Trigger1Y)),NA())</f>
        <v>1.3728486345572222E-2</v>
      </c>
    </row>
    <row r="3222" spans="2:17" x14ac:dyDescent="0.2">
      <c r="B3222" s="39" t="s">
        <v>42</v>
      </c>
      <c r="D3222" s="42">
        <f>_xll.qlCalendarAdvance(Calendar,$D3221,B3222,"f",FALSE)</f>
        <v>61976</v>
      </c>
      <c r="E3222" s="177">
        <f>_xll.qlInterestRateIndexValueDate(IndexON,D3222)</f>
        <v>61976</v>
      </c>
      <c r="F3222" s="193">
        <f>IFERROR(_xll.qlIndexFixing(IndexON,D3222,TRUE,_xll.ohTrigger(RecalcTrigger,TriggerON)),NA())</f>
        <v>1.3231054172919698E-2</v>
      </c>
      <c r="H3222" s="42">
        <f>_xll.qlCalendarAdvance(Calendar,$H3221,B3222,"f",FALSE)</f>
        <v>61976</v>
      </c>
      <c r="I3222" s="177">
        <f>_xll.qlInterestRateIndexValueDate(Index1M,$H3222)</f>
        <v>61980</v>
      </c>
      <c r="J3222" s="182">
        <f>IFERROR(_xll.qlIndexFixing(Index1M,$H3222,TRUE,_xll.ohTrigger(RecalcTrigger,Trigger1M)),NA())</f>
        <v>1.3144032987584708E-2</v>
      </c>
      <c r="K3222" s="44">
        <f>IFERROR(_xll.qlIndexFixing(Index3M,H3222,TRUE,_xll.ohTrigger(RecalcTrigger,Trigger3M)),NA())</f>
        <v>1.3495982811404322E-2</v>
      </c>
      <c r="L3222" s="44">
        <f>IFERROR(_xll.qlIndexFixing(Index6M,$H3222,TRUE,_xll.ohTrigger(RecalcTrigger,Trigger6M)),NA())</f>
        <v>1.3841984564660842E-2</v>
      </c>
      <c r="M3222" s="183">
        <f>IFERROR(_xll.qlIndexFixing(Index1Y,$H3222,TRUE,_xll.ohTrigger(RecalcTrigger,Trigger1Y)),NA())</f>
        <v>1.3952568169650761E-2</v>
      </c>
      <c r="N3222" s="182">
        <f>IFERROR(_xll.qlIndexFixing(ONIndex1M,I3222,TRUE,_xll.ohTrigger(RecalcTrigger,Trigger1M)),NA())</f>
        <v>1.3128289004784577E-2</v>
      </c>
      <c r="O3222" s="44">
        <f>IFERROR(_xll.qlIndexFixing(ONIndex3M,I3222,TRUE,_xll.ohTrigger(RecalcTrigger,Trigger3M)),NA())</f>
        <v>1.344149086395241E-2</v>
      </c>
      <c r="P3222" s="44">
        <f>IFERROR(_xll.qlIndexFixing(ONIndex6M,I3222,TRUE,_xll.ohTrigger(RecalcTrigger,Trigger6M)),NA())</f>
        <v>1.3655454281655821E-2</v>
      </c>
      <c r="Q3222" s="183">
        <f>IFERROR(_xll.qlIndexFixing(ONIndex1Y,I3222,TRUE,_xll.ohTrigger(RecalcTrigger,Trigger1Y)),NA())</f>
        <v>1.3733449388269037E-2</v>
      </c>
    </row>
    <row r="3223" spans="2:17" x14ac:dyDescent="0.2">
      <c r="B3223" s="39" t="s">
        <v>42</v>
      </c>
      <c r="D3223" s="42">
        <f>_xll.qlCalendarAdvance(Calendar,$D3222,B3223,"f",FALSE)</f>
        <v>61983</v>
      </c>
      <c r="E3223" s="177">
        <f>_xll.qlInterestRateIndexValueDate(IndexON,D3223)</f>
        <v>61983</v>
      </c>
      <c r="F3223" s="193">
        <f>IFERROR(_xll.qlIndexFixing(IndexON,D3223,TRUE,_xll.ohTrigger(RecalcTrigger,TriggerON)),NA())</f>
        <v>1.3234901473717642E-2</v>
      </c>
      <c r="H3223" s="42">
        <f>_xll.qlCalendarAdvance(Calendar,$H3222,B3223,"f",FALSE)</f>
        <v>61983</v>
      </c>
      <c r="I3223" s="177">
        <f>_xll.qlInterestRateIndexValueDate(Index1M,$H3223)</f>
        <v>61987</v>
      </c>
      <c r="J3223" s="182">
        <f>IFERROR(_xll.qlIndexFixing(Index1M,$H3223,TRUE,_xll.ohTrigger(RecalcTrigger,Trigger1M)),NA())</f>
        <v>1.3148949412531863E-2</v>
      </c>
      <c r="K3223" s="44">
        <f>IFERROR(_xll.qlIndexFixing(Index3M,H3223,TRUE,_xll.ohTrigger(RecalcTrigger,Trigger3M)),NA())</f>
        <v>1.3501141907628834E-2</v>
      </c>
      <c r="L3223" s="44">
        <f>IFERROR(_xll.qlIndexFixing(Index6M,$H3223,TRUE,_xll.ohTrigger(RecalcTrigger,Trigger6M)),NA())</f>
        <v>1.3852855932779974E-2</v>
      </c>
      <c r="M3223" s="183">
        <f>IFERROR(_xll.qlIndexFixing(Index1Y,$H3223,TRUE,_xll.ohTrigger(RecalcTrigger,Trigger1Y)),NA())</f>
        <v>1.3957241790584307E-2</v>
      </c>
      <c r="N3223" s="182">
        <f>IFERROR(_xll.qlIndexFixing(ONIndex1M,I3223,TRUE,_xll.ohTrigger(RecalcTrigger,Trigger1M)),NA())</f>
        <v>1.3133221272019213E-2</v>
      </c>
      <c r="O3223" s="44">
        <f>IFERROR(_xll.qlIndexFixing(ONIndex3M,I3223,TRUE,_xll.ohTrigger(RecalcTrigger,Trigger3M)),NA())</f>
        <v>1.3446710906031001E-2</v>
      </c>
      <c r="P3223" s="44">
        <f>IFERROR(_xll.qlIndexFixing(ONIndex6M,I3223,TRUE,_xll.ohTrigger(RecalcTrigger,Trigger6M)),NA())</f>
        <v>1.3666702510404249E-2</v>
      </c>
      <c r="Q3223" s="183">
        <f>IFERROR(_xll.qlIndexFixing(ONIndex1Y,I3223,TRUE,_xll.ohTrigger(RecalcTrigger,Trigger1Y)),NA())</f>
        <v>1.3738399630645048E-2</v>
      </c>
    </row>
    <row r="3224" spans="2:17" x14ac:dyDescent="0.2">
      <c r="B3224" s="39" t="s">
        <v>42</v>
      </c>
      <c r="D3224" s="42">
        <f>_xll.qlCalendarAdvance(Calendar,$D3223,B3224,"f",FALSE)</f>
        <v>61990</v>
      </c>
      <c r="E3224" s="177">
        <f>_xll.qlInterestRateIndexValueDate(IndexON,D3224)</f>
        <v>61990</v>
      </c>
      <c r="F3224" s="193">
        <f>IFERROR(_xll.qlIndexFixing(IndexON,D3224,TRUE,_xll.ohTrigger(RecalcTrigger,TriggerON)),NA())</f>
        <v>1.3238739633667507E-2</v>
      </c>
      <c r="H3224" s="42">
        <f>_xll.qlCalendarAdvance(Calendar,$H3223,B3224,"f",FALSE)</f>
        <v>61990</v>
      </c>
      <c r="I3224" s="177">
        <f>_xll.qlInterestRateIndexValueDate(Index1M,$H3224)</f>
        <v>61994</v>
      </c>
      <c r="J3224" s="182">
        <f>IFERROR(_xll.qlIndexFixing(Index1M,$H3224,TRUE,_xll.ohTrigger(RecalcTrigger,Trigger1M)),NA())</f>
        <v>1.3153854018493227E-2</v>
      </c>
      <c r="K3224" s="44">
        <f>IFERROR(_xll.qlIndexFixing(Index3M,H3224,TRUE,_xll.ohTrigger(RecalcTrigger,Trigger3M)),NA())</f>
        <v>1.3506288155796664E-2</v>
      </c>
      <c r="L3224" s="44">
        <f>IFERROR(_xll.qlIndexFixing(Index6M,$H3224,TRUE,_xll.ohTrigger(RecalcTrigger,Trigger6M)),NA())</f>
        <v>1.3863691042362713E-2</v>
      </c>
      <c r="M3224" s="183">
        <f>IFERROR(_xll.qlIndexFixing(Index1Y,$H3224,TRUE,_xll.ohTrigger(RecalcTrigger,Trigger1Y)),NA())</f>
        <v>1.3961901711096455E-2</v>
      </c>
      <c r="N3224" s="182">
        <f>IFERROR(_xll.qlIndexFixing(ONIndex1M,I3224,TRUE,_xll.ohTrigger(RecalcTrigger,Trigger1M)),NA())</f>
        <v>1.3138141775623779E-2</v>
      </c>
      <c r="O3224" s="44">
        <f>IFERROR(_xll.qlIndexFixing(ONIndex3M,I3224,TRUE,_xll.ohTrigger(RecalcTrigger,Trigger3M)),NA())</f>
        <v>1.3451918302305188E-2</v>
      </c>
      <c r="P3224" s="44">
        <f>IFERROR(_xll.qlIndexFixing(ONIndex6M,I3224,TRUE,_xll.ohTrigger(RecalcTrigger,Trigger6M)),NA())</f>
        <v>1.3677915534033858E-2</v>
      </c>
      <c r="Q3224" s="183">
        <f>IFERROR(_xll.qlIndexFixing(ONIndex1Y,I3224,TRUE,_xll.ohTrigger(RecalcTrigger,Trigger1Y)),NA())</f>
        <v>1.3743337045282189E-2</v>
      </c>
    </row>
    <row r="3225" spans="2:17" x14ac:dyDescent="0.2">
      <c r="B3225" s="39" t="s">
        <v>42</v>
      </c>
      <c r="D3225" s="42">
        <f>_xll.qlCalendarAdvance(Calendar,$D3224,B3225,"f",FALSE)</f>
        <v>61997</v>
      </c>
      <c r="E3225" s="177">
        <f>_xll.qlInterestRateIndexValueDate(IndexON,D3225)</f>
        <v>61997</v>
      </c>
      <c r="F3225" s="193">
        <f>IFERROR(_xll.qlIndexFixing(IndexON,D3225,TRUE,_xll.ohTrigger(RecalcTrigger,TriggerON)),NA())</f>
        <v>1.3242568633264895E-2</v>
      </c>
      <c r="H3225" s="42">
        <f>_xll.qlCalendarAdvance(Calendar,$H3224,B3225,"f",FALSE)</f>
        <v>61997</v>
      </c>
      <c r="I3225" s="177">
        <f>_xll.qlInterestRateIndexValueDate(Index1M,$H3225)</f>
        <v>62001</v>
      </c>
      <c r="J3225" s="182">
        <f>IFERROR(_xll.qlIndexFixing(Index1M,$H3225,TRUE,_xll.ohTrigger(RecalcTrigger,Trigger1M)),NA())</f>
        <v>1.3159335611125851E-2</v>
      </c>
      <c r="K3225" s="44">
        <f>IFERROR(_xll.qlIndexFixing(Index3M,H3225,TRUE,_xll.ohTrigger(RecalcTrigger,Trigger3M)),NA())</f>
        <v>1.3512038977948278E-2</v>
      </c>
      <c r="L3225" s="44">
        <f>IFERROR(_xll.qlIndexFixing(Index6M,$H3225,TRUE,_xll.ohTrigger(RecalcTrigger,Trigger6M)),NA())</f>
        <v>1.3870386344208955E-2</v>
      </c>
      <c r="M3225" s="183">
        <f>IFERROR(_xll.qlIndexFixing(Index1Y,$H3225,TRUE,_xll.ohTrigger(RecalcTrigger,Trigger1Y)),NA())</f>
        <v>1.396654790325141E-2</v>
      </c>
      <c r="N3225" s="182">
        <f>IFERROR(_xll.qlIndexFixing(ONIndex1M,I3225,TRUE,_xll.ohTrigger(RecalcTrigger,Trigger1M)),NA())</f>
        <v>1.3143050490418418E-2</v>
      </c>
      <c r="O3225" s="44">
        <f>IFERROR(_xll.qlIndexFixing(ONIndex3M,I3225,TRUE,_xll.ohTrigger(RecalcTrigger,Trigger3M)),NA())</f>
        <v>1.3457113025676648E-2</v>
      </c>
      <c r="P3225" s="44">
        <f>IFERROR(_xll.qlIndexFixing(ONIndex6M,I3225,TRUE,_xll.ohTrigger(RecalcTrigger,Trigger6M)),NA())</f>
        <v>1.3689093284359188E-2</v>
      </c>
      <c r="Q3225" s="183">
        <f>IFERROR(_xll.qlIndexFixing(ONIndex1Y,I3225,TRUE,_xll.ohTrigger(RecalcTrigger,Trigger1Y)),NA())</f>
        <v>1.3748261604922263E-2</v>
      </c>
    </row>
    <row r="3226" spans="2:17" x14ac:dyDescent="0.2">
      <c r="B3226" s="39" t="s">
        <v>42</v>
      </c>
      <c r="D3226" s="42">
        <f>_xll.qlCalendarAdvance(Calendar,$D3225,B3226,"f",FALSE)</f>
        <v>62004</v>
      </c>
      <c r="E3226" s="177">
        <f>_xll.qlInterestRateIndexValueDate(IndexON,D3226)</f>
        <v>62004</v>
      </c>
      <c r="F3226" s="193">
        <f>IFERROR(_xll.qlIndexFixing(IndexON,D3226,TRUE,_xll.ohTrigger(RecalcTrigger,TriggerON)),NA())</f>
        <v>1.3246388452925473E-2</v>
      </c>
      <c r="H3226" s="42">
        <f>_xll.qlCalendarAdvance(Calendar,$H3225,B3226,"f",FALSE)</f>
        <v>62004</v>
      </c>
      <c r="I3226" s="177">
        <f>_xll.qlInterestRateIndexValueDate(Index1M,$H3226)</f>
        <v>62008</v>
      </c>
      <c r="J3226" s="182">
        <f>IFERROR(_xll.qlIndexFixing(Index1M,$H3226,TRUE,_xll.ohTrigger(RecalcTrigger,Trigger1M)),NA())</f>
        <v>1.3164215831964907E-2</v>
      </c>
      <c r="K3226" s="44">
        <f>IFERROR(_xll.qlIndexFixing(Index3M,H3226,TRUE,_xll.ohTrigger(RecalcTrigger,Trigger3M)),NA())</f>
        <v>1.3517158713687112E-2</v>
      </c>
      <c r="L3226" s="44">
        <f>IFERROR(_xll.qlIndexFixing(Index6M,$H3226,TRUE,_xll.ohTrigger(RecalcTrigger,Trigger6M)),NA())</f>
        <v>1.3885252209271295E-2</v>
      </c>
      <c r="M3226" s="183">
        <f>IFERROR(_xll.qlIndexFixing(Index1Y,$H3226,TRUE,_xll.ohTrigger(RecalcTrigger,Trigger1Y)),NA())</f>
        <v>1.3971180339114262E-2</v>
      </c>
      <c r="N3226" s="182">
        <f>IFERROR(_xll.qlIndexFixing(ONIndex1M,I3226,TRUE,_xll.ohTrigger(RecalcTrigger,Trigger1M)),NA())</f>
        <v>1.3147947391463077E-2</v>
      </c>
      <c r="O3226" s="44">
        <f>IFERROR(_xll.qlIndexFixing(ONIndex3M,I3226,TRUE,_xll.ohTrigger(RecalcTrigger,Trigger3M)),NA())</f>
        <v>1.3462295049526674E-2</v>
      </c>
      <c r="P3226" s="44">
        <f>IFERROR(_xll.qlIndexFixing(ONIndex6M,I3226,TRUE,_xll.ohTrigger(RecalcTrigger,Trigger6M)),NA())</f>
        <v>1.3700235693114848E-2</v>
      </c>
      <c r="Q3226" s="183">
        <f>IFERROR(_xll.qlIndexFixing(ONIndex1Y,I3226,TRUE,_xll.ohTrigger(RecalcTrigger,Trigger1Y)),NA())</f>
        <v>1.3753173282147202E-2</v>
      </c>
    </row>
    <row r="3227" spans="2:17" x14ac:dyDescent="0.2">
      <c r="B3227" s="39" t="s">
        <v>42</v>
      </c>
      <c r="D3227" s="42">
        <f>_xll.qlCalendarAdvance(Calendar,$D3226,B3227,"f",FALSE)</f>
        <v>62011</v>
      </c>
      <c r="E3227" s="177">
        <f>_xll.qlInterestRateIndexValueDate(IndexON,D3227)</f>
        <v>62011</v>
      </c>
      <c r="F3227" s="193">
        <f>IFERROR(_xll.qlIndexFixing(IndexON,D3227,TRUE,_xll.ohTrigger(RecalcTrigger,TriggerON)),NA())</f>
        <v>1.3250199073064906E-2</v>
      </c>
      <c r="H3227" s="42">
        <f>_xll.qlCalendarAdvance(Calendar,$H3226,B3227,"f",FALSE)</f>
        <v>62011</v>
      </c>
      <c r="I3227" s="177">
        <f>_xll.qlInterestRateIndexValueDate(Index1M,$H3227)</f>
        <v>62015</v>
      </c>
      <c r="J3227" s="182">
        <f>IFERROR(_xll.qlIndexFixing(Index1M,$H3227,TRUE,_xll.ohTrigger(RecalcTrigger,Trigger1M)),NA())</f>
        <v>1.3169084156266013E-2</v>
      </c>
      <c r="K3227" s="44">
        <f>IFERROR(_xll.qlIndexFixing(Index3M,H3227,TRUE,_xll.ohTrigger(RecalcTrigger,Trigger3M)),NA())</f>
        <v>1.352226551768592E-2</v>
      </c>
      <c r="L3227" s="44">
        <f>IFERROR(_xll.qlIndexFixing(Index6M,$H3227,TRUE,_xll.ohTrigger(RecalcTrigger,Trigger6M)),NA())</f>
        <v>1.3895978128273501E-2</v>
      </c>
      <c r="M3227" s="183">
        <f>IFERROR(_xll.qlIndexFixing(Index1Y,$H3227,TRUE,_xll.ohTrigger(RecalcTrigger,Trigger1Y)),NA())</f>
        <v>1.3975798990748998E-2</v>
      </c>
      <c r="N3227" s="182">
        <f>IFERROR(_xll.qlIndexFixing(ONIndex1M,I3227,TRUE,_xll.ohTrigger(RecalcTrigger,Trigger1M)),NA())</f>
        <v>1.3152832453737773E-2</v>
      </c>
      <c r="O3227" s="44">
        <f>IFERROR(_xll.qlIndexFixing(ONIndex3M,I3227,TRUE,_xll.ohTrigger(RecalcTrigger,Trigger3M)),NA())</f>
        <v>1.3467464346756941E-2</v>
      </c>
      <c r="P3227" s="44">
        <f>IFERROR(_xll.qlIndexFixing(ONIndex6M,I3227,TRUE,_xll.ohTrigger(RecalcTrigger,Trigger6M)),NA())</f>
        <v>1.3711342692594997E-2</v>
      </c>
      <c r="Q3227" s="183">
        <f>IFERROR(_xll.qlIndexFixing(ONIndex1Y,I3227,TRUE,_xll.ohTrigger(RecalcTrigger,Trigger1Y)),NA())</f>
        <v>1.3758072049618875E-2</v>
      </c>
    </row>
    <row r="3228" spans="2:17" x14ac:dyDescent="0.2">
      <c r="B3228" s="39" t="s">
        <v>42</v>
      </c>
      <c r="D3228" s="42">
        <f>_xll.qlCalendarAdvance(Calendar,$D3227,B3228,"f",FALSE)</f>
        <v>62018</v>
      </c>
      <c r="E3228" s="177">
        <f>_xll.qlInterestRateIndexValueDate(IndexON,D3228)</f>
        <v>62018</v>
      </c>
      <c r="F3228" s="193">
        <f>IFERROR(_xll.qlIndexFixing(IndexON,D3228,TRUE,_xll.ohTrigger(RecalcTrigger,TriggerON)),NA())</f>
        <v>1.3254000474178795E-2</v>
      </c>
      <c r="H3228" s="42">
        <f>_xll.qlCalendarAdvance(Calendar,$H3227,B3228,"f",FALSE)</f>
        <v>62018</v>
      </c>
      <c r="I3228" s="177">
        <f>_xll.qlInterestRateIndexValueDate(Index1M,$H3228)</f>
        <v>62022</v>
      </c>
      <c r="J3228" s="182">
        <f>IFERROR(_xll.qlIndexFixing(Index1M,$H3228,TRUE,_xll.ohTrigger(RecalcTrigger,Trigger1M)),NA())</f>
        <v>1.3173940558893151E-2</v>
      </c>
      <c r="K3228" s="44">
        <f>IFERROR(_xll.qlIndexFixing(Index3M,H3228,TRUE,_xll.ohTrigger(RecalcTrigger,Trigger3M)),NA())</f>
        <v>1.3527359362833346E-2</v>
      </c>
      <c r="L3228" s="44">
        <f>IFERROR(_xll.qlIndexFixing(Index6M,$H3228,TRUE,_xll.ohTrigger(RecalcTrigger,Trigger6M)),NA())</f>
        <v>1.3906667512093355E-2</v>
      </c>
      <c r="M3228" s="183">
        <f>IFERROR(_xll.qlIndexFixing(Index1Y,$H3228,TRUE,_xll.ohTrigger(RecalcTrigger,Trigger1Y)),NA())</f>
        <v>1.3980403830220704E-2</v>
      </c>
      <c r="N3228" s="182">
        <f>IFERROR(_xll.qlIndexFixing(ONIndex1M,I3228,TRUE,_xll.ohTrigger(RecalcTrigger,Trigger1M)),NA())</f>
        <v>1.3157705651822837E-2</v>
      </c>
      <c r="O3228" s="44">
        <f>IFERROR(_xll.qlIndexFixing(ONIndex3M,I3228,TRUE,_xll.ohTrigger(RecalcTrigger,Trigger3M)),NA())</f>
        <v>1.3472620890269127E-2</v>
      </c>
      <c r="P3228" s="44">
        <f>IFERROR(_xll.qlIndexFixing(ONIndex6M,I3228,TRUE,_xll.ohTrigger(RecalcTrigger,Trigger6M)),NA())</f>
        <v>1.3722414214374368E-2</v>
      </c>
      <c r="Q3228" s="183">
        <f>IFERROR(_xll.qlIndexFixing(ONIndex1Y,I3228,TRUE,_xll.ohTrigger(RecalcTrigger,Trigger1Y)),NA())</f>
        <v>1.3762957879999149E-2</v>
      </c>
    </row>
    <row r="3229" spans="2:17" x14ac:dyDescent="0.2">
      <c r="B3229" s="39" t="s">
        <v>42</v>
      </c>
      <c r="D3229" s="42">
        <f>_xll.qlCalendarAdvance(Calendar,$D3228,B3229,"f",FALSE)</f>
        <v>62025</v>
      </c>
      <c r="E3229" s="177">
        <f>_xll.qlInterestRateIndexValueDate(IndexON,D3229)</f>
        <v>62025</v>
      </c>
      <c r="F3229" s="193">
        <f>IFERROR(_xll.qlIndexFixing(IndexON,D3229,TRUE,_xll.ohTrigger(RecalcTrigger,TriggerON)),NA())</f>
        <v>1.3257792636922616E-2</v>
      </c>
      <c r="H3229" s="42">
        <f>_xll.qlCalendarAdvance(Calendar,$H3228,B3229,"f",FALSE)</f>
        <v>62025</v>
      </c>
      <c r="I3229" s="177">
        <f>_xll.qlInterestRateIndexValueDate(Index1M,$H3229)</f>
        <v>62029</v>
      </c>
      <c r="J3229" s="182">
        <f>IFERROR(_xll.qlIndexFixing(Index1M,$H3229,TRUE,_xll.ohTrigger(RecalcTrigger,Trigger1M)),NA())</f>
        <v>1.3178785014715453E-2</v>
      </c>
      <c r="K3229" s="44">
        <f>IFERROR(_xll.qlIndexFixing(Index3M,H3229,TRUE,_xll.ohTrigger(RecalcTrigger,Trigger3M)),NA())</f>
        <v>1.353244022201803E-2</v>
      </c>
      <c r="L3229" s="44">
        <f>IFERROR(_xll.qlIndexFixing(Index6M,$H3229,TRUE,_xll.ohTrigger(RecalcTrigger,Trigger6M)),NA())</f>
        <v>1.3917320291570794E-2</v>
      </c>
      <c r="M3229" s="183">
        <f>IFERROR(_xll.qlIndexFixing(Index1Y,$H3229,TRUE,_xll.ohTrigger(RecalcTrigger,Trigger1Y)),NA())</f>
        <v>1.3984994829593809E-2</v>
      </c>
      <c r="N3229" s="182">
        <f>IFERROR(_xll.qlIndexFixing(ONIndex1M,I3229,TRUE,_xll.ohTrigger(RecalcTrigger,Trigger1M)),NA())</f>
        <v>1.316256696101803E-2</v>
      </c>
      <c r="O3229" s="44">
        <f>IFERROR(_xll.qlIndexFixing(ONIndex3M,I3229,TRUE,_xll.ohTrigger(RecalcTrigger,Trigger3M)),NA())</f>
        <v>1.347776465312478E-2</v>
      </c>
      <c r="P3229" s="44">
        <f>IFERROR(_xll.qlIndexFixing(ONIndex6M,I3229,TRUE,_xll.ohTrigger(RecalcTrigger,Trigger6M)),NA())</f>
        <v>1.3733450190427376E-2</v>
      </c>
      <c r="Q3229" s="183">
        <f>IFERROR(_xll.qlIndexFixing(ONIndex1Y,I3229,TRUE,_xll.ohTrigger(RecalcTrigger,Trigger1Y)),NA())</f>
        <v>1.3767830745790022E-2</v>
      </c>
    </row>
    <row r="3230" spans="2:17" x14ac:dyDescent="0.2">
      <c r="B3230" s="39" t="s">
        <v>42</v>
      </c>
      <c r="D3230" s="42">
        <f>_xll.qlCalendarAdvance(Calendar,$D3229,B3230,"f",FALSE)</f>
        <v>62032</v>
      </c>
      <c r="E3230" s="177">
        <f>_xll.qlInterestRateIndexValueDate(IndexON,D3230)</f>
        <v>62032</v>
      </c>
      <c r="F3230" s="193">
        <f>IFERROR(_xll.qlIndexFixing(IndexON,D3230,TRUE,_xll.ohTrigger(RecalcTrigger,TriggerON)),NA())</f>
        <v>1.3261575541472226E-2</v>
      </c>
      <c r="H3230" s="42">
        <f>_xll.qlCalendarAdvance(Calendar,$H3229,B3230,"f",FALSE)</f>
        <v>62032</v>
      </c>
      <c r="I3230" s="177">
        <f>_xll.qlInterestRateIndexValueDate(Index1M,$H3230)</f>
        <v>62036</v>
      </c>
      <c r="J3230" s="182">
        <f>IFERROR(_xll.qlIndexFixing(Index1M,$H3230,TRUE,_xll.ohTrigger(RecalcTrigger,Trigger1M)),NA())</f>
        <v>1.3183032048213583E-2</v>
      </c>
      <c r="K3230" s="44">
        <f>IFERROR(_xll.qlIndexFixing(Index3M,H3230,TRUE,_xll.ohTrigger(RecalcTrigger,Trigger3M)),NA())</f>
        <v>1.3537508068124275E-2</v>
      </c>
      <c r="L3230" s="44">
        <f>IFERROR(_xll.qlIndexFixing(Index6M,$H3230,TRUE,_xll.ohTrigger(RecalcTrigger,Trigger6M)),NA())</f>
        <v>1.3927936397546196E-2</v>
      </c>
      <c r="M3230" s="183">
        <f>IFERROR(_xll.qlIndexFixing(Index1Y,$H3230,TRUE,_xll.ohTrigger(RecalcTrigger,Trigger1Y)),NA())</f>
        <v>1.3989571960932741E-2</v>
      </c>
      <c r="N3230" s="182">
        <f>IFERROR(_xll.qlIndexFixing(ONIndex1M,I3230,TRUE,_xll.ohTrigger(RecalcTrigger,Trigger1M)),NA())</f>
        <v>1.3167416355983619E-2</v>
      </c>
      <c r="O3230" s="44">
        <f>IFERROR(_xll.qlIndexFixing(ONIndex3M,I3230,TRUE,_xll.ohTrigger(RecalcTrigger,Trigger3M)),NA())</f>
        <v>1.3482895608465384E-2</v>
      </c>
      <c r="P3230" s="44">
        <f>IFERROR(_xll.qlIndexFixing(ONIndex6M,I3230,TRUE,_xll.ohTrigger(RecalcTrigger,Trigger6M)),NA())</f>
        <v>1.3744450552728438E-2</v>
      </c>
      <c r="Q3230" s="183">
        <f>IFERROR(_xll.qlIndexFixing(ONIndex1Y,I3230,TRUE,_xll.ohTrigger(RecalcTrigger,Trigger1Y)),NA())</f>
        <v>1.3772690619813233E-2</v>
      </c>
    </row>
    <row r="3231" spans="2:17" x14ac:dyDescent="0.2">
      <c r="B3231" s="39" t="s">
        <v>42</v>
      </c>
      <c r="D3231" s="42">
        <f>_xll.qlCalendarAdvance(Calendar,$D3230,B3231,"f",FALSE)</f>
        <v>62039</v>
      </c>
      <c r="E3231" s="177">
        <f>_xll.qlInterestRateIndexValueDate(IndexON,D3231)</f>
        <v>62039</v>
      </c>
      <c r="F3231" s="193">
        <f>IFERROR(_xll.qlIndexFixing(IndexON,D3231,TRUE,_xll.ohTrigger(RecalcTrigger,TriggerON)),NA())</f>
        <v>1.3265349168563034E-2</v>
      </c>
      <c r="H3231" s="42">
        <f>_xll.qlCalendarAdvance(Calendar,$H3230,B3231,"f",FALSE)</f>
        <v>62039</v>
      </c>
      <c r="I3231" s="177">
        <f>_xll.qlInterestRateIndexValueDate(Index1M,$H3231)</f>
        <v>62043</v>
      </c>
      <c r="J3231" s="182">
        <f>IFERROR(_xll.qlIndexFixing(Index1M,$H3231,TRUE,_xll.ohTrigger(RecalcTrigger,Trigger1M)),NA())</f>
        <v>1.3187853217615952E-2</v>
      </c>
      <c r="K3231" s="44">
        <f>IFERROR(_xll.qlIndexFixing(Index3M,H3231,TRUE,_xll.ohTrigger(RecalcTrigger,Trigger3M)),NA())</f>
        <v>1.3542562874043328E-2</v>
      </c>
      <c r="L3231" s="44">
        <f>IFERROR(_xll.qlIndexFixing(Index6M,$H3231,TRUE,_xll.ohTrigger(RecalcTrigger,Trigger6M)),NA())</f>
        <v>1.3938515760860375E-2</v>
      </c>
      <c r="M3231" s="183">
        <f>IFERROR(_xll.qlIndexFixing(Index1Y,$H3231,TRUE,_xll.ohTrigger(RecalcTrigger,Trigger1Y)),NA())</f>
        <v>1.3994135196302803E-2</v>
      </c>
      <c r="N3231" s="182">
        <f>IFERROR(_xll.qlIndexFixing(ONIndex1M,I3231,TRUE,_xll.ohTrigger(RecalcTrigger,Trigger1M)),NA())</f>
        <v>1.3172253811699619E-2</v>
      </c>
      <c r="O3231" s="44">
        <f>IFERROR(_xll.qlIndexFixing(ONIndex3M,I3231,TRUE,_xll.ohTrigger(RecalcTrigger,Trigger3M)),NA())</f>
        <v>1.3488013729192616E-2</v>
      </c>
      <c r="P3231" s="44">
        <f>IFERROR(_xll.qlIndexFixing(ONIndex6M,I3231,TRUE,_xll.ohTrigger(RecalcTrigger,Trigger6M)),NA())</f>
        <v>1.3755415233251966E-2</v>
      </c>
      <c r="Q3231" s="183">
        <f>IFERROR(_xll.qlIndexFixing(ONIndex1Y,I3231,TRUE,_xll.ohTrigger(RecalcTrigger,Trigger1Y)),NA())</f>
        <v>1.3777537474650714E-2</v>
      </c>
    </row>
    <row r="3232" spans="2:17" x14ac:dyDescent="0.2">
      <c r="B3232" s="39" t="s">
        <v>42</v>
      </c>
      <c r="D3232" s="42">
        <f>_xll.qlCalendarAdvance(Calendar,$D3231,B3232,"f",FALSE)</f>
        <v>62046</v>
      </c>
      <c r="E3232" s="177">
        <f>_xll.qlInterestRateIndexValueDate(IndexON,D3232)</f>
        <v>62046</v>
      </c>
      <c r="F3232" s="193">
        <f>IFERROR(_xll.qlIndexFixing(IndexON,D3232,TRUE,_xll.ohTrigger(RecalcTrigger,TriggerON)),NA())</f>
        <v>1.3269113498530771E-2</v>
      </c>
      <c r="H3232" s="42">
        <f>_xll.qlCalendarAdvance(Calendar,$H3231,B3232,"f",FALSE)</f>
        <v>62046</v>
      </c>
      <c r="I3232" s="177">
        <f>_xll.qlInterestRateIndexValueDate(Index1M,$H3232)</f>
        <v>62050</v>
      </c>
      <c r="J3232" s="182">
        <f>IFERROR(_xll.qlIndexFixing(Index1M,$H3232,TRUE,_xll.ohTrigger(RecalcTrigger,Trigger1M)),NA())</f>
        <v>1.3192662366993346E-2</v>
      </c>
      <c r="K3232" s="44">
        <f>IFERROR(_xll.qlIndexFixing(Index3M,H3232,TRUE,_xll.ohTrigger(RecalcTrigger,Trigger3M)),NA())</f>
        <v>1.3547604612662096E-2</v>
      </c>
      <c r="L3232" s="44">
        <f>IFERROR(_xll.qlIndexFixing(Index6M,$H3232,TRUE,_xll.ohTrigger(RecalcTrigger,Trigger6M)),NA())</f>
        <v>1.394905831235459E-2</v>
      </c>
      <c r="M3232" s="183">
        <f>IFERROR(_xll.qlIndexFixing(Index1Y,$H3232,TRUE,_xll.ohTrigger(RecalcTrigger,Trigger1Y)),NA())</f>
        <v>1.3998684507768644E-2</v>
      </c>
      <c r="N3232" s="182">
        <f>IFERROR(_xll.qlIndexFixing(ONIndex1M,I3232,TRUE,_xll.ohTrigger(RecalcTrigger,Trigger1M)),NA())</f>
        <v>1.3177079303146044E-2</v>
      </c>
      <c r="O3232" s="44">
        <f>IFERROR(_xll.qlIndexFixing(ONIndex3M,I3232,TRUE,_xll.ohTrigger(RecalcTrigger,Trigger3M)),NA())</f>
        <v>1.3493118988527897E-2</v>
      </c>
      <c r="P3232" s="44">
        <f>IFERROR(_xll.qlIndexFixing(ONIndex6M,I3232,TRUE,_xll.ohTrigger(RecalcTrigger,Trigger6M)),NA())</f>
        <v>1.3766344163652633E-2</v>
      </c>
      <c r="Q3232" s="183">
        <f>IFERROR(_xll.qlIndexFixing(ONIndex1Y,I3232,TRUE,_xll.ohTrigger(RecalcTrigger,Trigger1Y)),NA())</f>
        <v>1.3782371282884398E-2</v>
      </c>
    </row>
    <row r="3233" spans="2:17" x14ac:dyDescent="0.2">
      <c r="B3233" s="39" t="s">
        <v>42</v>
      </c>
      <c r="D3233" s="42">
        <f>_xll.qlCalendarAdvance(Calendar,$D3232,B3233,"f",FALSE)</f>
        <v>62053</v>
      </c>
      <c r="E3233" s="177">
        <f>_xll.qlInterestRateIndexValueDate(IndexON,D3233)</f>
        <v>62053</v>
      </c>
      <c r="F3233" s="193">
        <f>IFERROR(_xll.qlIndexFixing(IndexON,D3233,TRUE,_xll.ohTrigger(RecalcTrigger,TriggerON)),NA())</f>
        <v>1.3272868511871039E-2</v>
      </c>
      <c r="H3233" s="42">
        <f>_xll.qlCalendarAdvance(Calendar,$H3232,B3233,"f",FALSE)</f>
        <v>62053</v>
      </c>
      <c r="I3233" s="177">
        <f>_xll.qlInterestRateIndexValueDate(Index1M,$H3233)</f>
        <v>62057</v>
      </c>
      <c r="J3233" s="182">
        <f>IFERROR(_xll.qlIndexFixing(Index1M,$H3233,TRUE,_xll.ohTrigger(RecalcTrigger,Trigger1M)),NA())</f>
        <v>1.3198626212098108E-2</v>
      </c>
      <c r="K3233" s="44">
        <f>IFERROR(_xll.qlIndexFixing(Index3M,H3233,TRUE,_xll.ohTrigger(RecalcTrigger,Trigger3M)),NA())</f>
        <v>1.3552633256869222E-2</v>
      </c>
      <c r="L3233" s="44">
        <f>IFERROR(_xll.qlIndexFixing(Index6M,$H3233,TRUE,_xll.ohTrigger(RecalcTrigger,Trigger6M)),NA())</f>
        <v>1.3959563982871412E-2</v>
      </c>
      <c r="M3233" s="183">
        <f>IFERROR(_xll.qlIndexFixing(Index1Y,$H3233,TRUE,_xll.ohTrigger(RecalcTrigger,Trigger1Y)),NA())</f>
        <v>1.400321986739513E-2</v>
      </c>
      <c r="N3233" s="182">
        <f>IFERROR(_xll.qlIndexFixing(ONIndex1M,I3233,TRUE,_xll.ohTrigger(RecalcTrigger,Trigger1M)),NA())</f>
        <v>1.3181892805143036E-2</v>
      </c>
      <c r="O3233" s="44">
        <f>IFERROR(_xll.qlIndexFixing(ONIndex3M,I3233,TRUE,_xll.ohTrigger(RecalcTrigger,Trigger3M)),NA())</f>
        <v>1.349821135921303E-2</v>
      </c>
      <c r="P3233" s="44">
        <f>IFERROR(_xll.qlIndexFixing(ONIndex6M,I3233,TRUE,_xll.ohTrigger(RecalcTrigger,Trigger6M)),NA())</f>
        <v>1.3777237275984788E-2</v>
      </c>
      <c r="Q3233" s="183">
        <f>IFERROR(_xll.qlIndexFixing(ONIndex1Y,I3233,TRUE,_xll.ohTrigger(RecalcTrigger,Trigger1Y)),NA())</f>
        <v>1.3787192017256089E-2</v>
      </c>
    </row>
    <row r="3234" spans="2:17" x14ac:dyDescent="0.2">
      <c r="B3234" s="39" t="s">
        <v>42</v>
      </c>
      <c r="D3234" s="42">
        <f>_xll.qlCalendarAdvance(Calendar,$D3233,B3234,"f",FALSE)</f>
        <v>62060</v>
      </c>
      <c r="E3234" s="177">
        <f>_xll.qlInterestRateIndexValueDate(IndexON,D3234)</f>
        <v>62060</v>
      </c>
      <c r="F3234" s="193">
        <f>IFERROR(_xll.qlIndexFixing(IndexON,D3234,TRUE,_xll.ohTrigger(RecalcTrigger,TriggerON)),NA())</f>
        <v>1.3276614188999503E-2</v>
      </c>
      <c r="H3234" s="42">
        <f>_xll.qlCalendarAdvance(Calendar,$H3233,B3234,"f",FALSE)</f>
        <v>62060</v>
      </c>
      <c r="I3234" s="177">
        <f>_xll.qlInterestRateIndexValueDate(Index1M,$H3234)</f>
        <v>62064</v>
      </c>
      <c r="J3234" s="182">
        <f>IFERROR(_xll.qlIndexFixing(Index1M,$H3234,TRUE,_xll.ohTrigger(RecalcTrigger,Trigger1M)),NA())</f>
        <v>1.3202827212192193E-2</v>
      </c>
      <c r="K3234" s="44">
        <f>IFERROR(_xll.qlIndexFixing(Index3M,H3234,TRUE,_xll.ohTrigger(RecalcTrigger,Trigger3M)),NA())</f>
        <v>1.355703802989673E-2</v>
      </c>
      <c r="L3234" s="44">
        <f>IFERROR(_xll.qlIndexFixing(Index6M,$H3234,TRUE,_xll.ohTrigger(RecalcTrigger,Trigger6M)),NA())</f>
        <v>1.3970032703252096E-2</v>
      </c>
      <c r="M3234" s="183">
        <f>IFERROR(_xll.qlIndexFixing(Index1Y,$H3234,TRUE,_xll.ohTrigger(RecalcTrigger,Trigger1Y)),NA())</f>
        <v>1.400774124724713E-2</v>
      </c>
      <c r="N3234" s="182">
        <f>IFERROR(_xll.qlIndexFixing(ONIndex1M,I3234,TRUE,_xll.ohTrigger(RecalcTrigger,Trigger1M)),NA())</f>
        <v>1.3186694292510737E-2</v>
      </c>
      <c r="O3234" s="44">
        <f>IFERROR(_xll.qlIndexFixing(ONIndex3M,I3234,TRUE,_xll.ohTrigger(RecalcTrigger,Trigger3M)),NA())</f>
        <v>1.3503290814549374E-2</v>
      </c>
      <c r="P3234" s="44">
        <f>IFERROR(_xll.qlIndexFixing(ONIndex6M,I3234,TRUE,_xll.ohTrigger(RecalcTrigger,Trigger6M)),NA())</f>
        <v>1.3788094502142911E-2</v>
      </c>
      <c r="Q3234" s="183">
        <f>IFERROR(_xll.qlIndexFixing(ONIndex1Y,I3234,TRUE,_xll.ohTrigger(RecalcTrigger,Trigger1Y)),NA())</f>
        <v>1.3791999650347719E-2</v>
      </c>
    </row>
    <row r="3235" spans="2:17" x14ac:dyDescent="0.2">
      <c r="B3235" s="39" t="s">
        <v>42</v>
      </c>
      <c r="D3235" s="42">
        <f>_xll.qlCalendarAdvance(Calendar,$D3234,B3235,"f",FALSE)</f>
        <v>62067</v>
      </c>
      <c r="E3235" s="177">
        <f>_xll.qlInterestRateIndexValueDate(IndexON,D3235)</f>
        <v>62067</v>
      </c>
      <c r="F3235" s="193">
        <f>IFERROR(_xll.qlIndexFixing(IndexON,D3235,TRUE,_xll.ohTrigger(RecalcTrigger,TriggerON)),NA())</f>
        <v>1.3280350510411765E-2</v>
      </c>
      <c r="H3235" s="42">
        <f>_xll.qlCalendarAdvance(Calendar,$H3234,B3235,"f",FALSE)</f>
        <v>62067</v>
      </c>
      <c r="I3235" s="177">
        <f>_xll.qlInterestRateIndexValueDate(Index1M,$H3235)</f>
        <v>62071</v>
      </c>
      <c r="J3235" s="182">
        <f>IFERROR(_xll.qlIndexFixing(Index1M,$H3235,TRUE,_xll.ohTrigger(RecalcTrigger,Trigger1M)),NA())</f>
        <v>1.3207599459450206E-2</v>
      </c>
      <c r="K3235" s="44">
        <f>IFERROR(_xll.qlIndexFixing(Index3M,H3235,TRUE,_xll.ohTrigger(RecalcTrigger,Trigger3M)),NA())</f>
        <v>1.3562041160115418E-2</v>
      </c>
      <c r="L3235" s="44">
        <f>IFERROR(_xll.qlIndexFixing(Index6M,$H3235,TRUE,_xll.ohTrigger(RecalcTrigger,Trigger6M)),NA())</f>
        <v>1.398046440434229E-2</v>
      </c>
      <c r="M3235" s="183">
        <f>IFERROR(_xll.qlIndexFixing(Index1Y,$H3235,TRUE,_xll.ohTrigger(RecalcTrigger,Trigger1Y)),NA())</f>
        <v>1.4012248619390381E-2</v>
      </c>
      <c r="N3235" s="182">
        <f>IFERROR(_xll.qlIndexFixing(ONIndex1M,I3235,TRUE,_xll.ohTrigger(RecalcTrigger,Trigger1M)),NA())</f>
        <v>1.3191483740389032E-2</v>
      </c>
      <c r="O3235" s="44">
        <f>IFERROR(_xll.qlIndexFixing(ONIndex3M,I3235,TRUE,_xll.ohTrigger(RecalcTrigger,Trigger3M)),NA())</f>
        <v>1.3508357327438603E-2</v>
      </c>
      <c r="P3235" s="44">
        <f>IFERROR(_xll.qlIndexFixing(ONIndex6M,I3235,TRUE,_xll.ohTrigger(RecalcTrigger,Trigger6M)),NA())</f>
        <v>1.3798915774181353E-2</v>
      </c>
      <c r="Q3235" s="183">
        <f>IFERROR(_xll.qlIndexFixing(ONIndex1Y,I3235,TRUE,_xll.ohTrigger(RecalcTrigger,Trigger1Y)),NA())</f>
        <v>1.3796794154901093E-2</v>
      </c>
    </row>
    <row r="3236" spans="2:17" x14ac:dyDescent="0.2">
      <c r="B3236" s="39" t="s">
        <v>42</v>
      </c>
      <c r="D3236" s="42">
        <f>_xll.qlCalendarAdvance(Calendar,$D3235,B3236,"f",FALSE)</f>
        <v>62074</v>
      </c>
      <c r="E3236" s="177">
        <f>_xll.qlInterestRateIndexValueDate(IndexON,D3236)</f>
        <v>62074</v>
      </c>
      <c r="F3236" s="193">
        <f>IFERROR(_xll.qlIndexFixing(IndexON,D3236,TRUE,_xll.ohTrigger(RecalcTrigger,TriggerON)),NA())</f>
        <v>1.3284077456683363E-2</v>
      </c>
      <c r="H3236" s="42">
        <f>_xll.qlCalendarAdvance(Calendar,$H3235,B3236,"f",FALSE)</f>
        <v>62074</v>
      </c>
      <c r="I3236" s="177">
        <f>_xll.qlInterestRateIndexValueDate(Index1M,$H3236)</f>
        <v>62078</v>
      </c>
      <c r="J3236" s="182">
        <f>IFERROR(_xll.qlIndexFixing(Index1M,$H3236,TRUE,_xll.ohTrigger(RecalcTrigger,Trigger1M)),NA())</f>
        <v>1.3212359583982168E-2</v>
      </c>
      <c r="K3236" s="44">
        <f>IFERROR(_xll.qlIndexFixing(Index3M,H3236,TRUE,_xll.ohTrigger(RecalcTrigger,Trigger3M)),NA())</f>
        <v>1.3567031116945572E-2</v>
      </c>
      <c r="L3236" s="44">
        <f>IFERROR(_xll.qlIndexFixing(Index6M,$H3236,TRUE,_xll.ohTrigger(RecalcTrigger,Trigger6M)),NA())</f>
        <v>1.3990859016984127E-2</v>
      </c>
      <c r="M3236" s="183">
        <f>IFERROR(_xll.qlIndexFixing(Index1Y,$H3236,TRUE,_xll.ohTrigger(RecalcTrigger,Trigger1Y)),NA())</f>
        <v>1.4016741955889313E-2</v>
      </c>
      <c r="N3236" s="182">
        <f>IFERROR(_xll.qlIndexFixing(ONIndex1M,I3236,TRUE,_xll.ohTrigger(RecalcTrigger,Trigger1M)),NA())</f>
        <v>1.3196261123677999E-2</v>
      </c>
      <c r="O3236" s="44">
        <f>IFERROR(_xll.qlIndexFixing(ONIndex3M,I3236,TRUE,_xll.ohTrigger(RecalcTrigger,Trigger3M)),NA())</f>
        <v>1.3513410870942266E-2</v>
      </c>
      <c r="P3236" s="44">
        <f>IFERROR(_xll.qlIndexFixing(ONIndex6M,I3236,TRUE,_xll.ohTrigger(RecalcTrigger,Trigger6M)),NA())</f>
        <v>1.3809701023674847E-2</v>
      </c>
      <c r="Q3236" s="183">
        <f>IFERROR(_xll.qlIndexFixing(ONIndex1Y,I3236,TRUE,_xll.ohTrigger(RecalcTrigger,Trigger1Y)),NA())</f>
        <v>1.3801575503258334E-2</v>
      </c>
    </row>
    <row r="3237" spans="2:17" x14ac:dyDescent="0.2">
      <c r="B3237" s="39" t="s">
        <v>42</v>
      </c>
      <c r="D3237" s="42">
        <f>_xll.qlCalendarAdvance(Calendar,$D3236,B3237,"f",FALSE)</f>
        <v>62081</v>
      </c>
      <c r="E3237" s="177">
        <f>_xll.qlInterestRateIndexValueDate(IndexON,D3237)</f>
        <v>62081</v>
      </c>
      <c r="F3237" s="193">
        <f>IFERROR(_xll.qlIndexFixing(IndexON,D3237,TRUE,_xll.ohTrigger(RecalcTrigger,TriggerON)),NA())</f>
        <v>1.3287795008150027E-2</v>
      </c>
      <c r="H3237" s="42">
        <f>_xll.qlCalendarAdvance(Calendar,$H3236,B3237,"f",FALSE)</f>
        <v>62081</v>
      </c>
      <c r="I3237" s="177">
        <f>_xll.qlInterestRateIndexValueDate(Index1M,$H3237)</f>
        <v>62085</v>
      </c>
      <c r="J3237" s="182">
        <f>IFERROR(_xll.qlIndexFixing(Index1M,$H3237,TRUE,_xll.ohTrigger(RecalcTrigger,Trigger1M)),NA())</f>
        <v>1.3217107560667532E-2</v>
      </c>
      <c r="K3237" s="44">
        <f>IFERROR(_xll.qlIndexFixing(Index3M,H3237,TRUE,_xll.ohTrigger(RecalcTrigger,Trigger3M)),NA())</f>
        <v>1.3572007873279206E-2</v>
      </c>
      <c r="L3237" s="44">
        <f>IFERROR(_xll.qlIndexFixing(Index6M,$H3237,TRUE,_xll.ohTrigger(RecalcTrigger,Trigger6M)),NA())</f>
        <v>1.4001216472022376E-2</v>
      </c>
      <c r="M3237" s="183">
        <f>IFERROR(_xll.qlIndexFixing(Index1Y,$H3237,TRUE,_xll.ohTrigger(RecalcTrigger,Trigger1Y)),NA())</f>
        <v>1.4021221228809671E-2</v>
      </c>
      <c r="N3237" s="182">
        <f>IFERROR(_xll.qlIndexFixing(ONIndex1M,I3237,TRUE,_xll.ohTrigger(RecalcTrigger,Trigger1M)),NA())</f>
        <v>1.3203549126679093E-2</v>
      </c>
      <c r="O3237" s="44">
        <f>IFERROR(_xll.qlIndexFixing(ONIndex3M,I3237,TRUE,_xll.ohTrigger(RecalcTrigger,Trigger3M)),NA())</f>
        <v>1.3521115381731619E-2</v>
      </c>
      <c r="P3237" s="44">
        <f>IFERROR(_xll.qlIndexFixing(ONIndex6M,I3237,TRUE,_xll.ohTrigger(RecalcTrigger,Trigger6M)),NA())</f>
        <v>1.3825576582648935E-2</v>
      </c>
      <c r="Q3237" s="183">
        <f>IFERROR(_xll.qlIndexFixing(ONIndex1Y,I3237,TRUE,_xll.ohTrigger(RecalcTrigger,Trigger1Y)),NA())</f>
        <v>1.3808912684973862E-2</v>
      </c>
    </row>
    <row r="3238" spans="2:17" x14ac:dyDescent="0.2">
      <c r="B3238" s="39" t="s">
        <v>42</v>
      </c>
      <c r="D3238" s="42">
        <f>_xll.qlCalendarAdvance(Calendar,$D3237,B3238,"f",FALSE)</f>
        <v>62089</v>
      </c>
      <c r="E3238" s="177">
        <f>_xll.qlInterestRateIndexValueDate(IndexON,D3238)</f>
        <v>62089</v>
      </c>
      <c r="F3238" s="193">
        <f>IFERROR(_xll.qlIndexFixing(IndexON,D3238,TRUE,_xll.ohTrigger(RecalcTrigger,TriggerON)),NA())</f>
        <v>1.3293051634777342E-2</v>
      </c>
      <c r="H3238" s="42">
        <f>_xll.qlCalendarAdvance(Calendar,$H3237,B3238,"f",FALSE)</f>
        <v>62089</v>
      </c>
      <c r="I3238" s="177">
        <f>_xll.qlInterestRateIndexValueDate(Index1M,$H3238)</f>
        <v>62093</v>
      </c>
      <c r="J3238" s="182">
        <f>IFERROR(_xll.qlIndexFixing(Index1M,$H3238,TRUE,_xll.ohTrigger(RecalcTrigger,Trigger1M)),NA())</f>
        <v>1.3222518912583773E-2</v>
      </c>
      <c r="K3238" s="44">
        <f>IFERROR(_xll.qlIndexFixing(Index3M,H3238,TRUE,_xll.ohTrigger(RecalcTrigger,Trigger3M)),NA())</f>
        <v>1.3574640520741015E-2</v>
      </c>
      <c r="L3238" s="44">
        <f>IFERROR(_xll.qlIndexFixing(Index6M,$H3238,TRUE,_xll.ohTrigger(RecalcTrigger,Trigger6M)),NA())</f>
        <v>1.401201190840614E-2</v>
      </c>
      <c r="M3238" s="183">
        <f>IFERROR(_xll.qlIndexFixing(Index1Y,$H3238,TRUE,_xll.ohTrigger(RecalcTrigger,Trigger1Y)),NA())</f>
        <v>1.4026323141317918E-2</v>
      </c>
      <c r="N3238" s="182">
        <f>IFERROR(_xll.qlIndexFixing(ONIndex1M,I3238,TRUE,_xll.ohTrigger(RecalcTrigger,Trigger1M)),NA())</f>
        <v>1.3208297453637385E-2</v>
      </c>
      <c r="O3238" s="44">
        <f>IFERROR(_xll.qlIndexFixing(ONIndex3M,I3238,TRUE,_xll.ohTrigger(RecalcTrigger,Trigger3M)),NA())</f>
        <v>1.3526137692938534E-2</v>
      </c>
      <c r="P3238" s="44">
        <f>IFERROR(_xll.qlIndexFixing(ONIndex6M,I3238,TRUE,_xll.ohTrigger(RecalcTrigger,Trigger6M)),NA())</f>
        <v>1.3836274887237821E-2</v>
      </c>
      <c r="Q3238" s="183">
        <f>IFERROR(_xll.qlIndexFixing(ONIndex1Y,I3238,TRUE,_xll.ohTrigger(RecalcTrigger,Trigger1Y)),NA())</f>
        <v>1.3813662333541643E-2</v>
      </c>
    </row>
    <row r="3239" spans="2:17" x14ac:dyDescent="0.2">
      <c r="B3239" s="39" t="s">
        <v>42</v>
      </c>
      <c r="D3239" s="42">
        <f>_xll.qlCalendarAdvance(Calendar,$D3238,B3239,"f",FALSE)</f>
        <v>62096</v>
      </c>
      <c r="E3239" s="177">
        <f>_xll.qlInterestRateIndexValueDate(IndexON,D3239)</f>
        <v>62096</v>
      </c>
      <c r="F3239" s="193">
        <f>IFERROR(_xll.qlIndexFixing(IndexON,D3239,TRUE,_xll.ohTrigger(RecalcTrigger,TriggerON)),NA())</f>
        <v>1.3296747912114881E-2</v>
      </c>
      <c r="H3239" s="42">
        <f>_xll.qlCalendarAdvance(Calendar,$H3238,B3239,"f",FALSE)</f>
        <v>62096</v>
      </c>
      <c r="I3239" s="177">
        <f>_xll.qlInterestRateIndexValueDate(Index1M,$H3239)</f>
        <v>62100</v>
      </c>
      <c r="J3239" s="182">
        <f>IFERROR(_xll.qlIndexFixing(Index1M,$H3239,TRUE,_xll.ohTrigger(RecalcTrigger,Trigger1M)),NA())</f>
        <v>1.3227240773537624E-2</v>
      </c>
      <c r="K3239" s="44">
        <f>IFERROR(_xll.qlIndexFixing(Index3M,H3239,TRUE,_xll.ohTrigger(RecalcTrigger,Trigger3M)),NA())</f>
        <v>1.3582020880725132E-2</v>
      </c>
      <c r="L3239" s="44">
        <f>IFERROR(_xll.qlIndexFixing(Index6M,$H3239,TRUE,_xll.ohTrigger(RecalcTrigger,Trigger6M)),NA())</f>
        <v>1.4022291796494314E-2</v>
      </c>
      <c r="M3239" s="183">
        <f>IFERROR(_xll.qlIndexFixing(Index1Y,$H3239,TRUE,_xll.ohTrigger(RecalcTrigger,Trigger1Y)),NA())</f>
        <v>1.4030772183932783E-2</v>
      </c>
      <c r="N3239" s="182">
        <f>IFERROR(_xll.qlIndexFixing(ONIndex1M,I3239,TRUE,_xll.ohTrigger(RecalcTrigger,Trigger1M)),NA())</f>
        <v>1.3211196932907399E-2</v>
      </c>
      <c r="O3239" s="44">
        <f>IFERROR(_xll.qlIndexFixing(ONIndex3M,I3239,TRUE,_xll.ohTrigger(RecalcTrigger,Trigger3M)),NA())</f>
        <v>1.3529208701665851E-2</v>
      </c>
      <c r="P3239" s="44">
        <f>IFERROR(_xll.qlIndexFixing(ONIndex6M,I3239,TRUE,_xll.ohTrigger(RecalcTrigger,Trigger6M)),NA())</f>
        <v>1.3843362249161828E-2</v>
      </c>
      <c r="Q3239" s="183">
        <f>IFERROR(_xll.qlIndexFixing(ONIndex1Y,I3239,TRUE,_xll.ohTrigger(RecalcTrigger,Trigger1Y)),NA())</f>
        <v>1.3816516645022148E-2</v>
      </c>
    </row>
    <row r="3240" spans="2:17" x14ac:dyDescent="0.2">
      <c r="B3240" s="39" t="s">
        <v>42</v>
      </c>
      <c r="D3240" s="42">
        <f>_xll.qlCalendarAdvance(Calendar,$D3239,B3240,"f",FALSE)</f>
        <v>62103</v>
      </c>
      <c r="E3240" s="177">
        <f>_xll.qlInterestRateIndexValueDate(IndexON,D3240)</f>
        <v>62103</v>
      </c>
      <c r="F3240" s="193">
        <f>IFERROR(_xll.qlIndexFixing(IndexON,D3240,TRUE,_xll.ohTrigger(RecalcTrigger,TriggerON)),NA())</f>
        <v>1.330043472995257E-2</v>
      </c>
      <c r="H3240" s="42">
        <f>_xll.qlCalendarAdvance(Calendar,$H3239,B3240,"f",FALSE)</f>
        <v>62103</v>
      </c>
      <c r="I3240" s="177">
        <f>_xll.qlInterestRateIndexValueDate(Index1M,$H3240)</f>
        <v>62107</v>
      </c>
      <c r="J3240" s="182">
        <f>IFERROR(_xll.qlIndexFixing(Index1M,$H3240,TRUE,_xll.ohTrigger(RecalcTrigger,Trigger1M)),NA())</f>
        <v>1.3231950407660314E-2</v>
      </c>
      <c r="K3240" s="44">
        <f>IFERROR(_xll.qlIndexFixing(Index3M,H3240,TRUE,_xll.ohTrigger(RecalcTrigger,Trigger3M)),NA())</f>
        <v>1.3586956741387546E-2</v>
      </c>
      <c r="L3240" s="44">
        <f>IFERROR(_xll.qlIndexFixing(Index6M,$H3240,TRUE,_xll.ohTrigger(RecalcTrigger,Trigger6M)),NA())</f>
        <v>1.4032534315736792E-2</v>
      </c>
      <c r="M3240" s="183">
        <f>IFERROR(_xll.qlIndexFixing(Index1Y,$H3240,TRUE,_xll.ohTrigger(RecalcTrigger,Trigger1Y)),NA())</f>
        <v>1.4035207075174534E-2</v>
      </c>
      <c r="N3240" s="182">
        <f>IFERROR(_xll.qlIndexFixing(ONIndex1M,I3240,TRUE,_xll.ohTrigger(RecalcTrigger,Trigger1M)),NA())</f>
        <v>1.3215924066551921E-2</v>
      </c>
      <c r="O3240" s="44">
        <f>IFERROR(_xll.qlIndexFixing(ONIndex3M,I3240,TRUE,_xll.ohTrigger(RecalcTrigger,Trigger3M)),NA())</f>
        <v>1.3534208227419242E-2</v>
      </c>
      <c r="P3240" s="44">
        <f>IFERROR(_xll.qlIndexFixing(ONIndex6M,I3240,TRUE,_xll.ohTrigger(RecalcTrigger,Trigger6M)),NA())</f>
        <v>1.3853997537651708E-2</v>
      </c>
      <c r="Q3240" s="183">
        <f>IFERROR(_xll.qlIndexFixing(ONIndex1Y,I3240,TRUE,_xll.ohTrigger(RecalcTrigger,Trigger1Y)),NA())</f>
        <v>1.3821243198730571E-2</v>
      </c>
    </row>
    <row r="3241" spans="2:17" x14ac:dyDescent="0.2">
      <c r="B3241" s="39" t="s">
        <v>42</v>
      </c>
      <c r="D3241" s="42">
        <f>_xll.qlCalendarAdvance(Calendar,$D3240,B3241,"f",FALSE)</f>
        <v>62110</v>
      </c>
      <c r="E3241" s="177">
        <f>_xll.qlInterestRateIndexValueDate(IndexON,D3241)</f>
        <v>62110</v>
      </c>
      <c r="F3241" s="193">
        <f>IFERROR(_xll.qlIndexFixing(IndexON,D3241,TRUE,_xll.ohTrigger(RecalcTrigger,TriggerON)),NA())</f>
        <v>1.3304112068706075E-2</v>
      </c>
      <c r="H3241" s="42">
        <f>_xll.qlCalendarAdvance(Calendar,$H3240,B3241,"f",FALSE)</f>
        <v>62110</v>
      </c>
      <c r="I3241" s="177">
        <f>_xll.qlInterestRateIndexValueDate(Index1M,$H3241)</f>
        <v>62114</v>
      </c>
      <c r="J3241" s="182">
        <f>IFERROR(_xll.qlIndexFixing(Index1M,$H3241,TRUE,_xll.ohTrigger(RecalcTrigger,Trigger1M)),NA())</f>
        <v>1.3236647789818401E-2</v>
      </c>
      <c r="K3241" s="44">
        <f>IFERROR(_xll.qlIndexFixing(Index3M,H3241,TRUE,_xll.ohTrigger(RecalcTrigger,Trigger3M)),NA())</f>
        <v>1.3591879291606546E-2</v>
      </c>
      <c r="L3241" s="44">
        <f>IFERROR(_xll.qlIndexFixing(Index6M,$H3241,TRUE,_xll.ohTrigger(RecalcTrigger,Trigger6M)),NA())</f>
        <v>1.4042739396987998E-2</v>
      </c>
      <c r="M3241" s="183">
        <f>IFERROR(_xll.qlIndexFixing(Index1Y,$H3241,TRUE,_xll.ohTrigger(RecalcTrigger,Trigger1Y)),NA())</f>
        <v>1.4039627787109134E-2</v>
      </c>
      <c r="N3241" s="182">
        <f>IFERROR(_xll.qlIndexFixing(ONIndex1M,I3241,TRUE,_xll.ohTrigger(RecalcTrigger,Trigger1M)),NA())</f>
        <v>1.3220639006510382E-2</v>
      </c>
      <c r="O3241" s="44">
        <f>IFERROR(_xll.qlIndexFixing(ONIndex3M,I3241,TRUE,_xll.ohTrigger(RecalcTrigger,Trigger3M)),NA())</f>
        <v>1.3539194645177943E-2</v>
      </c>
      <c r="P3241" s="44">
        <f>IFERROR(_xll.qlIndexFixing(ONIndex6M,I3241,TRUE,_xll.ohTrigger(RecalcTrigger,Trigger6M)),NA())</f>
        <v>1.3864596453396771E-2</v>
      </c>
      <c r="Q3241" s="183">
        <f>IFERROR(_xll.qlIndexFixing(ONIndex1Y,I3241,TRUE,_xll.ohTrigger(RecalcTrigger,Trigger1Y)),NA())</f>
        <v>1.3825956455715271E-2</v>
      </c>
    </row>
    <row r="3242" spans="2:17" x14ac:dyDescent="0.2">
      <c r="B3242" s="39" t="s">
        <v>42</v>
      </c>
      <c r="D3242" s="42">
        <f>_xll.qlCalendarAdvance(Calendar,$D3241,B3242,"f",FALSE)</f>
        <v>62117</v>
      </c>
      <c r="E3242" s="177">
        <f>_xll.qlInterestRateIndexValueDate(IndexON,D3242)</f>
        <v>62117</v>
      </c>
      <c r="F3242" s="193">
        <f>IFERROR(_xll.qlIndexFixing(IndexON,D3242,TRUE,_xll.ohTrigger(RecalcTrigger,TriggerON)),NA())</f>
        <v>1.3307779908897643E-2</v>
      </c>
      <c r="H3242" s="42">
        <f>_xll.qlCalendarAdvance(Calendar,$H3241,B3242,"f",FALSE)</f>
        <v>62117</v>
      </c>
      <c r="I3242" s="177">
        <f>_xll.qlInterestRateIndexValueDate(Index1M,$H3242)</f>
        <v>62121</v>
      </c>
      <c r="J3242" s="182">
        <f>IFERROR(_xll.qlIndexFixing(Index1M,$H3242,TRUE,_xll.ohTrigger(RecalcTrigger,Trigger1M)),NA())</f>
        <v>1.3241332894881016E-2</v>
      </c>
      <c r="K3242" s="44">
        <f>IFERROR(_xll.qlIndexFixing(Index3M,H3242,TRUE,_xll.ohTrigger(RecalcTrigger,Trigger3M)),NA())</f>
        <v>1.3596788504274038E-2</v>
      </c>
      <c r="L3242" s="44">
        <f>IFERROR(_xll.qlIndexFixing(Index6M,$H3242,TRUE,_xll.ohTrigger(RecalcTrigger,Trigger6M)),NA())</f>
        <v>1.4052906971100594E-2</v>
      </c>
      <c r="M3242" s="183">
        <f>IFERROR(_xll.qlIndexFixing(Index1Y,$H3242,TRUE,_xll.ohTrigger(RecalcTrigger,Trigger1Y)),NA())</f>
        <v>1.4044034291802102E-2</v>
      </c>
      <c r="N3242" s="182">
        <f>IFERROR(_xll.qlIndexFixing(ONIndex1M,I3242,TRUE,_xll.ohTrigger(RecalcTrigger,Trigger1M)),NA())</f>
        <v>1.3225341727602924E-2</v>
      </c>
      <c r="O3242" s="44">
        <f>IFERROR(_xll.qlIndexFixing(ONIndex3M,I3242,TRUE,_xll.ohTrigger(RecalcTrigger,Trigger3M)),NA())</f>
        <v>1.3544167927763695E-2</v>
      </c>
      <c r="P3242" s="44">
        <f>IFERROR(_xll.qlIndexFixing(ONIndex6M,I3242,TRUE,_xll.ohTrigger(RecalcTrigger,Trigger6M)),NA())</f>
        <v>1.3875158928691178E-2</v>
      </c>
      <c r="Q3242" s="183">
        <f>IFERROR(_xll.qlIndexFixing(ONIndex1Y,I3242,TRUE,_xll.ohTrigger(RecalcTrigger,Trigger1Y)),NA())</f>
        <v>1.3830656388638118E-2</v>
      </c>
    </row>
    <row r="3243" spans="2:17" x14ac:dyDescent="0.2">
      <c r="B3243" s="39" t="s">
        <v>42</v>
      </c>
      <c r="D3243" s="42">
        <f>_xll.qlCalendarAdvance(Calendar,$D3242,B3243,"f",FALSE)</f>
        <v>62124</v>
      </c>
      <c r="E3243" s="177">
        <f>_xll.qlInterestRateIndexValueDate(IndexON,D3243)</f>
        <v>62124</v>
      </c>
      <c r="F3243" s="193">
        <f>IFERROR(_xll.qlIndexFixing(IndexON,D3243,TRUE,_xll.ohTrigger(RecalcTrigger,TriggerON)),NA())</f>
        <v>1.3311438230916295E-2</v>
      </c>
      <c r="H3243" s="42">
        <f>_xll.qlCalendarAdvance(Calendar,$H3242,B3243,"f",FALSE)</f>
        <v>62124</v>
      </c>
      <c r="I3243" s="177">
        <f>_xll.qlInterestRateIndexValueDate(Index1M,$H3243)</f>
        <v>62128</v>
      </c>
      <c r="J3243" s="182">
        <f>IFERROR(_xll.qlIndexFixing(Index1M,$H3243,TRUE,_xll.ohTrigger(RecalcTrigger,Trigger1M)),NA())</f>
        <v>1.3244276619968394E-2</v>
      </c>
      <c r="K3243" s="44">
        <f>IFERROR(_xll.qlIndexFixing(Index3M,H3243,TRUE,_xll.ohTrigger(RecalcTrigger,Trigger3M)),NA())</f>
        <v>1.3601684352279264E-2</v>
      </c>
      <c r="L3243" s="44">
        <f>IFERROR(_xll.qlIndexFixing(Index6M,$H3243,TRUE,_xll.ohTrigger(RecalcTrigger,Trigger6M)),NA())</f>
        <v>1.4063036968929007E-2</v>
      </c>
      <c r="M3243" s="183">
        <f>IFERROR(_xll.qlIndexFixing(Index1Y,$H3243,TRUE,_xll.ohTrigger(RecalcTrigger,Trigger1Y)),NA())</f>
        <v>1.4048426561319841E-2</v>
      </c>
      <c r="N3243" s="182">
        <f>IFERROR(_xll.qlIndexFixing(ONIndex1M,I3243,TRUE,_xll.ohTrigger(RecalcTrigger,Trigger1M)),NA())</f>
        <v>1.3230032204809561E-2</v>
      </c>
      <c r="O3243" s="44">
        <f>IFERROR(_xll.qlIndexFixing(ONIndex3M,I3243,TRUE,_xll.ohTrigger(RecalcTrigger,Trigger3M)),NA())</f>
        <v>1.3549128048397918E-2</v>
      </c>
      <c r="P3243" s="44">
        <f>IFERROR(_xll.qlIndexFixing(ONIndex6M,I3243,TRUE,_xll.ohTrigger(RecalcTrigger,Trigger6M)),NA())</f>
        <v>1.3885684895029726E-2</v>
      </c>
      <c r="Q3243" s="183">
        <f>IFERROR(_xll.qlIndexFixing(ONIndex1Y,I3243,TRUE,_xll.ohTrigger(RecalcTrigger,Trigger1Y)),NA())</f>
        <v>1.383534297016098E-2</v>
      </c>
    </row>
    <row r="3244" spans="2:17" x14ac:dyDescent="0.2">
      <c r="B3244" s="39" t="s">
        <v>42</v>
      </c>
      <c r="D3244" s="42">
        <f>_xll.qlCalendarAdvance(Calendar,$D3243,B3244,"f",FALSE)</f>
        <v>62131</v>
      </c>
      <c r="E3244" s="177">
        <f>_xll.qlInterestRateIndexValueDate(IndexON,D3244)</f>
        <v>62131</v>
      </c>
      <c r="F3244" s="193">
        <f>IFERROR(_xll.qlIndexFixing(IndexON,D3244,TRUE,_xll.ohTrigger(RecalcTrigger,TriggerON)),NA())</f>
        <v>1.3315087015364213E-2</v>
      </c>
      <c r="H3244" s="42">
        <f>_xll.qlCalendarAdvance(Calendar,$H3243,B3244,"f",FALSE)</f>
        <v>62131</v>
      </c>
      <c r="I3244" s="177">
        <f>_xll.qlInterestRateIndexValueDate(Index1M,$H3244)</f>
        <v>62135</v>
      </c>
      <c r="J3244" s="182">
        <f>IFERROR(_xll.qlIndexFixing(Index1M,$H3244,TRUE,_xll.ohTrigger(RecalcTrigger,Trigger1M)),NA())</f>
        <v>1.3248939228467689E-2</v>
      </c>
      <c r="K3244" s="44">
        <f>IFERROR(_xll.qlIndexFixing(Index3M,H3244,TRUE,_xll.ohTrigger(RecalcTrigger,Trigger3M)),NA())</f>
        <v>1.3606566808514131E-2</v>
      </c>
      <c r="L3244" s="44">
        <f>IFERROR(_xll.qlIndexFixing(Index6M,$H3244,TRUE,_xll.ohTrigger(RecalcTrigger,Trigger6M)),NA())</f>
        <v>1.4073129321330313E-2</v>
      </c>
      <c r="M3244" s="183">
        <f>IFERROR(_xll.qlIndexFixing(Index1Y,$H3244,TRUE,_xll.ohTrigger(RecalcTrigger,Trigger1Y)),NA())</f>
        <v>1.4052804567727872E-2</v>
      </c>
      <c r="N3244" s="182">
        <f>IFERROR(_xll.qlIndexFixing(ONIndex1M,I3244,TRUE,_xll.ohTrigger(RecalcTrigger,Trigger1M)),NA())</f>
        <v>1.3234710413110307E-2</v>
      </c>
      <c r="O3244" s="44">
        <f>IFERROR(_xll.qlIndexFixing(ONIndex3M,I3244,TRUE,_xll.ohTrigger(RecalcTrigger,Trigger3M)),NA())</f>
        <v>1.3554074979902353E-2</v>
      </c>
      <c r="P3244" s="44">
        <f>IFERROR(_xll.qlIndexFixing(ONIndex6M,I3244,TRUE,_xll.ohTrigger(RecalcTrigger,Trigger6M)),NA())</f>
        <v>1.3896174284706575E-2</v>
      </c>
      <c r="Q3244" s="183">
        <f>IFERROR(_xll.qlIndexFixing(ONIndex1Y,I3244,TRUE,_xll.ohTrigger(RecalcTrigger,Trigger1Y)),NA())</f>
        <v>1.3840016172865788E-2</v>
      </c>
    </row>
    <row r="3245" spans="2:17" x14ac:dyDescent="0.2">
      <c r="B3245" s="39" t="s">
        <v>42</v>
      </c>
      <c r="D3245" s="42">
        <f>_xll.qlCalendarAdvance(Calendar,$D3244,B3245,"f",FALSE)</f>
        <v>62138</v>
      </c>
      <c r="E3245" s="177">
        <f>_xll.qlInterestRateIndexValueDate(IndexON,D3245)</f>
        <v>62138</v>
      </c>
      <c r="F3245" s="193">
        <f>IFERROR(_xll.qlIndexFixing(IndexON,D3245,TRUE,_xll.ohTrigger(RecalcTrigger,TriggerON)),NA())</f>
        <v>1.3318726242630419E-2</v>
      </c>
      <c r="H3245" s="42">
        <f>_xll.qlCalendarAdvance(Calendar,$H3244,B3245,"f",FALSE)</f>
        <v>62138</v>
      </c>
      <c r="I3245" s="177">
        <f>_xll.qlInterestRateIndexValueDate(Index1M,$H3245)</f>
        <v>62142</v>
      </c>
      <c r="J3245" s="182">
        <f>IFERROR(_xll.qlIndexFixing(Index1M,$H3245,TRUE,_xll.ohTrigger(RecalcTrigger,Trigger1M)),NA())</f>
        <v>1.3253589491045555E-2</v>
      </c>
      <c r="K3245" s="44">
        <f>IFERROR(_xll.qlIndexFixing(Index3M,H3245,TRUE,_xll.ohTrigger(RecalcTrigger,Trigger3M)),NA())</f>
        <v>1.3611435845868769E-2</v>
      </c>
      <c r="L3245" s="44">
        <f>IFERROR(_xll.qlIndexFixing(Index6M,$H3245,TRUE,_xll.ohTrigger(RecalcTrigger,Trigger6M)),NA())</f>
        <v>1.4083183959158497E-2</v>
      </c>
      <c r="M3245" s="183">
        <f>IFERROR(_xll.qlIndexFixing(Index1Y,$H3245,TRUE,_xll.ohTrigger(RecalcTrigger,Trigger1Y)),NA())</f>
        <v>1.4057168283092815E-2</v>
      </c>
      <c r="N3245" s="182">
        <f>IFERROR(_xll.qlIndexFixing(ONIndex1M,I3245,TRUE,_xll.ohTrigger(RecalcTrigger,Trigger1M)),NA())</f>
        <v>1.3239376327245367E-2</v>
      </c>
      <c r="O3245" s="44">
        <f>IFERROR(_xll.qlIndexFixing(ONIndex3M,I3245,TRUE,_xll.ohTrigger(RecalcTrigger,Trigger3M)),NA())</f>
        <v>1.3559008695418484E-2</v>
      </c>
      <c r="P3245" s="44">
        <f>IFERROR(_xll.qlIndexFixing(ONIndex6M,I3245,TRUE,_xll.ohTrigger(RecalcTrigger,Trigger6M)),NA())</f>
        <v>1.3906627029136587E-2</v>
      </c>
      <c r="Q3245" s="183">
        <f>IFERROR(_xll.qlIndexFixing(ONIndex1Y,I3245,TRUE,_xll.ohTrigger(RecalcTrigger,Trigger1Y)),NA())</f>
        <v>1.3844675969494347E-2</v>
      </c>
    </row>
    <row r="3246" spans="2:17" x14ac:dyDescent="0.2">
      <c r="B3246" s="39" t="s">
        <v>42</v>
      </c>
      <c r="D3246" s="42">
        <f>_xll.qlCalendarAdvance(Calendar,$D3245,B3246,"f",FALSE)</f>
        <v>62145</v>
      </c>
      <c r="E3246" s="177">
        <f>_xll.qlInterestRateIndexValueDate(IndexON,D3246)</f>
        <v>62145</v>
      </c>
      <c r="F3246" s="193">
        <f>IFERROR(_xll.qlIndexFixing(IndexON,D3246,TRUE,_xll.ohTrigger(RecalcTrigger,TriggerON)),NA())</f>
        <v>1.3322355893157223E-2</v>
      </c>
      <c r="H3246" s="42">
        <f>_xll.qlCalendarAdvance(Calendar,$H3245,B3246,"f",FALSE)</f>
        <v>62145</v>
      </c>
      <c r="I3246" s="177">
        <f>_xll.qlInterestRateIndexValueDate(Index1M,$H3246)</f>
        <v>62149</v>
      </c>
      <c r="J3246" s="182">
        <f>IFERROR(_xll.qlIndexFixing(Index1M,$H3246,TRUE,_xll.ohTrigger(RecalcTrigger,Trigger1M)),NA())</f>
        <v>1.3258227382579233E-2</v>
      </c>
      <c r="K3246" s="44">
        <f>IFERROR(_xll.qlIndexFixing(Index3M,H3246,TRUE,_xll.ohTrigger(RecalcTrigger,Trigger3M)),NA())</f>
        <v>1.3616291437233308E-2</v>
      </c>
      <c r="L3246" s="44">
        <f>IFERROR(_xll.qlIndexFixing(Index6M,$H3246,TRUE,_xll.ohTrigger(RecalcTrigger,Trigger6M)),NA())</f>
        <v>1.4093200813270635E-2</v>
      </c>
      <c r="M3246" s="183">
        <f>IFERROR(_xll.qlIndexFixing(Index1Y,$H3246,TRUE,_xll.ohTrigger(RecalcTrigger,Trigger1Y)),NA())</f>
        <v>1.406151767948041E-2</v>
      </c>
      <c r="N3246" s="182">
        <f>IFERROR(_xll.qlIndexFixing(ONIndex1M,I3246,TRUE,_xll.ohTrigger(RecalcTrigger,Trigger1M)),NA())</f>
        <v>1.3244029922274692E-2</v>
      </c>
      <c r="O3246" s="44">
        <f>IFERROR(_xll.qlIndexFixing(ONIndex3M,I3246,TRUE,_xll.ohTrigger(RecalcTrigger,Trigger3M)),NA())</f>
        <v>1.3563929168087796E-2</v>
      </c>
      <c r="P3246" s="44">
        <f>IFERROR(_xll.qlIndexFixing(ONIndex6M,I3246,TRUE,_xll.ohTrigger(RecalcTrigger,Trigger6M)),NA())</f>
        <v>1.3917043060533985E-2</v>
      </c>
      <c r="Q3246" s="183">
        <f>IFERROR(_xll.qlIndexFixing(ONIndex1Y,I3246,TRUE,_xll.ohTrigger(RecalcTrigger,Trigger1Y)),NA())</f>
        <v>1.3849322332708525E-2</v>
      </c>
    </row>
    <row r="3247" spans="2:17" x14ac:dyDescent="0.2">
      <c r="B3247" s="39" t="s">
        <v>42</v>
      </c>
      <c r="D3247" s="42">
        <f>_xll.qlCalendarAdvance(Calendar,$D3246,B3247,"f",FALSE)</f>
        <v>62152</v>
      </c>
      <c r="E3247" s="177">
        <f>_xll.qlInterestRateIndexValueDate(IndexON,D3247)</f>
        <v>62152</v>
      </c>
      <c r="F3247" s="193">
        <f>IFERROR(_xll.qlIndexFixing(IndexON,D3247,TRUE,_xll.ohTrigger(RecalcTrigger,TriggerON)),NA())</f>
        <v>1.3325975947466873E-2</v>
      </c>
      <c r="H3247" s="42">
        <f>_xll.qlCalendarAdvance(Calendar,$H3246,B3247,"f",FALSE)</f>
        <v>62152</v>
      </c>
      <c r="I3247" s="177">
        <f>_xll.qlInterestRateIndexValueDate(Index1M,$H3247)</f>
        <v>62156</v>
      </c>
      <c r="J3247" s="182">
        <f>IFERROR(_xll.qlIndexFixing(Index1M,$H3247,TRUE,_xll.ohTrigger(RecalcTrigger,Trigger1M)),NA())</f>
        <v>1.3264573384233355E-2</v>
      </c>
      <c r="K3247" s="44">
        <f>IFERROR(_xll.qlIndexFixing(Index3M,H3247,TRUE,_xll.ohTrigger(RecalcTrigger,Trigger3M)),NA())</f>
        <v>1.3622334860217425E-2</v>
      </c>
      <c r="L3247" s="44">
        <f>IFERROR(_xll.qlIndexFixing(Index6M,$H3247,TRUE,_xll.ohTrigger(RecalcTrigger,Trigger6M)),NA())</f>
        <v>1.4106104945503748E-2</v>
      </c>
      <c r="M3247" s="183">
        <f>IFERROR(_xll.qlIndexFixing(Index1Y,$H3247,TRUE,_xll.ohTrigger(RecalcTrigger,Trigger1Y)),NA())</f>
        <v>1.4065852728958154E-2</v>
      </c>
      <c r="N3247" s="182">
        <f>IFERROR(_xll.qlIndexFixing(ONIndex1M,I3247,TRUE,_xll.ohTrigger(RecalcTrigger,Trigger1M)),NA())</f>
        <v>1.3248671173098359E-2</v>
      </c>
      <c r="O3247" s="44">
        <f>IFERROR(_xll.qlIndexFixing(ONIndex3M,I3247,TRUE,_xll.ohTrigger(RecalcTrigger,Trigger3M)),NA())</f>
        <v>1.3568836370811965E-2</v>
      </c>
      <c r="P3247" s="44">
        <f>IFERROR(_xll.qlIndexFixing(ONIndex6M,I3247,TRUE,_xll.ohTrigger(RecalcTrigger,Trigger6M)),NA())</f>
        <v>1.3927422310873183E-2</v>
      </c>
      <c r="Q3247" s="183">
        <f>IFERROR(_xll.qlIndexFixing(ONIndex1Y,I3247,TRUE,_xll.ohTrigger(RecalcTrigger,Trigger1Y)),NA())</f>
        <v>1.3853955235010318E-2</v>
      </c>
    </row>
    <row r="3248" spans="2:17" x14ac:dyDescent="0.2">
      <c r="B3248" s="39" t="s">
        <v>42</v>
      </c>
      <c r="D3248" s="42">
        <f>_xll.qlCalendarAdvance(Calendar,$D3247,B3248,"f",FALSE)</f>
        <v>62159</v>
      </c>
      <c r="E3248" s="177">
        <f>_xll.qlInterestRateIndexValueDate(IndexON,D3248)</f>
        <v>62159</v>
      </c>
      <c r="F3248" s="193">
        <f>IFERROR(_xll.qlIndexFixing(IndexON,D3248,TRUE,_xll.ohTrigger(RecalcTrigger,TriggerON)),NA())</f>
        <v>1.3329586386028325E-2</v>
      </c>
      <c r="H3248" s="42">
        <f>_xll.qlCalendarAdvance(Calendar,$H3247,B3248,"f",FALSE)</f>
        <v>62159</v>
      </c>
      <c r="I3248" s="177">
        <f>_xll.qlInterestRateIndexValueDate(Index1M,$H3248)</f>
        <v>62163</v>
      </c>
      <c r="J3248" s="182">
        <f>IFERROR(_xll.qlIndexFixing(Index1M,$H3248,TRUE,_xll.ohTrigger(RecalcTrigger,Trigger1M)),NA())</f>
        <v>1.3269184298990461E-2</v>
      </c>
      <c r="K3248" s="44">
        <f>IFERROR(_xll.qlIndexFixing(Index3M,H3248,TRUE,_xll.ohTrigger(RecalcTrigger,Trigger3M)),NA())</f>
        <v>1.3627161903807481E-2</v>
      </c>
      <c r="L3248" s="44">
        <f>IFERROR(_xll.qlIndexFixing(Index6M,$H3248,TRUE,_xll.ohTrigger(RecalcTrigger,Trigger6M)),NA())</f>
        <v>1.4116038989498982E-2</v>
      </c>
      <c r="M3248" s="183">
        <f>IFERROR(_xll.qlIndexFixing(Index1Y,$H3248,TRUE,_xll.ohTrigger(RecalcTrigger,Trigger1Y)),NA())</f>
        <v>1.4070173403591351E-2</v>
      </c>
      <c r="N3248" s="182">
        <f>IFERROR(_xll.qlIndexFixing(ONIndex1M,I3248,TRUE,_xll.ohTrigger(RecalcTrigger,Trigger1M)),NA())</f>
        <v>1.325330005453651E-2</v>
      </c>
      <c r="O3248" s="44">
        <f>IFERROR(_xll.qlIndexFixing(ONIndex3M,I3248,TRUE,_xll.ohTrigger(RecalcTrigger,Trigger3M)),NA())</f>
        <v>1.3573730276572604E-2</v>
      </c>
      <c r="P3248" s="44">
        <f>IFERROR(_xll.qlIndexFixing(ONIndex6M,I3248,TRUE,_xll.ohTrigger(RecalcTrigger,Trigger6M)),NA())</f>
        <v>1.3937764711808853E-2</v>
      </c>
      <c r="Q3248" s="183">
        <f>IFERROR(_xll.qlIndexFixing(ONIndex1Y,I3248,TRUE,_xll.ohTrigger(RecalcTrigger,Trigger1Y)),NA())</f>
        <v>1.3858574649221467E-2</v>
      </c>
    </row>
    <row r="3249" spans="2:17" x14ac:dyDescent="0.2">
      <c r="B3249" s="39" t="s">
        <v>42</v>
      </c>
      <c r="D3249" s="42">
        <f>_xll.qlCalendarAdvance(Calendar,$D3248,B3249,"f",FALSE)</f>
        <v>62166</v>
      </c>
      <c r="E3249" s="177">
        <f>_xll.qlInterestRateIndexValueDate(IndexON,D3249)</f>
        <v>62166</v>
      </c>
      <c r="F3249" s="193">
        <f>IFERROR(_xll.qlIndexFixing(IndexON,D3249,TRUE,_xll.ohTrigger(RecalcTrigger,TriggerON)),NA())</f>
        <v>1.3333187189257245E-2</v>
      </c>
      <c r="H3249" s="42">
        <f>_xll.qlCalendarAdvance(Calendar,$H3248,B3249,"f",FALSE)</f>
        <v>62166</v>
      </c>
      <c r="I3249" s="177">
        <f>_xll.qlInterestRateIndexValueDate(Index1M,$H3249)</f>
        <v>62170</v>
      </c>
      <c r="J3249" s="182">
        <f>IFERROR(_xll.qlIndexFixing(Index1M,$H3249,TRUE,_xll.ohTrigger(RecalcTrigger,Trigger1M)),NA())</f>
        <v>1.3273782760741197E-2</v>
      </c>
      <c r="K3249" s="44">
        <f>IFERROR(_xll.qlIndexFixing(Index3M,H3249,TRUE,_xll.ohTrigger(RecalcTrigger,Trigger3M)),NA())</f>
        <v>1.3631975415314256E-2</v>
      </c>
      <c r="L3249" s="44">
        <f>IFERROR(_xll.qlIndexFixing(Index6M,$H3249,TRUE,_xll.ohTrigger(RecalcTrigger,Trigger6M)),NA())</f>
        <v>1.4125935023896138E-2</v>
      </c>
      <c r="M3249" s="183">
        <f>IFERROR(_xll.qlIndexFixing(Index1Y,$H3249,TRUE,_xll.ohTrigger(RecalcTrigger,Trigger1Y)),NA())</f>
        <v>1.4074479675447496E-2</v>
      </c>
      <c r="N3249" s="182">
        <f>IFERROR(_xll.qlIndexFixing(ONIndex1M,I3249,TRUE,_xll.ohTrigger(RecalcTrigger,Trigger1M)),NA())</f>
        <v>1.3257916541489223E-2</v>
      </c>
      <c r="O3249" s="44">
        <f>IFERROR(_xll.qlIndexFixing(ONIndex3M,I3249,TRUE,_xll.ohTrigger(RecalcTrigger,Trigger3M)),NA())</f>
        <v>1.3578610858431261E-2</v>
      </c>
      <c r="P3249" s="44">
        <f>IFERROR(_xll.qlIndexFixing(ONIndex6M,I3249,TRUE,_xll.ohTrigger(RecalcTrigger,Trigger6M)),NA())</f>
        <v>1.3948070195395346E-2</v>
      </c>
      <c r="Q3249" s="183">
        <f>IFERROR(_xll.qlIndexFixing(ONIndex1Y,I3249,TRUE,_xll.ohTrigger(RecalcTrigger,Trigger1Y)),NA())</f>
        <v>1.3863180547843967E-2</v>
      </c>
    </row>
    <row r="3250" spans="2:17" x14ac:dyDescent="0.2">
      <c r="B3250" s="39" t="s">
        <v>42</v>
      </c>
      <c r="D3250" s="42">
        <f>_xll.qlCalendarAdvance(Calendar,$D3249,B3250,"f",FALSE)</f>
        <v>62173</v>
      </c>
      <c r="E3250" s="177">
        <f>_xll.qlInterestRateIndexValueDate(IndexON,D3250)</f>
        <v>62173</v>
      </c>
      <c r="F3250" s="193">
        <f>IFERROR(_xll.qlIndexFixing(IndexON,D3250,TRUE,_xll.ohTrigger(RecalcTrigger,TriggerON)),NA())</f>
        <v>1.3336778337675881E-2</v>
      </c>
      <c r="H3250" s="42">
        <f>_xll.qlCalendarAdvance(Calendar,$H3249,B3250,"f",FALSE)</f>
        <v>62173</v>
      </c>
      <c r="I3250" s="177">
        <f>_xll.qlInterestRateIndexValueDate(Index1M,$H3250)</f>
        <v>62177</v>
      </c>
      <c r="J3250" s="182">
        <f>IFERROR(_xll.qlIndexFixing(Index1M,$H3250,TRUE,_xll.ohTrigger(RecalcTrigger,Trigger1M)),NA())</f>
        <v>1.3278368744349544E-2</v>
      </c>
      <c r="K3250" s="44">
        <f>IFERROR(_xll.qlIndexFixing(Index3M,H3250,TRUE,_xll.ohTrigger(RecalcTrigger,Trigger3M)),NA())</f>
        <v>1.3636775367624658E-2</v>
      </c>
      <c r="L3250" s="44">
        <f>IFERROR(_xll.qlIndexFixing(Index6M,$H3250,TRUE,_xll.ohTrigger(RecalcTrigger,Trigger6M)),NA())</f>
        <v>1.4135790677610583E-2</v>
      </c>
      <c r="M3250" s="183">
        <f>IFERROR(_xll.qlIndexFixing(Index1Y,$H3250,TRUE,_xll.ohTrigger(RecalcTrigger,Trigger1Y)),NA())</f>
        <v>1.4078771516592986E-2</v>
      </c>
      <c r="N3250" s="182">
        <f>IFERROR(_xll.qlIndexFixing(ONIndex1M,I3250,TRUE,_xll.ohTrigger(RecalcTrigger,Trigger1M)),NA())</f>
        <v>1.3264810939022098E-2</v>
      </c>
      <c r="O3250" s="44">
        <f>IFERROR(_xll.qlIndexFixing(ONIndex3M,I3250,TRUE,_xll.ohTrigger(RecalcTrigger,Trigger3M)),NA())</f>
        <v>1.358589130653165E-2</v>
      </c>
      <c r="P3250" s="44">
        <f>IFERROR(_xll.qlIndexFixing(ONIndex6M,I3250,TRUE,_xll.ohTrigger(RecalcTrigger,Trigger6M)),NA())</f>
        <v>1.3962347904554306E-2</v>
      </c>
      <c r="Q3250" s="183">
        <f>IFERROR(_xll.qlIndexFixing(ONIndex1Y,I3250,TRUE,_xll.ohTrigger(RecalcTrigger,Trigger1Y)),NA())</f>
        <v>1.387015089705379E-2</v>
      </c>
    </row>
    <row r="3251" spans="2:17" x14ac:dyDescent="0.2">
      <c r="B3251" s="39" t="s">
        <v>42</v>
      </c>
      <c r="D3251" s="42">
        <f>_xll.qlCalendarAdvance(Calendar,$D3250,B3251,"f",FALSE)</f>
        <v>62184</v>
      </c>
      <c r="E3251" s="177">
        <f>_xll.qlInterestRateIndexValueDate(IndexON,D3251)</f>
        <v>62184</v>
      </c>
      <c r="F3251" s="193">
        <f>IFERROR(_xll.qlIndexFixing(IndexON,D3251,TRUE,_xll.ohTrigger(RecalcTrigger,TriggerON)),NA())</f>
        <v>1.3341397398036747E-2</v>
      </c>
      <c r="H3251" s="42">
        <f>_xll.qlCalendarAdvance(Calendar,$H3250,B3251,"f",FALSE)</f>
        <v>62184</v>
      </c>
      <c r="I3251" s="177">
        <f>_xll.qlInterestRateIndexValueDate(Index1M,$H3251)</f>
        <v>62186</v>
      </c>
      <c r="J3251" s="182">
        <f>IFERROR(_xll.qlIndexFixing(Index1M,$H3251,TRUE,_xll.ohTrigger(RecalcTrigger,Trigger1M)),NA())</f>
        <v>1.3284816924367948E-2</v>
      </c>
      <c r="K3251" s="44">
        <f>IFERROR(_xll.qlIndexFixing(Index3M,H3251,TRUE,_xll.ohTrigger(RecalcTrigger,Trigger3M)),NA())</f>
        <v>1.3642329536369631E-2</v>
      </c>
      <c r="L3251" s="44">
        <f>IFERROR(_xll.qlIndexFixing(Index6M,$H3251,TRUE,_xll.ohTrigger(RecalcTrigger,Trigger6M)),NA())</f>
        <v>1.4147259558711885E-2</v>
      </c>
      <c r="M3251" s="183">
        <f>IFERROR(_xll.qlIndexFixing(Index1Y,$H3251,TRUE,_xll.ohTrigger(RecalcTrigger,Trigger1Y)),NA())</f>
        <v>1.4084268348803433E-2</v>
      </c>
      <c r="N3251" s="182">
        <f>IFERROR(_xll.qlIndexFixing(ONIndex1M,I3251,TRUE,_xll.ohTrigger(RecalcTrigger,Trigger1M)),NA())</f>
        <v>1.3269730419445125E-2</v>
      </c>
      <c r="O3251" s="44">
        <f>IFERROR(_xll.qlIndexFixing(ONIndex3M,I3251,TRUE,_xll.ohTrigger(RecalcTrigger,Trigger3M)),NA())</f>
        <v>1.3591099556666819E-2</v>
      </c>
      <c r="P3251" s="44">
        <f>IFERROR(_xll.qlIndexFixing(ONIndex6M,I3251,TRUE,_xll.ohTrigger(RecalcTrigger,Trigger6M)),NA())</f>
        <v>1.3974400015239752E-2</v>
      </c>
      <c r="Q3251" s="183">
        <f>IFERROR(_xll.qlIndexFixing(ONIndex1Y,I3251,TRUE,_xll.ohTrigger(RecalcTrigger,Trigger1Y)),NA())</f>
        <v>1.3874962034510219E-2</v>
      </c>
    </row>
    <row r="3252" spans="2:17" x14ac:dyDescent="0.2">
      <c r="B3252" s="39" t="s">
        <v>42</v>
      </c>
      <c r="D3252" s="42">
        <f>_xll.qlCalendarAdvance(Calendar,$D3251,B3252,"f",FALSE)</f>
        <v>62191</v>
      </c>
      <c r="E3252" s="177">
        <f>_xll.qlInterestRateIndexValueDate(IndexON,D3252)</f>
        <v>62191</v>
      </c>
      <c r="F3252" s="193">
        <f>IFERROR(_xll.qlIndexFixing(IndexON,D3252,TRUE,_xll.ohTrigger(RecalcTrigger,TriggerON)),NA())</f>
        <v>1.3344964753407851E-2</v>
      </c>
      <c r="H3252" s="42">
        <f>_xll.qlCalendarAdvance(Calendar,$H3251,B3252,"f",FALSE)</f>
        <v>62191</v>
      </c>
      <c r="I3252" s="177">
        <f>_xll.qlInterestRateIndexValueDate(Index1M,$H3252)</f>
        <v>62193</v>
      </c>
      <c r="J3252" s="182">
        <f>IFERROR(_xll.qlIndexFixing(Index1M,$H3252,TRUE,_xll.ohTrigger(RecalcTrigger,Trigger1M)),NA())</f>
        <v>1.3289373562519746E-2</v>
      </c>
      <c r="K3252" s="44">
        <f>IFERROR(_xll.qlIndexFixing(Index3M,H3252,TRUE,_xll.ohTrigger(RecalcTrigger,Trigger3M)),NA())</f>
        <v>1.36470991920036E-2</v>
      </c>
      <c r="L3252" s="44">
        <f>IFERROR(_xll.qlIndexFixing(Index6M,$H3252,TRUE,_xll.ohTrigger(RecalcTrigger,Trigger6M)),NA())</f>
        <v>1.4156629262620369E-2</v>
      </c>
      <c r="M3252" s="183">
        <f>IFERROR(_xll.qlIndexFixing(Index1Y,$H3252,TRUE,_xll.ohTrigger(RecalcTrigger,Trigger1Y)),NA())</f>
        <v>1.4088527100577022E-2</v>
      </c>
      <c r="N3252" s="182">
        <f>IFERROR(_xll.qlIndexFixing(ONIndex1M,I3252,TRUE,_xll.ohTrigger(RecalcTrigger,Trigger1M)),NA())</f>
        <v>1.3274302435810625E-2</v>
      </c>
      <c r="O3252" s="44">
        <f>IFERROR(_xll.qlIndexFixing(ONIndex3M,I3252,TRUE,_xll.ohTrigger(RecalcTrigger,Trigger3M)),NA())</f>
        <v>1.3595932333245742E-2</v>
      </c>
      <c r="P3252" s="44">
        <f>IFERROR(_xll.qlIndexFixing(ONIndex6M,I3252,TRUE,_xll.ohTrigger(RecalcTrigger,Trigger6M)),NA())</f>
        <v>1.3984573095218167E-2</v>
      </c>
      <c r="Q3252" s="183">
        <f>IFERROR(_xll.qlIndexFixing(ONIndex1Y,I3252,TRUE,_xll.ohTrigger(RecalcTrigger,Trigger1Y)),NA())</f>
        <v>1.3879519440003207E-2</v>
      </c>
    </row>
    <row r="3253" spans="2:17" x14ac:dyDescent="0.2">
      <c r="B3253" s="39" t="s">
        <v>42</v>
      </c>
      <c r="D3253" s="42">
        <f>_xll.qlCalendarAdvance(Calendar,$D3252,B3253,"f",FALSE)</f>
        <v>62198</v>
      </c>
      <c r="E3253" s="177">
        <f>_xll.qlInterestRateIndexValueDate(IndexON,D3253)</f>
        <v>62198</v>
      </c>
      <c r="F3253" s="193">
        <f>IFERROR(_xll.qlIndexFixing(IndexON,D3253,TRUE,_xll.ohTrigger(RecalcTrigger,TriggerON)),NA())</f>
        <v>1.3348522387595096E-2</v>
      </c>
      <c r="H3253" s="42">
        <f>_xll.qlCalendarAdvance(Calendar,$H3252,B3253,"f",FALSE)</f>
        <v>62198</v>
      </c>
      <c r="I3253" s="177">
        <f>_xll.qlInterestRateIndexValueDate(Index1M,$H3253)</f>
        <v>62200</v>
      </c>
      <c r="J3253" s="182">
        <f>IFERROR(_xll.qlIndexFixing(Index1M,$H3253,TRUE,_xll.ohTrigger(RecalcTrigger,Trigger1M)),NA())</f>
        <v>1.3293917637753339E-2</v>
      </c>
      <c r="K3253" s="44">
        <f>IFERROR(_xll.qlIndexFixing(Index3M,H3253,TRUE,_xll.ohTrigger(RecalcTrigger,Trigger3M)),NA())</f>
        <v>1.3651855201749632E-2</v>
      </c>
      <c r="L3253" s="44">
        <f>IFERROR(_xll.qlIndexFixing(Index6M,$H3253,TRUE,_xll.ohTrigger(RecalcTrigger,Trigger6M)),NA())</f>
        <v>1.4165736303368995E-2</v>
      </c>
      <c r="M3253" s="183">
        <f>IFERROR(_xll.qlIndexFixing(Index1Y,$H3253,TRUE,_xll.ohTrigger(RecalcTrigger,Trigger1Y)),NA())</f>
        <v>1.4095043293627586E-2</v>
      </c>
      <c r="N3253" s="182">
        <f>IFERROR(_xll.qlIndexFixing(ONIndex1M,I3253,TRUE,_xll.ohTrigger(RecalcTrigger,Trigger1M)),NA())</f>
        <v>1.3278861943222253E-2</v>
      </c>
      <c r="O3253" s="44">
        <f>IFERROR(_xll.qlIndexFixing(ONIndex3M,I3253,TRUE,_xll.ohTrigger(RecalcTrigger,Trigger3M)),NA())</f>
        <v>1.3600751662581345E-2</v>
      </c>
      <c r="P3253" s="44">
        <f>IFERROR(_xll.qlIndexFixing(ONIndex6M,I3253,TRUE,_xll.ohTrigger(RecalcTrigger,Trigger6M)),NA())</f>
        <v>1.3994708946416523E-2</v>
      </c>
      <c r="Q3253" s="183">
        <f>IFERROR(_xll.qlIndexFixing(ONIndex1Y,I3253,TRUE,_xll.ohTrigger(RecalcTrigger,Trigger1Y)),NA())</f>
        <v>1.3884063204807617E-2</v>
      </c>
    </row>
    <row r="3254" spans="2:17" x14ac:dyDescent="0.2">
      <c r="B3254" s="39" t="s">
        <v>42</v>
      </c>
      <c r="D3254" s="42">
        <f>_xll.qlCalendarAdvance(Calendar,$D3253,B3254,"f",FALSE)</f>
        <v>62205</v>
      </c>
      <c r="E3254" s="177">
        <f>_xll.qlInterestRateIndexValueDate(IndexON,D3254)</f>
        <v>62205</v>
      </c>
      <c r="F3254" s="193">
        <f>IFERROR(_xll.qlIndexFixing(IndexON,D3254,TRUE,_xll.ohTrigger(RecalcTrigger,TriggerON)),NA())</f>
        <v>1.3352070281333894E-2</v>
      </c>
      <c r="H3254" s="42">
        <f>_xll.qlCalendarAdvance(Calendar,$H3253,B3254,"f",FALSE)</f>
        <v>62205</v>
      </c>
      <c r="I3254" s="177">
        <f>_xll.qlInterestRateIndexValueDate(Index1M,$H3254)</f>
        <v>62207</v>
      </c>
      <c r="J3254" s="182">
        <f>IFERROR(_xll.qlIndexFixing(Index1M,$H3254,TRUE,_xll.ohTrigger(RecalcTrigger,Trigger1M)),NA())</f>
        <v>1.3298449124943823E-2</v>
      </c>
      <c r="K3254" s="44">
        <f>IFERROR(_xll.qlIndexFixing(Index3M,H3254,TRUE,_xll.ohTrigger(RecalcTrigger,Trigger3M)),NA())</f>
        <v>1.3656597538497106E-2</v>
      </c>
      <c r="L3254" s="44">
        <f>IFERROR(_xll.qlIndexFixing(Index6M,$H3254,TRUE,_xll.ohTrigger(RecalcTrigger,Trigger6M)),NA())</f>
        <v>1.4174581709363979E-2</v>
      </c>
      <c r="M3254" s="183">
        <f>IFERROR(_xll.qlIndexFixing(Index1Y,$H3254,TRUE,_xll.ohTrigger(RecalcTrigger,Trigger1Y)),NA())</f>
        <v>1.4097001008722502E-2</v>
      </c>
      <c r="N3254" s="182">
        <f>IFERROR(_xll.qlIndexFixing(ONIndex1M,I3254,TRUE,_xll.ohTrigger(RecalcTrigger,Trigger1M)),NA())</f>
        <v>1.3283408916260342E-2</v>
      </c>
      <c r="O3254" s="44">
        <f>IFERROR(_xll.qlIndexFixing(ONIndex3M,I3254,TRUE,_xll.ohTrigger(RecalcTrigger,Trigger3M)),NA())</f>
        <v>1.3605557517815114E-2</v>
      </c>
      <c r="P3254" s="44">
        <f>IFERROR(_xll.qlIndexFixing(ONIndex6M,I3254,TRUE,_xll.ohTrigger(RecalcTrigger,Trigger6M)),NA())</f>
        <v>1.4004807500889171E-2</v>
      </c>
      <c r="Q3254" s="183">
        <f>IFERROR(_xll.qlIndexFixing(ONIndex1Y,I3254,TRUE,_xll.ohTrigger(RecalcTrigger,Trigger1Y)),NA())</f>
        <v>1.3888593301665253E-2</v>
      </c>
    </row>
    <row r="3255" spans="2:17" x14ac:dyDescent="0.2">
      <c r="B3255" s="39" t="s">
        <v>42</v>
      </c>
      <c r="D3255" s="42">
        <f>_xll.qlCalendarAdvance(Calendar,$D3254,B3255,"f",FALSE)</f>
        <v>62212</v>
      </c>
      <c r="E3255" s="177">
        <f>_xll.qlInterestRateIndexValueDate(IndexON,D3255)</f>
        <v>62212</v>
      </c>
      <c r="F3255" s="193">
        <f>IFERROR(_xll.qlIndexFixing(IndexON,D3255,TRUE,_xll.ohTrigger(RecalcTrigger,TriggerON)),NA())</f>
        <v>1.335560841464023E-2</v>
      </c>
      <c r="H3255" s="42">
        <f>_xll.qlCalendarAdvance(Calendar,$H3254,B3255,"f",FALSE)</f>
        <v>62212</v>
      </c>
      <c r="I3255" s="177">
        <f>_xll.qlInterestRateIndexValueDate(Index1M,$H3255)</f>
        <v>62215</v>
      </c>
      <c r="J3255" s="182">
        <f>IFERROR(_xll.qlIndexFixing(Index1M,$H3255,TRUE,_xll.ohTrigger(RecalcTrigger,Trigger1M)),NA())</f>
        <v>1.330304526730617E-2</v>
      </c>
      <c r="K3255" s="44">
        <f>IFERROR(_xll.qlIndexFixing(Index3M,H3255,TRUE,_xll.ohTrigger(RecalcTrigger,Trigger3M)),NA())</f>
        <v>1.3663782122289934E-2</v>
      </c>
      <c r="L3255" s="44">
        <f>IFERROR(_xll.qlIndexFixing(Index6M,$H3255,TRUE,_xll.ohTrigger(RecalcTrigger,Trigger6M)),NA())</f>
        <v>1.4185964373018176E-2</v>
      </c>
      <c r="M3255" s="183">
        <f>IFERROR(_xll.qlIndexFixing(Index1Y,$H3255,TRUE,_xll.ohTrigger(RecalcTrigger,Trigger1Y)),NA())</f>
        <v>1.4102949364782395E-2</v>
      </c>
      <c r="N3255" s="182">
        <f>IFERROR(_xll.qlIndexFixing(ONIndex1M,I3255,TRUE,_xll.ohTrigger(RecalcTrigger,Trigger1M)),NA())</f>
        <v>1.3288590076721007E-2</v>
      </c>
      <c r="O3255" s="44">
        <f>IFERROR(_xll.qlIndexFixing(ONIndex3M,I3255,TRUE,_xll.ohTrigger(RecalcTrigger,Trigger3M)),NA())</f>
        <v>1.3611033390370508E-2</v>
      </c>
      <c r="P3255" s="44">
        <f>IFERROR(_xll.qlIndexFixing(ONIndex6M,I3255,TRUE,_xll.ohTrigger(RecalcTrigger,Trigger6M)),NA())</f>
        <v>1.4016302949082515E-2</v>
      </c>
      <c r="Q3255" s="183">
        <f>IFERROR(_xll.qlIndexFixing(ONIndex1Y,I3255,TRUE,_xll.ohTrigger(RecalcTrigger,Trigger1Y)),NA())</f>
        <v>1.389375378394675E-2</v>
      </c>
    </row>
    <row r="3256" spans="2:17" x14ac:dyDescent="0.2">
      <c r="B3256" s="39" t="s">
        <v>42</v>
      </c>
      <c r="D3256" s="42">
        <f>_xll.qlCalendarAdvance(Calendar,$D3255,B3256,"f",FALSE)</f>
        <v>62219</v>
      </c>
      <c r="E3256" s="177">
        <f>_xll.qlInterestRateIndexValueDate(IndexON,D3256)</f>
        <v>62219</v>
      </c>
      <c r="F3256" s="193">
        <f>IFERROR(_xll.qlIndexFixing(IndexON,D3256,TRUE,_xll.ohTrigger(RecalcTrigger,TriggerON)),NA())</f>
        <v>1.3359136768329449E-2</v>
      </c>
      <c r="H3256" s="42">
        <f>_xll.qlCalendarAdvance(Calendar,$H3255,B3256,"f",FALSE)</f>
        <v>62219</v>
      </c>
      <c r="I3256" s="177">
        <f>_xll.qlInterestRateIndexValueDate(Index1M,$H3256)</f>
        <v>62221</v>
      </c>
      <c r="J3256" s="182">
        <f>IFERROR(_xll.qlIndexFixing(Index1M,$H3256,TRUE,_xll.ohTrigger(RecalcTrigger,Trigger1M)),NA())</f>
        <v>1.3307474234655892E-2</v>
      </c>
      <c r="K3256" s="44">
        <f>IFERROR(_xll.qlIndexFixing(Index3M,H3256,TRUE,_xll.ohTrigger(RecalcTrigger,Trigger3M)),NA())</f>
        <v>1.3666634303885556E-2</v>
      </c>
      <c r="L3256" s="44">
        <f>IFERROR(_xll.qlIndexFixing(Index6M,$H3256,TRUE,_xll.ohTrigger(RecalcTrigger,Trigger6M)),NA())</f>
        <v>1.4193808555854004E-2</v>
      </c>
      <c r="M3256" s="183">
        <f>IFERROR(_xll.qlIndexFixing(Index1Y,$H3256,TRUE,_xll.ohTrigger(RecalcTrigger,Trigger1Y)),NA())</f>
        <v>1.4105416603450107E-2</v>
      </c>
      <c r="N3256" s="182">
        <f>IFERROR(_xll.qlIndexFixing(ONIndex1M,I3256,TRUE,_xll.ohTrigger(RecalcTrigger,Trigger1M)),NA())</f>
        <v>1.3292465159455702E-2</v>
      </c>
      <c r="O3256" s="44">
        <f>IFERROR(_xll.qlIndexFixing(ONIndex3M,I3256,TRUE,_xll.ohTrigger(RecalcTrigger,Trigger3M)),NA())</f>
        <v>1.3615128698063472E-2</v>
      </c>
      <c r="P3256" s="44">
        <f>IFERROR(_xll.qlIndexFixing(ONIndex6M,I3256,TRUE,_xll.ohTrigger(RecalcTrigger,Trigger6M)),NA())</f>
        <v>1.4024892446915516E-2</v>
      </c>
      <c r="Q3256" s="183">
        <f>IFERROR(_xll.qlIndexFixing(ONIndex1Y,I3256,TRUE,_xll.ohTrigger(RecalcTrigger,Trigger1Y)),NA())</f>
        <v>1.3897612382107738E-2</v>
      </c>
    </row>
    <row r="3257" spans="2:17" x14ac:dyDescent="0.2">
      <c r="B3257" s="39" t="s">
        <v>42</v>
      </c>
      <c r="D3257" s="42">
        <f>_xll.qlCalendarAdvance(Calendar,$D3256,B3257,"f",FALSE)</f>
        <v>62226</v>
      </c>
      <c r="E3257" s="177">
        <f>_xll.qlInterestRateIndexValueDate(IndexON,D3257)</f>
        <v>62226</v>
      </c>
      <c r="F3257" s="193">
        <f>IFERROR(_xll.qlIndexFixing(IndexON,D3257,TRUE,_xll.ohTrigger(RecalcTrigger,TriggerON)),NA())</f>
        <v>1.3362655322817218E-2</v>
      </c>
      <c r="H3257" s="42">
        <f>_xll.qlCalendarAdvance(Calendar,$H3256,B3257,"f",FALSE)</f>
        <v>62226</v>
      </c>
      <c r="I3257" s="177">
        <f>_xll.qlInterestRateIndexValueDate(Index1M,$H3257)</f>
        <v>62228</v>
      </c>
      <c r="J3257" s="182">
        <f>IFERROR(_xll.qlIndexFixing(Index1M,$H3257,TRUE,_xll.ohTrigger(RecalcTrigger,Trigger1M)),NA())</f>
        <v>1.3311967806915181E-2</v>
      </c>
      <c r="K3257" s="44">
        <f>IFERROR(_xll.qlIndexFixing(Index3M,H3257,TRUE,_xll.ohTrigger(RecalcTrigger,Trigger3M)),NA())</f>
        <v>1.3671334649420087E-2</v>
      </c>
      <c r="L3257" s="44">
        <f>IFERROR(_xll.qlIndexFixing(Index6M,$H3257,TRUE,_xll.ohTrigger(RecalcTrigger,Trigger6M)),NA())</f>
        <v>1.4201799857195952E-2</v>
      </c>
      <c r="M3257" s="183">
        <f>IFERROR(_xll.qlIndexFixing(Index1Y,$H3257,TRUE,_xll.ohTrigger(RecalcTrigger,Trigger1Y)),NA())</f>
        <v>1.4109602463451736E-2</v>
      </c>
      <c r="N3257" s="182">
        <f>IFERROR(_xll.qlIndexFixing(ONIndex1M,I3257,TRUE,_xll.ohTrigger(RecalcTrigger,Trigger1M)),NA())</f>
        <v>1.3296974379413129E-2</v>
      </c>
      <c r="O3257" s="44">
        <f>IFERROR(_xll.qlIndexFixing(ONIndex3M,I3257,TRUE,_xll.ohTrigger(RecalcTrigger,Trigger3M)),NA())</f>
        <v>1.3619893969121222E-2</v>
      </c>
      <c r="P3257" s="44">
        <f>IFERROR(_xll.qlIndexFixing(ONIndex6M,I3257,TRUE,_xll.ohTrigger(RecalcTrigger,Trigger6M)),NA())</f>
        <v>1.4034878702338105E-2</v>
      </c>
      <c r="Q3257" s="183">
        <f>IFERROR(_xll.qlIndexFixing(ONIndex1Y,I3257,TRUE,_xll.ohTrigger(RecalcTrigger,Trigger1Y)),NA())</f>
        <v>1.3902101310936388E-2</v>
      </c>
    </row>
    <row r="3258" spans="2:17" x14ac:dyDescent="0.2">
      <c r="B3258" s="39" t="s">
        <v>42</v>
      </c>
      <c r="D3258" s="42">
        <f>_xll.qlCalendarAdvance(Calendar,$D3257,B3258,"f",FALSE)</f>
        <v>62233</v>
      </c>
      <c r="E3258" s="177">
        <f>_xll.qlInterestRateIndexValueDate(IndexON,D3258)</f>
        <v>62233</v>
      </c>
      <c r="F3258" s="193">
        <f>IFERROR(_xll.qlIndexFixing(IndexON,D3258,TRUE,_xll.ohTrigger(RecalcTrigger,TriggerON)),NA())</f>
        <v>1.3366164058439267E-2</v>
      </c>
      <c r="H3258" s="42">
        <f>_xll.qlCalendarAdvance(Calendar,$H3257,B3258,"f",FALSE)</f>
        <v>62233</v>
      </c>
      <c r="I3258" s="177">
        <f>_xll.qlInterestRateIndexValueDate(Index1M,$H3258)</f>
        <v>62235</v>
      </c>
      <c r="J3258" s="182">
        <f>IFERROR(_xll.qlIndexFixing(Index1M,$H3258,TRUE,_xll.ohTrigger(RecalcTrigger,Trigger1M)),NA())</f>
        <v>1.3316448690601779E-2</v>
      </c>
      <c r="K3258" s="44">
        <f>IFERROR(_xll.qlIndexFixing(Index3M,H3258,TRUE,_xll.ohTrigger(RecalcTrigger,Trigger3M)),NA())</f>
        <v>1.3676021211116199E-2</v>
      </c>
      <c r="L3258" s="44">
        <f>IFERROR(_xll.qlIndexFixing(Index6M,$H3258,TRUE,_xll.ohTrigger(RecalcTrigger,Trigger6M)),NA())</f>
        <v>1.4209537609819108E-2</v>
      </c>
      <c r="M3258" s="183">
        <f>IFERROR(_xll.qlIndexFixing(Index1Y,$H3258,TRUE,_xll.ohTrigger(RecalcTrigger,Trigger1Y)),NA())</f>
        <v>1.4113773661302858E-2</v>
      </c>
      <c r="N3258" s="182">
        <f>IFERROR(_xll.qlIndexFixing(ONIndex1M,I3258,TRUE,_xll.ohTrigger(RecalcTrigger,Trigger1M)),NA())</f>
        <v>1.33014709647572E-2</v>
      </c>
      <c r="O3258" s="44">
        <f>IFERROR(_xll.qlIndexFixing(ONIndex3M,I3258,TRUE,_xll.ohTrigger(RecalcTrigger,Trigger3M)),NA())</f>
        <v>1.3624645658243395E-2</v>
      </c>
      <c r="P3258" s="44">
        <f>IFERROR(_xll.qlIndexFixing(ONIndex6M,I3258,TRUE,_xll.ohTrigger(RecalcTrigger,Trigger6M)),NA())</f>
        <v>1.4044827388692838E-2</v>
      </c>
      <c r="Q3258" s="183">
        <f>IFERROR(_xll.qlIndexFixing(ONIndex1Y,I3258,TRUE,_xll.ohTrigger(RecalcTrigger,Trigger1Y)),NA())</f>
        <v>1.3906576462305864E-2</v>
      </c>
    </row>
    <row r="3259" spans="2:17" x14ac:dyDescent="0.2">
      <c r="B3259" s="39" t="s">
        <v>42</v>
      </c>
      <c r="D3259" s="42">
        <f>_xll.qlCalendarAdvance(Calendar,$D3258,B3259,"f",FALSE)</f>
        <v>62240</v>
      </c>
      <c r="E3259" s="177">
        <f>_xll.qlInterestRateIndexValueDate(IndexON,D3259)</f>
        <v>62240</v>
      </c>
      <c r="F3259" s="193">
        <f>IFERROR(_xll.qlIndexFixing(IndexON,D3259,TRUE,_xll.ohTrigger(RecalcTrigger,TriggerON)),NA())</f>
        <v>1.3369662955771133E-2</v>
      </c>
      <c r="H3259" s="42">
        <f>_xll.qlCalendarAdvance(Calendar,$H3258,B3259,"f",FALSE)</f>
        <v>62240</v>
      </c>
      <c r="I3259" s="177">
        <f>_xll.qlInterestRateIndexValueDate(Index1M,$H3259)</f>
        <v>62242</v>
      </c>
      <c r="J3259" s="182">
        <f>IFERROR(_xll.qlIndexFixing(Index1M,$H3259,TRUE,_xll.ohTrigger(RecalcTrigger,Trigger1M)),NA())</f>
        <v>1.3320916860578291E-2</v>
      </c>
      <c r="K3259" s="44">
        <f>IFERROR(_xll.qlIndexFixing(Index3M,H3259,TRUE,_xll.ohTrigger(RecalcTrigger,Trigger3M)),NA())</f>
        <v>1.3680693961859062E-2</v>
      </c>
      <c r="L3259" s="44">
        <f>IFERROR(_xll.qlIndexFixing(Index6M,$H3259,TRUE,_xll.ohTrigger(RecalcTrigger,Trigger6M)),NA())</f>
        <v>1.4214920350719286E-2</v>
      </c>
      <c r="M3259" s="183">
        <f>IFERROR(_xll.qlIndexFixing(Index1Y,$H3259,TRUE,_xll.ohTrigger(RecalcTrigger,Trigger1Y)),NA())</f>
        <v>1.4117930169072061E-2</v>
      </c>
      <c r="N3259" s="182">
        <f>IFERROR(_xll.qlIndexFixing(ONIndex1M,I3259,TRUE,_xll.ohTrigger(RecalcTrigger,Trigger1M)),NA())</f>
        <v>1.3305954890547866E-2</v>
      </c>
      <c r="O3259" s="44">
        <f>IFERROR(_xll.qlIndexFixing(ONIndex3M,I3259,TRUE,_xll.ohTrigger(RecalcTrigger,Trigger3M)),NA())</f>
        <v>1.3629383738331668E-2</v>
      </c>
      <c r="P3259" s="44">
        <f>IFERROR(_xll.qlIndexFixing(ONIndex6M,I3259,TRUE,_xll.ohTrigger(RecalcTrigger,Trigger6M)),NA())</f>
        <v>1.405473843771432E-2</v>
      </c>
      <c r="Q3259" s="183">
        <f>IFERROR(_xll.qlIndexFixing(ONIndex1Y,I3259,TRUE,_xll.ohTrigger(RecalcTrigger,Trigger1Y)),NA())</f>
        <v>1.3911037808957971E-2</v>
      </c>
    </row>
    <row r="3260" spans="2:17" x14ac:dyDescent="0.2">
      <c r="B3260" s="39" t="s">
        <v>42</v>
      </c>
      <c r="D3260" s="42">
        <f>_xll.qlCalendarAdvance(Calendar,$D3259,B3260,"f",FALSE)</f>
        <v>62247</v>
      </c>
      <c r="E3260" s="177">
        <f>_xll.qlInterestRateIndexValueDate(IndexON,D3260)</f>
        <v>62247</v>
      </c>
      <c r="F3260" s="193">
        <f>IFERROR(_xll.qlIndexFixing(IndexON,D3260,TRUE,_xll.ohTrigger(RecalcTrigger,TriggerON)),NA())</f>
        <v>1.3373151995308419E-2</v>
      </c>
      <c r="H3260" s="42">
        <f>_xll.qlCalendarAdvance(Calendar,$H3259,B3260,"f",FALSE)</f>
        <v>62247</v>
      </c>
      <c r="I3260" s="177">
        <f>_xll.qlInterestRateIndexValueDate(Index1M,$H3260)</f>
        <v>62249</v>
      </c>
      <c r="J3260" s="182">
        <f>IFERROR(_xll.qlIndexFixing(Index1M,$H3260,TRUE,_xll.ohTrigger(RecalcTrigger,Trigger1M)),NA())</f>
        <v>1.3325372291717319E-2</v>
      </c>
      <c r="K3260" s="44">
        <f>IFERROR(_xll.qlIndexFixing(Index3M,H3260,TRUE,_xll.ohTrigger(RecalcTrigger,Trigger3M)),NA())</f>
        <v>1.3685352874535579E-2</v>
      </c>
      <c r="L3260" s="44">
        <f>IFERROR(_xll.qlIndexFixing(Index6M,$H3260,TRUE,_xll.ohTrigger(RecalcTrigger,Trigger6M)),NA())</f>
        <v>1.4222217655474064E-2</v>
      </c>
      <c r="M3260" s="183">
        <f>IFERROR(_xll.qlIndexFixing(Index1Y,$H3260,TRUE,_xll.ohTrigger(RecalcTrigger,Trigger1Y)),NA())</f>
        <v>1.4122071958827498E-2</v>
      </c>
      <c r="N3260" s="182">
        <f>IFERROR(_xll.qlIndexFixing(ONIndex1M,I3260,TRUE,_xll.ohTrigger(RecalcTrigger,Trigger1M)),NA())</f>
        <v>1.3310426131445396E-2</v>
      </c>
      <c r="O3260" s="44">
        <f>IFERROR(_xll.qlIndexFixing(ONIndex3M,I3260,TRUE,_xll.ohTrigger(RecalcTrigger,Trigger3M)),NA())</f>
        <v>1.3634108182447591E-2</v>
      </c>
      <c r="P3260" s="44">
        <f>IFERROR(_xll.qlIndexFixing(ONIndex6M,I3260,TRUE,_xll.ohTrigger(RecalcTrigger,Trigger6M)),NA())</f>
        <v>1.4064611781376968E-2</v>
      </c>
      <c r="Q3260" s="183">
        <f>IFERROR(_xll.qlIndexFixing(ONIndex1Y,I3260,TRUE,_xll.ohTrigger(RecalcTrigger,Trigger1Y)),NA())</f>
        <v>1.3915485323474641E-2</v>
      </c>
    </row>
    <row r="3261" spans="2:17" x14ac:dyDescent="0.2">
      <c r="B3261" s="39" t="s">
        <v>42</v>
      </c>
      <c r="D3261" s="42">
        <f>_xll.qlCalendarAdvance(Calendar,$D3260,B3261,"f",FALSE)</f>
        <v>62254</v>
      </c>
      <c r="E3261" s="177">
        <f>_xll.qlInterestRateIndexValueDate(IndexON,D3261)</f>
        <v>62254</v>
      </c>
      <c r="F3261" s="193">
        <f>IFERROR(_xll.qlIndexFixing(IndexON,D3261,TRUE,_xll.ohTrigger(RecalcTrigger,TriggerON)),NA())</f>
        <v>1.3376631157626662E-2</v>
      </c>
      <c r="H3261" s="42">
        <f>_xll.qlCalendarAdvance(Calendar,$H3260,B3261,"f",FALSE)</f>
        <v>62254</v>
      </c>
      <c r="I3261" s="177">
        <f>_xll.qlInterestRateIndexValueDate(Index1M,$H3261)</f>
        <v>62256</v>
      </c>
      <c r="J3261" s="182">
        <f>IFERROR(_xll.qlIndexFixing(Index1M,$H3261,TRUE,_xll.ohTrigger(RecalcTrigger,Trigger1M)),NA())</f>
        <v>1.3329814958888964E-2</v>
      </c>
      <c r="K3261" s="44">
        <f>IFERROR(_xll.qlIndexFixing(Index3M,H3261,TRUE,_xll.ohTrigger(RecalcTrigger,Trigger3M)),NA())</f>
        <v>1.3689997922036132E-2</v>
      </c>
      <c r="L3261" s="44">
        <f>IFERROR(_xll.qlIndexFixing(Index6M,$H3261,TRUE,_xll.ohTrigger(RecalcTrigger,Trigger6M)),NA())</f>
        <v>1.4229260579669821E-2</v>
      </c>
      <c r="M3261" s="183">
        <f>IFERROR(_xll.qlIndexFixing(Index1Y,$H3261,TRUE,_xll.ohTrigger(RecalcTrigger,Trigger1Y)),NA())</f>
        <v>1.4126199002637977E-2</v>
      </c>
      <c r="N3261" s="182">
        <f>IFERROR(_xll.qlIndexFixing(ONIndex1M,I3261,TRUE,_xll.ohTrigger(RecalcTrigger,Trigger1M)),NA())</f>
        <v>1.3314884662749549E-2</v>
      </c>
      <c r="O3261" s="44">
        <f>IFERROR(_xll.qlIndexFixing(ONIndex3M,I3261,TRUE,_xll.ohTrigger(RecalcTrigger,Trigger3M)),NA())</f>
        <v>1.363881896365271E-2</v>
      </c>
      <c r="P3261" s="44">
        <f>IFERROR(_xll.qlIndexFixing(ONIndex6M,I3261,TRUE,_xll.ohTrigger(RecalcTrigger,Trigger6M)),NA())</f>
        <v>1.4074447351575259E-2</v>
      </c>
      <c r="Q3261" s="183">
        <f>IFERROR(_xll.qlIndexFixing(ONIndex1Y,I3261,TRUE,_xll.ohTrigger(RecalcTrigger,Trigger1Y)),NA())</f>
        <v>1.3919918978517742E-2</v>
      </c>
    </row>
    <row r="3262" spans="2:17" x14ac:dyDescent="0.2">
      <c r="B3262" s="39" t="s">
        <v>42</v>
      </c>
      <c r="D3262" s="42">
        <f>_xll.qlCalendarAdvance(Calendar,$D3261,B3262,"f",FALSE)</f>
        <v>62261</v>
      </c>
      <c r="E3262" s="177">
        <f>_xll.qlInterestRateIndexValueDate(IndexON,D3262)</f>
        <v>62261</v>
      </c>
      <c r="F3262" s="193">
        <f>IFERROR(_xll.qlIndexFixing(IndexON,D3262,TRUE,_xll.ohTrigger(RecalcTrigger,TriggerON)),NA())</f>
        <v>1.338010042290172E-2</v>
      </c>
      <c r="H3262" s="42">
        <f>_xll.qlCalendarAdvance(Calendar,$H3261,B3262,"f",FALSE)</f>
        <v>62261</v>
      </c>
      <c r="I3262" s="177">
        <f>_xll.qlInterestRateIndexValueDate(Index1M,$H3262)</f>
        <v>62263</v>
      </c>
      <c r="J3262" s="182">
        <f>IFERROR(_xll.qlIndexFixing(Index1M,$H3262,TRUE,_xll.ohTrigger(RecalcTrigger,Trigger1M)),NA())</f>
        <v>1.3334244836953335E-2</v>
      </c>
      <c r="K3262" s="44">
        <f>IFERROR(_xll.qlIndexFixing(Index3M,H3262,TRUE,_xll.ohTrigger(RecalcTrigger,Trigger3M)),NA())</f>
        <v>1.3694629077248496E-2</v>
      </c>
      <c r="L3262" s="44">
        <f>IFERROR(_xll.qlIndexFixing(Index6M,$H3262,TRUE,_xll.ohTrigger(RecalcTrigger,Trigger6M)),NA())</f>
        <v>1.4236050167513899E-2</v>
      </c>
      <c r="M3262" s="183">
        <f>IFERROR(_xll.qlIndexFixing(Index1Y,$H3262,TRUE,_xll.ohTrigger(RecalcTrigger,Trigger1Y)),NA())</f>
        <v>1.4130311272572964E-2</v>
      </c>
      <c r="N3262" s="182">
        <f>IFERROR(_xll.qlIndexFixing(ONIndex1M,I3262,TRUE,_xll.ohTrigger(RecalcTrigger,Trigger1M)),NA())</f>
        <v>1.3319330458880785E-2</v>
      </c>
      <c r="O3262" s="44">
        <f>IFERROR(_xll.qlIndexFixing(ONIndex3M,I3262,TRUE,_xll.ohTrigger(RecalcTrigger,Trigger3M)),NA())</f>
        <v>1.3643516054928639E-2</v>
      </c>
      <c r="P3262" s="44">
        <f>IFERROR(_xll.qlIndexFixing(ONIndex6M,I3262,TRUE,_xll.ohTrigger(RecalcTrigger,Trigger6M)),NA())</f>
        <v>1.4084245080203672E-2</v>
      </c>
      <c r="Q3262" s="183">
        <f>IFERROR(_xll.qlIndexFixing(ONIndex1Y,I3262,TRUE,_xll.ohTrigger(RecalcTrigger,Trigger1Y)),NA())</f>
        <v>1.3924338746669207E-2</v>
      </c>
    </row>
    <row r="3263" spans="2:17" x14ac:dyDescent="0.2">
      <c r="B3263" s="39" t="s">
        <v>42</v>
      </c>
      <c r="D3263" s="42">
        <f>_xll.qlCalendarAdvance(Calendar,$D3262,B3263,"f",FALSE)</f>
        <v>62268</v>
      </c>
      <c r="E3263" s="177">
        <f>_xll.qlInterestRateIndexValueDate(IndexON,D3263)</f>
        <v>62268</v>
      </c>
      <c r="F3263" s="193">
        <f>IFERROR(_xll.qlIndexFixing(IndexON,D3263,TRUE,_xll.ohTrigger(RecalcTrigger,TriggerON)),NA())</f>
        <v>1.338355977170913E-2</v>
      </c>
      <c r="H3263" s="42">
        <f>_xll.qlCalendarAdvance(Calendar,$H3262,B3263,"f",FALSE)</f>
        <v>62268</v>
      </c>
      <c r="I3263" s="177">
        <f>_xll.qlInterestRateIndexValueDate(Index1M,$H3263)</f>
        <v>62270</v>
      </c>
      <c r="J3263" s="182">
        <f>IFERROR(_xll.qlIndexFixing(Index1M,$H3263,TRUE,_xll.ohTrigger(RecalcTrigger,Trigger1M)),NA())</f>
        <v>1.3338661900783033E-2</v>
      </c>
      <c r="K3263" s="44">
        <f>IFERROR(_xll.qlIndexFixing(Index3M,H3263,TRUE,_xll.ohTrigger(RecalcTrigger,Trigger3M)),NA())</f>
        <v>1.3699246313058706E-2</v>
      </c>
      <c r="L3263" s="44">
        <f>IFERROR(_xll.qlIndexFixing(Index6M,$H3263,TRUE,_xll.ohTrigger(RecalcTrigger,Trigger6M)),NA())</f>
        <v>1.4244458956276669E-2</v>
      </c>
      <c r="M3263" s="183">
        <f>IFERROR(_xll.qlIndexFixing(Index1Y,$H3263,TRUE,_xll.ohTrigger(RecalcTrigger,Trigger1Y)),NA())</f>
        <v>1.4134408740701045E-2</v>
      </c>
      <c r="N3263" s="182">
        <f>IFERROR(_xll.qlIndexFixing(ONIndex1M,I3263,TRUE,_xll.ohTrigger(RecalcTrigger,Trigger1M)),NA())</f>
        <v>1.3323763495218799E-2</v>
      </c>
      <c r="O3263" s="44">
        <f>IFERROR(_xll.qlIndexFixing(ONIndex3M,I3263,TRUE,_xll.ohTrigger(RecalcTrigger,Trigger3M)),NA())</f>
        <v>1.3648199429416863E-2</v>
      </c>
      <c r="P3263" s="44">
        <f>IFERROR(_xll.qlIndexFixing(ONIndex6M,I3263,TRUE,_xll.ohTrigger(RecalcTrigger,Trigger6M)),NA())</f>
        <v>1.4094004899076751E-2</v>
      </c>
      <c r="Q3263" s="183">
        <f>IFERROR(_xll.qlIndexFixing(ONIndex1Y,I3263,TRUE,_xll.ohTrigger(RecalcTrigger,Trigger1Y)),NA())</f>
        <v>1.3928744600750775E-2</v>
      </c>
    </row>
    <row r="3264" spans="2:17" x14ac:dyDescent="0.2">
      <c r="B3264" s="39" t="s">
        <v>42</v>
      </c>
      <c r="D3264" s="42">
        <f>_xll.qlCalendarAdvance(Calendar,$D3263,B3264,"f",FALSE)</f>
        <v>62275</v>
      </c>
      <c r="E3264" s="177">
        <f>_xll.qlInterestRateIndexValueDate(IndexON,D3264)</f>
        <v>62275</v>
      </c>
      <c r="F3264" s="193">
        <f>IFERROR(_xll.qlIndexFixing(IndexON,D3264,TRUE,_xll.ohTrigger(RecalcTrigger,TriggerON)),NA())</f>
        <v>1.3387009184704368E-2</v>
      </c>
      <c r="H3264" s="42">
        <f>_xll.qlCalendarAdvance(Calendar,$H3263,B3264,"f",FALSE)</f>
        <v>62275</v>
      </c>
      <c r="I3264" s="177">
        <f>_xll.qlInterestRateIndexValueDate(Index1M,$H3264)</f>
        <v>62277</v>
      </c>
      <c r="J3264" s="182">
        <f>IFERROR(_xll.qlIndexFixing(Index1M,$H3264,TRUE,_xll.ohTrigger(RecalcTrigger,Trigger1M)),NA())</f>
        <v>1.334306612524816E-2</v>
      </c>
      <c r="K3264" s="44">
        <f>IFERROR(_xll.qlIndexFixing(Index3M,H3264,TRUE,_xll.ohTrigger(RecalcTrigger,Trigger3M)),NA())</f>
        <v>1.3703849602355407E-2</v>
      </c>
      <c r="L3264" s="44">
        <f>IFERROR(_xll.qlIndexFixing(Index6M,$H3264,TRUE,_xll.ohTrigger(RecalcTrigger,Trigger6M)),NA())</f>
        <v>1.4250696932215473E-2</v>
      </c>
      <c r="M3264" s="183">
        <f>IFERROR(_xll.qlIndexFixing(Index1Y,$H3264,TRUE,_xll.ohTrigger(RecalcTrigger,Trigger1Y)),NA())</f>
        <v>1.413849137909169E-2</v>
      </c>
      <c r="N3264" s="182">
        <f>IFERROR(_xll.qlIndexFixing(ONIndex1M,I3264,TRUE,_xll.ohTrigger(RecalcTrigger,Trigger1M)),NA())</f>
        <v>1.3328183746423861E-2</v>
      </c>
      <c r="O3264" s="44">
        <f>IFERROR(_xll.qlIndexFixing(ONIndex3M,I3264,TRUE,_xll.ohTrigger(RecalcTrigger,Trigger3M)),NA())</f>
        <v>1.3652869060098993E-2</v>
      </c>
      <c r="P3264" s="44">
        <f>IFERROR(_xll.qlIndexFixing(ONIndex6M,I3264,TRUE,_xll.ohTrigger(RecalcTrigger,Trigger6M)),NA())</f>
        <v>1.4103726740328781E-2</v>
      </c>
      <c r="Q3264" s="183">
        <f>IFERROR(_xll.qlIndexFixing(ONIndex1Y,I3264,TRUE,_xll.ohTrigger(RecalcTrigger,Trigger1Y)),NA())</f>
        <v>1.3933136513184508E-2</v>
      </c>
    </row>
    <row r="3265" spans="2:17" x14ac:dyDescent="0.2">
      <c r="B3265" s="39" t="s">
        <v>42</v>
      </c>
      <c r="D3265" s="42">
        <f>_xll.qlCalendarAdvance(Calendar,$D3264,B3265,"f",FALSE)</f>
        <v>62282</v>
      </c>
      <c r="E3265" s="177">
        <f>_xll.qlInterestRateIndexValueDate(IndexON,D3265)</f>
        <v>62282</v>
      </c>
      <c r="F3265" s="193">
        <f>IFERROR(_xll.qlIndexFixing(IndexON,D3265,TRUE,_xll.ohTrigger(RecalcTrigger,TriggerON)),NA())</f>
        <v>1.3390448642223163E-2</v>
      </c>
      <c r="H3265" s="42">
        <f>_xll.qlCalendarAdvance(Calendar,$H3264,B3265,"f",FALSE)</f>
        <v>62282</v>
      </c>
      <c r="I3265" s="177">
        <f>_xll.qlInterestRateIndexValueDate(Index1M,$H3265)</f>
        <v>62284</v>
      </c>
      <c r="J3265" s="182">
        <f>IFERROR(_xll.qlIndexFixing(Index1M,$H3265,TRUE,_xll.ohTrigger(RecalcTrigger,Trigger1M)),NA())</f>
        <v>1.3347457485213821E-2</v>
      </c>
      <c r="K3265" s="44">
        <f>IFERROR(_xll.qlIndexFixing(Index3M,H3265,TRUE,_xll.ohTrigger(RecalcTrigger,Trigger3M)),NA())</f>
        <v>1.3708438918027244E-2</v>
      </c>
      <c r="L3265" s="44">
        <f>IFERROR(_xll.qlIndexFixing(Index6M,$H3265,TRUE,_xll.ohTrigger(RecalcTrigger,Trigger6M)),NA())</f>
        <v>1.4256688549404534E-2</v>
      </c>
      <c r="M3265" s="183">
        <f>IFERROR(_xll.qlIndexFixing(Index1Y,$H3265,TRUE,_xll.ohTrigger(RecalcTrigger,Trigger1Y)),NA())</f>
        <v>1.4142559159814142E-2</v>
      </c>
      <c r="N3265" s="182">
        <f>IFERROR(_xll.qlIndexFixing(ONIndex1M,I3265,TRUE,_xll.ohTrigger(RecalcTrigger,Trigger1M)),NA())</f>
        <v>1.3332591187396048E-2</v>
      </c>
      <c r="O3265" s="44">
        <f>IFERROR(_xll.qlIndexFixing(ONIndex3M,I3265,TRUE,_xll.ohTrigger(RecalcTrigger,Trigger3M)),NA())</f>
        <v>1.3657524919956643E-2</v>
      </c>
      <c r="P3265" s="44">
        <f>IFERROR(_xll.qlIndexFixing(ONIndex6M,I3265,TRUE,_xll.ohTrigger(RecalcTrigger,Trigger6M)),NA())</f>
        <v>1.4113410535614435E-2</v>
      </c>
      <c r="Q3265" s="183">
        <f>IFERROR(_xll.qlIndexFixing(ONIndex1Y,I3265,TRUE,_xll.ohTrigger(RecalcTrigger,Trigger1Y)),NA())</f>
        <v>1.3937514456632272E-2</v>
      </c>
    </row>
    <row r="3266" spans="2:17" x14ac:dyDescent="0.2">
      <c r="B3266" s="39" t="s">
        <v>42</v>
      </c>
      <c r="D3266" s="42">
        <f>_xll.qlCalendarAdvance(Calendar,$D3265,B3266,"f",FALSE)</f>
        <v>62289</v>
      </c>
      <c r="E3266" s="177">
        <f>_xll.qlInterestRateIndexValueDate(IndexON,D3266)</f>
        <v>62289</v>
      </c>
      <c r="F3266" s="193">
        <f>IFERROR(_xll.qlIndexFixing(IndexON,D3266,TRUE,_xll.ohTrigger(RecalcTrigger,TriggerON)),NA())</f>
        <v>1.3393878124761116E-2</v>
      </c>
      <c r="H3266" s="42">
        <f>_xll.qlCalendarAdvance(Calendar,$H3265,B3266,"f",FALSE)</f>
        <v>62289</v>
      </c>
      <c r="I3266" s="177">
        <f>_xll.qlInterestRateIndexValueDate(Index1M,$H3266)</f>
        <v>62291</v>
      </c>
      <c r="J3266" s="182">
        <f>IFERROR(_xll.qlIndexFixing(Index1M,$H3266,TRUE,_xll.ohTrigger(RecalcTrigger,Trigger1M)),NA())</f>
        <v>1.335183595554762E-2</v>
      </c>
      <c r="K3266" s="44">
        <f>IFERROR(_xll.qlIndexFixing(Index3M,H3266,TRUE,_xll.ohTrigger(RecalcTrigger,Trigger3M)),NA())</f>
        <v>1.3713014232962856E-2</v>
      </c>
      <c r="L3266" s="44">
        <f>IFERROR(_xll.qlIndexFixing(Index6M,$H3266,TRUE,_xll.ohTrigger(RecalcTrigger,Trigger6M)),NA())</f>
        <v>1.4262434842728287E-2</v>
      </c>
      <c r="M3266" s="183">
        <f>IFERROR(_xll.qlIndexFixing(Index1Y,$H3266,TRUE,_xll.ohTrigger(RecalcTrigger,Trigger1Y)),NA())</f>
        <v>1.4146612054938746E-2</v>
      </c>
      <c r="N3266" s="182">
        <f>IFERROR(_xll.qlIndexFixing(ONIndex1M,I3266,TRUE,_xll.ohTrigger(RecalcTrigger,Trigger1M)),NA())</f>
        <v>1.3336985793115375E-2</v>
      </c>
      <c r="O3266" s="44">
        <f>IFERROR(_xll.qlIndexFixing(ONIndex3M,I3266,TRUE,_xll.ohTrigger(RecalcTrigger,Trigger3M)),NA())</f>
        <v>1.366216698205136E-2</v>
      </c>
      <c r="P3266" s="44">
        <f>IFERROR(_xll.qlIndexFixing(ONIndex6M,I3266,TRUE,_xll.ohTrigger(RecalcTrigger,Trigger6M)),NA())</f>
        <v>1.4123056216908125E-2</v>
      </c>
      <c r="Q3266" s="183">
        <f>IFERROR(_xll.qlIndexFixing(ONIndex1Y,I3266,TRUE,_xll.ohTrigger(RecalcTrigger,Trigger1Y)),NA())</f>
        <v>1.3941878403995744E-2</v>
      </c>
    </row>
    <row r="3267" spans="2:17" x14ac:dyDescent="0.2">
      <c r="B3267" s="39" t="s">
        <v>42</v>
      </c>
      <c r="D3267" s="42">
        <f>_xll.qlCalendarAdvance(Calendar,$D3266,B3267,"f",FALSE)</f>
        <v>62296</v>
      </c>
      <c r="E3267" s="177">
        <f>_xll.qlInterestRateIndexValueDate(IndexON,D3267)</f>
        <v>62296</v>
      </c>
      <c r="F3267" s="193">
        <f>IFERROR(_xll.qlIndexFixing(IndexON,D3267,TRUE,_xll.ohTrigger(RecalcTrigger,TriggerON)),NA())</f>
        <v>1.3397297612653958E-2</v>
      </c>
      <c r="H3267" s="42">
        <f>_xll.qlCalendarAdvance(Calendar,$H3266,B3267,"f",FALSE)</f>
        <v>62296</v>
      </c>
      <c r="I3267" s="177">
        <f>_xll.qlInterestRateIndexValueDate(Index1M,$H3267)</f>
        <v>62298</v>
      </c>
      <c r="J3267" s="182">
        <f>IFERROR(_xll.qlIndexFixing(Index1M,$H3267,TRUE,_xll.ohTrigger(RecalcTrigger,Trigger1M)),NA())</f>
        <v>1.3356201511114663E-2</v>
      </c>
      <c r="K3267" s="44">
        <f>IFERROR(_xll.qlIndexFixing(Index3M,H3267,TRUE,_xll.ohTrigger(RecalcTrigger,Trigger3M)),NA())</f>
        <v>1.3717575520046547E-2</v>
      </c>
      <c r="L3267" s="44">
        <f>IFERROR(_xll.qlIndexFixing(Index6M,$H3267,TRUE,_xll.ohTrigger(RecalcTrigger,Trigger6M)),NA())</f>
        <v>1.4267936849004674E-2</v>
      </c>
      <c r="M3267" s="183">
        <f>IFERROR(_xll.qlIndexFixing(Index1Y,$H3267,TRUE,_xll.ohTrigger(RecalcTrigger,Trigger1Y)),NA())</f>
        <v>1.4150650036535182E-2</v>
      </c>
      <c r="N3267" s="182">
        <f>IFERROR(_xll.qlIndexFixing(ONIndex1M,I3267,TRUE,_xll.ohTrigger(RecalcTrigger,Trigger1M)),NA())</f>
        <v>1.3341367538481919E-2</v>
      </c>
      <c r="O3267" s="44">
        <f>IFERROR(_xll.qlIndexFixing(ONIndex3M,I3267,TRUE,_xll.ohTrigger(RecalcTrigger,Trigger3M)),NA())</f>
        <v>1.3666795219364758E-2</v>
      </c>
      <c r="P3267" s="44">
        <f>IFERROR(_xll.qlIndexFixing(ONIndex6M,I3267,TRUE,_xll.ohTrigger(RecalcTrigger,Trigger6M)),NA())</f>
        <v>1.4132663716184268E-2</v>
      </c>
      <c r="Q3267" s="183">
        <f>IFERROR(_xll.qlIndexFixing(ONIndex1Y,I3267,TRUE,_xll.ohTrigger(RecalcTrigger,Trigger1Y)),NA())</f>
        <v>1.394622832761705E-2</v>
      </c>
    </row>
    <row r="3268" spans="2:17" x14ac:dyDescent="0.2">
      <c r="B3268" s="39" t="s">
        <v>42</v>
      </c>
      <c r="D3268" s="42">
        <f>_xll.qlCalendarAdvance(Calendar,$D3267,B3268,"f",FALSE)</f>
        <v>62303</v>
      </c>
      <c r="E3268" s="177">
        <f>_xll.qlInterestRateIndexValueDate(IndexON,D3268)</f>
        <v>62303</v>
      </c>
      <c r="F3268" s="193">
        <f>IFERROR(_xll.qlIndexFixing(IndexON,D3268,TRUE,_xll.ohTrigger(RecalcTrigger,TriggerON)),NA())</f>
        <v>1.3400707086717034E-2</v>
      </c>
      <c r="H3268" s="42">
        <f>_xll.qlCalendarAdvance(Calendar,$H3267,B3268,"f",FALSE)</f>
        <v>62303</v>
      </c>
      <c r="I3268" s="177">
        <f>_xll.qlInterestRateIndexValueDate(Index1M,$H3268)</f>
        <v>62305</v>
      </c>
      <c r="J3268" s="182">
        <f>IFERROR(_xll.qlIndexFixing(Index1M,$H3268,TRUE,_xll.ohTrigger(RecalcTrigger,Trigger1M)),NA())</f>
        <v>1.3358881187862314E-2</v>
      </c>
      <c r="K3268" s="44">
        <f>IFERROR(_xll.qlIndexFixing(Index3M,H3268,TRUE,_xll.ohTrigger(RecalcTrigger,Trigger3M)),NA())</f>
        <v>1.3722122752169563E-2</v>
      </c>
      <c r="L3268" s="44">
        <f>IFERROR(_xll.qlIndexFixing(Index6M,$H3268,TRUE,_xll.ohTrigger(RecalcTrigger,Trigger6M)),NA())</f>
        <v>1.4271526354697441E-2</v>
      </c>
      <c r="M3268" s="183">
        <f>IFERROR(_xll.qlIndexFixing(Index1Y,$H3268,TRUE,_xll.ohTrigger(RecalcTrigger,Trigger1Y)),NA())</f>
        <v>1.4154673076673794E-2</v>
      </c>
      <c r="N3268" s="182">
        <f>IFERROR(_xll.qlIndexFixing(ONIndex1M,I3268,TRUE,_xll.ohTrigger(RecalcTrigger,Trigger1M)),NA())</f>
        <v>1.3345736398395758E-2</v>
      </c>
      <c r="O3268" s="44">
        <f>IFERROR(_xll.qlIndexFixing(ONIndex3M,I3268,TRUE,_xll.ohTrigger(RecalcTrigger,Trigger3M)),NA())</f>
        <v>1.3671409604958384E-2</v>
      </c>
      <c r="P3268" s="44">
        <f>IFERROR(_xll.qlIndexFixing(ONIndex6M,I3268,TRUE,_xll.ohTrigger(RecalcTrigger,Trigger6M)),NA())</f>
        <v>1.4142232965337342E-2</v>
      </c>
      <c r="Q3268" s="183">
        <f>IFERROR(_xll.qlIndexFixing(ONIndex1Y,I3268,TRUE,_xll.ohTrigger(RecalcTrigger,Trigger1Y)),NA())</f>
        <v>1.3950564200317928E-2</v>
      </c>
    </row>
    <row r="3269" spans="2:17" x14ac:dyDescent="0.2">
      <c r="B3269" s="39" t="s">
        <v>42</v>
      </c>
      <c r="D3269" s="42">
        <f>_xll.qlCalendarAdvance(Calendar,$D3268,B3269,"f",FALSE)</f>
        <v>62310</v>
      </c>
      <c r="E3269" s="177">
        <f>_xll.qlInterestRateIndexValueDate(IndexON,D3269)</f>
        <v>62310</v>
      </c>
      <c r="F3269" s="193">
        <f>IFERROR(_xll.qlIndexFixing(IndexON,D3269,TRUE,_xll.ohTrigger(RecalcTrigger,TriggerON)),NA())</f>
        <v>1.3404106527046267E-2</v>
      </c>
      <c r="H3269" s="42">
        <f>_xll.qlCalendarAdvance(Calendar,$H3268,B3269,"f",FALSE)</f>
        <v>62310</v>
      </c>
      <c r="I3269" s="177">
        <f>_xll.qlInterestRateIndexValueDate(Index1M,$H3269)</f>
        <v>62312</v>
      </c>
      <c r="J3269" s="182">
        <f>IFERROR(_xll.qlIndexFixing(Index1M,$H3269,TRUE,_xll.ohTrigger(RecalcTrigger,Trigger1M)),NA())</f>
        <v>1.3364893777433884E-2</v>
      </c>
      <c r="K3269" s="44">
        <f>IFERROR(_xll.qlIndexFixing(Index3M,H3269,TRUE,_xll.ohTrigger(RecalcTrigger,Trigger3M)),NA())</f>
        <v>1.372665590221968E-2</v>
      </c>
      <c r="L3269" s="44">
        <f>IFERROR(_xll.qlIndexFixing(Index6M,$H3269,TRUE,_xll.ohTrigger(RecalcTrigger,Trigger6M)),NA())</f>
        <v>1.4278212157343061E-2</v>
      </c>
      <c r="M3269" s="183">
        <f>IFERROR(_xll.qlIndexFixing(Index1Y,$H3269,TRUE,_xll.ohTrigger(RecalcTrigger,Trigger1Y)),NA())</f>
        <v>1.4158681147424924E-2</v>
      </c>
      <c r="N3269" s="182">
        <f>IFERROR(_xll.qlIndexFixing(ONIndex1M,I3269,TRUE,_xll.ohTrigger(RecalcTrigger,Trigger1M)),NA())</f>
        <v>1.335009234775697E-2</v>
      </c>
      <c r="O3269" s="44">
        <f>IFERROR(_xll.qlIndexFixing(ONIndex3M,I3269,TRUE,_xll.ohTrigger(RecalcTrigger,Trigger3M)),NA())</f>
        <v>1.3676010111973724E-2</v>
      </c>
      <c r="P3269" s="44">
        <f>IFERROR(_xll.qlIndexFixing(ONIndex6M,I3269,TRUE,_xll.ohTrigger(RecalcTrigger,Trigger6M)),NA())</f>
        <v>1.415176389618189E-2</v>
      </c>
      <c r="Q3269" s="183">
        <f>IFERROR(_xll.qlIndexFixing(ONIndex1Y,I3269,TRUE,_xll.ohTrigger(RecalcTrigger,Trigger1Y)),NA())</f>
        <v>1.3954885994600374E-2</v>
      </c>
    </row>
    <row r="3270" spans="2:17" x14ac:dyDescent="0.2">
      <c r="B3270" s="39" t="s">
        <v>42</v>
      </c>
      <c r="D3270" s="42">
        <f>_xll.qlCalendarAdvance(Calendar,$D3269,B3270,"f",FALSE)</f>
        <v>62317</v>
      </c>
      <c r="E3270" s="177">
        <f>_xll.qlInterestRateIndexValueDate(IndexON,D3270)</f>
        <v>62317</v>
      </c>
      <c r="F3270" s="193">
        <f>IFERROR(_xll.qlIndexFixing(IndexON,D3270,TRUE,_xll.ohTrigger(RecalcTrigger,TriggerON)),NA())</f>
        <v>1.3407495914217193E-2</v>
      </c>
      <c r="H3270" s="42">
        <f>_xll.qlCalendarAdvance(Calendar,$H3269,B3270,"f",FALSE)</f>
        <v>62317</v>
      </c>
      <c r="I3270" s="177">
        <f>_xll.qlInterestRateIndexValueDate(Index1M,$H3270)</f>
        <v>62319</v>
      </c>
      <c r="J3270" s="182">
        <f>IFERROR(_xll.qlIndexFixing(Index1M,$H3270,TRUE,_xll.ohTrigger(RecalcTrigger,Trigger1M)),NA())</f>
        <v>1.3369220437918772E-2</v>
      </c>
      <c r="K3270" s="44">
        <f>IFERROR(_xll.qlIndexFixing(Index3M,H3270,TRUE,_xll.ohTrigger(RecalcTrigger,Trigger3M)),NA())</f>
        <v>1.3731174943083804E-2</v>
      </c>
      <c r="L3270" s="44">
        <f>IFERROR(_xll.qlIndexFixing(Index6M,$H3270,TRUE,_xll.ohTrigger(RecalcTrigger,Trigger6M)),NA())</f>
        <v>1.4282987542693009E-2</v>
      </c>
      <c r="M3270" s="183">
        <f>IFERROR(_xll.qlIndexFixing(Index1Y,$H3270,TRUE,_xll.ohTrigger(RecalcTrigger,Trigger1Y)),NA())</f>
        <v>1.4162674220858911E-2</v>
      </c>
      <c r="N3270" s="182">
        <f>IFERROR(_xll.qlIndexFixing(ONIndex1M,I3270,TRUE,_xll.ohTrigger(RecalcTrigger,Trigger1M)),NA())</f>
        <v>1.3354435361545569E-2</v>
      </c>
      <c r="O3270" s="44">
        <f>IFERROR(_xll.qlIndexFixing(ONIndex3M,I3270,TRUE,_xll.ohTrigger(RecalcTrigger,Trigger3M)),NA())</f>
        <v>1.3680596713232518E-2</v>
      </c>
      <c r="P3270" s="44">
        <f>IFERROR(_xll.qlIndexFixing(ONIndex6M,I3270,TRUE,_xll.ohTrigger(RecalcTrigger,Trigger6M)),NA())</f>
        <v>1.4161256440772263E-2</v>
      </c>
      <c r="Q3270" s="183">
        <f>IFERROR(_xll.qlIndexFixing(ONIndex1Y,I3270,TRUE,_xll.ohTrigger(RecalcTrigger,Trigger1Y)),NA())</f>
        <v>1.3959193683206195E-2</v>
      </c>
    </row>
    <row r="3271" spans="2:17" x14ac:dyDescent="0.2">
      <c r="B3271" s="39" t="s">
        <v>42</v>
      </c>
      <c r="D3271" s="42">
        <f>_xll.qlCalendarAdvance(Calendar,$D3270,B3271,"f",FALSE)</f>
        <v>62324</v>
      </c>
      <c r="E3271" s="177">
        <f>_xll.qlInterestRateIndexValueDate(IndexON,D3271)</f>
        <v>62324</v>
      </c>
      <c r="F3271" s="193">
        <f>IFERROR(_xll.qlIndexFixing(IndexON,D3271,TRUE,_xll.ohTrigger(RecalcTrigger,TriggerON)),NA())</f>
        <v>1.3410875228885288E-2</v>
      </c>
      <c r="H3271" s="42">
        <f>_xll.qlCalendarAdvance(Calendar,$H3270,B3271,"f",FALSE)</f>
        <v>62324</v>
      </c>
      <c r="I3271" s="177">
        <f>_xll.qlInterestRateIndexValueDate(Index1M,$H3271)</f>
        <v>62326</v>
      </c>
      <c r="J3271" s="182">
        <f>IFERROR(_xll.qlIndexFixing(Index1M,$H3271,TRUE,_xll.ohTrigger(RecalcTrigger,Trigger1M)),NA())</f>
        <v>1.3373534083112315E-2</v>
      </c>
      <c r="K3271" s="44">
        <f>IFERROR(_xll.qlIndexFixing(Index3M,H3271,TRUE,_xll.ohTrigger(RecalcTrigger,Trigger3M)),NA())</f>
        <v>1.3735679847650577E-2</v>
      </c>
      <c r="L3271" s="44">
        <f>IFERROR(_xll.qlIndexFixing(Index6M,$H3271,TRUE,_xll.ohTrigger(RecalcTrigger,Trigger6M)),NA())</f>
        <v>1.4287522807569345E-2</v>
      </c>
      <c r="M3271" s="183">
        <f>IFERROR(_xll.qlIndexFixing(Index1Y,$H3271,TRUE,_xll.ohTrigger(RecalcTrigger,Trigger1Y)),NA())</f>
        <v>1.4166652269046974E-2</v>
      </c>
      <c r="N3271" s="182">
        <f>IFERROR(_xll.qlIndexFixing(ONIndex1M,I3271,TRUE,_xll.ohTrigger(RecalcTrigger,Trigger1M)),NA())</f>
        <v>1.3358765414661633E-2</v>
      </c>
      <c r="O3271" s="44">
        <f>IFERROR(_xll.qlIndexFixing(ONIndex3M,I3271,TRUE,_xll.ohTrigger(RecalcTrigger,Trigger3M)),NA())</f>
        <v>1.3685169381956186E-2</v>
      </c>
      <c r="P3271" s="44">
        <f>IFERROR(_xll.qlIndexFixing(ONIndex6M,I3271,TRUE,_xll.ohTrigger(RecalcTrigger,Trigger6M)),NA())</f>
        <v>1.4170710530763131E-2</v>
      </c>
      <c r="Q3271" s="183">
        <f>IFERROR(_xll.qlIndexFixing(ONIndex1Y,I3271,TRUE,_xll.ohTrigger(RecalcTrigger,Trigger1Y)),NA())</f>
        <v>1.3963487238797256E-2</v>
      </c>
    </row>
    <row r="3272" spans="2:17" x14ac:dyDescent="0.2">
      <c r="B3272" s="39" t="s">
        <v>42</v>
      </c>
      <c r="D3272" s="42">
        <f>_xll.qlCalendarAdvance(Calendar,$D3271,B3272,"f",FALSE)</f>
        <v>62331</v>
      </c>
      <c r="E3272" s="177">
        <f>_xll.qlInterestRateIndexValueDate(IndexON,D3272)</f>
        <v>62331</v>
      </c>
      <c r="F3272" s="193">
        <f>IFERROR(_xll.qlIndexFixing(IndexON,D3272,TRUE,_xll.ohTrigger(RecalcTrigger,TriggerON)),NA())</f>
        <v>1.3414244451466217E-2</v>
      </c>
      <c r="H3272" s="42">
        <f>_xll.qlCalendarAdvance(Calendar,$H3271,B3272,"f",FALSE)</f>
        <v>62331</v>
      </c>
      <c r="I3272" s="177">
        <f>_xll.qlInterestRateIndexValueDate(Index1M,$H3272)</f>
        <v>62333</v>
      </c>
      <c r="J3272" s="182">
        <f>IFERROR(_xll.qlIndexFixing(Index1M,$H3272,TRUE,_xll.ohTrigger(RecalcTrigger,Trigger1M)),NA())</f>
        <v>1.3377834687882117E-2</v>
      </c>
      <c r="K3272" s="44">
        <f>IFERROR(_xll.qlIndexFixing(Index3M,H3272,TRUE,_xll.ohTrigger(RecalcTrigger,Trigger3M)),NA())</f>
        <v>1.3740170588807775E-2</v>
      </c>
      <c r="L3272" s="44">
        <f>IFERROR(_xll.qlIndexFixing(Index6M,$H3272,TRUE,_xll.ohTrigger(RecalcTrigger,Trigger6M)),NA())</f>
        <v>1.4290243678296675E-2</v>
      </c>
      <c r="M3272" s="183">
        <f>IFERROR(_xll.qlIndexFixing(Index1Y,$H3272,TRUE,_xll.ohTrigger(RecalcTrigger,Trigger1Y)),NA())</f>
        <v>1.4170615264060112E-2</v>
      </c>
      <c r="N3272" s="182">
        <f>IFERROR(_xll.qlIndexFixing(ONIndex1M,I3272,TRUE,_xll.ohTrigger(RecalcTrigger,Trigger1M)),NA())</f>
        <v>1.3363082481845368E-2</v>
      </c>
      <c r="O3272" s="44">
        <f>IFERROR(_xll.qlIndexFixing(ONIndex3M,I3272,TRUE,_xll.ohTrigger(RecalcTrigger,Trigger3M)),NA())</f>
        <v>1.3689728091046405E-2</v>
      </c>
      <c r="P3272" s="44">
        <f>IFERROR(_xll.qlIndexFixing(ONIndex6M,I3272,TRUE,_xll.ohTrigger(RecalcTrigger,Trigger6M)),NA())</f>
        <v>1.4180126098208845E-2</v>
      </c>
      <c r="Q3272" s="183">
        <f>IFERROR(_xll.qlIndexFixing(ONIndex1Y,I3272,TRUE,_xll.ohTrigger(RecalcTrigger,Trigger1Y)),NA())</f>
        <v>1.3967766633875556E-2</v>
      </c>
    </row>
    <row r="3273" spans="2:17" x14ac:dyDescent="0.2">
      <c r="B3273" s="39" t="s">
        <v>42</v>
      </c>
      <c r="D3273" s="42">
        <f>_xll.qlCalendarAdvance(Calendar,$D3272,B3273,"f",FALSE)</f>
        <v>62338</v>
      </c>
      <c r="E3273" s="177">
        <f>_xll.qlInterestRateIndexValueDate(IndexON,D3273)</f>
        <v>62338</v>
      </c>
      <c r="F3273" s="193">
        <f>IFERROR(_xll.qlIndexFixing(IndexON,D3273,TRUE,_xll.ohTrigger(RecalcTrigger,TriggerON)),NA())</f>
        <v>1.3417603562215774E-2</v>
      </c>
      <c r="H3273" s="42">
        <f>_xll.qlCalendarAdvance(Calendar,$H3272,B3273,"f",FALSE)</f>
        <v>62338</v>
      </c>
      <c r="I3273" s="177">
        <f>_xll.qlInterestRateIndexValueDate(Index1M,$H3273)</f>
        <v>62340</v>
      </c>
      <c r="J3273" s="182">
        <f>IFERROR(_xll.qlIndexFixing(Index1M,$H3273,TRUE,_xll.ohTrigger(RecalcTrigger,Trigger1M)),NA())</f>
        <v>1.3382122227095783E-2</v>
      </c>
      <c r="K3273" s="44">
        <f>IFERROR(_xll.qlIndexFixing(Index3M,H3273,TRUE,_xll.ohTrigger(RecalcTrigger,Trigger3M)),NA())</f>
        <v>1.3744068009626189E-2</v>
      </c>
      <c r="L3273" s="44">
        <f>IFERROR(_xll.qlIndexFixing(Index6M,$H3273,TRUE,_xll.ohTrigger(RecalcTrigger,Trigger6M)),NA())</f>
        <v>1.4293274789308292E-2</v>
      </c>
      <c r="M3273" s="183">
        <f>IFERROR(_xll.qlIndexFixing(Index1Y,$H3273,TRUE,_xll.ohTrigger(RecalcTrigger,Trigger1Y)),NA())</f>
        <v>1.417456317796976E-2</v>
      </c>
      <c r="N3273" s="182">
        <f>IFERROR(_xll.qlIndexFixing(ONIndex1M,I3273,TRUE,_xll.ohTrigger(RecalcTrigger,Trigger1M)),NA())</f>
        <v>1.3367386538236659E-2</v>
      </c>
      <c r="O3273" s="44">
        <f>IFERROR(_xll.qlIndexFixing(ONIndex3M,I3273,TRUE,_xll.ohTrigger(RecalcTrigger,Trigger3M)),NA())</f>
        <v>1.3694272813564723E-2</v>
      </c>
      <c r="P3273" s="44">
        <f>IFERROR(_xll.qlIndexFixing(ONIndex6M,I3273,TRUE,_xll.ohTrigger(RecalcTrigger,Trigger6M)),NA())</f>
        <v>1.4189503075163756E-2</v>
      </c>
      <c r="Q3273" s="183">
        <f>IFERROR(_xll.qlIndexFixing(ONIndex1Y,I3273,TRUE,_xll.ohTrigger(RecalcTrigger,Trigger1Y)),NA())</f>
        <v>1.3972031841182897E-2</v>
      </c>
    </row>
    <row r="3274" spans="2:17" x14ac:dyDescent="0.2">
      <c r="B3274" s="39" t="s">
        <v>42</v>
      </c>
      <c r="D3274" s="42">
        <f>_xll.qlCalendarAdvance(Calendar,$D3273,B3274,"f",FALSE)</f>
        <v>62345</v>
      </c>
      <c r="E3274" s="177">
        <f>_xll.qlInterestRateIndexValueDate(IndexON,D3274)</f>
        <v>62345</v>
      </c>
      <c r="F3274" s="193">
        <f>IFERROR(_xll.qlIndexFixing(IndexON,D3274,TRUE,_xll.ohTrigger(RecalcTrigger,TriggerON)),NA())</f>
        <v>1.3420952541709497E-2</v>
      </c>
      <c r="H3274" s="42">
        <f>_xll.qlCalendarAdvance(Calendar,$H3273,B3274,"f",FALSE)</f>
        <v>62345</v>
      </c>
      <c r="I3274" s="177">
        <f>_xll.qlInterestRateIndexValueDate(Index1M,$H3274)</f>
        <v>62347</v>
      </c>
      <c r="J3274" s="182">
        <f>IFERROR(_xll.qlIndexFixing(Index1M,$H3274,TRUE,_xll.ohTrigger(RecalcTrigger,Trigger1M)),NA())</f>
        <v>1.3386396675620915E-2</v>
      </c>
      <c r="K3274" s="44">
        <f>IFERROR(_xll.qlIndexFixing(Index3M,H3274,TRUE,_xll.ohTrigger(RecalcTrigger,Trigger3M)),NA())</f>
        <v>1.3748531193157077E-2</v>
      </c>
      <c r="L3274" s="44">
        <f>IFERROR(_xll.qlIndexFixing(Index6M,$H3274,TRUE,_xll.ohTrigger(RecalcTrigger,Trigger6M)),NA())</f>
        <v>1.4297113679039476E-2</v>
      </c>
      <c r="M3274" s="183">
        <f>IFERROR(_xll.qlIndexFixing(Index1Y,$H3274,TRUE,_xll.ohTrigger(RecalcTrigger,Trigger1Y)),NA())</f>
        <v>1.4178495982847138E-2</v>
      </c>
      <c r="N3274" s="182">
        <f>IFERROR(_xll.qlIndexFixing(ONIndex1M,I3274,TRUE,_xll.ohTrigger(RecalcTrigger,Trigger1M)),NA())</f>
        <v>1.3371677558655648E-2</v>
      </c>
      <c r="O3274" s="44">
        <f>IFERROR(_xll.qlIndexFixing(ONIndex3M,I3274,TRUE,_xll.ohTrigger(RecalcTrigger,Trigger3M)),NA())</f>
        <v>1.3698803522652625E-2</v>
      </c>
      <c r="P3274" s="44">
        <f>IFERROR(_xll.qlIndexFixing(ONIndex6M,I3274,TRUE,_xll.ohTrigger(RecalcTrigger,Trigger6M)),NA())</f>
        <v>1.4198841393202599E-2</v>
      </c>
      <c r="Q3274" s="183">
        <f>IFERROR(_xll.qlIndexFixing(ONIndex1Y,I3274,TRUE,_xll.ohTrigger(RecalcTrigger,Trigger1Y)),NA())</f>
        <v>1.3976282833541021E-2</v>
      </c>
    </row>
    <row r="3275" spans="2:17" x14ac:dyDescent="0.2">
      <c r="B3275" s="39" t="s">
        <v>42</v>
      </c>
      <c r="D3275" s="42">
        <f>_xll.qlCalendarAdvance(Calendar,$D3274,B3275,"f",FALSE)</f>
        <v>62352</v>
      </c>
      <c r="E3275" s="177">
        <f>_xll.qlInterestRateIndexValueDate(IndexON,D3275)</f>
        <v>62352</v>
      </c>
      <c r="F3275" s="193">
        <f>IFERROR(_xll.qlIndexFixing(IndexON,D3275,TRUE,_xll.ohTrigger(RecalcTrigger,TriggerON)),NA())</f>
        <v>1.3424291370602859E-2</v>
      </c>
      <c r="H3275" s="42">
        <f>_xll.qlCalendarAdvance(Calendar,$H3274,B3275,"f",FALSE)</f>
        <v>62352</v>
      </c>
      <c r="I3275" s="177">
        <f>_xll.qlInterestRateIndexValueDate(Index1M,$H3275)</f>
        <v>62354</v>
      </c>
      <c r="J3275" s="182">
        <f>IFERROR(_xll.qlIndexFixing(Index1M,$H3275,TRUE,_xll.ohTrigger(RecalcTrigger,Trigger1M)),NA())</f>
        <v>1.339065800832262E-2</v>
      </c>
      <c r="K3275" s="44">
        <f>IFERROR(_xll.qlIndexFixing(Index3M,H3275,TRUE,_xll.ohTrigger(RecalcTrigger,Trigger3M)),NA())</f>
        <v>1.3752980134367234E-2</v>
      </c>
      <c r="L3275" s="44">
        <f>IFERROR(_xll.qlIndexFixing(Index6M,$H3275,TRUE,_xll.ohTrigger(RecalcTrigger,Trigger6M)),NA())</f>
        <v>1.4300710478409199E-2</v>
      </c>
      <c r="M3275" s="183">
        <f>IFERROR(_xll.qlIndexFixing(Index1Y,$H3275,TRUE,_xll.ohTrigger(RecalcTrigger,Trigger1Y)),NA())</f>
        <v>1.4182413650764336E-2</v>
      </c>
      <c r="N3275" s="182">
        <f>IFERROR(_xll.qlIndexFixing(ONIndex1M,I3275,TRUE,_xll.ohTrigger(RecalcTrigger,Trigger1M)),NA())</f>
        <v>1.3375955517922478E-2</v>
      </c>
      <c r="O3275" s="44">
        <f>IFERROR(_xll.qlIndexFixing(ONIndex3M,I3275,TRUE,_xll.ohTrigger(RecalcTrigger,Trigger3M)),NA())</f>
        <v>1.3703320191131851E-2</v>
      </c>
      <c r="P3275" s="44">
        <f>IFERROR(_xll.qlIndexFixing(ONIndex6M,I3275,TRUE,_xll.ohTrigger(RecalcTrigger,Trigger6M)),NA())</f>
        <v>1.4208140984539597E-2</v>
      </c>
      <c r="Q3275" s="183">
        <f>IFERROR(_xll.qlIndexFixing(ONIndex1Y,I3275,TRUE,_xll.ohTrigger(RecalcTrigger,Trigger1Y)),NA())</f>
        <v>1.398051958329205E-2</v>
      </c>
    </row>
    <row r="3276" spans="2:17" x14ac:dyDescent="0.2">
      <c r="B3276" s="39" t="s">
        <v>42</v>
      </c>
      <c r="D3276" s="42">
        <f>_xll.qlCalendarAdvance(Calendar,$D3275,B3276,"f",FALSE)</f>
        <v>62359</v>
      </c>
      <c r="E3276" s="177">
        <f>_xll.qlInterestRateIndexValueDate(IndexON,D3276)</f>
        <v>62359</v>
      </c>
      <c r="F3276" s="193">
        <f>IFERROR(_xll.qlIndexFixing(IndexON,D3276,TRUE,_xll.ohTrigger(RecalcTrigger,TriggerON)),NA())</f>
        <v>1.3427620029231591E-2</v>
      </c>
      <c r="H3276" s="42">
        <f>_xll.qlCalendarAdvance(Calendar,$H3275,B3276,"f",FALSE)</f>
        <v>62359</v>
      </c>
      <c r="I3276" s="177">
        <f>_xll.qlInterestRateIndexValueDate(Index1M,$H3276)</f>
        <v>62361</v>
      </c>
      <c r="J3276" s="182">
        <f>IFERROR(_xll.qlIndexFixing(Index1M,$H3276,TRUE,_xll.ohTrigger(RecalcTrigger,Trigger1M)),NA())</f>
        <v>1.3394906200078494E-2</v>
      </c>
      <c r="K3276" s="44">
        <f>IFERROR(_xll.qlIndexFixing(Index3M,H3276,TRUE,_xll.ohTrigger(RecalcTrigger,Trigger3M)),NA())</f>
        <v>1.375972068636936E-2</v>
      </c>
      <c r="L3276" s="44">
        <f>IFERROR(_xll.qlIndexFixing(Index6M,$H3276,TRUE,_xll.ohTrigger(RecalcTrigger,Trigger6M)),NA())</f>
        <v>1.430406861106822E-2</v>
      </c>
      <c r="M3276" s="183">
        <f>IFERROR(_xll.qlIndexFixing(Index1Y,$H3276,TRUE,_xll.ohTrigger(RecalcTrigger,Trigger1Y)),NA())</f>
        <v>1.4186316153793668E-2</v>
      </c>
      <c r="N3276" s="182">
        <f>IFERROR(_xll.qlIndexFixing(ONIndex1M,I3276,TRUE,_xll.ohTrigger(RecalcTrigger,Trigger1M)),NA())</f>
        <v>1.3380220391097097E-2</v>
      </c>
      <c r="O3276" s="44">
        <f>IFERROR(_xll.qlIndexFixing(ONIndex3M,I3276,TRUE,_xll.ohTrigger(RecalcTrigger,Trigger3M)),NA())</f>
        <v>1.3707822792143887E-2</v>
      </c>
      <c r="P3276" s="44">
        <f>IFERROR(_xll.qlIndexFixing(ONIndex6M,I3276,TRUE,_xll.ohTrigger(RecalcTrigger,Trigger6M)),NA())</f>
        <v>1.4212783659504069E-2</v>
      </c>
      <c r="Q3276" s="183">
        <f>IFERROR(_xll.qlIndexFixing(ONIndex1Y,I3276,TRUE,_xll.ohTrigger(RecalcTrigger,Trigger1Y)),NA())</f>
        <v>1.3984742063177791E-2</v>
      </c>
    </row>
    <row r="3277" spans="2:17" x14ac:dyDescent="0.2">
      <c r="B3277" s="39" t="s">
        <v>42</v>
      </c>
      <c r="D3277" s="42">
        <f>_xll.qlCalendarAdvance(Calendar,$D3276,B3277,"f",FALSE)</f>
        <v>62366</v>
      </c>
      <c r="E3277" s="177">
        <f>_xll.qlInterestRateIndexValueDate(IndexON,D3277)</f>
        <v>62366</v>
      </c>
      <c r="F3277" s="193">
        <f>IFERROR(_xll.qlIndexFixing(IndexON,D3277,TRUE,_xll.ohTrigger(RecalcTrigger,TriggerON)),NA())</f>
        <v>1.3430938497931422E-2</v>
      </c>
      <c r="H3277" s="42">
        <f>_xll.qlCalendarAdvance(Calendar,$H3276,B3277,"f",FALSE)</f>
        <v>62366</v>
      </c>
      <c r="I3277" s="177">
        <f>_xll.qlInterestRateIndexValueDate(Index1M,$H3277)</f>
        <v>62368</v>
      </c>
      <c r="J3277" s="182">
        <f>IFERROR(_xll.qlIndexFixing(Index1M,$H3277,TRUE,_xll.ohTrigger(RecalcTrigger,Trigger1M)),NA())</f>
        <v>1.3399141225743649E-2</v>
      </c>
      <c r="K3277" s="44">
        <f>IFERROR(_xll.qlIndexFixing(Index3M,H3277,TRUE,_xll.ohTrigger(RecalcTrigger,Trigger3M)),NA())</f>
        <v>1.3762410894541353E-2</v>
      </c>
      <c r="L3277" s="44">
        <f>IFERROR(_xll.qlIndexFixing(Index6M,$H3277,TRUE,_xll.ohTrigger(RecalcTrigger,Trigger6M)),NA())</f>
        <v>1.4307844652416577E-2</v>
      </c>
      <c r="M3277" s="183">
        <f>IFERROR(_xll.qlIndexFixing(Index1Y,$H3277,TRUE,_xll.ohTrigger(RecalcTrigger,Trigger1Y)),NA())</f>
        <v>1.4190203464007008E-2</v>
      </c>
      <c r="N3277" s="182">
        <f>IFERROR(_xll.qlIndexFixing(ONIndex1M,I3277,TRUE,_xll.ohTrigger(RecalcTrigger,Trigger1M)),NA())</f>
        <v>1.3384472152999649E-2</v>
      </c>
      <c r="O3277" s="44">
        <f>IFERROR(_xll.qlIndexFixing(ONIndex3M,I3277,TRUE,_xll.ohTrigger(RecalcTrigger,Trigger3M)),NA())</f>
        <v>1.3712311298750279E-2</v>
      </c>
      <c r="P3277" s="44">
        <f>IFERROR(_xll.qlIndexFixing(ONIndex6M,I3277,TRUE,_xll.ohTrigger(RecalcTrigger,Trigger6M)),NA())</f>
        <v>1.4216153377288876E-2</v>
      </c>
      <c r="Q3277" s="183">
        <f>IFERROR(_xll.qlIndexFixing(ONIndex1Y,I3277,TRUE,_xll.ohTrigger(RecalcTrigger,Trigger1Y)),NA())</f>
        <v>1.3988950245780174E-2</v>
      </c>
    </row>
    <row r="3278" spans="2:17" x14ac:dyDescent="0.2">
      <c r="B3278" s="39" t="s">
        <v>42</v>
      </c>
      <c r="D3278" s="42">
        <f>_xll.qlCalendarAdvance(Calendar,$D3277,B3278,"f",FALSE)</f>
        <v>62373</v>
      </c>
      <c r="E3278" s="177">
        <f>_xll.qlInterestRateIndexValueDate(IndexON,D3278)</f>
        <v>62373</v>
      </c>
      <c r="F3278" s="193">
        <f>IFERROR(_xll.qlIndexFixing(IndexON,D3278,TRUE,_xll.ohTrigger(RecalcTrigger,TriggerON)),NA())</f>
        <v>1.3434246757357826E-2</v>
      </c>
      <c r="H3278" s="42">
        <f>_xll.qlCalendarAdvance(Calendar,$H3277,B3278,"f",FALSE)</f>
        <v>62373</v>
      </c>
      <c r="I3278" s="177">
        <f>_xll.qlInterestRateIndexValueDate(Index1M,$H3278)</f>
        <v>62375</v>
      </c>
      <c r="J3278" s="182">
        <f>IFERROR(_xll.qlIndexFixing(Index1M,$H3278,TRUE,_xll.ohTrigger(RecalcTrigger,Trigger1M)),NA())</f>
        <v>1.3403363060193185E-2</v>
      </c>
      <c r="K3278" s="44">
        <f>IFERROR(_xll.qlIndexFixing(Index3M,H3278,TRUE,_xll.ohTrigger(RecalcTrigger,Trigger3M)),NA())</f>
        <v>1.376681608589392E-2</v>
      </c>
      <c r="L3278" s="44">
        <f>IFERROR(_xll.qlIndexFixing(Index6M,$H3278,TRUE,_xll.ohTrigger(RecalcTrigger,Trigger6M)),NA())</f>
        <v>1.4311096332450382E-2</v>
      </c>
      <c r="M3278" s="183">
        <f>IFERROR(_xll.qlIndexFixing(Index1Y,$H3278,TRUE,_xll.ohTrigger(RecalcTrigger,Trigger1Y)),NA())</f>
        <v>1.4194075553477327E-2</v>
      </c>
      <c r="N3278" s="182">
        <f>IFERROR(_xll.qlIndexFixing(ONIndex1M,I3278,TRUE,_xll.ohTrigger(RecalcTrigger,Trigger1M)),NA())</f>
        <v>1.3388710778610147E-2</v>
      </c>
      <c r="O3278" s="44">
        <f>IFERROR(_xll.qlIndexFixing(ONIndex3M,I3278,TRUE,_xll.ohTrigger(RecalcTrigger,Trigger3M)),NA())</f>
        <v>1.3716785684012578E-2</v>
      </c>
      <c r="P3278" s="44">
        <f>IFERROR(_xll.qlIndexFixing(ONIndex6M,I3278,TRUE,_xll.ohTrigger(RecalcTrigger,Trigger6M)),NA())</f>
        <v>1.421951268396171E-2</v>
      </c>
      <c r="Q3278" s="183">
        <f>IFERROR(_xll.qlIndexFixing(ONIndex1Y,I3278,TRUE,_xll.ohTrigger(RecalcTrigger,Trigger1Y)),NA())</f>
        <v>1.399314410392094E-2</v>
      </c>
    </row>
    <row r="3279" spans="2:17" x14ac:dyDescent="0.2">
      <c r="B3279" s="39" t="s">
        <v>42</v>
      </c>
      <c r="D3279" s="42">
        <f>_xll.qlCalendarAdvance(Calendar,$D3278,B3279,"f",FALSE)</f>
        <v>62380</v>
      </c>
      <c r="E3279" s="177">
        <f>_xll.qlInterestRateIndexValueDate(IndexON,D3279)</f>
        <v>62380</v>
      </c>
      <c r="F3279" s="193">
        <f>IFERROR(_xll.qlIndexFixing(IndexON,D3279,TRUE,_xll.ohTrigger(RecalcTrigger,TriggerON)),NA())</f>
        <v>1.3437544788006406E-2</v>
      </c>
      <c r="H3279" s="42">
        <f>_xll.qlCalendarAdvance(Calendar,$H3278,B3279,"f",FALSE)</f>
        <v>62380</v>
      </c>
      <c r="I3279" s="177">
        <f>_xll.qlInterestRateIndexValueDate(Index1M,$H3279)</f>
        <v>62382</v>
      </c>
      <c r="J3279" s="182">
        <f>IFERROR(_xll.qlIndexFixing(Index1M,$H3279,TRUE,_xll.ohTrigger(RecalcTrigger,Trigger1M)),NA())</f>
        <v>1.3407571678297203E-2</v>
      </c>
      <c r="K3279" s="44">
        <f>IFERROR(_xll.qlIndexFixing(Index3M,H3279,TRUE,_xll.ohTrigger(RecalcTrigger,Trigger3M)),NA())</f>
        <v>1.3771206924055675E-2</v>
      </c>
      <c r="L3279" s="44">
        <f>IFERROR(_xll.qlIndexFixing(Index6M,$H3279,TRUE,_xll.ohTrigger(RecalcTrigger,Trigger6M)),NA())</f>
        <v>1.4314337264172935E-2</v>
      </c>
      <c r="M3279" s="183">
        <f>IFERROR(_xll.qlIndexFixing(Index1Y,$H3279,TRUE,_xll.ohTrigger(RecalcTrigger,Trigger1Y)),NA())</f>
        <v>1.4197932394277373E-2</v>
      </c>
      <c r="N3279" s="182">
        <f>IFERROR(_xll.qlIndexFixing(ONIndex1M,I3279,TRUE,_xll.ohTrigger(RecalcTrigger,Trigger1M)),NA())</f>
        <v>1.3392936242748732E-2</v>
      </c>
      <c r="O3279" s="44">
        <f>IFERROR(_xll.qlIndexFixing(ONIndex3M,I3279,TRUE,_xll.ohTrigger(RecalcTrigger,Trigger3M)),NA())</f>
        <v>1.3721245920832459E-2</v>
      </c>
      <c r="P3279" s="44">
        <f>IFERROR(_xll.qlIndexFixing(ONIndex6M,I3279,TRUE,_xll.ohTrigger(RecalcTrigger,Trigger6M)),NA())</f>
        <v>1.4222861559538558E-2</v>
      </c>
      <c r="Q3279" s="183">
        <f>IFERROR(_xll.qlIndexFixing(ONIndex1Y,I3279,TRUE,_xll.ohTrigger(RecalcTrigger,Trigger1Y)),NA())</f>
        <v>1.3997323610102086E-2</v>
      </c>
    </row>
    <row r="3280" spans="2:17" x14ac:dyDescent="0.2">
      <c r="B3280" s="39" t="s">
        <v>42</v>
      </c>
      <c r="D3280" s="42">
        <f>_xll.qlCalendarAdvance(Calendar,$D3279,B3280,"f",FALSE)</f>
        <v>62387</v>
      </c>
      <c r="E3280" s="177">
        <f>_xll.qlInterestRateIndexValueDate(IndexON,D3280)</f>
        <v>62387</v>
      </c>
      <c r="F3280" s="193">
        <f>IFERROR(_xll.qlIndexFixing(IndexON,D3280,TRUE,_xll.ohTrigger(RecalcTrigger,TriggerON)),NA())</f>
        <v>1.3440832570212891E-2</v>
      </c>
      <c r="H3280" s="42">
        <f>_xll.qlCalendarAdvance(Calendar,$H3279,B3280,"f",FALSE)</f>
        <v>62387</v>
      </c>
      <c r="I3280" s="177">
        <f>_xll.qlInterestRateIndexValueDate(Index1M,$H3280)</f>
        <v>62389</v>
      </c>
      <c r="J3280" s="182">
        <f>IFERROR(_xll.qlIndexFixing(Index1M,$H3280,TRUE,_xll.ohTrigger(RecalcTrigger,Trigger1M)),NA())</f>
        <v>1.3411767054918311E-2</v>
      </c>
      <c r="K3280" s="44">
        <f>IFERROR(_xll.qlIndexFixing(Index3M,H3280,TRUE,_xll.ohTrigger(RecalcTrigger,Trigger3M)),NA())</f>
        <v>1.377558338191179E-2</v>
      </c>
      <c r="L3280" s="44">
        <f>IFERROR(_xll.qlIndexFixing(Index6M,$H3280,TRUE,_xll.ohTrigger(RecalcTrigger,Trigger6M)),NA())</f>
        <v>1.4317567427503597E-2</v>
      </c>
      <c r="M3280" s="183">
        <f>IFERROR(_xll.qlIndexFixing(Index1Y,$H3280,TRUE,_xll.ohTrigger(RecalcTrigger,Trigger1Y)),NA())</f>
        <v>1.4201773958480117E-2</v>
      </c>
      <c r="N3280" s="182">
        <f>IFERROR(_xll.qlIndexFixing(ONIndex1M,I3280,TRUE,_xll.ohTrigger(RecalcTrigger,Trigger1M)),NA())</f>
        <v>1.3397148520395419E-2</v>
      </c>
      <c r="O3280" s="44">
        <f>IFERROR(_xll.qlIndexFixing(ONIndex3M,I3280,TRUE,_xll.ohTrigger(RecalcTrigger,Trigger3M)),NA())</f>
        <v>1.3725691982271471E-2</v>
      </c>
      <c r="P3280" s="44">
        <f>IFERROR(_xll.qlIndexFixing(ONIndex6M,I3280,TRUE,_xll.ohTrigger(RecalcTrigger,Trigger6M)),NA())</f>
        <v>1.4226199984195276E-2</v>
      </c>
      <c r="Q3280" s="183">
        <f>IFERROR(_xll.qlIndexFixing(ONIndex1Y,I3280,TRUE,_xll.ohTrigger(RecalcTrigger,Trigger1Y)),NA())</f>
        <v>1.4001488736985479E-2</v>
      </c>
    </row>
    <row r="3281" spans="2:17" x14ac:dyDescent="0.2">
      <c r="B3281" s="39" t="s">
        <v>42</v>
      </c>
      <c r="D3281" s="42">
        <f>_xll.qlCalendarAdvance(Calendar,$D3280,B3281,"f",FALSE)</f>
        <v>62394</v>
      </c>
      <c r="E3281" s="177">
        <f>_xll.qlInterestRateIndexValueDate(IndexON,D3281)</f>
        <v>62394</v>
      </c>
      <c r="F3281" s="193">
        <f>IFERROR(_xll.qlIndexFixing(IndexON,D3281,TRUE,_xll.ohTrigger(RecalcTrigger,TriggerON)),NA())</f>
        <v>1.3444110084472882E-2</v>
      </c>
      <c r="H3281" s="42">
        <f>_xll.qlCalendarAdvance(Calendar,$H3280,B3281,"f",FALSE)</f>
        <v>62394</v>
      </c>
      <c r="I3281" s="177">
        <f>_xll.qlInterestRateIndexValueDate(Index1M,$H3281)</f>
        <v>62396</v>
      </c>
      <c r="J3281" s="182">
        <f>IFERROR(_xll.qlIndexFixing(Index1M,$H3281,TRUE,_xll.ohTrigger(RecalcTrigger,Trigger1M)),NA())</f>
        <v>1.3414306661253882E-2</v>
      </c>
      <c r="K3281" s="44">
        <f>IFERROR(_xll.qlIndexFixing(Index3M,H3281,TRUE,_xll.ohTrigger(RecalcTrigger,Trigger3M)),NA())</f>
        <v>1.3779945432353512E-2</v>
      </c>
      <c r="L3281" s="44">
        <f>IFERROR(_xll.qlIndexFixing(Index6M,$H3281,TRUE,_xll.ohTrigger(RecalcTrigger,Trigger6M)),NA())</f>
        <v>1.4320786802365237E-2</v>
      </c>
      <c r="M3281" s="183">
        <f>IFERROR(_xll.qlIndexFixing(Index1Y,$H3281,TRUE,_xll.ohTrigger(RecalcTrigger,Trigger1Y)),NA())</f>
        <v>1.4205600218158967E-2</v>
      </c>
      <c r="N3281" s="182">
        <f>IFERROR(_xll.qlIndexFixing(ONIndex1M,I3281,TRUE,_xll.ohTrigger(RecalcTrigger,Trigger1M)),NA())</f>
        <v>1.3401347586450285E-2</v>
      </c>
      <c r="O3281" s="44">
        <f>IFERROR(_xll.qlIndexFixing(ONIndex3M,I3281,TRUE,_xll.ohTrigger(RecalcTrigger,Trigger3M)),NA())</f>
        <v>1.3730123841471098E-2</v>
      </c>
      <c r="P3281" s="44">
        <f>IFERROR(_xll.qlIndexFixing(ONIndex6M,I3281,TRUE,_xll.ohTrigger(RecalcTrigger,Trigger6M)),NA())</f>
        <v>1.4229527938107722E-2</v>
      </c>
      <c r="Q3281" s="183">
        <f>IFERROR(_xll.qlIndexFixing(ONIndex1Y,I3281,TRUE,_xll.ohTrigger(RecalcTrigger,Trigger1Y)),NA())</f>
        <v>1.4005639457232988E-2</v>
      </c>
    </row>
    <row r="3282" spans="2:17" x14ac:dyDescent="0.2">
      <c r="B3282" s="39" t="s">
        <v>42</v>
      </c>
      <c r="D3282" s="42">
        <f>_xll.qlCalendarAdvance(Calendar,$D3281,B3282,"f",FALSE)</f>
        <v>62401</v>
      </c>
      <c r="E3282" s="177">
        <f>_xll.qlInterestRateIndexValueDate(IndexON,D3282)</f>
        <v>62401</v>
      </c>
      <c r="F3282" s="193">
        <f>IFERROR(_xll.qlIndexFixing(IndexON,D3282,TRUE,_xll.ohTrigger(RecalcTrigger,TriggerON)),NA())</f>
        <v>1.3447377311281983E-2</v>
      </c>
      <c r="H3282" s="42">
        <f>_xll.qlCalendarAdvance(Calendar,$H3281,B3282,"f",FALSE)</f>
        <v>62401</v>
      </c>
      <c r="I3282" s="177">
        <f>_xll.qlInterestRateIndexValueDate(Index1M,$H3282)</f>
        <v>62403</v>
      </c>
      <c r="J3282" s="182">
        <f>IFERROR(_xll.qlIndexFixing(Index1M,$H3282,TRUE,_xll.ohTrigger(RecalcTrigger,Trigger1M)),NA())</f>
        <v>1.3420117983189706E-2</v>
      </c>
      <c r="K3282" s="44">
        <f>IFERROR(_xll.qlIndexFixing(Index3M,H3282,TRUE,_xll.ohTrigger(RecalcTrigger,Trigger3M)),NA())</f>
        <v>1.3784293048270356E-2</v>
      </c>
      <c r="L3282" s="44">
        <f>IFERROR(_xll.qlIndexFixing(Index6M,$H3282,TRUE,_xll.ohTrigger(RecalcTrigger,Trigger6M)),NA())</f>
        <v>1.4323485618155047E-2</v>
      </c>
      <c r="M3282" s="183">
        <f>IFERROR(_xll.qlIndexFixing(Index1Y,$H3282,TRUE,_xll.ohTrigger(RecalcTrigger,Trigger1Y)),NA())</f>
        <v>1.4209411145387986E-2</v>
      </c>
      <c r="N3282" s="182">
        <f>IFERROR(_xll.qlIndexFixing(ONIndex1M,I3282,TRUE,_xll.ohTrigger(RecalcTrigger,Trigger1M)),NA())</f>
        <v>1.3405533415813409E-2</v>
      </c>
      <c r="O3282" s="44">
        <f>IFERROR(_xll.qlIndexFixing(ONIndex3M,I3282,TRUE,_xll.ohTrigger(RecalcTrigger,Trigger3M)),NA())</f>
        <v>1.3734541471333017E-2</v>
      </c>
      <c r="P3282" s="44">
        <f>IFERROR(_xll.qlIndexFixing(ONIndex6M,I3282,TRUE,_xll.ohTrigger(RecalcTrigger,Trigger6M)),NA())</f>
        <v>1.4232845401211947E-2</v>
      </c>
      <c r="Q3282" s="183">
        <f>IFERROR(_xll.qlIndexFixing(ONIndex1Y,I3282,TRUE,_xll.ohTrigger(RecalcTrigger,Trigger1Y)),NA())</f>
        <v>1.4009775743506481E-2</v>
      </c>
    </row>
    <row r="3283" spans="2:17" x14ac:dyDescent="0.2">
      <c r="B3283" s="39" t="s">
        <v>42</v>
      </c>
      <c r="D3283" s="42">
        <f>_xll.qlCalendarAdvance(Calendar,$D3282,B3283,"f",FALSE)</f>
        <v>62408</v>
      </c>
      <c r="E3283" s="177">
        <f>_xll.qlInterestRateIndexValueDate(IndexON,D3283)</f>
        <v>62408</v>
      </c>
      <c r="F3283" s="193">
        <f>IFERROR(_xll.qlIndexFixing(IndexON,D3283,TRUE,_xll.ohTrigger(RecalcTrigger,TriggerON)),NA())</f>
        <v>1.3450634231295666E-2</v>
      </c>
      <c r="H3283" s="42">
        <f>_xll.qlCalendarAdvance(Calendar,$H3282,B3283,"f",FALSE)</f>
        <v>62408</v>
      </c>
      <c r="I3283" s="177">
        <f>_xll.qlInterestRateIndexValueDate(Index1M,$H3283)</f>
        <v>62410</v>
      </c>
      <c r="J3283" s="182">
        <f>IFERROR(_xll.qlIndexFixing(Index1M,$H3283,TRUE,_xll.ohTrigger(RecalcTrigger,Trigger1M)),NA())</f>
        <v>1.3424273484577698E-2</v>
      </c>
      <c r="K3283" s="44">
        <f>IFERROR(_xll.qlIndexFixing(Index3M,H3283,TRUE,_xll.ohTrigger(RecalcTrigger,Trigger3M)),NA())</f>
        <v>1.3788626202548355E-2</v>
      </c>
      <c r="L3283" s="44">
        <f>IFERROR(_xll.qlIndexFixing(Index6M,$H3283,TRUE,_xll.ohTrigger(RecalcTrigger,Trigger6M)),NA())</f>
        <v>1.4326684009349812E-2</v>
      </c>
      <c r="M3283" s="183">
        <f>IFERROR(_xll.qlIndexFixing(Index1Y,$H3283,TRUE,_xll.ohTrigger(RecalcTrigger,Trigger1Y)),NA())</f>
        <v>1.4213206712240802E-2</v>
      </c>
      <c r="N3283" s="182">
        <f>IFERROR(_xll.qlIndexFixing(ONIndex1M,I3283,TRUE,_xll.ohTrigger(RecalcTrigger,Trigger1M)),NA())</f>
        <v>1.3409705983384868E-2</v>
      </c>
      <c r="O3283" s="44">
        <f>IFERROR(_xll.qlIndexFixing(ONIndex3M,I3283,TRUE,_xll.ohTrigger(RecalcTrigger,Trigger3M)),NA())</f>
        <v>1.3738944844918777E-2</v>
      </c>
      <c r="P3283" s="44">
        <f>IFERROR(_xll.qlIndexFixing(ONIndex6M,I3283,TRUE,_xll.ohTrigger(RecalcTrigger,Trigger6M)),NA())</f>
        <v>1.4236152353763742E-2</v>
      </c>
      <c r="Q3283" s="183">
        <f>IFERROR(_xll.qlIndexFixing(ONIndex1Y,I3283,TRUE,_xll.ohTrigger(RecalcTrigger,Trigger1Y)),NA())</f>
        <v>1.401389756838789E-2</v>
      </c>
    </row>
    <row r="3284" spans="2:17" x14ac:dyDescent="0.2">
      <c r="B3284" s="39" t="s">
        <v>42</v>
      </c>
      <c r="D3284" s="42">
        <f>_xll.qlCalendarAdvance(Calendar,$D3283,B3284,"f",FALSE)</f>
        <v>62415</v>
      </c>
      <c r="E3284" s="177">
        <f>_xll.qlInterestRateIndexValueDate(IndexON,D3284)</f>
        <v>62415</v>
      </c>
      <c r="F3284" s="193">
        <f>IFERROR(_xll.qlIndexFixing(IndexON,D3284,TRUE,_xll.ohTrigger(RecalcTrigger,TriggerON)),NA())</f>
        <v>1.345388082468979E-2</v>
      </c>
      <c r="H3284" s="42">
        <f>_xll.qlCalendarAdvance(Calendar,$H3283,B3284,"f",FALSE)</f>
        <v>62415</v>
      </c>
      <c r="I3284" s="177">
        <f>_xll.qlInterestRateIndexValueDate(Index1M,$H3284)</f>
        <v>62417</v>
      </c>
      <c r="J3284" s="182">
        <f>IFERROR(_xll.qlIndexFixing(Index1M,$H3284,TRUE,_xll.ohTrigger(RecalcTrigger,Trigger1M)),NA())</f>
        <v>1.3428415643958191E-2</v>
      </c>
      <c r="K3284" s="44">
        <f>IFERROR(_xll.qlIndexFixing(Index3M,H3284,TRUE,_xll.ohTrigger(RecalcTrigger,Trigger3M)),NA())</f>
        <v>1.3792944868076156E-2</v>
      </c>
      <c r="L3284" s="44">
        <f>IFERROR(_xll.qlIndexFixing(Index6M,$H3284,TRUE,_xll.ohTrigger(RecalcTrigger,Trigger6M)),NA())</f>
        <v>1.432987155367333E-2</v>
      </c>
      <c r="M3284" s="183">
        <f>IFERROR(_xll.qlIndexFixing(Index1Y,$H3284,TRUE,_xll.ohTrigger(RecalcTrigger,Trigger1Y)),NA())</f>
        <v>1.4216986890791698E-2</v>
      </c>
      <c r="N3284" s="182">
        <f>IFERROR(_xll.qlIndexFixing(ONIndex1M,I3284,TRUE,_xll.ohTrigger(RecalcTrigger,Trigger1M)),NA())</f>
        <v>1.3413865264144675E-2</v>
      </c>
      <c r="O3284" s="44">
        <f>IFERROR(_xll.qlIndexFixing(ONIndex3M,I3284,TRUE,_xll.ohTrigger(RecalcTrigger,Trigger3M)),NA())</f>
        <v>1.3743333935369861E-2</v>
      </c>
      <c r="P3284" s="44">
        <f>IFERROR(_xll.qlIndexFixing(ONIndex6M,I3284,TRUE,_xll.ohTrigger(RecalcTrigger,Trigger6M)),NA())</f>
        <v>1.4239448775938968E-2</v>
      </c>
      <c r="Q3284" s="183">
        <f>IFERROR(_xll.qlIndexFixing(ONIndex1Y,I3284,TRUE,_xll.ohTrigger(RecalcTrigger,Trigger1Y)),NA())</f>
        <v>1.4018004904698955E-2</v>
      </c>
    </row>
    <row r="3285" spans="2:17" x14ac:dyDescent="0.2">
      <c r="B3285" s="39" t="s">
        <v>42</v>
      </c>
      <c r="D3285" s="42">
        <f>_xll.qlCalendarAdvance(Calendar,$D3284,B3285,"f",FALSE)</f>
        <v>62422</v>
      </c>
      <c r="E3285" s="177">
        <f>_xll.qlInterestRateIndexValueDate(IndexON,D3285)</f>
        <v>62422</v>
      </c>
      <c r="F3285" s="193">
        <f>IFERROR(_xll.qlIndexFixing(IndexON,D3285,TRUE,_xll.ohTrigger(RecalcTrigger,TriggerON)),NA())</f>
        <v>1.3457117072039892E-2</v>
      </c>
      <c r="H3285" s="42">
        <f>_xll.qlCalendarAdvance(Calendar,$H3284,B3285,"f",FALSE)</f>
        <v>62422</v>
      </c>
      <c r="I3285" s="177">
        <f>_xll.qlInterestRateIndexValueDate(Index1M,$H3285)</f>
        <v>62424</v>
      </c>
      <c r="J3285" s="182">
        <f>IFERROR(_xll.qlIndexFixing(Index1M,$H3285,TRUE,_xll.ohTrigger(RecalcTrigger,Trigger1M)),NA())</f>
        <v>1.3432544436193794E-2</v>
      </c>
      <c r="K3285" s="44">
        <f>IFERROR(_xll.qlIndexFixing(Index3M,H3285,TRUE,_xll.ohTrigger(RecalcTrigger,Trigger3M)),NA())</f>
        <v>1.3797249017740662E-2</v>
      </c>
      <c r="L3285" s="44">
        <f>IFERROR(_xll.qlIndexFixing(Index6M,$H3285,TRUE,_xll.ohTrigger(RecalcTrigger,Trigger6M)),NA())</f>
        <v>1.433304823104796E-2</v>
      </c>
      <c r="M3285" s="183">
        <f>IFERROR(_xll.qlIndexFixing(Index1Y,$H3285,TRUE,_xll.ohTrigger(RecalcTrigger,Trigger1Y)),NA())</f>
        <v>1.4220751653115175E-2</v>
      </c>
      <c r="N3285" s="182">
        <f>IFERROR(_xll.qlIndexFixing(ONIndex1M,I3285,TRUE,_xll.ohTrigger(RecalcTrigger,Trigger1M)),NA())</f>
        <v>1.3418011232912974E-2</v>
      </c>
      <c r="O3285" s="44">
        <f>IFERROR(_xll.qlIndexFixing(ONIndex3M,I3285,TRUE,_xll.ohTrigger(RecalcTrigger,Trigger3M)),NA())</f>
        <v>1.3747708715508011E-2</v>
      </c>
      <c r="P3285" s="44">
        <f>IFERROR(_xll.qlIndexFixing(ONIndex6M,I3285,TRUE,_xll.ohTrigger(RecalcTrigger,Trigger6M)),NA())</f>
        <v>1.4242734647673672E-2</v>
      </c>
      <c r="Q3285" s="183">
        <f>IFERROR(_xll.qlIndexFixing(ONIndex1Y,I3285,TRUE,_xll.ohTrigger(RecalcTrigger,Trigger1Y)),NA())</f>
        <v>1.4022097724781801E-2</v>
      </c>
    </row>
    <row r="3286" spans="2:17" x14ac:dyDescent="0.2">
      <c r="B3286" s="39" t="s">
        <v>42</v>
      </c>
      <c r="D3286" s="42">
        <f>_xll.qlCalendarAdvance(Calendar,$D3285,B3286,"f",FALSE)</f>
        <v>62429</v>
      </c>
      <c r="E3286" s="177">
        <f>_xll.qlInterestRateIndexValueDate(IndexON,D3286)</f>
        <v>62429</v>
      </c>
      <c r="F3286" s="193">
        <f>IFERROR(_xll.qlIndexFixing(IndexON,D3286,TRUE,_xll.ohTrigger(RecalcTrigger,TriggerON)),NA())</f>
        <v>1.3460342953921511E-2</v>
      </c>
      <c r="H3286" s="42">
        <f>_xll.qlCalendarAdvance(Calendar,$H3285,B3286,"f",FALSE)</f>
        <v>62429</v>
      </c>
      <c r="I3286" s="177">
        <f>_xll.qlInterestRateIndexValueDate(Index1M,$H3286)</f>
        <v>62431</v>
      </c>
      <c r="J3286" s="182">
        <f>IFERROR(_xll.qlIndexFixing(Index1M,$H3286,TRUE,_xll.ohTrigger(RecalcTrigger,Trigger1M)),NA())</f>
        <v>1.3436659836159603E-2</v>
      </c>
      <c r="K3286" s="44">
        <f>IFERROR(_xll.qlIndexFixing(Index3M,H3286,TRUE,_xll.ohTrigger(RecalcTrigger,Trigger3M)),NA())</f>
        <v>1.3800402787918387E-2</v>
      </c>
      <c r="L3286" s="44">
        <f>IFERROR(_xll.qlIndexFixing(Index6M,$H3286,TRUE,_xll.ohTrigger(RecalcTrigger,Trigger6M)),NA())</f>
        <v>1.4336721146857464E-2</v>
      </c>
      <c r="M3286" s="183">
        <f>IFERROR(_xll.qlIndexFixing(Index1Y,$H3286,TRUE,_xll.ohTrigger(RecalcTrigger,Trigger1Y)),NA())</f>
        <v>1.4224500971286174E-2</v>
      </c>
      <c r="N3286" s="182">
        <f>IFERROR(_xll.qlIndexFixing(ONIndex1M,I3286,TRUE,_xll.ohTrigger(RecalcTrigger,Trigger1M)),NA())</f>
        <v>1.3422143864589842E-2</v>
      </c>
      <c r="O3286" s="44">
        <f>IFERROR(_xll.qlIndexFixing(ONIndex3M,I3286,TRUE,_xll.ohTrigger(RecalcTrigger,Trigger3M)),NA())</f>
        <v>1.3752069158474711E-2</v>
      </c>
      <c r="P3286" s="44">
        <f>IFERROR(_xll.qlIndexFixing(ONIndex6M,I3286,TRUE,_xll.ohTrigger(RecalcTrigger,Trigger6M)),NA())</f>
        <v>1.4246009949223648E-2</v>
      </c>
      <c r="Q3286" s="183">
        <f>IFERROR(_xll.qlIndexFixing(ONIndex1Y,I3286,TRUE,_xll.ohTrigger(RecalcTrigger,Trigger1Y)),NA())</f>
        <v>1.4026176001538104E-2</v>
      </c>
    </row>
    <row r="3287" spans="2:17" x14ac:dyDescent="0.2">
      <c r="B3287" s="39" t="s">
        <v>42</v>
      </c>
      <c r="D3287" s="42">
        <f>_xll.qlCalendarAdvance(Calendar,$D3286,B3287,"f",FALSE)</f>
        <v>62436</v>
      </c>
      <c r="E3287" s="177">
        <f>_xll.qlInterestRateIndexValueDate(IndexON,D3287)</f>
        <v>62436</v>
      </c>
      <c r="F3287" s="193">
        <f>IFERROR(_xll.qlIndexFixing(IndexON,D3287,TRUE,_xll.ohTrigger(RecalcTrigger,TriggerON)),NA())</f>
        <v>1.346355845059044E-2</v>
      </c>
      <c r="H3287" s="42">
        <f>_xll.qlCalendarAdvance(Calendar,$H3286,B3287,"f",FALSE)</f>
        <v>62436</v>
      </c>
      <c r="I3287" s="177">
        <f>_xll.qlInterestRateIndexValueDate(Index1M,$H3287)</f>
        <v>62438</v>
      </c>
      <c r="J3287" s="182">
        <f>IFERROR(_xll.qlIndexFixing(Index1M,$H3287,TRUE,_xll.ohTrigger(RecalcTrigger,Trigger1M)),NA())</f>
        <v>1.3440761818718228E-2</v>
      </c>
      <c r="K3287" s="44">
        <f>IFERROR(_xll.qlIndexFixing(Index3M,H3287,TRUE,_xll.ohTrigger(RecalcTrigger,Trigger3M)),NA())</f>
        <v>1.3804679588614199E-2</v>
      </c>
      <c r="L3287" s="44">
        <f>IFERROR(_xll.qlIndexFixing(Index6M,$H3287,TRUE,_xll.ohTrigger(RecalcTrigger,Trigger6M)),NA())</f>
        <v>1.4339875369240088E-2</v>
      </c>
      <c r="M3287" s="183">
        <f>IFERROR(_xll.qlIndexFixing(Index1Y,$H3287,TRUE,_xll.ohTrigger(RecalcTrigger,Trigger1Y)),NA())</f>
        <v>1.4228234817380076E-2</v>
      </c>
      <c r="N3287" s="182">
        <f>IFERROR(_xll.qlIndexFixing(ONIndex1M,I3287,TRUE,_xll.ohTrigger(RecalcTrigger,Trigger1M)),NA())</f>
        <v>1.3426263134155292E-2</v>
      </c>
      <c r="O3287" s="44">
        <f>IFERROR(_xll.qlIndexFixing(ONIndex3M,I3287,TRUE,_xll.ohTrigger(RecalcTrigger,Trigger3M)),NA())</f>
        <v>1.3756415237411446E-2</v>
      </c>
      <c r="P3287" s="44">
        <f>IFERROR(_xll.qlIndexFixing(ONIndex6M,I3287,TRUE,_xll.ohTrigger(RecalcTrigger,Trigger6M)),NA())</f>
        <v>1.4249274660684819E-2</v>
      </c>
      <c r="Q3287" s="183">
        <f>IFERROR(_xll.qlIndexFixing(ONIndex1Y,I3287,TRUE,_xll.ohTrigger(RecalcTrigger,Trigger1Y)),NA())</f>
        <v>1.4030239707389924E-2</v>
      </c>
    </row>
    <row r="3288" spans="2:17" x14ac:dyDescent="0.2">
      <c r="B3288" s="39" t="s">
        <v>42</v>
      </c>
      <c r="D3288" s="42">
        <f>_xll.qlCalendarAdvance(Calendar,$D3287,B3288,"f",FALSE)</f>
        <v>62443</v>
      </c>
      <c r="E3288" s="177">
        <f>_xll.qlInterestRateIndexValueDate(IndexON,D3288)</f>
        <v>62443</v>
      </c>
      <c r="F3288" s="193">
        <f>IFERROR(_xll.qlIndexFixing(IndexON,D3288,TRUE,_xll.ohTrigger(RecalcTrigger,TriggerON)),NA())</f>
        <v>1.346676354278209E-2</v>
      </c>
      <c r="H3288" s="42">
        <f>_xll.qlCalendarAdvance(Calendar,$H3287,B3288,"f",FALSE)</f>
        <v>62443</v>
      </c>
      <c r="I3288" s="177">
        <f>_xll.qlInterestRateIndexValueDate(Index1M,$H3288)</f>
        <v>62445</v>
      </c>
      <c r="J3288" s="182">
        <f>IFERROR(_xll.qlIndexFixing(Index1M,$H3288,TRUE,_xll.ohTrigger(RecalcTrigger,Trigger1M)),NA())</f>
        <v>1.3444850358744764E-2</v>
      </c>
      <c r="K3288" s="44">
        <f>IFERROR(_xll.qlIndexFixing(Index3M,H3288,TRUE,_xll.ohTrigger(RecalcTrigger,Trigger3M)),NA())</f>
        <v>1.3808941797003094E-2</v>
      </c>
      <c r="L3288" s="44">
        <f>IFERROR(_xll.qlIndexFixing(Index6M,$H3288,TRUE,_xll.ohTrigger(RecalcTrigger,Trigger6M)),NA())</f>
        <v>1.434301866260063E-2</v>
      </c>
      <c r="M3288" s="183">
        <f>IFERROR(_xll.qlIndexFixing(Index1Y,$H3288,TRUE,_xll.ohTrigger(RecalcTrigger,Trigger1Y)),NA())</f>
        <v>1.4231953163471818E-2</v>
      </c>
      <c r="N3288" s="182">
        <f>IFERROR(_xll.qlIndexFixing(ONIndex1M,I3288,TRUE,_xll.ohTrigger(RecalcTrigger,Trigger1M)),NA())</f>
        <v>1.3430369016589339E-2</v>
      </c>
      <c r="O3288" s="44">
        <f>IFERROR(_xll.qlIndexFixing(ONIndex3M,I3288,TRUE,_xll.ohTrigger(RecalcTrigger,Trigger3M)),NA())</f>
        <v>1.3760746925139955E-2</v>
      </c>
      <c r="P3288" s="44">
        <f>IFERROR(_xll.qlIndexFixing(ONIndex6M,I3288,TRUE,_xll.ohTrigger(RecalcTrigger,Trigger6M)),NA())</f>
        <v>1.4252528762073169E-2</v>
      </c>
      <c r="Q3288" s="183">
        <f>IFERROR(_xll.qlIndexFixing(ONIndex1Y,I3288,TRUE,_xll.ohTrigger(RecalcTrigger,Trigger1Y)),NA())</f>
        <v>1.4034288815159002E-2</v>
      </c>
    </row>
    <row r="3289" spans="2:17" x14ac:dyDescent="0.2">
      <c r="B3289" s="39" t="s">
        <v>42</v>
      </c>
      <c r="D3289" s="42">
        <f>_xll.qlCalendarAdvance(Calendar,$D3288,B3289,"f",FALSE)</f>
        <v>62450</v>
      </c>
      <c r="E3289" s="177">
        <f>_xll.qlInterestRateIndexValueDate(IndexON,D3289)</f>
        <v>62450</v>
      </c>
      <c r="F3289" s="193">
        <f>IFERROR(_xll.qlIndexFixing(IndexON,D3289,TRUE,_xll.ohTrigger(RecalcTrigger,TriggerON)),NA())</f>
        <v>1.3469958210832189E-2</v>
      </c>
      <c r="H3289" s="42">
        <f>_xll.qlCalendarAdvance(Calendar,$H3288,B3289,"f",FALSE)</f>
        <v>62450</v>
      </c>
      <c r="I3289" s="177">
        <f>_xll.qlInterestRateIndexValueDate(Index1M,$H3289)</f>
        <v>62456</v>
      </c>
      <c r="J3289" s="182">
        <f>IFERROR(_xll.qlIndexFixing(Index1M,$H3289,TRUE,_xll.ohTrigger(RecalcTrigger,Trigger1M)),NA())</f>
        <v>1.3450707446554038E-2</v>
      </c>
      <c r="K3289" s="44">
        <f>IFERROR(_xll.qlIndexFixing(Index3M,H3289,TRUE,_xll.ohTrigger(RecalcTrigger,Trigger3M)),NA())</f>
        <v>1.3816174797612867E-2</v>
      </c>
      <c r="L3289" s="44">
        <f>IFERROR(_xll.qlIndexFixing(Index6M,$H3289,TRUE,_xll.ohTrigger(RecalcTrigger,Trigger6M)),NA())</f>
        <v>1.4347935994214175E-2</v>
      </c>
      <c r="M3289" s="183">
        <f>IFERROR(_xll.qlIndexFixing(Index1Y,$H3289,TRUE,_xll.ohTrigger(RecalcTrigger,Trigger1Y)),NA())</f>
        <v>1.4237764895263525E-2</v>
      </c>
      <c r="N3289" s="182">
        <f>IFERROR(_xll.qlIndexFixing(ONIndex1M,I3289,TRUE,_xll.ohTrigger(RecalcTrigger,Trigger1M)),NA())</f>
        <v>1.3436170521305968E-2</v>
      </c>
      <c r="O3289" s="44">
        <f>IFERROR(_xll.qlIndexFixing(ONIndex3M,I3289,TRUE,_xll.ohTrigger(RecalcTrigger,Trigger3M)),NA())</f>
        <v>1.3766865761977165E-2</v>
      </c>
      <c r="P3289" s="44">
        <f>IFERROR(_xll.qlIndexFixing(ONIndex6M,I3289,TRUE,_xll.ohTrigger(RecalcTrigger,Trigger6M)),NA())</f>
        <v>1.4257210314818636E-2</v>
      </c>
      <c r="Q3289" s="183">
        <f>IFERROR(_xll.qlIndexFixing(ONIndex1Y,I3289,TRUE,_xll.ohTrigger(RecalcTrigger,Trigger1Y)),NA())</f>
        <v>1.4040034367592824E-2</v>
      </c>
    </row>
    <row r="3290" spans="2:17" x14ac:dyDescent="0.2">
      <c r="B3290" s="39" t="s">
        <v>42</v>
      </c>
      <c r="D3290" s="42">
        <f>_xll.qlCalendarAdvance(Calendar,$D3289,B3290,"f",FALSE)</f>
        <v>62457</v>
      </c>
      <c r="E3290" s="177">
        <f>_xll.qlInterestRateIndexValueDate(IndexON,D3290)</f>
        <v>62457</v>
      </c>
      <c r="F3290" s="193">
        <f>IFERROR(_xll.qlIndexFixing(IndexON,D3290,TRUE,_xll.ohTrigger(RecalcTrigger,TriggerON)),NA())</f>
        <v>1.347314243523634E-2</v>
      </c>
      <c r="H3290" s="42">
        <f>_xll.qlCalendarAdvance(Calendar,$H3289,B3290,"f",FALSE)</f>
        <v>62457</v>
      </c>
      <c r="I3290" s="177">
        <f>_xll.qlInterestRateIndexValueDate(Index1M,$H3290)</f>
        <v>62460</v>
      </c>
      <c r="J3290" s="182">
        <f>IFERROR(_xll.qlIndexFixing(Index1M,$H3290,TRUE,_xll.ohTrigger(RecalcTrigger,Trigger1M)),NA())</f>
        <v>1.3453026058197365E-2</v>
      </c>
      <c r="K3290" s="44">
        <f>IFERROR(_xll.qlIndexFixing(Index3M,H3290,TRUE,_xll.ohTrigger(RecalcTrigger,Trigger3M)),NA())</f>
        <v>1.3818025837281311E-2</v>
      </c>
      <c r="L3290" s="44">
        <f>IFERROR(_xll.qlIndexFixing(Index6M,$H3290,TRUE,_xll.ohTrigger(RecalcTrigger,Trigger6M)),NA())</f>
        <v>1.4349213020429481E-2</v>
      </c>
      <c r="M3290" s="183">
        <f>IFERROR(_xll.qlIndexFixing(Index1Y,$H3290,TRUE,_xll.ohTrigger(RecalcTrigger,Trigger1Y)),NA())</f>
        <v>1.4240935083248349E-2</v>
      </c>
      <c r="N3290" s="182">
        <f>IFERROR(_xll.qlIndexFixing(ONIndex1M,I3290,TRUE,_xll.ohTrigger(RecalcTrigger,Trigger1M)),NA())</f>
        <v>1.3439122139855542E-2</v>
      </c>
      <c r="O3290" s="44">
        <f>IFERROR(_xll.qlIndexFixing(ONIndex3M,I3290,TRUE,_xll.ohTrigger(RecalcTrigger,Trigger3M)),NA())</f>
        <v>1.3769980527902348E-2</v>
      </c>
      <c r="P3290" s="44">
        <f>IFERROR(_xll.qlIndexFixing(ONIndex6M,I3290,TRUE,_xll.ohTrigger(RecalcTrigger,Trigger6M)),NA())</f>
        <v>1.425946601668393E-2</v>
      </c>
      <c r="Q3290" s="183">
        <f>IFERROR(_xll.qlIndexFixing(ONIndex1Y,I3290,TRUE,_xll.ohTrigger(RecalcTrigger,Trigger1Y)),NA())</f>
        <v>1.4042916190373234E-2</v>
      </c>
    </row>
    <row r="3291" spans="2:17" x14ac:dyDescent="0.2">
      <c r="B3291" s="39" t="s">
        <v>42</v>
      </c>
      <c r="D3291" s="42">
        <f>_xll.qlCalendarAdvance(Calendar,$D3290,B3291,"f",FALSE)</f>
        <v>62464</v>
      </c>
      <c r="E3291" s="177">
        <f>_xll.qlInterestRateIndexValueDate(IndexON,D3291)</f>
        <v>62464</v>
      </c>
      <c r="F3291" s="193">
        <f>IFERROR(_xll.qlIndexFixing(IndexON,D3291,TRUE,_xll.ohTrigger(RecalcTrigger,TriggerON)),NA())</f>
        <v>1.3476316196490146E-2</v>
      </c>
      <c r="H3291" s="42">
        <f>_xll.qlCalendarAdvance(Calendar,$H3290,B3291,"f",FALSE)</f>
        <v>62464</v>
      </c>
      <c r="I3291" s="177">
        <f>_xll.qlInterestRateIndexValueDate(Index1M,$H3291)</f>
        <v>62466</v>
      </c>
      <c r="J3291" s="182">
        <f>IFERROR(_xll.qlIndexFixing(Index1M,$H3291,TRUE,_xll.ohTrigger(RecalcTrigger,Trigger1M)),NA())</f>
        <v>1.3457035072275414E-2</v>
      </c>
      <c r="K3291" s="44">
        <f>IFERROR(_xll.qlIndexFixing(Index3M,H3291,TRUE,_xll.ohTrigger(RecalcTrigger,Trigger3M)),NA())</f>
        <v>1.3821640597255325E-2</v>
      </c>
      <c r="L3291" s="44">
        <f>IFERROR(_xll.qlIndexFixing(Index6M,$H3291,TRUE,_xll.ohTrigger(RecalcTrigger,Trigger6M)),NA())</f>
        <v>1.4351878965019429E-2</v>
      </c>
      <c r="M3291" s="183">
        <f>IFERROR(_xll.qlIndexFixing(Index1Y,$H3291,TRUE,_xll.ohTrigger(RecalcTrigger,Trigger1Y)),NA())</f>
        <v>1.4243014922494012E-2</v>
      </c>
      <c r="N3291" s="182">
        <f>IFERROR(_xll.qlIndexFixing(ONIndex1M,I3291,TRUE,_xll.ohTrigger(RecalcTrigger,Trigger1M)),NA())</f>
        <v>1.3442606089464348E-2</v>
      </c>
      <c r="O3291" s="44">
        <f>IFERROR(_xll.qlIndexFixing(ONIndex3M,I3291,TRUE,_xll.ohTrigger(RecalcTrigger,Trigger3M)),NA())</f>
        <v>1.3773655372011362E-2</v>
      </c>
      <c r="P3291" s="44">
        <f>IFERROR(_xll.qlIndexFixing(ONIndex6M,I3291,TRUE,_xll.ohTrigger(RecalcTrigger,Trigger6M)),NA())</f>
        <v>1.4262227207559874E-2</v>
      </c>
      <c r="Q3291" s="183">
        <f>IFERROR(_xll.qlIndexFixing(ONIndex1Y,I3291,TRUE,_xll.ohTrigger(RecalcTrigger,Trigger1Y)),NA())</f>
        <v>1.4046348275948972E-2</v>
      </c>
    </row>
    <row r="3292" spans="2:17" x14ac:dyDescent="0.2">
      <c r="B3292" s="39" t="s">
        <v>42</v>
      </c>
      <c r="D3292" s="42">
        <f>_xll.qlCalendarAdvance(Calendar,$D3291,B3292,"f",FALSE)</f>
        <v>62471</v>
      </c>
      <c r="E3292" s="177">
        <f>_xll.qlInterestRateIndexValueDate(IndexON,D3292)</f>
        <v>62471</v>
      </c>
      <c r="F3292" s="193">
        <f>IFERROR(_xll.qlIndexFixing(IndexON,D3292,TRUE,_xll.ohTrigger(RecalcTrigger,TriggerON)),NA())</f>
        <v>1.3479479474929335E-2</v>
      </c>
      <c r="H3292" s="42">
        <f>_xll.qlCalendarAdvance(Calendar,$H3291,B3292,"f",FALSE)</f>
        <v>62471</v>
      </c>
      <c r="I3292" s="177">
        <f>_xll.qlInterestRateIndexValueDate(Index1M,$H3292)</f>
        <v>62473</v>
      </c>
      <c r="J3292" s="182">
        <f>IFERROR(_xll.qlIndexFixing(Index1M,$H3292,TRUE,_xll.ohTrigger(RecalcTrigger,Trigger1M)),NA())</f>
        <v>1.3461069590832153E-2</v>
      </c>
      <c r="K3292" s="44">
        <f>IFERROR(_xll.qlIndexFixing(Index3M,H3292,TRUE,_xll.ohTrigger(RecalcTrigger,Trigger3M)),NA())</f>
        <v>1.3825844165339163E-2</v>
      </c>
      <c r="L3292" s="44">
        <f>IFERROR(_xll.qlIndexFixing(Index6M,$H3292,TRUE,_xll.ohTrigger(RecalcTrigger,Trigger6M)),NA())</f>
        <v>1.4354979011577009E-2</v>
      </c>
      <c r="M3292" s="183">
        <f>IFERROR(_xll.qlIndexFixing(Index1Y,$H3292,TRUE,_xll.ohTrigger(RecalcTrigger,Trigger1Y)),NA())</f>
        <v>1.4246670989338569E-2</v>
      </c>
      <c r="N3292" s="182">
        <f>IFERROR(_xll.qlIndexFixing(ONIndex1M,I3292,TRUE,_xll.ohTrigger(RecalcTrigger,Trigger1M)),NA())</f>
        <v>1.3446658172133752E-2</v>
      </c>
      <c r="O3292" s="44">
        <f>IFERROR(_xll.qlIndexFixing(ONIndex3M,I3292,TRUE,_xll.ohTrigger(RecalcTrigger,Trigger3M)),NA())</f>
        <v>1.3777929225762264E-2</v>
      </c>
      <c r="P3292" s="44">
        <f>IFERROR(_xll.qlIndexFixing(ONIndex6M,I3292,TRUE,_xll.ohTrigger(RecalcTrigger,Trigger6M)),NA())</f>
        <v>1.4265438670175712E-2</v>
      </c>
      <c r="Q3292" s="183">
        <f>IFERROR(_xll.qlIndexFixing(ONIndex1Y,I3292,TRUE,_xll.ohTrigger(RecalcTrigger,Trigger1Y)),NA())</f>
        <v>1.4050338717606081E-2</v>
      </c>
    </row>
    <row r="3293" spans="2:17" x14ac:dyDescent="0.2">
      <c r="B3293" s="39" t="s">
        <v>42</v>
      </c>
      <c r="D3293" s="42">
        <f>_xll.qlCalendarAdvance(Calendar,$D3292,B3293,"f",FALSE)</f>
        <v>62478</v>
      </c>
      <c r="E3293" s="177">
        <f>_xll.qlInterestRateIndexValueDate(IndexON,D3293)</f>
        <v>62478</v>
      </c>
      <c r="F3293" s="193">
        <f>IFERROR(_xll.qlIndexFixing(IndexON,D3293,TRUE,_xll.ohTrigger(RecalcTrigger,TriggerON)),NA())</f>
        <v>1.3482632251129445E-2</v>
      </c>
      <c r="H3293" s="42">
        <f>_xll.qlCalendarAdvance(Calendar,$H3292,B3293,"f",FALSE)</f>
        <v>62478</v>
      </c>
      <c r="I3293" s="177">
        <f>_xll.qlInterestRateIndexValueDate(Index1M,$H3293)</f>
        <v>62480</v>
      </c>
      <c r="J3293" s="182">
        <f>IFERROR(_xll.qlIndexFixing(Index1M,$H3293,TRUE,_xll.ohTrigger(RecalcTrigger,Trigger1M)),NA())</f>
        <v>1.3465090541194824E-2</v>
      </c>
      <c r="K3293" s="44">
        <f>IFERROR(_xll.qlIndexFixing(Index3M,H3293,TRUE,_xll.ohTrigger(RecalcTrigger,Trigger3M)),NA())</f>
        <v>1.3830033005576503E-2</v>
      </c>
      <c r="L3293" s="44">
        <f>IFERROR(_xll.qlIndexFixing(Index6M,$H3293,TRUE,_xll.ohTrigger(RecalcTrigger,Trigger6M)),NA())</f>
        <v>1.435806803056457E-2</v>
      </c>
      <c r="M3293" s="183">
        <f>IFERROR(_xll.qlIndexFixing(Index1Y,$H3293,TRUE,_xll.ohTrigger(RecalcTrigger,Trigger1Y)),NA())</f>
        <v>1.425031141656268E-2</v>
      </c>
      <c r="N3293" s="182">
        <f>IFERROR(_xll.qlIndexFixing(ONIndex1M,I3293,TRUE,_xll.ohTrigger(RecalcTrigger,Trigger1M)),NA())</f>
        <v>1.3450696742012269E-2</v>
      </c>
      <c r="O3293" s="44">
        <f>IFERROR(_xll.qlIndexFixing(ONIndex3M,I3293,TRUE,_xll.ohTrigger(RecalcTrigger,Trigger3M)),NA())</f>
        <v>1.3782188553372876E-2</v>
      </c>
      <c r="P3293" s="44">
        <f>IFERROR(_xll.qlIndexFixing(ONIndex6M,I3293,TRUE,_xll.ohTrigger(RecalcTrigger,Trigger6M)),NA())</f>
        <v>1.4268639423278273E-2</v>
      </c>
      <c r="Q3293" s="183">
        <f>IFERROR(_xll.qlIndexFixing(ONIndex1Y,I3293,TRUE,_xll.ohTrigger(RecalcTrigger,Trigger1Y)),NA())</f>
        <v>1.4054314424249981E-2</v>
      </c>
    </row>
    <row r="3294" spans="2:17" x14ac:dyDescent="0.2">
      <c r="B3294" s="39" t="s">
        <v>42</v>
      </c>
      <c r="D3294" s="42">
        <f>_xll.qlCalendarAdvance(Calendar,$D3293,B3294,"f",FALSE)</f>
        <v>62485</v>
      </c>
      <c r="E3294" s="177">
        <f>_xll.qlInterestRateIndexValueDate(IndexON,D3294)</f>
        <v>62485</v>
      </c>
      <c r="F3294" s="193">
        <f>IFERROR(_xll.qlIndexFixing(IndexON,D3294,TRUE,_xll.ohTrigger(RecalcTrigger,TriggerON)),NA())</f>
        <v>1.3485774505666015E-2</v>
      </c>
      <c r="H3294" s="42">
        <f>_xll.qlCalendarAdvance(Calendar,$H3293,B3294,"f",FALSE)</f>
        <v>62485</v>
      </c>
      <c r="I3294" s="177">
        <f>_xll.qlInterestRateIndexValueDate(Index1M,$H3294)</f>
        <v>62487</v>
      </c>
      <c r="J3294" s="182">
        <f>IFERROR(_xll.qlIndexFixing(Index1M,$H3294,TRUE,_xll.ohTrigger(RecalcTrigger,Trigger1M)),NA())</f>
        <v>1.346748696624667E-2</v>
      </c>
      <c r="K3294" s="44">
        <f>IFERROR(_xll.qlIndexFixing(Index3M,H3294,TRUE,_xll.ohTrigger(RecalcTrigger,Trigger3M)),NA())</f>
        <v>1.3834207090861028E-2</v>
      </c>
      <c r="L3294" s="44">
        <f>IFERROR(_xll.qlIndexFixing(Index6M,$H3294,TRUE,_xll.ohTrigger(RecalcTrigger,Trigger6M)),NA())</f>
        <v>1.4361146001905358E-2</v>
      </c>
      <c r="M3294" s="183">
        <f>IFERROR(_xll.qlIndexFixing(Index1Y,$H3294,TRUE,_xll.ohTrigger(RecalcTrigger,Trigger1Y)),NA())</f>
        <v>1.4253936176244349E-2</v>
      </c>
      <c r="N3294" s="182">
        <f>IFERROR(_xll.qlIndexFixing(ONIndex1M,I3294,TRUE,_xll.ohTrigger(RecalcTrigger,Trigger1M)),NA())</f>
        <v>1.3454721774239786E-2</v>
      </c>
      <c r="O3294" s="44">
        <f>IFERROR(_xll.qlIndexFixing(ONIndex3M,I3294,TRUE,_xll.ohTrigger(RecalcTrigger,Trigger3M)),NA())</f>
        <v>1.3786433328064618E-2</v>
      </c>
      <c r="P3294" s="44">
        <f>IFERROR(_xll.qlIndexFixing(ONIndex6M,I3294,TRUE,_xll.ohTrigger(RecalcTrigger,Trigger6M)),NA())</f>
        <v>1.4271829447283224E-2</v>
      </c>
      <c r="Q3294" s="183">
        <f>IFERROR(_xll.qlIndexFixing(ONIndex1Y,I3294,TRUE,_xll.ohTrigger(RecalcTrigger,Trigger1Y)),NA())</f>
        <v>1.4058275368462603E-2</v>
      </c>
    </row>
    <row r="3295" spans="2:17" x14ac:dyDescent="0.2">
      <c r="B3295" s="39" t="s">
        <v>42</v>
      </c>
      <c r="D3295" s="42">
        <f>_xll.qlCalendarAdvance(Calendar,$D3294,B3295,"f",FALSE)</f>
        <v>62492</v>
      </c>
      <c r="E3295" s="177">
        <f>_xll.qlInterestRateIndexValueDate(IndexON,D3295)</f>
        <v>62492</v>
      </c>
      <c r="F3295" s="193">
        <f>IFERROR(_xll.qlIndexFixing(IndexON,D3295,TRUE,_xll.ohTrigger(RecalcTrigger,TriggerON)),NA())</f>
        <v>1.3488906218874774E-2</v>
      </c>
      <c r="H3295" s="42">
        <f>_xll.qlCalendarAdvance(Calendar,$H3294,B3295,"f",FALSE)</f>
        <v>62492</v>
      </c>
      <c r="I3295" s="177">
        <f>_xll.qlInterestRateIndexValueDate(Index1M,$H3295)</f>
        <v>62494</v>
      </c>
      <c r="J3295" s="182">
        <f>IFERROR(_xll.qlIndexFixing(Index1M,$H3295,TRUE,_xll.ohTrigger(RecalcTrigger,Trigger1M)),NA())</f>
        <v>1.347094689789869E-2</v>
      </c>
      <c r="K3295" s="44">
        <f>IFERROR(_xll.qlIndexFixing(Index3M,H3295,TRUE,_xll.ohTrigger(RecalcTrigger,Trigger3M)),NA())</f>
        <v>1.3837806394397712E-2</v>
      </c>
      <c r="L3295" s="44">
        <f>IFERROR(_xll.qlIndexFixing(Index6M,$H3295,TRUE,_xll.ohTrigger(RecalcTrigger,Trigger6M)),NA())</f>
        <v>1.4364212905520845E-2</v>
      </c>
      <c r="M3295" s="183">
        <f>IFERROR(_xll.qlIndexFixing(Index1Y,$H3295,TRUE,_xll.ohTrigger(RecalcTrigger,Trigger1Y)),NA())</f>
        <v>1.4257545240460925E-2</v>
      </c>
      <c r="N3295" s="182">
        <f>IFERROR(_xll.qlIndexFixing(ONIndex1M,I3295,TRUE,_xll.ohTrigger(RecalcTrigger,Trigger1M)),NA())</f>
        <v>1.3458733243556509E-2</v>
      </c>
      <c r="O3295" s="44">
        <f>IFERROR(_xll.qlIndexFixing(ONIndex3M,I3295,TRUE,_xll.ohTrigger(RecalcTrigger,Trigger3M)),NA())</f>
        <v>1.3790663522819102E-2</v>
      </c>
      <c r="P3295" s="44">
        <f>IFERROR(_xll.qlIndexFixing(ONIndex6M,I3295,TRUE,_xll.ohTrigger(RecalcTrigger,Trigger6M)),NA())</f>
        <v>1.4275008721886806E-2</v>
      </c>
      <c r="Q3295" s="183">
        <f>IFERROR(_xll.qlIndexFixing(ONIndex1Y,I3295,TRUE,_xll.ohTrigger(RecalcTrigger,Trigger1Y)),NA())</f>
        <v>1.406222152322556E-2</v>
      </c>
    </row>
    <row r="3296" spans="2:17" x14ac:dyDescent="0.2">
      <c r="B3296" s="39" t="s">
        <v>42</v>
      </c>
      <c r="D3296" s="42">
        <f>_xll.qlCalendarAdvance(Calendar,$D3295,B3296,"f",FALSE)</f>
        <v>62499</v>
      </c>
      <c r="E3296" s="177">
        <f>_xll.qlInterestRateIndexValueDate(IndexON,D3296)</f>
        <v>62499</v>
      </c>
      <c r="F3296" s="193">
        <f>IFERROR(_xll.qlIndexFixing(IndexON,D3296,TRUE,_xll.ohTrigger(RecalcTrigger,TriggerON)),NA())</f>
        <v>1.3492027371171389E-2</v>
      </c>
      <c r="H3296" s="42">
        <f>_xll.qlCalendarAdvance(Calendar,$H3295,B3296,"f",FALSE)</f>
        <v>62499</v>
      </c>
      <c r="I3296" s="177">
        <f>_xll.qlInterestRateIndexValueDate(Index1M,$H3296)</f>
        <v>62501</v>
      </c>
      <c r="J3296" s="182">
        <f>IFERROR(_xll.qlIndexFixing(Index1M,$H3296,TRUE,_xll.ohTrigger(RecalcTrigger,Trigger1M)),NA())</f>
        <v>1.347493030269328E-2</v>
      </c>
      <c r="K3296" s="44">
        <f>IFERROR(_xll.qlIndexFixing(Index3M,H3296,TRUE,_xll.ohTrigger(RecalcTrigger,Trigger3M)),NA())</f>
        <v>1.3841951792170177E-2</v>
      </c>
      <c r="L3296" s="44">
        <f>IFERROR(_xll.qlIndexFixing(Index6M,$H3296,TRUE,_xll.ohTrigger(RecalcTrigger,Trigger6M)),NA())</f>
        <v>1.4367268721334274E-2</v>
      </c>
      <c r="M3296" s="183">
        <f>IFERROR(_xll.qlIndexFixing(Index1Y,$H3296,TRUE,_xll.ohTrigger(RecalcTrigger,Trigger1Y)),NA())</f>
        <v>1.4261138581290416E-2</v>
      </c>
      <c r="N3296" s="182">
        <f>IFERROR(_xll.qlIndexFixing(ONIndex1M,I3296,TRUE,_xll.ohTrigger(RecalcTrigger,Trigger1M)),NA())</f>
        <v>1.3462731125022387E-2</v>
      </c>
      <c r="O3296" s="44">
        <f>IFERROR(_xll.qlIndexFixing(ONIndex3M,I3296,TRUE,_xll.ohTrigger(RecalcTrigger,Trigger3M)),NA())</f>
        <v>1.379487911085775E-2</v>
      </c>
      <c r="P3296" s="44">
        <f>IFERROR(_xll.qlIndexFixing(ONIndex6M,I3296,TRUE,_xll.ohTrigger(RecalcTrigger,Trigger6M)),NA())</f>
        <v>1.4278177227584621E-2</v>
      </c>
      <c r="Q3296" s="183">
        <f>IFERROR(_xll.qlIndexFixing(ONIndex1Y,I3296,TRUE,_xll.ohTrigger(RecalcTrigger,Trigger1Y)),NA())</f>
        <v>1.4066152861040848E-2</v>
      </c>
    </row>
    <row r="3297" spans="2:17" x14ac:dyDescent="0.2">
      <c r="B3297" s="39" t="s">
        <v>42</v>
      </c>
      <c r="D3297" s="42">
        <f>_xll.qlCalendarAdvance(Calendar,$D3296,B3297,"f",FALSE)</f>
        <v>62506</v>
      </c>
      <c r="E3297" s="177">
        <f>_xll.qlInterestRateIndexValueDate(IndexON,D3297)</f>
        <v>62506</v>
      </c>
      <c r="F3297" s="193">
        <f>IFERROR(_xll.qlIndexFixing(IndexON,D3297,TRUE,_xll.ohTrigger(RecalcTrigger,TriggerON)),NA())</f>
        <v>1.3495137943291269E-2</v>
      </c>
      <c r="H3297" s="42">
        <f>_xll.qlCalendarAdvance(Calendar,$H3296,B3297,"f",FALSE)</f>
        <v>62506</v>
      </c>
      <c r="I3297" s="177">
        <f>_xll.qlInterestRateIndexValueDate(Index1M,$H3297)</f>
        <v>62508</v>
      </c>
      <c r="J3297" s="182">
        <f>IFERROR(_xll.qlIndexFixing(Index1M,$H3297,TRUE,_xll.ohTrigger(RecalcTrigger,Trigger1M)),NA())</f>
        <v>1.3478900047817328E-2</v>
      </c>
      <c r="K3297" s="44">
        <f>IFERROR(_xll.qlIndexFixing(Index3M,H3297,TRUE,_xll.ohTrigger(RecalcTrigger,Trigger3M)),NA())</f>
        <v>1.3846082356123075E-2</v>
      </c>
      <c r="L3297" s="44">
        <f>IFERROR(_xll.qlIndexFixing(Index6M,$H3297,TRUE,_xll.ohTrigger(RecalcTrigger,Trigger6M)),NA())</f>
        <v>1.4370313429269329E-2</v>
      </c>
      <c r="M3297" s="183">
        <f>IFERROR(_xll.qlIndexFixing(Index1Y,$H3297,TRUE,_xll.ohTrigger(RecalcTrigger,Trigger1Y)),NA())</f>
        <v>1.4264716170811048E-2</v>
      </c>
      <c r="N3297" s="182">
        <f>IFERROR(_xll.qlIndexFixing(ONIndex1M,I3297,TRUE,_xll.ohTrigger(RecalcTrigger,Trigger1M)),NA())</f>
        <v>1.3466715393457562E-2</v>
      </c>
      <c r="O3297" s="44">
        <f>IFERROR(_xll.qlIndexFixing(ONIndex3M,I3297,TRUE,_xll.ohTrigger(RecalcTrigger,Trigger3M)),NA())</f>
        <v>1.3799080064922364E-2</v>
      </c>
      <c r="P3297" s="44">
        <f>IFERROR(_xll.qlIndexFixing(ONIndex6M,I3297,TRUE,_xll.ohTrigger(RecalcTrigger,Trigger6M)),NA())</f>
        <v>1.4281334944232782E-2</v>
      </c>
      <c r="Q3297" s="183">
        <f>IFERROR(_xll.qlIndexFixing(ONIndex1Y,I3297,TRUE,_xll.ohTrigger(RecalcTrigger,Trigger1Y)),NA())</f>
        <v>1.4070069354250592E-2</v>
      </c>
    </row>
    <row r="3298" spans="2:17" x14ac:dyDescent="0.2">
      <c r="B3298" s="39" t="s">
        <v>42</v>
      </c>
      <c r="D3298" s="42">
        <f>_xll.qlCalendarAdvance(Calendar,$D3297,B3298,"f",FALSE)</f>
        <v>62513</v>
      </c>
      <c r="E3298" s="177">
        <f>_xll.qlInterestRateIndexValueDate(IndexON,D3298)</f>
        <v>62513</v>
      </c>
      <c r="F3298" s="193">
        <f>IFERROR(_xll.qlIndexFixing(IndexON,D3298,TRUE,_xll.ohTrigger(RecalcTrigger,TriggerON)),NA())</f>
        <v>1.3498237915330336E-2</v>
      </c>
      <c r="H3298" s="42">
        <f>_xll.qlCalendarAdvance(Calendar,$H3297,B3298,"f",FALSE)</f>
        <v>62513</v>
      </c>
      <c r="I3298" s="177">
        <f>_xll.qlInterestRateIndexValueDate(Index1M,$H3298)</f>
        <v>62515</v>
      </c>
      <c r="J3298" s="182">
        <f>IFERROR(_xll.qlIndexFixing(Index1M,$H3298,TRUE,_xll.ohTrigger(RecalcTrigger,Trigger1M)),NA())</f>
        <v>1.3482856108136661E-2</v>
      </c>
      <c r="K3298" s="44">
        <f>IFERROR(_xll.qlIndexFixing(Index3M,H3298,TRUE,_xll.ohTrigger(RecalcTrigger,Trigger3M)),NA())</f>
        <v>1.3850198059150897E-2</v>
      </c>
      <c r="L3298" s="44">
        <f>IFERROR(_xll.qlIndexFixing(Index6M,$H3298,TRUE,_xll.ohTrigger(RecalcTrigger,Trigger6M)),NA())</f>
        <v>1.4373347009247486E-2</v>
      </c>
      <c r="M3298" s="183">
        <f>IFERROR(_xll.qlIndexFixing(Index1Y,$H3298,TRUE,_xll.ohTrigger(RecalcTrigger,Trigger1Y)),NA())</f>
        <v>1.4268277981101701E-2</v>
      </c>
      <c r="N3298" s="182">
        <f>IFERROR(_xll.qlIndexFixing(ONIndex1M,I3298,TRUE,_xll.ohTrigger(RecalcTrigger,Trigger1M)),NA())</f>
        <v>1.3470686023682177E-2</v>
      </c>
      <c r="O3298" s="44">
        <f>IFERROR(_xll.qlIndexFixing(ONIndex3M,I3298,TRUE,_xll.ohTrigger(RecalcTrigger,Trigger3M)),NA())</f>
        <v>1.3803266358234367E-2</v>
      </c>
      <c r="P3298" s="44">
        <f>IFERROR(_xll.qlIndexFixing(ONIndex6M,I3298,TRUE,_xll.ohTrigger(RecalcTrigger,Trigger6M)),NA())</f>
        <v>1.4284481852007147E-2</v>
      </c>
      <c r="Q3298" s="183">
        <f>IFERROR(_xll.qlIndexFixing(ONIndex1Y,I3298,TRUE,_xll.ohTrigger(RecalcTrigger,Trigger1Y)),NA())</f>
        <v>1.4073970975836403E-2</v>
      </c>
    </row>
    <row r="3299" spans="2:17" x14ac:dyDescent="0.2">
      <c r="B3299" s="39" t="s">
        <v>42</v>
      </c>
      <c r="D3299" s="42">
        <f>_xll.qlCalendarAdvance(Calendar,$D3298,B3299,"f",FALSE)</f>
        <v>62520</v>
      </c>
      <c r="E3299" s="177">
        <f>_xll.qlInterestRateIndexValueDate(IndexON,D3299)</f>
        <v>62520</v>
      </c>
      <c r="F3299" s="193">
        <f>IFERROR(_xll.qlIndexFixing(IndexON,D3299,TRUE,_xll.ohTrigger(RecalcTrigger,TriggerON)),NA())</f>
        <v>1.3501327268023999E-2</v>
      </c>
      <c r="H3299" s="42">
        <f>_xll.qlCalendarAdvance(Calendar,$H3298,B3299,"f",FALSE)</f>
        <v>62520</v>
      </c>
      <c r="I3299" s="177">
        <f>_xll.qlInterestRateIndexValueDate(Index1M,$H3299)</f>
        <v>62522</v>
      </c>
      <c r="J3299" s="182">
        <f>IFERROR(_xll.qlIndexFixing(Index1M,$H3299,TRUE,_xll.ohTrigger(RecalcTrigger,Trigger1M)),NA())</f>
        <v>1.3488929903861246E-2</v>
      </c>
      <c r="K3299" s="44">
        <f>IFERROR(_xll.qlIndexFixing(Index3M,H3299,TRUE,_xll.ohTrigger(RecalcTrigger,Trigger3M)),NA())</f>
        <v>1.385596776533358E-2</v>
      </c>
      <c r="L3299" s="44">
        <f>IFERROR(_xll.qlIndexFixing(Index6M,$H3299,TRUE,_xll.ohTrigger(RecalcTrigger,Trigger6M)),NA())</f>
        <v>1.437886086885532E-2</v>
      </c>
      <c r="M3299" s="183">
        <f>IFERROR(_xll.qlIndexFixing(Index1Y,$H3299,TRUE,_xll.ohTrigger(RecalcTrigger,Trigger1Y)),NA())</f>
        <v>1.4273396880781221E-2</v>
      </c>
      <c r="N3299" s="182">
        <f>IFERROR(_xll.qlIndexFixing(ONIndex1M,I3299,TRUE,_xll.ohTrigger(RecalcTrigger,Trigger1M)),NA())</f>
        <v>1.3474642990836116E-2</v>
      </c>
      <c r="O3299" s="44">
        <f>IFERROR(_xll.qlIndexFixing(ONIndex3M,I3299,TRUE,_xll.ohTrigger(RecalcTrigger,Trigger3M)),NA())</f>
        <v>1.3807437963855307E-2</v>
      </c>
      <c r="P3299" s="44">
        <f>IFERROR(_xll.qlIndexFixing(ONIndex6M,I3299,TRUE,_xll.ohTrigger(RecalcTrigger,Trigger6M)),NA())</f>
        <v>1.4287617931243446E-2</v>
      </c>
      <c r="Q3299" s="183">
        <f>IFERROR(_xll.qlIndexFixing(ONIndex1Y,I3299,TRUE,_xll.ohTrigger(RecalcTrigger,Trigger1Y)),NA())</f>
        <v>1.4077857698380214E-2</v>
      </c>
    </row>
    <row r="3300" spans="2:17" x14ac:dyDescent="0.2">
      <c r="B3300" s="39" t="s">
        <v>42</v>
      </c>
      <c r="D3300" s="42">
        <f>_xll.qlCalendarAdvance(Calendar,$D3299,B3300,"f",FALSE)</f>
        <v>62527</v>
      </c>
      <c r="E3300" s="177">
        <f>_xll.qlInterestRateIndexValueDate(IndexON,D3300)</f>
        <v>62527</v>
      </c>
      <c r="F3300" s="193">
        <f>IFERROR(_xll.qlIndexFixing(IndexON,D3300,TRUE,_xll.ohTrigger(RecalcTrigger,TriggerON)),NA())</f>
        <v>1.3504405981867862E-2</v>
      </c>
      <c r="H3300" s="42">
        <f>_xll.qlCalendarAdvance(Calendar,$H3299,B3300,"f",FALSE)</f>
        <v>62527</v>
      </c>
      <c r="I3300" s="177">
        <f>_xll.qlInterestRateIndexValueDate(Index1M,$H3300)</f>
        <v>62529</v>
      </c>
      <c r="J3300" s="182">
        <f>IFERROR(_xll.qlIndexFixing(Index1M,$H3300,TRUE,_xll.ohTrigger(RecalcTrigger,Trigger1M)),NA())</f>
        <v>1.3492855173158347E-2</v>
      </c>
      <c r="K3300" s="44">
        <f>IFERROR(_xll.qlIndexFixing(Index3M,H3300,TRUE,_xll.ohTrigger(RecalcTrigger,Trigger3M)),NA())</f>
        <v>1.386005092373975E-2</v>
      </c>
      <c r="L3300" s="44">
        <f>IFERROR(_xll.qlIndexFixing(Index6M,$H3300,TRUE,_xll.ohTrigger(RecalcTrigger,Trigger6M)),NA())</f>
        <v>1.4381868706405532E-2</v>
      </c>
      <c r="M3300" s="183">
        <f>IFERROR(_xll.qlIndexFixing(Index1Y,$H3300,TRUE,_xll.ohTrigger(RecalcTrigger,Trigger1Y)),NA())</f>
        <v>1.4276924016519048E-2</v>
      </c>
      <c r="N3300" s="182">
        <f>IFERROR(_xll.qlIndexFixing(ONIndex1M,I3300,TRUE,_xll.ohTrigger(RecalcTrigger,Trigger1M)),NA())</f>
        <v>1.3478586269579651E-2</v>
      </c>
      <c r="O3300" s="44">
        <f>IFERROR(_xll.qlIndexFixing(ONIndex3M,I3300,TRUE,_xll.ohTrigger(RecalcTrigger,Trigger3M)),NA())</f>
        <v>1.3811594854526987E-2</v>
      </c>
      <c r="P3300" s="44">
        <f>IFERROR(_xll.qlIndexFixing(ONIndex6M,I3300,TRUE,_xll.ohTrigger(RecalcTrigger,Trigger6M)),NA())</f>
        <v>1.4290743161797792E-2</v>
      </c>
      <c r="Q3300" s="183">
        <f>IFERROR(_xll.qlIndexFixing(ONIndex1Y,I3300,TRUE,_xll.ohTrigger(RecalcTrigger,Trigger1Y)),NA())</f>
        <v>1.4081729494543893E-2</v>
      </c>
    </row>
    <row r="3301" spans="2:17" x14ac:dyDescent="0.2">
      <c r="B3301" s="39" t="s">
        <v>42</v>
      </c>
      <c r="D3301" s="42">
        <f>_xll.qlCalendarAdvance(Calendar,$D3300,B3301,"f",FALSE)</f>
        <v>62534</v>
      </c>
      <c r="E3301" s="177">
        <f>_xll.qlInterestRateIndexValueDate(IndexON,D3301)</f>
        <v>62534</v>
      </c>
      <c r="F3301" s="193">
        <f>IFERROR(_xll.qlIndexFixing(IndexON,D3301,TRUE,_xll.ohTrigger(RecalcTrigger,TriggerON)),NA())</f>
        <v>1.3507474037277589E-2</v>
      </c>
      <c r="H3301" s="42">
        <f>_xll.qlCalendarAdvance(Calendar,$H3300,B3301,"f",FALSE)</f>
        <v>62534</v>
      </c>
      <c r="I3301" s="177">
        <f>_xll.qlInterestRateIndexValueDate(Index1M,$H3301)</f>
        <v>62536</v>
      </c>
      <c r="J3301" s="182">
        <f>IFERROR(_xll.qlIndexFixing(Index1M,$H3301,TRUE,_xll.ohTrigger(RecalcTrigger,Trigger1M)),NA())</f>
        <v>1.3497297692124379E-2</v>
      </c>
      <c r="K3301" s="44">
        <f>IFERROR(_xll.qlIndexFixing(Index3M,H3301,TRUE,_xll.ohTrigger(RecalcTrigger,Trigger3M)),NA())</f>
        <v>1.3864119132505265E-2</v>
      </c>
      <c r="L3301" s="44">
        <f>IFERROR(_xll.qlIndexFixing(Index6M,$H3301,TRUE,_xll.ohTrigger(RecalcTrigger,Trigger6M)),NA())</f>
        <v>1.438486534649386E-2</v>
      </c>
      <c r="M3301" s="183">
        <f>IFERROR(_xll.qlIndexFixing(Index1Y,$H3301,TRUE,_xll.ohTrigger(RecalcTrigger,Trigger1Y)),NA())</f>
        <v>1.4280435281509334E-2</v>
      </c>
      <c r="N3301" s="182">
        <f>IFERROR(_xll.qlIndexFixing(ONIndex1M,I3301,TRUE,_xll.ohTrigger(RecalcTrigger,Trigger1M)),NA())</f>
        <v>1.348251583497273E-2</v>
      </c>
      <c r="O3301" s="44">
        <f>IFERROR(_xll.qlIndexFixing(ONIndex3M,I3301,TRUE,_xll.ohTrigger(RecalcTrigger,Trigger3M)),NA())</f>
        <v>1.3815737003630701E-2</v>
      </c>
      <c r="P3301" s="44">
        <f>IFERROR(_xll.qlIndexFixing(ONIndex6M,I3301,TRUE,_xll.ohTrigger(RecalcTrigger,Trigger6M)),NA())</f>
        <v>1.4293857523766107E-2</v>
      </c>
      <c r="Q3301" s="183">
        <f>IFERROR(_xll.qlIndexFixing(ONIndex1Y,I3301,TRUE,_xll.ohTrigger(RecalcTrigger,Trigger1Y)),NA())</f>
        <v>1.40855863367495E-2</v>
      </c>
    </row>
    <row r="3302" spans="2:17" x14ac:dyDescent="0.2">
      <c r="B3302" s="39" t="s">
        <v>42</v>
      </c>
      <c r="D3302" s="42">
        <f>_xll.qlCalendarAdvance(Calendar,$D3301,B3302,"f",FALSE)</f>
        <v>62541</v>
      </c>
      <c r="E3302" s="177">
        <f>_xll.qlInterestRateIndexValueDate(IndexON,D3302)</f>
        <v>62541</v>
      </c>
      <c r="F3302" s="193">
        <f>IFERROR(_xll.qlIndexFixing(IndexON,D3302,TRUE,_xll.ohTrigger(RecalcTrigger,TriggerON)),NA())</f>
        <v>1.3510531414508975E-2</v>
      </c>
      <c r="H3302" s="42">
        <f>_xll.qlCalendarAdvance(Calendar,$H3301,B3302,"f",FALSE)</f>
        <v>62541</v>
      </c>
      <c r="I3302" s="177">
        <f>_xll.qlInterestRateIndexValueDate(Index1M,$H3302)</f>
        <v>62543</v>
      </c>
      <c r="J3302" s="182">
        <f>IFERROR(_xll.qlIndexFixing(Index1M,$H3302,TRUE,_xll.ohTrigger(RecalcTrigger,Trigger1M)),NA())</f>
        <v>1.3500664378867933E-2</v>
      </c>
      <c r="K3302" s="44">
        <f>IFERROR(_xll.qlIndexFixing(Index3M,H3302,TRUE,_xll.ohTrigger(RecalcTrigger,Trigger3M)),NA())</f>
        <v>1.3868172364523111E-2</v>
      </c>
      <c r="L3302" s="44">
        <f>IFERROR(_xll.qlIndexFixing(Index6M,$H3302,TRUE,_xll.ohTrigger(RecalcTrigger,Trigger6M)),NA())</f>
        <v>1.4387850769038306E-2</v>
      </c>
      <c r="M3302" s="183">
        <f>IFERROR(_xll.qlIndexFixing(Index1Y,$H3302,TRUE,_xll.ohTrigger(RecalcTrigger,Trigger1Y)),NA())</f>
        <v>1.4283930647827892E-2</v>
      </c>
      <c r="N3302" s="182">
        <f>IFERROR(_xll.qlIndexFixing(ONIndex1M,I3302,TRUE,_xll.ohTrigger(RecalcTrigger,Trigger1M)),NA())</f>
        <v>1.3486431661995368E-2</v>
      </c>
      <c r="O3302" s="44">
        <f>IFERROR(_xll.qlIndexFixing(ONIndex3M,I3302,TRUE,_xll.ohTrigger(RecalcTrigger,Trigger3M)),NA())</f>
        <v>1.3819864383908254E-2</v>
      </c>
      <c r="P3302" s="44">
        <f>IFERROR(_xll.qlIndexFixing(ONIndex6M,I3302,TRUE,_xll.ohTrigger(RecalcTrigger,Trigger6M)),NA())</f>
        <v>1.4296960997404184E-2</v>
      </c>
      <c r="Q3302" s="183">
        <f>IFERROR(_xll.qlIndexFixing(ONIndex1Y,I3302,TRUE,_xll.ohTrigger(RecalcTrigger,Trigger1Y)),NA())</f>
        <v>1.4089428197818776E-2</v>
      </c>
    </row>
    <row r="3303" spans="2:17" x14ac:dyDescent="0.2">
      <c r="B3303" s="39" t="s">
        <v>42</v>
      </c>
      <c r="D3303" s="42">
        <f>_xll.qlCalendarAdvance(Calendar,$D3302,B3303,"f",FALSE)</f>
        <v>62548</v>
      </c>
      <c r="E3303" s="177">
        <f>_xll.qlInterestRateIndexValueDate(IndexON,D3303)</f>
        <v>62548</v>
      </c>
      <c r="F3303" s="193">
        <f>IFERROR(_xll.qlIndexFixing(IndexON,D3303,TRUE,_xll.ohTrigger(RecalcTrigger,TriggerON)),NA())</f>
        <v>1.3513578094297429E-2</v>
      </c>
      <c r="H3303" s="42">
        <f>_xll.qlCalendarAdvance(Calendar,$H3302,B3303,"f",FALSE)</f>
        <v>62548</v>
      </c>
      <c r="I3303" s="177">
        <f>_xll.qlInterestRateIndexValueDate(Index1M,$H3303)</f>
        <v>62550</v>
      </c>
      <c r="J3303" s="182">
        <f>IFERROR(_xll.qlIndexFixing(Index1M,$H3303,TRUE,_xll.ohTrigger(RecalcTrigger,Trigger1M)),NA())</f>
        <v>1.3504548265015626E-2</v>
      </c>
      <c r="K3303" s="44">
        <f>IFERROR(_xll.qlIndexFixing(Index3M,H3303,TRUE,_xll.ohTrigger(RecalcTrigger,Trigger3M)),NA())</f>
        <v>1.3871658039690943E-2</v>
      </c>
      <c r="L3303" s="44">
        <f>IFERROR(_xll.qlIndexFixing(Index6M,$H3303,TRUE,_xll.ohTrigger(RecalcTrigger,Trigger6M)),NA())</f>
        <v>1.4389338513468339E-2</v>
      </c>
      <c r="M3303" s="183">
        <f>IFERROR(_xll.qlIndexFixing(Index1Y,$H3303,TRUE,_xll.ohTrigger(RecalcTrigger,Trigger1Y)),NA())</f>
        <v>1.4287410087550322E-2</v>
      </c>
      <c r="N3303" s="182">
        <f>IFERROR(_xll.qlIndexFixing(ONIndex1M,I3303,TRUE,_xll.ohTrigger(RecalcTrigger,Trigger1M)),NA())</f>
        <v>1.3490333725467707E-2</v>
      </c>
      <c r="O3303" s="44">
        <f>IFERROR(_xll.qlIndexFixing(ONIndex3M,I3303,TRUE,_xll.ohTrigger(RecalcTrigger,Trigger3M)),NA())</f>
        <v>1.3823976968661E-2</v>
      </c>
      <c r="P3303" s="44">
        <f>IFERROR(_xll.qlIndexFixing(ONIndex6M,I3303,TRUE,_xll.ohTrigger(RecalcTrigger,Trigger6M)),NA())</f>
        <v>1.4300053562807946E-2</v>
      </c>
      <c r="Q3303" s="183">
        <f>IFERROR(_xll.qlIndexFixing(ONIndex1Y,I3303,TRUE,_xll.ohTrigger(RecalcTrigger,Trigger1Y)),NA())</f>
        <v>1.4093255050493525E-2</v>
      </c>
    </row>
    <row r="3304" spans="2:17" x14ac:dyDescent="0.2">
      <c r="B3304" s="39" t="s">
        <v>42</v>
      </c>
      <c r="D3304" s="42">
        <f>_xll.qlCalendarAdvance(Calendar,$D3303,B3304,"f",FALSE)</f>
        <v>62555</v>
      </c>
      <c r="E3304" s="177">
        <f>_xll.qlInterestRateIndexValueDate(IndexON,D3304)</f>
        <v>62555</v>
      </c>
      <c r="F3304" s="193">
        <f>IFERROR(_xll.qlIndexFixing(IndexON,D3304,TRUE,_xll.ohTrigger(RecalcTrigger,TriggerON)),NA())</f>
        <v>1.351661405721849E-2</v>
      </c>
      <c r="H3304" s="42">
        <f>_xll.qlCalendarAdvance(Calendar,$H3303,B3304,"f",FALSE)</f>
        <v>62555</v>
      </c>
      <c r="I3304" s="177">
        <f>_xll.qlInterestRateIndexValueDate(Index1M,$H3304)</f>
        <v>62557</v>
      </c>
      <c r="J3304" s="182">
        <f>IFERROR(_xll.qlIndexFixing(Index1M,$H3304,TRUE,_xll.ohTrigger(RecalcTrigger,Trigger1M)),NA())</f>
        <v>1.3508418306517889E-2</v>
      </c>
      <c r="K3304" s="44">
        <f>IFERROR(_xll.qlIndexFixing(Index3M,H3304,TRUE,_xll.ohTrigger(RecalcTrigger,Trigger3M)),NA())</f>
        <v>1.3875682160820451E-2</v>
      </c>
      <c r="L3304" s="44">
        <f>IFERROR(_xll.qlIndexFixing(Index6M,$H3304,TRUE,_xll.ohTrigger(RecalcTrigger,Trigger6M)),NA())</f>
        <v>1.439230351930613E-2</v>
      </c>
      <c r="M3304" s="183">
        <f>IFERROR(_xll.qlIndexFixing(Index1Y,$H3304,TRUE,_xll.ohTrigger(RecalcTrigger,Trigger1Y)),NA())</f>
        <v>1.4291392621610551E-2</v>
      </c>
      <c r="N3304" s="182">
        <f>IFERROR(_xll.qlIndexFixing(ONIndex1M,I3304,TRUE,_xll.ohTrigger(RecalcTrigger,Trigger1M)),NA())</f>
        <v>1.3494222000129952E-2</v>
      </c>
      <c r="O3304" s="44">
        <f>IFERROR(_xll.qlIndexFixing(ONIndex3M,I3304,TRUE,_xll.ohTrigger(RecalcTrigger,Trigger3M)),NA())</f>
        <v>1.3828074730790618E-2</v>
      </c>
      <c r="P3304" s="44">
        <f>IFERROR(_xll.qlIndexFixing(ONIndex6M,I3304,TRUE,_xll.ohTrigger(RecalcTrigger,Trigger6M)),NA())</f>
        <v>1.4303135200073314E-2</v>
      </c>
      <c r="Q3304" s="183">
        <f>IFERROR(_xll.qlIndexFixing(ONIndex1Y,I3304,TRUE,_xll.ohTrigger(RecalcTrigger,Trigger1Y)),NA())</f>
        <v>1.4097066867195807E-2</v>
      </c>
    </row>
    <row r="3305" spans="2:17" x14ac:dyDescent="0.2">
      <c r="B3305" s="39" t="s">
        <v>42</v>
      </c>
      <c r="D3305" s="42">
        <f>_xll.qlCalendarAdvance(Calendar,$D3304,B3305,"f",FALSE)</f>
        <v>62562</v>
      </c>
      <c r="E3305" s="177">
        <f>_xll.qlInterestRateIndexValueDate(IndexON,D3305)</f>
        <v>62562</v>
      </c>
      <c r="F3305" s="193">
        <f>IFERROR(_xll.qlIndexFixing(IndexON,D3305,TRUE,_xll.ohTrigger(RecalcTrigger,TriggerON)),NA())</f>
        <v>1.3519639283368079E-2</v>
      </c>
      <c r="H3305" s="42">
        <f>_xll.qlCalendarAdvance(Calendar,$H3304,B3305,"f",FALSE)</f>
        <v>62562</v>
      </c>
      <c r="I3305" s="177">
        <f>_xll.qlInterestRateIndexValueDate(Index1M,$H3305)</f>
        <v>62564</v>
      </c>
      <c r="J3305" s="182">
        <f>IFERROR(_xll.qlIndexFixing(Index1M,$H3305,TRUE,_xll.ohTrigger(RecalcTrigger,Trigger1M)),NA())</f>
        <v>1.3512274478247321E-2</v>
      </c>
      <c r="K3305" s="44">
        <f>IFERROR(_xll.qlIndexFixing(Index3M,H3305,TRUE,_xll.ohTrigger(RecalcTrigger,Trigger3M)),NA())</f>
        <v>1.3879691226341329E-2</v>
      </c>
      <c r="L3305" s="44">
        <f>IFERROR(_xll.qlIndexFixing(Index6M,$H3305,TRUE,_xll.ohTrigger(RecalcTrigger,Trigger6M)),NA())</f>
        <v>1.4395257252931469E-2</v>
      </c>
      <c r="M3305" s="183">
        <f>IFERROR(_xll.qlIndexFixing(Index1Y,$H3305,TRUE,_xll.ohTrigger(RecalcTrigger,Trigger1Y)),NA())</f>
        <v>1.4294321075513313E-2</v>
      </c>
      <c r="N3305" s="182">
        <f>IFERROR(_xll.qlIndexFixing(ONIndex1M,I3305,TRUE,_xll.ohTrigger(RecalcTrigger,Trigger1M)),NA())</f>
        <v>1.349920090941481E-2</v>
      </c>
      <c r="O3305" s="44">
        <f>IFERROR(_xll.qlIndexFixing(ONIndex3M,I3305,TRUE,_xll.ohTrigger(RecalcTrigger,Trigger3M)),NA())</f>
        <v>1.3833321458323056E-2</v>
      </c>
      <c r="P3305" s="44">
        <f>IFERROR(_xll.qlIndexFixing(ONIndex6M,I3305,TRUE,_xll.ohTrigger(RecalcTrigger,Trigger6M)),NA())</f>
        <v>1.4307081215427786E-2</v>
      </c>
      <c r="Q3305" s="183">
        <f>IFERROR(_xll.qlIndexFixing(ONIndex1Y,I3305,TRUE,_xll.ohTrigger(RecalcTrigger,Trigger1Y)),NA())</f>
        <v>1.4101945636824098E-2</v>
      </c>
    </row>
    <row r="3306" spans="2:17" x14ac:dyDescent="0.2">
      <c r="B3306" s="39" t="s">
        <v>42</v>
      </c>
      <c r="D3306" s="42">
        <f>_xll.qlCalendarAdvance(Calendar,$D3305,B3306,"f",FALSE)</f>
        <v>62569</v>
      </c>
      <c r="E3306" s="177">
        <f>_xll.qlInterestRateIndexValueDate(IndexON,D3306)</f>
        <v>62569</v>
      </c>
      <c r="F3306" s="193">
        <f>IFERROR(_xll.qlIndexFixing(IndexON,D3306,TRUE,_xll.ohTrigger(RecalcTrigger,TriggerON)),NA())</f>
        <v>1.3522653753481606E-2</v>
      </c>
      <c r="H3306" s="42">
        <f>_xll.qlCalendarAdvance(Calendar,$H3305,B3306,"f",FALSE)</f>
        <v>62569</v>
      </c>
      <c r="I3306" s="177">
        <f>_xll.qlInterestRateIndexValueDate(Index1M,$H3306)</f>
        <v>62571</v>
      </c>
      <c r="J3306" s="182">
        <f>IFERROR(_xll.qlIndexFixing(Index1M,$H3306,TRUE,_xll.ohTrigger(RecalcTrigger,Trigger1M)),NA())</f>
        <v>1.3516116755061536E-2</v>
      </c>
      <c r="K3306" s="44">
        <f>IFERROR(_xll.qlIndexFixing(Index3M,H3306,TRUE,_xll.ohTrigger(RecalcTrigger,Trigger3M)),NA())</f>
        <v>1.3883685209143837E-2</v>
      </c>
      <c r="L3306" s="44">
        <f>IFERROR(_xll.qlIndexFixing(Index6M,$H3306,TRUE,_xll.ohTrigger(RecalcTrigger,Trigger6M)),NA())</f>
        <v>1.4398199694266426E-2</v>
      </c>
      <c r="M3306" s="183">
        <f>IFERROR(_xll.qlIndexFixing(Index1Y,$H3306,TRUE,_xll.ohTrigger(RecalcTrigger,Trigger1Y)),NA())</f>
        <v>1.4297752567907461E-2</v>
      </c>
      <c r="N3306" s="182">
        <f>IFERROR(_xll.qlIndexFixing(ONIndex1M,I3306,TRUE,_xll.ohTrigger(RecalcTrigger,Trigger1M)),NA())</f>
        <v>1.3501957083503768E-2</v>
      </c>
      <c r="O3306" s="44">
        <f>IFERROR(_xll.qlIndexFixing(ONIndex3M,I3306,TRUE,_xll.ohTrigger(RecalcTrigger,Trigger3M)),NA())</f>
        <v>1.3836225679186853E-2</v>
      </c>
      <c r="P3306" s="44">
        <f>IFERROR(_xll.qlIndexFixing(ONIndex6M,I3306,TRUE,_xll.ohTrigger(RecalcTrigger,Trigger6M)),NA())</f>
        <v>1.4309265610652488E-2</v>
      </c>
      <c r="Q3306" s="183">
        <f>IFERROR(_xll.qlIndexFixing(ONIndex1Y,I3306,TRUE,_xll.ohTrigger(RecalcTrigger,Trigger1Y)),NA())</f>
        <v>1.4104645283650186E-2</v>
      </c>
    </row>
    <row r="3307" spans="2:17" x14ac:dyDescent="0.2">
      <c r="B3307" s="39" t="s">
        <v>42</v>
      </c>
      <c r="D3307" s="42">
        <f>_xll.qlCalendarAdvance(Calendar,$D3306,B3307,"f",FALSE)</f>
        <v>62576</v>
      </c>
      <c r="E3307" s="177">
        <f>_xll.qlInterestRateIndexValueDate(IndexON,D3307)</f>
        <v>62576</v>
      </c>
      <c r="F3307" s="193">
        <f>IFERROR(_xll.qlIndexFixing(IndexON,D3307,TRUE,_xll.ohTrigger(RecalcTrigger,TriggerON)),NA())</f>
        <v>1.3525657447974737E-2</v>
      </c>
      <c r="H3307" s="42">
        <f>_xll.qlCalendarAdvance(Calendar,$H3306,B3307,"f",FALSE)</f>
        <v>62576</v>
      </c>
      <c r="I3307" s="177">
        <f>_xll.qlInterestRateIndexValueDate(Index1M,$H3307)</f>
        <v>62578</v>
      </c>
      <c r="J3307" s="182">
        <f>IFERROR(_xll.qlIndexFixing(Index1M,$H3307,TRUE,_xll.ohTrigger(RecalcTrigger,Trigger1M)),NA())</f>
        <v>1.3518366897168918E-2</v>
      </c>
      <c r="K3307" s="44">
        <f>IFERROR(_xll.qlIndexFixing(Index3M,H3307,TRUE,_xll.ohTrigger(RecalcTrigger,Trigger3M)),NA())</f>
        <v>1.3888212924513739E-2</v>
      </c>
      <c r="L3307" s="44">
        <f>IFERROR(_xll.qlIndexFixing(Index6M,$H3307,TRUE,_xll.ohTrigger(RecalcTrigger,Trigger6M)),NA())</f>
        <v>1.4401130823231327E-2</v>
      </c>
      <c r="M3307" s="183">
        <f>IFERROR(_xll.qlIndexFixing(Index1Y,$H3307,TRUE,_xll.ohTrigger(RecalcTrigger,Trigger1Y)),NA())</f>
        <v>1.4299619601527886E-2</v>
      </c>
      <c r="N3307" s="182">
        <f>IFERROR(_xll.qlIndexFixing(ONIndex1M,I3307,TRUE,_xll.ohTrigger(RecalcTrigger,Trigger1M)),NA())</f>
        <v>1.3506352245498121E-2</v>
      </c>
      <c r="O3307" s="44">
        <f>IFERROR(_xll.qlIndexFixing(ONIndex3M,I3307,TRUE,_xll.ohTrigger(RecalcTrigger,Trigger3M)),NA())</f>
        <v>1.3840856612103991E-2</v>
      </c>
      <c r="P3307" s="44">
        <f>IFERROR(_xll.qlIndexFixing(ONIndex6M,I3307,TRUE,_xll.ohTrigger(RecalcTrigger,Trigger6M)),NA())</f>
        <v>1.4312748979365963E-2</v>
      </c>
      <c r="Q3307" s="183">
        <f>IFERROR(_xll.qlIndexFixing(ONIndex1Y,I3307,TRUE,_xll.ohTrigger(RecalcTrigger,Trigger1Y)),NA())</f>
        <v>1.4108948670576993E-2</v>
      </c>
    </row>
    <row r="3308" spans="2:17" x14ac:dyDescent="0.2">
      <c r="B3308" s="39" t="s">
        <v>42</v>
      </c>
      <c r="D3308" s="42">
        <f>_xll.qlCalendarAdvance(Calendar,$D3307,B3308,"f",FALSE)</f>
        <v>62583</v>
      </c>
      <c r="E3308" s="177">
        <f>_xll.qlInterestRateIndexValueDate(IndexON,D3308)</f>
        <v>62583</v>
      </c>
      <c r="F3308" s="193">
        <f>IFERROR(_xll.qlIndexFixing(IndexON,D3308,TRUE,_xll.ohTrigger(RecalcTrigger,TriggerON)),NA())</f>
        <v>1.3528650347263138E-2</v>
      </c>
      <c r="H3308" s="42">
        <f>_xll.qlCalendarAdvance(Calendar,$H3307,B3308,"f",FALSE)</f>
        <v>62583</v>
      </c>
      <c r="I3308" s="177">
        <f>_xll.qlInterestRateIndexValueDate(Index1M,$H3308)</f>
        <v>62585</v>
      </c>
      <c r="J3308" s="182">
        <f>IFERROR(_xll.qlIndexFixing(Index1M,$H3308,TRUE,_xll.ohTrigger(RecalcTrigger,Trigger1M)),NA())</f>
        <v>1.3523759523437207E-2</v>
      </c>
      <c r="K3308" s="44">
        <f>IFERROR(_xll.qlIndexFixing(Index3M,H3308,TRUE,_xll.ohTrigger(RecalcTrigger,Trigger3M)),NA())</f>
        <v>1.3892175726720989E-2</v>
      </c>
      <c r="L3308" s="44">
        <f>IFERROR(_xll.qlIndexFixing(Index6M,$H3308,TRUE,_xll.ohTrigger(RecalcTrigger,Trigger6M)),NA())</f>
        <v>1.4405526611288397E-2</v>
      </c>
      <c r="M3308" s="183">
        <f>IFERROR(_xll.qlIndexFixing(Index1Y,$H3308,TRUE,_xll.ohTrigger(RecalcTrigger,Trigger1Y)),NA())</f>
        <v>1.4304567409908174E-2</v>
      </c>
      <c r="N3308" s="182">
        <f>IFERROR(_xll.qlIndexFixing(ONIndex1M,I3308,TRUE,_xll.ohTrigger(RecalcTrigger,Trigger1M)),NA())</f>
        <v>1.3509636711237505E-2</v>
      </c>
      <c r="O3308" s="44">
        <f>IFERROR(_xll.qlIndexFixing(ONIndex3M,I3308,TRUE,_xll.ohTrigger(RecalcTrigger,Trigger3M)),NA())</f>
        <v>1.3844317013269603E-2</v>
      </c>
      <c r="P3308" s="44">
        <f>IFERROR(_xll.qlIndexFixing(ONIndex6M,I3308,TRUE,_xll.ohTrigger(RecalcTrigger,Trigger6M)),NA())</f>
        <v>1.4315352069989018E-2</v>
      </c>
      <c r="Q3308" s="183">
        <f>IFERROR(_xll.qlIndexFixing(ONIndex1Y,I3308,TRUE,_xll.ohTrigger(RecalcTrigger,Trigger1Y)),NA())</f>
        <v>1.4112163228157115E-2</v>
      </c>
    </row>
    <row r="3309" spans="2:17" x14ac:dyDescent="0.2">
      <c r="B3309" s="39" t="s">
        <v>42</v>
      </c>
      <c r="D3309" s="42">
        <f>_xll.qlCalendarAdvance(Calendar,$D3308,B3309,"f",FALSE)</f>
        <v>62590</v>
      </c>
      <c r="E3309" s="177">
        <f>_xll.qlInterestRateIndexValueDate(IndexON,D3309)</f>
        <v>62590</v>
      </c>
      <c r="F3309" s="193">
        <f>IFERROR(_xll.qlIndexFixing(IndexON,D3309,TRUE,_xll.ohTrigger(RecalcTrigger,TriggerON)),NA())</f>
        <v>1.3531632431922347E-2</v>
      </c>
      <c r="H3309" s="42">
        <f>_xll.qlCalendarAdvance(Calendar,$H3308,B3309,"f",FALSE)</f>
        <v>62590</v>
      </c>
      <c r="I3309" s="177">
        <f>_xll.qlInterestRateIndexValueDate(Index1M,$H3309)</f>
        <v>62592</v>
      </c>
      <c r="J3309" s="182">
        <f>IFERROR(_xll.qlIndexFixing(Index1M,$H3309,TRUE,_xll.ohTrigger(RecalcTrigger,Trigger1M)),NA())</f>
        <v>1.3527559964733871E-2</v>
      </c>
      <c r="K3309" s="44">
        <f>IFERROR(_xll.qlIndexFixing(Index3M,H3309,TRUE,_xll.ohTrigger(RecalcTrigger,Trigger3M)),NA())</f>
        <v>1.3896123362405418E-2</v>
      </c>
      <c r="L3309" s="44">
        <f>IFERROR(_xll.qlIndexFixing(Index6M,$H3309,TRUE,_xll.ohTrigger(RecalcTrigger,Trigger6M)),NA())</f>
        <v>1.4408432948729216E-2</v>
      </c>
      <c r="M3309" s="183">
        <f>IFERROR(_xll.qlIndexFixing(Index1Y,$H3309,TRUE,_xll.ohTrigger(RecalcTrigger,Trigger1Y)),NA())</f>
        <v>1.4307950703671149E-2</v>
      </c>
      <c r="N3309" s="182">
        <f>IFERROR(_xll.qlIndexFixing(ONIndex1M,I3309,TRUE,_xll.ohTrigger(RecalcTrigger,Trigger1M)),NA())</f>
        <v>1.3513455666469554E-2</v>
      </c>
      <c r="O3309" s="44">
        <f>IFERROR(_xll.qlIndexFixing(ONIndex3M,I3309,TRUE,_xll.ohTrigger(RecalcTrigger,Trigger3M)),NA())</f>
        <v>1.3848340257567315E-2</v>
      </c>
      <c r="P3309" s="44">
        <f>IFERROR(_xll.qlIndexFixing(ONIndex6M,I3309,TRUE,_xll.ohTrigger(RecalcTrigger,Trigger6M)),NA())</f>
        <v>1.4318378768241047E-2</v>
      </c>
      <c r="Q3309" s="183">
        <f>IFERROR(_xll.qlIndexFixing(ONIndex1Y,I3309,TRUE,_xll.ohTrigger(RecalcTrigger,Trigger1Y)),NA())</f>
        <v>1.4115899455084957E-2</v>
      </c>
    </row>
    <row r="3310" spans="2:17" x14ac:dyDescent="0.2">
      <c r="B3310" s="39" t="s">
        <v>42</v>
      </c>
      <c r="D3310" s="42">
        <f>_xll.qlCalendarAdvance(Calendar,$D3309,B3310,"f",FALSE)</f>
        <v>62597</v>
      </c>
      <c r="E3310" s="177">
        <f>_xll.qlInterestRateIndexValueDate(IndexON,D3310)</f>
        <v>62597</v>
      </c>
      <c r="F3310" s="193">
        <f>IFERROR(_xll.qlIndexFixing(IndexON,D3310,TRUE,_xll.ohTrigger(RecalcTrigger,TriggerON)),NA())</f>
        <v>1.3534603682208157E-2</v>
      </c>
      <c r="H3310" s="42">
        <f>_xll.qlCalendarAdvance(Calendar,$H3309,B3310,"f",FALSE)</f>
        <v>62597</v>
      </c>
      <c r="I3310" s="177">
        <f>_xll.qlInterestRateIndexValueDate(Index1M,$H3310)</f>
        <v>62599</v>
      </c>
      <c r="J3310" s="182">
        <f>IFERROR(_xll.qlIndexFixing(Index1M,$H3310,TRUE,_xll.ohTrigger(RecalcTrigger,Trigger1M)),NA())</f>
        <v>1.3531346410595724E-2</v>
      </c>
      <c r="K3310" s="44">
        <f>IFERROR(_xll.qlIndexFixing(Index3M,H3310,TRUE,_xll.ohTrigger(RecalcTrigger,Trigger3M)),NA())</f>
        <v>1.3900055804459147E-2</v>
      </c>
      <c r="L3310" s="44">
        <f>IFERROR(_xll.qlIndexFixing(Index6M,$H3310,TRUE,_xll.ohTrigger(RecalcTrigger,Trigger6M)),NA())</f>
        <v>1.4411327907970575E-2</v>
      </c>
      <c r="M3310" s="183">
        <f>IFERROR(_xll.qlIndexFixing(Index1Y,$H3310,TRUE,_xll.ohTrigger(RecalcTrigger,Trigger1Y)),NA())</f>
        <v>1.4311317875379996E-2</v>
      </c>
      <c r="N3310" s="182">
        <f>IFERROR(_xll.qlIndexFixing(ONIndex1M,I3310,TRUE,_xll.ohTrigger(RecalcTrigger,Trigger1M)),NA())</f>
        <v>1.3517260682531784E-2</v>
      </c>
      <c r="O3310" s="44">
        <f>IFERROR(_xll.qlIndexFixing(ONIndex3M,I3310,TRUE,_xll.ohTrigger(RecalcTrigger,Trigger3M)),NA())</f>
        <v>1.3852348517531254E-2</v>
      </c>
      <c r="P3310" s="44">
        <f>IFERROR(_xll.qlIndexFixing(ONIndex6M,I3310,TRUE,_xll.ohTrigger(RecalcTrigger,Trigger6M)),NA())</f>
        <v>1.4321394419170019E-2</v>
      </c>
      <c r="Q3310" s="183">
        <f>IFERROR(_xll.qlIndexFixing(ONIndex1Y,I3310,TRUE,_xll.ohTrigger(RecalcTrigger,Trigger1Y)),NA())</f>
        <v>1.4119620482091477E-2</v>
      </c>
    </row>
    <row r="3311" spans="2:17" x14ac:dyDescent="0.2">
      <c r="B3311" s="39" t="s">
        <v>42</v>
      </c>
      <c r="D3311" s="42">
        <f>_xll.qlCalendarAdvance(Calendar,$D3310,B3311,"f",FALSE)</f>
        <v>62604</v>
      </c>
      <c r="E3311" s="177">
        <f>_xll.qlInterestRateIndexValueDate(IndexON,D3311)</f>
        <v>62604</v>
      </c>
      <c r="F3311" s="193">
        <f>IFERROR(_xll.qlIndexFixing(IndexON,D3311,TRUE,_xll.ohTrigger(RecalcTrigger,TriggerON)),NA())</f>
        <v>1.3537564078935915E-2</v>
      </c>
      <c r="H3311" s="42">
        <f>_xll.qlCalendarAdvance(Calendar,$H3310,B3311,"f",FALSE)</f>
        <v>62604</v>
      </c>
      <c r="I3311" s="177">
        <f>_xll.qlInterestRateIndexValueDate(Index1M,$H3311)</f>
        <v>62606</v>
      </c>
      <c r="J3311" s="182">
        <f>IFERROR(_xll.qlIndexFixing(Index1M,$H3311,TRUE,_xll.ohTrigger(RecalcTrigger,Trigger1M)),NA())</f>
        <v>1.3535118835887872E-2</v>
      </c>
      <c r="K3311" s="44">
        <f>IFERROR(_xll.qlIndexFixing(Index3M,H3311,TRUE,_xll.ohTrigger(RecalcTrigger,Trigger3M)),NA())</f>
        <v>1.3903973025771685E-2</v>
      </c>
      <c r="L3311" s="44">
        <f>IFERROR(_xll.qlIndexFixing(Index6M,$H3311,TRUE,_xll.ohTrigger(RecalcTrigger,Trigger6M)),NA())</f>
        <v>1.4414211468931338E-2</v>
      </c>
      <c r="M3311" s="183">
        <f>IFERROR(_xll.qlIndexFixing(Index1Y,$H3311,TRUE,_xll.ohTrigger(RecalcTrigger,Trigger1Y)),NA())</f>
        <v>1.4314668897114226E-2</v>
      </c>
      <c r="N3311" s="182">
        <f>IFERROR(_xll.qlIndexFixing(ONIndex1M,I3311,TRUE,_xll.ohTrigger(RecalcTrigger,Trigger1M)),NA())</f>
        <v>1.352105173440421E-2</v>
      </c>
      <c r="O3311" s="44">
        <f>IFERROR(_xll.qlIndexFixing(ONIndex3M,I3311,TRUE,_xll.ohTrigger(RecalcTrigger,Trigger3M)),NA())</f>
        <v>1.3856341766063096E-2</v>
      </c>
      <c r="P3311" s="44">
        <f>IFERROR(_xll.qlIndexFixing(ONIndex6M,I3311,TRUE,_xll.ohTrigger(RecalcTrigger,Trigger6M)),NA())</f>
        <v>1.4324399002711985E-2</v>
      </c>
      <c r="Q3311" s="183">
        <f>IFERROR(_xll.qlIndexFixing(ONIndex1Y,I3311,TRUE,_xll.ohTrigger(RecalcTrigger,Trigger1Y)),NA())</f>
        <v>1.4123326281678672E-2</v>
      </c>
    </row>
    <row r="3312" spans="2:17" x14ac:dyDescent="0.2">
      <c r="B3312" s="39" t="s">
        <v>42</v>
      </c>
      <c r="D3312" s="42">
        <f>_xll.qlCalendarAdvance(Calendar,$D3311,B3312,"f",FALSE)</f>
        <v>62611</v>
      </c>
      <c r="E3312" s="177">
        <f>_xll.qlInterestRateIndexValueDate(IndexON,D3312)</f>
        <v>62611</v>
      </c>
      <c r="F3312" s="193">
        <f>IFERROR(_xll.qlIndexFixing(IndexON,D3312,TRUE,_xll.ohTrigger(RecalcTrigger,TriggerON)),NA())</f>
        <v>1.3540513602521287E-2</v>
      </c>
      <c r="H3312" s="42">
        <f>_xll.qlCalendarAdvance(Calendar,$H3311,B3312,"f",FALSE)</f>
        <v>62611</v>
      </c>
      <c r="I3312" s="177">
        <f>_xll.qlInterestRateIndexValueDate(Index1M,$H3312)</f>
        <v>62613</v>
      </c>
      <c r="J3312" s="182">
        <f>IFERROR(_xll.qlIndexFixing(Index1M,$H3312,TRUE,_xll.ohTrigger(RecalcTrigger,Trigger1M)),NA())</f>
        <v>1.3538877215485412E-2</v>
      </c>
      <c r="K3312" s="44">
        <f>IFERROR(_xll.qlIndexFixing(Index3M,H3312,TRUE,_xll.ohTrigger(RecalcTrigger,Trigger3M)),NA())</f>
        <v>1.3907874999232546E-2</v>
      </c>
      <c r="L3312" s="44">
        <f>IFERROR(_xll.qlIndexFixing(Index6M,$H3312,TRUE,_xll.ohTrigger(RecalcTrigger,Trigger6M)),NA())</f>
        <v>1.4415616079761315E-2</v>
      </c>
      <c r="M3312" s="183">
        <f>IFERROR(_xll.qlIndexFixing(Index1Y,$H3312,TRUE,_xll.ohTrigger(RecalcTrigger,Trigger1Y)),NA())</f>
        <v>1.4318003740953345E-2</v>
      </c>
      <c r="N3312" s="182">
        <f>IFERROR(_xll.qlIndexFixing(ONIndex1M,I3312,TRUE,_xll.ohTrigger(RecalcTrigger,Trigger1M)),NA())</f>
        <v>1.3524828796827038E-2</v>
      </c>
      <c r="O3312" s="44">
        <f>IFERROR(_xll.qlIndexFixing(ONIndex3M,I3312,TRUE,_xll.ohTrigger(RecalcTrigger,Trigger3M)),NA())</f>
        <v>1.3860319976144453E-2</v>
      </c>
      <c r="P3312" s="44">
        <f>IFERROR(_xll.qlIndexFixing(ONIndex6M,I3312,TRUE,_xll.ohTrigger(RecalcTrigger,Trigger6M)),NA())</f>
        <v>1.4327392498962865E-2</v>
      </c>
      <c r="Q3312" s="183">
        <f>IFERROR(_xll.qlIndexFixing(ONIndex1Y,I3312,TRUE,_xll.ohTrigger(RecalcTrigger,Trigger1Y)),NA())</f>
        <v>1.4127016826348537E-2</v>
      </c>
    </row>
    <row r="3313" spans="2:17" x14ac:dyDescent="0.2">
      <c r="B3313" s="39" t="s">
        <v>42</v>
      </c>
      <c r="D3313" s="42">
        <f>_xll.qlCalendarAdvance(Calendar,$D3312,B3313,"f",FALSE)</f>
        <v>62618</v>
      </c>
      <c r="E3313" s="177">
        <f>_xll.qlInterestRateIndexValueDate(IndexON,D3313)</f>
        <v>62618</v>
      </c>
      <c r="F3313" s="193">
        <f>IFERROR(_xll.qlIndexFixing(IndexON,D3313,TRUE,_xll.ohTrigger(RecalcTrigger,TriggerON)),NA())</f>
        <v>1.3543452233060194E-2</v>
      </c>
      <c r="H3313" s="42">
        <f>_xll.qlCalendarAdvance(Calendar,$H3312,B3313,"f",FALSE)</f>
        <v>62618</v>
      </c>
      <c r="I3313" s="177">
        <f>_xll.qlInterestRateIndexValueDate(Index1M,$H3313)</f>
        <v>62620</v>
      </c>
      <c r="J3313" s="182">
        <f>IFERROR(_xll.qlIndexFixing(Index1M,$H3313,TRUE,_xll.ohTrigger(RecalcTrigger,Trigger1M)),NA())</f>
        <v>1.3542621524245957E-2</v>
      </c>
      <c r="K3313" s="44">
        <f>IFERROR(_xll.qlIndexFixing(Index3M,H3313,TRUE,_xll.ohTrigger(RecalcTrigger,Trigger3M)),NA())</f>
        <v>1.3911761697732982E-2</v>
      </c>
      <c r="L3313" s="44">
        <f>IFERROR(_xll.qlIndexFixing(Index6M,$H3313,TRUE,_xll.ohTrigger(RecalcTrigger,Trigger6M)),NA())</f>
        <v>1.4418478912860203E-2</v>
      </c>
      <c r="M3313" s="183">
        <f>IFERROR(_xll.qlIndexFixing(Index1Y,$H3313,TRUE,_xll.ohTrigger(RecalcTrigger,Trigger1Y)),NA())</f>
        <v>1.432132237897708E-2</v>
      </c>
      <c r="N3313" s="182">
        <f>IFERROR(_xll.qlIndexFixing(ONIndex1M,I3313,TRUE,_xll.ohTrigger(RecalcTrigger,Trigger1M)),NA())</f>
        <v>1.3528591844860216E-2</v>
      </c>
      <c r="O3313" s="44">
        <f>IFERROR(_xll.qlIndexFixing(ONIndex3M,I3313,TRUE,_xll.ohTrigger(RecalcTrigger,Trigger3M)),NA())</f>
        <v>1.3864283120836873E-2</v>
      </c>
      <c r="P3313" s="44">
        <f>IFERROR(_xll.qlIndexFixing(ONIndex6M,I3313,TRUE,_xll.ohTrigger(RecalcTrigger,Trigger6M)),NA())</f>
        <v>1.4330374888178454E-2</v>
      </c>
      <c r="Q3313" s="183">
        <f>IFERROR(_xll.qlIndexFixing(ONIndex1Y,I3313,TRUE,_xll.ohTrigger(RecalcTrigger,Trigger1Y)),NA())</f>
        <v>1.4130692089162622E-2</v>
      </c>
    </row>
    <row r="3314" spans="2:17" x14ac:dyDescent="0.2">
      <c r="B3314" s="39" t="s">
        <v>42</v>
      </c>
      <c r="D3314" s="42">
        <f>_xll.qlCalendarAdvance(Calendar,$D3313,B3314,"f",FALSE)</f>
        <v>62625</v>
      </c>
      <c r="E3314" s="177">
        <f>_xll.qlInterestRateIndexValueDate(IndexON,D3314)</f>
        <v>62625</v>
      </c>
      <c r="F3314" s="193">
        <f>IFERROR(_xll.qlIndexFixing(IndexON,D3314,TRUE,_xll.ohTrigger(RecalcTrigger,TriggerON)),NA())</f>
        <v>1.3546379951367982E-2</v>
      </c>
      <c r="H3314" s="42">
        <f>_xll.qlCalendarAdvance(Calendar,$H3313,B3314,"f",FALSE)</f>
        <v>62625</v>
      </c>
      <c r="I3314" s="177">
        <f>_xll.qlInterestRateIndexValueDate(Index1M,$H3314)</f>
        <v>62627</v>
      </c>
      <c r="J3314" s="182">
        <f>IFERROR(_xll.qlIndexFixing(Index1M,$H3314,TRUE,_xll.ohTrigger(RecalcTrigger,Trigger1M)),NA())</f>
        <v>1.3546351737047102E-2</v>
      </c>
      <c r="K3314" s="44">
        <f>IFERROR(_xll.qlIndexFixing(Index3M,H3314,TRUE,_xll.ohTrigger(RecalcTrigger,Trigger3M)),NA())</f>
        <v>1.3915633094161634E-2</v>
      </c>
      <c r="L3314" s="44">
        <f>IFERROR(_xll.qlIndexFixing(Index6M,$H3314,TRUE,_xll.ohTrigger(RecalcTrigger,Trigger6M)),NA())</f>
        <v>1.4421330293040914E-2</v>
      </c>
      <c r="M3314" s="183">
        <f>IFERROR(_xll.qlIndexFixing(Index1Y,$H3314,TRUE,_xll.ohTrigger(RecalcTrigger,Trigger1Y)),NA())</f>
        <v>1.4324624783265804E-2</v>
      </c>
      <c r="N3314" s="182">
        <f>IFERROR(_xll.qlIndexFixing(ONIndex1M,I3314,TRUE,_xll.ohTrigger(RecalcTrigger,Trigger1M)),NA())</f>
        <v>1.3532340853403824E-2</v>
      </c>
      <c r="O3314" s="44">
        <f>IFERROR(_xll.qlIndexFixing(ONIndex3M,I3314,TRUE,_xll.ohTrigger(RecalcTrigger,Trigger3M)),NA())</f>
        <v>1.3868231173281842E-2</v>
      </c>
      <c r="P3314" s="44">
        <f>IFERROR(_xll.qlIndexFixing(ONIndex6M,I3314,TRUE,_xll.ohTrigger(RecalcTrigger,Trigger6M)),NA())</f>
        <v>1.4333346150454673E-2</v>
      </c>
      <c r="Q3314" s="183">
        <f>IFERROR(_xll.qlIndexFixing(ONIndex1Y,I3314,TRUE,_xll.ohTrigger(RecalcTrigger,Trigger1Y)),NA())</f>
        <v>1.413435204246305E-2</v>
      </c>
    </row>
    <row r="3315" spans="2:17" x14ac:dyDescent="0.2">
      <c r="B3315" s="39" t="s">
        <v>42</v>
      </c>
      <c r="D3315" s="42">
        <f>_xll.qlCalendarAdvance(Calendar,$D3314,B3315,"f",FALSE)</f>
        <v>62632</v>
      </c>
      <c r="E3315" s="177">
        <f>_xll.qlInterestRateIndexValueDate(IndexON,D3315)</f>
        <v>62632</v>
      </c>
      <c r="F3315" s="193">
        <f>IFERROR(_xll.qlIndexFixing(IndexON,D3315,TRUE,_xll.ohTrigger(RecalcTrigger,TriggerON)),NA())</f>
        <v>1.3549296737860317E-2</v>
      </c>
      <c r="H3315" s="42">
        <f>_xll.qlCalendarAdvance(Calendar,$H3314,B3315,"f",FALSE)</f>
        <v>62632</v>
      </c>
      <c r="I3315" s="177">
        <f>_xll.qlInterestRateIndexValueDate(Index1M,$H3315)</f>
        <v>62634</v>
      </c>
      <c r="J3315" s="182">
        <f>IFERROR(_xll.qlIndexFixing(Index1M,$H3315,TRUE,_xll.ohTrigger(RecalcTrigger,Trigger1M)),NA())</f>
        <v>1.3550067828756451E-2</v>
      </c>
      <c r="K3315" s="44">
        <f>IFERROR(_xll.qlIndexFixing(Index3M,H3315,TRUE,_xll.ohTrigger(RecalcTrigger,Trigger3M)),NA())</f>
        <v>1.3919489161409752E-2</v>
      </c>
      <c r="L3315" s="44">
        <f>IFERROR(_xll.qlIndexFixing(Index6M,$H3315,TRUE,_xll.ohTrigger(RecalcTrigger,Trigger6M)),NA())</f>
        <v>1.4425631328337409E-2</v>
      </c>
      <c r="M3315" s="183">
        <f>IFERROR(_xll.qlIndexFixing(Index1Y,$H3315,TRUE,_xll.ohTrigger(RecalcTrigger,Trigger1Y)),NA())</f>
        <v>1.4327910925899898E-2</v>
      </c>
      <c r="N3315" s="182">
        <f>IFERROR(_xll.qlIndexFixing(ONIndex1M,I3315,TRUE,_xll.ohTrigger(RecalcTrigger,Trigger1M)),NA())</f>
        <v>1.3536075797357938E-2</v>
      </c>
      <c r="O3315" s="44">
        <f>IFERROR(_xll.qlIndexFixing(ONIndex3M,I3315,TRUE,_xll.ohTrigger(RecalcTrigger,Trigger3M)),NA())</f>
        <v>1.3872164106301099E-2</v>
      </c>
      <c r="P3315" s="44">
        <f>IFERROR(_xll.qlIndexFixing(ONIndex6M,I3315,TRUE,_xll.ohTrigger(RecalcTrigger,Trigger6M)),NA())</f>
        <v>1.4336306265887444E-2</v>
      </c>
      <c r="Q3315" s="183">
        <f>IFERROR(_xll.qlIndexFixing(ONIndex1Y,I3315,TRUE,_xll.ohTrigger(RecalcTrigger,Trigger1Y)),NA())</f>
        <v>1.4137996658911689E-2</v>
      </c>
    </row>
    <row r="3316" spans="2:17" x14ac:dyDescent="0.2">
      <c r="B3316" s="39" t="s">
        <v>42</v>
      </c>
      <c r="D3316" s="42">
        <f>_xll.qlCalendarAdvance(Calendar,$D3315,B3316,"f",FALSE)</f>
        <v>62639</v>
      </c>
      <c r="E3316" s="177">
        <f>_xll.qlInterestRateIndexValueDate(IndexON,D3316)</f>
        <v>62639</v>
      </c>
      <c r="F3316" s="193">
        <f>IFERROR(_xll.qlIndexFixing(IndexON,D3316,TRUE,_xll.ohTrigger(RecalcTrigger,TriggerON)),NA())</f>
        <v>1.3552202572952865E-2</v>
      </c>
      <c r="H3316" s="42">
        <f>_xll.qlCalendarAdvance(Calendar,$H3315,B3316,"f",FALSE)</f>
        <v>62639</v>
      </c>
      <c r="I3316" s="177">
        <f>_xll.qlInterestRateIndexValueDate(Index1M,$H3316)</f>
        <v>62641</v>
      </c>
      <c r="J3316" s="182">
        <f>IFERROR(_xll.qlIndexFixing(Index1M,$H3316,TRUE,_xll.ohTrigger(RecalcTrigger,Trigger1M)),NA())</f>
        <v>1.3553769774236613E-2</v>
      </c>
      <c r="K3316" s="44">
        <f>IFERROR(_xll.qlIndexFixing(Index3M,H3316,TRUE,_xll.ohTrigger(RecalcTrigger,Trigger3M)),NA())</f>
        <v>1.3923329872366847E-2</v>
      </c>
      <c r="L3316" s="44">
        <f>IFERROR(_xll.qlIndexFixing(Index6M,$H3316,TRUE,_xll.ohTrigger(RecalcTrigger,Trigger6M)),NA())</f>
        <v>1.4428457596673763E-2</v>
      </c>
      <c r="M3316" s="183">
        <f>IFERROR(_xll.qlIndexFixing(Index1Y,$H3316,TRUE,_xll.ohTrigger(RecalcTrigger,Trigger1Y)),NA())</f>
        <v>1.433118077896104E-2</v>
      </c>
      <c r="N3316" s="182">
        <f>IFERROR(_xll.qlIndexFixing(ONIndex1M,I3316,TRUE,_xll.ohTrigger(RecalcTrigger,Trigger1M)),NA())</f>
        <v>1.3539796651462765E-2</v>
      </c>
      <c r="O3316" s="44">
        <f>IFERROR(_xll.qlIndexFixing(ONIndex3M,I3316,TRUE,_xll.ohTrigger(RecalcTrigger,Trigger3M)),NA())</f>
        <v>1.3876081893116066E-2</v>
      </c>
      <c r="P3316" s="44">
        <f>IFERROR(_xll.qlIndexFixing(ONIndex6M,I3316,TRUE,_xll.ohTrigger(RecalcTrigger,Trigger6M)),NA())</f>
        <v>1.4339255214412816E-2</v>
      </c>
      <c r="Q3316" s="183">
        <f>IFERROR(_xll.qlIndexFixing(ONIndex1Y,I3316,TRUE,_xll.ohTrigger(RecalcTrigger,Trigger1Y)),NA())</f>
        <v>1.4141625911090472E-2</v>
      </c>
    </row>
    <row r="3317" spans="2:17" x14ac:dyDescent="0.2">
      <c r="B3317" s="39" t="s">
        <v>42</v>
      </c>
      <c r="D3317" s="42">
        <f>_xll.qlCalendarAdvance(Calendar,$D3316,B3317,"f",FALSE)</f>
        <v>62646</v>
      </c>
      <c r="E3317" s="177">
        <f>_xll.qlInterestRateIndexValueDate(IndexON,D3317)</f>
        <v>62646</v>
      </c>
      <c r="F3317" s="193">
        <f>IFERROR(_xll.qlIndexFixing(IndexON,D3317,TRUE,_xll.ohTrigger(RecalcTrigger,TriggerON)),NA())</f>
        <v>1.3555097437061292E-2</v>
      </c>
      <c r="H3317" s="42">
        <f>_xll.qlCalendarAdvance(Calendar,$H3316,B3317,"f",FALSE)</f>
        <v>62646</v>
      </c>
      <c r="I3317" s="177">
        <f>_xll.qlInterestRateIndexValueDate(Index1M,$H3317)</f>
        <v>62648</v>
      </c>
      <c r="J3317" s="182">
        <f>IFERROR(_xll.qlIndexFixing(Index1M,$H3317,TRUE,_xll.ohTrigger(RecalcTrigger,Trigger1M)),NA())</f>
        <v>1.3557457548360186E-2</v>
      </c>
      <c r="K3317" s="44">
        <f>IFERROR(_xll.qlIndexFixing(Index3M,H3317,TRUE,_xll.ohTrigger(RecalcTrigger,Trigger3M)),NA())</f>
        <v>1.3927155199924173E-2</v>
      </c>
      <c r="L3317" s="44">
        <f>IFERROR(_xll.qlIndexFixing(Index6M,$H3317,TRUE,_xll.ohTrigger(RecalcTrigger,Trigger6M)),NA())</f>
        <v>1.4431272346240953E-2</v>
      </c>
      <c r="M3317" s="183">
        <f>IFERROR(_xll.qlIndexFixing(Index1Y,$H3317,TRUE,_xll.ohTrigger(RecalcTrigger,Trigger1Y)),NA())</f>
        <v>1.433443431453026E-2</v>
      </c>
      <c r="N3317" s="182">
        <f>IFERROR(_xll.qlIndexFixing(ONIndex1M,I3317,TRUE,_xll.ohTrigger(RecalcTrigger,Trigger1M)),NA())</f>
        <v>1.3543503390938127E-2</v>
      </c>
      <c r="O3317" s="44">
        <f>IFERROR(_xll.qlIndexFixing(ONIndex3M,I3317,TRUE,_xll.ohTrigger(RecalcTrigger,Trigger3M)),NA())</f>
        <v>1.387998450678829E-2</v>
      </c>
      <c r="P3317" s="44">
        <f>IFERROR(_xll.qlIndexFixing(ONIndex6M,I3317,TRUE,_xll.ohTrigger(RecalcTrigger,Trigger6M)),NA())</f>
        <v>1.4342192976446455E-2</v>
      </c>
      <c r="Q3317" s="183">
        <f>IFERROR(_xll.qlIndexFixing(ONIndex1Y,I3317,TRUE,_xll.ohTrigger(RecalcTrigger,Trigger1Y)),NA())</f>
        <v>1.4145239771901075E-2</v>
      </c>
    </row>
    <row r="3318" spans="2:17" x14ac:dyDescent="0.2">
      <c r="B3318" s="39" t="s">
        <v>42</v>
      </c>
      <c r="D3318" s="42">
        <f>_xll.qlCalendarAdvance(Calendar,$D3317,B3318,"f",FALSE)</f>
        <v>62653</v>
      </c>
      <c r="E3318" s="177">
        <f>_xll.qlInterestRateIndexValueDate(IndexON,D3318)</f>
        <v>62653</v>
      </c>
      <c r="F3318" s="193">
        <f>IFERROR(_xll.qlIndexFixing(IndexON,D3318,TRUE,_xll.ohTrigger(RecalcTrigger,TriggerON)),NA())</f>
        <v>1.3557981310761136E-2</v>
      </c>
      <c r="H3318" s="42">
        <f>_xll.qlCalendarAdvance(Calendar,$H3317,B3318,"f",FALSE)</f>
        <v>62653</v>
      </c>
      <c r="I3318" s="177">
        <f>_xll.qlInterestRateIndexValueDate(Index1M,$H3318)</f>
        <v>62655</v>
      </c>
      <c r="J3318" s="182">
        <f>IFERROR(_xll.qlIndexFixing(Index1M,$H3318,TRUE,_xll.ohTrigger(RecalcTrigger,Trigger1M)),NA())</f>
        <v>1.3561131125997272E-2</v>
      </c>
      <c r="K3318" s="44">
        <f>IFERROR(_xll.qlIndexFixing(Index3M,H3318,TRUE,_xll.ohTrigger(RecalcTrigger,Trigger3M)),NA())</f>
        <v>1.3930965116972976E-2</v>
      </c>
      <c r="L3318" s="44">
        <f>IFERROR(_xll.qlIndexFixing(Index6M,$H3318,TRUE,_xll.ohTrigger(RecalcTrigger,Trigger6M)),NA())</f>
        <v>1.4434075556959556E-2</v>
      </c>
      <c r="M3318" s="183">
        <f>IFERROR(_xll.qlIndexFixing(Index1Y,$H3318,TRUE,_xll.ohTrigger(RecalcTrigger,Trigger1Y)),NA())</f>
        <v>1.4337671504690324E-2</v>
      </c>
      <c r="N3318" s="182">
        <f>IFERROR(_xll.qlIndexFixing(ONIndex1M,I3318,TRUE,_xll.ohTrigger(RecalcTrigger,Trigger1M)),NA())</f>
        <v>1.354719599052423E-2</v>
      </c>
      <c r="O3318" s="44">
        <f>IFERROR(_xll.qlIndexFixing(ONIndex3M,I3318,TRUE,_xll.ohTrigger(RecalcTrigger,Trigger3M)),NA())</f>
        <v>1.3883871920139512E-2</v>
      </c>
      <c r="P3318" s="44">
        <f>IFERROR(_xll.qlIndexFixing(ONIndex6M,I3318,TRUE,_xll.ohTrigger(RecalcTrigger,Trigger6M)),NA())</f>
        <v>1.4345119531924411E-2</v>
      </c>
      <c r="Q3318" s="183">
        <f>IFERROR(_xll.qlIndexFixing(ONIndex1Y,I3318,TRUE,_xll.ohTrigger(RecalcTrigger,Trigger1Y)),NA())</f>
        <v>1.4148838213845494E-2</v>
      </c>
    </row>
    <row r="3319" spans="2:17" x14ac:dyDescent="0.2">
      <c r="B3319" s="39" t="s">
        <v>42</v>
      </c>
      <c r="D3319" s="42">
        <f>_xll.qlCalendarAdvance(Calendar,$D3318,B3319,"f",FALSE)</f>
        <v>62660</v>
      </c>
      <c r="E3319" s="177">
        <f>_xll.qlInterestRateIndexValueDate(IndexON,D3319)</f>
        <v>62660</v>
      </c>
      <c r="F3319" s="193">
        <f>IFERROR(_xll.qlIndexFixing(IndexON,D3319,TRUE,_xll.ohTrigger(RecalcTrigger,TriggerON)),NA())</f>
        <v>1.3560854174627934E-2</v>
      </c>
      <c r="H3319" s="42">
        <f>_xll.qlCalendarAdvance(Calendar,$H3318,B3319,"f",FALSE)</f>
        <v>62660</v>
      </c>
      <c r="I3319" s="177">
        <f>_xll.qlInterestRateIndexValueDate(Index1M,$H3319)</f>
        <v>62662</v>
      </c>
      <c r="J3319" s="182">
        <f>IFERROR(_xll.qlIndexFixing(Index1M,$H3319,TRUE,_xll.ohTrigger(RecalcTrigger,Trigger1M)),NA())</f>
        <v>1.3564790482012978E-2</v>
      </c>
      <c r="K3319" s="44">
        <f>IFERROR(_xll.qlIndexFixing(Index3M,H3319,TRUE,_xll.ohTrigger(RecalcTrigger,Trigger3M)),NA())</f>
        <v>1.3934759596401902E-2</v>
      </c>
      <c r="L3319" s="44">
        <f>IFERROR(_xll.qlIndexFixing(Index6M,$H3319,TRUE,_xll.ohTrigger(RecalcTrigger,Trigger6M)),NA())</f>
        <v>1.4436867208747572E-2</v>
      </c>
      <c r="M3319" s="183">
        <f>IFERROR(_xll.qlIndexFixing(Index1Y,$H3319,TRUE,_xll.ohTrigger(RecalcTrigger,Trigger1Y)),NA())</f>
        <v>1.4340892321523127E-2</v>
      </c>
      <c r="N3319" s="182">
        <f>IFERROR(_xll.qlIndexFixing(ONIndex1M,I3319,TRUE,_xll.ohTrigger(RecalcTrigger,Trigger1M)),NA())</f>
        <v>1.3550874424961279E-2</v>
      </c>
      <c r="O3319" s="44">
        <f>IFERROR(_xll.qlIndexFixing(ONIndex3M,I3319,TRUE,_xll.ohTrigger(RecalcTrigger,Trigger3M)),NA())</f>
        <v>1.3887744106311217E-2</v>
      </c>
      <c r="P3319" s="44">
        <f>IFERROR(_xll.qlIndexFixing(ONIndex6M,I3319,TRUE,_xll.ohTrigger(RecalcTrigger,Trigger6M)),NA())</f>
        <v>1.4348034861102477E-2</v>
      </c>
      <c r="Q3319" s="183">
        <f>IFERROR(_xll.qlIndexFixing(ONIndex1Y,I3319,TRUE,_xll.ohTrigger(RecalcTrigger,Trigger1Y)),NA())</f>
        <v>1.4152421209345789E-2</v>
      </c>
    </row>
    <row r="3320" spans="2:17" x14ac:dyDescent="0.2">
      <c r="B3320" s="39" t="s">
        <v>42</v>
      </c>
      <c r="D3320" s="42">
        <f>_xll.qlCalendarAdvance(Calendar,$D3319,B3320,"f",FALSE)</f>
        <v>62667</v>
      </c>
      <c r="E3320" s="177">
        <f>_xll.qlInterestRateIndexValueDate(IndexON,D3320)</f>
        <v>62667</v>
      </c>
      <c r="F3320" s="193">
        <f>IFERROR(_xll.qlIndexFixing(IndexON,D3320,TRUE,_xll.ohTrigger(RecalcTrigger,TriggerON)),NA())</f>
        <v>1.3563716008917481E-2</v>
      </c>
      <c r="H3320" s="42">
        <f>_xll.qlCalendarAdvance(Calendar,$H3319,B3320,"f",FALSE)</f>
        <v>62667</v>
      </c>
      <c r="I3320" s="177">
        <f>_xll.qlInterestRateIndexValueDate(Index1M,$H3320)</f>
        <v>62669</v>
      </c>
      <c r="J3320" s="182">
        <f>IFERROR(_xll.qlIndexFixing(Index1M,$H3320,TRUE,_xll.ohTrigger(RecalcTrigger,Trigger1M)),NA())</f>
        <v>1.3568435591277406E-2</v>
      </c>
      <c r="K3320" s="44">
        <f>IFERROR(_xll.qlIndexFixing(Index3M,H3320,TRUE,_xll.ohTrigger(RecalcTrigger,Trigger3M)),NA())</f>
        <v>1.3938538611103937E-2</v>
      </c>
      <c r="L3320" s="44">
        <f>IFERROR(_xll.qlIndexFixing(Index6M,$H3320,TRUE,_xll.ohTrigger(RecalcTrigger,Trigger6M)),NA())</f>
        <v>1.4438196938476425E-2</v>
      </c>
      <c r="M3320" s="183">
        <f>IFERROR(_xll.qlIndexFixing(Index1Y,$H3320,TRUE,_xll.ohTrigger(RecalcTrigger,Trigger1Y)),NA())</f>
        <v>1.4342589154248691E-2</v>
      </c>
      <c r="N3320" s="182">
        <f>IFERROR(_xll.qlIndexFixing(ONIndex1M,I3320,TRUE,_xll.ohTrigger(RecalcTrigger,Trigger1M)),NA())</f>
        <v>1.3554538669469096E-2</v>
      </c>
      <c r="O3320" s="44">
        <f>IFERROR(_xll.qlIndexFixing(ONIndex3M,I3320,TRUE,_xll.ohTrigger(RecalcTrigger,Trigger3M)),NA())</f>
        <v>1.3891601038364954E-2</v>
      </c>
      <c r="P3320" s="44">
        <f>IFERROR(_xll.qlIndexFixing(ONIndex6M,I3320,TRUE,_xll.ohTrigger(RecalcTrigger,Trigger6M)),NA())</f>
        <v>1.4350938943836766E-2</v>
      </c>
      <c r="Q3320" s="183">
        <f>IFERROR(_xll.qlIndexFixing(ONIndex1Y,I3320,TRUE,_xll.ohTrigger(RecalcTrigger,Trigger1Y)),NA())</f>
        <v>1.4155988731383573E-2</v>
      </c>
    </row>
    <row r="3321" spans="2:17" x14ac:dyDescent="0.2">
      <c r="B3321" s="39" t="s">
        <v>42</v>
      </c>
      <c r="D3321" s="42">
        <f>_xll.qlCalendarAdvance(Calendar,$D3320,B3321,"f",FALSE)</f>
        <v>62674</v>
      </c>
      <c r="E3321" s="177">
        <f>_xll.qlInterestRateIndexValueDate(IndexON,D3321)</f>
        <v>62674</v>
      </c>
      <c r="F3321" s="193">
        <f>IFERROR(_xll.qlIndexFixing(IndexON,D3321,TRUE,_xll.ohTrigger(RecalcTrigger,TriggerON)),NA())</f>
        <v>1.3566566794045443E-2</v>
      </c>
      <c r="H3321" s="42">
        <f>_xll.qlCalendarAdvance(Calendar,$H3320,B3321,"f",FALSE)</f>
        <v>62674</v>
      </c>
      <c r="I3321" s="177">
        <f>_xll.qlInterestRateIndexValueDate(Index1M,$H3321)</f>
        <v>62676</v>
      </c>
      <c r="J3321" s="182">
        <f>IFERROR(_xll.qlIndexFixing(Index1M,$H3321,TRUE,_xll.ohTrigger(RecalcTrigger,Trigger1M)),NA())</f>
        <v>1.3572066428660656E-2</v>
      </c>
      <c r="K3321" s="44">
        <f>IFERROR(_xll.qlIndexFixing(Index3M,H3321,TRUE,_xll.ohTrigger(RecalcTrigger,Trigger3M)),NA())</f>
        <v>1.3942302133965119E-2</v>
      </c>
      <c r="L3321" s="44">
        <f>IFERROR(_xll.qlIndexFixing(Index6M,$H3321,TRUE,_xll.ohTrigger(RecalcTrigger,Trigger6M)),NA())</f>
        <v>1.4442415755208569E-2</v>
      </c>
      <c r="M3321" s="183">
        <f>IFERROR(_xll.qlIndexFixing(Index1Y,$H3321,TRUE,_xll.ohTrigger(RecalcTrigger,Trigger1Y)),NA())</f>
        <v>1.4347284723539326E-2</v>
      </c>
      <c r="N3321" s="182">
        <f>IFERROR(_xll.qlIndexFixing(ONIndex1M,I3321,TRUE,_xll.ohTrigger(RecalcTrigger,Trigger1M)),NA())</f>
        <v>1.3558188698867824E-2</v>
      </c>
      <c r="O3321" s="44">
        <f>IFERROR(_xll.qlIndexFixing(ONIndex3M,I3321,TRUE,_xll.ohTrigger(RecalcTrigger,Trigger3M)),NA())</f>
        <v>1.389544268936227E-2</v>
      </c>
      <c r="P3321" s="44">
        <f>IFERROR(_xll.qlIndexFixing(ONIndex6M,I3321,TRUE,_xll.ohTrigger(RecalcTrigger,Trigger6M)),NA())</f>
        <v>1.4353831760463009E-2</v>
      </c>
      <c r="Q3321" s="183">
        <f>IFERROR(_xll.qlIndexFixing(ONIndex1Y,I3321,TRUE,_xll.ohTrigger(RecalcTrigger,Trigger1Y)),NA())</f>
        <v>1.4159540752460842E-2</v>
      </c>
    </row>
    <row r="3322" spans="2:17" x14ac:dyDescent="0.2">
      <c r="B3322" s="39" t="s">
        <v>42</v>
      </c>
      <c r="D3322" s="42">
        <f>_xll.qlCalendarAdvance(Calendar,$D3321,B3322,"f",FALSE)</f>
        <v>62681</v>
      </c>
      <c r="E3322" s="177">
        <f>_xll.qlInterestRateIndexValueDate(IndexON,D3322)</f>
        <v>62681</v>
      </c>
      <c r="F3322" s="193">
        <f>IFERROR(_xll.qlIndexFixing(IndexON,D3322,TRUE,_xll.ohTrigger(RecalcTrigger,TriggerON)),NA())</f>
        <v>1.35694065109071E-2</v>
      </c>
      <c r="H3322" s="42">
        <f>_xll.qlCalendarAdvance(Calendar,$H3321,B3322,"f",FALSE)</f>
        <v>62681</v>
      </c>
      <c r="I3322" s="177">
        <f>_xll.qlInterestRateIndexValueDate(Index1M,$H3322)</f>
        <v>62683</v>
      </c>
      <c r="J3322" s="182">
        <f>IFERROR(_xll.qlIndexFixing(Index1M,$H3322,TRUE,_xll.ohTrigger(RecalcTrigger,Trigger1M)),NA())</f>
        <v>1.3575682969027836E-2</v>
      </c>
      <c r="K3322" s="44">
        <f>IFERROR(_xll.qlIndexFixing(Index3M,H3322,TRUE,_xll.ohTrigger(RecalcTrigger,Trigger3M)),NA())</f>
        <v>1.3946050137881909E-2</v>
      </c>
      <c r="L3322" s="44">
        <f>IFERROR(_xll.qlIndexFixing(Index6M,$H3322,TRUE,_xll.ohTrigger(RecalcTrigger,Trigger6M)),NA())</f>
        <v>1.4445172609721417E-2</v>
      </c>
      <c r="M3322" s="183">
        <f>IFERROR(_xll.qlIndexFixing(Index1Y,$H3322,TRUE,_xll.ohTrigger(RecalcTrigger,Trigger1Y)),NA())</f>
        <v>1.4350456252890206E-2</v>
      </c>
      <c r="N3322" s="182">
        <f>IFERROR(_xll.qlIndexFixing(ONIndex1M,I3322,TRUE,_xll.ohTrigger(RecalcTrigger,Trigger1M)),NA())</f>
        <v>1.3561824487977603E-2</v>
      </c>
      <c r="O3322" s="44">
        <f>IFERROR(_xll.qlIndexFixing(ONIndex3M,I3322,TRUE,_xll.ohTrigger(RecalcTrigger,Trigger3M)),NA())</f>
        <v>1.389926903204497E-2</v>
      </c>
      <c r="P3322" s="44">
        <f>IFERROR(_xll.qlIndexFixing(ONIndex6M,I3322,TRUE,_xll.ohTrigger(RecalcTrigger,Trigger6M)),NA())</f>
        <v>1.4356713291077128E-2</v>
      </c>
      <c r="Q3322" s="183">
        <f>IFERROR(_xll.qlIndexFixing(ONIndex1Y,I3322,TRUE,_xll.ohTrigger(RecalcTrigger,Trigger1Y)),NA())</f>
        <v>1.4163077245239464E-2</v>
      </c>
    </row>
    <row r="3323" spans="2:17" x14ac:dyDescent="0.2">
      <c r="B3323" s="39" t="s">
        <v>42</v>
      </c>
      <c r="D3323" s="42">
        <f>_xll.qlCalendarAdvance(Calendar,$D3322,B3323,"f",FALSE)</f>
        <v>62688</v>
      </c>
      <c r="E3323" s="177">
        <f>_xll.qlInterestRateIndexValueDate(IndexON,D3323)</f>
        <v>62688</v>
      </c>
      <c r="F3323" s="193">
        <f>IFERROR(_xll.qlIndexFixing(IndexON,D3323,TRUE,_xll.ohTrigger(RecalcTrigger,TriggerON)),NA())</f>
        <v>1.357223513951844E-2</v>
      </c>
      <c r="H3323" s="42">
        <f>_xll.qlCalendarAdvance(Calendar,$H3322,B3323,"f",FALSE)</f>
        <v>62688</v>
      </c>
      <c r="I3323" s="177">
        <f>_xll.qlInterestRateIndexValueDate(Index1M,$H3323)</f>
        <v>62690</v>
      </c>
      <c r="J3323" s="182">
        <f>IFERROR(_xll.qlIndexFixing(Index1M,$H3323,TRUE,_xll.ohTrigger(RecalcTrigger,Trigger1M)),NA())</f>
        <v>1.3579285187254042E-2</v>
      </c>
      <c r="K3323" s="44">
        <f>IFERROR(_xll.qlIndexFixing(Index3M,H3323,TRUE,_xll.ohTrigger(RecalcTrigger,Trigger3M)),NA())</f>
        <v>1.3949782595742085E-2</v>
      </c>
      <c r="L3323" s="44">
        <f>IFERROR(_xll.qlIndexFixing(Index6M,$H3323,TRUE,_xll.ohTrigger(RecalcTrigger,Trigger6M)),NA())</f>
        <v>1.4447917824980401E-2</v>
      </c>
      <c r="M3323" s="183">
        <f>IFERROR(_xll.qlIndexFixing(Index1Y,$H3323,TRUE,_xll.ohTrigger(RecalcTrigger,Trigger1Y)),NA())</f>
        <v>1.4353611297248371E-2</v>
      </c>
      <c r="N3323" s="182">
        <f>IFERROR(_xll.qlIndexFixing(ONIndex1M,I3323,TRUE,_xll.ohTrigger(RecalcTrigger,Trigger1M)),NA())</f>
        <v>1.3565446011778448E-2</v>
      </c>
      <c r="O3323" s="44">
        <f>IFERROR(_xll.qlIndexFixing(ONIndex3M,I3323,TRUE,_xll.ohTrigger(RecalcTrigger,Trigger3M)),NA())</f>
        <v>1.3903080039794347E-2</v>
      </c>
      <c r="P3323" s="44">
        <f>IFERROR(_xll.qlIndexFixing(ONIndex6M,I3323,TRUE,_xll.ohTrigger(RecalcTrigger,Trigger6M)),NA())</f>
        <v>1.4359583515695107E-2</v>
      </c>
      <c r="Q3323" s="183">
        <f>IFERROR(_xll.qlIndexFixing(ONIndex1Y,I3323,TRUE,_xll.ohTrigger(RecalcTrigger,Trigger1Y)),NA())</f>
        <v>1.4166598182221435E-2</v>
      </c>
    </row>
    <row r="3324" spans="2:17" x14ac:dyDescent="0.2">
      <c r="B3324" s="39" t="s">
        <v>42</v>
      </c>
      <c r="D3324" s="42">
        <f>_xll.qlCalendarAdvance(Calendar,$D3323,B3324,"f",FALSE)</f>
        <v>62695</v>
      </c>
      <c r="E3324" s="177">
        <f>_xll.qlInterestRateIndexValueDate(IndexON,D3324)</f>
        <v>62695</v>
      </c>
      <c r="F3324" s="193">
        <f>IFERROR(_xll.qlIndexFixing(IndexON,D3324,TRUE,_xll.ohTrigger(RecalcTrigger,TriggerON)),NA())</f>
        <v>1.3575052660694809E-2</v>
      </c>
      <c r="H3324" s="42">
        <f>_xll.qlCalendarAdvance(Calendar,$H3323,B3324,"f",FALSE)</f>
        <v>62695</v>
      </c>
      <c r="I3324" s="177">
        <f>_xll.qlInterestRateIndexValueDate(Index1M,$H3324)</f>
        <v>62697</v>
      </c>
      <c r="J3324" s="182">
        <f>IFERROR(_xll.qlIndexFixing(Index1M,$H3324,TRUE,_xll.ohTrigger(RecalcTrigger,Trigger1M)),NA())</f>
        <v>1.3582873058199385E-2</v>
      </c>
      <c r="K3324" s="44">
        <f>IFERROR(_xll.qlIndexFixing(Index3M,H3324,TRUE,_xll.ohTrigger(RecalcTrigger,Trigger3M)),NA())</f>
        <v>1.3953499480436895E-2</v>
      </c>
      <c r="L3324" s="44">
        <f>IFERROR(_xll.qlIndexFixing(Index6M,$H3324,TRUE,_xll.ohTrigger(RecalcTrigger,Trigger6M)),NA())</f>
        <v>1.4450651380906534E-2</v>
      </c>
      <c r="M3324" s="183">
        <f>IFERROR(_xll.qlIndexFixing(Index1Y,$H3324,TRUE,_xll.ohTrigger(RecalcTrigger,Trigger1Y)),NA())</f>
        <v>1.4356749828698535E-2</v>
      </c>
      <c r="N3324" s="182">
        <f>IFERROR(_xll.qlIndexFixing(ONIndex1M,I3324,TRUE,_xll.ohTrigger(RecalcTrigger,Trigger1M)),NA())</f>
        <v>1.3569053245170437E-2</v>
      </c>
      <c r="O3324" s="44">
        <f>IFERROR(_xll.qlIndexFixing(ONIndex3M,I3324,TRUE,_xll.ohTrigger(RecalcTrigger,Trigger3M)),NA())</f>
        <v>1.3906875685592013E-2</v>
      </c>
      <c r="P3324" s="44">
        <f>IFERROR(_xll.qlIndexFixing(ONIndex6M,I3324,TRUE,_xll.ohTrigger(RecalcTrigger,Trigger6M)),NA())</f>
        <v>1.436244241457274E-2</v>
      </c>
      <c r="Q3324" s="183">
        <f>IFERROR(_xll.qlIndexFixing(ONIndex1Y,I3324,TRUE,_xll.ohTrigger(RecalcTrigger,Trigger1Y)),NA())</f>
        <v>1.4170103536228495E-2</v>
      </c>
    </row>
    <row r="3325" spans="2:17" x14ac:dyDescent="0.2">
      <c r="B3325" s="39" t="s">
        <v>42</v>
      </c>
      <c r="D3325" s="42">
        <f>_xll.qlCalendarAdvance(Calendar,$D3324,B3325,"f",FALSE)</f>
        <v>62702</v>
      </c>
      <c r="E3325" s="177">
        <f>_xll.qlInterestRateIndexValueDate(IndexON,D3325)</f>
        <v>62702</v>
      </c>
      <c r="F3325" s="193">
        <f>IFERROR(_xll.qlIndexFixing(IndexON,D3325,TRUE,_xll.ohTrigger(RecalcTrigger,TriggerON)),NA())</f>
        <v>1.3577859054532126E-2</v>
      </c>
      <c r="H3325" s="42">
        <f>_xll.qlCalendarAdvance(Calendar,$H3324,B3325,"f",FALSE)</f>
        <v>62702</v>
      </c>
      <c r="I3325" s="177">
        <f>_xll.qlInterestRateIndexValueDate(Index1M,$H3325)</f>
        <v>62704</v>
      </c>
      <c r="J3325" s="182">
        <f>IFERROR(_xll.qlIndexFixing(Index1M,$H3325,TRUE,_xll.ohTrigger(RecalcTrigger,Trigger1M)),NA())</f>
        <v>1.3586446556736465E-2</v>
      </c>
      <c r="K3325" s="44">
        <f>IFERROR(_xll.qlIndexFixing(Index3M,H3325,TRUE,_xll.ohTrigger(RecalcTrigger,Trigger3M)),NA())</f>
        <v>1.3956669111747059E-2</v>
      </c>
      <c r="L3325" s="44">
        <f>IFERROR(_xll.qlIndexFixing(Index6M,$H3325,TRUE,_xll.ohTrigger(RecalcTrigger,Trigger6M)),NA())</f>
        <v>1.4451453919409937E-2</v>
      </c>
      <c r="M3325" s="183">
        <f>IFERROR(_xll.qlIndexFixing(Index1Y,$H3325,TRUE,_xll.ohTrigger(RecalcTrigger,Trigger1Y)),NA())</f>
        <v>1.4359871819326294E-2</v>
      </c>
      <c r="N3325" s="182">
        <f>IFERROR(_xll.qlIndexFixing(ONIndex1M,I3325,TRUE,_xll.ohTrigger(RecalcTrigger,Trigger1M)),NA())</f>
        <v>1.3572646162973712E-2</v>
      </c>
      <c r="O3325" s="44">
        <f>IFERROR(_xll.qlIndexFixing(ONIndex3M,I3325,TRUE,_xll.ohTrigger(RecalcTrigger,Trigger3M)),NA())</f>
        <v>1.3910655942339645E-2</v>
      </c>
      <c r="P3325" s="44">
        <f>IFERROR(_xll.qlIndexFixing(ONIndex6M,I3325,TRUE,_xll.ohTrigger(RecalcTrigger,Trigger6M)),NA())</f>
        <v>1.4365289967726014E-2</v>
      </c>
      <c r="Q3325" s="183">
        <f>IFERROR(_xll.qlIndexFixing(ONIndex1Y,I3325,TRUE,_xll.ohTrigger(RecalcTrigger,Trigger1Y)),NA())</f>
        <v>1.4173593279922514E-2</v>
      </c>
    </row>
    <row r="3326" spans="2:17" x14ac:dyDescent="0.2">
      <c r="B3326" s="39" t="s">
        <v>42</v>
      </c>
      <c r="D3326" s="42">
        <f>_xll.qlCalendarAdvance(Calendar,$D3325,B3326,"f",FALSE)</f>
        <v>62709</v>
      </c>
      <c r="E3326" s="177">
        <f>_xll.qlInterestRateIndexValueDate(IndexON,D3326)</f>
        <v>62709</v>
      </c>
      <c r="F3326" s="193">
        <f>IFERROR(_xll.qlIndexFixing(IndexON,D3326,TRUE,_xll.ohTrigger(RecalcTrigger,TriggerON)),NA())</f>
        <v>1.358065430184574E-2</v>
      </c>
      <c r="H3326" s="42">
        <f>_xll.qlCalendarAdvance(Calendar,$H3325,B3326,"f",FALSE)</f>
        <v>62709</v>
      </c>
      <c r="I3326" s="177">
        <f>_xll.qlInterestRateIndexValueDate(Index1M,$H3326)</f>
        <v>62711</v>
      </c>
      <c r="J3326" s="182">
        <f>IFERROR(_xll.qlIndexFixing(Index1M,$H3326,TRUE,_xll.ohTrigger(RecalcTrigger,Trigger1M)),NA())</f>
        <v>1.3590005657735382E-2</v>
      </c>
      <c r="K3326" s="44">
        <f>IFERROR(_xll.qlIndexFixing(Index3M,H3326,TRUE,_xll.ohTrigger(RecalcTrigger,Trigger3M)),NA())</f>
        <v>1.3960355747444439E-2</v>
      </c>
      <c r="L3326" s="44">
        <f>IFERROR(_xll.qlIndexFixing(Index6M,$H3326,TRUE,_xll.ohTrigger(RecalcTrigger,Trigger6M)),NA())</f>
        <v>1.4454167032142655E-2</v>
      </c>
      <c r="M3326" s="183">
        <f>IFERROR(_xll.qlIndexFixing(Index1Y,$H3326,TRUE,_xll.ohTrigger(RecalcTrigger,Trigger1Y)),NA())</f>
        <v>1.4362977241216801E-2</v>
      </c>
      <c r="N3326" s="182">
        <f>IFERROR(_xll.qlIndexFixing(ONIndex1M,I3326,TRUE,_xll.ohTrigger(RecalcTrigger,Trigger1M)),NA())</f>
        <v>1.3576224740328158E-2</v>
      </c>
      <c r="O3326" s="44">
        <f>IFERROR(_xll.qlIndexFixing(ONIndex3M,I3326,TRUE,_xll.ohTrigger(RecalcTrigger,Trigger3M)),NA())</f>
        <v>1.3914420783018855E-2</v>
      </c>
      <c r="P3326" s="44">
        <f>IFERROR(_xll.qlIndexFixing(ONIndex6M,I3326,TRUE,_xll.ohTrigger(RecalcTrigger,Trigger6M)),NA())</f>
        <v>1.4368126155330785E-2</v>
      </c>
      <c r="Q3326" s="183">
        <f>IFERROR(_xll.qlIndexFixing(ONIndex1Y,I3326,TRUE,_xll.ohTrigger(RecalcTrigger,Trigger1Y)),NA())</f>
        <v>1.4177067385805486E-2</v>
      </c>
    </row>
    <row r="3327" spans="2:17" x14ac:dyDescent="0.2">
      <c r="B3327" s="39" t="s">
        <v>42</v>
      </c>
      <c r="D3327" s="42">
        <f>_xll.qlCalendarAdvance(Calendar,$D3326,B3327,"f",FALSE)</f>
        <v>62716</v>
      </c>
      <c r="E3327" s="177">
        <f>_xll.qlInterestRateIndexValueDate(IndexON,D3327)</f>
        <v>62716</v>
      </c>
      <c r="F3327" s="193">
        <f>IFERROR(_xll.qlIndexFixing(IndexON,D3327,TRUE,_xll.ohTrigger(RecalcTrigger,TriggerON)),NA())</f>
        <v>1.3583438383051316E-2</v>
      </c>
      <c r="H3327" s="42">
        <f>_xll.qlCalendarAdvance(Calendar,$H3326,B3327,"f",FALSE)</f>
        <v>62716</v>
      </c>
      <c r="I3327" s="177">
        <f>_xll.qlInterestRateIndexValueDate(Index1M,$H3327)</f>
        <v>62718</v>
      </c>
      <c r="J3327" s="182">
        <f>IFERROR(_xll.qlIndexFixing(Index1M,$H3327,TRUE,_xll.ohTrigger(RecalcTrigger,Trigger1M)),NA())</f>
        <v>1.3593550336061244E-2</v>
      </c>
      <c r="K3327" s="44">
        <f>IFERROR(_xll.qlIndexFixing(Index3M,H3327,TRUE,_xll.ohTrigger(RecalcTrigger,Trigger3M)),NA())</f>
        <v>1.3964026731154858E-2</v>
      </c>
      <c r="L3327" s="44">
        <f>IFERROR(_xll.qlIndexFixing(Index6M,$H3327,TRUE,_xll.ohTrigger(RecalcTrigger,Trigger6M)),NA())</f>
        <v>1.4456868432831732E-2</v>
      </c>
      <c r="M3327" s="183">
        <f>IFERROR(_xll.qlIndexFixing(Index1Y,$H3327,TRUE,_xll.ohTrigger(RecalcTrigger,Trigger1Y)),NA())</f>
        <v>1.4366066066456514E-2</v>
      </c>
      <c r="N3327" s="182">
        <f>IFERROR(_xll.qlIndexFixing(ONIndex1M,I3327,TRUE,_xll.ohTrigger(RecalcTrigger,Trigger1M)),NA())</f>
        <v>1.3579788951814109E-2</v>
      </c>
      <c r="O3327" s="44">
        <f>IFERROR(_xll.qlIndexFixing(ONIndex3M,I3327,TRUE,_xll.ohTrigger(RecalcTrigger,Trigger3M)),NA())</f>
        <v>1.3918170180771128E-2</v>
      </c>
      <c r="P3327" s="44">
        <f>IFERROR(_xll.qlIndexFixing(ONIndex6M,I3327,TRUE,_xll.ohTrigger(RecalcTrigger,Trigger6M)),NA())</f>
        <v>1.4370950957323103E-2</v>
      </c>
      <c r="Q3327" s="183">
        <f>IFERROR(_xll.qlIndexFixing(ONIndex1Y,I3327,TRUE,_xll.ohTrigger(RecalcTrigger,Trigger1Y)),NA())</f>
        <v>1.4180525826459345E-2</v>
      </c>
    </row>
    <row r="3328" spans="2:17" x14ac:dyDescent="0.2">
      <c r="B3328" s="39" t="s">
        <v>42</v>
      </c>
      <c r="D3328" s="42">
        <f>_xll.qlCalendarAdvance(Calendar,$D3327,B3328,"f",FALSE)</f>
        <v>62723</v>
      </c>
      <c r="E3328" s="177">
        <f>_xll.qlInterestRateIndexValueDate(IndexON,D3328)</f>
        <v>62723</v>
      </c>
      <c r="F3328" s="193">
        <f>IFERROR(_xll.qlIndexFixing(IndexON,D3328,TRUE,_xll.ohTrigger(RecalcTrigger,TriggerON)),NA())</f>
        <v>1.3586211278404647E-2</v>
      </c>
      <c r="H3328" s="42">
        <f>_xll.qlCalendarAdvance(Calendar,$H3327,B3328,"f",FALSE)</f>
        <v>62723</v>
      </c>
      <c r="I3328" s="177">
        <f>_xll.qlInterestRateIndexValueDate(Index1M,$H3328)</f>
        <v>62725</v>
      </c>
      <c r="J3328" s="182">
        <f>IFERROR(_xll.qlIndexFixing(Index1M,$H3328,TRUE,_xll.ohTrigger(RecalcTrigger,Trigger1M)),NA())</f>
        <v>1.359708056658665E-2</v>
      </c>
      <c r="K3328" s="44">
        <f>IFERROR(_xll.qlIndexFixing(Index3M,H3328,TRUE,_xll.ohTrigger(RecalcTrigger,Trigger3M)),NA())</f>
        <v>1.3967682035770332E-2</v>
      </c>
      <c r="L3328" s="44">
        <f>IFERROR(_xll.qlIndexFixing(Index6M,$H3328,TRUE,_xll.ohTrigger(RecalcTrigger,Trigger6M)),NA())</f>
        <v>1.4459558101401357E-2</v>
      </c>
      <c r="M3328" s="183">
        <f>IFERROR(_xll.qlIndexFixing(Index1Y,$H3328,TRUE,_xll.ohTrigger(RecalcTrigger,Trigger1Y)),NA())</f>
        <v>1.4369138267132112E-2</v>
      </c>
      <c r="N3328" s="182">
        <f>IFERROR(_xll.qlIndexFixing(ONIndex1M,I3328,TRUE,_xll.ohTrigger(RecalcTrigger,Trigger1M)),NA())</f>
        <v>1.3583338772731324E-2</v>
      </c>
      <c r="O3328" s="44">
        <f>IFERROR(_xll.qlIndexFixing(ONIndex3M,I3328,TRUE,_xll.ohTrigger(RecalcTrigger,Trigger3M)),NA())</f>
        <v>1.3921904108658012E-2</v>
      </c>
      <c r="P3328" s="44">
        <f>IFERROR(_xll.qlIndexFixing(ONIndex6M,I3328,TRUE,_xll.ohTrigger(RecalcTrigger,Trigger6M)),NA())</f>
        <v>1.4373764354038698E-2</v>
      </c>
      <c r="Q3328" s="183">
        <f>IFERROR(_xll.qlIndexFixing(ONIndex1Y,I3328,TRUE,_xll.ohTrigger(RecalcTrigger,Trigger1Y)),NA())</f>
        <v>1.4183968574865702E-2</v>
      </c>
    </row>
    <row r="3329" spans="2:17" x14ac:dyDescent="0.2">
      <c r="B3329" s="39" t="s">
        <v>42</v>
      </c>
      <c r="D3329" s="42">
        <f>_xll.qlCalendarAdvance(Calendar,$D3328,B3329,"f",FALSE)</f>
        <v>62730</v>
      </c>
      <c r="E3329" s="177">
        <f>_xll.qlInterestRateIndexValueDate(IndexON,D3329)</f>
        <v>62730</v>
      </c>
      <c r="F3329" s="193">
        <f>IFERROR(_xll.qlIndexFixing(IndexON,D3329,TRUE,_xll.ohTrigger(RecalcTrigger,TriggerON)),NA())</f>
        <v>1.3588972968481272E-2</v>
      </c>
      <c r="H3329" s="42">
        <f>_xll.qlCalendarAdvance(Calendar,$H3328,B3329,"f",FALSE)</f>
        <v>62730</v>
      </c>
      <c r="I3329" s="177">
        <f>_xll.qlInterestRateIndexValueDate(Index1M,$H3329)</f>
        <v>62732</v>
      </c>
      <c r="J3329" s="182">
        <f>IFERROR(_xll.qlIndexFixing(Index1M,$H3329,TRUE,_xll.ohTrigger(RecalcTrigger,Trigger1M)),NA())</f>
        <v>1.3600596324179204E-2</v>
      </c>
      <c r="K3329" s="44">
        <f>IFERROR(_xll.qlIndexFixing(Index3M,H3329,TRUE,_xll.ohTrigger(RecalcTrigger,Trigger3M)),NA())</f>
        <v>1.397343204327864E-2</v>
      </c>
      <c r="L3329" s="44">
        <f>IFERROR(_xll.qlIndexFixing(Index6M,$H3329,TRUE,_xll.ohTrigger(RecalcTrigger,Trigger6M)),NA())</f>
        <v>1.4462712992697456E-2</v>
      </c>
      <c r="M3329" s="183">
        <f>IFERROR(_xll.qlIndexFixing(Index1Y,$H3329,TRUE,_xll.ohTrigger(RecalcTrigger,Trigger1Y)),NA())</f>
        <v>1.4372193815331136E-2</v>
      </c>
      <c r="N3329" s="182">
        <f>IFERROR(_xll.qlIndexFixing(ONIndex1M,I3329,TRUE,_xll.ohTrigger(RecalcTrigger,Trigger1M)),NA())</f>
        <v>1.3586874177660135E-2</v>
      </c>
      <c r="O3329" s="44">
        <f>IFERROR(_xll.qlIndexFixing(ONIndex3M,I3329,TRUE,_xll.ohTrigger(RecalcTrigger,Trigger3M)),NA())</f>
        <v>1.3925622539741056E-2</v>
      </c>
      <c r="P3329" s="44">
        <f>IFERROR(_xll.qlIndexFixing(ONIndex6M,I3329,TRUE,_xll.ohTrigger(RecalcTrigger,Trigger6M)),NA())</f>
        <v>1.4376566325573492E-2</v>
      </c>
      <c r="Q3329" s="183">
        <f>IFERROR(_xll.qlIndexFixing(ONIndex1Y,I3329,TRUE,_xll.ohTrigger(RecalcTrigger,Trigger1Y)),NA())</f>
        <v>1.4187395603286745E-2</v>
      </c>
    </row>
    <row r="3330" spans="2:17" x14ac:dyDescent="0.2">
      <c r="B3330" s="39" t="s">
        <v>42</v>
      </c>
      <c r="D3330" s="42">
        <f>_xll.qlCalendarAdvance(Calendar,$D3329,B3330,"f",FALSE)</f>
        <v>62737</v>
      </c>
      <c r="E3330" s="177">
        <f>_xll.qlInterestRateIndexValueDate(IndexON,D3330)</f>
        <v>62737</v>
      </c>
      <c r="F3330" s="193">
        <f>IFERROR(_xll.qlIndexFixing(IndexON,D3330,TRUE,_xll.ohTrigger(RecalcTrigger,TriggerON)),NA())</f>
        <v>1.3591723433856728E-2</v>
      </c>
      <c r="H3330" s="42">
        <f>_xll.qlCalendarAdvance(Calendar,$H3329,B3330,"f",FALSE)</f>
        <v>62737</v>
      </c>
      <c r="I3330" s="177">
        <f>_xll.qlInterestRateIndexValueDate(Index1M,$H3330)</f>
        <v>62739</v>
      </c>
      <c r="J3330" s="182">
        <f>IFERROR(_xll.qlIndexFixing(Index1M,$H3330,TRUE,_xll.ohTrigger(RecalcTrigger,Trigger1M)),NA())</f>
        <v>1.3604097583711505E-2</v>
      </c>
      <c r="K3330" s="44">
        <f>IFERROR(_xll.qlIndexFixing(Index3M,H3330,TRUE,_xll.ohTrigger(RecalcTrigger,Trigger3M)),NA())</f>
        <v>1.3975472234043931E-2</v>
      </c>
      <c r="L3330" s="44">
        <f>IFERROR(_xll.qlIndexFixing(Index6M,$H3330,TRUE,_xll.ohTrigger(RecalcTrigger,Trigger6M)),NA())</f>
        <v>1.4467282745697328E-2</v>
      </c>
      <c r="M3330" s="183">
        <f>IFERROR(_xll.qlIndexFixing(Index1Y,$H3330,TRUE,_xll.ohTrigger(RecalcTrigger,Trigger1Y)),NA())</f>
        <v>1.4375232683140483E-2</v>
      </c>
      <c r="N3330" s="182">
        <f>IFERROR(_xll.qlIndexFixing(ONIndex1M,I3330,TRUE,_xll.ohTrigger(RecalcTrigger,Trigger1M)),NA())</f>
        <v>1.3590395141660494E-2</v>
      </c>
      <c r="O3330" s="44">
        <f>IFERROR(_xll.qlIndexFixing(ONIndex3M,I3330,TRUE,_xll.ohTrigger(RecalcTrigger,Trigger3M)),NA())</f>
        <v>1.3929325446842E-2</v>
      </c>
      <c r="P3330" s="44">
        <f>IFERROR(_xll.qlIndexFixing(ONIndex6M,I3330,TRUE,_xll.ohTrigger(RecalcTrigger,Trigger6M)),NA())</f>
        <v>1.437935685194347E-2</v>
      </c>
      <c r="Q3330" s="183">
        <f>IFERROR(_xll.qlIndexFixing(ONIndex1Y,I3330,TRUE,_xll.ohTrigger(RecalcTrigger,Trigger1Y)),NA())</f>
        <v>1.4190806884624152E-2</v>
      </c>
    </row>
    <row r="3331" spans="2:17" x14ac:dyDescent="0.2">
      <c r="B3331" s="39" t="s">
        <v>42</v>
      </c>
      <c r="D3331" s="42">
        <f>_xll.qlCalendarAdvance(Calendar,$D3330,B3331,"f",FALSE)</f>
        <v>62744</v>
      </c>
      <c r="E3331" s="177">
        <f>_xll.qlInterestRateIndexValueDate(IndexON,D3331)</f>
        <v>62744</v>
      </c>
      <c r="F3331" s="193">
        <f>IFERROR(_xll.qlIndexFixing(IndexON,D3331,TRUE,_xll.ohTrigger(RecalcTrigger,TriggerON)),NA())</f>
        <v>1.3594462655026618E-2</v>
      </c>
      <c r="H3331" s="42">
        <f>_xll.qlCalendarAdvance(Calendar,$H3330,B3331,"f",FALSE)</f>
        <v>62744</v>
      </c>
      <c r="I3331" s="177">
        <f>_xll.qlInterestRateIndexValueDate(Index1M,$H3331)</f>
        <v>62746</v>
      </c>
      <c r="J3331" s="182">
        <f>IFERROR(_xll.qlIndexFixing(Index1M,$H3331,TRUE,_xll.ohTrigger(RecalcTrigger,Trigger1M)),NA())</f>
        <v>1.3607584320043664E-2</v>
      </c>
      <c r="K3331" s="44">
        <f>IFERROR(_xll.qlIndexFixing(Index3M,H3331,TRUE,_xll.ohTrigger(RecalcTrigger,Trigger3M)),NA())</f>
        <v>1.3979079347537046E-2</v>
      </c>
      <c r="L3331" s="44">
        <f>IFERROR(_xll.qlIndexFixing(Index6M,$H3331,TRUE,_xll.ohTrigger(RecalcTrigger,Trigger6M)),NA())</f>
        <v>1.4468032004334278E-2</v>
      </c>
      <c r="M3331" s="183">
        <f>IFERROR(_xll.qlIndexFixing(Index1Y,$H3331,TRUE,_xll.ohTrigger(RecalcTrigger,Trigger1Y)),NA())</f>
        <v>1.4378254842649218E-2</v>
      </c>
      <c r="N3331" s="182">
        <f>IFERROR(_xll.qlIndexFixing(ONIndex1M,I3331,TRUE,_xll.ohTrigger(RecalcTrigger,Trigger1M)),NA())</f>
        <v>1.3593901639712413E-2</v>
      </c>
      <c r="O3331" s="44">
        <f>IFERROR(_xll.qlIndexFixing(ONIndex3M,I3331,TRUE,_xll.ohTrigger(RecalcTrigger,Trigger3M)),NA())</f>
        <v>1.3933012803022393E-2</v>
      </c>
      <c r="P3331" s="44">
        <f>IFERROR(_xll.qlIndexFixing(ONIndex6M,I3331,TRUE,_xll.ohTrigger(RecalcTrigger,Trigger6M)),NA())</f>
        <v>1.4382135913244554E-2</v>
      </c>
      <c r="Q3331" s="183">
        <f>IFERROR(_xll.qlIndexFixing(ONIndex1Y,I3331,TRUE,_xll.ohTrigger(RecalcTrigger,Trigger1Y)),NA())</f>
        <v>1.4194202391299982E-2</v>
      </c>
    </row>
    <row r="3332" spans="2:17" x14ac:dyDescent="0.2">
      <c r="B3332" s="39" t="s">
        <v>42</v>
      </c>
      <c r="D3332" s="42">
        <f>_xll.qlCalendarAdvance(Calendar,$D3331,B3332,"f",FALSE)</f>
        <v>62751</v>
      </c>
      <c r="E3332" s="177">
        <f>_xll.qlInterestRateIndexValueDate(IndexON,D3332)</f>
        <v>62751</v>
      </c>
      <c r="F3332" s="193">
        <f>IFERROR(_xll.qlIndexFixing(IndexON,D3332,TRUE,_xll.ohTrigger(RecalcTrigger,TriggerON)),NA())</f>
        <v>1.3597190612246735E-2</v>
      </c>
      <c r="H3332" s="42">
        <f>_xll.qlCalendarAdvance(Calendar,$H3331,B3332,"f",FALSE)</f>
        <v>62751</v>
      </c>
      <c r="I3332" s="177">
        <f>_xll.qlInterestRateIndexValueDate(Index1M,$H3332)</f>
        <v>62753</v>
      </c>
      <c r="J3332" s="182">
        <f>IFERROR(_xll.qlIndexFixing(Index1M,$H3332,TRUE,_xll.ohTrigger(RecalcTrigger,Trigger1M)),NA())</f>
        <v>1.3611056508045782E-2</v>
      </c>
      <c r="K3332" s="44">
        <f>IFERROR(_xll.qlIndexFixing(Index3M,H3332,TRUE,_xll.ohTrigger(RecalcTrigger,Trigger3M)),NA())</f>
        <v>1.3982670670994795E-2</v>
      </c>
      <c r="L3332" s="44">
        <f>IFERROR(_xll.qlIndexFixing(Index6M,$H3332,TRUE,_xll.ohTrigger(RecalcTrigger,Trigger6M)),NA())</f>
        <v>1.4470673798726703E-2</v>
      </c>
      <c r="M3332" s="183">
        <f>IFERROR(_xll.qlIndexFixing(Index1Y,$H3332,TRUE,_xll.ohTrigger(RecalcTrigger,Trigger1Y)),NA())</f>
        <v>1.4381260265945103E-2</v>
      </c>
      <c r="N3332" s="182">
        <f>IFERROR(_xll.qlIndexFixing(ONIndex1M,I3332,TRUE,_xll.ohTrigger(RecalcTrigger,Trigger1M)),NA())</f>
        <v>1.35973936465561E-2</v>
      </c>
      <c r="O3332" s="44">
        <f>IFERROR(_xll.qlIndexFixing(ONIndex3M,I3332,TRUE,_xll.ohTrigger(RecalcTrigger,Trigger3M)),NA())</f>
        <v>1.3936684581743464E-2</v>
      </c>
      <c r="P3332" s="44">
        <f>IFERROR(_xll.qlIndexFixing(ONIndex6M,I3332,TRUE,_xll.ohTrigger(RecalcTrigger,Trigger6M)),NA())</f>
        <v>1.4384903489732537E-2</v>
      </c>
      <c r="Q3332" s="183">
        <f>IFERROR(_xll.qlIndexFixing(ONIndex1Y,I3332,TRUE,_xll.ohTrigger(RecalcTrigger,Trigger1Y)),NA())</f>
        <v>1.419758209621591E-2</v>
      </c>
    </row>
    <row r="3333" spans="2:17" x14ac:dyDescent="0.2">
      <c r="B3333" s="39" t="s">
        <v>42</v>
      </c>
      <c r="D3333" s="42">
        <f>_xll.qlCalendarAdvance(Calendar,$D3332,B3333,"f",FALSE)</f>
        <v>62758</v>
      </c>
      <c r="E3333" s="177">
        <f>_xll.qlInterestRateIndexValueDate(IndexON,D3333)</f>
        <v>62758</v>
      </c>
      <c r="F3333" s="193">
        <f>IFERROR(_xll.qlIndexFixing(IndexON,D3333,TRUE,_xll.ohTrigger(RecalcTrigger,TriggerON)),NA())</f>
        <v>1.3599907286172552E-2</v>
      </c>
      <c r="H3333" s="42">
        <f>_xll.qlCalendarAdvance(Calendar,$H3332,B3333,"f",FALSE)</f>
        <v>62758</v>
      </c>
      <c r="I3333" s="177">
        <f>_xll.qlInterestRateIndexValueDate(Index1M,$H3333)</f>
        <v>62760</v>
      </c>
      <c r="J3333" s="182">
        <f>IFERROR(_xll.qlIndexFixing(Index1M,$H3333,TRUE,_xll.ohTrigger(RecalcTrigger,Trigger1M)),NA())</f>
        <v>1.3614514122595456E-2</v>
      </c>
      <c r="K3333" s="44">
        <f>IFERROR(_xll.qlIndexFixing(Index3M,H3333,TRUE,_xll.ohTrigger(RecalcTrigger,Trigger3M)),NA())</f>
        <v>1.3986246177311036E-2</v>
      </c>
      <c r="L3333" s="44">
        <f>IFERROR(_xll.qlIndexFixing(Index6M,$H3333,TRUE,_xll.ohTrigger(RecalcTrigger,Trigger6M)),NA())</f>
        <v>1.4473303758734289E-2</v>
      </c>
      <c r="M3333" s="183">
        <f>IFERROR(_xll.qlIndexFixing(Index1Y,$H3333,TRUE,_xll.ohTrigger(RecalcTrigger,Trigger1Y)),NA())</f>
        <v>1.4384248925118071E-2</v>
      </c>
      <c r="N3333" s="182">
        <f>IFERROR(_xll.qlIndexFixing(ONIndex1M,I3333,TRUE,_xll.ohTrigger(RecalcTrigger,Trigger1M)),NA())</f>
        <v>1.3600871137251502E-2</v>
      </c>
      <c r="O3333" s="44">
        <f>IFERROR(_xll.qlIndexFixing(ONIndex3M,I3333,TRUE,_xll.ohTrigger(RecalcTrigger,Trigger3M)),NA())</f>
        <v>1.3940340755507208E-2</v>
      </c>
      <c r="P3333" s="44">
        <f>IFERROR(_xll.qlIndexFixing(ONIndex6M,I3333,TRUE,_xll.ohTrigger(RecalcTrigger,Trigger6M)),NA())</f>
        <v>1.4387659561503341E-2</v>
      </c>
      <c r="Q3333" s="183">
        <f>IFERROR(_xll.qlIndexFixing(ONIndex1Y,I3333,TRUE,_xll.ohTrigger(RecalcTrigger,Trigger1Y)),NA())</f>
        <v>1.4200945971714063E-2</v>
      </c>
    </row>
    <row r="3334" spans="2:17" x14ac:dyDescent="0.2">
      <c r="B3334" s="39" t="s">
        <v>42</v>
      </c>
      <c r="D3334" s="42">
        <f>_xll.qlCalendarAdvance(Calendar,$D3333,B3334,"f",FALSE)</f>
        <v>62765</v>
      </c>
      <c r="E3334" s="177">
        <f>_xll.qlInterestRateIndexValueDate(IndexON,D3334)</f>
        <v>62765</v>
      </c>
      <c r="F3334" s="193">
        <f>IFERROR(_xll.qlIndexFixing(IndexON,D3334,TRUE,_xll.ohTrigger(RecalcTrigger,TriggerON)),NA())</f>
        <v>1.3602612657219737E-2</v>
      </c>
      <c r="H3334" s="42">
        <f>_xll.qlCalendarAdvance(Calendar,$H3333,B3334,"f",FALSE)</f>
        <v>62765</v>
      </c>
      <c r="I3334" s="177">
        <f>_xll.qlInterestRateIndexValueDate(Index1M,$H3334)</f>
        <v>62767</v>
      </c>
      <c r="J3334" s="182">
        <f>IFERROR(_xll.qlIndexFixing(Index1M,$H3334,TRUE,_xll.ohTrigger(RecalcTrigger,Trigger1M)),NA())</f>
        <v>1.361795713855779E-2</v>
      </c>
      <c r="K3334" s="44">
        <f>IFERROR(_xll.qlIndexFixing(Index3M,H3334,TRUE,_xll.ohTrigger(RecalcTrigger,Trigger3M)),NA())</f>
        <v>1.3989805839376148E-2</v>
      </c>
      <c r="L3334" s="44">
        <f>IFERROR(_xll.qlIndexFixing(Index6M,$H3334,TRUE,_xll.ohTrigger(RecalcTrigger,Trigger6M)),NA())</f>
        <v>1.4475448614081557E-2</v>
      </c>
      <c r="M3334" s="183">
        <f>IFERROR(_xll.qlIndexFixing(Index1Y,$H3334,TRUE,_xll.ohTrigger(RecalcTrigger,Trigger1Y)),NA())</f>
        <v>1.4387220792257188E-2</v>
      </c>
      <c r="N3334" s="182">
        <f>IFERROR(_xll.qlIndexFixing(ONIndex1M,I3334,TRUE,_xll.ohTrigger(RecalcTrigger,Trigger1M)),NA())</f>
        <v>1.3604334086618763E-2</v>
      </c>
      <c r="O3334" s="44">
        <f>IFERROR(_xll.qlIndexFixing(ONIndex3M,I3334,TRUE,_xll.ohTrigger(RecalcTrigger,Trigger3M)),NA())</f>
        <v>1.3943981297535046E-2</v>
      </c>
      <c r="P3334" s="44">
        <f>IFERROR(_xll.qlIndexFixing(ONIndex6M,I3334,TRUE,_xll.ohTrigger(RecalcTrigger,Trigger6M)),NA())</f>
        <v>1.4390404108493016E-2</v>
      </c>
      <c r="Q3334" s="183">
        <f>IFERROR(_xll.qlIndexFixing(ONIndex1Y,I3334,TRUE,_xll.ohTrigger(RecalcTrigger,Trigger1Y)),NA())</f>
        <v>1.4204293990696115E-2</v>
      </c>
    </row>
    <row r="3335" spans="2:17" x14ac:dyDescent="0.2">
      <c r="B3335" s="39" t="s">
        <v>42</v>
      </c>
      <c r="D3335" s="42">
        <f>_xll.qlCalendarAdvance(Calendar,$D3334,B3335,"f",FALSE)</f>
        <v>62772</v>
      </c>
      <c r="E3335" s="177">
        <f>_xll.qlInterestRateIndexValueDate(IndexON,D3335)</f>
        <v>62772</v>
      </c>
      <c r="F3335" s="193">
        <f>IFERROR(_xll.qlIndexFixing(IndexON,D3335,TRUE,_xll.ohTrigger(RecalcTrigger,TriggerON)),NA())</f>
        <v>1.3605306705883891E-2</v>
      </c>
      <c r="H3335" s="42">
        <f>_xll.qlCalendarAdvance(Calendar,$H3334,B3335,"f",FALSE)</f>
        <v>62772</v>
      </c>
      <c r="I3335" s="177">
        <f>_xll.qlInterestRateIndexValueDate(Index1M,$H3335)</f>
        <v>62774</v>
      </c>
      <c r="J3335" s="182">
        <f>IFERROR(_xll.qlIndexFixing(Index1M,$H3335,TRUE,_xll.ohTrigger(RecalcTrigger,Trigger1M)),NA())</f>
        <v>1.3621385530795393E-2</v>
      </c>
      <c r="K3335" s="44">
        <f>IFERROR(_xll.qlIndexFixing(Index3M,H3335,TRUE,_xll.ohTrigger(RecalcTrigger,Trigger3M)),NA())</f>
        <v>1.3993349630082249E-2</v>
      </c>
      <c r="L3335" s="44">
        <f>IFERROR(_xll.qlIndexFixing(Index6M,$H3335,TRUE,_xll.ohTrigger(RecalcTrigger,Trigger6M)),NA())</f>
        <v>1.4478055595702465E-2</v>
      </c>
      <c r="M3335" s="183">
        <f>IFERROR(_xll.qlIndexFixing(Index1Y,$H3335,TRUE,_xll.ohTrigger(RecalcTrigger,Trigger1Y)),NA())</f>
        <v>1.439017583945326E-2</v>
      </c>
      <c r="N3335" s="182">
        <f>IFERROR(_xll.qlIndexFixing(ONIndex1M,I3335,TRUE,_xll.ohTrigger(RecalcTrigger,Trigger1M)),NA())</f>
        <v>1.3607782469557961E-2</v>
      </c>
      <c r="O3335" s="44">
        <f>IFERROR(_xll.qlIndexFixing(ONIndex3M,I3335,TRUE,_xll.ohTrigger(RecalcTrigger,Trigger3M)),NA())</f>
        <v>1.3947606180808592E-2</v>
      </c>
      <c r="P3335" s="44">
        <f>IFERROR(_xll.qlIndexFixing(ONIndex6M,I3335,TRUE,_xll.ohTrigger(RecalcTrigger,Trigger6M)),NA())</f>
        <v>1.4393137111117227E-2</v>
      </c>
      <c r="Q3335" s="183">
        <f>IFERROR(_xll.qlIndexFixing(ONIndex1Y,I3335,TRUE,_xll.ohTrigger(RecalcTrigger,Trigger1Y)),NA())</f>
        <v>1.4207626125664063E-2</v>
      </c>
    </row>
    <row r="3336" spans="2:17" x14ac:dyDescent="0.2">
      <c r="B3336" s="39" t="s">
        <v>42</v>
      </c>
      <c r="D3336" s="42">
        <f>_xll.qlCalendarAdvance(Calendar,$D3335,B3336,"f",FALSE)</f>
        <v>62779</v>
      </c>
      <c r="E3336" s="177">
        <f>_xll.qlInterestRateIndexValueDate(IndexON,D3336)</f>
        <v>62779</v>
      </c>
      <c r="F3336" s="193">
        <f>IFERROR(_xll.qlIndexFixing(IndexON,D3336,TRUE,_xll.ohTrigger(RecalcTrigger,TriggerON)),NA())</f>
        <v>1.3607989412660615E-2</v>
      </c>
      <c r="H3336" s="42">
        <f>_xll.qlCalendarAdvance(Calendar,$H3335,B3336,"f",FALSE)</f>
        <v>62779</v>
      </c>
      <c r="I3336" s="177">
        <f>_xll.qlInterestRateIndexValueDate(Index1M,$H3336)</f>
        <v>62781</v>
      </c>
      <c r="J3336" s="182">
        <f>IFERROR(_xll.qlIndexFixing(Index1M,$H3336,TRUE,_xll.ohTrigger(RecalcTrigger,Trigger1M)),NA())</f>
        <v>1.3624799274183363E-2</v>
      </c>
      <c r="K3336" s="44">
        <f>IFERROR(_xll.qlIndexFixing(Index3M,H3336,TRUE,_xll.ohTrigger(RecalcTrigger,Trigger3M)),NA())</f>
        <v>1.3996877522320591E-2</v>
      </c>
      <c r="L3336" s="44">
        <f>IFERROR(_xll.qlIndexFixing(Index6M,$H3336,TRUE,_xll.ohTrigger(RecalcTrigger,Trigger6M)),NA())</f>
        <v>1.4480650684600523E-2</v>
      </c>
      <c r="M3336" s="183">
        <f>IFERROR(_xll.qlIndexFixing(Index1Y,$H3336,TRUE,_xll.ohTrigger(RecalcTrigger,Trigger1Y)),NA())</f>
        <v>1.4393114038796435E-2</v>
      </c>
      <c r="N3336" s="182">
        <f>IFERROR(_xll.qlIndexFixing(ONIndex1M,I3336,TRUE,_xll.ohTrigger(RecalcTrigger,Trigger1M)),NA())</f>
        <v>1.3611216261049108E-2</v>
      </c>
      <c r="O3336" s="44">
        <f>IFERROR(_xll.qlIndexFixing(ONIndex3M,I3336,TRUE,_xll.ohTrigger(RecalcTrigger,Trigger3M)),NA())</f>
        <v>1.3951215378549264E-2</v>
      </c>
      <c r="P3336" s="44">
        <f>IFERROR(_xll.qlIndexFixing(ONIndex6M,I3336,TRUE,_xll.ohTrigger(RecalcTrigger,Trigger6M)),NA())</f>
        <v>1.4395858549152152E-2</v>
      </c>
      <c r="Q3336" s="183">
        <f>IFERROR(_xll.qlIndexFixing(ONIndex1Y,I3336,TRUE,_xll.ohTrigger(RecalcTrigger,Trigger1Y)),NA())</f>
        <v>1.4210942349359712E-2</v>
      </c>
    </row>
    <row r="3337" spans="2:17" x14ac:dyDescent="0.2">
      <c r="B3337" s="39" t="s">
        <v>42</v>
      </c>
      <c r="D3337" s="42">
        <f>_xll.qlCalendarAdvance(Calendar,$D3336,B3337,"f",FALSE)</f>
        <v>62786</v>
      </c>
      <c r="E3337" s="177">
        <f>_xll.qlInterestRateIndexValueDate(IndexON,D3337)</f>
        <v>62786</v>
      </c>
      <c r="F3337" s="193">
        <f>IFERROR(_xll.qlIndexFixing(IndexON,D3337,TRUE,_xll.ohTrigger(RecalcTrigger,TriggerON)),NA())</f>
        <v>1.3610660757965576E-2</v>
      </c>
      <c r="H3337" s="42">
        <f>_xll.qlCalendarAdvance(Calendar,$H3336,B3337,"f",FALSE)</f>
        <v>62786</v>
      </c>
      <c r="I3337" s="177">
        <f>_xll.qlInterestRateIndexValueDate(Index1M,$H3337)</f>
        <v>62788</v>
      </c>
      <c r="J3337" s="182">
        <f>IFERROR(_xll.qlIndexFixing(Index1M,$H3337,TRUE,_xll.ohTrigger(RecalcTrigger,Trigger1M)),NA())</f>
        <v>1.3628198343591802E-2</v>
      </c>
      <c r="K3337" s="44">
        <f>IFERROR(_xll.qlIndexFixing(Index3M,H3337,TRUE,_xll.ohTrigger(RecalcTrigger,Trigger3M)),NA())</f>
        <v>1.4000389488984161E-2</v>
      </c>
      <c r="L3337" s="44">
        <f>IFERROR(_xll.qlIndexFixing(Index6M,$H3337,TRUE,_xll.ohTrigger(RecalcTrigger,Trigger6M)),NA())</f>
        <v>1.4483233860702117E-2</v>
      </c>
      <c r="M3337" s="183">
        <f>IFERROR(_xll.qlIndexFixing(Index1Y,$H3337,TRUE,_xll.ohTrigger(RecalcTrigger,Trigger1Y)),NA())</f>
        <v>1.4396035362378604E-2</v>
      </c>
      <c r="N3337" s="182">
        <f>IFERROR(_xll.qlIndexFixing(ONIndex1M,I3337,TRUE,_xll.ohTrigger(RecalcTrigger,Trigger1M)),NA())</f>
        <v>1.3614635435992284E-2</v>
      </c>
      <c r="O3337" s="44">
        <f>IFERROR(_xll.qlIndexFixing(ONIndex3M,I3337,TRUE,_xll.ohTrigger(RecalcTrigger,Trigger3M)),NA())</f>
        <v>1.3954808863658741E-2</v>
      </c>
      <c r="P3337" s="44">
        <f>IFERROR(_xll.qlIndexFixing(ONIndex6M,I3337,TRUE,_xll.ohTrigger(RecalcTrigger,Trigger6M)),NA())</f>
        <v>1.439856840293352E-2</v>
      </c>
      <c r="Q3337" s="183">
        <f>IFERROR(_xll.qlIndexFixing(ONIndex1Y,I3337,TRUE,_xll.ohTrigger(RecalcTrigger,Trigger1Y)),NA())</f>
        <v>1.4214242634364993E-2</v>
      </c>
    </row>
    <row r="3338" spans="2:17" x14ac:dyDescent="0.2">
      <c r="B3338" s="39" t="s">
        <v>42</v>
      </c>
      <c r="D3338" s="42">
        <f>_xll.qlCalendarAdvance(Calendar,$D3337,B3338,"f",FALSE)</f>
        <v>62793</v>
      </c>
      <c r="E3338" s="177">
        <f>_xll.qlInterestRateIndexValueDate(IndexON,D3338)</f>
        <v>62793</v>
      </c>
      <c r="F3338" s="193">
        <f>IFERROR(_xll.qlIndexFixing(IndexON,D3338,TRUE,_xll.ohTrigger(RecalcTrigger,TriggerON)),NA())</f>
        <v>1.3613320722134503E-2</v>
      </c>
      <c r="H3338" s="42">
        <f>_xll.qlCalendarAdvance(Calendar,$H3337,B3338,"f",FALSE)</f>
        <v>62793</v>
      </c>
      <c r="I3338" s="177">
        <f>_xll.qlInterestRateIndexValueDate(Index1M,$H3338)</f>
        <v>62795</v>
      </c>
      <c r="J3338" s="182">
        <f>IFERROR(_xll.qlIndexFixing(Index1M,$H3338,TRUE,_xll.ohTrigger(RecalcTrigger,Trigger1M)),NA())</f>
        <v>1.3631582713885815E-2</v>
      </c>
      <c r="K3338" s="44">
        <f>IFERROR(_xll.qlIndexFixing(Index3M,H3338,TRUE,_xll.ohTrigger(RecalcTrigger,Trigger3M)),NA())</f>
        <v>1.4003366768230722E-2</v>
      </c>
      <c r="L3338" s="44">
        <f>IFERROR(_xll.qlIndexFixing(Index6M,$H3338,TRUE,_xll.ohTrigger(RecalcTrigger,Trigger6M)),NA())</f>
        <v>1.4486275340321948E-2</v>
      </c>
      <c r="M3338" s="183">
        <f>IFERROR(_xll.qlIndexFixing(Index1Y,$H3338,TRUE,_xll.ohTrigger(RecalcTrigger,Trigger1Y)),NA())</f>
        <v>1.4398939782291006E-2</v>
      </c>
      <c r="N3338" s="182">
        <f>IFERROR(_xll.qlIndexFixing(ONIndex1M,I3338,TRUE,_xll.ohTrigger(RecalcTrigger,Trigger1M)),NA())</f>
        <v>1.3618039969287565E-2</v>
      </c>
      <c r="O3338" s="44">
        <f>IFERROR(_xll.qlIndexFixing(ONIndex3M,I3338,TRUE,_xll.ohTrigger(RecalcTrigger,Trigger3M)),NA())</f>
        <v>1.3958386608958762E-2</v>
      </c>
      <c r="P3338" s="44">
        <f>IFERROR(_xll.qlIndexFixing(ONIndex6M,I3338,TRUE,_xll.ohTrigger(RecalcTrigger,Trigger6M)),NA())</f>
        <v>1.4401266652477318E-2</v>
      </c>
      <c r="Q3338" s="183">
        <f>IFERROR(_xll.qlIndexFixing(ONIndex1Y,I3338,TRUE,_xll.ohTrigger(RecalcTrigger,Trigger1Y)),NA())</f>
        <v>1.4217526953181903E-2</v>
      </c>
    </row>
    <row r="3339" spans="2:17" x14ac:dyDescent="0.2">
      <c r="B3339" s="39" t="s">
        <v>42</v>
      </c>
      <c r="D3339" s="42">
        <f>_xll.qlCalendarAdvance(Calendar,$D3338,B3339,"f",FALSE)</f>
        <v>62800</v>
      </c>
      <c r="E3339" s="177">
        <f>_xll.qlInterestRateIndexValueDate(IndexON,D3339)</f>
        <v>62800</v>
      </c>
      <c r="F3339" s="193">
        <f>IFERROR(_xll.qlIndexFixing(IndexON,D3339,TRUE,_xll.ohTrigger(RecalcTrigger,TriggerON)),NA())</f>
        <v>1.3615969285902807E-2</v>
      </c>
      <c r="H3339" s="42">
        <f>_xll.qlCalendarAdvance(Calendar,$H3338,B3339,"f",FALSE)</f>
        <v>62800</v>
      </c>
      <c r="I3339" s="177">
        <f>_xll.qlInterestRateIndexValueDate(Index1M,$H3339)</f>
        <v>62802</v>
      </c>
      <c r="J3339" s="182">
        <f>IFERROR(_xll.qlIndexFixing(Index1M,$H3339,TRUE,_xll.ohTrigger(RecalcTrigger,Trigger1M)),NA())</f>
        <v>1.3634952359933006E-2</v>
      </c>
      <c r="K3339" s="44">
        <f>IFERROR(_xll.qlIndexFixing(Index3M,H3339,TRUE,_xll.ohTrigger(RecalcTrigger,Trigger3M)),NA())</f>
        <v>1.4006847813759915E-2</v>
      </c>
      <c r="L3339" s="44">
        <f>IFERROR(_xll.qlIndexFixing(Index6M,$H3339,TRUE,_xll.ohTrigger(RecalcTrigger,Trigger6M)),NA())</f>
        <v>1.4488833872418517E-2</v>
      </c>
      <c r="M3339" s="183">
        <f>IFERROR(_xll.qlIndexFixing(Index1Y,$H3339,TRUE,_xll.ohTrigger(RecalcTrigger,Trigger1Y)),NA())</f>
        <v>1.440182727062618E-2</v>
      </c>
      <c r="N3339" s="182">
        <f>IFERROR(_xll.qlIndexFixing(ONIndex1M,I3339,TRUE,_xll.ohTrigger(RecalcTrigger,Trigger1M)),NA())</f>
        <v>1.3621429835835031E-2</v>
      </c>
      <c r="O3339" s="44">
        <f>IFERROR(_xll.qlIndexFixing(ONIndex3M,I3339,TRUE,_xll.ohTrigger(RecalcTrigger,Trigger3M)),NA())</f>
        <v>1.3961948587670747E-2</v>
      </c>
      <c r="P3339" s="44">
        <f>IFERROR(_xll.qlIndexFixing(ONIndex6M,I3339,TRUE,_xll.ohTrigger(RecalcTrigger,Trigger6M)),NA())</f>
        <v>1.4403953278039339E-2</v>
      </c>
      <c r="Q3339" s="183">
        <f>IFERROR(_xll.qlIndexFixing(ONIndex1Y,I3339,TRUE,_xll.ohTrigger(RecalcTrigger,Trigger1Y)),NA())</f>
        <v>1.4220795278712117E-2</v>
      </c>
    </row>
    <row r="3340" spans="2:17" x14ac:dyDescent="0.2">
      <c r="B3340" s="39" t="s">
        <v>42</v>
      </c>
      <c r="D3340" s="42">
        <f>_xll.qlCalendarAdvance(Calendar,$D3339,B3340,"f",FALSE)</f>
        <v>62807</v>
      </c>
      <c r="E3340" s="177">
        <f>_xll.qlInterestRateIndexValueDate(IndexON,D3340)</f>
        <v>62807</v>
      </c>
      <c r="F3340" s="193">
        <f>IFERROR(_xll.qlIndexFixing(IndexON,D3340,TRUE,_xll.ohTrigger(RecalcTrigger,TriggerON)),NA())</f>
        <v>1.3618606429606217E-2</v>
      </c>
      <c r="H3340" s="42">
        <f>_xll.qlCalendarAdvance(Calendar,$H3339,B3340,"f",FALSE)</f>
        <v>62807</v>
      </c>
      <c r="I3340" s="177">
        <f>_xll.qlInterestRateIndexValueDate(Index1M,$H3340)</f>
        <v>62809</v>
      </c>
      <c r="J3340" s="182">
        <f>IFERROR(_xll.qlIndexFixing(Index1M,$H3340,TRUE,_xll.ohTrigger(RecalcTrigger,Trigger1M)),NA())</f>
        <v>1.3638307256605975E-2</v>
      </c>
      <c r="K3340" s="44">
        <f>IFERROR(_xll.qlIndexFixing(Index3M,H3340,TRUE,_xll.ohTrigger(RecalcTrigger,Trigger3M)),NA())</f>
        <v>1.4010312854917653E-2</v>
      </c>
      <c r="L3340" s="44">
        <f>IFERROR(_xll.qlIndexFixing(Index6M,$H3340,TRUE,_xll.ohTrigger(RecalcTrigger,Trigger6M)),NA())</f>
        <v>1.4491380429598726E-2</v>
      </c>
      <c r="M3340" s="183">
        <f>IFERROR(_xll.qlIndexFixing(Index1Y,$H3340,TRUE,_xll.ohTrigger(RecalcTrigger,Trigger1Y)),NA())</f>
        <v>1.4404697799477319E-2</v>
      </c>
      <c r="N3340" s="182">
        <f>IFERROR(_xll.qlIndexFixing(ONIndex1M,I3340,TRUE,_xll.ohTrigger(RecalcTrigger,Trigger1M)),NA())</f>
        <v>1.3624805010534757E-2</v>
      </c>
      <c r="O3340" s="44">
        <f>IFERROR(_xll.qlIndexFixing(ONIndex3M,I3340,TRUE,_xll.ohTrigger(RecalcTrigger,Trigger3M)),NA())</f>
        <v>1.3965494773096054E-2</v>
      </c>
      <c r="P3340" s="44">
        <f>IFERROR(_xll.qlIndexFixing(ONIndex6M,I3340,TRUE,_xll.ohTrigger(RecalcTrigger,Trigger6M)),NA())</f>
        <v>1.4406628259635568E-2</v>
      </c>
      <c r="Q3340" s="183">
        <f>IFERROR(_xll.qlIndexFixing(ONIndex1Y,I3340,TRUE,_xll.ohTrigger(RecalcTrigger,Trigger1Y)),NA())</f>
        <v>1.4224047583457633E-2</v>
      </c>
    </row>
    <row r="3341" spans="2:17" x14ac:dyDescent="0.2">
      <c r="B3341" s="39" t="s">
        <v>42</v>
      </c>
      <c r="D3341" s="42">
        <f>_xll.qlCalendarAdvance(Calendar,$D3340,B3341,"f",FALSE)</f>
        <v>62814</v>
      </c>
      <c r="E3341" s="177">
        <f>_xll.qlInterestRateIndexValueDate(IndexON,D3341)</f>
        <v>62814</v>
      </c>
      <c r="F3341" s="193">
        <f>IFERROR(_xll.qlIndexFixing(IndexON,D3341,TRUE,_xll.ohTrigger(RecalcTrigger,TriggerON)),NA())</f>
        <v>1.3621232133740335E-2</v>
      </c>
      <c r="H3341" s="42">
        <f>_xll.qlCalendarAdvance(Calendar,$H3340,B3341,"f",FALSE)</f>
        <v>62814</v>
      </c>
      <c r="I3341" s="177">
        <f>_xll.qlInterestRateIndexValueDate(Index1M,$H3341)</f>
        <v>62816</v>
      </c>
      <c r="J3341" s="182">
        <f>IFERROR(_xll.qlIndexFixing(Index1M,$H3341,TRUE,_xll.ohTrigger(RecalcTrigger,Trigger1M)),NA())</f>
        <v>1.3641647378777322E-2</v>
      </c>
      <c r="K3341" s="44">
        <f>IFERROR(_xll.qlIndexFixing(Index3M,H3341,TRUE,_xll.ohTrigger(RecalcTrigger,Trigger3M)),NA())</f>
        <v>1.401376186459595E-2</v>
      </c>
      <c r="L3341" s="44">
        <f>IFERROR(_xll.qlIndexFixing(Index6M,$H3341,TRUE,_xll.ohTrigger(RecalcTrigger,Trigger6M)),NA())</f>
        <v>1.4493914991785959E-2</v>
      </c>
      <c r="M3341" s="183">
        <f>IFERROR(_xll.qlIndexFixing(Index1Y,$H3341,TRUE,_xll.ohTrigger(RecalcTrigger,Trigger1Y)),NA())</f>
        <v>1.4408030753281557E-2</v>
      </c>
      <c r="N3341" s="182">
        <f>IFERROR(_xll.qlIndexFixing(ONIndex1M,I3341,TRUE,_xll.ohTrigger(RecalcTrigger,Trigger1M)),NA())</f>
        <v>1.3628644330836437E-2</v>
      </c>
      <c r="O3341" s="44">
        <f>IFERROR(_xll.qlIndexFixing(ONIndex3M,I3341,TRUE,_xll.ohTrigger(RecalcTrigger,Trigger3M)),NA())</f>
        <v>1.396952818254249E-2</v>
      </c>
      <c r="P3341" s="44">
        <f>IFERROR(_xll.qlIndexFixing(ONIndex6M,I3341,TRUE,_xll.ohTrigger(RecalcTrigger,Trigger6M)),NA())</f>
        <v>1.440967109801683E-2</v>
      </c>
      <c r="Q3341" s="183">
        <f>IFERROR(_xll.qlIndexFixing(ONIndex1Y,I3341,TRUE,_xll.ohTrigger(RecalcTrigger,Trigger1Y)),NA())</f>
        <v>1.4227744850749957E-2</v>
      </c>
    </row>
    <row r="3342" spans="2:17" x14ac:dyDescent="0.2">
      <c r="B3342" s="39" t="s">
        <v>42</v>
      </c>
      <c r="D3342" s="42">
        <f>_xll.qlCalendarAdvance(Calendar,$D3341,B3342,"f",FALSE)</f>
        <v>62821</v>
      </c>
      <c r="E3342" s="177">
        <f>_xll.qlInterestRateIndexValueDate(IndexON,D3342)</f>
        <v>62821</v>
      </c>
      <c r="F3342" s="193">
        <f>IFERROR(_xll.qlIndexFixing(IndexON,D3342,TRUE,_xll.ohTrigger(RecalcTrigger,TriggerON)),NA())</f>
        <v>1.36238463788807E-2</v>
      </c>
      <c r="H3342" s="42">
        <f>_xll.qlCalendarAdvance(Calendar,$H3341,B3342,"f",FALSE)</f>
        <v>62821</v>
      </c>
      <c r="I3342" s="177">
        <f>_xll.qlInterestRateIndexValueDate(Index1M,$H3342)</f>
        <v>62823</v>
      </c>
      <c r="J3342" s="182">
        <f>IFERROR(_xll.qlIndexFixing(Index1M,$H3342,TRUE,_xll.ohTrigger(RecalcTrigger,Trigger1M)),NA())</f>
        <v>1.3643488336965541E-2</v>
      </c>
      <c r="K3342" s="44">
        <f>IFERROR(_xll.qlIndexFixing(Index3M,H3342,TRUE,_xll.ohTrigger(RecalcTrigger,Trigger3M)),NA())</f>
        <v>1.40171948156877E-2</v>
      </c>
      <c r="L3342" s="44">
        <f>IFERROR(_xll.qlIndexFixing(Index6M,$H3342,TRUE,_xll.ohTrigger(RecalcTrigger,Trigger6M)),NA())</f>
        <v>1.4495970346643194E-2</v>
      </c>
      <c r="M3342" s="183">
        <f>IFERROR(_xll.qlIndexFixing(Index1Y,$H3342,TRUE,_xll.ohTrigger(RecalcTrigger,Trigger1Y)),NA())</f>
        <v>1.4408952420114984E-2</v>
      </c>
      <c r="N3342" s="182">
        <f>IFERROR(_xll.qlIndexFixing(ONIndex1M,I3342,TRUE,_xll.ohTrigger(RecalcTrigger,Trigger1M)),NA())</f>
        <v>1.3631987938547141E-2</v>
      </c>
      <c r="O3342" s="44">
        <f>IFERROR(_xll.qlIndexFixing(ONIndex3M,I3342,TRUE,_xll.ohTrigger(RecalcTrigger,Trigger3M)),NA())</f>
        <v>1.3973040433672423E-2</v>
      </c>
      <c r="P3342" s="44">
        <f>IFERROR(_xll.qlIndexFixing(ONIndex6M,I3342,TRUE,_xll.ohTrigger(RecalcTrigger,Trigger6M)),NA())</f>
        <v>1.4412321061145761E-2</v>
      </c>
      <c r="Q3342" s="183">
        <f>IFERROR(_xll.qlIndexFixing(ONIndex1Y,I3342,TRUE,_xll.ohTrigger(RecalcTrigger,Trigger1Y)),NA())</f>
        <v>1.4230962733190466E-2</v>
      </c>
    </row>
    <row r="3343" spans="2:17" x14ac:dyDescent="0.2">
      <c r="B3343" s="39" t="s">
        <v>42</v>
      </c>
      <c r="D3343" s="42">
        <f>_xll.qlCalendarAdvance(Calendar,$D3342,B3343,"f",FALSE)</f>
        <v>62828</v>
      </c>
      <c r="E3343" s="177">
        <f>_xll.qlInterestRateIndexValueDate(IndexON,D3343)</f>
        <v>62828</v>
      </c>
      <c r="F3343" s="193">
        <f>IFERROR(_xll.qlIndexFixing(IndexON,D3343,TRUE,_xll.ohTrigger(RecalcTrigger,TriggerON)),NA())</f>
        <v>1.3626449145283104E-2</v>
      </c>
      <c r="H3343" s="42">
        <f>_xll.qlCalendarAdvance(Calendar,$H3342,B3343,"f",FALSE)</f>
        <v>62828</v>
      </c>
      <c r="I3343" s="177">
        <f>_xll.qlInterestRateIndexValueDate(Index1M,$H3343)</f>
        <v>62830</v>
      </c>
      <c r="J3343" s="182">
        <f>IFERROR(_xll.qlIndexFixing(Index1M,$H3343,TRUE,_xll.ohTrigger(RecalcTrigger,Trigger1M)),NA())</f>
        <v>1.3648283199073075E-2</v>
      </c>
      <c r="K3343" s="44">
        <f>IFERROR(_xll.qlIndexFixing(Index3M,H3343,TRUE,_xll.ohTrigger(RecalcTrigger,Trigger3M)),NA())</f>
        <v>1.402061168108755E-2</v>
      </c>
      <c r="L3343" s="44">
        <f>IFERROR(_xll.qlIndexFixing(Index6M,$H3343,TRUE,_xll.ohTrigger(RecalcTrigger,Trigger6M)),NA())</f>
        <v>1.4498481624397293E-2</v>
      </c>
      <c r="M3343" s="183">
        <f>IFERROR(_xll.qlIndexFixing(Index1Y,$H3343,TRUE,_xll.ohTrigger(RecalcTrigger,Trigger1Y)),NA())</f>
        <v>1.4413207350061715E-2</v>
      </c>
      <c r="N3343" s="182">
        <f>IFERROR(_xll.qlIndexFixing(ONIndex1M,I3343,TRUE,_xll.ohTrigger(RecalcTrigger,Trigger1M)),NA())</f>
        <v>1.3634842132788094E-2</v>
      </c>
      <c r="O3343" s="44">
        <f>IFERROR(_xll.qlIndexFixing(ONIndex3M,I3343,TRUE,_xll.ohTrigger(RecalcTrigger,Trigger3M)),NA())</f>
        <v>1.3976038297789373E-2</v>
      </c>
      <c r="P3343" s="44">
        <f>IFERROR(_xll.qlIndexFixing(ONIndex6M,I3343,TRUE,_xll.ohTrigger(RecalcTrigger,Trigger6M)),NA())</f>
        <v>1.4414583141668658E-2</v>
      </c>
      <c r="Q3343" s="183">
        <f>IFERROR(_xll.qlIndexFixing(ONIndex1Y,I3343,TRUE,_xll.ohTrigger(RecalcTrigger,Trigger1Y)),NA())</f>
        <v>1.4233708099444797E-2</v>
      </c>
    </row>
    <row r="3344" spans="2:17" x14ac:dyDescent="0.2">
      <c r="B3344" s="39" t="s">
        <v>42</v>
      </c>
      <c r="D3344" s="42">
        <f>_xll.qlCalendarAdvance(Calendar,$D3343,B3344,"f",FALSE)</f>
        <v>62835</v>
      </c>
      <c r="E3344" s="177">
        <f>_xll.qlInterestRateIndexValueDate(IndexON,D3344)</f>
        <v>62835</v>
      </c>
      <c r="F3344" s="193">
        <f>IFERROR(_xll.qlIndexFixing(IndexON,D3344,TRUE,_xll.ohTrigger(RecalcTrigger,TriggerON)),NA())</f>
        <v>1.3629040413523086E-2</v>
      </c>
      <c r="H3344" s="42">
        <f>_xll.qlCalendarAdvance(Calendar,$H3343,B3344,"f",FALSE)</f>
        <v>62835</v>
      </c>
      <c r="I3344" s="177">
        <f>_xll.qlInterestRateIndexValueDate(Index1M,$H3344)</f>
        <v>62837</v>
      </c>
      <c r="J3344" s="182">
        <f>IFERROR(_xll.qlIndexFixing(Index1M,$H3344,TRUE,_xll.ohTrigger(RecalcTrigger,Trigger1M)),NA())</f>
        <v>1.3651578846937684E-2</v>
      </c>
      <c r="K3344" s="44">
        <f>IFERROR(_xll.qlIndexFixing(Index3M,H3344,TRUE,_xll.ohTrigger(RecalcTrigger,Trigger3M)),NA())</f>
        <v>1.4024012433691906E-2</v>
      </c>
      <c r="L3344" s="44">
        <f>IFERROR(_xll.qlIndexFixing(Index6M,$H3344,TRUE,_xll.ohTrigger(RecalcTrigger,Trigger6M)),NA())</f>
        <v>1.4500980848833486E-2</v>
      </c>
      <c r="M3344" s="183">
        <f>IFERROR(_xll.qlIndexFixing(Index1Y,$H3344,TRUE,_xll.ohTrigger(RecalcTrigger,Trigger1Y)),NA())</f>
        <v>1.4416009761914943E-2</v>
      </c>
      <c r="N3344" s="182">
        <f>IFERROR(_xll.qlIndexFixing(ONIndex1M,I3344,TRUE,_xll.ohTrigger(RecalcTrigger,Trigger1M)),NA())</f>
        <v>1.3638158289257518E-2</v>
      </c>
      <c r="O3344" s="44">
        <f>IFERROR(_xll.qlIndexFixing(ONIndex3M,I3344,TRUE,_xll.ohTrigger(RecalcTrigger,Trigger3M)),NA())</f>
        <v>1.3979521039164666E-2</v>
      </c>
      <c r="P3344" s="44">
        <f>IFERROR(_xll.qlIndexFixing(ONIndex6M,I3344,TRUE,_xll.ohTrigger(RecalcTrigger,Trigger6M)),NA())</f>
        <v>1.4417211348520809E-2</v>
      </c>
      <c r="Q3344" s="183">
        <f>IFERROR(_xll.qlIndexFixing(ONIndex1Y,I3344,TRUE,_xll.ohTrigger(RecalcTrigger,Trigger1Y)),NA())</f>
        <v>1.42368960476702E-2</v>
      </c>
    </row>
    <row r="3345" spans="2:17" x14ac:dyDescent="0.2">
      <c r="B3345" s="39" t="s">
        <v>42</v>
      </c>
      <c r="D3345" s="42">
        <f>_xll.qlCalendarAdvance(Calendar,$D3344,B3345,"f",FALSE)</f>
        <v>62842</v>
      </c>
      <c r="E3345" s="177">
        <f>_xll.qlInterestRateIndexValueDate(IndexON,D3345)</f>
        <v>62842</v>
      </c>
      <c r="F3345" s="193">
        <f>IFERROR(_xll.qlIndexFixing(IndexON,D3345,TRUE,_xll.ohTrigger(RecalcTrigger,TriggerON)),NA())</f>
        <v>1.3631620164176184E-2</v>
      </c>
      <c r="H3345" s="42">
        <f>_xll.qlCalendarAdvance(Calendar,$H3344,B3345,"f",FALSE)</f>
        <v>62842</v>
      </c>
      <c r="I3345" s="177">
        <f>_xll.qlInterestRateIndexValueDate(Index1M,$H3345)</f>
        <v>62844</v>
      </c>
      <c r="J3345" s="182">
        <f>IFERROR(_xll.qlIndexFixing(Index1M,$H3345,TRUE,_xll.ohTrigger(RecalcTrigger,Trigger1M)),NA())</f>
        <v>1.3654859619776083E-2</v>
      </c>
      <c r="K3345" s="44">
        <f>IFERROR(_xll.qlIndexFixing(Index3M,H3345,TRUE,_xll.ohTrigger(RecalcTrigger,Trigger3M)),NA())</f>
        <v>1.402739704639366E-2</v>
      </c>
      <c r="L3345" s="44">
        <f>IFERROR(_xll.qlIndexFixing(Index6M,$H3345,TRUE,_xll.ohTrigger(RecalcTrigger,Trigger6M)),NA())</f>
        <v>1.4503467999877725E-2</v>
      </c>
      <c r="M3345" s="183">
        <f>IFERROR(_xll.qlIndexFixing(Index1Y,$H3345,TRUE,_xll.ohTrigger(RecalcTrigger,Trigger1Y)),NA())</f>
        <v>1.4418795074757051E-2</v>
      </c>
      <c r="N3345" s="182">
        <f>IFERROR(_xll.qlIndexFixing(ONIndex1M,I3345,TRUE,_xll.ohTrigger(RecalcTrigger,Trigger1M)),NA())</f>
        <v>1.3641459628379593E-2</v>
      </c>
      <c r="O3345" s="44">
        <f>IFERROR(_xll.qlIndexFixing(ONIndex3M,I3345,TRUE,_xll.ohTrigger(RecalcTrigger,Trigger3M)),NA())</f>
        <v>1.3982987852001472E-2</v>
      </c>
      <c r="P3345" s="44">
        <f>IFERROR(_xll.qlIndexFixing(ONIndex6M,I3345,TRUE,_xll.ohTrigger(RecalcTrigger,Trigger6M)),NA())</f>
        <v>1.4419827811966712E-2</v>
      </c>
      <c r="Q3345" s="183">
        <f>IFERROR(_xll.qlIndexFixing(ONIndex1Y,I3345,TRUE,_xll.ohTrigger(RecalcTrigger,Trigger1Y)),NA())</f>
        <v>1.4240067838180437E-2</v>
      </c>
    </row>
    <row r="3346" spans="2:17" x14ac:dyDescent="0.2">
      <c r="B3346" s="39" t="s">
        <v>42</v>
      </c>
      <c r="D3346" s="42">
        <f>_xll.qlCalendarAdvance(Calendar,$D3345,B3346,"f",FALSE)</f>
        <v>62849</v>
      </c>
      <c r="E3346" s="177">
        <f>_xll.qlInterestRateIndexValueDate(IndexON,D3346)</f>
        <v>62849</v>
      </c>
      <c r="F3346" s="193">
        <f>IFERROR(_xll.qlIndexFixing(IndexON,D3346,TRUE,_xll.ohTrigger(RecalcTrigger,TriggerON)),NA())</f>
        <v>1.3634188377498191E-2</v>
      </c>
      <c r="H3346" s="42">
        <f>_xll.qlCalendarAdvance(Calendar,$H3345,B3346,"f",FALSE)</f>
        <v>62849</v>
      </c>
      <c r="I3346" s="177">
        <f>_xll.qlInterestRateIndexValueDate(Index1M,$H3346)</f>
        <v>62851</v>
      </c>
      <c r="J3346" s="182">
        <f>IFERROR(_xll.qlIndexFixing(Index1M,$H3346,TRUE,_xll.ohTrigger(RecalcTrigger,Trigger1M)),NA())</f>
        <v>1.3658125492450879E-2</v>
      </c>
      <c r="K3346" s="44">
        <f>IFERROR(_xll.qlIndexFixing(Index3M,H3346,TRUE,_xll.ohTrigger(RecalcTrigger,Trigger3M)),NA())</f>
        <v>1.4030765492086586E-2</v>
      </c>
      <c r="L3346" s="44">
        <f>IFERROR(_xll.qlIndexFixing(Index6M,$H3346,TRUE,_xll.ohTrigger(RecalcTrigger,Trigger6M)),NA())</f>
        <v>1.4505943057456392E-2</v>
      </c>
      <c r="M3346" s="183">
        <f>IFERROR(_xll.qlIndexFixing(Index1Y,$H3346,TRUE,_xll.ohTrigger(RecalcTrigger,Trigger1Y)),NA())</f>
        <v>1.4421563260683404E-2</v>
      </c>
      <c r="N3346" s="182">
        <f>IFERROR(_xll.qlIndexFixing(ONIndex1M,I3346,TRUE,_xll.ohTrigger(RecalcTrigger,Trigger1M)),NA())</f>
        <v>1.3644746125214269E-2</v>
      </c>
      <c r="O3346" s="44">
        <f>IFERROR(_xll.qlIndexFixing(ONIndex3M,I3346,TRUE,_xll.ohTrigger(RecalcTrigger,Trigger3M)),NA())</f>
        <v>1.3986438709761018E-2</v>
      </c>
      <c r="P3346" s="44">
        <f>IFERROR(_xll.qlIndexFixing(ONIndex6M,I3346,TRUE,_xll.ohTrigger(RecalcTrigger,Trigger6M)),NA())</f>
        <v>1.4422432512262162E-2</v>
      </c>
      <c r="Q3346" s="183">
        <f>IFERROR(_xll.qlIndexFixing(ONIndex1Y,I3346,TRUE,_xll.ohTrigger(RecalcTrigger,Trigger1Y)),NA())</f>
        <v>1.4243223443797248E-2</v>
      </c>
    </row>
    <row r="3347" spans="2:17" x14ac:dyDescent="0.2">
      <c r="B3347" s="39" t="s">
        <v>42</v>
      </c>
      <c r="D3347" s="42">
        <f>_xll.qlCalendarAdvance(Calendar,$D3346,B3347,"f",FALSE)</f>
        <v>62856</v>
      </c>
      <c r="E3347" s="177">
        <f>_xll.qlInterestRateIndexValueDate(IndexON,D3347)</f>
        <v>62856</v>
      </c>
      <c r="F3347" s="193">
        <f>IFERROR(_xll.qlIndexFixing(IndexON,D3347,TRUE,_xll.ohTrigger(RecalcTrigger,TriggerON)),NA())</f>
        <v>1.3636745034144582E-2</v>
      </c>
      <c r="H3347" s="42">
        <f>_xll.qlCalendarAdvance(Calendar,$H3346,B3347,"f",FALSE)</f>
        <v>62856</v>
      </c>
      <c r="I3347" s="177">
        <f>_xll.qlInterestRateIndexValueDate(Index1M,$H3347)</f>
        <v>62858</v>
      </c>
      <c r="J3347" s="182">
        <f>IFERROR(_xll.qlIndexFixing(Index1M,$H3347,TRUE,_xll.ohTrigger(RecalcTrigger,Trigger1M)),NA())</f>
        <v>1.3659906176307366E-2</v>
      </c>
      <c r="K3347" s="44">
        <f>IFERROR(_xll.qlIndexFixing(Index3M,H3347,TRUE,_xll.ohTrigger(RecalcTrigger,Trigger3M)),NA())</f>
        <v>1.4033608116529983E-2</v>
      </c>
      <c r="L3347" s="44">
        <f>IFERROR(_xll.qlIndexFixing(Index6M,$H3347,TRUE,_xll.ohTrigger(RecalcTrigger,Trigger6M)),NA())</f>
        <v>1.4508406001495E-2</v>
      </c>
      <c r="M3347" s="183">
        <f>IFERROR(_xll.qlIndexFixing(Index1Y,$H3347,TRUE,_xll.ohTrigger(RecalcTrigger,Trigger1Y)),NA())</f>
        <v>1.4424314291791538E-2</v>
      </c>
      <c r="N3347" s="182">
        <f>IFERROR(_xll.qlIndexFixing(ONIndex1M,I3347,TRUE,_xll.ohTrigger(RecalcTrigger,Trigger1M)),NA())</f>
        <v>1.3648017754661623E-2</v>
      </c>
      <c r="O3347" s="44">
        <f>IFERROR(_xll.qlIndexFixing(ONIndex3M,I3347,TRUE,_xll.ohTrigger(RecalcTrigger,Trigger3M)),NA())</f>
        <v>1.3989873584865364E-2</v>
      </c>
      <c r="P3347" s="44">
        <f>IFERROR(_xll.qlIndexFixing(ONIndex6M,I3347,TRUE,_xll.ohTrigger(RecalcTrigger,Trigger6M)),NA())</f>
        <v>1.4425025429343208E-2</v>
      </c>
      <c r="Q3347" s="183">
        <f>IFERROR(_xll.qlIndexFixing(ONIndex1Y,I3347,TRUE,_xll.ohTrigger(RecalcTrigger,Trigger1Y)),NA())</f>
        <v>1.4246362837102566E-2</v>
      </c>
    </row>
    <row r="3348" spans="2:17" x14ac:dyDescent="0.2">
      <c r="B3348" s="39" t="s">
        <v>42</v>
      </c>
      <c r="D3348" s="42">
        <f>_xll.qlCalendarAdvance(Calendar,$D3347,B3348,"f",FALSE)</f>
        <v>62863</v>
      </c>
      <c r="E3348" s="177">
        <f>_xll.qlInterestRateIndexValueDate(IndexON,D3348)</f>
        <v>62863</v>
      </c>
      <c r="F3348" s="193">
        <f>IFERROR(_xll.qlIndexFixing(IndexON,D3348,TRUE,_xll.ohTrigger(RecalcTrigger,TriggerON)),NA())</f>
        <v>1.3639290114531022E-2</v>
      </c>
      <c r="H3348" s="42">
        <f>_xll.qlCalendarAdvance(Calendar,$H3347,B3348,"f",FALSE)</f>
        <v>62863</v>
      </c>
      <c r="I3348" s="177">
        <f>_xll.qlInterestRateIndexValueDate(Index1M,$H3348)</f>
        <v>62865</v>
      </c>
      <c r="J3348" s="182">
        <f>IFERROR(_xll.qlIndexFixing(Index1M,$H3348,TRUE,_xll.ohTrigger(RecalcTrigger,Trigger1M)),NA())</f>
        <v>1.3663145014409909E-2</v>
      </c>
      <c r="K3348" s="44">
        <f>IFERROR(_xll.qlIndexFixing(Index3M,H3348,TRUE,_xll.ohTrigger(RecalcTrigger,Trigger3M)),NA())</f>
        <v>1.4036945180739835E-2</v>
      </c>
      <c r="L3348" s="44">
        <f>IFERROR(_xll.qlIndexFixing(Index6M,$H3348,TRUE,_xll.ohTrigger(RecalcTrigger,Trigger6M)),NA())</f>
        <v>1.451085681192125E-2</v>
      </c>
      <c r="M3348" s="183">
        <f>IFERROR(_xll.qlIndexFixing(Index1Y,$H3348,TRUE,_xll.ohTrigger(RecalcTrigger,Trigger1Y)),NA())</f>
        <v>1.4427048140178556E-2</v>
      </c>
      <c r="N3348" s="182">
        <f>IFERROR(_xll.qlIndexFixing(ONIndex1M,I3348,TRUE,_xll.ohTrigger(RecalcTrigger,Trigger1M)),NA())</f>
        <v>1.3651274491541798E-2</v>
      </c>
      <c r="O3348" s="44">
        <f>IFERROR(_xll.qlIndexFixing(ONIndex3M,I3348,TRUE,_xll.ohTrigger(RecalcTrigger,Trigger3M)),NA())</f>
        <v>1.3993292450615868E-2</v>
      </c>
      <c r="P3348" s="44">
        <f>IFERROR(_xll.qlIndexFixing(ONIndex6M,I3348,TRUE,_xll.ohTrigger(RecalcTrigger,Trigger6M)),NA())</f>
        <v>1.4427606543305771E-2</v>
      </c>
      <c r="Q3348" s="183">
        <f>IFERROR(_xll.qlIndexFixing(ONIndex1Y,I3348,TRUE,_xll.ohTrigger(RecalcTrigger,Trigger1Y)),NA())</f>
        <v>1.4249485990918132E-2</v>
      </c>
    </row>
    <row r="3349" spans="2:17" x14ac:dyDescent="0.2">
      <c r="B3349" s="39" t="s">
        <v>42</v>
      </c>
      <c r="D3349" s="42">
        <f>_xll.qlCalendarAdvance(Calendar,$D3348,B3349,"f",FALSE)</f>
        <v>62870</v>
      </c>
      <c r="E3349" s="177">
        <f>_xll.qlInterestRateIndexValueDate(IndexON,D3349)</f>
        <v>62870</v>
      </c>
      <c r="F3349" s="193">
        <f>IFERROR(_xll.qlIndexFixing(IndexON,D3349,TRUE,_xll.ohTrigger(RecalcTrigger,TriggerON)),NA())</f>
        <v>1.3641823599233049E-2</v>
      </c>
      <c r="H3349" s="42">
        <f>_xll.qlCalendarAdvance(Calendar,$H3348,B3349,"f",FALSE)</f>
        <v>62870</v>
      </c>
      <c r="I3349" s="177">
        <f>_xll.qlInterestRateIndexValueDate(Index1M,$H3349)</f>
        <v>62872</v>
      </c>
      <c r="J3349" s="182">
        <f>IFERROR(_xll.qlIndexFixing(Index1M,$H3349,TRUE,_xll.ohTrigger(RecalcTrigger,Trigger1M)),NA())</f>
        <v>1.366636888396467E-2</v>
      </c>
      <c r="K3349" s="44">
        <f>IFERROR(_xll.qlIndexFixing(Index3M,H3349,TRUE,_xll.ohTrigger(RecalcTrigger,Trigger3M)),NA())</f>
        <v>1.4040265999163637E-2</v>
      </c>
      <c r="L3349" s="44">
        <f>IFERROR(_xll.qlIndexFixing(Index6M,$H3349,TRUE,_xll.ohTrigger(RecalcTrigger,Trigger6M)),NA())</f>
        <v>1.4513295468661971E-2</v>
      </c>
      <c r="M3349" s="183">
        <f>IFERROR(_xll.qlIndexFixing(Index1Y,$H3349,TRUE,_xll.ohTrigger(RecalcTrigger,Trigger1Y)),NA())</f>
        <v>1.4429764777941997E-2</v>
      </c>
      <c r="N3349" s="182">
        <f>IFERROR(_xll.qlIndexFixing(ONIndex1M,I3349,TRUE,_xll.ohTrigger(RecalcTrigger,Trigger1M)),NA())</f>
        <v>1.3654516310674936E-2</v>
      </c>
      <c r="O3349" s="44">
        <f>IFERROR(_xll.qlIndexFixing(ONIndex3M,I3349,TRUE,_xll.ohTrigger(RecalcTrigger,Trigger3M)),NA())</f>
        <v>1.3996695280393823E-2</v>
      </c>
      <c r="P3349" s="44">
        <f>IFERROR(_xll.qlIndexFixing(ONIndex6M,I3349,TRUE,_xll.ohTrigger(RecalcTrigger,Trigger6M)),NA())</f>
        <v>1.4430175834485581E-2</v>
      </c>
      <c r="Q3349" s="183">
        <f>IFERROR(_xll.qlIndexFixing(ONIndex1Y,I3349,TRUE,_xll.ohTrigger(RecalcTrigger,Trigger1Y)),NA())</f>
        <v>1.4252592877586068E-2</v>
      </c>
    </row>
    <row r="3350" spans="2:17" x14ac:dyDescent="0.2">
      <c r="B3350" s="39" t="s">
        <v>42</v>
      </c>
      <c r="D3350" s="42">
        <f>_xll.qlCalendarAdvance(Calendar,$D3349,B3350,"f",FALSE)</f>
        <v>62877</v>
      </c>
      <c r="E3350" s="177">
        <f>_xll.qlInterestRateIndexValueDate(IndexON,D3350)</f>
        <v>62877</v>
      </c>
      <c r="F3350" s="193">
        <f>IFERROR(_xll.qlIndexFixing(IndexON,D3350,TRUE,_xll.ohTrigger(RecalcTrigger,TriggerON)),NA())</f>
        <v>1.3644345468506458E-2</v>
      </c>
      <c r="H3350" s="42">
        <f>_xll.qlCalendarAdvance(Calendar,$H3349,B3350,"f",FALSE)</f>
        <v>62877</v>
      </c>
      <c r="I3350" s="177">
        <f>_xll.qlInterestRateIndexValueDate(Index1M,$H3350)</f>
        <v>62879</v>
      </c>
      <c r="J3350" s="182">
        <f>IFERROR(_xll.qlIndexFixing(Index1M,$H3350,TRUE,_xll.ohTrigger(RecalcTrigger,Trigger1M)),NA())</f>
        <v>1.3669577759841409E-2</v>
      </c>
      <c r="K3350" s="44">
        <f>IFERROR(_xll.qlIndexFixing(Index3M,H3350,TRUE,_xll.ohTrigger(RecalcTrigger,Trigger3M)),NA())</f>
        <v>1.4043570544697737E-2</v>
      </c>
      <c r="L3350" s="44">
        <f>IFERROR(_xll.qlIndexFixing(Index6M,$H3350,TRUE,_xll.ohTrigger(RecalcTrigger,Trigger6M)),NA())</f>
        <v>1.451572195164179E-2</v>
      </c>
      <c r="M3350" s="183">
        <f>IFERROR(_xll.qlIndexFixing(Index1Y,$H3350,TRUE,_xll.ohTrigger(RecalcTrigger,Trigger1Y)),NA())</f>
        <v>1.4432464177180917E-2</v>
      </c>
      <c r="N3350" s="182">
        <f>IFERROR(_xll.qlIndexFixing(ONIndex1M,I3350,TRUE,_xll.ohTrigger(RecalcTrigger,Trigger1M)),NA())</f>
        <v>1.3657743187360794E-2</v>
      </c>
      <c r="O3350" s="44">
        <f>IFERROR(_xll.qlIndexFixing(ONIndex3M,I3350,TRUE,_xll.ohTrigger(RecalcTrigger,Trigger3M)),NA())</f>
        <v>1.4000082046701223E-2</v>
      </c>
      <c r="P3350" s="44">
        <f>IFERROR(_xll.qlIndexFixing(ONIndex6M,I3350,TRUE,_xll.ohTrigger(RecalcTrigger,Trigger6M)),NA())</f>
        <v>1.4432733282898624E-2</v>
      </c>
      <c r="Q3350" s="183">
        <f>IFERROR(_xll.qlIndexFixing(ONIndex1Y,I3350,TRUE,_xll.ohTrigger(RecalcTrigger,Trigger1Y)),NA())</f>
        <v>1.4255683470087988E-2</v>
      </c>
    </row>
    <row r="3351" spans="2:17" x14ac:dyDescent="0.2">
      <c r="B3351" s="39" t="s">
        <v>42</v>
      </c>
      <c r="D3351" s="42">
        <f>_xll.qlCalendarAdvance(Calendar,$D3350,B3351,"f",FALSE)</f>
        <v>62884</v>
      </c>
      <c r="E3351" s="177">
        <f>_xll.qlInterestRateIndexValueDate(IndexON,D3351)</f>
        <v>62884</v>
      </c>
      <c r="F3351" s="193">
        <f>IFERROR(_xll.qlIndexFixing(IndexON,D3351,TRUE,_xll.ohTrigger(RecalcTrigger,TriggerON)),NA())</f>
        <v>1.364685570284685E-2</v>
      </c>
      <c r="H3351" s="42">
        <f>_xll.qlCalendarAdvance(Calendar,$H3350,B3351,"f",FALSE)</f>
        <v>62884</v>
      </c>
      <c r="I3351" s="177">
        <f>_xll.qlInterestRateIndexValueDate(Index1M,$H3351)</f>
        <v>62886</v>
      </c>
      <c r="J3351" s="182">
        <f>IFERROR(_xll.qlIndexFixing(Index1M,$H3351,TRUE,_xll.ohTrigger(RecalcTrigger,Trigger1M)),NA())</f>
        <v>1.367423047385935E-2</v>
      </c>
      <c r="K3351" s="44">
        <f>IFERROR(_xll.qlIndexFixing(Index3M,H3351,TRUE,_xll.ohTrigger(RecalcTrigger,Trigger3M)),NA())</f>
        <v>1.4047869656732066E-2</v>
      </c>
      <c r="L3351" s="44">
        <f>IFERROR(_xll.qlIndexFixing(Index6M,$H3351,TRUE,_xll.ohTrigger(RecalcTrigger,Trigger6M)),NA())</f>
        <v>1.4519976791822055E-2</v>
      </c>
      <c r="M3351" s="183">
        <f>IFERROR(_xll.qlIndexFixing(Index1Y,$H3351,TRUE,_xll.ohTrigger(RecalcTrigger,Trigger1Y)),NA())</f>
        <v>1.4433741478709298E-2</v>
      </c>
      <c r="N3351" s="182">
        <f>IFERROR(_xll.qlIndexFixing(ONIndex1M,I3351,TRUE,_xll.ohTrigger(RecalcTrigger,Trigger1M)),NA())</f>
        <v>1.3660955095939897E-2</v>
      </c>
      <c r="O3351" s="44">
        <f>IFERROR(_xll.qlIndexFixing(ONIndex3M,I3351,TRUE,_xll.ohTrigger(RecalcTrigger,Trigger3M)),NA())</f>
        <v>1.4003452722839427E-2</v>
      </c>
      <c r="P3351" s="44">
        <f>IFERROR(_xll.qlIndexFixing(ONIndex6M,I3351,TRUE,_xll.ohTrigger(RecalcTrigger,Trigger6M)),NA())</f>
        <v>1.443527886848095E-2</v>
      </c>
      <c r="Q3351" s="183">
        <f>IFERROR(_xll.qlIndexFixing(ONIndex1Y,I3351,TRUE,_xll.ohTrigger(RecalcTrigger,Trigger1Y)),NA())</f>
        <v>1.4258757740766015E-2</v>
      </c>
    </row>
    <row r="3352" spans="2:17" x14ac:dyDescent="0.2">
      <c r="B3352" s="39" t="s">
        <v>42</v>
      </c>
      <c r="D3352" s="42">
        <f>_xll.qlCalendarAdvance(Calendar,$D3351,B3352,"f",FALSE)</f>
        <v>62891</v>
      </c>
      <c r="E3352" s="177">
        <f>_xll.qlInterestRateIndexValueDate(IndexON,D3352)</f>
        <v>62891</v>
      </c>
      <c r="F3352" s="193">
        <f>IFERROR(_xll.qlIndexFixing(IndexON,D3352,TRUE,_xll.ohTrigger(RecalcTrigger,TriggerON)),NA())</f>
        <v>1.3649354282989634E-2</v>
      </c>
      <c r="H3352" s="42">
        <f>_xll.qlCalendarAdvance(Calendar,$H3351,B3352,"f",FALSE)</f>
        <v>62891</v>
      </c>
      <c r="I3352" s="177">
        <f>_xll.qlInterestRateIndexValueDate(Index1M,$H3352)</f>
        <v>62893</v>
      </c>
      <c r="J3352" s="182">
        <f>IFERROR(_xll.qlIndexFixing(Index1M,$H3352,TRUE,_xll.ohTrigger(RecalcTrigger,Trigger1M)),NA())</f>
        <v>1.3677891589015769E-2</v>
      </c>
      <c r="K3352" s="44">
        <f>IFERROR(_xll.qlIndexFixing(Index3M,H3352,TRUE,_xll.ohTrigger(RecalcTrigger,Trigger3M)),NA())</f>
        <v>1.4051139486893483E-2</v>
      </c>
      <c r="L3352" s="44">
        <f>IFERROR(_xll.qlIndexFixing(Index6M,$H3352,TRUE,_xll.ohTrigger(RecalcTrigger,Trigger6M)),NA())</f>
        <v>1.4522375734185092E-2</v>
      </c>
      <c r="M3352" s="183">
        <f>IFERROR(_xll.qlIndexFixing(Index1Y,$H3352,TRUE,_xll.ohTrigger(RecalcTrigger,Trigger1Y)),NA())</f>
        <v>1.4436409758801954E-2</v>
      </c>
      <c r="N3352" s="182">
        <f>IFERROR(_xll.qlIndexFixing(ONIndex1M,I3352,TRUE,_xll.ohTrigger(RecalcTrigger,Trigger1M)),NA())</f>
        <v>1.3664152011712005E-2</v>
      </c>
      <c r="O3352" s="44">
        <f>IFERROR(_xll.qlIndexFixing(ONIndex3M,I3352,TRUE,_xll.ohTrigger(RecalcTrigger,Trigger3M)),NA())</f>
        <v>1.4006807281790046E-2</v>
      </c>
      <c r="P3352" s="44">
        <f>IFERROR(_xll.qlIndexFixing(ONIndex6M,I3352,TRUE,_xll.ohTrigger(RecalcTrigger,Trigger6M)),NA())</f>
        <v>1.4437812571568287E-2</v>
      </c>
      <c r="Q3352" s="183">
        <f>IFERROR(_xll.qlIndexFixing(ONIndex1Y,I3352,TRUE,_xll.ohTrigger(RecalcTrigger,Trigger1Y)),NA())</f>
        <v>1.426181566244189E-2</v>
      </c>
    </row>
    <row r="3353" spans="2:17" x14ac:dyDescent="0.2">
      <c r="B3353" s="39" t="s">
        <v>42</v>
      </c>
      <c r="D3353" s="42">
        <f>_xll.qlCalendarAdvance(Calendar,$D3352,B3353,"f",FALSE)</f>
        <v>62898</v>
      </c>
      <c r="E3353" s="177">
        <f>_xll.qlInterestRateIndexValueDate(IndexON,D3353)</f>
        <v>62898</v>
      </c>
      <c r="F3353" s="193">
        <f>IFERROR(_xll.qlIndexFixing(IndexON,D3353,TRUE,_xll.ohTrigger(RecalcTrigger,TriggerON)),NA())</f>
        <v>1.3651841189110669E-2</v>
      </c>
      <c r="H3353" s="42">
        <f>_xll.qlCalendarAdvance(Calendar,$H3352,B3353,"f",FALSE)</f>
        <v>62898</v>
      </c>
      <c r="I3353" s="177">
        <f>_xll.qlInterestRateIndexValueDate(Index1M,$H3353)</f>
        <v>62900</v>
      </c>
      <c r="J3353" s="182">
        <f>IFERROR(_xll.qlIndexFixing(Index1M,$H3353,TRUE,_xll.ohTrigger(RecalcTrigger,Trigger1M)),NA())</f>
        <v>1.3680567285732081E-2</v>
      </c>
      <c r="K3353" s="44">
        <f>IFERROR(_xll.qlIndexFixing(Index3M,H3353,TRUE,_xll.ohTrigger(RecalcTrigger,Trigger3M)),NA())</f>
        <v>1.405439295776967E-2</v>
      </c>
      <c r="L3353" s="44">
        <f>IFERROR(_xll.qlIndexFixing(Index6M,$H3353,TRUE,_xll.ohTrigger(RecalcTrigger,Trigger6M)),NA())</f>
        <v>1.4524762434929228E-2</v>
      </c>
      <c r="M3353" s="183">
        <f>IFERROR(_xll.qlIndexFixing(Index1Y,$H3353,TRUE,_xll.ohTrigger(RecalcTrigger,Trigger1Y)),NA())</f>
        <v>1.4439060724657336E-2</v>
      </c>
      <c r="N3353" s="182">
        <f>IFERROR(_xll.qlIndexFixing(ONIndex1M,I3353,TRUE,_xll.ohTrigger(RecalcTrigger,Trigger1M)),NA())</f>
        <v>1.3667333909657131E-2</v>
      </c>
      <c r="O3353" s="44">
        <f>IFERROR(_xll.qlIndexFixing(ONIndex3M,I3353,TRUE,_xll.ohTrigger(RecalcTrigger,Trigger3M)),NA())</f>
        <v>1.4010145696614629E-2</v>
      </c>
      <c r="P3353" s="44">
        <f>IFERROR(_xll.qlIndexFixing(ONIndex6M,I3353,TRUE,_xll.ohTrigger(RecalcTrigger,Trigger6M)),NA())</f>
        <v>1.4440334372336494E-2</v>
      </c>
      <c r="Q3353" s="183">
        <f>IFERROR(_xll.qlIndexFixing(ONIndex1Y,I3353,TRUE,_xll.ohTrigger(RecalcTrigger,Trigger1Y)),NA())</f>
        <v>1.4264857207697546E-2</v>
      </c>
    </row>
    <row r="3354" spans="2:17" x14ac:dyDescent="0.2">
      <c r="B3354" s="39" t="s">
        <v>42</v>
      </c>
      <c r="D3354" s="42">
        <f>_xll.qlCalendarAdvance(Calendar,$D3353,B3354,"f",FALSE)</f>
        <v>62905</v>
      </c>
      <c r="E3354" s="177">
        <f>_xll.qlInterestRateIndexValueDate(IndexON,D3354)</f>
        <v>62905</v>
      </c>
      <c r="F3354" s="193">
        <f>IFERROR(_xll.qlIndexFixing(IndexON,D3354,TRUE,_xll.ohTrigger(RecalcTrigger,TriggerON)),NA())</f>
        <v>1.3654316401785493E-2</v>
      </c>
      <c r="H3354" s="42">
        <f>_xll.qlCalendarAdvance(Calendar,$H3353,B3354,"f",FALSE)</f>
        <v>62905</v>
      </c>
      <c r="I3354" s="177">
        <f>_xll.qlInterestRateIndexValueDate(Index1M,$H3354)</f>
        <v>62907</v>
      </c>
      <c r="J3354" s="182">
        <f>IFERROR(_xll.qlIndexFixing(Index1M,$H3354,TRUE,_xll.ohTrigger(RecalcTrigger,Trigger1M)),NA())</f>
        <v>1.3683713052424218E-2</v>
      </c>
      <c r="K3354" s="44">
        <f>IFERROR(_xll.qlIndexFixing(Index3M,H3354,TRUE,_xll.ohTrigger(RecalcTrigger,Trigger3M)),NA())</f>
        <v>1.4057630042249268E-2</v>
      </c>
      <c r="L3354" s="44">
        <f>IFERROR(_xll.qlIndexFixing(Index6M,$H3354,TRUE,_xll.ohTrigger(RecalcTrigger,Trigger6M)),NA())</f>
        <v>1.4527136873977619E-2</v>
      </c>
      <c r="M3354" s="183">
        <f>IFERROR(_xll.qlIndexFixing(Index1Y,$H3354,TRUE,_xll.ohTrigger(RecalcTrigger,Trigger1Y)),NA())</f>
        <v>1.4443553460421586E-2</v>
      </c>
      <c r="N3354" s="182">
        <f>IFERROR(_xll.qlIndexFixing(ONIndex1M,I3354,TRUE,_xll.ohTrigger(RecalcTrigger,Trigger1M)),NA())</f>
        <v>1.3670500764355609E-2</v>
      </c>
      <c r="O3354" s="44">
        <f>IFERROR(_xll.qlIndexFixing(ONIndex3M,I3354,TRUE,_xll.ohTrigger(RecalcTrigger,Trigger3M)),NA())</f>
        <v>1.4013467940294788E-2</v>
      </c>
      <c r="P3354" s="44">
        <f>IFERROR(_xll.qlIndexFixing(ONIndex6M,I3354,TRUE,_xll.ohTrigger(RecalcTrigger,Trigger6M)),NA())</f>
        <v>1.4442844250641684E-2</v>
      </c>
      <c r="Q3354" s="183">
        <f>IFERROR(_xll.qlIndexFixing(ONIndex1Y,I3354,TRUE,_xll.ohTrigger(RecalcTrigger,Trigger1Y)),NA())</f>
        <v>1.4267882349034977E-2</v>
      </c>
    </row>
    <row r="3355" spans="2:17" x14ac:dyDescent="0.2">
      <c r="B3355" s="39" t="s">
        <v>42</v>
      </c>
      <c r="D3355" s="42">
        <f>_xll.qlCalendarAdvance(Calendar,$D3354,B3355,"f",FALSE)</f>
        <v>62912</v>
      </c>
      <c r="E3355" s="177">
        <f>_xll.qlInterestRateIndexValueDate(IndexON,D3355)</f>
        <v>62912</v>
      </c>
      <c r="F3355" s="193">
        <f>IFERROR(_xll.qlIndexFixing(IndexON,D3355,TRUE,_xll.ohTrigger(RecalcTrigger,TriggerON)),NA())</f>
        <v>1.365677990166958E-2</v>
      </c>
      <c r="H3355" s="42">
        <f>_xll.qlCalendarAdvance(Calendar,$H3354,B3355,"f",FALSE)</f>
        <v>62912</v>
      </c>
      <c r="I3355" s="177">
        <f>_xll.qlInterestRateIndexValueDate(Index1M,$H3355)</f>
        <v>62914</v>
      </c>
      <c r="J3355" s="182">
        <f>IFERROR(_xll.qlIndexFixing(Index1M,$H3355,TRUE,_xll.ohTrigger(RecalcTrigger,Trigger1M)),NA())</f>
        <v>1.3685396354642347E-2</v>
      </c>
      <c r="K3355" s="44">
        <f>IFERROR(_xll.qlIndexFixing(Index3M,H3355,TRUE,_xll.ohTrigger(RecalcTrigger,Trigger3M)),NA())</f>
        <v>1.4060349515618169E-2</v>
      </c>
      <c r="L3355" s="44">
        <f>IFERROR(_xll.qlIndexFixing(Index6M,$H3355,TRUE,_xll.ohTrigger(RecalcTrigger,Trigger6M)),NA())</f>
        <v>1.4528128146218329E-2</v>
      </c>
      <c r="M3355" s="183">
        <f>IFERROR(_xll.qlIndexFixing(Index1Y,$H3355,TRUE,_xll.ohTrigger(RecalcTrigger,Trigger1Y)),NA())</f>
        <v>1.4444310602078014E-2</v>
      </c>
      <c r="N3355" s="182">
        <f>IFERROR(_xll.qlIndexFixing(ONIndex1M,I3355,TRUE,_xll.ohTrigger(RecalcTrigger,Trigger1M)),NA())</f>
        <v>1.3673652550947324E-2</v>
      </c>
      <c r="O3355" s="44">
        <f>IFERROR(_xll.qlIndexFixing(ONIndex3M,I3355,TRUE,_xll.ohTrigger(RecalcTrigger,Trigger3M)),NA())</f>
        <v>1.4016773985812137E-2</v>
      </c>
      <c r="P3355" s="44">
        <f>IFERROR(_xll.qlIndexFixing(ONIndex6M,I3355,TRUE,_xll.ohTrigger(RecalcTrigger,Trigger6M)),NA())</f>
        <v>1.4445342186739651E-2</v>
      </c>
      <c r="Q3355" s="183">
        <f>IFERROR(_xll.qlIndexFixing(ONIndex1Y,I3355,TRUE,_xll.ohTrigger(RecalcTrigger,Trigger1Y)),NA())</f>
        <v>1.4270891059355861E-2</v>
      </c>
    </row>
    <row r="3356" spans="2:17" x14ac:dyDescent="0.2">
      <c r="B3356" s="39" t="s">
        <v>42</v>
      </c>
      <c r="D3356" s="42">
        <f>_xll.qlCalendarAdvance(Calendar,$D3355,B3356,"f",FALSE)</f>
        <v>62919</v>
      </c>
      <c r="E3356" s="177">
        <f>_xll.qlInterestRateIndexValueDate(IndexON,D3356)</f>
        <v>62919</v>
      </c>
      <c r="F3356" s="193">
        <f>IFERROR(_xll.qlIndexFixing(IndexON,D3356,TRUE,_xll.ohTrigger(RecalcTrigger,TriggerON)),NA())</f>
        <v>1.3659231668938787E-2</v>
      </c>
      <c r="H3356" s="42">
        <f>_xll.qlCalendarAdvance(Calendar,$H3355,B3356,"f",FALSE)</f>
        <v>62919</v>
      </c>
      <c r="I3356" s="177">
        <f>_xll.qlInterestRateIndexValueDate(Index1M,$H3356)</f>
        <v>62921</v>
      </c>
      <c r="J3356" s="182">
        <f>IFERROR(_xll.qlIndexFixing(Index1M,$H3356,TRUE,_xll.ohTrigger(RecalcTrigger,Trigger1M)),NA())</f>
        <v>1.3689959181673039E-2</v>
      </c>
      <c r="K3356" s="44">
        <f>IFERROR(_xll.qlIndexFixing(Index3M,H3356,TRUE,_xll.ohTrigger(RecalcTrigger,Trigger3M)),NA())</f>
        <v>1.406355480045484E-2</v>
      </c>
      <c r="L3356" s="44">
        <f>IFERROR(_xll.qlIndexFixing(Index6M,$H3356,TRUE,_xll.ohTrigger(RecalcTrigger,Trigger6M)),NA())</f>
        <v>1.4530480374543454E-2</v>
      </c>
      <c r="M3356" s="183">
        <f>IFERROR(_xll.qlIndexFixing(Index1Y,$H3356,TRUE,_xll.ohTrigger(RecalcTrigger,Trigger1Y)),NA())</f>
        <v>1.4446909457855827E-2</v>
      </c>
      <c r="N3356" s="182">
        <f>IFERROR(_xll.qlIndexFixing(ONIndex1M,I3356,TRUE,_xll.ohTrigger(RecalcTrigger,Trigger1M)),NA())</f>
        <v>1.3677682666628499E-2</v>
      </c>
      <c r="O3356" s="44">
        <f>IFERROR(_xll.qlIndexFixing(ONIndex3M,I3356,TRUE,_xll.ohTrigger(RecalcTrigger,Trigger3M)),NA())</f>
        <v>1.4021000771053949E-2</v>
      </c>
      <c r="P3356" s="44">
        <f>IFERROR(_xll.qlIndexFixing(ONIndex6M,I3356,TRUE,_xll.ohTrigger(RecalcTrigger,Trigger6M)),NA())</f>
        <v>1.4448536239042298E-2</v>
      </c>
      <c r="Q3356" s="183">
        <f>IFERROR(_xll.qlIndexFixing(ONIndex1Y,I3356,TRUE,_xll.ohTrigger(RecalcTrigger,Trigger1Y)),NA())</f>
        <v>1.427473521347089E-2</v>
      </c>
    </row>
    <row r="3357" spans="2:17" x14ac:dyDescent="0.2">
      <c r="B3357" s="39" t="s">
        <v>42</v>
      </c>
      <c r="D3357" s="42">
        <f>_xll.qlCalendarAdvance(Calendar,$D3356,B3357,"f",FALSE)</f>
        <v>62926</v>
      </c>
      <c r="E3357" s="177">
        <f>_xll.qlInterestRateIndexValueDate(IndexON,D3357)</f>
        <v>62926</v>
      </c>
      <c r="F3357" s="193">
        <f>IFERROR(_xll.qlIndexFixing(IndexON,D3357,TRUE,_xll.ohTrigger(RecalcTrigger,TriggerON)),NA())</f>
        <v>1.3661671684168653E-2</v>
      </c>
      <c r="H3357" s="42">
        <f>_xll.qlCalendarAdvance(Calendar,$H3356,B3357,"f",FALSE)</f>
        <v>62926</v>
      </c>
      <c r="I3357" s="177">
        <f>_xll.qlInterestRateIndexValueDate(Index1M,$H3357)</f>
        <v>62928</v>
      </c>
      <c r="J3357" s="182">
        <f>IFERROR(_xll.qlIndexFixing(Index1M,$H3357,TRUE,_xll.ohTrigger(RecalcTrigger,Trigger1M)),NA())</f>
        <v>1.369305949396743E-2</v>
      </c>
      <c r="K3357" s="44">
        <f>IFERROR(_xll.qlIndexFixing(Index3M,H3357,TRUE,_xll.ohTrigger(RecalcTrigger,Trigger3M)),NA())</f>
        <v>1.4066743620128212E-2</v>
      </c>
      <c r="L3357" s="44">
        <f>IFERROR(_xll.qlIndexFixing(Index6M,$H3357,TRUE,_xll.ohTrigger(RecalcTrigger,Trigger6M)),NA())</f>
        <v>1.4532820286685096E-2</v>
      </c>
      <c r="M3357" s="183">
        <f>IFERROR(_xll.qlIndexFixing(Index1Y,$H3357,TRUE,_xll.ohTrigger(RecalcTrigger,Trigger1Y)),NA())</f>
        <v>1.4449490887821177E-2</v>
      </c>
      <c r="N3357" s="182">
        <f>IFERROR(_xll.qlIndexFixing(ONIndex1M,I3357,TRUE,_xll.ohTrigger(RecalcTrigger,Trigger1M)),NA())</f>
        <v>1.3679910819250907E-2</v>
      </c>
      <c r="O3357" s="44">
        <f>IFERROR(_xll.qlIndexFixing(ONIndex3M,I3357,TRUE,_xll.ohTrigger(RecalcTrigger,Trigger3M)),NA())</f>
        <v>1.4023337374604594E-2</v>
      </c>
      <c r="P3357" s="44">
        <f>IFERROR(_xll.qlIndexFixing(ONIndex6M,I3357,TRUE,_xll.ohTrigger(RecalcTrigger,Trigger6M)),NA())</f>
        <v>1.4450302152697603E-2</v>
      </c>
      <c r="Q3357" s="183">
        <f>IFERROR(_xll.qlIndexFixing(ONIndex1Y,I3357,TRUE,_xll.ohTrigger(RecalcTrigger,Trigger1Y)),NA())</f>
        <v>1.427685907719578E-2</v>
      </c>
    </row>
    <row r="3358" spans="2:17" x14ac:dyDescent="0.2">
      <c r="B3358" s="39" t="s">
        <v>42</v>
      </c>
      <c r="D3358" s="42">
        <f>_xll.qlCalendarAdvance(Calendar,$D3357,B3358,"f",FALSE)</f>
        <v>62933</v>
      </c>
      <c r="E3358" s="177">
        <f>_xll.qlInterestRateIndexValueDate(IndexON,D3358)</f>
        <v>62933</v>
      </c>
      <c r="F3358" s="193">
        <f>IFERROR(_xll.qlIndexFixing(IndexON,D3358,TRUE,_xll.ohTrigger(RecalcTrigger,TriggerON)),NA())</f>
        <v>1.3664099927854778E-2</v>
      </c>
      <c r="H3358" s="42">
        <f>_xll.qlCalendarAdvance(Calendar,$H3357,B3358,"f",FALSE)</f>
        <v>62933</v>
      </c>
      <c r="I3358" s="177">
        <f>_xll.qlInterestRateIndexValueDate(Index1M,$H3358)</f>
        <v>62935</v>
      </c>
      <c r="J3358" s="182">
        <f>IFERROR(_xll.qlIndexFixing(Index1M,$H3358,TRUE,_xll.ohTrigger(RecalcTrigger,Trigger1M)),NA())</f>
        <v>1.3696144604534444E-2</v>
      </c>
      <c r="K3358" s="44">
        <f>IFERROR(_xll.qlIndexFixing(Index3M,H3358,TRUE,_xll.ohTrigger(RecalcTrigger,Trigger3M)),NA())</f>
        <v>1.4069915947538205E-2</v>
      </c>
      <c r="L3358" s="44">
        <f>IFERROR(_xll.qlIndexFixing(Index6M,$H3358,TRUE,_xll.ohTrigger(RecalcTrigger,Trigger6M)),NA())</f>
        <v>1.4535147862570569E-2</v>
      </c>
      <c r="M3358" s="183">
        <f>IFERROR(_xll.qlIndexFixing(Index1Y,$H3358,TRUE,_xll.ohTrigger(RecalcTrigger,Trigger1Y)),NA())</f>
        <v>1.4452054864081852E-2</v>
      </c>
      <c r="N3358" s="182">
        <f>IFERROR(_xll.qlIndexFixing(ONIndex1M,I3358,TRUE,_xll.ohTrigger(RecalcTrigger,Trigger1M)),NA())</f>
        <v>1.368301725076293E-2</v>
      </c>
      <c r="O3358" s="44">
        <f>IFERROR(_xll.qlIndexFixing(ONIndex3M,I3358,TRUE,_xll.ohTrigger(RecalcTrigger,Trigger3M)),NA())</f>
        <v>1.4026594664082737E-2</v>
      </c>
      <c r="P3358" s="44">
        <f>IFERROR(_xll.qlIndexFixing(ONIndex6M,I3358,TRUE,_xll.ohTrigger(RecalcTrigger,Trigger6M)),NA())</f>
        <v>1.4452764142829366E-2</v>
      </c>
      <c r="Q3358" s="183">
        <f>IFERROR(_xll.qlIndexFixing(ONIndex1Y,I3358,TRUE,_xll.ohTrigger(RecalcTrigger,Trigger1Y)),NA())</f>
        <v>1.4279818329958616E-2</v>
      </c>
    </row>
    <row r="3359" spans="2:17" x14ac:dyDescent="0.2">
      <c r="B3359" s="39" t="s">
        <v>42</v>
      </c>
      <c r="D3359" s="42">
        <f>_xll.qlCalendarAdvance(Calendar,$D3358,B3359,"f",FALSE)</f>
        <v>62940</v>
      </c>
      <c r="E3359" s="177">
        <f>_xll.qlInterestRateIndexValueDate(IndexON,D3359)</f>
        <v>62940</v>
      </c>
      <c r="F3359" s="193">
        <f>IFERROR(_xll.qlIndexFixing(IndexON,D3359,TRUE,_xll.ohTrigger(RecalcTrigger,TriggerON)),NA())</f>
        <v>1.3666516380572702E-2</v>
      </c>
      <c r="H3359" s="42">
        <f>_xll.qlCalendarAdvance(Calendar,$H3358,B3359,"f",FALSE)</f>
        <v>62940</v>
      </c>
      <c r="I3359" s="177">
        <f>_xll.qlInterestRateIndexValueDate(Index1M,$H3359)</f>
        <v>62942</v>
      </c>
      <c r="J3359" s="182">
        <f>IFERROR(_xll.qlIndexFixing(Index1M,$H3359,TRUE,_xll.ohTrigger(RecalcTrigger,Trigger1M)),NA())</f>
        <v>1.3699214488249178E-2</v>
      </c>
      <c r="K3359" s="44">
        <f>IFERROR(_xll.qlIndexFixing(Index3M,H3359,TRUE,_xll.ohTrigger(RecalcTrigger,Trigger3M)),NA())</f>
        <v>1.4073071755579467E-2</v>
      </c>
      <c r="L3359" s="44">
        <f>IFERROR(_xll.qlIndexFixing(Index6M,$H3359,TRUE,_xll.ohTrigger(RecalcTrigger,Trigger6M)),NA())</f>
        <v>1.4537463082125437E-2</v>
      </c>
      <c r="M3359" s="183">
        <f>IFERROR(_xll.qlIndexFixing(Index1Y,$H3359,TRUE,_xll.ohTrigger(RecalcTrigger,Trigger1Y)),NA())</f>
        <v>1.4454601358746301E-2</v>
      </c>
      <c r="N3359" s="182">
        <f>IFERROR(_xll.qlIndexFixing(ONIndex1M,I3359,TRUE,_xll.ohTrigger(RecalcTrigger,Trigger1M)),NA())</f>
        <v>1.3686108513768502E-2</v>
      </c>
      <c r="O3359" s="44">
        <f>IFERROR(_xll.qlIndexFixing(ONIndex3M,I3359,TRUE,_xll.ohTrigger(RecalcTrigger,Trigger3M)),NA())</f>
        <v>1.402983564748439E-2</v>
      </c>
      <c r="P3359" s="44">
        <f>IFERROR(_xll.qlIndexFixing(ONIndex6M,I3359,TRUE,_xll.ohTrigger(RecalcTrigger,Trigger6M)),NA())</f>
        <v>1.4455214111217529E-2</v>
      </c>
      <c r="Q3359" s="183">
        <f>IFERROR(_xll.qlIndexFixing(ONIndex1Y,I3359,TRUE,_xll.ohTrigger(RecalcTrigger,Trigger1Y)),NA())</f>
        <v>1.4282761042112568E-2</v>
      </c>
    </row>
    <row r="3360" spans="2:17" x14ac:dyDescent="0.2">
      <c r="B3360" s="39" t="s">
        <v>42</v>
      </c>
      <c r="D3360" s="42">
        <f>_xll.qlCalendarAdvance(Calendar,$D3359,B3360,"f",FALSE)</f>
        <v>62947</v>
      </c>
      <c r="E3360" s="177">
        <f>_xll.qlInterestRateIndexValueDate(IndexON,D3360)</f>
        <v>62947</v>
      </c>
      <c r="F3360" s="193">
        <f>IFERROR(_xll.qlIndexFixing(IndexON,D3360,TRUE,_xll.ohTrigger(RecalcTrigger,TriggerON)),NA())</f>
        <v>1.3668921022658154E-2</v>
      </c>
      <c r="H3360" s="42">
        <f>_xll.qlCalendarAdvance(Calendar,$H3359,B3360,"f",FALSE)</f>
        <v>62947</v>
      </c>
      <c r="I3360" s="177">
        <f>_xll.qlInterestRateIndexValueDate(Index1M,$H3360)</f>
        <v>62949</v>
      </c>
      <c r="J3360" s="182">
        <f>IFERROR(_xll.qlIndexFixing(Index1M,$H3360,TRUE,_xll.ohTrigger(RecalcTrigger,Trigger1M)),NA())</f>
        <v>1.3702269119974242E-2</v>
      </c>
      <c r="K3360" s="44">
        <f>IFERROR(_xll.qlIndexFixing(Index3M,H3360,TRUE,_xll.ohTrigger(RecalcTrigger,Trigger3M)),NA())</f>
        <v>1.4076706916946591E-2</v>
      </c>
      <c r="L3360" s="44">
        <f>IFERROR(_xll.qlIndexFixing(Index6M,$H3360,TRUE,_xll.ohTrigger(RecalcTrigger,Trigger6M)),NA())</f>
        <v>1.454112488836269E-2</v>
      </c>
      <c r="M3360" s="183">
        <f>IFERROR(_xll.qlIndexFixing(Index1Y,$H3360,TRUE,_xll.ohTrigger(RecalcTrigger,Trigger1Y)),NA())</f>
        <v>1.4457130343923411E-2</v>
      </c>
      <c r="N3360" s="182">
        <f>IFERROR(_xll.qlIndexFixing(ONIndex1M,I3360,TRUE,_xll.ohTrigger(RecalcTrigger,Trigger1M)),NA())</f>
        <v>1.3689184583327574E-2</v>
      </c>
      <c r="O3360" s="44">
        <f>IFERROR(_xll.qlIndexFixing(ONIndex3M,I3360,TRUE,_xll.ohTrigger(RecalcTrigger,Trigger3M)),NA())</f>
        <v>1.4033060297871103E-2</v>
      </c>
      <c r="P3360" s="44">
        <f>IFERROR(_xll.qlIndexFixing(ONIndex6M,I3360,TRUE,_xll.ohTrigger(RecalcTrigger,Trigger6M)),NA())</f>
        <v>1.4457652037958013E-2</v>
      </c>
      <c r="Q3360" s="183">
        <f>IFERROR(_xll.qlIndexFixing(ONIndex1Y,I3360,TRUE,_xll.ohTrigger(RecalcTrigger,Trigger1Y)),NA())</f>
        <v>1.4285687186319507E-2</v>
      </c>
    </row>
    <row r="3361" spans="2:17" x14ac:dyDescent="0.2">
      <c r="B3361" s="39" t="s">
        <v>42</v>
      </c>
      <c r="D3361" s="42">
        <f>_xll.qlCalendarAdvance(Calendar,$D3360,B3361,"f",FALSE)</f>
        <v>62954</v>
      </c>
      <c r="E3361" s="177">
        <f>_xll.qlInterestRateIndexValueDate(IndexON,D3361)</f>
        <v>62954</v>
      </c>
      <c r="F3361" s="193">
        <f>IFERROR(_xll.qlIndexFixing(IndexON,D3361,TRUE,_xll.ohTrigger(RecalcTrigger,TriggerON)),NA())</f>
        <v>1.3671313834446863E-2</v>
      </c>
      <c r="H3361" s="42">
        <f>_xll.qlCalendarAdvance(Calendar,$H3360,B3361,"f",FALSE)</f>
        <v>62954</v>
      </c>
      <c r="I3361" s="177">
        <f>_xll.qlInterestRateIndexValueDate(Index1M,$H3361)</f>
        <v>62956</v>
      </c>
      <c r="J3361" s="182">
        <f>IFERROR(_xll.qlIndexFixing(Index1M,$H3361,TRUE,_xll.ohTrigger(RecalcTrigger,Trigger1M)),NA())</f>
        <v>1.3705308474577238E-2</v>
      </c>
      <c r="K3361" s="44">
        <f>IFERROR(_xll.qlIndexFixing(Index3M,H3361,TRUE,_xll.ohTrigger(RecalcTrigger,Trigger3M)),NA())</f>
        <v>1.4079828537711949E-2</v>
      </c>
      <c r="L3361" s="44">
        <f>IFERROR(_xll.qlIndexFixing(Index6M,$H3361,TRUE,_xll.ohTrigger(RecalcTrigger,Trigger6M)),NA())</f>
        <v>1.45434129333957E-2</v>
      </c>
      <c r="M3361" s="183">
        <f>IFERROR(_xll.qlIndexFixing(Index1Y,$H3361,TRUE,_xll.ohTrigger(RecalcTrigger,Trigger1Y)),NA())</f>
        <v>1.4459641791722945E-2</v>
      </c>
      <c r="N3361" s="182">
        <f>IFERROR(_xll.qlIndexFixing(ONIndex1M,I3361,TRUE,_xll.ohTrigger(RecalcTrigger,Trigger1M)),NA())</f>
        <v>1.3692245434020478E-2</v>
      </c>
      <c r="O3361" s="44">
        <f>IFERROR(_xll.qlIndexFixing(ONIndex3M,I3361,TRUE,_xll.ohTrigger(RecalcTrigger,Trigger3M)),NA())</f>
        <v>1.4036268588464296E-2</v>
      </c>
      <c r="P3361" s="44">
        <f>IFERROR(_xll.qlIndexFixing(ONIndex6M,I3361,TRUE,_xll.ohTrigger(RecalcTrigger,Trigger6M)),NA())</f>
        <v>1.4460077903226676E-2</v>
      </c>
      <c r="Q3361" s="183">
        <f>IFERROR(_xll.qlIndexFixing(ONIndex1Y,I3361,TRUE,_xll.ohTrigger(RecalcTrigger,Trigger1Y)),NA())</f>
        <v>1.4288596735321235E-2</v>
      </c>
    </row>
    <row r="3362" spans="2:17" x14ac:dyDescent="0.2">
      <c r="B3362" s="39" t="s">
        <v>42</v>
      </c>
      <c r="D3362" s="42">
        <f>_xll.qlCalendarAdvance(Calendar,$D3361,B3362,"f",FALSE)</f>
        <v>62961</v>
      </c>
      <c r="E3362" s="177">
        <f>_xll.qlInterestRateIndexValueDate(IndexON,D3362)</f>
        <v>62961</v>
      </c>
      <c r="F3362" s="193">
        <f>IFERROR(_xll.qlIndexFixing(IndexON,D3362,TRUE,_xll.ohTrigger(RecalcTrigger,TriggerON)),NA())</f>
        <v>1.3673694796834113E-2</v>
      </c>
      <c r="H3362" s="42">
        <f>_xll.qlCalendarAdvance(Calendar,$H3361,B3362,"f",FALSE)</f>
        <v>62961</v>
      </c>
      <c r="I3362" s="177">
        <f>_xll.qlInterestRateIndexValueDate(Index1M,$H3362)</f>
        <v>62963</v>
      </c>
      <c r="J3362" s="182">
        <f>IFERROR(_xll.qlIndexFixing(Index1M,$H3362,TRUE,_xll.ohTrigger(RecalcTrigger,Trigger1M)),NA())</f>
        <v>1.3708332526935763E-2</v>
      </c>
      <c r="K3362" s="44">
        <f>IFERROR(_xll.qlIndexFixing(Index3M,H3362,TRUE,_xll.ohTrigger(RecalcTrigger,Trigger3M)),NA())</f>
        <v>1.4082933555240259E-2</v>
      </c>
      <c r="L3362" s="44">
        <f>IFERROR(_xll.qlIndexFixing(Index6M,$H3362,TRUE,_xll.ohTrigger(RecalcTrigger,Trigger6M)),NA())</f>
        <v>1.4545688556122083E-2</v>
      </c>
      <c r="M3362" s="183">
        <f>IFERROR(_xll.qlIndexFixing(Index1Y,$H3362,TRUE,_xll.ohTrigger(RecalcTrigger,Trigger1Y)),NA())</f>
        <v>1.4462135674255538E-2</v>
      </c>
      <c r="N3362" s="182">
        <f>IFERROR(_xll.qlIndexFixing(ONIndex1M,I3362,TRUE,_xll.ohTrigger(RecalcTrigger,Trigger1M)),NA())</f>
        <v>1.3695291040987101E-2</v>
      </c>
      <c r="O3362" s="44">
        <f>IFERROR(_xll.qlIndexFixing(ONIndex3M,I3362,TRUE,_xll.ohTrigger(RecalcTrigger,Trigger3M)),NA())</f>
        <v>1.4039460492085709E-2</v>
      </c>
      <c r="P3362" s="44">
        <f>IFERROR(_xll.qlIndexFixing(ONIndex6M,I3362,TRUE,_xll.ohTrigger(RecalcTrigger,Trigger6M)),NA())</f>
        <v>1.4462491687039503E-2</v>
      </c>
      <c r="Q3362" s="183">
        <f>IFERROR(_xll.qlIndexFixing(ONIndex1Y,I3362,TRUE,_xll.ohTrigger(RecalcTrigger,Trigger1Y)),NA())</f>
        <v>1.4291489661699686E-2</v>
      </c>
    </row>
    <row r="3363" spans="2:17" x14ac:dyDescent="0.2">
      <c r="B3363" s="39" t="s">
        <v>42</v>
      </c>
      <c r="D3363" s="42">
        <f>_xll.qlCalendarAdvance(Calendar,$D3362,B3363,"f",FALSE)</f>
        <v>62968</v>
      </c>
      <c r="E3363" s="177">
        <f>_xll.qlInterestRateIndexValueDate(IndexON,D3363)</f>
        <v>62968</v>
      </c>
      <c r="F3363" s="193">
        <f>IFERROR(_xll.qlIndexFixing(IndexON,D3363,TRUE,_xll.ohTrigger(RecalcTrigger,TriggerON)),NA())</f>
        <v>1.3676063889915824E-2</v>
      </c>
      <c r="H3363" s="42">
        <f>_xll.qlCalendarAdvance(Calendar,$H3362,B3363,"f",FALSE)</f>
        <v>62968</v>
      </c>
      <c r="I3363" s="177">
        <f>_xll.qlInterestRateIndexValueDate(Index1M,$H3363)</f>
        <v>62970</v>
      </c>
      <c r="J3363" s="182">
        <f>IFERROR(_xll.qlIndexFixing(Index1M,$H3363,TRUE,_xll.ohTrigger(RecalcTrigger,Trigger1M)),NA())</f>
        <v>1.3711341251917419E-2</v>
      </c>
      <c r="K3363" s="44">
        <f>IFERROR(_xll.qlIndexFixing(Index3M,H3363,TRUE,_xll.ohTrigger(RecalcTrigger,Trigger3M)),NA())</f>
        <v>1.4086021942426249E-2</v>
      </c>
      <c r="L3363" s="44">
        <f>IFERROR(_xll.qlIndexFixing(Index6M,$H3363,TRUE,_xll.ohTrigger(RecalcTrigger,Trigger6M)),NA())</f>
        <v>1.454795173646586E-2</v>
      </c>
      <c r="M3363" s="183">
        <f>IFERROR(_xll.qlIndexFixing(Index1Y,$H3363,TRUE,_xll.ohTrigger(RecalcTrigger,Trigger1Y)),NA())</f>
        <v>1.4464611963631392E-2</v>
      </c>
      <c r="N3363" s="182">
        <f>IFERROR(_xll.qlIndexFixing(ONIndex1M,I3363,TRUE,_xll.ohTrigger(RecalcTrigger,Trigger1M)),NA())</f>
        <v>1.3698321379047584E-2</v>
      </c>
      <c r="O3363" s="44">
        <f>IFERROR(_xll.qlIndexFixing(ONIndex3M,I3363,TRUE,_xll.ohTrigger(RecalcTrigger,Trigger3M)),NA())</f>
        <v>1.4042635981956764E-2</v>
      </c>
      <c r="P3363" s="44">
        <f>IFERROR(_xll.qlIndexFixing(ONIndex6M,I3363,TRUE,_xll.ohTrigger(RecalcTrigger,Trigger6M)),NA())</f>
        <v>1.4464893369572351E-2</v>
      </c>
      <c r="Q3363" s="183">
        <f>IFERROR(_xll.qlIndexFixing(ONIndex1Y,I3363,TRUE,_xll.ohTrigger(RecalcTrigger,Trigger1Y)),NA())</f>
        <v>1.429436593803679E-2</v>
      </c>
    </row>
    <row r="3364" spans="2:17" x14ac:dyDescent="0.2">
      <c r="B3364" s="39" t="s">
        <v>42</v>
      </c>
      <c r="D3364" s="42">
        <f>_xll.qlCalendarAdvance(Calendar,$D3363,B3364,"f",FALSE)</f>
        <v>62975</v>
      </c>
      <c r="E3364" s="177">
        <f>_xll.qlInterestRateIndexValueDate(IndexON,D3364)</f>
        <v>62975</v>
      </c>
      <c r="F3364" s="193">
        <f>IFERROR(_xll.qlIndexFixing(IndexON,D3364,TRUE,_xll.ohTrigger(RecalcTrigger,TriggerON)),NA())</f>
        <v>1.367842109434747E-2</v>
      </c>
      <c r="H3364" s="42">
        <f>_xll.qlCalendarAdvance(Calendar,$H3363,B3364,"f",FALSE)</f>
        <v>62975</v>
      </c>
      <c r="I3364" s="177">
        <f>_xll.qlInterestRateIndexValueDate(Index1M,$H3364)</f>
        <v>62977</v>
      </c>
      <c r="J3364" s="182">
        <f>IFERROR(_xll.qlIndexFixing(Index1M,$H3364,TRUE,_xll.ohTrigger(RecalcTrigger,Trigger1M)),NA())</f>
        <v>1.3714334624387314E-2</v>
      </c>
      <c r="K3364" s="44">
        <f>IFERROR(_xll.qlIndexFixing(Index3M,H3364,TRUE,_xll.ohTrigger(RecalcTrigger,Trigger3M)),NA())</f>
        <v>1.4089093672162906E-2</v>
      </c>
      <c r="L3364" s="44">
        <f>IFERROR(_xll.qlIndexFixing(Index6M,$H3364,TRUE,_xll.ohTrigger(RecalcTrigger,Trigger6M)),NA())</f>
        <v>1.4548853132396698E-2</v>
      </c>
      <c r="M3364" s="183">
        <f>IFERROR(_xll.qlIndexFixing(Index1Y,$H3364,TRUE,_xll.ohTrigger(RecalcTrigger,Trigger1Y)),NA())</f>
        <v>1.4467070631962677E-2</v>
      </c>
      <c r="N3364" s="182">
        <f>IFERROR(_xll.qlIndexFixing(ONIndex1M,I3364,TRUE,_xll.ohTrigger(RecalcTrigger,Trigger1M)),NA())</f>
        <v>1.3701336423181942E-2</v>
      </c>
      <c r="O3364" s="44">
        <f>IFERROR(_xll.qlIndexFixing(ONIndex3M,I3364,TRUE,_xll.ohTrigger(RecalcTrigger,Trigger3M)),NA())</f>
        <v>1.4045795030819264E-2</v>
      </c>
      <c r="P3364" s="44">
        <f>IFERROR(_xll.qlIndexFixing(ONIndex6M,I3364,TRUE,_xll.ohTrigger(RecalcTrigger,Trigger6M)),NA())</f>
        <v>1.4467282930921144E-2</v>
      </c>
      <c r="Q3364" s="183">
        <f>IFERROR(_xll.qlIndexFixing(ONIndex1Y,I3364,TRUE,_xll.ohTrigger(RecalcTrigger,Trigger1Y)),NA())</f>
        <v>1.4297225536994418E-2</v>
      </c>
    </row>
    <row r="3365" spans="2:17" x14ac:dyDescent="0.2">
      <c r="B3365" s="39" t="s">
        <v>42</v>
      </c>
      <c r="D3365" s="42">
        <f>_xll.qlCalendarAdvance(Calendar,$D3364,B3365,"f",FALSE)</f>
        <v>62982</v>
      </c>
      <c r="E3365" s="177">
        <f>_xll.qlInterestRateIndexValueDate(IndexON,D3365)</f>
        <v>62982</v>
      </c>
      <c r="F3365" s="193">
        <f>IFERROR(_xll.qlIndexFixing(IndexON,D3365,TRUE,_xll.ohTrigger(RecalcTrigger,TriggerON)),NA())</f>
        <v>1.3680766390464782E-2</v>
      </c>
      <c r="H3365" s="42">
        <f>_xll.qlCalendarAdvance(Calendar,$H3364,B3365,"f",FALSE)</f>
        <v>62982</v>
      </c>
      <c r="I3365" s="177">
        <f>_xll.qlInterestRateIndexValueDate(Index1M,$H3365)</f>
        <v>62984</v>
      </c>
      <c r="J3365" s="182">
        <f>IFERROR(_xll.qlIndexFixing(Index1M,$H3365,TRUE,_xll.ohTrigger(RecalcTrigger,Trigger1M)),NA())</f>
        <v>1.3717312619220545E-2</v>
      </c>
      <c r="K3365" s="44">
        <f>IFERROR(_xll.qlIndexFixing(Index3M,H3365,TRUE,_xll.ohTrigger(RecalcTrigger,Trigger3M)),NA())</f>
        <v>1.4092148717347562E-2</v>
      </c>
      <c r="L3365" s="44">
        <f>IFERROR(_xll.qlIndexFixing(Index6M,$H3365,TRUE,_xll.ohTrigger(RecalcTrigger,Trigger6M)),NA())</f>
        <v>1.4551093792441962E-2</v>
      </c>
      <c r="M3365" s="183">
        <f>IFERROR(_xll.qlIndexFixing(Index1Y,$H3365,TRUE,_xll.ohTrigger(RecalcTrigger,Trigger1Y)),NA())</f>
        <v>1.4469511651361565E-2</v>
      </c>
      <c r="N3365" s="182">
        <f>IFERROR(_xll.qlIndexFixing(ONIndex1M,I3365,TRUE,_xll.ohTrigger(RecalcTrigger,Trigger1M)),NA())</f>
        <v>1.3704336148290253E-2</v>
      </c>
      <c r="O3365" s="44">
        <f>IFERROR(_xll.qlIndexFixing(ONIndex3M,I3365,TRUE,_xll.ohTrigger(RecalcTrigger,Trigger3M)),NA())</f>
        <v>1.4048937612054502E-2</v>
      </c>
      <c r="P3365" s="44">
        <f>IFERROR(_xll.qlIndexFixing(ONIndex6M,I3365,TRUE,_xll.ohTrigger(RecalcTrigger,Trigger6M)),NA())</f>
        <v>1.4469660351261737E-2</v>
      </c>
      <c r="Q3365" s="183">
        <f>IFERROR(_xll.qlIndexFixing(ONIndex1Y,I3365,TRUE,_xll.ohTrigger(RecalcTrigger,Trigger1Y)),NA())</f>
        <v>1.4300068431314372E-2</v>
      </c>
    </row>
    <row r="3366" spans="2:17" x14ac:dyDescent="0.2">
      <c r="B3366" s="39" t="s">
        <v>42</v>
      </c>
      <c r="D3366" s="42">
        <f>_xll.qlCalendarAdvance(Calendar,$D3365,B3366,"f",FALSE)</f>
        <v>62989</v>
      </c>
      <c r="E3366" s="177">
        <f>_xll.qlInterestRateIndexValueDate(IndexON,D3366)</f>
        <v>62989</v>
      </c>
      <c r="F3366" s="193">
        <f>IFERROR(_xll.qlIndexFixing(IndexON,D3366,TRUE,_xll.ohTrigger(RecalcTrigger,TriggerON)),NA())</f>
        <v>1.368309975900317E-2</v>
      </c>
      <c r="H3366" s="42">
        <f>_xll.qlCalendarAdvance(Calendar,$H3365,B3366,"f",FALSE)</f>
        <v>62989</v>
      </c>
      <c r="I3366" s="177">
        <f>_xll.qlInterestRateIndexValueDate(Index1M,$H3366)</f>
        <v>62991</v>
      </c>
      <c r="J3366" s="182">
        <f>IFERROR(_xll.qlIndexFixing(Index1M,$H3366,TRUE,_xll.ohTrigger(RecalcTrigger,Trigger1M)),NA())</f>
        <v>1.3720275211284716E-2</v>
      </c>
      <c r="K3366" s="44">
        <f>IFERROR(_xll.qlIndexFixing(Index3M,H3366,TRUE,_xll.ohTrigger(RecalcTrigger,Trigger3M)),NA())</f>
        <v>1.4095187050874942E-2</v>
      </c>
      <c r="L3366" s="44">
        <f>IFERROR(_xll.qlIndexFixing(Index6M,$H3366,TRUE,_xll.ohTrigger(RecalcTrigger,Trigger6M)),NA())</f>
        <v>1.4553321955648253E-2</v>
      </c>
      <c r="M3366" s="183">
        <f>IFERROR(_xll.qlIndexFixing(Index1Y,$H3366,TRUE,_xll.ohTrigger(RecalcTrigger,Trigger1Y)),NA())</f>
        <v>1.4471934993940882E-2</v>
      </c>
      <c r="N3366" s="182">
        <f>IFERROR(_xll.qlIndexFixing(ONIndex1M,I3366,TRUE,_xll.ohTrigger(RecalcTrigger,Trigger1M)),NA())</f>
        <v>1.3707320529192657E-2</v>
      </c>
      <c r="O3366" s="44">
        <f>IFERROR(_xll.qlIndexFixing(ONIndex3M,I3366,TRUE,_xll.ohTrigger(RecalcTrigger,Trigger3M)),NA())</f>
        <v>1.405206369824441E-2</v>
      </c>
      <c r="P3366" s="44">
        <f>IFERROR(_xll.qlIndexFixing(ONIndex6M,I3366,TRUE,_xll.ohTrigger(RecalcTrigger,Trigger6M)),NA())</f>
        <v>1.4472025610610117E-2</v>
      </c>
      <c r="Q3366" s="183">
        <f>IFERROR(_xll.qlIndexFixing(ONIndex1Y,I3366,TRUE,_xll.ohTrigger(RecalcTrigger,Trigger1Y)),NA())</f>
        <v>1.4302894593418713E-2</v>
      </c>
    </row>
    <row r="3367" spans="2:17" x14ac:dyDescent="0.2">
      <c r="B3367" s="39" t="s">
        <v>42</v>
      </c>
      <c r="D3367" s="42">
        <f>_xll.qlCalendarAdvance(Calendar,$D3366,B3367,"f",FALSE)</f>
        <v>62996</v>
      </c>
      <c r="E3367" s="177">
        <f>_xll.qlInterestRateIndexValueDate(IndexON,D3367)</f>
        <v>62996</v>
      </c>
      <c r="F3367" s="193">
        <f>IFERROR(_xll.qlIndexFixing(IndexON,D3367,TRUE,_xll.ohTrigger(RecalcTrigger,TriggerON)),NA())</f>
        <v>1.3685421180058555E-2</v>
      </c>
      <c r="H3367" s="42">
        <f>_xll.qlCalendarAdvance(Calendar,$H3366,B3367,"f",FALSE)</f>
        <v>62996</v>
      </c>
      <c r="I3367" s="177">
        <f>_xll.qlInterestRateIndexValueDate(Index1M,$H3367)</f>
        <v>62998</v>
      </c>
      <c r="J3367" s="182">
        <f>IFERROR(_xll.qlIndexFixing(Index1M,$H3367,TRUE,_xll.ohTrigger(RecalcTrigger,Trigger1M)),NA())</f>
        <v>1.3723222375452426E-2</v>
      </c>
      <c r="K3367" s="44">
        <f>IFERROR(_xll.qlIndexFixing(Index3M,H3367,TRUE,_xll.ohTrigger(RecalcTrigger,Trigger3M)),NA())</f>
        <v>1.4098208645641512E-2</v>
      </c>
      <c r="L3367" s="44">
        <f>IFERROR(_xll.qlIndexFixing(Index6M,$H3367,TRUE,_xll.ohTrigger(RecalcTrigger,Trigger6M)),NA())</f>
        <v>1.4555537601943757E-2</v>
      </c>
      <c r="M3367" s="183">
        <f>IFERROR(_xll.qlIndexFixing(Index1Y,$H3367,TRUE,_xll.ohTrigger(RecalcTrigger,Trigger1Y)),NA())</f>
        <v>1.4474340631814334E-2</v>
      </c>
      <c r="N3367" s="182">
        <f>IFERROR(_xll.qlIndexFixing(ONIndex1M,I3367,TRUE,_xll.ohTrigger(RecalcTrigger,Trigger1M)),NA())</f>
        <v>1.3710289540949105E-2</v>
      </c>
      <c r="O3367" s="44">
        <f>IFERROR(_xll.qlIndexFixing(ONIndex3M,I3367,TRUE,_xll.ohTrigger(RecalcTrigger,Trigger3M)),NA())</f>
        <v>1.4055173262930154E-2</v>
      </c>
      <c r="P3367" s="44">
        <f>IFERROR(_xll.qlIndexFixing(ONIndex6M,I3367,TRUE,_xll.ohTrigger(RecalcTrigger,Trigger6M)),NA())</f>
        <v>1.4474378689142142E-2</v>
      </c>
      <c r="Q3367" s="183">
        <f>IFERROR(_xll.qlIndexFixing(ONIndex1Y,I3367,TRUE,_xll.ohTrigger(RecalcTrigger,Trigger1Y)),NA())</f>
        <v>1.4305703996209118E-2</v>
      </c>
    </row>
    <row r="3368" spans="2:17" x14ac:dyDescent="0.2">
      <c r="B3368" s="39" t="s">
        <v>42</v>
      </c>
      <c r="D3368" s="42">
        <f>_xll.qlCalendarAdvance(Calendar,$D3367,B3368,"f",FALSE)</f>
        <v>63003</v>
      </c>
      <c r="E3368" s="177">
        <f>_xll.qlInterestRateIndexValueDate(IndexON,D3368)</f>
        <v>63003</v>
      </c>
      <c r="F3368" s="193">
        <f>IFERROR(_xll.qlIndexFixing(IndexON,D3368,TRUE,_xll.ohTrigger(RecalcTrigger,TriggerON)),NA())</f>
        <v>1.3687730634366346E-2</v>
      </c>
      <c r="H3368" s="42">
        <f>_xll.qlCalendarAdvance(Calendar,$H3367,B3368,"f",FALSE)</f>
        <v>63003</v>
      </c>
      <c r="I3368" s="177">
        <f>_xll.qlInterestRateIndexValueDate(Index1M,$H3368)</f>
        <v>63005</v>
      </c>
      <c r="J3368" s="182">
        <f>IFERROR(_xll.qlIndexFixing(Index1M,$H3368,TRUE,_xll.ohTrigger(RecalcTrigger,Trigger1M)),NA())</f>
        <v>1.3724744962721793E-2</v>
      </c>
      <c r="K3368" s="44">
        <f>IFERROR(_xll.qlIndexFixing(Index3M,H3368,TRUE,_xll.ohTrigger(RecalcTrigger,Trigger3M)),NA())</f>
        <v>1.4101213474539387E-2</v>
      </c>
      <c r="L3368" s="44">
        <f>IFERROR(_xll.qlIndexFixing(Index6M,$H3368,TRUE,_xll.ohTrigger(RecalcTrigger,Trigger6M)),NA())</f>
        <v>1.4557740711256663E-2</v>
      </c>
      <c r="M3368" s="183">
        <f>IFERROR(_xll.qlIndexFixing(Index1Y,$H3368,TRUE,_xll.ohTrigger(RecalcTrigger,Trigger1Y)),NA())</f>
        <v>1.4476728537096062E-2</v>
      </c>
      <c r="N3368" s="182">
        <f>IFERROR(_xll.qlIndexFixing(ONIndex1M,I3368,TRUE,_xll.ohTrigger(RecalcTrigger,Trigger1M)),NA())</f>
        <v>1.3713243158299804E-2</v>
      </c>
      <c r="O3368" s="44">
        <f>IFERROR(_xll.qlIndexFixing(ONIndex3M,I3368,TRUE,_xll.ohTrigger(RecalcTrigger,Trigger3M)),NA())</f>
        <v>1.4058266278853537E-2</v>
      </c>
      <c r="P3368" s="44">
        <f>IFERROR(_xll.qlIndexFixing(ONIndex6M,I3368,TRUE,_xll.ohTrigger(RecalcTrigger,Trigger6M)),NA())</f>
        <v>1.4476719566953733E-2</v>
      </c>
      <c r="Q3368" s="183">
        <f>IFERROR(_xll.qlIndexFixing(ONIndex1Y,I3368,TRUE,_xll.ohTrigger(RecalcTrigger,Trigger1Y)),NA())</f>
        <v>1.4308496612267518E-2</v>
      </c>
    </row>
    <row r="3369" spans="2:17" x14ac:dyDescent="0.2">
      <c r="B3369" s="39" t="s">
        <v>42</v>
      </c>
      <c r="D3369" s="42">
        <f>_xll.qlCalendarAdvance(Calendar,$D3368,B3369,"f",FALSE)</f>
        <v>63010</v>
      </c>
      <c r="E3369" s="177">
        <f>_xll.qlInterestRateIndexValueDate(IndexON,D3369)</f>
        <v>63010</v>
      </c>
      <c r="F3369" s="193">
        <f>IFERROR(_xll.qlIndexFixing(IndexON,D3369,TRUE,_xll.ohTrigger(RecalcTrigger,TriggerON)),NA())</f>
        <v>1.3690028102422147E-2</v>
      </c>
      <c r="H3369" s="42">
        <f>_xll.qlCalendarAdvance(Calendar,$H3368,B3369,"f",FALSE)</f>
        <v>63010</v>
      </c>
      <c r="I3369" s="177">
        <f>_xll.qlInterestRateIndexValueDate(Index1M,$H3369)</f>
        <v>63012</v>
      </c>
      <c r="J3369" s="182">
        <f>IFERROR(_xll.qlIndexFixing(Index1M,$H3369,TRUE,_xll.ohTrigger(RecalcTrigger,Trigger1M)),NA())</f>
        <v>1.3729070319568881E-2</v>
      </c>
      <c r="K3369" s="44">
        <f>IFERROR(_xll.qlIndexFixing(Index3M,H3369,TRUE,_xll.ohTrigger(RecalcTrigger,Trigger3M)),NA())</f>
        <v>1.4104201510469375E-2</v>
      </c>
      <c r="L3369" s="44">
        <f>IFERROR(_xll.qlIndexFixing(Index6M,$H3369,TRUE,_xll.ohTrigger(RecalcTrigger,Trigger6M)),NA())</f>
        <v>1.4561268404271742E-2</v>
      </c>
      <c r="M3369" s="183">
        <f>IFERROR(_xll.qlIndexFixing(Index1Y,$H3369,TRUE,_xll.ohTrigger(RecalcTrigger,Trigger1Y)),NA())</f>
        <v>1.4479098681901302E-2</v>
      </c>
      <c r="N3369" s="182">
        <f>IFERROR(_xll.qlIndexFixing(ONIndex1M,I3369,TRUE,_xll.ohTrigger(RecalcTrigger,Trigger1M)),NA())</f>
        <v>1.3716181356384638E-2</v>
      </c>
      <c r="O3369" s="44">
        <f>IFERROR(_xll.qlIndexFixing(ONIndex3M,I3369,TRUE,_xll.ohTrigger(RecalcTrigger,Trigger3M)),NA())</f>
        <v>1.4061342718996173E-2</v>
      </c>
      <c r="P3369" s="44">
        <f>IFERROR(_xll.qlIndexFixing(ONIndex6M,I3369,TRUE,_xll.ohTrigger(RecalcTrigger,Trigger6M)),NA())</f>
        <v>1.4479048224220747E-2</v>
      </c>
      <c r="Q3369" s="183">
        <f>IFERROR(_xll.qlIndexFixing(ONIndex1Y,I3369,TRUE,_xll.ohTrigger(RecalcTrigger,Trigger1Y)),NA())</f>
        <v>1.431127241409591E-2</v>
      </c>
    </row>
    <row r="3370" spans="2:17" x14ac:dyDescent="0.2">
      <c r="B3370" s="39" t="s">
        <v>42</v>
      </c>
      <c r="D3370" s="42">
        <f>_xll.qlCalendarAdvance(Calendar,$D3369,B3370,"f",FALSE)</f>
        <v>63017</v>
      </c>
      <c r="E3370" s="177">
        <f>_xll.qlInterestRateIndexValueDate(IndexON,D3370)</f>
        <v>63017</v>
      </c>
      <c r="F3370" s="193">
        <f>IFERROR(_xll.qlIndexFixing(IndexON,D3370,TRUE,_xll.ohTrigger(RecalcTrigger,TriggerON)),NA())</f>
        <v>1.3692313564481751E-2</v>
      </c>
      <c r="H3370" s="42">
        <f>_xll.qlCalendarAdvance(Calendar,$H3369,B3370,"f",FALSE)</f>
        <v>63017</v>
      </c>
      <c r="I3370" s="177">
        <f>_xll.qlInterestRateIndexValueDate(Index1M,$H3370)</f>
        <v>63019</v>
      </c>
      <c r="J3370" s="182">
        <f>IFERROR(_xll.qlIndexFixing(Index1M,$H3370,TRUE,_xll.ohTrigger(RecalcTrigger,Trigger1M)),NA())</f>
        <v>1.3731971049260328E-2</v>
      </c>
      <c r="K3370" s="44">
        <f>IFERROR(_xll.qlIndexFixing(Index3M,H3370,TRUE,_xll.ohTrigger(RecalcTrigger,Trigger3M)),NA())</f>
        <v>1.4107172726322729E-2</v>
      </c>
      <c r="L3370" s="44">
        <f>IFERROR(_xll.qlIndexFixing(Index6M,$H3370,TRUE,_xll.ohTrigger(RecalcTrigger,Trigger6M)),NA())</f>
        <v>1.4563443925828192E-2</v>
      </c>
      <c r="M3370" s="183">
        <f>IFERROR(_xll.qlIndexFixing(Index1Y,$H3370,TRUE,_xll.ohTrigger(RecalcTrigger,Trigger1Y)),NA())</f>
        <v>1.4481451038345293E-2</v>
      </c>
      <c r="N3370" s="182">
        <f>IFERROR(_xll.qlIndexFixing(ONIndex1M,I3370,TRUE,_xll.ohTrigger(RecalcTrigger,Trigger1M)),NA())</f>
        <v>1.3719104109863878E-2</v>
      </c>
      <c r="O3370" s="44">
        <f>IFERROR(_xll.qlIndexFixing(ONIndex3M,I3370,TRUE,_xll.ohTrigger(RecalcTrigger,Trigger3M)),NA())</f>
        <v>1.4064402556659417E-2</v>
      </c>
      <c r="P3370" s="44">
        <f>IFERROR(_xll.qlIndexFixing(ONIndex6M,I3370,TRUE,_xll.ohTrigger(RecalcTrigger,Trigger6M)),NA())</f>
        <v>1.4481364641039107E-2</v>
      </c>
      <c r="Q3370" s="183">
        <f>IFERROR(_xll.qlIndexFixing(ONIndex1Y,I3370,TRUE,_xll.ohTrigger(RecalcTrigger,Trigger1Y)),NA())</f>
        <v>1.4314031374356162E-2</v>
      </c>
    </row>
    <row r="3371" spans="2:17" x14ac:dyDescent="0.2">
      <c r="B3371" s="39" t="s">
        <v>42</v>
      </c>
      <c r="D3371" s="42">
        <f>_xll.qlCalendarAdvance(Calendar,$D3370,B3371,"f",FALSE)</f>
        <v>63024</v>
      </c>
      <c r="E3371" s="177">
        <f>_xll.qlInterestRateIndexValueDate(IndexON,D3371)</f>
        <v>63024</v>
      </c>
      <c r="F3371" s="193">
        <f>IFERROR(_xll.qlIndexFixing(IndexON,D3371,TRUE,_xll.ohTrigger(RecalcTrigger,TriggerON)),NA())</f>
        <v>1.3694587001120695E-2</v>
      </c>
      <c r="H3371" s="42">
        <f>_xll.qlCalendarAdvance(Calendar,$H3370,B3371,"f",FALSE)</f>
        <v>63024</v>
      </c>
      <c r="I3371" s="177">
        <f>_xll.qlInterestRateIndexValueDate(Index1M,$H3371)</f>
        <v>63026</v>
      </c>
      <c r="J3371" s="182">
        <f>IFERROR(_xll.qlIndexFixing(Index1M,$H3371,TRUE,_xll.ohTrigger(RecalcTrigger,Trigger1M)),NA())</f>
        <v>1.3734856250530725E-2</v>
      </c>
      <c r="K3371" s="44">
        <f>IFERROR(_xll.qlIndexFixing(Index3M,H3371,TRUE,_xll.ohTrigger(RecalcTrigger,Trigger3M)),NA())</f>
        <v>1.4110127094999385E-2</v>
      </c>
      <c r="L3371" s="44">
        <f>IFERROR(_xll.qlIndexFixing(Index6M,$H3371,TRUE,_xll.ohTrigger(RecalcTrigger,Trigger6M)),NA())</f>
        <v>1.4565606844401899E-2</v>
      </c>
      <c r="M3371" s="183">
        <f>IFERROR(_xll.qlIndexFixing(Index1Y,$H3371,TRUE,_xll.ohTrigger(RecalcTrigger,Trigger1Y)),NA())</f>
        <v>1.4483785578544807E-2</v>
      </c>
      <c r="N3371" s="182">
        <f>IFERROR(_xll.qlIndexFixing(ONIndex1M,I3371,TRUE,_xll.ohTrigger(RecalcTrigger,Trigger1M)),NA())</f>
        <v>1.3722011393797473E-2</v>
      </c>
      <c r="O3371" s="44">
        <f>IFERROR(_xll.qlIndexFixing(ONIndex3M,I3371,TRUE,_xll.ohTrigger(RecalcTrigger,Trigger3M)),NA())</f>
        <v>1.4067445764505138E-2</v>
      </c>
      <c r="P3371" s="44">
        <f>IFERROR(_xll.qlIndexFixing(ONIndex6M,I3371,TRUE,_xll.ohTrigger(RecalcTrigger,Trigger6M)),NA())</f>
        <v>1.4483668797424798E-2</v>
      </c>
      <c r="Q3371" s="183">
        <f>IFERROR(_xll.qlIndexFixing(ONIndex1Y,I3371,TRUE,_xll.ohTrigger(RecalcTrigger,Trigger1Y)),NA())</f>
        <v>1.4316773465870014E-2</v>
      </c>
    </row>
    <row r="3372" spans="2:17" x14ac:dyDescent="0.2">
      <c r="B3372" s="39" t="s">
        <v>42</v>
      </c>
      <c r="D3372" s="42">
        <f>_xll.qlCalendarAdvance(Calendar,$D3371,B3372,"f",FALSE)</f>
        <v>63031</v>
      </c>
      <c r="E3372" s="177">
        <f>_xll.qlInterestRateIndexValueDate(IndexON,D3372)</f>
        <v>63031</v>
      </c>
      <c r="F3372" s="193">
        <f>IFERROR(_xll.qlIndexFixing(IndexON,D3372,TRUE,_xll.ohTrigger(RecalcTrigger,TriggerON)),NA())</f>
        <v>1.3696848392914518E-2</v>
      </c>
      <c r="H3372" s="42">
        <f>_xll.qlCalendarAdvance(Calendar,$H3371,B3372,"f",FALSE)</f>
        <v>63031</v>
      </c>
      <c r="I3372" s="177">
        <f>_xll.qlInterestRateIndexValueDate(Index1M,$H3372)</f>
        <v>63033</v>
      </c>
      <c r="J3372" s="182">
        <f>IFERROR(_xll.qlIndexFixing(Index1M,$H3372,TRUE,_xll.ohTrigger(RecalcTrigger,Trigger1M)),NA())</f>
        <v>1.3737725898255171E-2</v>
      </c>
      <c r="K3372" s="44">
        <f>IFERROR(_xll.qlIndexFixing(Index3M,H3372,TRUE,_xll.ohTrigger(RecalcTrigger,Trigger3M)),NA())</f>
        <v>1.4113064589393201E-2</v>
      </c>
      <c r="L3372" s="44">
        <f>IFERROR(_xll.qlIndexFixing(Index6M,$H3372,TRUE,_xll.ohTrigger(RecalcTrigger,Trigger6M)),NA())</f>
        <v>1.4567757139917739E-2</v>
      </c>
      <c r="M3372" s="183">
        <f>IFERROR(_xll.qlIndexFixing(Index1Y,$H3372,TRUE,_xll.ohTrigger(RecalcTrigger,Trigger1Y)),NA())</f>
        <v>1.4486102274616169E-2</v>
      </c>
      <c r="N3372" s="182">
        <f>IFERROR(_xll.qlIndexFixing(ONIndex1M,I3372,TRUE,_xll.ohTrigger(RecalcTrigger,Trigger1M)),NA())</f>
        <v>1.3724903183085502E-2</v>
      </c>
      <c r="O3372" s="44">
        <f>IFERROR(_xll.qlIndexFixing(ONIndex3M,I3372,TRUE,_xll.ohTrigger(RecalcTrigger,Trigger3M)),NA())</f>
        <v>1.4070472315914628E-2</v>
      </c>
      <c r="P3372" s="44">
        <f>IFERROR(_xll.qlIndexFixing(ONIndex6M,I3372,TRUE,_xll.ohTrigger(RecalcTrigger,Trigger6M)),NA())</f>
        <v>1.4485960673633613E-2</v>
      </c>
      <c r="Q3372" s="183">
        <f>IFERROR(_xll.qlIndexFixing(ONIndex1Y,I3372,TRUE,_xll.ohTrigger(RecalcTrigger,Trigger1Y)),NA())</f>
        <v>1.4319498661139463E-2</v>
      </c>
    </row>
    <row r="3373" spans="2:17" x14ac:dyDescent="0.2">
      <c r="B3373" s="39" t="s">
        <v>42</v>
      </c>
      <c r="D3373" s="42">
        <f>_xll.qlCalendarAdvance(Calendar,$D3372,B3373,"f",FALSE)</f>
        <v>63038</v>
      </c>
      <c r="E3373" s="177">
        <f>_xll.qlInterestRateIndexValueDate(IndexON,D3373)</f>
        <v>63038</v>
      </c>
      <c r="F3373" s="193">
        <f>IFERROR(_xll.qlIndexFixing(IndexON,D3373,TRUE,_xll.ohTrigger(RecalcTrigger,TriggerON)),NA())</f>
        <v>1.3699097720278886E-2</v>
      </c>
      <c r="H3373" s="42">
        <f>_xll.qlCalendarAdvance(Calendar,$H3372,B3373,"f",FALSE)</f>
        <v>63038</v>
      </c>
      <c r="I3373" s="177">
        <f>_xll.qlInterestRateIndexValueDate(Index1M,$H3373)</f>
        <v>63040</v>
      </c>
      <c r="J3373" s="182">
        <f>IFERROR(_xll.qlIndexFixing(Index1M,$H3373,TRUE,_xll.ohTrigger(RecalcTrigger,Trigger1M)),NA())</f>
        <v>1.3740579967298772E-2</v>
      </c>
      <c r="K3373" s="44">
        <f>IFERROR(_xll.qlIndexFixing(Index3M,H3373,TRUE,_xll.ohTrigger(RecalcTrigger,Trigger3M)),NA())</f>
        <v>1.411598518239977E-2</v>
      </c>
      <c r="L3373" s="44">
        <f>IFERROR(_xll.qlIndexFixing(Index6M,$H3373,TRUE,_xll.ohTrigger(RecalcTrigger,Trigger6M)),NA())</f>
        <v>1.4569894792301875E-2</v>
      </c>
      <c r="M3373" s="183">
        <f>IFERROR(_xll.qlIndexFixing(Index1Y,$H3373,TRUE,_xll.ohTrigger(RecalcTrigger,Trigger1Y)),NA())</f>
        <v>1.448840109867747E-2</v>
      </c>
      <c r="N3373" s="182">
        <f>IFERROR(_xll.qlIndexFixing(ONIndex1M,I3373,TRUE,_xll.ohTrigger(RecalcTrigger,Trigger1M)),NA())</f>
        <v>1.3727779452548106E-2</v>
      </c>
      <c r="O3373" s="44">
        <f>IFERROR(_xll.qlIndexFixing(ONIndex3M,I3373,TRUE,_xll.ohTrigger(RecalcTrigger,Trigger3M)),NA())</f>
        <v>1.4073482183629693E-2</v>
      </c>
      <c r="P3373" s="44">
        <f>IFERROR(_xll.qlIndexFixing(ONIndex6M,I3373,TRUE,_xll.ohTrigger(RecalcTrigger,Trigger6M)),NA())</f>
        <v>1.4488240249681539E-2</v>
      </c>
      <c r="Q3373" s="183">
        <f>IFERROR(_xll.qlIndexFixing(ONIndex1Y,I3373,TRUE,_xll.ohTrigger(RecalcTrigger,Trigger1Y)),NA())</f>
        <v>1.4322206932826376E-2</v>
      </c>
    </row>
    <row r="3374" spans="2:17" x14ac:dyDescent="0.2">
      <c r="B3374" s="39" t="s">
        <v>42</v>
      </c>
      <c r="D3374" s="42">
        <f>_xll.qlCalendarAdvance(Calendar,$D3373,B3374,"f",FALSE)</f>
        <v>63045</v>
      </c>
      <c r="E3374" s="177">
        <f>_xll.qlInterestRateIndexValueDate(IndexON,D3374)</f>
        <v>63045</v>
      </c>
      <c r="F3374" s="193">
        <f>IFERROR(_xll.qlIndexFixing(IndexON,D3374,TRUE,_xll.ohTrigger(RecalcTrigger,TriggerON)),NA())</f>
        <v>1.3701334963629463E-2</v>
      </c>
      <c r="H3374" s="42">
        <f>_xll.qlCalendarAdvance(Calendar,$H3373,B3374,"f",FALSE)</f>
        <v>63045</v>
      </c>
      <c r="I3374" s="177">
        <f>_xll.qlInterestRateIndexValueDate(Index1M,$H3374)</f>
        <v>63047</v>
      </c>
      <c r="J3374" s="182">
        <f>IFERROR(_xll.qlIndexFixing(Index1M,$H3374,TRUE,_xll.ohTrigger(RecalcTrigger,Trigger1M)),NA())</f>
        <v>1.3743418432536625E-2</v>
      </c>
      <c r="K3374" s="44">
        <f>IFERROR(_xll.qlIndexFixing(Index3M,H3374,TRUE,_xll.ohTrigger(RecalcTrigger,Trigger3M)),NA())</f>
        <v>1.4118888846918164E-2</v>
      </c>
      <c r="L3374" s="44">
        <f>IFERROR(_xll.qlIndexFixing(Index6M,$H3374,TRUE,_xll.ohTrigger(RecalcTrigger,Trigger6M)),NA())</f>
        <v>1.4572019781480044E-2</v>
      </c>
      <c r="M3374" s="183">
        <f>IFERROR(_xll.qlIndexFixing(Index1Y,$H3374,TRUE,_xll.ohTrigger(RecalcTrigger,Trigger1Y)),NA())</f>
        <v>1.4490682022847229E-2</v>
      </c>
      <c r="N3374" s="182">
        <f>IFERROR(_xll.qlIndexFixing(ONIndex1M,I3374,TRUE,_xll.ohTrigger(RecalcTrigger,Trigger1M)),NA())</f>
        <v>1.3730640177165299E-2</v>
      </c>
      <c r="O3374" s="44">
        <f>IFERROR(_xll.qlIndexFixing(ONIndex3M,I3374,TRUE,_xll.ohTrigger(RecalcTrigger,Trigger3M)),NA())</f>
        <v>1.4076475340871752E-2</v>
      </c>
      <c r="P3374" s="44">
        <f>IFERROR(_xll.qlIndexFixing(ONIndex6M,I3374,TRUE,_xll.ohTrigger(RecalcTrigger,Trigger6M)),NA())</f>
        <v>1.4490507505664496E-2</v>
      </c>
      <c r="Q3374" s="183">
        <f>IFERROR(_xll.qlIndexFixing(ONIndex1Y,I3374,TRUE,_xll.ohTrigger(RecalcTrigger,Trigger1Y)),NA())</f>
        <v>1.4324898253512686E-2</v>
      </c>
    </row>
    <row r="3375" spans="2:17" x14ac:dyDescent="0.2">
      <c r="B3375" s="39" t="s">
        <v>42</v>
      </c>
      <c r="D3375" s="42">
        <f>_xll.qlCalendarAdvance(Calendar,$D3374,B3375,"f",FALSE)</f>
        <v>63052</v>
      </c>
      <c r="E3375" s="177">
        <f>_xll.qlInterestRateIndexValueDate(IndexON,D3375)</f>
        <v>63052</v>
      </c>
      <c r="F3375" s="193">
        <f>IFERROR(_xll.qlIndexFixing(IndexON,D3375,TRUE,_xll.ohTrigger(RecalcTrigger,TriggerON)),NA())</f>
        <v>1.3703560103461854E-2</v>
      </c>
      <c r="H3375" s="42">
        <f>_xll.qlCalendarAdvance(Calendar,$H3374,B3375,"f",FALSE)</f>
        <v>63052</v>
      </c>
      <c r="I3375" s="177">
        <f>_xll.qlInterestRateIndexValueDate(Index1M,$H3375)</f>
        <v>63054</v>
      </c>
      <c r="J3375" s="182">
        <f>IFERROR(_xll.qlIndexFixing(Index1M,$H3375,TRUE,_xll.ohTrigger(RecalcTrigger,Trigger1M)),NA())</f>
        <v>1.3746241268833836E-2</v>
      </c>
      <c r="K3375" s="44">
        <f>IFERROR(_xll.qlIndexFixing(Index3M,H3375,TRUE,_xll.ohTrigger(RecalcTrigger,Trigger3M)),NA())</f>
        <v>1.4121775555843106E-2</v>
      </c>
      <c r="L3375" s="44">
        <f>IFERROR(_xll.qlIndexFixing(Index6M,$H3375,TRUE,_xll.ohTrigger(RecalcTrigger,Trigger6M)),NA())</f>
        <v>1.4574132087377551E-2</v>
      </c>
      <c r="M3375" s="183">
        <f>IFERROR(_xll.qlIndexFixing(Index1Y,$H3375,TRUE,_xll.ohTrigger(RecalcTrigger,Trigger1Y)),NA())</f>
        <v>1.4492945019244407E-2</v>
      </c>
      <c r="N3375" s="182">
        <f>IFERROR(_xll.qlIndexFixing(ONIndex1M,I3375,TRUE,_xll.ohTrigger(RecalcTrigger,Trigger1M)),NA())</f>
        <v>1.3733485331997031E-2</v>
      </c>
      <c r="O3375" s="44">
        <f>IFERROR(_xll.qlIndexFixing(ONIndex3M,I3375,TRUE,_xll.ohTrigger(RecalcTrigger,Trigger3M)),NA())</f>
        <v>1.4079451760622419E-2</v>
      </c>
      <c r="P3375" s="44">
        <f>IFERROR(_xll.qlIndexFixing(ONIndex6M,I3375,TRUE,_xll.ohTrigger(RecalcTrigger,Trigger6M)),NA())</f>
        <v>1.4492762421918215E-2</v>
      </c>
      <c r="Q3375" s="183">
        <f>IFERROR(_xll.qlIndexFixing(ONIndex1Y,I3375,TRUE,_xll.ohTrigger(RecalcTrigger,Trigger1Y)),NA())</f>
        <v>1.4327572595940197E-2</v>
      </c>
    </row>
    <row r="3376" spans="2:17" x14ac:dyDescent="0.2">
      <c r="B3376" s="39" t="s">
        <v>42</v>
      </c>
      <c r="D3376" s="42">
        <f>_xll.qlCalendarAdvance(Calendar,$D3375,B3376,"f",FALSE)</f>
        <v>63059</v>
      </c>
      <c r="E3376" s="177">
        <f>_xll.qlInterestRateIndexValueDate(IndexON,D3376)</f>
        <v>63059</v>
      </c>
      <c r="F3376" s="193">
        <f>IFERROR(_xll.qlIndexFixing(IndexON,D3376,TRUE,_xll.ohTrigger(RecalcTrigger,TriggerON)),NA())</f>
        <v>1.3705773120191722E-2</v>
      </c>
      <c r="H3376" s="42">
        <f>_xll.qlCalendarAdvance(Calendar,$H3375,B3376,"f",FALSE)</f>
        <v>63059</v>
      </c>
      <c r="I3376" s="177">
        <f>_xll.qlInterestRateIndexValueDate(Index1M,$H3376)</f>
        <v>63061</v>
      </c>
      <c r="J3376" s="182">
        <f>IFERROR(_xll.qlIndexFixing(Index1M,$H3376,TRUE,_xll.ohTrigger(RecalcTrigger,Trigger1M)),NA())</f>
        <v>1.3749048451065504E-2</v>
      </c>
      <c r="K3376" s="44">
        <f>IFERROR(_xll.qlIndexFixing(Index3M,H3376,TRUE,_xll.ohTrigger(RecalcTrigger,Trigger3M)),NA())</f>
        <v>1.4124645282071059E-2</v>
      </c>
      <c r="L3376" s="44">
        <f>IFERROR(_xll.qlIndexFixing(Index6M,$H3376,TRUE,_xll.ohTrigger(RecalcTrigger,Trigger6M)),NA())</f>
        <v>1.4576231689921849E-2</v>
      </c>
      <c r="M3376" s="183">
        <f>IFERROR(_xll.qlIndexFixing(Index1Y,$H3376,TRUE,_xll.ohTrigger(RecalcTrigger,Trigger1Y)),NA())</f>
        <v>1.4495190059988838E-2</v>
      </c>
      <c r="N3376" s="182">
        <f>IFERROR(_xll.qlIndexFixing(ONIndex1M,I3376,TRUE,_xll.ohTrigger(RecalcTrigger,Trigger1M)),NA())</f>
        <v>1.3736314891623636E-2</v>
      </c>
      <c r="O3376" s="44">
        <f>IFERROR(_xll.qlIndexFixing(ONIndex3M,I3376,TRUE,_xll.ohTrigger(RecalcTrigger,Trigger3M)),NA())</f>
        <v>1.4082411415783369E-2</v>
      </c>
      <c r="P3376" s="44">
        <f>IFERROR(_xll.qlIndexFixing(ONIndex6M,I3376,TRUE,_xll.ohTrigger(RecalcTrigger,Trigger6M)),NA())</f>
        <v>1.4495004978218873E-2</v>
      </c>
      <c r="Q3376" s="183">
        <f>IFERROR(_xll.qlIndexFixing(ONIndex1Y,I3376,TRUE,_xll.ohTrigger(RecalcTrigger,Trigger1Y)),NA())</f>
        <v>1.4330229932770777E-2</v>
      </c>
    </row>
    <row r="3377" spans="2:17" x14ac:dyDescent="0.2">
      <c r="B3377" s="39" t="s">
        <v>42</v>
      </c>
      <c r="D3377" s="42">
        <f>_xll.qlCalendarAdvance(Calendar,$D3376,B3377,"f",FALSE)</f>
        <v>63066</v>
      </c>
      <c r="E3377" s="177">
        <f>_xll.qlInterestRateIndexValueDate(IndexON,D3377)</f>
        <v>63066</v>
      </c>
      <c r="F3377" s="193">
        <f>IFERROR(_xll.qlIndexFixing(IndexON,D3377,TRUE,_xll.ohTrigger(RecalcTrigger,TriggerON)),NA())</f>
        <v>1.3707973994394607E-2</v>
      </c>
      <c r="H3377" s="42">
        <f>_xll.qlCalendarAdvance(Calendar,$H3376,B3377,"f",FALSE)</f>
        <v>63066</v>
      </c>
      <c r="I3377" s="177">
        <f>_xll.qlInterestRateIndexValueDate(Index1M,$H3377)</f>
        <v>63068</v>
      </c>
      <c r="J3377" s="182">
        <f>IFERROR(_xll.qlIndexFixing(Index1M,$H3377,TRUE,_xll.ohTrigger(RecalcTrigger,Trigger1M)),NA())</f>
        <v>1.375183995410173E-2</v>
      </c>
      <c r="K3377" s="44">
        <f>IFERROR(_xll.qlIndexFixing(Index3M,H3377,TRUE,_xll.ohTrigger(RecalcTrigger,Trigger3M)),NA())</f>
        <v>1.4127020590307352E-2</v>
      </c>
      <c r="L3377" s="44">
        <f>IFERROR(_xll.qlIndexFixing(Index6M,$H3377,TRUE,_xll.ohTrigger(RecalcTrigger,Trigger6M)),NA())</f>
        <v>1.4576122646012763E-2</v>
      </c>
      <c r="M3377" s="183">
        <f>IFERROR(_xll.qlIndexFixing(Index1Y,$H3377,TRUE,_xll.ohTrigger(RecalcTrigger,Trigger1Y)),NA())</f>
        <v>1.4497417117201018E-2</v>
      </c>
      <c r="N3377" s="182">
        <f>IFERROR(_xll.qlIndexFixing(ONIndex1M,I3377,TRUE,_xll.ohTrigger(RecalcTrigger,Trigger1M)),NA())</f>
        <v>1.3739128831184999E-2</v>
      </c>
      <c r="O3377" s="44">
        <f>IFERROR(_xll.qlIndexFixing(ONIndex3M,I3377,TRUE,_xll.ohTrigger(RecalcTrigger,Trigger3M)),NA())</f>
        <v>1.4085354279576023E-2</v>
      </c>
      <c r="P3377" s="44">
        <f>IFERROR(_xll.qlIndexFixing(ONIndex6M,I3377,TRUE,_xll.ohTrigger(RecalcTrigger,Trigger6M)),NA())</f>
        <v>1.4497235154902199E-2</v>
      </c>
      <c r="Q3377" s="183">
        <f>IFERROR(_xll.qlIndexFixing(ONIndex1Y,I3377,TRUE,_xll.ohTrigger(RecalcTrigger,Trigger1Y)),NA())</f>
        <v>1.4332870236426487E-2</v>
      </c>
    </row>
    <row r="3378" spans="2:17" x14ac:dyDescent="0.2">
      <c r="B3378" s="39" t="s">
        <v>42</v>
      </c>
      <c r="D3378" s="42">
        <f>_xll.qlCalendarAdvance(Calendar,$D3377,B3378,"f",FALSE)</f>
        <v>63073</v>
      </c>
      <c r="E3378" s="177">
        <f>_xll.qlInterestRateIndexValueDate(IndexON,D3378)</f>
        <v>63073</v>
      </c>
      <c r="F3378" s="193">
        <f>IFERROR(_xll.qlIndexFixing(IndexON,D3378,TRUE,_xll.ohTrigger(RecalcTrigger,TriggerON)),NA())</f>
        <v>1.3710162706566109E-2</v>
      </c>
      <c r="H3378" s="42">
        <f>_xll.qlCalendarAdvance(Calendar,$H3377,B3378,"f",FALSE)</f>
        <v>63073</v>
      </c>
      <c r="I3378" s="177">
        <f>_xll.qlInterestRateIndexValueDate(Index1M,$H3378)</f>
        <v>63075</v>
      </c>
      <c r="J3378" s="182">
        <f>IFERROR(_xll.qlIndexFixing(Index1M,$H3378,TRUE,_xll.ohTrigger(RecalcTrigger,Trigger1M)),NA())</f>
        <v>1.375461575280762E-2</v>
      </c>
      <c r="K3378" s="44">
        <f>IFERROR(_xll.qlIndexFixing(Index3M,H3378,TRUE,_xll.ohTrigger(RecalcTrigger,Trigger3M)),NA())</f>
        <v>1.4129857380732774E-2</v>
      </c>
      <c r="L3378" s="44">
        <f>IFERROR(_xll.qlIndexFixing(Index6M,$H3378,TRUE,_xll.ohTrigger(RecalcTrigger,Trigger6M)),NA())</f>
        <v>1.4578200947181494E-2</v>
      </c>
      <c r="M3378" s="183">
        <f>IFERROR(_xll.qlIndexFixing(Index1Y,$H3378,TRUE,_xll.ohTrigger(RecalcTrigger,Trigger1Y)),NA())</f>
        <v>1.4499626163002094E-2</v>
      </c>
      <c r="N3378" s="182">
        <f>IFERROR(_xll.qlIndexFixing(ONIndex1M,I3378,TRUE,_xll.ohTrigger(RecalcTrigger,Trigger1M)),NA())</f>
        <v>1.3741927125581199E-2</v>
      </c>
      <c r="O3378" s="44">
        <f>IFERROR(_xll.qlIndexFixing(ONIndex3M,I3378,TRUE,_xll.ohTrigger(RecalcTrigger,Trigger3M)),NA())</f>
        <v>1.408828032506193E-2</v>
      </c>
      <c r="P3378" s="44">
        <f>IFERROR(_xll.qlIndexFixing(ONIndex6M,I3378,TRUE,_xll.ohTrigger(RecalcTrigger,Trigger6M)),NA())</f>
        <v>1.449945293198418E-2</v>
      </c>
      <c r="Q3378" s="183">
        <f>IFERROR(_xll.qlIndexFixing(ONIndex1Y,I3378,TRUE,_xll.ohTrigger(RecalcTrigger,Trigger1Y)),NA())</f>
        <v>1.4335493479888939E-2</v>
      </c>
    </row>
    <row r="3379" spans="2:17" x14ac:dyDescent="0.2">
      <c r="B3379" s="39" t="s">
        <v>42</v>
      </c>
      <c r="D3379" s="42">
        <f>_xll.qlCalendarAdvance(Calendar,$D3378,B3379,"f",FALSE)</f>
        <v>63080</v>
      </c>
      <c r="E3379" s="177">
        <f>_xll.qlInterestRateIndexValueDate(IndexON,D3379)</f>
        <v>63080</v>
      </c>
      <c r="F3379" s="193">
        <f>IFERROR(_xll.qlIndexFixing(IndexON,D3379,TRUE,_xll.ohTrigger(RecalcTrigger,TriggerON)),NA())</f>
        <v>1.3712339236962023E-2</v>
      </c>
      <c r="H3379" s="42">
        <f>_xll.qlCalendarAdvance(Calendar,$H3378,B3379,"f",FALSE)</f>
        <v>63080</v>
      </c>
      <c r="I3379" s="177">
        <f>_xll.qlInterestRateIndexValueDate(Index1M,$H3379)</f>
        <v>63082</v>
      </c>
      <c r="J3379" s="182">
        <f>IFERROR(_xll.qlIndexFixing(Index1M,$H3379,TRUE,_xll.ohTrigger(RecalcTrigger,Trigger1M)),NA())</f>
        <v>1.3757375822058271E-2</v>
      </c>
      <c r="K3379" s="44">
        <f>IFERROR(_xll.qlIndexFixing(Index3M,H3379,TRUE,_xll.ohTrigger(RecalcTrigger,Trigger3M)),NA())</f>
        <v>1.4132677109733396E-2</v>
      </c>
      <c r="L3379" s="44">
        <f>IFERROR(_xll.qlIndexFixing(Index6M,$H3379,TRUE,_xll.ohTrigger(RecalcTrigger,Trigger6M)),NA())</f>
        <v>1.4580266494459022E-2</v>
      </c>
      <c r="M3379" s="183">
        <f>IFERROR(_xll.qlIndexFixing(Index1Y,$H3379,TRUE,_xll.ohTrigger(RecalcTrigger,Trigger1Y)),NA())</f>
        <v>1.4501817169514535E-2</v>
      </c>
      <c r="N3379" s="182">
        <f>IFERROR(_xll.qlIndexFixing(ONIndex1M,I3379,TRUE,_xll.ohTrigger(RecalcTrigger,Trigger1M)),NA())</f>
        <v>1.3744709749712314E-2</v>
      </c>
      <c r="O3379" s="44">
        <f>IFERROR(_xll.qlIndexFixing(ONIndex3M,I3379,TRUE,_xll.ohTrigger(RecalcTrigger,Trigger3M)),NA())</f>
        <v>1.4091189525142767E-2</v>
      </c>
      <c r="P3379" s="44">
        <f>IFERROR(_xll.qlIndexFixing(ONIndex6M,I3379,TRUE,_xll.ohTrigger(RecalcTrigger,Trigger6M)),NA())</f>
        <v>1.4501658289800545E-2</v>
      </c>
      <c r="Q3379" s="183">
        <f>IFERROR(_xll.qlIndexFixing(ONIndex1Y,I3379,TRUE,_xll.ohTrigger(RecalcTrigger,Trigger1Y)),NA())</f>
        <v>1.4338099635580193E-2</v>
      </c>
    </row>
    <row r="3380" spans="2:17" x14ac:dyDescent="0.2">
      <c r="B3380" s="39" t="s">
        <v>42</v>
      </c>
      <c r="D3380" s="42">
        <f>_xll.qlCalendarAdvance(Calendar,$D3379,B3380,"f",FALSE)</f>
        <v>63087</v>
      </c>
      <c r="E3380" s="177">
        <f>_xll.qlInterestRateIndexValueDate(IndexON,D3380)</f>
        <v>63087</v>
      </c>
      <c r="F3380" s="193">
        <f>IFERROR(_xll.qlIndexFixing(IndexON,D3380,TRUE,_xll.ohTrigger(RecalcTrigger,TriggerON)),NA())</f>
        <v>1.3714503566317759E-2</v>
      </c>
      <c r="H3380" s="42">
        <f>_xll.qlCalendarAdvance(Calendar,$H3379,B3380,"f",FALSE)</f>
        <v>63087</v>
      </c>
      <c r="I3380" s="177">
        <f>_xll.qlInterestRateIndexValueDate(Index1M,$H3380)</f>
        <v>63089</v>
      </c>
      <c r="J3380" s="182">
        <f>IFERROR(_xll.qlIndexFixing(Index1M,$H3380,TRUE,_xll.ohTrigger(RecalcTrigger,Trigger1M)),NA())</f>
        <v>1.3760120136723786E-2</v>
      </c>
      <c r="K3380" s="44">
        <f>IFERROR(_xll.qlIndexFixing(Index3M,H3380,TRUE,_xll.ohTrigger(RecalcTrigger,Trigger3M)),NA())</f>
        <v>1.4135479750211771E-2</v>
      </c>
      <c r="L3380" s="44">
        <f>IFERROR(_xll.qlIndexFixing(Index6M,$H3380,TRUE,_xll.ohTrigger(RecalcTrigger,Trigger6M)),NA())</f>
        <v>1.4582319267776981E-2</v>
      </c>
      <c r="M3380" s="183">
        <f>IFERROR(_xll.qlIndexFixing(Index1Y,$H3380,TRUE,_xll.ohTrigger(RecalcTrigger,Trigger1Y)),NA())</f>
        <v>1.4503990108860361E-2</v>
      </c>
      <c r="N3380" s="182">
        <f>IFERROR(_xll.qlIndexFixing(ONIndex1M,I3380,TRUE,_xll.ohTrigger(RecalcTrigger,Trigger1M)),NA())</f>
        <v>1.3747476678478421E-2</v>
      </c>
      <c r="O3380" s="44">
        <f>IFERROR(_xll.qlIndexFixing(ONIndex3M,I3380,TRUE,_xll.ohTrigger(RecalcTrigger,Trigger3M)),NA())</f>
        <v>1.4094081852640272E-2</v>
      </c>
      <c r="P3380" s="44">
        <f>IFERROR(_xll.qlIndexFixing(ONIndex6M,I3380,TRUE,_xll.ohTrigger(RecalcTrigger,Trigger6M)),NA())</f>
        <v>1.4503851208287344E-2</v>
      </c>
      <c r="Q3380" s="183">
        <f>IFERROR(_xll.qlIndexFixing(ONIndex1Y,I3380,TRUE,_xll.ohTrigger(RecalcTrigger,Trigger1Y)),NA())</f>
        <v>1.4340688676242053E-2</v>
      </c>
    </row>
    <row r="3381" spans="2:17" x14ac:dyDescent="0.2">
      <c r="B3381" s="39" t="s">
        <v>42</v>
      </c>
      <c r="D3381" s="42">
        <f>_xll.qlCalendarAdvance(Calendar,$D3380,B3381,"f",FALSE)</f>
        <v>63094</v>
      </c>
      <c r="E3381" s="177">
        <f>_xll.qlInterestRateIndexValueDate(IndexON,D3381)</f>
        <v>63094</v>
      </c>
      <c r="F3381" s="193">
        <f>IFERROR(_xll.qlIndexFixing(IndexON,D3381,TRUE,_xll.ohTrigger(RecalcTrigger,TriggerON)),NA())</f>
        <v>1.3716655675048983E-2</v>
      </c>
      <c r="H3381" s="42">
        <f>_xll.qlCalendarAdvance(Calendar,$H3380,B3381,"f",FALSE)</f>
        <v>63094</v>
      </c>
      <c r="I3381" s="177">
        <f>_xll.qlInterestRateIndexValueDate(Index1M,$H3381)</f>
        <v>63096</v>
      </c>
      <c r="J3381" s="182">
        <f>IFERROR(_xll.qlIndexFixing(Index1M,$H3381,TRUE,_xll.ohTrigger(RecalcTrigger,Trigger1M)),NA())</f>
        <v>1.3762848671674266E-2</v>
      </c>
      <c r="K3381" s="44">
        <f>IFERROR(_xll.qlIndexFixing(Index3M,H3381,TRUE,_xll.ohTrigger(RecalcTrigger,Trigger3M)),NA())</f>
        <v>1.4138265275063429E-2</v>
      </c>
      <c r="L3381" s="44">
        <f>IFERROR(_xll.qlIndexFixing(Index6M,$H3381,TRUE,_xll.ohTrigger(RecalcTrigger,Trigger6M)),NA())</f>
        <v>1.4584359247068768E-2</v>
      </c>
      <c r="M3381" s="183">
        <f>IFERROR(_xll.qlIndexFixing(Index1Y,$H3381,TRUE,_xll.ohTrigger(RecalcTrigger,Trigger1Y)),NA())</f>
        <v>1.4506144953163573E-2</v>
      </c>
      <c r="N3381" s="182">
        <f>IFERROR(_xll.qlIndexFixing(ONIndex1M,I3381,TRUE,_xll.ohTrigger(RecalcTrigger,Trigger1M)),NA())</f>
        <v>1.3750227886619726E-2</v>
      </c>
      <c r="O3381" s="44">
        <f>IFERROR(_xll.qlIndexFixing(ONIndex3M,I3381,TRUE,_xll.ohTrigger(RecalcTrigger,Trigger3M)),NA())</f>
        <v>1.4096957281015676E-2</v>
      </c>
      <c r="P3381" s="44">
        <f>IFERROR(_xll.qlIndexFixing(ONIndex6M,I3381,TRUE,_xll.ohTrigger(RecalcTrigger,Trigger6M)),NA())</f>
        <v>1.4506031667460562E-2</v>
      </c>
      <c r="Q3381" s="183">
        <f>IFERROR(_xll.qlIndexFixing(ONIndex1Y,I3381,TRUE,_xll.ohTrigger(RecalcTrigger,Trigger1Y)),NA())</f>
        <v>1.4343260574296579E-2</v>
      </c>
    </row>
    <row r="3382" spans="2:17" x14ac:dyDescent="0.2">
      <c r="B3382" s="39" t="s">
        <v>42</v>
      </c>
      <c r="D3382" s="42">
        <f>_xll.qlCalendarAdvance(Calendar,$D3381,B3382,"f",FALSE)</f>
        <v>63101</v>
      </c>
      <c r="E3382" s="177">
        <f>_xll.qlInterestRateIndexValueDate(IndexON,D3382)</f>
        <v>63101</v>
      </c>
      <c r="F3382" s="193">
        <f>IFERROR(_xll.qlIndexFixing(IndexON,D3382,TRUE,_xll.ohTrigger(RecalcTrigger,TriggerON)),NA())</f>
        <v>1.3718795543491424E-2</v>
      </c>
      <c r="H3382" s="42">
        <f>_xll.qlCalendarAdvance(Calendar,$H3381,B3382,"f",FALSE)</f>
        <v>63101</v>
      </c>
      <c r="I3382" s="177">
        <f>_xll.qlInterestRateIndexValueDate(Index1M,$H3382)</f>
        <v>63103</v>
      </c>
      <c r="J3382" s="182">
        <f>IFERROR(_xll.qlIndexFixing(Index1M,$H3382,TRUE,_xll.ohTrigger(RecalcTrigger,Trigger1M)),NA())</f>
        <v>1.3765561401779813E-2</v>
      </c>
      <c r="K3382" s="44">
        <f>IFERROR(_xll.qlIndexFixing(Index3M,H3382,TRUE,_xll.ohTrigger(RecalcTrigger,Trigger3M)),NA())</f>
        <v>1.4141505485053505E-2</v>
      </c>
      <c r="L3382" s="44">
        <f>IFERROR(_xll.qlIndexFixing(Index6M,$H3382,TRUE,_xll.ohTrigger(RecalcTrigger,Trigger6M)),NA())</f>
        <v>1.4586821549876649E-2</v>
      </c>
      <c r="M3382" s="183">
        <f>IFERROR(_xll.qlIndexFixing(Index1Y,$H3382,TRUE,_xll.ohTrigger(RecalcTrigger,Trigger1Y)),NA())</f>
        <v>1.4508281674547947E-2</v>
      </c>
      <c r="N3382" s="182">
        <f>IFERROR(_xll.qlIndexFixing(ONIndex1M,I3382,TRUE,_xll.ohTrigger(RecalcTrigger,Trigger1M)),NA())</f>
        <v>1.3752963349435987E-2</v>
      </c>
      <c r="O3382" s="44">
        <f>IFERROR(_xll.qlIndexFixing(ONIndex3M,I3382,TRUE,_xll.ohTrigger(RecalcTrigger,Trigger3M)),NA())</f>
        <v>1.4099815783010783E-2</v>
      </c>
      <c r="P3382" s="44">
        <f>IFERROR(_xll.qlIndexFixing(ONIndex6M,I3382,TRUE,_xll.ohTrigger(RecalcTrigger,Trigger6M)),NA())</f>
        <v>1.4508199647575992E-2</v>
      </c>
      <c r="Q3382" s="183">
        <f>IFERROR(_xll.qlIndexFixing(ONIndex1Y,I3382,TRUE,_xll.ohTrigger(RecalcTrigger,Trigger1Y)),NA())</f>
        <v>1.4345815302725384E-2</v>
      </c>
    </row>
    <row r="3383" spans="2:17" x14ac:dyDescent="0.2">
      <c r="B3383" s="39" t="s">
        <v>42</v>
      </c>
      <c r="D3383" s="42">
        <f>_xll.qlCalendarAdvance(Calendar,$D3382,B3383,"f",FALSE)</f>
        <v>63108</v>
      </c>
      <c r="E3383" s="177">
        <f>_xll.qlInterestRateIndexValueDate(IndexON,D3383)</f>
        <v>63108</v>
      </c>
      <c r="F3383" s="193">
        <f>IFERROR(_xll.qlIndexFixing(IndexON,D3383,TRUE,_xll.ohTrigger(RecalcTrigger,TriggerON)),NA())</f>
        <v>1.3720923152220621E-2</v>
      </c>
      <c r="H3383" s="42">
        <f>_xll.qlCalendarAdvance(Calendar,$H3382,B3383,"f",FALSE)</f>
        <v>63108</v>
      </c>
      <c r="I3383" s="177">
        <f>_xll.qlInterestRateIndexValueDate(Index1M,$H3383)</f>
        <v>63110</v>
      </c>
      <c r="J3383" s="182">
        <f>IFERROR(_xll.qlIndexFixing(Index1M,$H3383,TRUE,_xll.ohTrigger(RecalcTrigger,Trigger1M)),NA())</f>
        <v>1.3768258301908032E-2</v>
      </c>
      <c r="K3383" s="44">
        <f>IFERROR(_xll.qlIndexFixing(Index3M,H3383,TRUE,_xll.ohTrigger(RecalcTrigger,Trigger3M)),NA())</f>
        <v>1.4144255573526103E-2</v>
      </c>
      <c r="L3383" s="44">
        <f>IFERROR(_xll.qlIndexFixing(Index6M,$H3383,TRUE,_xll.ohTrigger(RecalcTrigger,Trigger6M)),NA())</f>
        <v>1.4588835038519718E-2</v>
      </c>
      <c r="M3383" s="183">
        <f>IFERROR(_xll.qlIndexFixing(Index1Y,$H3383,TRUE,_xll.ohTrigger(RecalcTrigger,Trigger1Y)),NA())</f>
        <v>1.4510400245138578E-2</v>
      </c>
      <c r="N3383" s="182">
        <f>IFERROR(_xll.qlIndexFixing(ONIndex1M,I3383,TRUE,_xll.ohTrigger(RecalcTrigger,Trigger1M)),NA())</f>
        <v>1.3755683041427602E-2</v>
      </c>
      <c r="O3383" s="44">
        <f>IFERROR(_xll.qlIndexFixing(ONIndex3M,I3383,TRUE,_xll.ohTrigger(RecalcTrigger,Trigger3M)),NA())</f>
        <v>1.4102657331767077E-2</v>
      </c>
      <c r="P3383" s="44">
        <f>IFERROR(_xll.qlIndexFixing(ONIndex6M,I3383,TRUE,_xll.ohTrigger(RecalcTrigger,Trigger6M)),NA())</f>
        <v>1.4510355128649621E-2</v>
      </c>
      <c r="Q3383" s="183">
        <f>IFERROR(_xll.qlIndexFixing(ONIndex1Y,I3383,TRUE,_xll.ohTrigger(RecalcTrigger,Trigger1Y)),NA())</f>
        <v>1.4348352833870592E-2</v>
      </c>
    </row>
    <row r="3384" spans="2:17" x14ac:dyDescent="0.2">
      <c r="B3384" s="39" t="s">
        <v>42</v>
      </c>
      <c r="D3384" s="42">
        <f>_xll.qlCalendarAdvance(Calendar,$D3383,B3384,"f",FALSE)</f>
        <v>63115</v>
      </c>
      <c r="E3384" s="177">
        <f>_xll.qlInterestRateIndexValueDate(IndexON,D3384)</f>
        <v>63115</v>
      </c>
      <c r="F3384" s="193">
        <f>IFERROR(_xll.qlIndexFixing(IndexON,D3384,TRUE,_xll.ohTrigger(RecalcTrigger,TriggerON)),NA())</f>
        <v>1.3723038481732175E-2</v>
      </c>
      <c r="H3384" s="42">
        <f>_xll.qlCalendarAdvance(Calendar,$H3383,B3384,"f",FALSE)</f>
        <v>63115</v>
      </c>
      <c r="I3384" s="177">
        <f>_xll.qlInterestRateIndexValueDate(Index1M,$H3384)</f>
        <v>63117</v>
      </c>
      <c r="J3384" s="182">
        <f>IFERROR(_xll.qlIndexFixing(Index1M,$H3384,TRUE,_xll.ohTrigger(RecalcTrigger,Trigger1M)),NA())</f>
        <v>1.3770939346936517E-2</v>
      </c>
      <c r="K3384" s="44">
        <f>IFERROR(_xll.qlIndexFixing(Index3M,H3384,TRUE,_xll.ohTrigger(RecalcTrigger,Trigger3M)),NA())</f>
        <v>1.4146988462482978E-2</v>
      </c>
      <c r="L3384" s="44">
        <f>IFERROR(_xll.qlIndexFixing(Index6M,$H3384,TRUE,_xll.ohTrigger(RecalcTrigger,Trigger6M)),NA())</f>
        <v>1.4590835670992152E-2</v>
      </c>
      <c r="M3384" s="183">
        <f>IFERROR(_xll.qlIndexFixing(Index1Y,$H3384,TRUE,_xll.ohTrigger(RecalcTrigger,Trigger1Y)),NA())</f>
        <v>1.4512500637061431E-2</v>
      </c>
      <c r="N3384" s="182">
        <f>IFERROR(_xll.qlIndexFixing(ONIndex1M,I3384,TRUE,_xll.ohTrigger(RecalcTrigger,Trigger1M)),NA())</f>
        <v>1.3758386937734457E-2</v>
      </c>
      <c r="O3384" s="44">
        <f>IFERROR(_xll.qlIndexFixing(ONIndex3M,I3384,TRUE,_xll.ohTrigger(RecalcTrigger,Trigger3M)),NA())</f>
        <v>1.410548190026617E-2</v>
      </c>
      <c r="P3384" s="44">
        <f>IFERROR(_xll.qlIndexFixing(ONIndex6M,I3384,TRUE,_xll.ohTrigger(RecalcTrigger,Trigger6M)),NA())</f>
        <v>1.4512498091097115E-2</v>
      </c>
      <c r="Q3384" s="183">
        <f>IFERROR(_xll.qlIndexFixing(ONIndex1Y,I3384,TRUE,_xll.ohTrigger(RecalcTrigger,Trigger1Y)),NA())</f>
        <v>1.4350873140474008E-2</v>
      </c>
    </row>
    <row r="3385" spans="2:17" x14ac:dyDescent="0.2">
      <c r="B3385" s="39" t="s">
        <v>42</v>
      </c>
      <c r="D3385" s="42">
        <f>_xll.qlCalendarAdvance(Calendar,$D3384,B3385,"f",FALSE)</f>
        <v>63122</v>
      </c>
      <c r="E3385" s="177">
        <f>_xll.qlInterestRateIndexValueDate(IndexON,D3385)</f>
        <v>63122</v>
      </c>
      <c r="F3385" s="193">
        <f>IFERROR(_xll.qlIndexFixing(IndexON,D3385,TRUE,_xll.ohTrigger(RecalcTrigger,TriggerON)),NA())</f>
        <v>1.3725141512441752E-2</v>
      </c>
      <c r="H3385" s="42">
        <f>_xll.qlCalendarAdvance(Calendar,$H3384,B3385,"f",FALSE)</f>
        <v>63122</v>
      </c>
      <c r="I3385" s="177">
        <f>_xll.qlInterestRateIndexValueDate(Index1M,$H3385)</f>
        <v>63124</v>
      </c>
      <c r="J3385" s="182">
        <f>IFERROR(_xll.qlIndexFixing(Index1M,$H3385,TRUE,_xll.ohTrigger(RecalcTrigger,Trigger1M)),NA())</f>
        <v>1.3773604511727877E-2</v>
      </c>
      <c r="K3385" s="44">
        <f>IFERROR(_xll.qlIndexFixing(Index3M,H3385,TRUE,_xll.ohTrigger(RecalcTrigger,Trigger3M)),NA())</f>
        <v>1.4149704124820592E-2</v>
      </c>
      <c r="L3385" s="44">
        <f>IFERROR(_xll.qlIndexFixing(Index6M,$H3385,TRUE,_xll.ohTrigger(RecalcTrigger,Trigger6M)),NA())</f>
        <v>1.459282342722561E-2</v>
      </c>
      <c r="M3385" s="183">
        <f>IFERROR(_xll.qlIndexFixing(Index1Y,$H3385,TRUE,_xll.ohTrigger(RecalcTrigger,Trigger1Y)),NA())</f>
        <v>1.4514582822442695E-2</v>
      </c>
      <c r="N3385" s="182">
        <f>IFERROR(_xll.qlIndexFixing(ONIndex1M,I3385,TRUE,_xll.ohTrigger(RecalcTrigger,Trigger1M)),NA())</f>
        <v>1.376107501325663E-2</v>
      </c>
      <c r="O3385" s="44">
        <f>IFERROR(_xll.qlIndexFixing(ONIndex3M,I3385,TRUE,_xll.ohTrigger(RecalcTrigger,Trigger3M)),NA())</f>
        <v>1.4108289461569612E-2</v>
      </c>
      <c r="P3385" s="44">
        <f>IFERROR(_xll.qlIndexFixing(ONIndex6M,I3385,TRUE,_xll.ohTrigger(RecalcTrigger,Trigger6M)),NA())</f>
        <v>1.4514628514614714E-2</v>
      </c>
      <c r="Q3385" s="183">
        <f>IFERROR(_xll.qlIndexFixing(ONIndex1Y,I3385,TRUE,_xll.ohTrigger(RecalcTrigger,Trigger1Y)),NA())</f>
        <v>1.435337619535737E-2</v>
      </c>
    </row>
    <row r="3386" spans="2:17" x14ac:dyDescent="0.2">
      <c r="B3386" s="39" t="s">
        <v>42</v>
      </c>
      <c r="D3386" s="42">
        <f>_xll.qlCalendarAdvance(Calendar,$D3385,B3386,"f",FALSE)</f>
        <v>63129</v>
      </c>
      <c r="E3386" s="177">
        <f>_xll.qlInterestRateIndexValueDate(IndexON,D3386)</f>
        <v>63129</v>
      </c>
      <c r="F3386" s="193">
        <f>IFERROR(_xll.qlIndexFixing(IndexON,D3386,TRUE,_xll.ohTrigger(RecalcTrigger,TriggerON)),NA())</f>
        <v>1.3727232224765018E-2</v>
      </c>
      <c r="H3386" s="42">
        <f>_xll.qlCalendarAdvance(Calendar,$H3385,B3386,"f",FALSE)</f>
        <v>63129</v>
      </c>
      <c r="I3386" s="177">
        <f>_xll.qlInterestRateIndexValueDate(Index1M,$H3386)</f>
        <v>63131</v>
      </c>
      <c r="J3386" s="182">
        <f>IFERROR(_xll.qlIndexFixing(Index1M,$H3386,TRUE,_xll.ohTrigger(RecalcTrigger,Trigger1M)),NA())</f>
        <v>1.3776253771159708E-2</v>
      </c>
      <c r="K3386" s="44">
        <f>IFERROR(_xll.qlIndexFixing(Index3M,H3386,TRUE,_xll.ohTrigger(RecalcTrigger,Trigger3M)),NA())</f>
        <v>1.4152402533434538E-2</v>
      </c>
      <c r="L3386" s="44">
        <f>IFERROR(_xll.qlIndexFixing(Index6M,$H3386,TRUE,_xll.ohTrigger(RecalcTrigger,Trigger6M)),NA())</f>
        <v>1.4594366530756454E-2</v>
      </c>
      <c r="M3386" s="183">
        <f>IFERROR(_xll.qlIndexFixing(Index1Y,$H3386,TRUE,_xll.ohTrigger(RecalcTrigger,Trigger1Y)),NA())</f>
        <v>1.4516646773409433E-2</v>
      </c>
      <c r="N3386" s="182">
        <f>IFERROR(_xll.qlIndexFixing(ONIndex1M,I3386,TRUE,_xll.ohTrigger(RecalcTrigger,Trigger1M)),NA())</f>
        <v>1.3763747242814262E-2</v>
      </c>
      <c r="O3386" s="44">
        <f>IFERROR(_xll.qlIndexFixing(ONIndex3M,I3386,TRUE,_xll.ohTrigger(RecalcTrigger,Trigger3M)),NA())</f>
        <v>1.411107998873895E-2</v>
      </c>
      <c r="P3386" s="44">
        <f>IFERROR(_xll.qlIndexFixing(ONIndex6M,I3386,TRUE,_xll.ohTrigger(RecalcTrigger,Trigger6M)),NA())</f>
        <v>1.4516746379618084E-2</v>
      </c>
      <c r="Q3386" s="183">
        <f>IFERROR(_xll.qlIndexFixing(ONIndex1Y,I3386,TRUE,_xll.ohTrigger(RecalcTrigger,Trigger1Y)),NA())</f>
        <v>1.435586197094274E-2</v>
      </c>
    </row>
    <row r="3387" spans="2:17" x14ac:dyDescent="0.2">
      <c r="B3387" s="39" t="s">
        <v>42</v>
      </c>
      <c r="D3387" s="42">
        <f>_xll.qlCalendarAdvance(Calendar,$D3386,B3387,"f",FALSE)</f>
        <v>63136</v>
      </c>
      <c r="E3387" s="177">
        <f>_xll.qlInterestRateIndexValueDate(IndexON,D3387)</f>
        <v>63136</v>
      </c>
      <c r="F3387" s="193">
        <f>IFERROR(_xll.qlIndexFixing(IndexON,D3387,TRUE,_xll.ohTrigger(RecalcTrigger,TriggerON)),NA())</f>
        <v>1.3729310599357447E-2</v>
      </c>
      <c r="H3387" s="42">
        <f>_xll.qlCalendarAdvance(Calendar,$H3386,B3387,"f",FALSE)</f>
        <v>63136</v>
      </c>
      <c r="I3387" s="177">
        <f>_xll.qlInterestRateIndexValueDate(Index1M,$H3387)</f>
        <v>63138</v>
      </c>
      <c r="J3387" s="182">
        <f>IFERROR(_xll.qlIndexFixing(Index1M,$H3387,TRUE,_xll.ohTrigger(RecalcTrigger,Trigger1M)),NA())</f>
        <v>1.3778887100099613E-2</v>
      </c>
      <c r="K3387" s="44">
        <f>IFERROR(_xll.qlIndexFixing(Index3M,H3387,TRUE,_xll.ohTrigger(RecalcTrigger,Trigger3M)),NA())</f>
        <v>1.4155083661227362E-2</v>
      </c>
      <c r="L3387" s="44">
        <f>IFERROR(_xll.qlIndexFixing(Index6M,$H3387,TRUE,_xll.ohTrigger(RecalcTrigger,Trigger6M)),NA())</f>
        <v>1.459632932446921E-2</v>
      </c>
      <c r="M3387" s="183">
        <f>IFERROR(_xll.qlIndexFixing(Index1Y,$H3387,TRUE,_xll.ohTrigger(RecalcTrigger,Trigger1Y)),NA())</f>
        <v>1.4518692462090022E-2</v>
      </c>
      <c r="N3387" s="182">
        <f>IFERROR(_xll.qlIndexFixing(ONIndex1M,I3387,TRUE,_xll.ohTrigger(RecalcTrigger,Trigger1M)),NA())</f>
        <v>1.3766403601467303E-2</v>
      </c>
      <c r="O3387" s="44">
        <f>IFERROR(_xll.qlIndexFixing(ONIndex3M,I3387,TRUE,_xll.ohTrigger(RecalcTrigger,Trigger3M)),NA())</f>
        <v>1.4113853454835734E-2</v>
      </c>
      <c r="P3387" s="44">
        <f>IFERROR(_xll.qlIndexFixing(ONIndex6M,I3387,TRUE,_xll.ohTrigger(RecalcTrigger,Trigger6M)),NA())</f>
        <v>1.4518851666043275E-2</v>
      </c>
      <c r="Q3387" s="183">
        <f>IFERROR(_xll.qlIndexFixing(ONIndex1Y,I3387,TRUE,_xll.ohTrigger(RecalcTrigger,Trigger1Y)),NA())</f>
        <v>1.4358330439891986E-2</v>
      </c>
    </row>
    <row r="3388" spans="2:17" x14ac:dyDescent="0.2">
      <c r="B3388" s="39" t="s">
        <v>42</v>
      </c>
      <c r="D3388" s="42">
        <f>_xll.qlCalendarAdvance(Calendar,$D3387,B3388,"f",FALSE)</f>
        <v>63143</v>
      </c>
      <c r="E3388" s="177">
        <f>_xll.qlInterestRateIndexValueDate(IndexON,D3388)</f>
        <v>63143</v>
      </c>
      <c r="F3388" s="193">
        <f>IFERROR(_xll.qlIndexFixing(IndexON,D3388,TRUE,_xll.ohTrigger(RecalcTrigger,TriggerON)),NA())</f>
        <v>1.3731376616474833E-2</v>
      </c>
      <c r="H3388" s="42">
        <f>_xll.qlCalendarAdvance(Calendar,$H3387,B3388,"f",FALSE)</f>
        <v>63143</v>
      </c>
      <c r="I3388" s="177">
        <f>_xll.qlInterestRateIndexValueDate(Index1M,$H3388)</f>
        <v>63145</v>
      </c>
      <c r="J3388" s="182">
        <f>IFERROR(_xll.qlIndexFixing(Index1M,$H3388,TRUE,_xll.ohTrigger(RecalcTrigger,Trigger1M)),NA())</f>
        <v>1.3781504473420192E-2</v>
      </c>
      <c r="K3388" s="44">
        <f>IFERROR(_xll.qlIndexFixing(Index3M,H3388,TRUE,_xll.ohTrigger(RecalcTrigger,Trigger3M)),NA())</f>
        <v>1.4157747481095528E-2</v>
      </c>
      <c r="L3388" s="44">
        <f>IFERROR(_xll.qlIndexFixing(Index6M,$H3388,TRUE,_xll.ohTrigger(RecalcTrigger,Trigger6M)),NA())</f>
        <v>1.4598279183685618E-2</v>
      </c>
      <c r="M3388" s="183">
        <f>IFERROR(_xll.qlIndexFixing(Index1Y,$H3388,TRUE,_xll.ohTrigger(RecalcTrigger,Trigger1Y)),NA())</f>
        <v>1.4520719860613058E-2</v>
      </c>
      <c r="N3388" s="182">
        <f>IFERROR(_xll.qlIndexFixing(ONIndex1M,I3388,TRUE,_xll.ohTrigger(RecalcTrigger,Trigger1M)),NA())</f>
        <v>1.3769044063876024E-2</v>
      </c>
      <c r="O3388" s="44">
        <f>IFERROR(_xll.qlIndexFixing(ONIndex3M,I3388,TRUE,_xll.ohTrigger(RecalcTrigger,Trigger3M)),NA())</f>
        <v>1.4116609832601767E-2</v>
      </c>
      <c r="P3388" s="44">
        <f>IFERROR(_xll.qlIndexFixing(ONIndex6M,I3388,TRUE,_xll.ohTrigger(RecalcTrigger,Trigger6M)),NA())</f>
        <v>1.4520944354146081E-2</v>
      </c>
      <c r="Q3388" s="183">
        <f>IFERROR(_xll.qlIndexFixing(ONIndex1Y,I3388,TRUE,_xll.ohTrigger(RecalcTrigger,Trigger1Y)),NA())</f>
        <v>1.4360781574866976E-2</v>
      </c>
    </row>
    <row r="3389" spans="2:17" x14ac:dyDescent="0.2">
      <c r="B3389" s="39" t="s">
        <v>42</v>
      </c>
      <c r="D3389" s="42">
        <f>_xll.qlCalendarAdvance(Calendar,$D3388,B3389,"f",FALSE)</f>
        <v>63150</v>
      </c>
      <c r="E3389" s="177">
        <f>_xll.qlInterestRateIndexValueDate(IndexON,D3389)</f>
        <v>63150</v>
      </c>
      <c r="F3389" s="193">
        <f>IFERROR(_xll.qlIndexFixing(IndexON,D3389,TRUE,_xll.ohTrigger(RecalcTrigger,TriggerON)),NA())</f>
        <v>1.373343025677265E-2</v>
      </c>
      <c r="H3389" s="42">
        <f>_xll.qlCalendarAdvance(Calendar,$H3388,B3389,"f",FALSE)</f>
        <v>63150</v>
      </c>
      <c r="I3389" s="177">
        <f>_xll.qlInterestRateIndexValueDate(Index1M,$H3389)</f>
        <v>63152</v>
      </c>
      <c r="J3389" s="182">
        <f>IFERROR(_xll.qlIndexFixing(Index1M,$H3389,TRUE,_xll.ohTrigger(RecalcTrigger,Trigger1M)),NA())</f>
        <v>1.3784553976539307E-2</v>
      </c>
      <c r="K3389" s="44">
        <f>IFERROR(_xll.qlIndexFixing(Index3M,H3389,TRUE,_xll.ohTrigger(RecalcTrigger,Trigger3M)),NA())</f>
        <v>1.4160393965938104E-2</v>
      </c>
      <c r="L3389" s="44">
        <f>IFERROR(_xll.qlIndexFixing(Index6M,$H3389,TRUE,_xll.ohTrigger(RecalcTrigger,Trigger6M)),NA())</f>
        <v>1.4600216088337312E-2</v>
      </c>
      <c r="M3389" s="183">
        <f>IFERROR(_xll.qlIndexFixing(Index1Y,$H3389,TRUE,_xll.ohTrigger(RecalcTrigger,Trigger1Y)),NA())</f>
        <v>1.4522728941107357E-2</v>
      </c>
      <c r="N3389" s="182">
        <f>IFERROR(_xll.qlIndexFixing(ONIndex1M,I3389,TRUE,_xll.ohTrigger(RecalcTrigger,Trigger1M)),NA())</f>
        <v>1.3771668605180309E-2</v>
      </c>
      <c r="O3389" s="44">
        <f>IFERROR(_xll.qlIndexFixing(ONIndex3M,I3389,TRUE,_xll.ohTrigger(RecalcTrigger,Trigger3M)),NA())</f>
        <v>1.4119349095338407E-2</v>
      </c>
      <c r="P3389" s="44">
        <f>IFERROR(_xll.qlIndexFixing(ONIndex6M,I3389,TRUE,_xll.ohTrigger(RecalcTrigger,Trigger6M)),NA())</f>
        <v>1.4523024423942488E-2</v>
      </c>
      <c r="Q3389" s="183">
        <f>IFERROR(_xll.qlIndexFixing(ONIndex1Y,I3389,TRUE,_xll.ohTrigger(RecalcTrigger,Trigger1Y)),NA())</f>
        <v>1.4363215348609515E-2</v>
      </c>
    </row>
    <row r="3390" spans="2:17" x14ac:dyDescent="0.2">
      <c r="B3390" s="39" t="s">
        <v>42</v>
      </c>
      <c r="D3390" s="42">
        <f>_xll.qlCalendarAdvance(Calendar,$D3389,B3390,"f",FALSE)</f>
        <v>63157</v>
      </c>
      <c r="E3390" s="177">
        <f>_xll.qlInterestRateIndexValueDate(IndexON,D3390)</f>
        <v>63157</v>
      </c>
      <c r="F3390" s="193">
        <f>IFERROR(_xll.qlIndexFixing(IndexON,D3390,TRUE,_xll.ohTrigger(RecalcTrigger,TriggerON)),NA())</f>
        <v>1.3735471500586627E-2</v>
      </c>
      <c r="H3390" s="42">
        <f>_xll.qlCalendarAdvance(Calendar,$H3389,B3390,"f",FALSE)</f>
        <v>63157</v>
      </c>
      <c r="I3390" s="177">
        <f>_xll.qlInterestRateIndexValueDate(Index1M,$H3390)</f>
        <v>63159</v>
      </c>
      <c r="J3390" s="182">
        <f>IFERROR(_xll.qlIndexFixing(Index1M,$H3390,TRUE,_xll.ohTrigger(RecalcTrigger,Trigger1M)),NA())</f>
        <v>1.3786691252673788E-2</v>
      </c>
      <c r="K3390" s="44">
        <f>IFERROR(_xll.qlIndexFixing(Index3M,H3390,TRUE,_xll.ohTrigger(RecalcTrigger,Trigger3M)),NA())</f>
        <v>1.4162097462190104E-2</v>
      </c>
      <c r="L3390" s="44">
        <f>IFERROR(_xll.qlIndexFixing(Index6M,$H3390,TRUE,_xll.ohTrigger(RecalcTrigger,Trigger6M)),NA())</f>
        <v>1.460256836242857E-2</v>
      </c>
      <c r="M3390" s="183">
        <f>IFERROR(_xll.qlIndexFixing(Index1Y,$H3390,TRUE,_xll.ohTrigger(RecalcTrigger,Trigger1Y)),NA())</f>
        <v>1.4524719675704579E-2</v>
      </c>
      <c r="N3390" s="182">
        <f>IFERROR(_xll.qlIndexFixing(ONIndex1M,I3390,TRUE,_xll.ohTrigger(RecalcTrigger,Trigger1M)),NA())</f>
        <v>1.3774277200280238E-2</v>
      </c>
      <c r="O3390" s="44">
        <f>IFERROR(_xll.qlIndexFixing(ONIndex3M,I3390,TRUE,_xll.ohTrigger(RecalcTrigger,Trigger3M)),NA())</f>
        <v>1.4122071216187138E-2</v>
      </c>
      <c r="P3390" s="44">
        <f>IFERROR(_xll.qlIndexFixing(ONIndex6M,I3390,TRUE,_xll.ohTrigger(RecalcTrigger,Trigger6M)),NA())</f>
        <v>1.4525091855688288E-2</v>
      </c>
      <c r="Q3390" s="183">
        <f>IFERROR(_xll.qlIndexFixing(ONIndex1Y,I3390,TRUE,_xll.ohTrigger(RecalcTrigger,Trigger1Y)),NA())</f>
        <v>1.4365631733701534E-2</v>
      </c>
    </row>
    <row r="3391" spans="2:17" x14ac:dyDescent="0.2">
      <c r="B3391" s="39" t="s">
        <v>42</v>
      </c>
      <c r="D3391" s="42">
        <f>_xll.qlCalendarAdvance(Calendar,$D3390,B3391,"f",FALSE)</f>
        <v>63164</v>
      </c>
      <c r="E3391" s="177">
        <f>_xll.qlInterestRateIndexValueDate(IndexON,D3391)</f>
        <v>63164</v>
      </c>
      <c r="F3391" s="193">
        <f>IFERROR(_xll.qlIndexFixing(IndexON,D3391,TRUE,_xll.ohTrigger(RecalcTrigger,TriggerON)),NA())</f>
        <v>1.3737500328572239E-2</v>
      </c>
      <c r="H3391" s="42">
        <f>_xll.qlCalendarAdvance(Calendar,$H3390,B3391,"f",FALSE)</f>
        <v>63164</v>
      </c>
      <c r="I3391" s="177">
        <f>_xll.qlInterestRateIndexValueDate(Index1M,$H3391)</f>
        <v>63166</v>
      </c>
      <c r="J3391" s="182">
        <f>IFERROR(_xll.qlIndexFixing(Index1M,$H3391,TRUE,_xll.ohTrigger(RecalcTrigger,Trigger1M)),NA())</f>
        <v>1.3789260608354503E-2</v>
      </c>
      <c r="K3391" s="44">
        <f>IFERROR(_xll.qlIndexFixing(Index3M,H3391,TRUE,_xll.ohTrigger(RecalcTrigger,Trigger3M)),NA())</f>
        <v>1.4164711484561998E-2</v>
      </c>
      <c r="L3391" s="44">
        <f>IFERROR(_xll.qlIndexFixing(Index6M,$H3391,TRUE,_xll.ohTrigger(RecalcTrigger,Trigger6M)),NA())</f>
        <v>1.4604478439803078E-2</v>
      </c>
      <c r="M3391" s="183">
        <f>IFERROR(_xll.qlIndexFixing(Index1Y,$H3391,TRUE,_xll.ohTrigger(RecalcTrigger,Trigger1Y)),NA())</f>
        <v>1.4526692036534419E-2</v>
      </c>
      <c r="N3391" s="182">
        <f>IFERROR(_xll.qlIndexFixing(ONIndex1M,I3391,TRUE,_xll.ohTrigger(RecalcTrigger,Trigger1M)),NA())</f>
        <v>1.3776869823916016E-2</v>
      </c>
      <c r="O3391" s="44">
        <f>IFERROR(_xll.qlIndexFixing(ONIndex3M,I3391,TRUE,_xll.ohTrigger(RecalcTrigger,Trigger3M)),NA())</f>
        <v>1.4124776167889763E-2</v>
      </c>
      <c r="P3391" s="44">
        <f>IFERROR(_xll.qlIndexFixing(ONIndex6M,I3391,TRUE,_xll.ohTrigger(RecalcTrigger,Trigger6M)),NA())</f>
        <v>1.4527146629319532E-2</v>
      </c>
      <c r="Q3391" s="183">
        <f>IFERROR(_xll.qlIndexFixing(ONIndex1Y,I3391,TRUE,_xll.ohTrigger(RecalcTrigger,Trigger1Y)),NA())</f>
        <v>1.4368030702804901E-2</v>
      </c>
    </row>
    <row r="3392" spans="2:17" x14ac:dyDescent="0.2">
      <c r="B3392" s="39" t="s">
        <v>42</v>
      </c>
      <c r="D3392" s="42">
        <f>_xll.qlCalendarAdvance(Calendar,$D3391,B3392,"f",FALSE)</f>
        <v>63171</v>
      </c>
      <c r="E3392" s="177">
        <f>_xll.qlInterestRateIndexValueDate(IndexON,D3392)</f>
        <v>63171</v>
      </c>
      <c r="F3392" s="193">
        <f>IFERROR(_xll.qlIndexFixing(IndexON,D3392,TRUE,_xll.ohTrigger(RecalcTrigger,TriggerON)),NA())</f>
        <v>1.3739516720905343E-2</v>
      </c>
      <c r="H3392" s="42">
        <f>_xll.qlCalendarAdvance(Calendar,$H3391,B3392,"f",FALSE)</f>
        <v>63171</v>
      </c>
      <c r="I3392" s="177">
        <f>_xll.qlInterestRateIndexValueDate(Index1M,$H3392)</f>
        <v>63173</v>
      </c>
      <c r="J3392" s="182">
        <f>IFERROR(_xll.qlIndexFixing(Index1M,$H3392,TRUE,_xll.ohTrigger(RecalcTrigger,Trigger1M)),NA())</f>
        <v>1.37918139078963E-2</v>
      </c>
      <c r="K3392" s="44">
        <f>IFERROR(_xll.qlIndexFixing(Index3M,H3392,TRUE,_xll.ohTrigger(RecalcTrigger,Trigger3M)),NA())</f>
        <v>1.4167308095806241E-2</v>
      </c>
      <c r="L3392" s="44">
        <f>IFERROR(_xll.qlIndexFixing(Index6M,$H3392,TRUE,_xll.ohTrigger(RecalcTrigger,Trigger6M)),NA())</f>
        <v>1.4606375500466801E-2</v>
      </c>
      <c r="M3392" s="183">
        <f>IFERROR(_xll.qlIndexFixing(Index1Y,$H3392,TRUE,_xll.ohTrigger(RecalcTrigger,Trigger1Y)),NA())</f>
        <v>1.4528645995730068E-2</v>
      </c>
      <c r="N3392" s="182">
        <f>IFERROR(_xll.qlIndexFixing(ONIndex1M,I3392,TRUE,_xll.ohTrigger(RecalcTrigger,Trigger1M)),NA())</f>
        <v>1.3779446451227528E-2</v>
      </c>
      <c r="O3392" s="44">
        <f>IFERROR(_xll.qlIndexFixing(ONIndex3M,I3392,TRUE,_xll.ohTrigger(RecalcTrigger,Trigger3M)),NA())</f>
        <v>1.4127463923507833E-2</v>
      </c>
      <c r="P3392" s="44">
        <f>IFERROR(_xll.qlIndexFixing(ONIndex6M,I3392,TRUE,_xll.ohTrigger(RecalcTrigger,Trigger6M)),NA())</f>
        <v>1.4529188724932141E-2</v>
      </c>
      <c r="Q3392" s="183">
        <f>IFERROR(_xll.qlIndexFixing(ONIndex1Y,I3392,TRUE,_xll.ohTrigger(RecalcTrigger,Trigger1Y)),NA())</f>
        <v>1.4370412228421614E-2</v>
      </c>
    </row>
    <row r="3393" spans="2:17" x14ac:dyDescent="0.2">
      <c r="B3393" s="39" t="s">
        <v>42</v>
      </c>
      <c r="D3393" s="42">
        <f>_xll.qlCalendarAdvance(Calendar,$D3392,B3393,"f",FALSE)</f>
        <v>63178</v>
      </c>
      <c r="E3393" s="177">
        <f>_xll.qlInterestRateIndexValueDate(IndexON,D3393)</f>
        <v>63178</v>
      </c>
      <c r="F3393" s="193">
        <f>IFERROR(_xll.qlIndexFixing(IndexON,D3393,TRUE,_xll.ohTrigger(RecalcTrigger,TriggerON)),NA())</f>
        <v>1.3741520658321349E-2</v>
      </c>
      <c r="H3393" s="42">
        <f>_xll.qlCalendarAdvance(Calendar,$H3392,B3393,"f",FALSE)</f>
        <v>63178</v>
      </c>
      <c r="I3393" s="177">
        <f>_xll.qlInterestRateIndexValueDate(Index1M,$H3393)</f>
        <v>63180</v>
      </c>
      <c r="J3393" s="182">
        <f>IFERROR(_xll.qlIndexFixing(Index1M,$H3393,TRUE,_xll.ohTrigger(RecalcTrigger,Trigger1M)),NA())</f>
        <v>1.3794351126174276E-2</v>
      </c>
      <c r="K3393" s="44">
        <f>IFERROR(_xll.qlIndexFixing(Index3M,H3393,TRUE,_xll.ohTrigger(RecalcTrigger,Trigger3M)),NA())</f>
        <v>1.4169887268826287E-2</v>
      </c>
      <c r="L3393" s="44">
        <f>IFERROR(_xll.qlIndexFixing(Index6M,$H3393,TRUE,_xll.ohTrigger(RecalcTrigger,Trigger6M)),NA())</f>
        <v>1.4608259524351396E-2</v>
      </c>
      <c r="M3393" s="183">
        <f>IFERROR(_xll.qlIndexFixing(Index1Y,$H3393,TRUE,_xll.ohTrigger(RecalcTrigger,Trigger1Y)),NA())</f>
        <v>1.4530581525422972E-2</v>
      </c>
      <c r="N3393" s="182">
        <f>IFERROR(_xll.qlIndexFixing(ONIndex1M,I3393,TRUE,_xll.ohTrigger(RecalcTrigger,Trigger1M)),NA())</f>
        <v>1.3782371548431982E-2</v>
      </c>
      <c r="O3393" s="44">
        <f>IFERROR(_xll.qlIndexFixing(ONIndex3M,I3393,TRUE,_xll.ohTrigger(RecalcTrigger,Trigger3M)),NA())</f>
        <v>1.4130514553416518E-2</v>
      </c>
      <c r="P3393" s="44">
        <f>IFERROR(_xll.qlIndexFixing(ONIndex6M,I3393,TRUE,_xll.ohTrigger(RecalcTrigger,Trigger6M)),NA())</f>
        <v>1.4531506999144739E-2</v>
      </c>
      <c r="Q3393" s="183">
        <f>IFERROR(_xll.qlIndexFixing(ONIndex1Y,I3393,TRUE,_xll.ohTrigger(RecalcTrigger,Trigger1Y)),NA())</f>
        <v>1.4373112577725777E-2</v>
      </c>
    </row>
    <row r="3394" spans="2:17" x14ac:dyDescent="0.2">
      <c r="B3394" s="39" t="s">
        <v>42</v>
      </c>
      <c r="D3394" s="42">
        <f>_xll.qlCalendarAdvance(Calendar,$D3393,B3394,"f",FALSE)</f>
        <v>63185</v>
      </c>
      <c r="E3394" s="177">
        <f>_xll.qlInterestRateIndexValueDate(IndexON,D3394)</f>
        <v>63185</v>
      </c>
      <c r="F3394" s="193">
        <f>IFERROR(_xll.qlIndexFixing(IndexON,D3394,TRUE,_xll.ohTrigger(RecalcTrigger,TriggerON)),NA())</f>
        <v>1.3743512121155987E-2</v>
      </c>
      <c r="H3394" s="42">
        <f>_xll.qlCalendarAdvance(Calendar,$H3393,B3394,"f",FALSE)</f>
        <v>63185</v>
      </c>
      <c r="I3394" s="177">
        <f>_xll.qlInterestRateIndexValueDate(Index1M,$H3394)</f>
        <v>63187</v>
      </c>
      <c r="J3394" s="182">
        <f>IFERROR(_xll.qlIndexFixing(Index1M,$H3394,TRUE,_xll.ohTrigger(RecalcTrigger,Trigger1M)),NA())</f>
        <v>1.3796872238056035E-2</v>
      </c>
      <c r="K3394" s="44">
        <f>IFERROR(_xll.qlIndexFixing(Index3M,H3394,TRUE,_xll.ohTrigger(RecalcTrigger,Trigger3M)),NA())</f>
        <v>1.4172448976522922E-2</v>
      </c>
      <c r="L3394" s="44">
        <f>IFERROR(_xll.qlIndexFixing(Index6M,$H3394,TRUE,_xll.ohTrigger(RecalcTrigger,Trigger6M)),NA())</f>
        <v>1.4610130491390275E-2</v>
      </c>
      <c r="M3394" s="183">
        <f>IFERROR(_xll.qlIndexFixing(Index1Y,$H3394,TRUE,_xll.ohTrigger(RecalcTrigger,Trigger1Y)),NA())</f>
        <v>1.4532498597747639E-2</v>
      </c>
      <c r="N3394" s="182">
        <f>IFERROR(_xll.qlIndexFixing(ONIndex1M,I3394,TRUE,_xll.ohTrigger(RecalcTrigger,Trigger1M)),NA())</f>
        <v>1.3784551616158325E-2</v>
      </c>
      <c r="O3394" s="44">
        <f>IFERROR(_xll.qlIndexFixing(ONIndex3M,I3394,TRUE,_xll.ohTrigger(RecalcTrigger,Trigger3M)),NA())</f>
        <v>1.4132787739056241E-2</v>
      </c>
      <c r="P3394" s="44">
        <f>IFERROR(_xll.qlIndexFixing(ONIndex6M,I3394,TRUE,_xll.ohTrigger(RecalcTrigger,Trigger6M)),NA())</f>
        <v>1.4533234803044692E-2</v>
      </c>
      <c r="Q3394" s="183">
        <f>IFERROR(_xll.qlIndexFixing(ONIndex1Y,I3394,TRUE,_xll.ohTrigger(RecalcTrigger,Trigger1Y)),NA())</f>
        <v>1.4375122840162291E-2</v>
      </c>
    </row>
    <row r="3395" spans="2:17" x14ac:dyDescent="0.2">
      <c r="B3395" s="39" t="s">
        <v>42</v>
      </c>
      <c r="D3395" s="42">
        <f>_xll.qlCalendarAdvance(Calendar,$D3394,B3395,"f",FALSE)</f>
        <v>63192</v>
      </c>
      <c r="E3395" s="177">
        <f>_xll.qlInterestRateIndexValueDate(IndexON,D3395)</f>
        <v>63192</v>
      </c>
      <c r="F3395" s="193">
        <f>IFERROR(_xll.qlIndexFixing(IndexON,D3395,TRUE,_xll.ohTrigger(RecalcTrigger,TriggerON)),NA())</f>
        <v>1.3745491089984796E-2</v>
      </c>
      <c r="H3395" s="42">
        <f>_xll.qlCalendarAdvance(Calendar,$H3394,B3395,"f",FALSE)</f>
        <v>63192</v>
      </c>
      <c r="I3395" s="177">
        <f>_xll.qlInterestRateIndexValueDate(Index1M,$H3395)</f>
        <v>63194</v>
      </c>
      <c r="J3395" s="182">
        <f>IFERROR(_xll.qlIndexFixing(Index1M,$H3395,TRUE,_xll.ohTrigger(RecalcTrigger,Trigger1M)),NA())</f>
        <v>1.3799377218414177E-2</v>
      </c>
      <c r="K3395" s="44">
        <f>IFERROR(_xll.qlIndexFixing(Index3M,H3395,TRUE,_xll.ohTrigger(RecalcTrigger,Trigger3M)),NA())</f>
        <v>1.4174993191798713E-2</v>
      </c>
      <c r="L3395" s="44">
        <f>IFERROR(_xll.qlIndexFixing(Index6M,$H3395,TRUE,_xll.ohTrigger(RecalcTrigger,Trigger6M)),NA())</f>
        <v>1.4611564346701271E-2</v>
      </c>
      <c r="M3395" s="183">
        <f>IFERROR(_xll.qlIndexFixing(Index1Y,$H3395,TRUE,_xll.ohTrigger(RecalcTrigger,Trigger1Y)),NA())</f>
        <v>1.4534397184837703E-2</v>
      </c>
      <c r="N3395" s="182">
        <f>IFERROR(_xll.qlIndexFixing(ONIndex1M,I3395,TRUE,_xll.ohTrigger(RecalcTrigger,Trigger1M)),NA())</f>
        <v>1.3787080103497829E-2</v>
      </c>
      <c r="O3395" s="44">
        <f>IFERROR(_xll.qlIndexFixing(ONIndex3M,I3395,TRUE,_xll.ohTrigger(RecalcTrigger,Trigger3M)),NA())</f>
        <v>1.413542374502974E-2</v>
      </c>
      <c r="P3395" s="44">
        <f>IFERROR(_xll.qlIndexFixing(ONIndex6M,I3395,TRUE,_xll.ohTrigger(RecalcTrigger,Trigger6M)),NA())</f>
        <v>1.4535238745736478E-2</v>
      </c>
      <c r="Q3395" s="183">
        <f>IFERROR(_xll.qlIndexFixing(ONIndex1Y,I3395,TRUE,_xll.ohTrigger(RecalcTrigger,Trigger1Y)),NA())</f>
        <v>1.4377451871530056E-2</v>
      </c>
    </row>
    <row r="3396" spans="2:17" x14ac:dyDescent="0.2">
      <c r="B3396" s="39" t="s">
        <v>42</v>
      </c>
      <c r="D3396" s="42">
        <f>_xll.qlCalendarAdvance(Calendar,$D3395,B3396,"f",FALSE)</f>
        <v>63199</v>
      </c>
      <c r="E3396" s="177">
        <f>_xll.qlInterestRateIndexValueDate(IndexON,D3396)</f>
        <v>63199</v>
      </c>
      <c r="F3396" s="193">
        <f>IFERROR(_xll.qlIndexFixing(IndexON,D3396,TRUE,_xll.ohTrigger(RecalcTrigger,TriggerON)),NA())</f>
        <v>1.374745754522344E-2</v>
      </c>
      <c r="H3396" s="42">
        <f>_xll.qlCalendarAdvance(Calendar,$H3395,B3396,"f",FALSE)</f>
        <v>63199</v>
      </c>
      <c r="I3396" s="177">
        <f>_xll.qlInterestRateIndexValueDate(Index1M,$H3396)</f>
        <v>63201</v>
      </c>
      <c r="J3396" s="182">
        <f>IFERROR(_xll.qlIndexFixing(Index1M,$H3396,TRUE,_xll.ohTrigger(RecalcTrigger,Trigger1M)),NA())</f>
        <v>1.3801866042116306E-2</v>
      </c>
      <c r="K3396" s="44">
        <f>IFERROR(_xll.qlIndexFixing(Index3M,H3396,TRUE,_xll.ohTrigger(RecalcTrigger,Trigger3M)),NA())</f>
        <v>1.4177519887556222E-2</v>
      </c>
      <c r="L3396" s="44">
        <f>IFERROR(_xll.qlIndexFixing(Index6M,$H3396,TRUE,_xll.ohTrigger(RecalcTrigger,Trigger6M)),NA())</f>
        <v>1.4613410007557684E-2</v>
      </c>
      <c r="M3396" s="183">
        <f>IFERROR(_xll.qlIndexFixing(Index1Y,$H3396,TRUE,_xll.ohTrigger(RecalcTrigger,Trigger1Y)),NA())</f>
        <v>1.4536277258828549E-2</v>
      </c>
      <c r="N3396" s="182">
        <f>IFERROR(_xll.qlIndexFixing(ONIndex1M,I3396,TRUE,_xll.ohTrigger(RecalcTrigger,Trigger1M)),NA())</f>
        <v>1.3789592494113379E-2</v>
      </c>
      <c r="O3396" s="44">
        <f>IFERROR(_xll.qlIndexFixing(ONIndex3M,I3396,TRUE,_xll.ohTrigger(RecalcTrigger,Trigger3M)),NA())</f>
        <v>1.4138042447084942E-2</v>
      </c>
      <c r="P3396" s="44">
        <f>IFERROR(_xll.qlIndexFixing(ONIndex6M,I3396,TRUE,_xll.ohTrigger(RecalcTrigger,Trigger6M)),NA())</f>
        <v>1.4537229930953188E-2</v>
      </c>
      <c r="Q3396" s="183">
        <f>IFERROR(_xll.qlIndexFixing(ONIndex1Y,I3396,TRUE,_xll.ohTrigger(RecalcTrigger,Trigger1Y)),NA())</f>
        <v>1.4379763350138575E-2</v>
      </c>
    </row>
    <row r="3397" spans="2:17" x14ac:dyDescent="0.2">
      <c r="B3397" s="39" t="s">
        <v>42</v>
      </c>
      <c r="D3397" s="42">
        <f>_xll.qlCalendarAdvance(Calendar,$D3396,B3397,"f",FALSE)</f>
        <v>63206</v>
      </c>
      <c r="E3397" s="177">
        <f>_xll.qlInterestRateIndexValueDate(IndexON,D3397)</f>
        <v>63206</v>
      </c>
      <c r="F3397" s="193">
        <f>IFERROR(_xll.qlIndexFixing(IndexON,D3397,TRUE,_xll.ohTrigger(RecalcTrigger,TriggerON)),NA())</f>
        <v>1.3749411467287587E-2</v>
      </c>
      <c r="H3397" s="42">
        <f>_xll.qlCalendarAdvance(Calendar,$H3396,B3397,"f",FALSE)</f>
        <v>63206</v>
      </c>
      <c r="I3397" s="177">
        <f>_xll.qlInterestRateIndexValueDate(Index1M,$H3397)</f>
        <v>63208</v>
      </c>
      <c r="J3397" s="182">
        <f>IFERROR(_xll.qlIndexFixing(Index1M,$H3397,TRUE,_xll.ohTrigger(RecalcTrigger,Trigger1M)),NA())</f>
        <v>1.380433868403752E-2</v>
      </c>
      <c r="K3397" s="44">
        <f>IFERROR(_xll.qlIndexFixing(Index3M,H3397,TRUE,_xll.ohTrigger(RecalcTrigger,Trigger3M)),NA())</f>
        <v>1.4180029036699793E-2</v>
      </c>
      <c r="L3397" s="44">
        <f>IFERROR(_xll.qlIndexFixing(Index6M,$H3397,TRUE,_xll.ohTrigger(RecalcTrigger,Trigger6M)),NA())</f>
        <v>1.4615242553324088E-2</v>
      </c>
      <c r="M3397" s="183">
        <f>IFERROR(_xll.qlIndexFixing(Index1Y,$H3397,TRUE,_xll.ohTrigger(RecalcTrigger,Trigger1Y)),NA())</f>
        <v>1.4538138791856E-2</v>
      </c>
      <c r="N3397" s="182">
        <f>IFERROR(_xll.qlIndexFixing(ONIndex1M,I3397,TRUE,_xll.ohTrigger(RecalcTrigger,Trigger1M)),NA())</f>
        <v>1.3792088762825117E-2</v>
      </c>
      <c r="O3397" s="44">
        <f>IFERROR(_xll.qlIndexFixing(ONIndex3M,I3397,TRUE,_xll.ohTrigger(RecalcTrigger,Trigger3M)),NA())</f>
        <v>1.4140643818283394E-2</v>
      </c>
      <c r="P3397" s="44">
        <f>IFERROR(_xll.qlIndexFixing(ONIndex6M,I3397,TRUE,_xll.ohTrigger(RecalcTrigger,Trigger6M)),NA())</f>
        <v>1.4539208338790743E-2</v>
      </c>
      <c r="Q3397" s="183">
        <f>IFERROR(_xll.qlIndexFixing(ONIndex1Y,I3397,TRUE,_xll.ohTrigger(RecalcTrigger,Trigger1Y)),NA())</f>
        <v>1.4382057248489843E-2</v>
      </c>
    </row>
    <row r="3398" spans="2:17" x14ac:dyDescent="0.2">
      <c r="B3398" s="39" t="s">
        <v>42</v>
      </c>
      <c r="D3398" s="42">
        <f>_xll.qlCalendarAdvance(Calendar,$D3397,B3398,"f",FALSE)</f>
        <v>63213</v>
      </c>
      <c r="E3398" s="177">
        <f>_xll.qlInterestRateIndexValueDate(IndexON,D3398)</f>
        <v>63213</v>
      </c>
      <c r="F3398" s="193">
        <f>IFERROR(_xll.qlIndexFixing(IndexON,D3398,TRUE,_xll.ohTrigger(RecalcTrigger,TriggerON)),NA())</f>
        <v>1.3751352836832709E-2</v>
      </c>
      <c r="H3398" s="42">
        <f>_xll.qlCalendarAdvance(Calendar,$H3397,B3398,"f",FALSE)</f>
        <v>63213</v>
      </c>
      <c r="I3398" s="177">
        <f>_xll.qlInterestRateIndexValueDate(Index1M,$H3398)</f>
        <v>63215</v>
      </c>
      <c r="J3398" s="182">
        <f>IFERROR(_xll.qlIndexFixing(Index1M,$H3398,TRUE,_xll.ohTrigger(RecalcTrigger,Trigger1M)),NA())</f>
        <v>1.3806795119050419E-2</v>
      </c>
      <c r="K3398" s="44">
        <f>IFERROR(_xll.qlIndexFixing(Index3M,H3398,TRUE,_xll.ohTrigger(RecalcTrigger,Trigger3M)),NA())</f>
        <v>1.4182520612130212E-2</v>
      </c>
      <c r="L3398" s="44">
        <f>IFERROR(_xll.qlIndexFixing(Index6M,$H3398,TRUE,_xll.ohTrigger(RecalcTrigger,Trigger6M)),NA())</f>
        <v>1.4617061963935651E-2</v>
      </c>
      <c r="M3398" s="183">
        <f>IFERROR(_xll.qlIndexFixing(Index1Y,$H3398,TRUE,_xll.ohTrigger(RecalcTrigger,Trigger1Y)),NA())</f>
        <v>1.4539981756056756E-2</v>
      </c>
      <c r="N3398" s="182">
        <f>IFERROR(_xll.qlIndexFixing(ONIndex1M,I3398,TRUE,_xll.ohTrigger(RecalcTrigger,Trigger1M)),NA())</f>
        <v>1.3794568884613057E-2</v>
      </c>
      <c r="O3398" s="44">
        <f>IFERROR(_xll.qlIndexFixing(ONIndex3M,I3398,TRUE,_xll.ohTrigger(RecalcTrigger,Trigger3M)),NA())</f>
        <v>1.4143227831606708E-2</v>
      </c>
      <c r="P3398" s="44">
        <f>IFERROR(_xll.qlIndexFixing(ONIndex6M,I3398,TRUE,_xll.ohTrigger(RecalcTrigger,Trigger6M)),NA())</f>
        <v>1.4541173949425001E-2</v>
      </c>
      <c r="Q3398" s="183">
        <f>IFERROR(_xll.qlIndexFixing(ONIndex1Y,I3398,TRUE,_xll.ohTrigger(RecalcTrigger,Trigger1Y)),NA())</f>
        <v>1.4384333539405603E-2</v>
      </c>
    </row>
    <row r="3399" spans="2:17" x14ac:dyDescent="0.2">
      <c r="B3399" s="39" t="s">
        <v>42</v>
      </c>
      <c r="D3399" s="42">
        <f>_xll.qlCalendarAdvance(Calendar,$D3398,B3399,"f",FALSE)</f>
        <v>63220</v>
      </c>
      <c r="E3399" s="177">
        <f>_xll.qlInterestRateIndexValueDate(IndexON,D3399)</f>
        <v>63220</v>
      </c>
      <c r="F3399" s="193">
        <f>IFERROR(_xll.qlIndexFixing(IndexON,D3399,TRUE,_xll.ohTrigger(RecalcTrigger,TriggerON)),NA())</f>
        <v>1.37532816341146E-2</v>
      </c>
      <c r="H3399" s="42">
        <f>_xll.qlCalendarAdvance(Calendar,$H3398,B3399,"f",FALSE)</f>
        <v>63220</v>
      </c>
      <c r="I3399" s="177">
        <f>_xll.qlInterestRateIndexValueDate(Index1M,$H3399)</f>
        <v>63222</v>
      </c>
      <c r="J3399" s="182">
        <f>IFERROR(_xll.qlIndexFixing(Index1M,$H3399,TRUE,_xll.ohTrigger(RecalcTrigger,Trigger1M)),NA())</f>
        <v>1.380748427232094E-2</v>
      </c>
      <c r="K3399" s="44">
        <f>IFERROR(_xll.qlIndexFixing(Index3M,H3399,TRUE,_xll.ohTrigger(RecalcTrigger,Trigger3M)),NA())</f>
        <v>1.4184542017912456E-2</v>
      </c>
      <c r="L3399" s="44">
        <f>IFERROR(_xll.qlIndexFixing(Index6M,$H3399,TRUE,_xll.ohTrigger(RecalcTrigger,Trigger6M)),NA())</f>
        <v>1.4618868219327537E-2</v>
      </c>
      <c r="M3399" s="183">
        <f>IFERROR(_xll.qlIndexFixing(Index1Y,$H3399,TRUE,_xll.ohTrigger(RecalcTrigger,Trigger1Y)),NA())</f>
        <v>1.4541806123568393E-2</v>
      </c>
      <c r="N3399" s="182">
        <f>IFERROR(_xll.qlIndexFixing(ONIndex1M,I3399,TRUE,_xll.ohTrigger(RecalcTrigger,Trigger1M)),NA())</f>
        <v>1.3797032834217404E-2</v>
      </c>
      <c r="O3399" s="44">
        <f>IFERROR(_xll.qlIndexFixing(ONIndex3M,I3399,TRUE,_xll.ohTrigger(RecalcTrigger,Trigger3M)),NA())</f>
        <v>1.4145794460116434E-2</v>
      </c>
      <c r="P3399" s="44">
        <f>IFERROR(_xll.qlIndexFixing(ONIndex6M,I3399,TRUE,_xll.ohTrigger(RecalcTrigger,Trigger6M)),NA())</f>
        <v>1.4543126742951884E-2</v>
      </c>
      <c r="Q3399" s="183">
        <f>IFERROR(_xll.qlIndexFixing(ONIndex1Y,I3399,TRUE,_xll.ohTrigger(RecalcTrigger,Trigger1Y)),NA())</f>
        <v>1.4386592195387848E-2</v>
      </c>
    </row>
    <row r="3400" spans="2:17" x14ac:dyDescent="0.2">
      <c r="B3400" s="39" t="s">
        <v>42</v>
      </c>
      <c r="D3400" s="42">
        <f>_xll.qlCalendarAdvance(Calendar,$D3399,B3400,"f",FALSE)</f>
        <v>63227</v>
      </c>
      <c r="E3400" s="177">
        <f>_xll.qlInterestRateIndexValueDate(IndexON,D3400)</f>
        <v>63227</v>
      </c>
      <c r="F3400" s="193">
        <f>IFERROR(_xll.qlIndexFixing(IndexON,D3400,TRUE,_xll.ohTrigger(RecalcTrigger,TriggerON)),NA())</f>
        <v>1.3755197839548927E-2</v>
      </c>
      <c r="H3400" s="42">
        <f>_xll.qlCalendarAdvance(Calendar,$H3399,B3400,"f",FALSE)</f>
        <v>63227</v>
      </c>
      <c r="I3400" s="177">
        <f>_xll.qlInterestRateIndexValueDate(Index1M,$H3400)</f>
        <v>63229</v>
      </c>
      <c r="J3400" s="182">
        <f>IFERROR(_xll.qlIndexFixing(Index1M,$H3400,TRUE,_xll.ohTrigger(RecalcTrigger,Trigger1M)),NA())</f>
        <v>1.3809912498329777E-2</v>
      </c>
      <c r="K3400" s="44">
        <f>IFERROR(_xll.qlIndexFixing(Index3M,H3400,TRUE,_xll.ohTrigger(RecalcTrigger,Trigger3M)),NA())</f>
        <v>1.4186999532113583E-2</v>
      </c>
      <c r="L3400" s="44">
        <f>IFERROR(_xll.qlIndexFixing(Index6M,$H3400,TRUE,_xll.ohTrigger(RecalcTrigger,Trigger6M)),NA())</f>
        <v>1.4620661299435355E-2</v>
      </c>
      <c r="M3400" s="183">
        <f>IFERROR(_xll.qlIndexFixing(Index1Y,$H3400,TRUE,_xll.ohTrigger(RecalcTrigger,Trigger1Y)),NA())</f>
        <v>1.4543611866529577E-2</v>
      </c>
      <c r="N3400" s="182">
        <f>IFERROR(_xll.qlIndexFixing(ONIndex1M,I3400,TRUE,_xll.ohTrigger(RecalcTrigger,Trigger1M)),NA())</f>
        <v>1.3799480586857982E-2</v>
      </c>
      <c r="O3400" s="44">
        <f>IFERROR(_xll.qlIndexFixing(ONIndex3M,I3400,TRUE,_xll.ohTrigger(RecalcTrigger,Trigger3M)),NA())</f>
        <v>1.4148343677033992E-2</v>
      </c>
      <c r="P3400" s="44">
        <f>IFERROR(_xll.qlIndexFixing(ONIndex6M,I3400,TRUE,_xll.ohTrigger(RecalcTrigger,Trigger6M)),NA())</f>
        <v>1.4545066699547249E-2</v>
      </c>
      <c r="Q3400" s="183">
        <f>IFERROR(_xll.qlIndexFixing(ONIndex1Y,I3400,TRUE,_xll.ohTrigger(RecalcTrigger,Trigger1Y)),NA())</f>
        <v>1.4388833189098449E-2</v>
      </c>
    </row>
    <row r="3401" spans="2:17" x14ac:dyDescent="0.2">
      <c r="B3401" s="39" t="s">
        <v>42</v>
      </c>
      <c r="D3401" s="42">
        <f>_xll.qlCalendarAdvance(Calendar,$D3400,B3401,"f",FALSE)</f>
        <v>63234</v>
      </c>
      <c r="E3401" s="177">
        <f>_xll.qlInterestRateIndexValueDate(IndexON,D3401)</f>
        <v>63234</v>
      </c>
      <c r="F3401" s="193">
        <f>IFERROR(_xll.qlIndexFixing(IndexON,D3401,TRUE,_xll.ohTrigger(RecalcTrigger,TriggerON)),NA())</f>
        <v>1.3757101433951036E-2</v>
      </c>
      <c r="H3401" s="42">
        <f>_xll.qlCalendarAdvance(Calendar,$H3400,B3401,"f",FALSE)</f>
        <v>63234</v>
      </c>
      <c r="I3401" s="177">
        <f>_xll.qlInterestRateIndexValueDate(Index1M,$H3401)</f>
        <v>63236</v>
      </c>
      <c r="J3401" s="182">
        <f>IFERROR(_xll.qlIndexFixing(Index1M,$H3401,TRUE,_xll.ohTrigger(RecalcTrigger,Trigger1M)),NA())</f>
        <v>1.381232445165256E-2</v>
      </c>
      <c r="K3401" s="44">
        <f>IFERROR(_xll.qlIndexFixing(Index3M,H3401,TRUE,_xll.ohTrigger(RecalcTrigger,Trigger3M)),NA())</f>
        <v>1.4189439393926393E-2</v>
      </c>
      <c r="L3401" s="44">
        <f>IFERROR(_xll.qlIndexFixing(Index6M,$H3401,TRUE,_xll.ohTrigger(RecalcTrigger,Trigger6M)),NA())</f>
        <v>1.4622441184195154E-2</v>
      </c>
      <c r="M3401" s="183">
        <f>IFERROR(_xll.qlIndexFixing(Index1Y,$H3401,TRUE,_xll.ohTrigger(RecalcTrigger,Trigger1Y)),NA())</f>
        <v>1.4545398957079203E-2</v>
      </c>
      <c r="N3401" s="182">
        <f>IFERROR(_xll.qlIndexFixing(ONIndex1M,I3401,TRUE,_xll.ohTrigger(RecalcTrigger,Trigger1M)),NA())</f>
        <v>1.3801912117115123E-2</v>
      </c>
      <c r="O3401" s="44">
        <f>IFERROR(_xll.qlIndexFixing(ONIndex3M,I3401,TRUE,_xll.ohTrigger(RecalcTrigger,Trigger3M)),NA())</f>
        <v>1.4150875455101186E-2</v>
      </c>
      <c r="P3401" s="44">
        <f>IFERROR(_xll.qlIndexFixing(ONIndex6M,I3401,TRUE,_xll.ohTrigger(RecalcTrigger,Trigger6M)),NA())</f>
        <v>1.4546993799227081E-2</v>
      </c>
      <c r="Q3401" s="183">
        <f>IFERROR(_xll.qlIndexFixing(ONIndex1Y,I3401,TRUE,_xll.ohTrigger(RecalcTrigger,Trigger1Y)),NA())</f>
        <v>1.4391056493279208E-2</v>
      </c>
    </row>
    <row r="3402" spans="2:17" x14ac:dyDescent="0.2">
      <c r="B3402" s="39" t="s">
        <v>42</v>
      </c>
      <c r="D3402" s="42">
        <f>_xll.qlCalendarAdvance(Calendar,$D3401,B3402,"f",FALSE)</f>
        <v>63241</v>
      </c>
      <c r="E3402" s="177">
        <f>_xll.qlInterestRateIndexValueDate(IndexON,D3402)</f>
        <v>63241</v>
      </c>
      <c r="F3402" s="193">
        <f>IFERROR(_xll.qlIndexFixing(IndexON,D3402,TRUE,_xll.ohTrigger(RecalcTrigger,TriggerON)),NA())</f>
        <v>1.3758992397576719E-2</v>
      </c>
      <c r="H3402" s="42">
        <f>_xll.qlCalendarAdvance(Calendar,$H3401,B3402,"f",FALSE)</f>
        <v>63241</v>
      </c>
      <c r="I3402" s="177">
        <f>_xll.qlInterestRateIndexValueDate(Index1M,$H3402)</f>
        <v>63243</v>
      </c>
      <c r="J3402" s="182">
        <f>IFERROR(_xll.qlIndexFixing(Index1M,$H3402,TRUE,_xll.ohTrigger(RecalcTrigger,Trigger1M)),NA())</f>
        <v>1.3814720107166525E-2</v>
      </c>
      <c r="K3402" s="44">
        <f>IFERROR(_xll.qlIndexFixing(Index3M,H3402,TRUE,_xll.ohTrigger(RecalcTrigger,Trigger3M)),NA())</f>
        <v>1.4191861576252567E-2</v>
      </c>
      <c r="L3402" s="44">
        <f>IFERROR(_xll.qlIndexFixing(Index6M,$H3402,TRUE,_xll.ohTrigger(RecalcTrigger,Trigger6M)),NA())</f>
        <v>1.46242078535421E-2</v>
      </c>
      <c r="M3402" s="183">
        <f>IFERROR(_xll.qlIndexFixing(Index1Y,$H3402,TRUE,_xll.ohTrigger(RecalcTrigger,Trigger1Y)),NA())</f>
        <v>1.4547167367357689E-2</v>
      </c>
      <c r="N3402" s="182">
        <f>IFERROR(_xll.qlIndexFixing(ONIndex1M,I3402,TRUE,_xll.ohTrigger(RecalcTrigger,Trigger1M)),NA())</f>
        <v>1.3804327400128713E-2</v>
      </c>
      <c r="O3402" s="44">
        <f>IFERROR(_xll.qlIndexFixing(ONIndex3M,I3402,TRUE,_xll.ohTrigger(RecalcTrigger,Trigger3M)),NA())</f>
        <v>1.4153389767539437E-2</v>
      </c>
      <c r="P3402" s="44">
        <f>IFERROR(_xll.qlIndexFixing(ONIndex6M,I3402,TRUE,_xll.ohTrigger(RecalcTrigger,Trigger6M)),NA())</f>
        <v>1.454890802216724E-2</v>
      </c>
      <c r="Q3402" s="183">
        <f>IFERROR(_xll.qlIndexFixing(ONIndex1Y,I3402,TRUE,_xll.ohTrigger(RecalcTrigger,Trigger1Y)),NA())</f>
        <v>1.4393262080432123E-2</v>
      </c>
    </row>
    <row r="3403" spans="2:17" x14ac:dyDescent="0.2">
      <c r="B3403" s="39" t="s">
        <v>42</v>
      </c>
      <c r="D3403" s="42">
        <f>_xll.qlCalendarAdvance(Calendar,$D3402,B3403,"f",FALSE)</f>
        <v>63248</v>
      </c>
      <c r="E3403" s="177">
        <f>_xll.qlInterestRateIndexValueDate(IndexON,D3403)</f>
        <v>63248</v>
      </c>
      <c r="F3403" s="193">
        <f>IFERROR(_xll.qlIndexFixing(IndexON,D3403,TRUE,_xll.ohTrigger(RecalcTrigger,TriggerON)),NA())</f>
        <v>1.3760870710841644E-2</v>
      </c>
      <c r="H3403" s="42">
        <f>_xll.qlCalendarAdvance(Calendar,$H3402,B3403,"f",FALSE)</f>
        <v>63248</v>
      </c>
      <c r="I3403" s="177">
        <f>_xll.qlInterestRateIndexValueDate(Index1M,$H3403)</f>
        <v>63250</v>
      </c>
      <c r="J3403" s="182">
        <f>IFERROR(_xll.qlIndexFixing(Index1M,$H3403,TRUE,_xll.ohTrigger(RecalcTrigger,Trigger1M)),NA())</f>
        <v>1.3818833310946244E-2</v>
      </c>
      <c r="K3403" s="44">
        <f>IFERROR(_xll.qlIndexFixing(Index3M,H3403,TRUE,_xll.ohTrigger(RecalcTrigger,Trigger3M)),NA())</f>
        <v>1.419560939962114E-2</v>
      </c>
      <c r="L3403" s="44">
        <f>IFERROR(_xll.qlIndexFixing(Index6M,$H3403,TRUE,_xll.ohTrigger(RecalcTrigger,Trigger6M)),NA())</f>
        <v>1.462804574599893E-2</v>
      </c>
      <c r="M3403" s="183">
        <f>IFERROR(_xll.qlIndexFixing(Index1Y,$H3403,TRUE,_xll.ohTrigger(RecalcTrigger,Trigger1Y)),NA())</f>
        <v>1.454891706950568E-2</v>
      </c>
      <c r="N3403" s="182">
        <f>IFERROR(_xll.qlIndexFixing(ONIndex1M,I3403,TRUE,_xll.ohTrigger(RecalcTrigger,Trigger1M)),NA())</f>
        <v>1.3806726410638959E-2</v>
      </c>
      <c r="O3403" s="44">
        <f>IFERROR(_xll.qlIndexFixing(ONIndex3M,I3403,TRUE,_xll.ohTrigger(RecalcTrigger,Trigger3M)),NA())</f>
        <v>1.4155886587250421E-2</v>
      </c>
      <c r="P3403" s="44">
        <f>IFERROR(_xll.qlIndexFixing(ONIndex6M,I3403,TRUE,_xll.ohTrigger(RecalcTrigger,Trigger6M)),NA())</f>
        <v>1.4550809348383709E-2</v>
      </c>
      <c r="Q3403" s="183">
        <f>IFERROR(_xll.qlIndexFixing(ONIndex1Y,I3403,TRUE,_xll.ohTrigger(RecalcTrigger,Trigger1Y)),NA())</f>
        <v>1.4395449923219061E-2</v>
      </c>
    </row>
    <row r="3404" spans="2:17" x14ac:dyDescent="0.2">
      <c r="B3404" s="39" t="s">
        <v>42</v>
      </c>
      <c r="D3404" s="42">
        <f>_xll.qlCalendarAdvance(Calendar,$D3403,B3404,"f",FALSE)</f>
        <v>63255</v>
      </c>
      <c r="E3404" s="177">
        <f>_xll.qlInterestRateIndexValueDate(IndexON,D3404)</f>
        <v>63255</v>
      </c>
      <c r="F3404" s="193">
        <f>IFERROR(_xll.qlIndexFixing(IndexON,D3404,TRUE,_xll.ohTrigger(RecalcTrigger,TriggerON)),NA())</f>
        <v>1.3762736354241412E-2</v>
      </c>
      <c r="H3404" s="42">
        <f>_xll.qlCalendarAdvance(Calendar,$H3403,B3404,"f",FALSE)</f>
        <v>63255</v>
      </c>
      <c r="I3404" s="177">
        <f>_xll.qlInterestRateIndexValueDate(Index1M,$H3404)</f>
        <v>63257</v>
      </c>
      <c r="J3404" s="182">
        <f>IFERROR(_xll.qlIndexFixing(Index1M,$H3404,TRUE,_xll.ohTrigger(RecalcTrigger,Trigger1M)),NA())</f>
        <v>1.3821191976796376E-2</v>
      </c>
      <c r="K3404" s="44">
        <f>IFERROR(_xll.qlIndexFixing(Index3M,H3404,TRUE,_xll.ohTrigger(RecalcTrigger,Trigger3M)),NA())</f>
        <v>1.4197992607019523E-2</v>
      </c>
      <c r="L3404" s="44">
        <f>IFERROR(_xll.qlIndexFixing(Index6M,$H3404,TRUE,_xll.ohTrigger(RecalcTrigger,Trigger6M)),NA())</f>
        <v>1.4629781505383327E-2</v>
      </c>
      <c r="M3404" s="183">
        <f>IFERROR(_xll.qlIndexFixing(Index1Y,$H3404,TRUE,_xll.ohTrigger(RecalcTrigger,Trigger1Y)),NA())</f>
        <v>1.455064803566513E-2</v>
      </c>
      <c r="N3404" s="182">
        <f>IFERROR(_xll.qlIndexFixing(ONIndex1M,I3404,TRUE,_xll.ohTrigger(RecalcTrigger,Trigger1M)),NA())</f>
        <v>1.3809109123705809E-2</v>
      </c>
      <c r="O3404" s="44">
        <f>IFERROR(_xll.qlIndexFixing(ONIndex3M,I3404,TRUE,_xll.ohTrigger(RecalcTrigger,Trigger3M)),NA())</f>
        <v>1.4158365887375624E-2</v>
      </c>
      <c r="P3404" s="44">
        <f>IFERROR(_xll.qlIndexFixing(ONIndex6M,I3404,TRUE,_xll.ohTrigger(RecalcTrigger,Trigger6M)),NA())</f>
        <v>1.4552697758132283E-2</v>
      </c>
      <c r="Q3404" s="183">
        <f>IFERROR(_xll.qlIndexFixing(ONIndex1Y,I3404,TRUE,_xll.ohTrigger(RecalcTrigger,Trigger1Y)),NA())</f>
        <v>1.4397619994461763E-2</v>
      </c>
    </row>
    <row r="3405" spans="2:17" x14ac:dyDescent="0.2">
      <c r="B3405" s="39" t="s">
        <v>42</v>
      </c>
      <c r="D3405" s="42">
        <f>_xll.qlCalendarAdvance(Calendar,$D3404,B3405,"f",FALSE)</f>
        <v>63262</v>
      </c>
      <c r="E3405" s="177">
        <f>_xll.qlInterestRateIndexValueDate(IndexON,D3405)</f>
        <v>63262</v>
      </c>
      <c r="F3405" s="193">
        <f>IFERROR(_xll.qlIndexFixing(IndexON,D3405,TRUE,_xll.ohTrigger(RecalcTrigger,TriggerON)),NA())</f>
        <v>1.3764589308431496E-2</v>
      </c>
      <c r="H3405" s="42">
        <f>_xll.qlCalendarAdvance(Calendar,$H3404,B3405,"f",FALSE)</f>
        <v>63262</v>
      </c>
      <c r="I3405" s="177">
        <f>_xll.qlInterestRateIndexValueDate(Index1M,$H3405)</f>
        <v>63264</v>
      </c>
      <c r="J3405" s="182">
        <f>IFERROR(_xll.qlIndexFixing(Index1M,$H3405,TRUE,_xll.ohTrigger(RecalcTrigger,Trigger1M)),NA())</f>
        <v>1.3823534259831405E-2</v>
      </c>
      <c r="K3405" s="44">
        <f>IFERROR(_xll.qlIndexFixing(Index3M,H3405,TRUE,_xll.ohTrigger(RecalcTrigger,Trigger3M)),NA())</f>
        <v>1.4200358045792205E-2</v>
      </c>
      <c r="L3405" s="44">
        <f>IFERROR(_xll.qlIndexFixing(Index6M,$H3405,TRUE,_xll.ohTrigger(RecalcTrigger,Trigger6M)),NA())</f>
        <v>1.4631503979350226E-2</v>
      </c>
      <c r="M3405" s="183">
        <f>IFERROR(_xll.qlIndexFixing(Index1Y,$H3405,TRUE,_xll.ohTrigger(RecalcTrigger,Trigger1Y)),NA())</f>
        <v>1.455236023797821E-2</v>
      </c>
      <c r="N3405" s="182">
        <f>IFERROR(_xll.qlIndexFixing(ONIndex1M,I3405,TRUE,_xll.ohTrigger(RecalcTrigger,Trigger1M)),NA())</f>
        <v>1.3811475514229343E-2</v>
      </c>
      <c r="O3405" s="44">
        <f>IFERROR(_xll.qlIndexFixing(ONIndex3M,I3405,TRUE,_xll.ohTrigger(RecalcTrigger,Trigger3M)),NA())</f>
        <v>1.416082764081672E-2</v>
      </c>
      <c r="P3405" s="44">
        <f>IFERROR(_xll.qlIndexFixing(ONIndex6M,I3405,TRUE,_xll.ohTrigger(RecalcTrigger,Trigger6M)),NA())</f>
        <v>1.4554573231428947E-2</v>
      </c>
      <c r="Q3405" s="183">
        <f>IFERROR(_xll.qlIndexFixing(ONIndex1Y,I3405,TRUE,_xll.ohTrigger(RecalcTrigger,Trigger1Y)),NA())</f>
        <v>1.4399772266662225E-2</v>
      </c>
    </row>
    <row r="3406" spans="2:17" x14ac:dyDescent="0.2">
      <c r="B3406" s="39" t="s">
        <v>42</v>
      </c>
      <c r="D3406" s="42">
        <f>_xll.qlCalendarAdvance(Calendar,$D3405,B3406,"f",FALSE)</f>
        <v>63269</v>
      </c>
      <c r="E3406" s="177">
        <f>_xll.qlInterestRateIndexValueDate(IndexON,D3406)</f>
        <v>63269</v>
      </c>
      <c r="F3406" s="193">
        <f>IFERROR(_xll.qlIndexFixing(IndexON,D3406,TRUE,_xll.ohTrigger(RecalcTrigger,TriggerON)),NA())</f>
        <v>1.3766429553747628E-2</v>
      </c>
      <c r="H3406" s="42">
        <f>_xll.qlCalendarAdvance(Calendar,$H3405,B3406,"f",FALSE)</f>
        <v>63269</v>
      </c>
      <c r="I3406" s="177">
        <f>_xll.qlInterestRateIndexValueDate(Index1M,$H3406)</f>
        <v>63271</v>
      </c>
      <c r="J3406" s="182">
        <f>IFERROR(_xll.qlIndexFixing(Index1M,$H3406,TRUE,_xll.ohTrigger(RecalcTrigger,Trigger1M)),NA())</f>
        <v>1.3825860134926427E-2</v>
      </c>
      <c r="K3406" s="44">
        <f>IFERROR(_xll.qlIndexFixing(Index3M,H3406,TRUE,_xll.ohTrigger(RecalcTrigger,Trigger3M)),NA())</f>
        <v>1.4202705688840861E-2</v>
      </c>
      <c r="L3406" s="44">
        <f>IFERROR(_xll.qlIndexFixing(Index6M,$H3406,TRUE,_xll.ohTrigger(RecalcTrigger,Trigger6M)),NA())</f>
        <v>1.4633213147832239E-2</v>
      </c>
      <c r="M3406" s="183">
        <f>IFERROR(_xll.qlIndexFixing(Index1Y,$H3406,TRUE,_xll.ohTrigger(RecalcTrigger,Trigger1Y)),NA())</f>
        <v>1.455405364858907E-2</v>
      </c>
      <c r="N3406" s="182">
        <f>IFERROR(_xll.qlIndexFixing(ONIndex1M,I3406,TRUE,_xll.ohTrigger(RecalcTrigger,Trigger1M)),NA())</f>
        <v>1.3814493991537447E-2</v>
      </c>
      <c r="O3406" s="44">
        <f>IFERROR(_xll.qlIndexFixing(ONIndex3M,I3406,TRUE,_xll.ohTrigger(RecalcTrigger,Trigger3M)),NA())</f>
        <v>1.416396692620836E-2</v>
      </c>
      <c r="P3406" s="44">
        <f>IFERROR(_xll.qlIndexFixing(ONIndex6M,I3406,TRUE,_xll.ohTrigger(RecalcTrigger,Trigger6M)),NA())</f>
        <v>1.455696551372121E-2</v>
      </c>
      <c r="Q3406" s="183">
        <f>IFERROR(_xll.qlIndexFixing(ONIndex1Y,I3406,TRUE,_xll.ohTrigger(RecalcTrigger,Trigger1Y)),NA())</f>
        <v>1.4402513276001727E-2</v>
      </c>
    </row>
    <row r="3407" spans="2:17" x14ac:dyDescent="0.2">
      <c r="B3407" s="39" t="s">
        <v>42</v>
      </c>
      <c r="D3407" s="42">
        <f>_xll.qlCalendarAdvance(Calendar,$D3406,B3407,"f",FALSE)</f>
        <v>63276</v>
      </c>
      <c r="E3407" s="177">
        <f>_xll.qlInterestRateIndexValueDate(IndexON,D3407)</f>
        <v>63276</v>
      </c>
      <c r="F3407" s="193">
        <f>IFERROR(_xll.qlIndexFixing(IndexON,D3407,TRUE,_xll.ohTrigger(RecalcTrigger,TriggerON)),NA())</f>
        <v>1.3768257070685408E-2</v>
      </c>
      <c r="H3407" s="42">
        <f>_xll.qlCalendarAdvance(Calendar,$H3406,B3407,"f",FALSE)</f>
        <v>63276</v>
      </c>
      <c r="I3407" s="177">
        <f>_xll.qlInterestRateIndexValueDate(Index1M,$H3407)</f>
        <v>63278</v>
      </c>
      <c r="J3407" s="182">
        <f>IFERROR(_xll.qlIndexFixing(Index1M,$H3407,TRUE,_xll.ohTrigger(RecalcTrigger,Trigger1M)),NA())</f>
        <v>1.3826882312055831E-2</v>
      </c>
      <c r="K3407" s="44">
        <f>IFERROR(_xll.qlIndexFixing(Index3M,H3407,TRUE,_xll.ohTrigger(RecalcTrigger,Trigger3M)),NA())</f>
        <v>1.4205035509068039E-2</v>
      </c>
      <c r="L3407" s="44">
        <f>IFERROR(_xll.qlIndexFixing(Index6M,$H3407,TRUE,_xll.ohTrigger(RecalcTrigger,Trigger6M)),NA())</f>
        <v>1.4633669178960912E-2</v>
      </c>
      <c r="M3407" s="183">
        <f>IFERROR(_xll.qlIndexFixing(Index1Y,$H3407,TRUE,_xll.ohTrigger(RecalcTrigger,Trigger1Y)),NA())</f>
        <v>1.4555728239642293E-2</v>
      </c>
      <c r="N3407" s="182">
        <f>IFERROR(_xll.qlIndexFixing(ONIndex1M,I3407,TRUE,_xll.ohTrigger(RecalcTrigger,Trigger1M)),NA())</f>
        <v>1.3816159226927027E-2</v>
      </c>
      <c r="O3407" s="44">
        <f>IFERROR(_xll.qlIndexFixing(ONIndex3M,I3407,TRUE,_xll.ohTrigger(RecalcTrigger,Trigger3M)),NA())</f>
        <v>1.4165698400052662E-2</v>
      </c>
      <c r="P3407" s="44">
        <f>IFERROR(_xll.qlIndexFixing(ONIndex6M,I3407,TRUE,_xll.ohTrigger(RecalcTrigger,Trigger6M)),NA())</f>
        <v>1.4558285289290041E-2</v>
      </c>
      <c r="Q3407" s="183">
        <f>IFERROR(_xll.qlIndexFixing(ONIndex1Y,I3407,TRUE,_xll.ohTrigger(RecalcTrigger,Trigger1Y)),NA())</f>
        <v>1.440402330442403E-2</v>
      </c>
    </row>
    <row r="3408" spans="2:17" x14ac:dyDescent="0.2">
      <c r="B3408" s="39" t="s">
        <v>42</v>
      </c>
      <c r="D3408" s="42">
        <f>_xll.qlCalendarAdvance(Calendar,$D3407,B3408,"f",FALSE)</f>
        <v>63283</v>
      </c>
      <c r="E3408" s="177">
        <f>_xll.qlInterestRateIndexValueDate(IndexON,D3408)</f>
        <v>63283</v>
      </c>
      <c r="F3408" s="193">
        <f>IFERROR(_xll.qlIndexFixing(IndexON,D3408,TRUE,_xll.ohTrigger(RecalcTrigger,TriggerON)),NA())</f>
        <v>1.3770071839580567E-2</v>
      </c>
      <c r="H3408" s="42">
        <f>_xll.qlCalendarAdvance(Calendar,$H3407,B3408,"f",FALSE)</f>
        <v>63283</v>
      </c>
      <c r="I3408" s="177">
        <f>_xll.qlInterestRateIndexValueDate(Index1M,$H3408)</f>
        <v>63285</v>
      </c>
      <c r="J3408" s="182">
        <f>IFERROR(_xll.qlIndexFixing(Index1M,$H3408,TRUE,_xll.ohTrigger(RecalcTrigger,Trigger1M)),NA())</f>
        <v>1.3830462560791845E-2</v>
      </c>
      <c r="K3408" s="44">
        <f>IFERROR(_xll.qlIndexFixing(Index3M,H3408,TRUE,_xll.ohTrigger(RecalcTrigger,Trigger3M)),NA())</f>
        <v>1.4206905716245791E-2</v>
      </c>
      <c r="L3408" s="44">
        <f>IFERROR(_xll.qlIndexFixing(Index6M,$H3408,TRUE,_xll.ohTrigger(RecalcTrigger,Trigger6M)),NA())</f>
        <v>1.4635354351835599E-2</v>
      </c>
      <c r="M3408" s="183">
        <f>IFERROR(_xll.qlIndexFixing(Index1Y,$H3408,TRUE,_xll.ohTrigger(RecalcTrigger,Trigger1Y)),NA())</f>
        <v>1.4557383983282459E-2</v>
      </c>
      <c r="N3408" s="182">
        <f>IFERROR(_xll.qlIndexFixing(ONIndex1M,I3408,TRUE,_xll.ohTrigger(RecalcTrigger,Trigger1M)),NA())</f>
        <v>1.3818476499061205E-2</v>
      </c>
      <c r="O3408" s="44">
        <f>IFERROR(_xll.qlIndexFixing(ONIndex3M,I3408,TRUE,_xll.ohTrigger(RecalcTrigger,Trigger3M)),NA())</f>
        <v>1.4168107351970605E-2</v>
      </c>
      <c r="P3408" s="44">
        <f>IFERROR(_xll.qlIndexFixing(ONIndex6M,I3408,TRUE,_xll.ohTrigger(RecalcTrigger,Trigger6M)),NA())</f>
        <v>1.4560121834126249E-2</v>
      </c>
      <c r="Q3408" s="183">
        <f>IFERROR(_xll.qlIndexFixing(ONIndex1Y,I3408,TRUE,_xll.ohTrigger(RecalcTrigger,Trigger1Y)),NA())</f>
        <v>1.4406122015309109E-2</v>
      </c>
    </row>
    <row r="3409" spans="2:17" x14ac:dyDescent="0.2">
      <c r="B3409" s="39" t="s">
        <v>42</v>
      </c>
      <c r="D3409" s="42">
        <f>_xll.qlCalendarAdvance(Calendar,$D3408,B3409,"f",FALSE)</f>
        <v>63290</v>
      </c>
      <c r="E3409" s="177">
        <f>_xll.qlInterestRateIndexValueDate(IndexON,D3409)</f>
        <v>63290</v>
      </c>
      <c r="F3409" s="193">
        <f>IFERROR(_xll.qlIndexFixing(IndexON,D3409,TRUE,_xll.ohTrigger(RecalcTrigger,TriggerON)),NA())</f>
        <v>1.3771873841168514E-2</v>
      </c>
      <c r="H3409" s="42">
        <f>_xll.qlCalendarAdvance(Calendar,$H3408,B3409,"f",FALSE)</f>
        <v>63290</v>
      </c>
      <c r="I3409" s="177">
        <f>_xll.qlInterestRateIndexValueDate(Index1M,$H3409)</f>
        <v>63292</v>
      </c>
      <c r="J3409" s="182">
        <f>IFERROR(_xll.qlIndexFixing(Index1M,$H3409,TRUE,_xll.ohTrigger(RecalcTrigger,Trigger1M)),NA())</f>
        <v>1.3832739061304944E-2</v>
      </c>
      <c r="K3409" s="44">
        <f>IFERROR(_xll.qlIndexFixing(Index3M,H3409,TRUE,_xll.ohTrigger(RecalcTrigger,Trigger3M)),NA())</f>
        <v>1.4209201001147713E-2</v>
      </c>
      <c r="L3409" s="44">
        <f>IFERROR(_xll.qlIndexFixing(Index6M,$H3409,TRUE,_xll.ohTrigger(RecalcTrigger,Trigger6M)),NA())</f>
        <v>1.4637026164921818E-2</v>
      </c>
      <c r="M3409" s="183">
        <f>IFERROR(_xll.qlIndexFixing(Index1Y,$H3409,TRUE,_xll.ohTrigger(RecalcTrigger,Trigger1Y)),NA())</f>
        <v>1.4560609799409173E-2</v>
      </c>
      <c r="N3409" s="182">
        <f>IFERROR(_xll.qlIndexFixing(ONIndex1M,I3409,TRUE,_xll.ohTrigger(RecalcTrigger,Trigger1M)),NA())</f>
        <v>1.3820777348252378E-2</v>
      </c>
      <c r="O3409" s="44">
        <f>IFERROR(_xll.qlIndexFixing(ONIndex3M,I3409,TRUE,_xll.ohTrigger(RecalcTrigger,Trigger3M)),NA())</f>
        <v>1.41704986493707E-2</v>
      </c>
      <c r="P3409" s="44">
        <f>IFERROR(_xll.qlIndexFixing(ONIndex6M,I3409,TRUE,_xll.ohTrigger(RecalcTrigger,Trigger6M)),NA())</f>
        <v>1.4561945362974171E-2</v>
      </c>
      <c r="Q3409" s="183">
        <f>IFERROR(_xll.qlIndexFixing(ONIndex1Y,I3409,TRUE,_xll.ohTrigger(RecalcTrigger,Trigger1Y)),NA())</f>
        <v>1.4408202817719484E-2</v>
      </c>
    </row>
    <row r="3410" spans="2:17" x14ac:dyDescent="0.2">
      <c r="B3410" s="39" t="s">
        <v>42</v>
      </c>
      <c r="D3410" s="42">
        <f>_xll.qlCalendarAdvance(Calendar,$D3409,B3410,"f",FALSE)</f>
        <v>63297</v>
      </c>
      <c r="E3410" s="177">
        <f>_xll.qlInterestRateIndexValueDate(IndexON,D3410)</f>
        <v>63297</v>
      </c>
      <c r="F3410" s="193">
        <f>IFERROR(_xll.qlIndexFixing(IndexON,D3410,TRUE,_xll.ohTrigger(RecalcTrigger,TriggerON)),NA())</f>
        <v>1.3773663055625107E-2</v>
      </c>
      <c r="H3410" s="42">
        <f>_xll.qlCalendarAdvance(Calendar,$H3409,B3410,"f",FALSE)</f>
        <v>63297</v>
      </c>
      <c r="I3410" s="177">
        <f>_xll.qlInterestRateIndexValueDate(Index1M,$H3410)</f>
        <v>63299</v>
      </c>
      <c r="J3410" s="182">
        <f>IFERROR(_xll.qlIndexFixing(Index1M,$H3410,TRUE,_xll.ohTrigger(RecalcTrigger,Trigger1M)),NA())</f>
        <v>1.3834999053365937E-2</v>
      </c>
      <c r="K3410" s="44">
        <f>IFERROR(_xll.qlIndexFixing(Index3M,H3410,TRUE,_xll.ohTrigger(RecalcTrigger,Trigger3M)),NA())</f>
        <v>1.4211478384559236E-2</v>
      </c>
      <c r="L3410" s="44">
        <f>IFERROR(_xll.qlIndexFixing(Index6M,$H3410,TRUE,_xll.ohTrigger(RecalcTrigger,Trigger6M)),NA())</f>
        <v>1.4638684598153873E-2</v>
      </c>
      <c r="M3410" s="183">
        <f>IFERROR(_xll.qlIndexFixing(Index1Y,$H3410,TRUE,_xll.ohTrigger(RecalcTrigger,Trigger1Y)),NA())</f>
        <v>1.4560638816909846E-2</v>
      </c>
      <c r="N3410" s="182">
        <f>IFERROR(_xll.qlIndexFixing(ONIndex1M,I3410,TRUE,_xll.ohTrigger(RecalcTrigger,Trigger1M)),NA())</f>
        <v>1.3823061749480559E-2</v>
      </c>
      <c r="O3410" s="44">
        <f>IFERROR(_xll.qlIndexFixing(ONIndex3M,I3410,TRUE,_xll.ohTrigger(RecalcTrigger,Trigger3M)),NA())</f>
        <v>1.4172872265154624E-2</v>
      </c>
      <c r="P3410" s="44">
        <f>IFERROR(_xll.qlIndexFixing(ONIndex6M,I3410,TRUE,_xll.ohTrigger(RecalcTrigger,Trigger6M)),NA())</f>
        <v>1.4563755856009664E-2</v>
      </c>
      <c r="Q3410" s="183">
        <f>IFERROR(_xll.qlIndexFixing(ONIndex1Y,I3410,TRUE,_xll.ohTrigger(RecalcTrigger,Trigger1Y)),NA())</f>
        <v>1.4410265684317025E-2</v>
      </c>
    </row>
    <row r="3411" spans="2:17" x14ac:dyDescent="0.2">
      <c r="B3411" s="39" t="s">
        <v>42</v>
      </c>
      <c r="D3411" s="42">
        <f>_xll.qlCalendarAdvance(Calendar,$D3410,B3411,"f",FALSE)</f>
        <v>63304</v>
      </c>
      <c r="E3411" s="177">
        <f>_xll.qlInterestRateIndexValueDate(IndexON,D3411)</f>
        <v>63304</v>
      </c>
      <c r="F3411" s="193">
        <f>IFERROR(_xll.qlIndexFixing(IndexON,D3411,TRUE,_xll.ohTrigger(RecalcTrigger,TriggerON)),NA())</f>
        <v>1.3775439463605821E-2</v>
      </c>
      <c r="H3411" s="42">
        <f>_xll.qlCalendarAdvance(Calendar,$H3410,B3411,"f",FALSE)</f>
        <v>63304</v>
      </c>
      <c r="I3411" s="177">
        <f>_xll.qlInterestRateIndexValueDate(Index1M,$H3411)</f>
        <v>63306</v>
      </c>
      <c r="J3411" s="182">
        <f>IFERROR(_xll.qlIndexFixing(Index1M,$H3411,TRUE,_xll.ohTrigger(RecalcTrigger,Trigger1M)),NA())</f>
        <v>1.3837242511842429E-2</v>
      </c>
      <c r="K3411" s="44">
        <f>IFERROR(_xll.qlIndexFixing(Index3M,H3411,TRUE,_xll.ohTrigger(RecalcTrigger,Trigger3M)),NA())</f>
        <v>1.4213737839383794E-2</v>
      </c>
      <c r="L3411" s="44">
        <f>IFERROR(_xll.qlIndexFixing(Index6M,$H3411,TRUE,_xll.ohTrigger(RecalcTrigger,Trigger6M)),NA())</f>
        <v>1.4640329631467377E-2</v>
      </c>
      <c r="M3411" s="183">
        <f>IFERROR(_xll.qlIndexFixing(Index1Y,$H3411,TRUE,_xll.ohTrigger(RecalcTrigger,Trigger1Y)),NA())</f>
        <v>1.4562237851191708E-2</v>
      </c>
      <c r="N3411" s="182">
        <f>IFERROR(_xll.qlIndexFixing(ONIndex1M,I3411,TRUE,_xll.ohTrigger(RecalcTrigger,Trigger1M)),NA())</f>
        <v>1.3825652320997861E-2</v>
      </c>
      <c r="O3411" s="44">
        <f>IFERROR(_xll.qlIndexFixing(ONIndex3M,I3411,TRUE,_xll.ohTrigger(RecalcTrigger,Trigger3M)),NA())</f>
        <v>1.4175563283762571E-2</v>
      </c>
      <c r="P3411" s="44">
        <f>IFERROR(_xll.qlIndexFixing(ONIndex6M,I3411,TRUE,_xll.ohTrigger(RecalcTrigger,Trigger6M)),NA())</f>
        <v>1.456580900318194E-2</v>
      </c>
      <c r="Q3411" s="183">
        <f>IFERROR(_xll.qlIndexFixing(ONIndex1Y,I3411,TRUE,_xll.ohTrigger(RecalcTrigger,Trigger1Y)),NA())</f>
        <v>1.4412601248858792E-2</v>
      </c>
    </row>
    <row r="3412" spans="2:17" x14ac:dyDescent="0.2">
      <c r="B3412" s="39" t="s">
        <v>42</v>
      </c>
      <c r="D3412" s="42">
        <f>_xll.qlCalendarAdvance(Calendar,$D3411,B3412,"f",FALSE)</f>
        <v>63311</v>
      </c>
      <c r="E3412" s="177">
        <f>_xll.qlInterestRateIndexValueDate(IndexON,D3412)</f>
        <v>63311</v>
      </c>
      <c r="F3412" s="193">
        <f>IFERROR(_xll.qlIndexFixing(IndexON,D3412,TRUE,_xll.ohTrigger(RecalcTrigger,TriggerON)),NA())</f>
        <v>1.3777203045606257E-2</v>
      </c>
      <c r="H3412" s="42">
        <f>_xll.qlCalendarAdvance(Calendar,$H3411,B3412,"f",FALSE)</f>
        <v>63311</v>
      </c>
      <c r="I3412" s="177">
        <f>_xll.qlInterestRateIndexValueDate(Index1M,$H3412)</f>
        <v>63313</v>
      </c>
      <c r="J3412" s="182">
        <f>IFERROR(_xll.qlIndexFixing(Index1M,$H3412,TRUE,_xll.ohTrigger(RecalcTrigger,Trigger1M)),NA())</f>
        <v>1.3839469411614513E-2</v>
      </c>
      <c r="K3412" s="44">
        <f>IFERROR(_xll.qlIndexFixing(Index3M,H3412,TRUE,_xll.ohTrigger(RecalcTrigger,Trigger3M)),NA())</f>
        <v>1.4216416319428243E-2</v>
      </c>
      <c r="L3412" s="44">
        <f>IFERROR(_xll.qlIndexFixing(Index6M,$H3412,TRUE,_xll.ohTrigger(RecalcTrigger,Trigger6M)),NA())</f>
        <v>1.4643187619724118E-2</v>
      </c>
      <c r="M3412" s="183">
        <f>IFERROR(_xll.qlIndexFixing(Index1Y,$H3412,TRUE,_xll.ohTrigger(RecalcTrigger,Trigger1Y)),NA())</f>
        <v>1.4563817926650895E-2</v>
      </c>
      <c r="N3412" s="182">
        <f>IFERROR(_xll.qlIndexFixing(ONIndex1M,I3412,TRUE,_xll.ohTrigger(RecalcTrigger,Trigger1M)),NA())</f>
        <v>1.3827581107328513E-2</v>
      </c>
      <c r="O3412" s="44">
        <f>IFERROR(_xll.qlIndexFixing(ONIndex3M,I3412,TRUE,_xll.ohTrigger(RecalcTrigger,Trigger3M)),NA())</f>
        <v>1.4177566344839576E-2</v>
      </c>
      <c r="P3412" s="44">
        <f>IFERROR(_xll.qlIndexFixing(ONIndex6M,I3412,TRUE,_xll.ohTrigger(RecalcTrigger,Trigger6M)),NA())</f>
        <v>1.4567337655027046E-2</v>
      </c>
      <c r="Q3412" s="183">
        <f>IFERROR(_xll.qlIndexFixing(ONIndex1Y,I3412,TRUE,_xll.ohTrigger(RecalcTrigger,Trigger1Y)),NA())</f>
        <v>1.4414337500721075E-2</v>
      </c>
    </row>
    <row r="3413" spans="2:17" x14ac:dyDescent="0.2">
      <c r="B3413" s="39" t="s">
        <v>42</v>
      </c>
      <c r="D3413" s="42">
        <f>_xll.qlCalendarAdvance(Calendar,$D3412,B3413,"f",FALSE)</f>
        <v>63318</v>
      </c>
      <c r="E3413" s="177">
        <f>_xll.qlInterestRateIndexValueDate(IndexON,D3413)</f>
        <v>63318</v>
      </c>
      <c r="F3413" s="193">
        <f>IFERROR(_xll.qlIndexFixing(IndexON,D3413,TRUE,_xll.ohTrigger(RecalcTrigger,TriggerON)),NA())</f>
        <v>1.3778953782122016E-2</v>
      </c>
      <c r="H3413" s="42">
        <f>_xll.qlCalendarAdvance(Calendar,$H3412,B3413,"f",FALSE)</f>
        <v>63318</v>
      </c>
      <c r="I3413" s="177">
        <f>_xll.qlInterestRateIndexValueDate(Index1M,$H3413)</f>
        <v>63320</v>
      </c>
      <c r="J3413" s="182">
        <f>IFERROR(_xll.qlIndexFixing(Index1M,$H3413,TRUE,_xll.ohTrigger(RecalcTrigger,Trigger1M)),NA())</f>
        <v>1.3841679727549794E-2</v>
      </c>
      <c r="K3413" s="44">
        <f>IFERROR(_xll.qlIndexFixing(Index3M,H3413,TRUE,_xll.ohTrigger(RecalcTrigger,Trigger3M)),NA())</f>
        <v>1.4218638633663487E-2</v>
      </c>
      <c r="L3413" s="44">
        <f>IFERROR(_xll.qlIndexFixing(Index6M,$H3413,TRUE,_xll.ohTrigger(RecalcTrigger,Trigger6M)),NA())</f>
        <v>1.4644803087911298E-2</v>
      </c>
      <c r="M3413" s="183">
        <f>IFERROR(_xll.qlIndexFixing(Index1Y,$H3413,TRUE,_xll.ohTrigger(RecalcTrigger,Trigger1Y)),NA())</f>
        <v>1.4565379015437023E-2</v>
      </c>
      <c r="N3413" s="182">
        <f>IFERROR(_xll.qlIndexFixing(ONIndex1M,I3413,TRUE,_xll.ohTrigger(RecalcTrigger,Trigger1M)),NA())</f>
        <v>1.3829816013828378E-2</v>
      </c>
      <c r="O3413" s="44">
        <f>IFERROR(_xll.qlIndexFixing(ONIndex3M,I3413,TRUE,_xll.ohTrigger(RecalcTrigger,Trigger3M)),NA())</f>
        <v>1.4179886754543958E-2</v>
      </c>
      <c r="P3413" s="44">
        <f>IFERROR(_xll.qlIndexFixing(ONIndex6M,I3413,TRUE,_xll.ohTrigger(RecalcTrigger,Trigger6M)),NA())</f>
        <v>1.4569108921280716E-2</v>
      </c>
      <c r="Q3413" s="183">
        <f>IFERROR(_xll.qlIndexFixing(ONIndex1Y,I3413,TRUE,_xll.ohTrigger(RecalcTrigger,Trigger1Y)),NA())</f>
        <v>1.4416346395611512E-2</v>
      </c>
    </row>
    <row r="3414" spans="2:17" x14ac:dyDescent="0.2">
      <c r="B3414" s="39" t="s">
        <v>42</v>
      </c>
      <c r="D3414" s="42">
        <f>_xll.qlCalendarAdvance(Calendar,$D3413,B3414,"f",FALSE)</f>
        <v>63325</v>
      </c>
      <c r="E3414" s="177">
        <f>_xll.qlInterestRateIndexValueDate(IndexON,D3414)</f>
        <v>63325</v>
      </c>
      <c r="F3414" s="193">
        <f>IFERROR(_xll.qlIndexFixing(IndexON,D3414,TRUE,_xll.ohTrigger(RecalcTrigger,TriggerON)),NA())</f>
        <v>1.378069165348883E-2</v>
      </c>
      <c r="H3414" s="42">
        <f>_xll.qlCalendarAdvance(Calendar,$H3413,B3414,"f",FALSE)</f>
        <v>63325</v>
      </c>
      <c r="I3414" s="177">
        <f>_xll.qlInterestRateIndexValueDate(Index1M,$H3414)</f>
        <v>63327</v>
      </c>
      <c r="J3414" s="182">
        <f>IFERROR(_xll.qlIndexFixing(Index1M,$H3414,TRUE,_xll.ohTrigger(RecalcTrigger,Trigger1M)),NA())</f>
        <v>1.384387343452087E-2</v>
      </c>
      <c r="K3414" s="44">
        <f>IFERROR(_xll.qlIndexFixing(Index3M,H3414,TRUE,_xll.ohTrigger(RecalcTrigger,Trigger3M)),NA())</f>
        <v>1.4220842935392459E-2</v>
      </c>
      <c r="L3414" s="44">
        <f>IFERROR(_xll.qlIndexFixing(Index6M,$H3414,TRUE,_xll.ohTrigger(RecalcTrigger,Trigger6M)),NA())</f>
        <v>1.4646405090073191E-2</v>
      </c>
      <c r="M3414" s="183">
        <f>IFERROR(_xll.qlIndexFixing(Index1Y,$H3414,TRUE,_xll.ohTrigger(RecalcTrigger,Trigger1Y)),NA())</f>
        <v>1.4566921089700376E-2</v>
      </c>
      <c r="N3414" s="182">
        <f>IFERROR(_xll.qlIndexFixing(ONIndex1M,I3414,TRUE,_xll.ohTrigger(RecalcTrigger,Trigger1M)),NA())</f>
        <v>1.3832034371965563E-2</v>
      </c>
      <c r="O3414" s="44">
        <f>IFERROR(_xll.qlIndexFixing(ONIndex3M,I3414,TRUE,_xll.ohTrigger(RecalcTrigger,Trigger3M)),NA())</f>
        <v>1.4182189374958298E-2</v>
      </c>
      <c r="P3414" s="44">
        <f>IFERROR(_xll.qlIndexFixing(ONIndex6M,I3414,TRUE,_xll.ohTrigger(RecalcTrigger,Trigger6M)),NA())</f>
        <v>1.4570867072185578E-2</v>
      </c>
      <c r="Q3414" s="183">
        <f>IFERROR(_xll.qlIndexFixing(ONIndex1Y,I3414,TRUE,_xll.ohTrigger(RecalcTrigger,Trigger1Y)),NA())</f>
        <v>1.4418337245416524E-2</v>
      </c>
    </row>
    <row r="3415" spans="2:17" x14ac:dyDescent="0.2">
      <c r="B3415" s="39" t="s">
        <v>42</v>
      </c>
      <c r="D3415" s="42">
        <f>_xll.qlCalendarAdvance(Calendar,$D3414,B3415,"f",FALSE)</f>
        <v>63332</v>
      </c>
      <c r="E3415" s="177">
        <f>_xll.qlInterestRateIndexValueDate(IndexON,D3415)</f>
        <v>63332</v>
      </c>
      <c r="F3415" s="193">
        <f>IFERROR(_xll.qlIndexFixing(IndexON,D3415,TRUE,_xll.ohTrigger(RecalcTrigger,TriggerON)),NA())</f>
        <v>1.37824166402023E-2</v>
      </c>
      <c r="H3415" s="42">
        <f>_xll.qlCalendarAdvance(Calendar,$H3414,B3415,"f",FALSE)</f>
        <v>63332</v>
      </c>
      <c r="I3415" s="177">
        <f>_xll.qlInterestRateIndexValueDate(Index1M,$H3415)</f>
        <v>63334</v>
      </c>
      <c r="J3415" s="182">
        <f>IFERROR(_xll.qlIndexFixing(Index1M,$H3415,TRUE,_xll.ohTrigger(RecalcTrigger,Trigger1M)),NA())</f>
        <v>1.3846050507400343E-2</v>
      </c>
      <c r="K3415" s="44">
        <f>IFERROR(_xll.qlIndexFixing(Index3M,H3415,TRUE,_xll.ohTrigger(RecalcTrigger,Trigger3M)),NA())</f>
        <v>1.4223029197517709E-2</v>
      </c>
      <c r="L3415" s="44">
        <f>IFERROR(_xll.qlIndexFixing(Index6M,$H3415,TRUE,_xll.ohTrigger(RecalcTrigger,Trigger6M)),NA())</f>
        <v>1.4647993606143273E-2</v>
      </c>
      <c r="M3415" s="183">
        <f>IFERROR(_xll.qlIndexFixing(Index1Y,$H3415,TRUE,_xll.ohTrigger(RecalcTrigger,Trigger1Y)),NA())</f>
        <v>1.456844412159254E-2</v>
      </c>
      <c r="N3415" s="182">
        <f>IFERROR(_xll.qlIndexFixing(ONIndex1M,I3415,TRUE,_xll.ohTrigger(RecalcTrigger,Trigger1M)),NA())</f>
        <v>1.3834236156640145E-2</v>
      </c>
      <c r="O3415" s="44">
        <f>IFERROR(_xll.qlIndexFixing(ONIndex3M,I3415,TRUE,_xll.ohTrigger(RecalcTrigger,Trigger3M)),NA())</f>
        <v>1.418447417906421E-2</v>
      </c>
      <c r="P3415" s="44">
        <f>IFERROR(_xll.qlIndexFixing(ONIndex6M,I3415,TRUE,_xll.ohTrigger(RecalcTrigger,Trigger6M)),NA())</f>
        <v>1.4572612087837555E-2</v>
      </c>
      <c r="Q3415" s="183">
        <f>IFERROR(_xll.qlIndexFixing(ONIndex1Y,I3415,TRUE,_xll.ohTrigger(RecalcTrigger,Trigger1Y)),NA())</f>
        <v>1.4420310022558169E-2</v>
      </c>
    </row>
    <row r="3416" spans="2:17" x14ac:dyDescent="0.2">
      <c r="B3416" s="39" t="s">
        <v>42</v>
      </c>
      <c r="D3416" s="42">
        <f>_xll.qlCalendarAdvance(Calendar,$D3415,B3416,"f",FALSE)</f>
        <v>63339</v>
      </c>
      <c r="E3416" s="177">
        <f>_xll.qlInterestRateIndexValueDate(IndexON,D3416)</f>
        <v>63339</v>
      </c>
      <c r="F3416" s="193">
        <f>IFERROR(_xll.qlIndexFixing(IndexON,D3416,TRUE,_xll.ohTrigger(RecalcTrigger,TriggerON)),NA())</f>
        <v>1.3784128722758027E-2</v>
      </c>
      <c r="H3416" s="42">
        <f>_xll.qlCalendarAdvance(Calendar,$H3415,B3416,"f",FALSE)</f>
        <v>63339</v>
      </c>
      <c r="I3416" s="177">
        <f>_xll.qlInterestRateIndexValueDate(Index1M,$H3416)</f>
        <v>63341</v>
      </c>
      <c r="J3416" s="182">
        <f>IFERROR(_xll.qlIndexFixing(Index1M,$H3416,TRUE,_xll.ohTrigger(RecalcTrigger,Trigger1M)),NA())</f>
        <v>1.3848210921058313E-2</v>
      </c>
      <c r="K3416" s="44">
        <f>IFERROR(_xll.qlIndexFixing(Index3M,H3416,TRUE,_xll.ohTrigger(RecalcTrigger,Trigger3M)),NA())</f>
        <v>1.4225197392942649E-2</v>
      </c>
      <c r="L3416" s="44">
        <f>IFERROR(_xll.qlIndexFixing(Index6M,$H3416,TRUE,_xll.ohTrigger(RecalcTrigger,Trigger6M)),NA())</f>
        <v>1.4648353097029268E-2</v>
      </c>
      <c r="M3416" s="183">
        <f>IFERROR(_xll.qlIndexFixing(Index1Y,$H3416,TRUE,_xll.ohTrigger(RecalcTrigger,Trigger1Y)),NA())</f>
        <v>1.4569948083266206E-2</v>
      </c>
      <c r="N3416" s="182">
        <f>IFERROR(_xll.qlIndexFixing(ONIndex1M,I3416,TRUE,_xll.ohTrigger(RecalcTrigger,Trigger1M)),NA())</f>
        <v>1.3836421342752203E-2</v>
      </c>
      <c r="O3416" s="44">
        <f>IFERROR(_xll.qlIndexFixing(ONIndex3M,I3416,TRUE,_xll.ohTrigger(RecalcTrigger,Trigger3M)),NA())</f>
        <v>1.4186741139843306E-2</v>
      </c>
      <c r="P3416" s="44">
        <f>IFERROR(_xll.qlIndexFixing(ONIndex6M,I3416,TRUE,_xll.ohTrigger(RecalcTrigger,Trigger6M)),NA())</f>
        <v>1.4574343948332569E-2</v>
      </c>
      <c r="Q3416" s="183">
        <f>IFERROR(_xll.qlIndexFixing(ONIndex1Y,I3416,TRUE,_xll.ohTrigger(RecalcTrigger,Trigger1Y)),NA())</f>
        <v>1.4422264699778253E-2</v>
      </c>
    </row>
    <row r="3417" spans="2:17" x14ac:dyDescent="0.2">
      <c r="B3417" s="39" t="s">
        <v>42</v>
      </c>
      <c r="D3417" s="42">
        <f>_xll.qlCalendarAdvance(Calendar,$D3416,B3417,"f",FALSE)</f>
        <v>63346</v>
      </c>
      <c r="E3417" s="177">
        <f>_xll.qlInterestRateIndexValueDate(IndexON,D3417)</f>
        <v>63346</v>
      </c>
      <c r="F3417" s="193">
        <f>IFERROR(_xll.qlIndexFixing(IndexON,D3417,TRUE,_xll.ohTrigger(RecalcTrigger,TriggerON)),NA())</f>
        <v>1.3785827881731549E-2</v>
      </c>
      <c r="H3417" s="42">
        <f>_xll.qlCalendarAdvance(Calendar,$H3416,B3417,"f",FALSE)</f>
        <v>63346</v>
      </c>
      <c r="I3417" s="177">
        <f>_xll.qlInterestRateIndexValueDate(Index1M,$H3417)</f>
        <v>63348</v>
      </c>
      <c r="J3417" s="182">
        <f>IFERROR(_xll.qlIndexFixing(Index1M,$H3417,TRUE,_xll.ohTrigger(RecalcTrigger,Trigger1M)),NA())</f>
        <v>1.3850354650372376E-2</v>
      </c>
      <c r="K3417" s="44">
        <f>IFERROR(_xll.qlIndexFixing(Index3M,H3417,TRUE,_xll.ohTrigger(RecalcTrigger,Trigger3M)),NA())</f>
        <v>1.42273474945733E-2</v>
      </c>
      <c r="L3417" s="44">
        <f>IFERROR(_xll.qlIndexFixing(Index6M,$H3417,TRUE,_xll.ohTrigger(RecalcTrigger,Trigger6M)),NA())</f>
        <v>1.4649917309495488E-2</v>
      </c>
      <c r="M3417" s="183">
        <f>IFERROR(_xll.qlIndexFixing(Index1Y,$H3417,TRUE,_xll.ohTrigger(RecalcTrigger,Trigger1Y)),NA())</f>
        <v>1.4571432946874713E-2</v>
      </c>
      <c r="N3417" s="182">
        <f>IFERROR(_xll.qlIndexFixing(ONIndex1M,I3417,TRUE,_xll.ohTrigger(RecalcTrigger,Trigger1M)),NA())</f>
        <v>1.3838589905041943E-2</v>
      </c>
      <c r="O3417" s="44">
        <f>IFERROR(_xll.qlIndexFixing(ONIndex3M,I3417,TRUE,_xll.ohTrigger(RecalcTrigger,Trigger3M)),NA())</f>
        <v>1.4188990230357135E-2</v>
      </c>
      <c r="P3417" s="44">
        <f>IFERROR(_xll.qlIndexFixing(ONIndex6M,I3417,TRUE,_xll.ohTrigger(RecalcTrigger,Trigger6M)),NA())</f>
        <v>1.4576062633846476E-2</v>
      </c>
      <c r="Q3417" s="183">
        <f>IFERROR(_xll.qlIndexFixing(ONIndex1Y,I3417,TRUE,_xll.ohTrigger(RecalcTrigger,Trigger1Y)),NA())</f>
        <v>1.4424201249578772E-2</v>
      </c>
    </row>
    <row r="3418" spans="2:17" x14ac:dyDescent="0.2">
      <c r="B3418" s="39" t="s">
        <v>42</v>
      </c>
      <c r="D3418" s="42">
        <f>_xll.qlCalendarAdvance(Calendar,$D3417,B3418,"f",FALSE)</f>
        <v>63353</v>
      </c>
      <c r="E3418" s="177">
        <f>_xll.qlInterestRateIndexValueDate(IndexON,D3418)</f>
        <v>63353</v>
      </c>
      <c r="F3418" s="193">
        <f>IFERROR(_xll.qlIndexFixing(IndexON,D3418,TRUE,_xll.ohTrigger(RecalcTrigger,TriggerON)),NA())</f>
        <v>1.3787514097458597E-2</v>
      </c>
      <c r="H3418" s="42">
        <f>_xll.qlCalendarAdvance(Calendar,$H3417,B3418,"f",FALSE)</f>
        <v>63353</v>
      </c>
      <c r="I3418" s="177">
        <f>_xll.qlInterestRateIndexValueDate(Index1M,$H3418)</f>
        <v>63355</v>
      </c>
      <c r="J3418" s="182">
        <f>IFERROR(_xll.qlIndexFixing(Index1M,$H3418,TRUE,_xll.ohTrigger(RecalcTrigger,Trigger1M)),NA())</f>
        <v>1.3852481670210137E-2</v>
      </c>
      <c r="K3418" s="44">
        <f>IFERROR(_xll.qlIndexFixing(Index3M,H3418,TRUE,_xll.ohTrigger(RecalcTrigger,Trigger3M)),NA())</f>
        <v>1.422947947531047E-2</v>
      </c>
      <c r="L3418" s="44">
        <f>IFERROR(_xll.qlIndexFixing(Index6M,$H3418,TRUE,_xll.ohTrigger(RecalcTrigger,Trigger6M)),NA())</f>
        <v>1.4651467981598562E-2</v>
      </c>
      <c r="M3418" s="183">
        <f>IFERROR(_xll.qlIndexFixing(Index1Y,$H3418,TRUE,_xll.ohTrigger(RecalcTrigger,Trigger1Y)),NA())</f>
        <v>1.4572898684572283E-2</v>
      </c>
      <c r="N3418" s="182">
        <f>IFERROR(_xll.qlIndexFixing(ONIndex1M,I3418,TRUE,_xll.ohTrigger(RecalcTrigger,Trigger1M)),NA())</f>
        <v>1.3840741818889057E-2</v>
      </c>
      <c r="O3418" s="44">
        <f>IFERROR(_xll.qlIndexFixing(ONIndex3M,I3418,TRUE,_xll.ohTrigger(RecalcTrigger,Trigger3M)),NA())</f>
        <v>1.419122142374718E-2</v>
      </c>
      <c r="P3418" s="44">
        <f>IFERROR(_xll.qlIndexFixing(ONIndex6M,I3418,TRUE,_xll.ohTrigger(RecalcTrigger,Trigger6M)),NA())</f>
        <v>1.4577768124315327E-2</v>
      </c>
      <c r="Q3418" s="183">
        <f>IFERROR(_xll.qlIndexFixing(ONIndex1Y,I3418,TRUE,_xll.ohTrigger(RecalcTrigger,Trigger1Y)),NA())</f>
        <v>1.4426119644781465E-2</v>
      </c>
    </row>
    <row r="3419" spans="2:17" x14ac:dyDescent="0.2">
      <c r="B3419" s="39" t="s">
        <v>42</v>
      </c>
      <c r="D3419" s="42">
        <f>_xll.qlCalendarAdvance(Calendar,$D3418,B3419,"f",FALSE)</f>
        <v>63360</v>
      </c>
      <c r="E3419" s="177">
        <f>_xll.qlInterestRateIndexValueDate(IndexON,D3419)</f>
        <v>63360</v>
      </c>
      <c r="F3419" s="193">
        <f>IFERROR(_xll.qlIndexFixing(IndexON,D3419,TRUE,_xll.ohTrigger(RecalcTrigger,TriggerON)),NA())</f>
        <v>1.3789187350354837E-2</v>
      </c>
      <c r="H3419" s="42">
        <f>_xll.qlCalendarAdvance(Calendar,$H3418,B3419,"f",FALSE)</f>
        <v>63360</v>
      </c>
      <c r="I3419" s="177">
        <f>_xll.qlInterestRateIndexValueDate(Index1M,$H3419)</f>
        <v>63362</v>
      </c>
      <c r="J3419" s="182">
        <f>IFERROR(_xll.qlIndexFixing(Index1M,$H3419,TRUE,_xll.ohTrigger(RecalcTrigger,Trigger1M)),NA())</f>
        <v>1.3854591955444195E-2</v>
      </c>
      <c r="K3419" s="44">
        <f>IFERROR(_xll.qlIndexFixing(Index3M,H3419,TRUE,_xll.ohTrigger(RecalcTrigger,Trigger3M)),NA())</f>
        <v>1.4231593308057571E-2</v>
      </c>
      <c r="L3419" s="44">
        <f>IFERROR(_xll.qlIndexFixing(Index6M,$H3419,TRUE,_xll.ohTrigger(RecalcTrigger,Trigger6M)),NA())</f>
        <v>1.4653005093276722E-2</v>
      </c>
      <c r="M3419" s="183">
        <f>IFERROR(_xll.qlIndexFixing(Index1Y,$H3419,TRUE,_xll.ohTrigger(RecalcTrigger,Trigger1Y)),NA())</f>
        <v>1.4574345268514014E-2</v>
      </c>
      <c r="N3419" s="182">
        <f>IFERROR(_xll.qlIndexFixing(ONIndex1M,I3419,TRUE,_xll.ohTrigger(RecalcTrigger,Trigger1M)),NA())</f>
        <v>1.3842877058714009E-2</v>
      </c>
      <c r="O3419" s="44">
        <f>IFERROR(_xll.qlIndexFixing(ONIndex3M,I3419,TRUE,_xll.ohTrigger(RecalcTrigger,Trigger3M)),NA())</f>
        <v>1.4193434692995055E-2</v>
      </c>
      <c r="P3419" s="44">
        <f>IFERROR(_xll.qlIndexFixing(ONIndex6M,I3419,TRUE,_xll.ohTrigger(RecalcTrigger,Trigger6M)),NA())</f>
        <v>1.4579460400154787E-2</v>
      </c>
      <c r="Q3419" s="183">
        <f>IFERROR(_xll.qlIndexFixing(ONIndex1Y,I3419,TRUE,_xll.ohTrigger(RecalcTrigger,Trigger1Y)),NA())</f>
        <v>1.4428019857968266E-2</v>
      </c>
    </row>
    <row r="3420" spans="2:17" x14ac:dyDescent="0.2">
      <c r="B3420" s="39" t="s">
        <v>42</v>
      </c>
      <c r="D3420" s="42">
        <f>_xll.qlCalendarAdvance(Calendar,$D3419,B3420,"f",FALSE)</f>
        <v>63367</v>
      </c>
      <c r="E3420" s="177">
        <f>_xll.qlInterestRateIndexValueDate(IndexON,D3420)</f>
        <v>63367</v>
      </c>
      <c r="F3420" s="193">
        <f>IFERROR(_xll.qlIndexFixing(IndexON,D3420,TRUE,_xll.ohTrigger(RecalcTrigger,TriggerON)),NA())</f>
        <v>1.3790847621155677E-2</v>
      </c>
      <c r="H3420" s="42">
        <f>_xll.qlCalendarAdvance(Calendar,$H3419,B3420,"f",FALSE)</f>
        <v>63367</v>
      </c>
      <c r="I3420" s="177">
        <f>_xll.qlInterestRateIndexValueDate(Index1M,$H3420)</f>
        <v>63369</v>
      </c>
      <c r="J3420" s="182">
        <f>IFERROR(_xll.qlIndexFixing(Index1M,$H3420,TRUE,_xll.ohTrigger(RecalcTrigger,Trigger1M)),NA())</f>
        <v>1.3856685480949649E-2</v>
      </c>
      <c r="K3420" s="44">
        <f>IFERROR(_xll.qlIndexFixing(Index3M,H3420,TRUE,_xll.ohTrigger(RecalcTrigger,Trigger3M)),NA())</f>
        <v>1.4233688965721497E-2</v>
      </c>
      <c r="L3420" s="44">
        <f>IFERROR(_xll.qlIndexFixing(Index6M,$H3420,TRUE,_xll.ohTrigger(RecalcTrigger,Trigger6M)),NA())</f>
        <v>1.4654528624466453E-2</v>
      </c>
      <c r="M3420" s="183">
        <f>IFERROR(_xll.qlIndexFixing(Index1Y,$H3420,TRUE,_xll.ohTrigger(RecalcTrigger,Trigger1Y)),NA())</f>
        <v>1.4575772670855872E-2</v>
      </c>
      <c r="N3420" s="182">
        <f>IFERROR(_xll.qlIndexFixing(ONIndex1M,I3420,TRUE,_xll.ohTrigger(RecalcTrigger,Trigger1M)),NA())</f>
        <v>1.3844995599656684E-2</v>
      </c>
      <c r="O3420" s="44">
        <f>IFERROR(_xll.qlIndexFixing(ONIndex3M,I3420,TRUE,_xll.ohTrigger(RecalcTrigger,Trigger3M)),NA())</f>
        <v>1.4195630011002436E-2</v>
      </c>
      <c r="P3420" s="44">
        <f>IFERROR(_xll.qlIndexFixing(ONIndex6M,I3420,TRUE,_xll.ohTrigger(RecalcTrigger,Trigger6M)),NA())</f>
        <v>1.4581139441300905E-2</v>
      </c>
      <c r="Q3420" s="183">
        <f>IFERROR(_xll.qlIndexFixing(ONIndex1Y,I3420,TRUE,_xll.ohTrigger(RecalcTrigger,Trigger1Y)),NA())</f>
        <v>1.442990186164117E-2</v>
      </c>
    </row>
    <row r="3421" spans="2:17" x14ac:dyDescent="0.2">
      <c r="B3421" s="39" t="s">
        <v>42</v>
      </c>
      <c r="D3421" s="42">
        <f>_xll.qlCalendarAdvance(Calendar,$D3420,B3421,"f",FALSE)</f>
        <v>63374</v>
      </c>
      <c r="E3421" s="177">
        <f>_xll.qlInterestRateIndexValueDate(IndexON,D3421)</f>
        <v>63374</v>
      </c>
      <c r="F3421" s="193">
        <f>IFERROR(_xll.qlIndexFixing(IndexON,D3421,TRUE,_xll.ohTrigger(RecalcTrigger,TriggerON)),NA())</f>
        <v>1.3792494890036977E-2</v>
      </c>
      <c r="H3421" s="42">
        <f>_xll.qlCalendarAdvance(Calendar,$H3420,B3421,"f",FALSE)</f>
        <v>63374</v>
      </c>
      <c r="I3421" s="177">
        <f>_xll.qlInterestRateIndexValueDate(Index1M,$H3421)</f>
        <v>63376</v>
      </c>
      <c r="J3421" s="182">
        <f>IFERROR(_xll.qlIndexFixing(Index1M,$H3421,TRUE,_xll.ohTrigger(RecalcTrigger,Trigger1M)),NA())</f>
        <v>1.3858762221594101E-2</v>
      </c>
      <c r="K3421" s="44">
        <f>IFERROR(_xll.qlIndexFixing(Index3M,H3421,TRUE,_xll.ohTrigger(RecalcTrigger,Trigger3M)),NA())</f>
        <v>1.423576642120479E-2</v>
      </c>
      <c r="L3421" s="44">
        <f>IFERROR(_xll.qlIndexFixing(Index6M,$H3421,TRUE,_xll.ohTrigger(RecalcTrigger,Trigger6M)),NA())</f>
        <v>1.4657240370952602E-2</v>
      </c>
      <c r="M3421" s="183">
        <f>IFERROR(_xll.qlIndexFixing(Index1Y,$H3421,TRUE,_xll.ohTrigger(RecalcTrigger,Trigger1Y)),NA())</f>
        <v>1.4577180863755585E-2</v>
      </c>
      <c r="N3421" s="182">
        <f>IFERROR(_xll.qlIndexFixing(ONIndex1M,I3421,TRUE,_xll.ohTrigger(RecalcTrigger,Trigger1M)),NA())</f>
        <v>1.3847097416537224E-2</v>
      </c>
      <c r="O3421" s="44">
        <f>IFERROR(_xll.qlIndexFixing(ONIndex3M,I3421,TRUE,_xll.ohTrigger(RecalcTrigger,Trigger3M)),NA())</f>
        <v>1.4197807350830871E-2</v>
      </c>
      <c r="P3421" s="44">
        <f>IFERROR(_xll.qlIndexFixing(ONIndex6M,I3421,TRUE,_xll.ohTrigger(RecalcTrigger,Trigger6M)),NA())</f>
        <v>1.4582805227929541E-2</v>
      </c>
      <c r="Q3421" s="183">
        <f>IFERROR(_xll.qlIndexFixing(ONIndex1Y,I3421,TRUE,_xll.ohTrigger(RecalcTrigger,Trigger1Y)),NA())</f>
        <v>1.4431765628621918E-2</v>
      </c>
    </row>
    <row r="3422" spans="2:17" x14ac:dyDescent="0.2">
      <c r="B3422" s="39" t="s">
        <v>42</v>
      </c>
      <c r="D3422" s="42">
        <f>_xll.qlCalendarAdvance(Calendar,$D3421,B3422,"f",FALSE)</f>
        <v>63381</v>
      </c>
      <c r="E3422" s="177">
        <f>_xll.qlInterestRateIndexValueDate(IndexON,D3422)</f>
        <v>63381</v>
      </c>
      <c r="F3422" s="193">
        <f>IFERROR(_xll.qlIndexFixing(IndexON,D3422,TRUE,_xll.ohTrigger(RecalcTrigger,TriggerON)),NA())</f>
        <v>1.379412913765421E-2</v>
      </c>
      <c r="H3422" s="42">
        <f>_xll.qlCalendarAdvance(Calendar,$H3421,B3422,"f",FALSE)</f>
        <v>63381</v>
      </c>
      <c r="I3422" s="177">
        <f>_xll.qlInterestRateIndexValueDate(Index1M,$H3422)</f>
        <v>63383</v>
      </c>
      <c r="J3422" s="182">
        <f>IFERROR(_xll.qlIndexFixing(Index1M,$H3422,TRUE,_xll.ohTrigger(RecalcTrigger,Trigger1M)),NA())</f>
        <v>1.3860822152255148E-2</v>
      </c>
      <c r="K3422" s="44">
        <f>IFERROR(_xll.qlIndexFixing(Index3M,H3422,TRUE,_xll.ohTrigger(RecalcTrigger,Trigger3M)),NA())</f>
        <v>1.4237825647410864E-2</v>
      </c>
      <c r="L3422" s="44">
        <f>IFERROR(_xll.qlIndexFixing(Index6M,$H3422,TRUE,_xll.ohTrigger(RecalcTrigger,Trigger6M)),NA())</f>
        <v>1.4658733922540813E-2</v>
      </c>
      <c r="M3422" s="183">
        <f>IFERROR(_xll.qlIndexFixing(Index1Y,$H3422,TRUE,_xll.ohTrigger(RecalcTrigger,Trigger1Y)),NA())</f>
        <v>1.4578569819370875E-2</v>
      </c>
      <c r="N3422" s="182">
        <f>IFERROR(_xll.qlIndexFixing(ONIndex1M,I3422,TRUE,_xll.ohTrigger(RecalcTrigger,Trigger1M)),NA())</f>
        <v>1.3849182484335643E-2</v>
      </c>
      <c r="O3422" s="44">
        <f>IFERROR(_xll.qlIndexFixing(ONIndex3M,I3422,TRUE,_xll.ohTrigger(RecalcTrigger,Trigger3M)),NA())</f>
        <v>1.4199966685621845E-2</v>
      </c>
      <c r="P3422" s="44">
        <f>IFERROR(_xll.qlIndexFixing(ONIndex6M,I3422,TRUE,_xll.ohTrigger(RecalcTrigger,Trigger6M)),NA())</f>
        <v>1.4584457740056678E-2</v>
      </c>
      <c r="Q3422" s="183">
        <f>IFERROR(_xll.qlIndexFixing(ONIndex1Y,I3422,TRUE,_xll.ohTrigger(RecalcTrigger,Trigger1Y)),NA())</f>
        <v>1.4433611131412505E-2</v>
      </c>
    </row>
    <row r="3423" spans="2:17" x14ac:dyDescent="0.2">
      <c r="B3423" s="39" t="s">
        <v>42</v>
      </c>
      <c r="D3423" s="42">
        <f>_xll.qlCalendarAdvance(Calendar,$D3422,B3423,"f",FALSE)</f>
        <v>63388</v>
      </c>
      <c r="E3423" s="177">
        <f>_xll.qlInterestRateIndexValueDate(IndexON,D3423)</f>
        <v>63388</v>
      </c>
      <c r="F3423" s="193">
        <f>IFERROR(_xll.qlIndexFixing(IndexON,D3423,TRUE,_xll.ohTrigger(RecalcTrigger,TriggerON)),NA())</f>
        <v>1.3795750344502977E-2</v>
      </c>
      <c r="H3423" s="42">
        <f>_xll.qlCalendarAdvance(Calendar,$H3422,B3423,"f",FALSE)</f>
        <v>63388</v>
      </c>
      <c r="I3423" s="177">
        <f>_xll.qlInterestRateIndexValueDate(Index1M,$H3423)</f>
        <v>63390</v>
      </c>
      <c r="J3423" s="182">
        <f>IFERROR(_xll.qlIndexFixing(Index1M,$H3423,TRUE,_xll.ohTrigger(RecalcTrigger,Trigger1M)),NA())</f>
        <v>1.3862865247802891E-2</v>
      </c>
      <c r="K3423" s="44">
        <f>IFERROR(_xll.qlIndexFixing(Index3M,H3423,TRUE,_xll.ohTrigger(RecalcTrigger,Trigger3M)),NA())</f>
        <v>1.423986661724661E-2</v>
      </c>
      <c r="L3423" s="44">
        <f>IFERROR(_xll.qlIndexFixing(Index6M,$H3423,TRUE,_xll.ohTrigger(RecalcTrigger,Trigger6M)),NA())</f>
        <v>1.4660213827514005E-2</v>
      </c>
      <c r="M3423" s="183">
        <f>IFERROR(_xll.qlIndexFixing(Index1Y,$H3423,TRUE,_xll.ohTrigger(RecalcTrigger,Trigger1Y)),NA())</f>
        <v>1.457993950986056E-2</v>
      </c>
      <c r="N3423" s="182">
        <f>IFERROR(_xll.qlIndexFixing(ONIndex1M,I3423,TRUE,_xll.ohTrigger(RecalcTrigger,Trigger1M)),NA())</f>
        <v>1.3851250778031954E-2</v>
      </c>
      <c r="O3423" s="44">
        <f>IFERROR(_xll.qlIndexFixing(ONIndex3M,I3423,TRUE,_xll.ohTrigger(RecalcTrigger,Trigger3M)),NA())</f>
        <v>1.4202107988356971E-2</v>
      </c>
      <c r="P3423" s="44">
        <f>IFERROR(_xll.qlIndexFixing(ONIndex6M,I3423,TRUE,_xll.ohTrigger(RecalcTrigger,Trigger6M)),NA())</f>
        <v>1.4586096957858175E-2</v>
      </c>
      <c r="Q3423" s="183">
        <f>IFERROR(_xll.qlIndexFixing(ONIndex1Y,I3423,TRUE,_xll.ohTrigger(RecalcTrigger,Trigger1Y)),NA())</f>
        <v>1.4435438342754736E-2</v>
      </c>
    </row>
    <row r="3424" spans="2:17" x14ac:dyDescent="0.2">
      <c r="B3424" s="39" t="s">
        <v>42</v>
      </c>
      <c r="D3424" s="42">
        <f>_xll.qlCalendarAdvance(Calendar,$D3423,B3424,"f",FALSE)</f>
        <v>63395</v>
      </c>
      <c r="E3424" s="177">
        <f>_xll.qlInterestRateIndexValueDate(IndexON,D3424)</f>
        <v>63395</v>
      </c>
      <c r="F3424" s="193">
        <f>IFERROR(_xll.qlIndexFixing(IndexON,D3424,TRUE,_xll.ohTrigger(RecalcTrigger,TriggerON)),NA())</f>
        <v>1.3797358490998946E-2</v>
      </c>
      <c r="H3424" s="42">
        <f>_xll.qlCalendarAdvance(Calendar,$H3423,B3424,"f",FALSE)</f>
        <v>63395</v>
      </c>
      <c r="I3424" s="177">
        <f>_xll.qlInterestRateIndexValueDate(Index1M,$H3424)</f>
        <v>63397</v>
      </c>
      <c r="J3424" s="182">
        <f>IFERROR(_xll.qlIndexFixing(Index1M,$H3424,TRUE,_xll.ohTrigger(RecalcTrigger,Trigger1M)),NA())</f>
        <v>1.3864891483109931E-2</v>
      </c>
      <c r="K3424" s="44">
        <f>IFERROR(_xll.qlIndexFixing(Index3M,H3424,TRUE,_xll.ohTrigger(RecalcTrigger,Trigger3M)),NA())</f>
        <v>1.4241889303614572E-2</v>
      </c>
      <c r="L3424" s="44">
        <f>IFERROR(_xll.qlIndexFixing(Index6M,$H3424,TRUE,_xll.ohTrigger(RecalcTrigger,Trigger6M)),NA())</f>
        <v>1.4661680065806934E-2</v>
      </c>
      <c r="M3424" s="183">
        <f>IFERROR(_xll.qlIndexFixing(Index1Y,$H3424,TRUE,_xll.ohTrigger(RecalcTrigger,Trigger1Y)),NA())</f>
        <v>1.4581289907384991E-2</v>
      </c>
      <c r="N3424" s="182">
        <f>IFERROR(_xll.qlIndexFixing(ONIndex1M,I3424,TRUE,_xll.ohTrigger(RecalcTrigger,Trigger1M)),NA())</f>
        <v>1.3853302272286427E-2</v>
      </c>
      <c r="O3424" s="44">
        <f>IFERROR(_xll.qlIndexFixing(ONIndex3M,I3424,TRUE,_xll.ohTrigger(RecalcTrigger,Trigger3M)),NA())</f>
        <v>1.4204231232017861E-2</v>
      </c>
      <c r="P3424" s="44">
        <f>IFERROR(_xll.qlIndexFixing(ONIndex6M,I3424,TRUE,_xll.ohTrigger(RecalcTrigger,Trigger6M)),NA())</f>
        <v>1.4587722861509889E-2</v>
      </c>
      <c r="Q3424" s="183">
        <f>IFERROR(_xll.qlIndexFixing(ONIndex1Y,I3424,TRUE,_xll.ohTrigger(RecalcTrigger,Trigger1Y)),NA())</f>
        <v>1.4437247235230544E-2</v>
      </c>
    </row>
    <row r="3425" spans="2:17" x14ac:dyDescent="0.2">
      <c r="B3425" s="39" t="s">
        <v>42</v>
      </c>
      <c r="D3425" s="42">
        <f>_xll.qlCalendarAdvance(Calendar,$D3424,B3425,"f",FALSE)</f>
        <v>63402</v>
      </c>
      <c r="E3425" s="177">
        <f>_xll.qlInterestRateIndexValueDate(IndexON,D3425)</f>
        <v>63402</v>
      </c>
      <c r="F3425" s="193">
        <f>IFERROR(_xll.qlIndexFixing(IndexON,D3425,TRUE,_xll.ohTrigger(RecalcTrigger,TriggerON)),NA())</f>
        <v>1.379895355755778E-2</v>
      </c>
      <c r="H3425" s="42">
        <f>_xll.qlCalendarAdvance(Calendar,$H3424,B3425,"f",FALSE)</f>
        <v>63402</v>
      </c>
      <c r="I3425" s="177">
        <f>_xll.qlInterestRateIndexValueDate(Index1M,$H3425)</f>
        <v>63404</v>
      </c>
      <c r="J3425" s="182">
        <f>IFERROR(_xll.qlIndexFixing(Index1M,$H3425,TRUE,_xll.ohTrigger(RecalcTrigger,Trigger1M)),NA())</f>
        <v>1.3866900833051365E-2</v>
      </c>
      <c r="K3425" s="44">
        <f>IFERROR(_xll.qlIndexFixing(Index3M,H3425,TRUE,_xll.ohTrigger(RecalcTrigger,Trigger3M)),NA())</f>
        <v>1.424389367942251E-2</v>
      </c>
      <c r="L3425" s="44">
        <f>IFERROR(_xll.qlIndexFixing(Index6M,$H3425,TRUE,_xll.ohTrigger(RecalcTrigger,Trigger6M)),NA())</f>
        <v>1.4663132617356084E-2</v>
      </c>
      <c r="M3425" s="183">
        <f>IFERROR(_xll.qlIndexFixing(Index1Y,$H3425,TRUE,_xll.ohTrigger(RecalcTrigger,Trigger1Y)),NA())</f>
        <v>1.458262098410496E-2</v>
      </c>
      <c r="N3425" s="182">
        <f>IFERROR(_xll.qlIndexFixing(ONIndex1M,I3425,TRUE,_xll.ohTrigger(RecalcTrigger,Trigger1M)),NA())</f>
        <v>1.3855336942318885E-2</v>
      </c>
      <c r="O3425" s="44">
        <f>IFERROR(_xll.qlIndexFixing(ONIndex3M,I3425,TRUE,_xll.ohTrigger(RecalcTrigger,Trigger3M)),NA())</f>
        <v>1.4206336389666063E-2</v>
      </c>
      <c r="P3425" s="44">
        <f>IFERROR(_xll.qlIndexFixing(ONIndex6M,I3425,TRUE,_xll.ohTrigger(RecalcTrigger,Trigger6M)),NA())</f>
        <v>1.4589335431107742E-2</v>
      </c>
      <c r="Q3425" s="183">
        <f>IFERROR(_xll.qlIndexFixing(ONIndex1Y,I3425,TRUE,_xll.ohTrigger(RecalcTrigger,Trigger1Y)),NA())</f>
        <v>1.4439037781581732E-2</v>
      </c>
    </row>
    <row r="3426" spans="2:17" x14ac:dyDescent="0.2">
      <c r="B3426" s="39" t="s">
        <v>42</v>
      </c>
      <c r="D3426" s="42">
        <f>_xll.qlCalendarAdvance(Calendar,$D3425,B3426,"f",FALSE)</f>
        <v>63409</v>
      </c>
      <c r="E3426" s="177">
        <f>_xll.qlInterestRateIndexValueDate(IndexON,D3426)</f>
        <v>63409</v>
      </c>
      <c r="F3426" s="193">
        <f>IFERROR(_xll.qlIndexFixing(IndexON,D3426,TRUE,_xll.ohTrigger(RecalcTrigger,TriggerON)),NA())</f>
        <v>1.3800535524595148E-2</v>
      </c>
      <c r="H3426" s="42">
        <f>_xll.qlCalendarAdvance(Calendar,$H3425,B3426,"f",FALSE)</f>
        <v>63409</v>
      </c>
      <c r="I3426" s="177">
        <f>_xll.qlInterestRateIndexValueDate(Index1M,$H3426)</f>
        <v>63411</v>
      </c>
      <c r="J3426" s="182">
        <f>IFERROR(_xll.qlIndexFixing(Index1M,$H3426,TRUE,_xll.ohTrigger(RecalcTrigger,Trigger1M)),NA())</f>
        <v>1.3868893272494798E-2</v>
      </c>
      <c r="K3426" s="44">
        <f>IFERROR(_xll.qlIndexFixing(Index3M,H3426,TRUE,_xll.ohTrigger(RecalcTrigger,Trigger3M)),NA())</f>
        <v>1.4245879717572968E-2</v>
      </c>
      <c r="L3426" s="44">
        <f>IFERROR(_xll.qlIndexFixing(Index6M,$H3426,TRUE,_xll.ohTrigger(RecalcTrigger,Trigger6M)),NA())</f>
        <v>1.4664571462097072E-2</v>
      </c>
      <c r="M3426" s="183">
        <f>IFERROR(_xll.qlIndexFixing(Index1Y,$H3426,TRUE,_xll.ohTrigger(RecalcTrigger,Trigger1Y)),NA())</f>
        <v>1.4583932712182352E-2</v>
      </c>
      <c r="N3426" s="182">
        <f>IFERROR(_xll.qlIndexFixing(ONIndex1M,I3426,TRUE,_xll.ohTrigger(RecalcTrigger,Trigger1M)),NA())</f>
        <v>1.3857354762869534E-2</v>
      </c>
      <c r="O3426" s="44">
        <f>IFERROR(_xll.qlIndexFixing(ONIndex3M,I3426,TRUE,_xll.ohTrigger(RecalcTrigger,Trigger3M)),NA())</f>
        <v>1.4208423434443063E-2</v>
      </c>
      <c r="P3426" s="44">
        <f>IFERROR(_xll.qlIndexFixing(ONIndex6M,I3426,TRUE,_xll.ohTrigger(RecalcTrigger,Trigger6M)),NA())</f>
        <v>1.4590934646667719E-2</v>
      </c>
      <c r="Q3426" s="183">
        <f>IFERROR(_xll.qlIndexFixing(ONIndex1Y,I3426,TRUE,_xll.ohTrigger(RecalcTrigger,Trigger1Y)),NA())</f>
        <v>1.4440809954470168E-2</v>
      </c>
    </row>
    <row r="3427" spans="2:17" x14ac:dyDescent="0.2">
      <c r="B3427" s="39" t="s">
        <v>42</v>
      </c>
      <c r="D3427" s="42">
        <f>_xll.qlCalendarAdvance(Calendar,$D3426,B3427,"f",FALSE)</f>
        <v>63416</v>
      </c>
      <c r="E3427" s="177">
        <f>_xll.qlInterestRateIndexValueDate(IndexON,D3427)</f>
        <v>63416</v>
      </c>
      <c r="F3427" s="193">
        <f>IFERROR(_xll.qlIndexFixing(IndexON,D3427,TRUE,_xll.ohTrigger(RecalcTrigger,TriggerON)),NA())</f>
        <v>1.3802104372846458E-2</v>
      </c>
      <c r="H3427" s="42">
        <f>_xll.qlCalendarAdvance(Calendar,$H3426,B3427,"f",FALSE)</f>
        <v>63416</v>
      </c>
      <c r="I3427" s="177">
        <f>_xll.qlInterestRateIndexValueDate(Index1M,$H3427)</f>
        <v>63418</v>
      </c>
      <c r="J3427" s="182">
        <f>IFERROR(_xll.qlIndexFixing(Index1M,$H3427,TRUE,_xll.ohTrigger(RecalcTrigger,Trigger1M)),NA())</f>
        <v>1.3870868776315326E-2</v>
      </c>
      <c r="K3427" s="44">
        <f>IFERROR(_xll.qlIndexFixing(Index3M,H3427,TRUE,_xll.ohTrigger(RecalcTrigger,Trigger3M)),NA())</f>
        <v>1.4247847390972837E-2</v>
      </c>
      <c r="L3427" s="44">
        <f>IFERROR(_xll.qlIndexFixing(Index6M,$H3427,TRUE,_xll.ohTrigger(RecalcTrigger,Trigger6M)),NA())</f>
        <v>1.4665996579966376E-2</v>
      </c>
      <c r="M3427" s="183">
        <f>IFERROR(_xll.qlIndexFixing(Index1Y,$H3427,TRUE,_xll.ohTrigger(RecalcTrigger,Trigger1Y)),NA())</f>
        <v>1.4585225063779924E-2</v>
      </c>
      <c r="N3427" s="182">
        <f>IFERROR(_xll.qlIndexFixing(ONIndex1M,I3427,TRUE,_xll.ohTrigger(RecalcTrigger,Trigger1M)),NA())</f>
        <v>1.385935570883845E-2</v>
      </c>
      <c r="O3427" s="44">
        <f>IFERROR(_xll.qlIndexFixing(ONIndex3M,I3427,TRUE,_xll.ohTrigger(RecalcTrigger,Trigger3M)),NA())</f>
        <v>1.4210492339250536E-2</v>
      </c>
      <c r="P3427" s="44">
        <f>IFERROR(_xll.qlIndexFixing(ONIndex6M,I3427,TRUE,_xll.ohTrigger(RecalcTrigger,Trigger6M)),NA())</f>
        <v>1.4592520488445615E-2</v>
      </c>
      <c r="Q3427" s="183">
        <f>IFERROR(_xll.qlIndexFixing(ONIndex1Y,I3427,TRUE,_xll.ohTrigger(RecalcTrigger,Trigger1Y)),NA())</f>
        <v>1.444256372639785E-2</v>
      </c>
    </row>
    <row r="3428" spans="2:17" x14ac:dyDescent="0.2">
      <c r="B3428" s="39" t="s">
        <v>42</v>
      </c>
      <c r="D3428" s="42">
        <f>_xll.qlCalendarAdvance(Calendar,$D3427,B3428,"f",FALSE)</f>
        <v>63423</v>
      </c>
      <c r="E3428" s="177">
        <f>_xll.qlInterestRateIndexValueDate(IndexON,D3428)</f>
        <v>63423</v>
      </c>
      <c r="F3428" s="193">
        <f>IFERROR(_xll.qlIndexFixing(IndexON,D3428,TRUE,_xll.ohTrigger(RecalcTrigger,TriggerON)),NA())</f>
        <v>1.3803660082487568E-2</v>
      </c>
      <c r="H3428" s="42">
        <f>_xll.qlCalendarAdvance(Calendar,$H3427,B3428,"f",FALSE)</f>
        <v>63423</v>
      </c>
      <c r="I3428" s="177">
        <f>_xll.qlInterestRateIndexValueDate(Index1M,$H3428)</f>
        <v>63425</v>
      </c>
      <c r="J3428" s="182">
        <f>IFERROR(_xll.qlIndexFixing(Index1M,$H3428,TRUE,_xll.ohTrigger(RecalcTrigger,Trigger1M)),NA())</f>
        <v>1.3872827319390546E-2</v>
      </c>
      <c r="K3428" s="44">
        <f>IFERROR(_xll.qlIndexFixing(Index3M,H3428,TRUE,_xll.ohTrigger(RecalcTrigger,Trigger3M)),NA())</f>
        <v>1.4249796672527267E-2</v>
      </c>
      <c r="L3428" s="44">
        <f>IFERROR(_xll.qlIndexFixing(Index6M,$H3428,TRUE,_xll.ohTrigger(RecalcTrigger,Trigger6M)),NA())</f>
        <v>1.4667407950900479E-2</v>
      </c>
      <c r="M3428" s="183">
        <f>IFERROR(_xll.qlIndexFixing(Index1Y,$H3428,TRUE,_xll.ohTrigger(RecalcTrigger,Trigger1Y)),NA())</f>
        <v>1.4586498011061754E-2</v>
      </c>
      <c r="N3428" s="182">
        <f>IFERROR(_xll.qlIndexFixing(ONIndex1M,I3428,TRUE,_xll.ohTrigger(RecalcTrigger,Trigger1M)),NA())</f>
        <v>1.3861339755125712E-2</v>
      </c>
      <c r="O3428" s="44">
        <f>IFERROR(_xll.qlIndexFixing(ONIndex3M,I3428,TRUE,_xll.ohTrigger(RecalcTrigger,Trigger3M)),NA())</f>
        <v>1.4212543076990158E-2</v>
      </c>
      <c r="P3428" s="44">
        <f>IFERROR(_xll.qlIndexFixing(ONIndex6M,I3428,TRUE,_xll.ohTrigger(RecalcTrigger,Trigger6M)),NA())</f>
        <v>1.4594092936297542E-2</v>
      </c>
      <c r="Q3428" s="183">
        <f>IFERROR(_xll.qlIndexFixing(ONIndex1Y,I3428,TRUE,_xll.ohTrigger(RecalcTrigger,Trigger1Y)),NA())</f>
        <v>1.4444299069946709E-2</v>
      </c>
    </row>
    <row r="3429" spans="2:17" x14ac:dyDescent="0.2">
      <c r="B3429" s="39" t="s">
        <v>42</v>
      </c>
      <c r="D3429" s="42">
        <f>_xll.qlCalendarAdvance(Calendar,$D3428,B3429,"f",FALSE)</f>
        <v>63430</v>
      </c>
      <c r="E3429" s="177">
        <f>_xll.qlInterestRateIndexValueDate(IndexON,D3429)</f>
        <v>63430</v>
      </c>
      <c r="F3429" s="193">
        <f>IFERROR(_xll.qlIndexFixing(IndexON,D3429,TRUE,_xll.ohTrigger(RecalcTrigger,TriggerON)),NA())</f>
        <v>1.3805202634173952E-2</v>
      </c>
      <c r="H3429" s="42">
        <f>_xll.qlCalendarAdvance(Calendar,$H3428,B3429,"f",FALSE)</f>
        <v>63430</v>
      </c>
      <c r="I3429" s="177">
        <f>_xll.qlInterestRateIndexValueDate(Index1M,$H3429)</f>
        <v>63432</v>
      </c>
      <c r="J3429" s="182">
        <f>IFERROR(_xll.qlIndexFixing(Index1M,$H3429,TRUE,_xll.ohTrigger(RecalcTrigger,Trigger1M)),NA())</f>
        <v>1.3873555192465978E-2</v>
      </c>
      <c r="K3429" s="44">
        <f>IFERROR(_xll.qlIndexFixing(Index3M,H3429,TRUE,_xll.ohTrigger(RecalcTrigger,Trigger3M)),NA())</f>
        <v>1.4251311349314434E-2</v>
      </c>
      <c r="L3429" s="44">
        <f>IFERROR(_xll.qlIndexFixing(Index6M,$H3429,TRUE,_xll.ohTrigger(RecalcTrigger,Trigger6M)),NA())</f>
        <v>1.4666839190908439E-2</v>
      </c>
      <c r="M3429" s="183">
        <f>IFERROR(_xll.qlIndexFixing(Index1Y,$H3429,TRUE,_xll.ohTrigger(RecalcTrigger,Trigger1Y)),NA())</f>
        <v>1.4587751526192353E-2</v>
      </c>
      <c r="N3429" s="182">
        <f>IFERROR(_xll.qlIndexFixing(ONIndex1M,I3429,TRUE,_xll.ohTrigger(RecalcTrigger,Trigger1M)),NA())</f>
        <v>1.3863306876871206E-2</v>
      </c>
      <c r="O3429" s="44">
        <f>IFERROR(_xll.qlIndexFixing(ONIndex3M,I3429,TRUE,_xll.ohTrigger(RecalcTrigger,Trigger3M)),NA())</f>
        <v>1.4214575621043224E-2</v>
      </c>
      <c r="P3429" s="44">
        <f>IFERROR(_xll.qlIndexFixing(ONIndex6M,I3429,TRUE,_xll.ohTrigger(RecalcTrigger,Trigger6M)),NA())</f>
        <v>1.4595651970719103E-2</v>
      </c>
      <c r="Q3429" s="183">
        <f>IFERROR(_xll.qlIndexFixing(ONIndex1Y,I3429,TRUE,_xll.ohTrigger(RecalcTrigger,Trigger1Y)),NA())</f>
        <v>1.4446015957938485E-2</v>
      </c>
    </row>
    <row r="3430" spans="2:17" x14ac:dyDescent="0.2">
      <c r="B3430" s="39" t="s">
        <v>42</v>
      </c>
      <c r="D3430" s="42">
        <f>_xll.qlCalendarAdvance(Calendar,$D3429,B3430,"f",FALSE)</f>
        <v>63437</v>
      </c>
      <c r="E3430" s="177">
        <f>_xll.qlInterestRateIndexValueDate(IndexON,D3430)</f>
        <v>63437</v>
      </c>
      <c r="F3430" s="193">
        <f>IFERROR(_xll.qlIndexFixing(IndexON,D3430,TRUE,_xll.ohTrigger(RecalcTrigger,TriggerON)),NA())</f>
        <v>1.3806732008401212E-2</v>
      </c>
      <c r="H3430" s="42">
        <f>_xll.qlCalendarAdvance(Calendar,$H3429,B3430,"f",FALSE)</f>
        <v>63437</v>
      </c>
      <c r="I3430" s="177">
        <f>_xll.qlInterestRateIndexValueDate(Index1M,$H3430)</f>
        <v>63439</v>
      </c>
      <c r="J3430" s="182">
        <f>IFERROR(_xll.qlIndexFixing(Index1M,$H3430,TRUE,_xll.ohTrigger(RecalcTrigger,Trigger1M)),NA())</f>
        <v>1.3876693422780473E-2</v>
      </c>
      <c r="K3430" s="44">
        <f>IFERROR(_xll.qlIndexFixing(Index3M,H3430,TRUE,_xll.ohTrigger(RecalcTrigger,Trigger3M)),NA())</f>
        <v>1.4253225012955173E-2</v>
      </c>
      <c r="L3430" s="44">
        <f>IFERROR(_xll.qlIndexFixing(Index6M,$H3430,TRUE,_xll.ohTrigger(RecalcTrigger,Trigger6M)),NA())</f>
        <v>1.4668227683462079E-2</v>
      </c>
      <c r="M3430" s="183">
        <f>IFERROR(_xll.qlIndexFixing(Index1Y,$H3430,TRUE,_xll.ohTrigger(RecalcTrigger,Trigger1Y)),NA())</f>
        <v>1.4588985581337767E-2</v>
      </c>
      <c r="N3430" s="182">
        <f>IFERROR(_xll.qlIndexFixing(ONIndex1M,I3430,TRUE,_xll.ohTrigger(RecalcTrigger,Trigger1M)),NA())</f>
        <v>1.3865257048655266E-2</v>
      </c>
      <c r="O3430" s="44">
        <f>IFERROR(_xll.qlIndexFixing(ONIndex3M,I3430,TRUE,_xll.ohTrigger(RecalcTrigger,Trigger3M)),NA())</f>
        <v>1.42165899440716E-2</v>
      </c>
      <c r="P3430" s="44">
        <f>IFERROR(_xll.qlIndexFixing(ONIndex6M,I3430,TRUE,_xll.ohTrigger(RecalcTrigger,Trigger6M)),NA())</f>
        <v>1.4597197571566412E-2</v>
      </c>
      <c r="Q3430" s="183">
        <f>IFERROR(_xll.qlIndexFixing(ONIndex1Y,I3430,TRUE,_xll.ohTrigger(RecalcTrigger,Trigger1Y)),NA())</f>
        <v>1.4447714362955111E-2</v>
      </c>
    </row>
    <row r="3431" spans="2:17" x14ac:dyDescent="0.2">
      <c r="B3431" s="39" t="s">
        <v>42</v>
      </c>
      <c r="D3431" s="42">
        <f>_xll.qlCalendarAdvance(Calendar,$D3430,B3431,"f",FALSE)</f>
        <v>63444</v>
      </c>
      <c r="E3431" s="177">
        <f>_xll.qlInterestRateIndexValueDate(IndexON,D3431)</f>
        <v>63444</v>
      </c>
      <c r="F3431" s="193">
        <f>IFERROR(_xll.qlIndexFixing(IndexON,D3431,TRUE,_xll.ohTrigger(RecalcTrigger,TriggerON)),NA())</f>
        <v>1.3808248185505079E-2</v>
      </c>
      <c r="H3431" s="42">
        <f>_xll.qlCalendarAdvance(Calendar,$H3430,B3431,"f",FALSE)</f>
        <v>63444</v>
      </c>
      <c r="I3431" s="177">
        <f>_xll.qlInterestRateIndexValueDate(Index1M,$H3431)</f>
        <v>63446</v>
      </c>
      <c r="J3431" s="182">
        <f>IFERROR(_xll.qlIndexFixing(Index1M,$H3431,TRUE,_xll.ohTrigger(RecalcTrigger,Trigger1M)),NA())</f>
        <v>1.3878600932842877E-2</v>
      </c>
      <c r="K3431" s="44">
        <f>IFERROR(_xll.qlIndexFixing(Index3M,H3431,TRUE,_xll.ohTrigger(RecalcTrigger,Trigger3M)),NA())</f>
        <v>1.4255120206125044E-2</v>
      </c>
      <c r="L3431" s="44">
        <f>IFERROR(_xll.qlIndexFixing(Index6M,$H3431,TRUE,_xll.ohTrigger(RecalcTrigger,Trigger6M)),NA())</f>
        <v>1.4669602378830448E-2</v>
      </c>
      <c r="M3431" s="183">
        <f>IFERROR(_xll.qlIndexFixing(Index1Y,$H3431,TRUE,_xll.ohTrigger(RecalcTrigger,Trigger1Y)),NA())</f>
        <v>1.4590200148665137E-2</v>
      </c>
      <c r="N3431" s="182">
        <f>IFERROR(_xll.qlIndexFixing(ONIndex1M,I3431,TRUE,_xll.ohTrigger(RecalcTrigger,Trigger1M)),NA())</f>
        <v>1.3867190245617778E-2</v>
      </c>
      <c r="O3431" s="44">
        <f>IFERROR(_xll.qlIndexFixing(ONIndex3M,I3431,TRUE,_xll.ohTrigger(RecalcTrigger,Trigger3M)),NA())</f>
        <v>1.4218586019376644E-2</v>
      </c>
      <c r="P3431" s="44">
        <f>IFERROR(_xll.qlIndexFixing(ONIndex6M,I3431,TRUE,_xll.ohTrigger(RecalcTrigger,Trigger6M)),NA())</f>
        <v>1.459872971909526E-2</v>
      </c>
      <c r="Q3431" s="183">
        <f>IFERROR(_xll.qlIndexFixing(ONIndex1Y,I3431,TRUE,_xll.ohTrigger(RecalcTrigger,Trigger1Y)),NA())</f>
        <v>1.4449394257658454E-2</v>
      </c>
    </row>
    <row r="3432" spans="2:17" x14ac:dyDescent="0.2">
      <c r="B3432" s="39" t="s">
        <v>42</v>
      </c>
      <c r="D3432" s="42">
        <f>_xll.qlCalendarAdvance(Calendar,$D3431,B3432,"f",FALSE)</f>
        <v>63451</v>
      </c>
      <c r="E3432" s="177">
        <f>_xll.qlInterestRateIndexValueDate(IndexON,D3432)</f>
        <v>63451</v>
      </c>
      <c r="F3432" s="193">
        <f>IFERROR(_xll.qlIndexFixing(IndexON,D3432,TRUE,_xll.ohTrigger(RecalcTrigger,TriggerON)),NA())</f>
        <v>1.3809751146061089E-2</v>
      </c>
      <c r="H3432" s="42">
        <f>_xll.qlCalendarAdvance(Calendar,$H3431,B3432,"f",FALSE)</f>
        <v>63451</v>
      </c>
      <c r="I3432" s="177">
        <f>_xll.qlInterestRateIndexValueDate(Index1M,$H3432)</f>
        <v>63453</v>
      </c>
      <c r="J3432" s="182">
        <f>IFERROR(_xll.qlIndexFixing(Index1M,$H3432,TRUE,_xll.ohTrigger(RecalcTrigger,Trigger1M)),NA())</f>
        <v>1.3880491381650373E-2</v>
      </c>
      <c r="K3432" s="44">
        <f>IFERROR(_xll.qlIndexFixing(Index3M,H3432,TRUE,_xll.ohTrigger(RecalcTrigger,Trigger3M)),NA())</f>
        <v>1.4256996901729237E-2</v>
      </c>
      <c r="L3432" s="44">
        <f>IFERROR(_xll.qlIndexFixing(Index6M,$H3432,TRUE,_xll.ohTrigger(RecalcTrigger,Trigger6M)),NA())</f>
        <v>1.4670963256955775E-2</v>
      </c>
      <c r="M3432" s="183">
        <f>IFERROR(_xll.qlIndexFixing(Index1Y,$H3432,TRUE,_xll.ohTrigger(RecalcTrigger,Trigger1Y)),NA())</f>
        <v>1.4591395200341821E-2</v>
      </c>
      <c r="N3432" s="182">
        <f>IFERROR(_xll.qlIndexFixing(ONIndex1M,I3432,TRUE,_xll.ohTrigger(RecalcTrigger,Trigger1M)),NA())</f>
        <v>1.3869106442578882E-2</v>
      </c>
      <c r="O3432" s="44">
        <f>IFERROR(_xll.qlIndexFixing(ONIndex3M,I3432,TRUE,_xll.ohTrigger(RecalcTrigger,Trigger3M)),NA())</f>
        <v>1.4220563819860033E-2</v>
      </c>
      <c r="P3432" s="44">
        <f>IFERROR(_xll.qlIndexFixing(ONIndex6M,I3432,TRUE,_xll.ohTrigger(RecalcTrigger,Trigger6M)),NA())</f>
        <v>1.4600248393321635E-2</v>
      </c>
      <c r="Q3432" s="183">
        <f>IFERROR(_xll.qlIndexFixing(ONIndex1Y,I3432,TRUE,_xll.ohTrigger(RecalcTrigger,Trigger1Y)),NA())</f>
        <v>1.4451055614550512E-2</v>
      </c>
    </row>
    <row r="3433" spans="2:17" x14ac:dyDescent="0.2">
      <c r="B3433" s="39" t="s">
        <v>42</v>
      </c>
      <c r="D3433" s="42">
        <f>_xll.qlCalendarAdvance(Calendar,$D3432,B3433,"f",FALSE)</f>
        <v>63458</v>
      </c>
      <c r="E3433" s="177">
        <f>_xll.qlInterestRateIndexValueDate(IndexON,D3433)</f>
        <v>63458</v>
      </c>
      <c r="F3433" s="193">
        <f>IFERROR(_xll.qlIndexFixing(IndexON,D3433,TRUE,_xll.ohTrigger(RecalcTrigger,TriggerON)),NA())</f>
        <v>1.3811240870404973E-2</v>
      </c>
      <c r="H3433" s="42">
        <f>_xll.qlCalendarAdvance(Calendar,$H3432,B3433,"f",FALSE)</f>
        <v>63458</v>
      </c>
      <c r="I3433" s="177">
        <f>_xll.qlInterestRateIndexValueDate(Index1M,$H3433)</f>
        <v>63460</v>
      </c>
      <c r="J3433" s="182">
        <f>IFERROR(_xll.qlIndexFixing(Index1M,$H3433,TRUE,_xll.ohTrigger(RecalcTrigger,Trigger1M)),NA())</f>
        <v>1.3882364744068065E-2</v>
      </c>
      <c r="K3433" s="44">
        <f>IFERROR(_xll.qlIndexFixing(Index3M,H3433,TRUE,_xll.ohTrigger(RecalcTrigger,Trigger3M)),NA())</f>
        <v>1.4258855072677337E-2</v>
      </c>
      <c r="L3433" s="44">
        <f>IFERROR(_xll.qlIndexFixing(Index6M,$H3433,TRUE,_xll.ohTrigger(RecalcTrigger,Trigger6M)),NA())</f>
        <v>1.4672310297780737E-2</v>
      </c>
      <c r="M3433" s="183">
        <f>IFERROR(_xll.qlIndexFixing(Index1Y,$H3433,TRUE,_xll.ohTrigger(RecalcTrigger,Trigger1Y)),NA())</f>
        <v>1.4592570708536935E-2</v>
      </c>
      <c r="N3433" s="182">
        <f>IFERROR(_xll.qlIndexFixing(ONIndex1M,I3433,TRUE,_xll.ohTrigger(RecalcTrigger,Trigger1M)),NA())</f>
        <v>1.3871005614438658E-2</v>
      </c>
      <c r="O3433" s="44">
        <f>IFERROR(_xll.qlIndexFixing(ONIndex3M,I3433,TRUE,_xll.ohTrigger(RecalcTrigger,Trigger3M)),NA())</f>
        <v>1.4222523318583313E-2</v>
      </c>
      <c r="P3433" s="44">
        <f>IFERROR(_xll.qlIndexFixing(ONIndex6M,I3433,TRUE,_xll.ohTrigger(RecalcTrigger,Trigger6M)),NA())</f>
        <v>1.4601753574341458E-2</v>
      </c>
      <c r="Q3433" s="183">
        <f>IFERROR(_xll.qlIndexFixing(ONIndex1Y,I3433,TRUE,_xll.ohTrigger(RecalcTrigger,Trigger1Y)),NA())</f>
        <v>1.4452698406612896E-2</v>
      </c>
    </row>
    <row r="3434" spans="2:17" x14ac:dyDescent="0.2">
      <c r="B3434" s="39" t="s">
        <v>42</v>
      </c>
      <c r="D3434" s="42">
        <f>_xll.qlCalendarAdvance(Calendar,$D3433,B3434,"f",FALSE)</f>
        <v>63465</v>
      </c>
      <c r="E3434" s="177">
        <f>_xll.qlInterestRateIndexValueDate(IndexON,D3434)</f>
        <v>63465</v>
      </c>
      <c r="F3434" s="193">
        <f>IFERROR(_xll.qlIndexFixing(IndexON,D3434,TRUE,_xll.ohTrigger(RecalcTrigger,TriggerON)),NA())</f>
        <v>1.3812717339192204E-2</v>
      </c>
      <c r="H3434" s="42">
        <f>_xll.qlCalendarAdvance(Calendar,$H3433,B3434,"f",FALSE)</f>
        <v>63465</v>
      </c>
      <c r="I3434" s="177">
        <f>_xll.qlInterestRateIndexValueDate(Index1M,$H3434)</f>
        <v>63467</v>
      </c>
      <c r="J3434" s="182">
        <f>IFERROR(_xll.qlIndexFixing(Index1M,$H3434,TRUE,_xll.ohTrigger(RecalcTrigger,Trigger1M)),NA())</f>
        <v>1.3884220994981045E-2</v>
      </c>
      <c r="K3434" s="44">
        <f>IFERROR(_xll.qlIndexFixing(Index3M,H3434,TRUE,_xll.ohTrigger(RecalcTrigger,Trigger3M)),NA())</f>
        <v>1.4261104615846376E-2</v>
      </c>
      <c r="L3434" s="44">
        <f>IFERROR(_xll.qlIndexFixing(Index6M,$H3434,TRUE,_xll.ohTrigger(RecalcTrigger,Trigger6M)),NA())</f>
        <v>1.4674032218281782E-2</v>
      </c>
      <c r="M3434" s="183">
        <f>IFERROR(_xll.qlIndexFixing(Index1Y,$H3434,TRUE,_xll.ohTrigger(RecalcTrigger,Trigger1Y)),NA())</f>
        <v>1.4593726645420243E-2</v>
      </c>
      <c r="N3434" s="182">
        <f>IFERROR(_xll.qlIndexFixing(ONIndex1M,I3434,TRUE,_xll.ohTrigger(RecalcTrigger,Trigger1M)),NA())</f>
        <v>1.3872887736097184E-2</v>
      </c>
      <c r="O3434" s="44">
        <f>IFERROR(_xll.qlIndexFixing(ONIndex3M,I3434,TRUE,_xll.ohTrigger(RecalcTrigger,Trigger3M)),NA())</f>
        <v>1.4224464488528099E-2</v>
      </c>
      <c r="P3434" s="44">
        <f>IFERROR(_xll.qlIndexFixing(ONIndex6M,I3434,TRUE,_xll.ohTrigger(RecalcTrigger,Trigger6M)),NA())</f>
        <v>1.4603245242410523E-2</v>
      </c>
      <c r="Q3434" s="183">
        <f>IFERROR(_xll.qlIndexFixing(ONIndex1Y,I3434,TRUE,_xll.ohTrigger(RecalcTrigger,Trigger1Y)),NA())</f>
        <v>1.4454322606107795E-2</v>
      </c>
    </row>
    <row r="3435" spans="2:17" x14ac:dyDescent="0.2">
      <c r="B3435" s="39" t="s">
        <v>42</v>
      </c>
      <c r="D3435" s="42">
        <f>_xll.qlCalendarAdvance(Calendar,$D3434,B3435,"f",FALSE)</f>
        <v>63472</v>
      </c>
      <c r="E3435" s="177">
        <f>_xll.qlInterestRateIndexValueDate(IndexON,D3435)</f>
        <v>63472</v>
      </c>
      <c r="F3435" s="193">
        <f>IFERROR(_xll.qlIndexFixing(IndexON,D3435,TRUE,_xll.ohTrigger(RecalcTrigger,TriggerON)),NA())</f>
        <v>1.3814180532838449E-2</v>
      </c>
      <c r="H3435" s="42">
        <f>_xll.qlCalendarAdvance(Calendar,$H3434,B3435,"f",FALSE)</f>
        <v>63472</v>
      </c>
      <c r="I3435" s="177">
        <f>_xll.qlInterestRateIndexValueDate(Index1M,$H3435)</f>
        <v>63474</v>
      </c>
      <c r="J3435" s="182">
        <f>IFERROR(_xll.qlIndexFixing(Index1M,$H3435,TRUE,_xll.ohTrigger(RecalcTrigger,Trigger1M)),NA())</f>
        <v>1.3886060109251919E-2</v>
      </c>
      <c r="K3435" s="44">
        <f>IFERROR(_xll.qlIndexFixing(Index3M,H3435,TRUE,_xll.ohTrigger(RecalcTrigger,Trigger3M)),NA())</f>
        <v>1.4262924395859142E-2</v>
      </c>
      <c r="L3435" s="44">
        <f>IFERROR(_xll.qlIndexFixing(Index6M,$H3435,TRUE,_xll.ohTrigger(RecalcTrigger,Trigger6M)),NA())</f>
        <v>1.467535057967722E-2</v>
      </c>
      <c r="M3435" s="183">
        <f>IFERROR(_xll.qlIndexFixing(Index1Y,$H3435,TRUE,_xll.ohTrigger(RecalcTrigger,Trigger1Y)),NA())</f>
        <v>1.459486298316261E-2</v>
      </c>
      <c r="N3435" s="182">
        <f>IFERROR(_xll.qlIndexFixing(ONIndex1M,I3435,TRUE,_xll.ohTrigger(RecalcTrigger,Trigger1M)),NA())</f>
        <v>1.3874752782534472E-2</v>
      </c>
      <c r="O3435" s="44">
        <f>IFERROR(_xll.qlIndexFixing(ONIndex3M,I3435,TRUE,_xll.ohTrigger(RecalcTrigger,Trigger3M)),NA())</f>
        <v>1.4226387302915811E-2</v>
      </c>
      <c r="P3435" s="44">
        <f>IFERROR(_xll.qlIndexFixing(ONIndex6M,I3435,TRUE,_xll.ohTrigger(RecalcTrigger,Trigger6M)),NA())</f>
        <v>1.4604723377464879E-2</v>
      </c>
      <c r="Q3435" s="183">
        <f>IFERROR(_xll.qlIndexFixing(ONIndex1Y,I3435,TRUE,_xll.ohTrigger(RecalcTrigger,Trigger1Y)),NA())</f>
        <v>1.4455928185856948E-2</v>
      </c>
    </row>
    <row r="3436" spans="2:17" x14ac:dyDescent="0.2">
      <c r="B3436" s="39" t="s">
        <v>42</v>
      </c>
      <c r="D3436" s="42">
        <f>_xll.qlCalendarAdvance(Calendar,$D3435,B3436,"f",FALSE)</f>
        <v>63479</v>
      </c>
      <c r="E3436" s="177">
        <f>_xll.qlInterestRateIndexValueDate(IndexON,D3436)</f>
        <v>63479</v>
      </c>
      <c r="F3436" s="193">
        <f>IFERROR(_xll.qlIndexFixing(IndexON,D3436,TRUE,_xll.ohTrigger(RecalcTrigger,TriggerON)),NA())</f>
        <v>1.3815630431759374E-2</v>
      </c>
      <c r="H3436" s="42">
        <f>_xll.qlCalendarAdvance(Calendar,$H3435,B3436,"f",FALSE)</f>
        <v>63479</v>
      </c>
      <c r="I3436" s="177">
        <f>_xll.qlInterestRateIndexValueDate(Index1M,$H3436)</f>
        <v>63481</v>
      </c>
      <c r="J3436" s="182">
        <f>IFERROR(_xll.qlIndexFixing(Index1M,$H3436,TRUE,_xll.ohTrigger(RecalcTrigger,Trigger1M)),NA())</f>
        <v>1.3887882061760781E-2</v>
      </c>
      <c r="K3436" s="44">
        <f>IFERROR(_xll.qlIndexFixing(Index3M,H3436,TRUE,_xll.ohTrigger(RecalcTrigger,Trigger3M)),NA())</f>
        <v>1.426472556727985E-2</v>
      </c>
      <c r="L3436" s="44">
        <f>IFERROR(_xll.qlIndexFixing(Index6M,$H3436,TRUE,_xll.ohTrigger(RecalcTrigger,Trigger6M)),NA())</f>
        <v>1.4676655041608659E-2</v>
      </c>
      <c r="M3436" s="183">
        <f>IFERROR(_xll.qlIndexFixing(Index1Y,$H3436,TRUE,_xll.ohTrigger(RecalcTrigger,Trigger1Y)),NA())</f>
        <v>1.4595979693936216E-2</v>
      </c>
      <c r="N3436" s="182">
        <f>IFERROR(_xll.qlIndexFixing(ONIndex1M,I3436,TRUE,_xll.ohTrigger(RecalcTrigger,Trigger1M)),NA())</f>
        <v>1.3876600728650601E-2</v>
      </c>
      <c r="O3436" s="44">
        <f>IFERROR(_xll.qlIndexFixing(ONIndex3M,I3436,TRUE,_xll.ohTrigger(RecalcTrigger,Trigger3M)),NA())</f>
        <v>1.4228291734488252E-2</v>
      </c>
      <c r="P3436" s="44">
        <f>IFERROR(_xll.qlIndexFixing(ONIndex6M,I3436,TRUE,_xll.ohTrigger(RecalcTrigger,Trigger6M)),NA())</f>
        <v>1.4606187959680383E-2</v>
      </c>
      <c r="Q3436" s="183">
        <f>IFERROR(_xll.qlIndexFixing(ONIndex1Y,I3436,TRUE,_xll.ohTrigger(RecalcTrigger,Trigger1Y)),NA())</f>
        <v>1.4457515118442288E-2</v>
      </c>
    </row>
    <row r="3437" spans="2:17" x14ac:dyDescent="0.2">
      <c r="B3437" s="39" t="s">
        <v>42</v>
      </c>
      <c r="D3437" s="42">
        <f>_xll.qlCalendarAdvance(Calendar,$D3436,B3437,"f",FALSE)</f>
        <v>63486</v>
      </c>
      <c r="E3437" s="177">
        <f>_xll.qlInterestRateIndexValueDate(IndexON,D3437)</f>
        <v>63486</v>
      </c>
      <c r="F3437" s="193">
        <f>IFERROR(_xll.qlIndexFixing(IndexON,D3437,TRUE,_xll.ohTrigger(RecalcTrigger,TriggerON)),NA())</f>
        <v>1.3817067016370643E-2</v>
      </c>
      <c r="H3437" s="42">
        <f>_xll.qlCalendarAdvance(Calendar,$H3436,B3437,"f",FALSE)</f>
        <v>63486</v>
      </c>
      <c r="I3437" s="177">
        <f>_xll.qlInterestRateIndexValueDate(Index1M,$H3437)</f>
        <v>63488</v>
      </c>
      <c r="J3437" s="182">
        <f>IFERROR(_xll.qlIndexFixing(Index1M,$H3437,TRUE,_xll.ohTrigger(RecalcTrigger,Trigger1M)),NA())</f>
        <v>1.3889686827375236E-2</v>
      </c>
      <c r="K3437" s="44">
        <f>IFERROR(_xll.qlIndexFixing(Index3M,H3437,TRUE,_xll.ohTrigger(RecalcTrigger,Trigger3M)),NA())</f>
        <v>1.426650810301365E-2</v>
      </c>
      <c r="L3437" s="44">
        <f>IFERROR(_xll.qlIndexFixing(Index6M,$H3437,TRUE,_xll.ohTrigger(RecalcTrigger,Trigger6M)),NA())</f>
        <v>1.4677945584017421E-2</v>
      </c>
      <c r="M3437" s="183">
        <f>IFERROR(_xll.qlIndexFixing(Index1Y,$H3437,TRUE,_xll.ohTrigger(RecalcTrigger,Trigger1Y)),NA())</f>
        <v>1.4597076749913456E-2</v>
      </c>
      <c r="N3437" s="182">
        <f>IFERROR(_xll.qlIndexFixing(ONIndex1M,I3437,TRUE,_xll.ohTrigger(RecalcTrigger,Trigger1M)),NA())</f>
        <v>1.3878431549425585E-2</v>
      </c>
      <c r="O3437" s="44">
        <f>IFERROR(_xll.qlIndexFixing(ONIndex3M,I3437,TRUE,_xll.ohTrigger(RecalcTrigger,Trigger3M)),NA())</f>
        <v>1.4230177756466844E-2</v>
      </c>
      <c r="P3437" s="44">
        <f>IFERROR(_xll.qlIndexFixing(ONIndex6M,I3437,TRUE,_xll.ohTrigger(RecalcTrigger,Trigger6M)),NA())</f>
        <v>1.4607638969392767E-2</v>
      </c>
      <c r="Q3437" s="183">
        <f>IFERROR(_xll.qlIndexFixing(ONIndex1Y,I3437,TRUE,_xll.ohTrigger(RecalcTrigger,Trigger1Y)),NA())</f>
        <v>1.4459083376525683E-2</v>
      </c>
    </row>
    <row r="3438" spans="2:17" x14ac:dyDescent="0.2">
      <c r="B3438" s="39" t="s">
        <v>42</v>
      </c>
      <c r="D3438" s="42">
        <f>_xll.qlCalendarAdvance(Calendar,$D3437,B3438,"f",FALSE)</f>
        <v>63493</v>
      </c>
      <c r="E3438" s="177">
        <f>_xll.qlInterestRateIndexValueDate(IndexON,D3438)</f>
        <v>63493</v>
      </c>
      <c r="F3438" s="193">
        <f>IFERROR(_xll.qlIndexFixing(IndexON,D3438,TRUE,_xll.ohTrigger(RecalcTrigger,TriggerON)),NA())</f>
        <v>1.3818490267407668E-2</v>
      </c>
      <c r="H3438" s="42">
        <f>_xll.qlCalendarAdvance(Calendar,$H3437,B3438,"f",FALSE)</f>
        <v>63493</v>
      </c>
      <c r="I3438" s="177">
        <f>_xll.qlInterestRateIndexValueDate(Index1M,$H3438)</f>
        <v>63495</v>
      </c>
      <c r="J3438" s="182">
        <f>IFERROR(_xll.qlIndexFixing(Index1M,$H3438,TRUE,_xll.ohTrigger(RecalcTrigger,Trigger1M)),NA())</f>
        <v>1.3891474380977875E-2</v>
      </c>
      <c r="K3438" s="44">
        <f>IFERROR(_xll.qlIndexFixing(Index3M,H3438,TRUE,_xll.ohTrigger(RecalcTrigger,Trigger3M)),NA())</f>
        <v>1.4268271975970911E-2</v>
      </c>
      <c r="L3438" s="44">
        <f>IFERROR(_xll.qlIndexFixing(Index6M,$H3438,TRUE,_xll.ohTrigger(RecalcTrigger,Trigger6M)),NA())</f>
        <v>1.4678837240394522E-2</v>
      </c>
      <c r="M3438" s="183">
        <f>IFERROR(_xll.qlIndexFixing(Index1Y,$H3438,TRUE,_xll.ohTrigger(RecalcTrigger,Trigger1Y)),NA())</f>
        <v>1.4598154123268698E-2</v>
      </c>
      <c r="N3438" s="182">
        <f>IFERROR(_xll.qlIndexFixing(ONIndex1M,I3438,TRUE,_xll.ohTrigger(RecalcTrigger,Trigger1M)),NA())</f>
        <v>1.388024521959963E-2</v>
      </c>
      <c r="O3438" s="44">
        <f>IFERROR(_xll.qlIndexFixing(ONIndex3M,I3438,TRUE,_xll.ohTrigger(RecalcTrigger,Trigger3M)),NA())</f>
        <v>1.4232045341753263E-2</v>
      </c>
      <c r="P3438" s="44">
        <f>IFERROR(_xll.qlIndexFixing(ONIndex6M,I3438,TRUE,_xll.ohTrigger(RecalcTrigger,Trigger6M)),NA())</f>
        <v>1.4609076386378206E-2</v>
      </c>
      <c r="Q3438" s="183">
        <f>IFERROR(_xll.qlIndexFixing(ONIndex1Y,I3438,TRUE,_xll.ohTrigger(RecalcTrigger,Trigger1Y)),NA())</f>
        <v>1.4460632932928874E-2</v>
      </c>
    </row>
    <row r="3439" spans="2:17" x14ac:dyDescent="0.2">
      <c r="B3439" s="39" t="s">
        <v>42</v>
      </c>
      <c r="D3439" s="42">
        <f>_xll.qlCalendarAdvance(Calendar,$D3438,B3439,"f",FALSE)</f>
        <v>63500</v>
      </c>
      <c r="E3439" s="177">
        <f>_xll.qlInterestRateIndexValueDate(IndexON,D3439)</f>
        <v>63500</v>
      </c>
      <c r="F3439" s="193">
        <f>IFERROR(_xll.qlIndexFixing(IndexON,D3439,TRUE,_xll.ohTrigger(RecalcTrigger,TriggerON)),NA())</f>
        <v>1.3819900165046306E-2</v>
      </c>
      <c r="H3439" s="42">
        <f>_xll.qlCalendarAdvance(Calendar,$H3438,B3439,"f",FALSE)</f>
        <v>63500</v>
      </c>
      <c r="I3439" s="177">
        <f>_xll.qlInterestRateIndexValueDate(Index1M,$H3439)</f>
        <v>63502</v>
      </c>
      <c r="J3439" s="182">
        <f>IFERROR(_xll.qlIndexFixing(Index1M,$H3439,TRUE,_xll.ohTrigger(RecalcTrigger,Trigger1M)),NA())</f>
        <v>1.3893244697431306E-2</v>
      </c>
      <c r="K3439" s="44">
        <f>IFERROR(_xll.qlIndexFixing(Index3M,H3439,TRUE,_xll.ohTrigger(RecalcTrigger,Trigger3M)),NA())</f>
        <v>1.4270017159058518E-2</v>
      </c>
      <c r="L3439" s="44">
        <f>IFERROR(_xll.qlIndexFixing(Index6M,$H3439,TRUE,_xll.ohTrigger(RecalcTrigger,Trigger6M)),NA())</f>
        <v>1.468010083621874E-2</v>
      </c>
      <c r="M3439" s="183">
        <f>IFERROR(_xll.qlIndexFixing(Index1Y,$H3439,TRUE,_xll.ohTrigger(RecalcTrigger,Trigger1Y)),NA())</f>
        <v>1.4599211786176748E-2</v>
      </c>
      <c r="N3439" s="182">
        <f>IFERROR(_xll.qlIndexFixing(ONIndex1M,I3439,TRUE,_xll.ohTrigger(RecalcTrigger,Trigger1M)),NA())</f>
        <v>1.3882041714152749E-2</v>
      </c>
      <c r="O3439" s="44">
        <f>IFERROR(_xll.qlIndexFixing(ONIndex3M,I3439,TRUE,_xll.ohTrigger(RecalcTrigger,Trigger3M)),NA())</f>
        <v>1.423389446356893E-2</v>
      </c>
      <c r="P3439" s="44">
        <f>IFERROR(_xll.qlIndexFixing(ONIndex6M,I3439,TRUE,_xll.ohTrigger(RecalcTrigger,Trigger6M)),NA())</f>
        <v>1.4610500190892495E-2</v>
      </c>
      <c r="Q3439" s="183">
        <f>IFERROR(_xll.qlIndexFixing(ONIndex1Y,I3439,TRUE,_xll.ohTrigger(RecalcTrigger,Trigger1Y)),NA())</f>
        <v>1.4462163759914048E-2</v>
      </c>
    </row>
    <row r="3440" spans="2:17" x14ac:dyDescent="0.2">
      <c r="B3440" s="39" t="s">
        <v>42</v>
      </c>
      <c r="D3440" s="42">
        <f>_xll.qlCalendarAdvance(Calendar,$D3439,B3440,"f",FALSE)</f>
        <v>63507</v>
      </c>
      <c r="E3440" s="177">
        <f>_xll.qlInterestRateIndexValueDate(IndexON,D3440)</f>
        <v>63507</v>
      </c>
      <c r="F3440" s="193">
        <f>IFERROR(_xll.qlIndexFixing(IndexON,D3440,TRUE,_xll.ohTrigger(RecalcTrigger,TriggerON)),NA())</f>
        <v>1.3821296689862095E-2</v>
      </c>
      <c r="H3440" s="42">
        <f>_xll.qlCalendarAdvance(Calendar,$H3439,B3440,"f",FALSE)</f>
        <v>63507</v>
      </c>
      <c r="I3440" s="177">
        <f>_xll.qlInterestRateIndexValueDate(Index1M,$H3440)</f>
        <v>63509</v>
      </c>
      <c r="J3440" s="182">
        <f>IFERROR(_xll.qlIndexFixing(Index1M,$H3440,TRUE,_xll.ohTrigger(RecalcTrigger,Trigger1M)),NA())</f>
        <v>1.3894997751615623E-2</v>
      </c>
      <c r="K3440" s="44">
        <f>IFERROR(_xll.qlIndexFixing(Index3M,H3440,TRUE,_xll.ohTrigger(RecalcTrigger,Trigger3M)),NA())</f>
        <v>1.4271743625185102E-2</v>
      </c>
      <c r="L3440" s="44">
        <f>IFERROR(_xll.qlIndexFixing(Index6M,$H3440,TRUE,_xll.ohTrigger(RecalcTrigger,Trigger6M)),NA())</f>
        <v>1.4681350454344842E-2</v>
      </c>
      <c r="M3440" s="183">
        <f>IFERROR(_xll.qlIndexFixing(Index1Y,$H3440,TRUE,_xll.ohTrigger(RecalcTrigger,Trigger1Y)),NA())</f>
        <v>1.4600249710813943E-2</v>
      </c>
      <c r="N3440" s="182">
        <f>IFERROR(_xll.qlIndexFixing(ONIndex1M,I3440,TRUE,_xll.ohTrigger(RecalcTrigger,Trigger1M)),NA())</f>
        <v>1.3883821008064956E-2</v>
      </c>
      <c r="O3440" s="44">
        <f>IFERROR(_xll.qlIndexFixing(ONIndex3M,I3440,TRUE,_xll.ohTrigger(RecalcTrigger,Trigger3M)),NA())</f>
        <v>1.4235725094815521E-2</v>
      </c>
      <c r="P3440" s="44">
        <f>IFERROR(_xll.qlIndexFixing(ONIndex6M,I3440,TRUE,_xll.ohTrigger(RecalcTrigger,Trigger6M)),NA())</f>
        <v>1.4611910363191427E-2</v>
      </c>
      <c r="Q3440" s="183">
        <f>IFERROR(_xll.qlIndexFixing(ONIndex1Y,I3440,TRUE,_xll.ohTrigger(RecalcTrigger,Trigger1Y)),NA())</f>
        <v>1.4463675830542755E-2</v>
      </c>
    </row>
    <row r="3441" spans="2:17" x14ac:dyDescent="0.2">
      <c r="B3441" s="39" t="s">
        <v>42</v>
      </c>
      <c r="D3441" s="42">
        <f>_xll.qlCalendarAdvance(Calendar,$D3440,B3441,"f",FALSE)</f>
        <v>63514</v>
      </c>
      <c r="E3441" s="177">
        <f>_xll.qlInterestRateIndexValueDate(IndexON,D3441)</f>
        <v>63514</v>
      </c>
      <c r="F3441" s="193">
        <f>IFERROR(_xll.qlIndexFixing(IndexON,D3441,TRUE,_xll.ohTrigger(RecalcTrigger,TriggerON)),NA())</f>
        <v>1.3822679822350636E-2</v>
      </c>
      <c r="H3441" s="42">
        <f>_xll.qlCalendarAdvance(Calendar,$H3440,B3441,"f",FALSE)</f>
        <v>63514</v>
      </c>
      <c r="I3441" s="177">
        <f>_xll.qlInterestRateIndexValueDate(Index1M,$H3441)</f>
        <v>63516</v>
      </c>
      <c r="J3441" s="182">
        <f>IFERROR(_xll.qlIndexFixing(Index1M,$H3441,TRUE,_xll.ohTrigger(RecalcTrigger,Trigger1M)),NA())</f>
        <v>1.3897514382880182E-2</v>
      </c>
      <c r="K3441" s="44">
        <f>IFERROR(_xll.qlIndexFixing(Index3M,H3441,TRUE,_xll.ohTrigger(RecalcTrigger,Trigger3M)),NA())</f>
        <v>1.427345134725755E-2</v>
      </c>
      <c r="L3441" s="44">
        <f>IFERROR(_xll.qlIndexFixing(Index6M,$H3441,TRUE,_xll.ohTrigger(RecalcTrigger,Trigger6M)),NA())</f>
        <v>1.4682586074717712E-2</v>
      </c>
      <c r="M3441" s="183">
        <f>IFERROR(_xll.qlIndexFixing(Index1Y,$H3441,TRUE,_xll.ohTrigger(RecalcTrigger,Trigger1Y)),NA())</f>
        <v>1.4601267869357282E-2</v>
      </c>
      <c r="N3441" s="182">
        <f>IFERROR(_xll.qlIndexFixing(ONIndex1M,I3441,TRUE,_xll.ohTrigger(RecalcTrigger,Trigger1M)),NA())</f>
        <v>1.388558307623633E-2</v>
      </c>
      <c r="O3441" s="44">
        <f>IFERROR(_xll.qlIndexFixing(ONIndex3M,I3441,TRUE,_xll.ohTrigger(RecalcTrigger,Trigger3M)),NA())</f>
        <v>1.4237537208554585E-2</v>
      </c>
      <c r="P3441" s="44">
        <f>IFERROR(_xll.qlIndexFixing(ONIndex6M,I3441,TRUE,_xll.ohTrigger(RecalcTrigger,Trigger6M)),NA())</f>
        <v>1.4613306883131116E-2</v>
      </c>
      <c r="Q3441" s="183">
        <f>IFERROR(_xll.qlIndexFixing(ONIndex1Y,I3441,TRUE,_xll.ohTrigger(RecalcTrigger,Trigger1Y)),NA())</f>
        <v>1.4465169117157117E-2</v>
      </c>
    </row>
    <row r="3442" spans="2:17" x14ac:dyDescent="0.2">
      <c r="B3442" s="39" t="s">
        <v>42</v>
      </c>
      <c r="D3442" s="42">
        <f>_xll.qlCalendarAdvance(Calendar,$D3441,B3442,"f",FALSE)</f>
        <v>63521</v>
      </c>
      <c r="E3442" s="177">
        <f>_xll.qlInterestRateIndexValueDate(IndexON,D3442)</f>
        <v>63521</v>
      </c>
      <c r="F3442" s="193">
        <f>IFERROR(_xll.qlIndexFixing(IndexON,D3442,TRUE,_xll.ohTrigger(RecalcTrigger,TriggerON)),NA())</f>
        <v>1.3824049543007533E-2</v>
      </c>
      <c r="H3442" s="42">
        <f>_xll.qlCalendarAdvance(Calendar,$H3441,B3442,"f",FALSE)</f>
        <v>63521</v>
      </c>
      <c r="I3442" s="177">
        <f>_xll.qlInterestRateIndexValueDate(Index1M,$H3442)</f>
        <v>63523</v>
      </c>
      <c r="J3442" s="182">
        <f>IFERROR(_xll.qlIndexFixing(Index1M,$H3442,TRUE,_xll.ohTrigger(RecalcTrigger,Trigger1M)),NA())</f>
        <v>1.3897283430375676E-2</v>
      </c>
      <c r="K3442" s="44">
        <f>IFERROR(_xll.qlIndexFixing(Index3M,H3442,TRUE,_xll.ohTrigger(RecalcTrigger,Trigger3M)),NA())</f>
        <v>1.427434065331834E-2</v>
      </c>
      <c r="L3442" s="44">
        <f>IFERROR(_xll.qlIndexFixing(Index6M,$H3442,TRUE,_xll.ohTrigger(RecalcTrigger,Trigger6M)),NA())</f>
        <v>1.4684188801230081E-2</v>
      </c>
      <c r="M3442" s="183">
        <f>IFERROR(_xll.qlIndexFixing(Index1Y,$H3442,TRUE,_xll.ohTrigger(RecalcTrigger,Trigger1Y)),NA())</f>
        <v>1.4602266233984635E-2</v>
      </c>
      <c r="N3442" s="182">
        <f>IFERROR(_xll.qlIndexFixing(ONIndex1M,I3442,TRUE,_xll.ohTrigger(RecalcTrigger,Trigger1M)),NA())</f>
        <v>1.3887327893327139E-2</v>
      </c>
      <c r="O3442" s="44">
        <f>IFERROR(_xll.qlIndexFixing(ONIndex3M,I3442,TRUE,_xll.ohTrigger(RecalcTrigger,Trigger3M)),NA())</f>
        <v>1.4239330777687798E-2</v>
      </c>
      <c r="P3442" s="44">
        <f>IFERROR(_xll.qlIndexFixing(ONIndex6M,I3442,TRUE,_xll.ohTrigger(RecalcTrigger,Trigger6M)),NA())</f>
        <v>1.4614689730967356E-2</v>
      </c>
      <c r="Q3442" s="183">
        <f>IFERROR(_xll.qlIndexFixing(ONIndex1Y,I3442,TRUE,_xll.ohTrigger(RecalcTrigger,Trigger1Y)),NA())</f>
        <v>1.446664359249894E-2</v>
      </c>
    </row>
    <row r="3443" spans="2:17" x14ac:dyDescent="0.2">
      <c r="B3443" s="39" t="s">
        <v>42</v>
      </c>
      <c r="D3443" s="42">
        <f>_xll.qlCalendarAdvance(Calendar,$D3442,B3443,"f",FALSE)</f>
        <v>63528</v>
      </c>
      <c r="E3443" s="177">
        <f>_xll.qlInterestRateIndexValueDate(IndexON,D3443)</f>
        <v>63528</v>
      </c>
      <c r="F3443" s="193">
        <f>IFERROR(_xll.qlIndexFixing(IndexON,D3443,TRUE,_xll.ohTrigger(RecalcTrigger,TriggerON)),NA())</f>
        <v>1.382540583224845E-2</v>
      </c>
      <c r="H3443" s="42">
        <f>_xll.qlCalendarAdvance(Calendar,$H3442,B3443,"f",FALSE)</f>
        <v>63528</v>
      </c>
      <c r="I3443" s="177">
        <f>_xll.qlInterestRateIndexValueDate(Index1M,$H3443)</f>
        <v>63530</v>
      </c>
      <c r="J3443" s="182">
        <f>IFERROR(_xll.qlIndexFixing(Index1M,$H3443,TRUE,_xll.ohTrigger(RecalcTrigger,Trigger1M)),NA())</f>
        <v>1.3900153089284883E-2</v>
      </c>
      <c r="K3443" s="44">
        <f>IFERROR(_xll.qlIndexFixing(Index3M,H3443,TRUE,_xll.ohTrigger(RecalcTrigger,Trigger3M)),NA())</f>
        <v>1.4276013369086904E-2</v>
      </c>
      <c r="L3443" s="44">
        <f>IFERROR(_xll.qlIndexFixing(Index6M,$H3443,TRUE,_xll.ohTrigger(RecalcTrigger,Trigger6M)),NA())</f>
        <v>1.468539540530959E-2</v>
      </c>
      <c r="M3443" s="183">
        <f>IFERROR(_xll.qlIndexFixing(Index1Y,$H3443,TRUE,_xll.ohTrigger(RecalcTrigger,Trigger1Y)),NA())</f>
        <v>1.4603244776875626E-2</v>
      </c>
      <c r="N3443" s="182">
        <f>IFERROR(_xll.qlIndexFixing(ONIndex1M,I3443,TRUE,_xll.ohTrigger(RecalcTrigger,Trigger1M)),NA())</f>
        <v>1.3889055434637143E-2</v>
      </c>
      <c r="O3443" s="44">
        <f>IFERROR(_xll.qlIndexFixing(ONIndex3M,I3443,TRUE,_xll.ohTrigger(RecalcTrigger,Trigger3M)),NA())</f>
        <v>1.424110577543658E-2</v>
      </c>
      <c r="P3443" s="44">
        <f>IFERROR(_xll.qlIndexFixing(ONIndex6M,I3443,TRUE,_xll.ohTrigger(RecalcTrigger,Trigger6M)),NA())</f>
        <v>1.4616058886876004E-2</v>
      </c>
      <c r="Q3443" s="183">
        <f>IFERROR(_xll.qlIndexFixing(ONIndex1Y,I3443,TRUE,_xll.ohTrigger(RecalcTrigger,Trigger1Y)),NA())</f>
        <v>1.4468099229150155E-2</v>
      </c>
    </row>
    <row r="3444" spans="2:17" x14ac:dyDescent="0.2">
      <c r="B3444" s="39" t="s">
        <v>42</v>
      </c>
      <c r="D3444" s="42">
        <f>_xll.qlCalendarAdvance(Calendar,$D3443,B3444,"f",FALSE)</f>
        <v>63535</v>
      </c>
      <c r="E3444" s="177">
        <f>_xll.qlInterestRateIndexValueDate(IndexON,D3444)</f>
        <v>63535</v>
      </c>
      <c r="F3444" s="193">
        <f>IFERROR(_xll.qlIndexFixing(IndexON,D3444,TRUE,_xll.ohTrigger(RecalcTrigger,TriggerON)),NA())</f>
        <v>1.3826748670648925E-2</v>
      </c>
      <c r="H3444" s="42">
        <f>_xll.qlCalendarAdvance(Calendar,$H3443,B3444,"f",FALSE)</f>
        <v>63535</v>
      </c>
      <c r="I3444" s="177">
        <f>_xll.qlInterestRateIndexValueDate(Index1M,$H3444)</f>
        <v>63537</v>
      </c>
      <c r="J3444" s="182">
        <f>IFERROR(_xll.qlIndexFixing(Index1M,$H3444,TRUE,_xll.ohTrigger(RecalcTrigger,Trigger1M)),NA())</f>
        <v>1.3901836843126236E-2</v>
      </c>
      <c r="K3444" s="44">
        <f>IFERROR(_xll.qlIndexFixing(Index3M,H3444,TRUE,_xll.ohTrigger(RecalcTrigger,Trigger3M)),NA())</f>
        <v>1.4277667264871674E-2</v>
      </c>
      <c r="L3444" s="44">
        <f>IFERROR(_xll.qlIndexFixing(Index6M,$H3444,TRUE,_xll.ohTrigger(RecalcTrigger,Trigger6M)),NA())</f>
        <v>1.4686587949469716E-2</v>
      </c>
      <c r="M3444" s="183">
        <f>IFERROR(_xll.qlIndexFixing(Index1Y,$H3444,TRUE,_xll.ohTrigger(RecalcTrigger,Trigger1Y)),NA())</f>
        <v>1.4604203470210098E-2</v>
      </c>
      <c r="N3444" s="182">
        <f>IFERROR(_xll.qlIndexFixing(ONIndex1M,I3444,TRUE,_xll.ohTrigger(RecalcTrigger,Trigger1M)),NA())</f>
        <v>1.3890765674906547E-2</v>
      </c>
      <c r="O3444" s="44">
        <f>IFERROR(_xll.qlIndexFixing(ONIndex3M,I3444,TRUE,_xll.ohTrigger(RecalcTrigger,Trigger3M)),NA())</f>
        <v>1.4242862174702609E-2</v>
      </c>
      <c r="P3444" s="44">
        <f>IFERROR(_xll.qlIndexFixing(ONIndex6M,I3444,TRUE,_xll.ohTrigger(RecalcTrigger,Trigger6M)),NA())</f>
        <v>1.4617414330873046E-2</v>
      </c>
      <c r="Q3444" s="183">
        <f>IFERROR(_xll.qlIndexFixing(ONIndex1Y,I3444,TRUE,_xll.ohTrigger(RecalcTrigger,Trigger1Y)),NA())</f>
        <v>1.4469535999932504E-2</v>
      </c>
    </row>
    <row r="3445" spans="2:17" x14ac:dyDescent="0.2">
      <c r="B3445" s="39" t="s">
        <v>42</v>
      </c>
      <c r="D3445" s="42">
        <f>_xll.qlCalendarAdvance(Calendar,$D3444,B3445,"f",FALSE)</f>
        <v>63542</v>
      </c>
      <c r="E3445" s="177">
        <f>_xll.qlInterestRateIndexValueDate(IndexON,D3445)</f>
        <v>63542</v>
      </c>
      <c r="F3445" s="193">
        <f>IFERROR(_xll.qlIndexFixing(IndexON,D3445,TRUE,_xll.ohTrigger(RecalcTrigger,TriggerON)),NA())</f>
        <v>1.3828078038544689E-2</v>
      </c>
      <c r="H3445" s="42">
        <f>_xll.qlCalendarAdvance(Calendar,$H3444,B3445,"f",FALSE)</f>
        <v>63542</v>
      </c>
      <c r="I3445" s="177">
        <f>_xll.qlInterestRateIndexValueDate(Index1M,$H3445)</f>
        <v>63544</v>
      </c>
      <c r="J3445" s="182">
        <f>IFERROR(_xll.qlIndexFixing(Index1M,$H3445,TRUE,_xll.ohTrigger(RecalcTrigger,Trigger1M)),NA())</f>
        <v>1.3903503209058976E-2</v>
      </c>
      <c r="K3445" s="44">
        <f>IFERROR(_xll.qlIndexFixing(Index3M,H3445,TRUE,_xll.ohTrigger(RecalcTrigger,Trigger3M)),NA())</f>
        <v>1.4279302313590314E-2</v>
      </c>
      <c r="L3445" s="44">
        <f>IFERROR(_xll.qlIndexFixing(Index6M,$H3445,TRUE,_xll.ohTrigger(RecalcTrigger,Trigger6M)),NA())</f>
        <v>1.4687766413655292E-2</v>
      </c>
      <c r="M3445" s="183">
        <f>IFERROR(_xll.qlIndexFixing(Index1Y,$H3445,TRUE,_xll.ohTrigger(RecalcTrigger,Trigger1Y)),NA())</f>
        <v>1.4605142286169645E-2</v>
      </c>
      <c r="N3445" s="182">
        <f>IFERROR(_xll.qlIndexFixing(ONIndex1M,I3445,TRUE,_xll.ohTrigger(RecalcTrigger,Trigger1M)),NA())</f>
        <v>1.3892939092832179E-2</v>
      </c>
      <c r="O3445" s="44">
        <f>IFERROR(_xll.qlIndexFixing(ONIndex3M,I3445,TRUE,_xll.ohTrigger(RecalcTrigger,Trigger3M)),NA())</f>
        <v>1.4245093030682554E-2</v>
      </c>
      <c r="P3445" s="44">
        <f>IFERROR(_xll.qlIndexFixing(ONIndex6M,I3445,TRUE,_xll.ohTrigger(RecalcTrigger,Trigger6M)),NA())</f>
        <v>1.4619136864588711E-2</v>
      </c>
      <c r="Q3445" s="183">
        <f>IFERROR(_xll.qlIndexFixing(ONIndex1Y,I3445,TRUE,_xll.ohTrigger(RecalcTrigger,Trigger1Y)),NA())</f>
        <v>1.447135551103429E-2</v>
      </c>
    </row>
    <row r="3446" spans="2:17" x14ac:dyDescent="0.2">
      <c r="B3446" s="39" t="s">
        <v>42</v>
      </c>
      <c r="D3446" s="42">
        <f>_xll.qlCalendarAdvance(Calendar,$D3445,B3446,"f",FALSE)</f>
        <v>63550</v>
      </c>
      <c r="E3446" s="177">
        <f>_xll.qlInterestRateIndexValueDate(IndexON,D3446)</f>
        <v>63550</v>
      </c>
      <c r="F3446" s="193">
        <f>IFERROR(_xll.qlIndexFixing(IndexON,D3446,TRUE,_xll.ohTrigger(RecalcTrigger,TriggerON)),NA())</f>
        <v>1.3829580796622665E-2</v>
      </c>
      <c r="H3446" s="42">
        <f>_xll.qlCalendarAdvance(Calendar,$H3445,B3446,"f",FALSE)</f>
        <v>63550</v>
      </c>
      <c r="I3446" s="177">
        <f>_xll.qlInterestRateIndexValueDate(Index1M,$H3446)</f>
        <v>63552</v>
      </c>
      <c r="J3446" s="182">
        <f>IFERROR(_xll.qlIndexFixing(Index1M,$H3446,TRUE,_xll.ohTrigger(RecalcTrigger,Trigger1M)),NA())</f>
        <v>1.3905770729574421E-2</v>
      </c>
      <c r="K3446" s="44">
        <f>IFERROR(_xll.qlIndexFixing(Index3M,H3446,TRUE,_xll.ohTrigger(RecalcTrigger,Trigger3M)),NA())</f>
        <v>1.4281542380164949E-2</v>
      </c>
      <c r="L3446" s="44">
        <f>IFERROR(_xll.qlIndexFixing(Index6M,$H3446,TRUE,_xll.ohTrigger(RecalcTrigger,Trigger6M)),NA())</f>
        <v>1.4689095963355079E-2</v>
      </c>
      <c r="M3446" s="183">
        <f>IFERROR(_xll.qlIndexFixing(Index1Y,$H3446,TRUE,_xll.ohTrigger(RecalcTrigger,Trigger1Y)),NA())</f>
        <v>1.4606884991202367E-2</v>
      </c>
      <c r="N3446" s="182">
        <f>IFERROR(_xll.qlIndexFixing(ONIndex1M,I3446,TRUE,_xll.ohTrigger(RecalcTrigger,Trigger1M)),NA())</f>
        <v>1.3894609693609894E-2</v>
      </c>
      <c r="O3446" s="44">
        <f>IFERROR(_xll.qlIndexFixing(ONIndex3M,I3446,TRUE,_xll.ohTrigger(RecalcTrigger,Trigger3M)),NA())</f>
        <v>1.4246806817954649E-2</v>
      </c>
      <c r="P3446" s="44">
        <f>IFERROR(_xll.qlIndexFixing(ONIndex6M,I3446,TRUE,_xll.ohTrigger(RecalcTrigger,Trigger6M)),NA())</f>
        <v>1.4620460892436071E-2</v>
      </c>
      <c r="Q3446" s="183">
        <f>IFERROR(_xll.qlIndexFixing(ONIndex1Y,I3446,TRUE,_xll.ohTrigger(RecalcTrigger,Trigger1Y)),NA())</f>
        <v>1.4472749056793077E-2</v>
      </c>
    </row>
    <row r="3447" spans="2:17" x14ac:dyDescent="0.2">
      <c r="B3447" s="39" t="s">
        <v>42</v>
      </c>
      <c r="D3447" s="42">
        <f>_xll.qlCalendarAdvance(Calendar,$D3446,B3447,"f",FALSE)</f>
        <v>63557</v>
      </c>
      <c r="E3447" s="177">
        <f>_xll.qlInterestRateIndexValueDate(IndexON,D3447)</f>
        <v>63557</v>
      </c>
      <c r="F3447" s="193">
        <f>IFERROR(_xll.qlIndexFixing(IndexON,D3447,TRUE,_xll.ohTrigger(RecalcTrigger,TriggerON)),NA())</f>
        <v>1.3830881233580783E-2</v>
      </c>
      <c r="H3447" s="42">
        <f>_xll.qlCalendarAdvance(Calendar,$H3446,B3447,"f",FALSE)</f>
        <v>63557</v>
      </c>
      <c r="I3447" s="177">
        <f>_xll.qlInterestRateIndexValueDate(Index1M,$H3447)</f>
        <v>63559</v>
      </c>
      <c r="J3447" s="182">
        <f>IFERROR(_xll.qlIndexFixing(Index1M,$H3447,TRUE,_xll.ohTrigger(RecalcTrigger,Trigger1M)),NA())</f>
        <v>1.3906631981546682E-2</v>
      </c>
      <c r="K3447" s="44">
        <f>IFERROR(_xll.qlIndexFixing(Index3M,H3447,TRUE,_xll.ohTrigger(RecalcTrigger,Trigger3M)),NA())</f>
        <v>1.428274239882743E-2</v>
      </c>
      <c r="L3447" s="44">
        <f>IFERROR(_xll.qlIndexFixing(Index6M,$H3447,TRUE,_xll.ohTrigger(RecalcTrigger,Trigger6M)),NA())</f>
        <v>1.4689868026339739E-2</v>
      </c>
      <c r="M3447" s="183">
        <f>IFERROR(_xll.qlIndexFixing(Index1Y,$H3447,TRUE,_xll.ohTrigger(RecalcTrigger,Trigger1Y)),NA())</f>
        <v>1.4607778306080569E-2</v>
      </c>
      <c r="N3447" s="182">
        <f>IFERROR(_xll.qlIndexFixing(ONIndex1M,I3447,TRUE,_xll.ohTrigger(RecalcTrigger,Trigger1M)),NA())</f>
        <v>1.3896027802120514E-2</v>
      </c>
      <c r="O3447" s="44">
        <f>IFERROR(_xll.qlIndexFixing(ONIndex3M,I3447,TRUE,_xll.ohTrigger(RecalcTrigger,Trigger3M)),NA())</f>
        <v>1.4248260906244425E-2</v>
      </c>
      <c r="P3447" s="44">
        <f>IFERROR(_xll.qlIndexFixing(ONIndex6M,I3447,TRUE,_xll.ohTrigger(RecalcTrigger,Trigger6M)),NA())</f>
        <v>1.4621584808676147E-2</v>
      </c>
      <c r="Q3447" s="183">
        <f>IFERROR(_xll.qlIndexFixing(ONIndex1Y,I3447,TRUE,_xll.ohTrigger(RecalcTrigger,Trigger1Y)),NA())</f>
        <v>1.447392843826556E-2</v>
      </c>
    </row>
    <row r="3448" spans="2:17" x14ac:dyDescent="0.2">
      <c r="B3448" s="39" t="s">
        <v>42</v>
      </c>
      <c r="D3448" s="42">
        <f>_xll.qlCalendarAdvance(Calendar,$D3447,B3448,"f",FALSE)</f>
        <v>63564</v>
      </c>
      <c r="E3448" s="177">
        <f>_xll.qlInterestRateIndexValueDate(IndexON,D3448)</f>
        <v>63564</v>
      </c>
      <c r="F3448" s="193">
        <f>IFERROR(_xll.qlIndexFixing(IndexON,D3448,TRUE,_xll.ohTrigger(RecalcTrigger,TriggerON)),NA())</f>
        <v>1.3832168138723233E-2</v>
      </c>
      <c r="H3448" s="42">
        <f>_xll.qlCalendarAdvance(Calendar,$H3447,B3448,"f",FALSE)</f>
        <v>63564</v>
      </c>
      <c r="I3448" s="177">
        <f>_xll.qlInterestRateIndexValueDate(Index1M,$H3448)</f>
        <v>63566</v>
      </c>
      <c r="J3448" s="182">
        <f>IFERROR(_xll.qlIndexFixing(Index1M,$H3448,TRUE,_xll.ohTrigger(RecalcTrigger,Trigger1M)),NA())</f>
        <v>1.390824472376774E-2</v>
      </c>
      <c r="K3448" s="44">
        <f>IFERROR(_xll.qlIndexFixing(Index3M,H3448,TRUE,_xll.ohTrigger(RecalcTrigger,Trigger3M)),NA())</f>
        <v>1.4284318037549149E-2</v>
      </c>
      <c r="L3448" s="44">
        <f>IFERROR(_xll.qlIndexFixing(Index6M,$H3448,TRUE,_xll.ohTrigger(RecalcTrigger,Trigger6M)),NA())</f>
        <v>1.4691003079529299E-2</v>
      </c>
      <c r="M3448" s="183">
        <f>IFERROR(_xll.qlIndexFixing(Index1Y,$H3448,TRUE,_xll.ohTrigger(RecalcTrigger,Trigger1Y)),NA())</f>
        <v>1.4608651650583553E-2</v>
      </c>
      <c r="N3448" s="182">
        <f>IFERROR(_xll.qlIndexFixing(ONIndex1M,I3448,TRUE,_xll.ohTrigger(RecalcTrigger,Trigger1M)),NA())</f>
        <v>1.389766609937837E-2</v>
      </c>
      <c r="O3448" s="44">
        <f>IFERROR(_xll.qlIndexFixing(ONIndex3M,I3448,TRUE,_xll.ohTrigger(RecalcTrigger,Trigger3M)),NA())</f>
        <v>1.4249939967534431E-2</v>
      </c>
      <c r="P3448" s="44">
        <f>IFERROR(_xll.qlIndexFixing(ONIndex6M,I3448,TRUE,_xll.ohTrigger(RecalcTrigger,Trigger6M)),NA())</f>
        <v>1.4622883234522988E-2</v>
      </c>
      <c r="Q3448" s="183">
        <f>IFERROR(_xll.qlIndexFixing(ONIndex1Y,I3448,TRUE,_xll.ohTrigger(RecalcTrigger,Trigger1Y)),NA())</f>
        <v>1.4475286758441896E-2</v>
      </c>
    </row>
    <row r="3449" spans="2:17" x14ac:dyDescent="0.2">
      <c r="B3449" s="39" t="s">
        <v>42</v>
      </c>
      <c r="D3449" s="42">
        <f>_xll.qlCalendarAdvance(Calendar,$D3448,B3449,"f",FALSE)</f>
        <v>63571</v>
      </c>
      <c r="E3449" s="177">
        <f>_xll.qlInterestRateIndexValueDate(IndexON,D3449)</f>
        <v>63571</v>
      </c>
      <c r="F3449" s="193">
        <f>IFERROR(_xll.qlIndexFixing(IndexON,D3449,TRUE,_xll.ohTrigger(RecalcTrigger,TriggerON)),NA())</f>
        <v>1.3833441492385745E-2</v>
      </c>
      <c r="H3449" s="42">
        <f>_xll.qlCalendarAdvance(Calendar,$H3448,B3449,"f",FALSE)</f>
        <v>63571</v>
      </c>
      <c r="I3449" s="177">
        <f>_xll.qlInterestRateIndexValueDate(Index1M,$H3449)</f>
        <v>63573</v>
      </c>
      <c r="J3449" s="182">
        <f>IFERROR(_xll.qlIndexFixing(Index1M,$H3449,TRUE,_xll.ohTrigger(RecalcTrigger,Trigger1M)),NA())</f>
        <v>1.3909839976448662E-2</v>
      </c>
      <c r="K3449" s="44">
        <f>IFERROR(_xll.qlIndexFixing(Index3M,H3449,TRUE,_xll.ohTrigger(RecalcTrigger,Trigger3M)),NA())</f>
        <v>1.4285874716983393E-2</v>
      </c>
      <c r="L3449" s="44">
        <f>IFERROR(_xll.qlIndexFixing(Index6M,$H3449,TRUE,_xll.ohTrigger(RecalcTrigger,Trigger6M)),NA())</f>
        <v>1.4692123971664211E-2</v>
      </c>
      <c r="M3449" s="183">
        <f>IFERROR(_xll.qlIndexFixing(Index1Y,$H3449,TRUE,_xll.ohTrigger(RecalcTrigger,Trigger1Y)),NA())</f>
        <v>1.4609504996894659E-2</v>
      </c>
      <c r="N3449" s="182">
        <f>IFERROR(_xll.qlIndexFixing(ONIndex1M,I3449,TRUE,_xll.ohTrigger(RecalcTrigger,Trigger1M)),NA())</f>
        <v>1.3899286966498892E-2</v>
      </c>
      <c r="O3449" s="44">
        <f>IFERROR(_xll.qlIndexFixing(ONIndex3M,I3449,TRUE,_xll.ohTrigger(RecalcTrigger,Trigger3M)),NA())</f>
        <v>1.4251600291812494E-2</v>
      </c>
      <c r="P3449" s="44">
        <f>IFERROR(_xll.qlIndexFixing(ONIndex6M,I3449,TRUE,_xll.ohTrigger(RecalcTrigger,Trigger6M)),NA())</f>
        <v>1.4624167846379876E-2</v>
      </c>
      <c r="Q3449" s="183">
        <f>IFERROR(_xll.qlIndexFixing(ONIndex1Y,I3449,TRUE,_xll.ohTrigger(RecalcTrigger,Trigger1Y)),NA())</f>
        <v>1.4476626071981968E-2</v>
      </c>
    </row>
    <row r="3450" spans="2:17" x14ac:dyDescent="0.2">
      <c r="B3450" s="39" t="s">
        <v>42</v>
      </c>
      <c r="D3450" s="42">
        <f>_xll.qlCalendarAdvance(Calendar,$D3449,B3450,"f",FALSE)</f>
        <v>63578</v>
      </c>
      <c r="E3450" s="177">
        <f>_xll.qlInterestRateIndexValueDate(IndexON,D3450)</f>
        <v>63578</v>
      </c>
      <c r="F3450" s="193">
        <f>IFERROR(_xll.qlIndexFixing(IndexON,D3450,TRUE,_xll.ohTrigger(RecalcTrigger,TriggerON)),NA())</f>
        <v>1.3834701275303729E-2</v>
      </c>
      <c r="H3450" s="42">
        <f>_xll.qlCalendarAdvance(Calendar,$H3449,B3450,"f",FALSE)</f>
        <v>63578</v>
      </c>
      <c r="I3450" s="177">
        <f>_xll.qlInterestRateIndexValueDate(Index1M,$H3450)</f>
        <v>63580</v>
      </c>
      <c r="J3450" s="182">
        <f>IFERROR(_xll.qlIndexFixing(Index1M,$H3450,TRUE,_xll.ohTrigger(RecalcTrigger,Trigger1M)),NA())</f>
        <v>1.3911417714479207E-2</v>
      </c>
      <c r="K3450" s="44">
        <f>IFERROR(_xll.qlIndexFixing(Index3M,H3450,TRUE,_xll.ohTrigger(RecalcTrigger,Trigger3M)),NA())</f>
        <v>1.4287412410038947E-2</v>
      </c>
      <c r="L3450" s="44">
        <f>IFERROR(_xll.qlIndexFixing(Index6M,$H3450,TRUE,_xll.ohTrigger(RecalcTrigger,Trigger6M)),NA())</f>
        <v>1.469323068269112E-2</v>
      </c>
      <c r="M3450" s="183">
        <f>IFERROR(_xll.qlIndexFixing(Index1Y,$H3450,TRUE,_xll.ohTrigger(RecalcTrigger,Trigger1Y)),NA())</f>
        <v>1.461033831719832E-2</v>
      </c>
      <c r="N3450" s="182">
        <f>IFERROR(_xll.qlIndexFixing(ONIndex1M,I3450,TRUE,_xll.ohTrigger(RecalcTrigger,Trigger1M)),NA())</f>
        <v>1.390089037854203E-2</v>
      </c>
      <c r="O3450" s="44">
        <f>IFERROR(_xll.qlIndexFixing(ONIndex3M,I3450,TRUE,_xll.ohTrigger(RecalcTrigger,Trigger3M)),NA())</f>
        <v>1.4253241851900356E-2</v>
      </c>
      <c r="P3450" s="44">
        <f>IFERROR(_xll.qlIndexFixing(ONIndex6M,I3450,TRUE,_xll.ohTrigger(RecalcTrigger,Trigger6M)),NA())</f>
        <v>1.4625438623943054E-2</v>
      </c>
      <c r="Q3450" s="183">
        <f>IFERROR(_xll.qlIndexFixing(ONIndex1Y,I3450,TRUE,_xll.ohTrigger(RecalcTrigger,Trigger1Y)),NA())</f>
        <v>1.4477946351307835E-2</v>
      </c>
    </row>
    <row r="3451" spans="2:17" x14ac:dyDescent="0.2">
      <c r="B3451" s="39" t="s">
        <v>42</v>
      </c>
      <c r="D3451" s="42">
        <f>_xll.qlCalendarAdvance(Calendar,$D3450,B3451,"f",FALSE)</f>
        <v>63585</v>
      </c>
      <c r="E3451" s="177">
        <f>_xll.qlInterestRateIndexValueDate(IndexON,D3451)</f>
        <v>63585</v>
      </c>
      <c r="F3451" s="193">
        <f>IFERROR(_xll.qlIndexFixing(IndexON,D3451,TRUE,_xll.ohTrigger(RecalcTrigger,TriggerON)),NA())</f>
        <v>1.3835947467812915E-2</v>
      </c>
      <c r="H3451" s="42">
        <f>_xll.qlCalendarAdvance(Calendar,$H3450,B3451,"f",FALSE)</f>
        <v>63585</v>
      </c>
      <c r="I3451" s="177">
        <f>_xll.qlInterestRateIndexValueDate(Index1M,$H3451)</f>
        <v>63587</v>
      </c>
      <c r="J3451" s="182">
        <f>IFERROR(_xll.qlIndexFixing(Index1M,$H3451,TRUE,_xll.ohTrigger(RecalcTrigger,Trigger1M)),NA())</f>
        <v>1.3911841550933803E-2</v>
      </c>
      <c r="K3451" s="44">
        <f>IFERROR(_xll.qlIndexFixing(Index3M,H3451,TRUE,_xll.ohTrigger(RecalcTrigger,Trigger3M)),NA())</f>
        <v>1.4288542912201789E-2</v>
      </c>
      <c r="L3451" s="44">
        <f>IFERROR(_xll.qlIndexFixing(Index6M,$H3451,TRUE,_xll.ohTrigger(RecalcTrigger,Trigger6M)),NA())</f>
        <v>1.4694323192555352E-2</v>
      </c>
      <c r="M3451" s="183">
        <f>IFERROR(_xll.qlIndexFixing(Index1Y,$H3451,TRUE,_xll.ohTrigger(RecalcTrigger,Trigger1Y)),NA())</f>
        <v>1.4611151583680924E-2</v>
      </c>
      <c r="N3451" s="182">
        <f>IFERROR(_xll.qlIndexFixing(ONIndex1M,I3451,TRUE,_xll.ohTrigger(RecalcTrigger,Trigger1M)),NA())</f>
        <v>1.3902476310168055E-2</v>
      </c>
      <c r="O3451" s="44">
        <f>IFERROR(_xll.qlIndexFixing(ONIndex3M,I3451,TRUE,_xll.ohTrigger(RecalcTrigger,Trigger3M)),NA())</f>
        <v>1.4254864620859564E-2</v>
      </c>
      <c r="P3451" s="44">
        <f>IFERROR(_xll.qlIndexFixing(ONIndex6M,I3451,TRUE,_xll.ohTrigger(RecalcTrigger,Trigger6M)),NA())</f>
        <v>1.462669554778806E-2</v>
      </c>
      <c r="Q3451" s="183">
        <f>IFERROR(_xll.qlIndexFixing(ONIndex1Y,I3451,TRUE,_xll.ohTrigger(RecalcTrigger,Trigger1Y)),NA())</f>
        <v>1.447924756940111E-2</v>
      </c>
    </row>
    <row r="3452" spans="2:17" x14ac:dyDescent="0.2">
      <c r="B3452" s="39" t="s">
        <v>42</v>
      </c>
      <c r="D3452" s="42">
        <f>_xll.qlCalendarAdvance(Calendar,$D3451,B3452,"f",FALSE)</f>
        <v>63592</v>
      </c>
      <c r="E3452" s="177">
        <f>_xll.qlInterestRateIndexValueDate(IndexON,D3452)</f>
        <v>63592</v>
      </c>
      <c r="F3452" s="193">
        <f>IFERROR(_xll.qlIndexFixing(IndexON,D3452,TRUE,_xll.ohTrigger(RecalcTrigger,TriggerON)),NA())</f>
        <v>1.3837180050328968E-2</v>
      </c>
      <c r="H3452" s="42">
        <f>_xll.qlCalendarAdvance(Calendar,$H3451,B3452,"f",FALSE)</f>
        <v>63592</v>
      </c>
      <c r="I3452" s="177">
        <f>_xll.qlInterestRateIndexValueDate(Index1M,$H3452)</f>
        <v>63594</v>
      </c>
      <c r="J3452" s="182">
        <f>IFERROR(_xll.qlIndexFixing(Index1M,$H3452,TRUE,_xll.ohTrigger(RecalcTrigger,Trigger1M)),NA())</f>
        <v>1.3913387774902666E-2</v>
      </c>
      <c r="K3452" s="44">
        <f>IFERROR(_xll.qlIndexFixing(Index3M,H3452,TRUE,_xll.ohTrigger(RecalcTrigger,Trigger3M)),NA())</f>
        <v>1.4290043856831499E-2</v>
      </c>
      <c r="L3452" s="44">
        <f>IFERROR(_xll.qlIndexFixing(Index6M,$H3452,TRUE,_xll.ohTrigger(RecalcTrigger,Trigger6M)),NA())</f>
        <v>1.4695401481205767E-2</v>
      </c>
      <c r="M3452" s="183">
        <f>IFERROR(_xll.qlIndexFixing(Index1Y,$H3452,TRUE,_xll.ohTrigger(RecalcTrigger,Trigger1Y)),NA())</f>
        <v>1.4611944768528862E-2</v>
      </c>
      <c r="N3452" s="182">
        <f>IFERROR(_xll.qlIndexFixing(ONIndex1M,I3452,TRUE,_xll.ohTrigger(RecalcTrigger,Trigger1M)),NA())</f>
        <v>1.3904044736516852E-2</v>
      </c>
      <c r="O3452" s="44">
        <f>IFERROR(_xll.qlIndexFixing(ONIndex3M,I3452,TRUE,_xll.ohTrigger(RecalcTrigger,Trigger3M)),NA())</f>
        <v>1.4256468571831604E-2</v>
      </c>
      <c r="P3452" s="44">
        <f>IFERROR(_xll.qlIndexFixing(ONIndex6M,I3452,TRUE,_xll.ohTrigger(RecalcTrigger,Trigger6M)),NA())</f>
        <v>1.4627938597850942E-2</v>
      </c>
      <c r="Q3452" s="183">
        <f>IFERROR(_xll.qlIndexFixing(ONIndex1Y,I3452,TRUE,_xll.ohTrigger(RecalcTrigger,Trigger1Y)),NA())</f>
        <v>1.4480529698763789E-2</v>
      </c>
    </row>
    <row r="3453" spans="2:17" x14ac:dyDescent="0.2">
      <c r="B3453" s="39" t="s">
        <v>42</v>
      </c>
      <c r="D3453" s="42">
        <f>_xll.qlCalendarAdvance(Calendar,$D3452,B3453,"f",FALSE)</f>
        <v>63599</v>
      </c>
      <c r="E3453" s="177">
        <f>_xll.qlInterestRateIndexValueDate(IndexON,D3453)</f>
        <v>63599</v>
      </c>
      <c r="F3453" s="193">
        <f>IFERROR(_xll.qlIndexFixing(IndexON,D3453,TRUE,_xll.ohTrigger(RecalcTrigger,TriggerON)),NA())</f>
        <v>1.3838399003267554E-2</v>
      </c>
      <c r="H3453" s="42">
        <f>_xll.qlCalendarAdvance(Calendar,$H3452,B3453,"f",FALSE)</f>
        <v>63599</v>
      </c>
      <c r="I3453" s="177">
        <f>_xll.qlInterestRateIndexValueDate(Index1M,$H3453)</f>
        <v>63601</v>
      </c>
      <c r="J3453" s="182">
        <f>IFERROR(_xll.qlIndexFixing(Index1M,$H3453,TRUE,_xll.ohTrigger(RecalcTrigger,Trigger1M)),NA())</f>
        <v>1.391491641623618E-2</v>
      </c>
      <c r="K3453" s="44">
        <f>IFERROR(_xll.qlIndexFixing(Index3M,H3453,TRUE,_xll.ohTrigger(RecalcTrigger,Trigger3M)),NA())</f>
        <v>1.4291525736508444E-2</v>
      </c>
      <c r="L3453" s="44">
        <f>IFERROR(_xll.qlIndexFixing(Index6M,$H3453,TRUE,_xll.ohTrigger(RecalcTrigger,Trigger6M)),NA())</f>
        <v>1.4696465528588125E-2</v>
      </c>
      <c r="M3453" s="183">
        <f>IFERROR(_xll.qlIndexFixing(Index1Y,$H3453,TRUE,_xll.ohTrigger(RecalcTrigger,Trigger1Y)),NA())</f>
        <v>1.461271784393005E-2</v>
      </c>
      <c r="N3453" s="182">
        <f>IFERROR(_xll.qlIndexFixing(ONIndex1M,I3453,TRUE,_xll.ohTrigger(RecalcTrigger,Trigger1M)),NA())</f>
        <v>1.3905595632488499E-2</v>
      </c>
      <c r="O3453" s="44">
        <f>IFERROR(_xll.qlIndexFixing(ONIndex3M,I3453,TRUE,_xll.ohTrigger(RecalcTrigger,Trigger3M)),NA())</f>
        <v>1.4258053677798088E-2</v>
      </c>
      <c r="P3453" s="44">
        <f>IFERROR(_xll.qlIndexFixing(ONIndex6M,I3453,TRUE,_xll.ohTrigger(RecalcTrigger,Trigger6M)),NA())</f>
        <v>1.4629167754147687E-2</v>
      </c>
      <c r="Q3453" s="183">
        <f>IFERROR(_xll.qlIndexFixing(ONIndex1Y,I3453,TRUE,_xll.ohTrigger(RecalcTrigger,Trigger1Y)),NA())</f>
        <v>1.4481792711897867E-2</v>
      </c>
    </row>
    <row r="3454" spans="2:17" x14ac:dyDescent="0.2">
      <c r="B3454" s="39" t="s">
        <v>42</v>
      </c>
      <c r="D3454" s="42">
        <f>_xll.qlCalendarAdvance(Calendar,$D3453,B3454,"f",FALSE)</f>
        <v>63606</v>
      </c>
      <c r="E3454" s="177">
        <f>_xll.qlInterestRateIndexValueDate(IndexON,D3454)</f>
        <v>63606</v>
      </c>
      <c r="F3454" s="193">
        <f>IFERROR(_xll.qlIndexFixing(IndexON,D3454,TRUE,_xll.ohTrigger(RecalcTrigger,TriggerON)),NA())</f>
        <v>1.3839604307523956E-2</v>
      </c>
      <c r="H3454" s="42">
        <f>_xll.qlCalendarAdvance(Calendar,$H3453,B3454,"f",FALSE)</f>
        <v>63606</v>
      </c>
      <c r="I3454" s="177">
        <f>_xll.qlInterestRateIndexValueDate(Index1M,$H3454)</f>
        <v>63608</v>
      </c>
      <c r="J3454" s="182">
        <f>IFERROR(_xll.qlIndexFixing(Index1M,$H3454,TRUE,_xll.ohTrigger(RecalcTrigger,Trigger1M)),NA())</f>
        <v>1.3916427449825859E-2</v>
      </c>
      <c r="K3454" s="44">
        <f>IFERROR(_xll.qlIndexFixing(Index3M,H3454,TRUE,_xll.ohTrigger(RecalcTrigger,Trigger3M)),NA())</f>
        <v>1.4292988524150469E-2</v>
      </c>
      <c r="L3454" s="44">
        <f>IFERROR(_xll.qlIndexFixing(Index6M,$H3454,TRUE,_xll.ohTrigger(RecalcTrigger,Trigger6M)),NA())</f>
        <v>1.4697515314651728E-2</v>
      </c>
      <c r="M3454" s="183">
        <f>IFERROR(_xll.qlIndexFixing(Index1Y,$H3454,TRUE,_xll.ohTrigger(RecalcTrigger,Trigger1Y)),NA())</f>
        <v>1.461347078207371E-2</v>
      </c>
      <c r="N3454" s="182">
        <f>IFERROR(_xll.qlIndexFixing(ONIndex1M,I3454,TRUE,_xll.ohTrigger(RecalcTrigger,Trigger1M)),NA())</f>
        <v>1.3907128972903138E-2</v>
      </c>
      <c r="O3454" s="44">
        <f>IFERROR(_xll.qlIndexFixing(ONIndex3M,I3454,TRUE,_xll.ohTrigger(RecalcTrigger,Trigger3M)),NA())</f>
        <v>1.4259619911820565E-2</v>
      </c>
      <c r="P3454" s="44">
        <f>IFERROR(_xll.qlIndexFixing(ONIndex6M,I3454,TRUE,_xll.ohTrigger(RecalcTrigger,Trigger6M)),NA())</f>
        <v>1.4630382996854152E-2</v>
      </c>
      <c r="Q3454" s="183">
        <f>IFERROR(_xll.qlIndexFixing(ONIndex1Y,I3454,TRUE,_xll.ohTrigger(RecalcTrigger,Trigger1Y)),NA())</f>
        <v>1.4483036581625086E-2</v>
      </c>
    </row>
    <row r="3455" spans="2:17" x14ac:dyDescent="0.2">
      <c r="B3455" s="39" t="s">
        <v>42</v>
      </c>
      <c r="D3455" s="42">
        <f>_xll.qlCalendarAdvance(Calendar,$D3454,B3455,"f",FALSE)</f>
        <v>63613</v>
      </c>
      <c r="E3455" s="177">
        <f>_xll.qlInterestRateIndexValueDate(IndexON,D3455)</f>
        <v>63613</v>
      </c>
      <c r="F3455" s="193">
        <f>IFERROR(_xll.qlIndexFixing(IndexON,D3455,TRUE,_xll.ohTrigger(RecalcTrigger,TriggerON)),NA())</f>
        <v>1.3840795943114159E-2</v>
      </c>
      <c r="H3455" s="42">
        <f>_xll.qlCalendarAdvance(Calendar,$H3454,B3455,"f",FALSE)</f>
        <v>63613</v>
      </c>
      <c r="I3455" s="177">
        <f>_xll.qlInterestRateIndexValueDate(Index1M,$H3455)</f>
        <v>63615</v>
      </c>
      <c r="J3455" s="182">
        <f>IFERROR(_xll.qlIndexFixing(Index1M,$H3455,TRUE,_xll.ohTrigger(RecalcTrigger,Trigger1M)),NA())</f>
        <v>1.3919042805419796E-2</v>
      </c>
      <c r="K3455" s="44">
        <f>IFERROR(_xll.qlIndexFixing(Index3M,H3455,TRUE,_xll.ohTrigger(RecalcTrigger,Trigger3M)),NA())</f>
        <v>1.4296345732384825E-2</v>
      </c>
      <c r="L3455" s="44">
        <f>IFERROR(_xll.qlIndexFixing(Index6M,$H3455,TRUE,_xll.ohTrigger(RecalcTrigger,Trigger6M)),NA())</f>
        <v>1.470002366761506E-2</v>
      </c>
      <c r="M3455" s="183">
        <f>IFERROR(_xll.qlIndexFixing(Index1Y,$H3455,TRUE,_xll.ohTrigger(RecalcTrigger,Trigger1Y)),NA())</f>
        <v>1.4614203555150368E-2</v>
      </c>
      <c r="N3455" s="182">
        <f>IFERROR(_xll.qlIndexFixing(ONIndex1M,I3455,TRUE,_xll.ohTrigger(RecalcTrigger,Trigger1M)),NA())</f>
        <v>1.3908644732660846E-2</v>
      </c>
      <c r="O3455" s="44">
        <f>IFERROR(_xll.qlIndexFixing(ONIndex3M,I3455,TRUE,_xll.ohTrigger(RecalcTrigger,Trigger3M)),NA())</f>
        <v>1.4261167246880646E-2</v>
      </c>
      <c r="P3455" s="44">
        <f>IFERROR(_xll.qlIndexFixing(ONIndex6M,I3455,TRUE,_xll.ohTrigger(RecalcTrigger,Trigger6M)),NA())</f>
        <v>1.4631584306146195E-2</v>
      </c>
      <c r="Q3455" s="183">
        <f>IFERROR(_xll.qlIndexFixing(ONIndex1Y,I3455,TRUE,_xll.ohTrigger(RecalcTrigger,Trigger1Y)),NA())</f>
        <v>1.4484261280367505E-2</v>
      </c>
    </row>
    <row r="3456" spans="2:17" x14ac:dyDescent="0.2">
      <c r="B3456" s="39" t="s">
        <v>42</v>
      </c>
      <c r="D3456" s="42">
        <f>_xll.qlCalendarAdvance(Calendar,$D3455,B3456,"f",FALSE)</f>
        <v>63620</v>
      </c>
      <c r="E3456" s="177">
        <f>_xll.qlInterestRateIndexValueDate(IndexON,D3456)</f>
        <v>63620</v>
      </c>
      <c r="F3456" s="193">
        <f>IFERROR(_xll.qlIndexFixing(IndexON,D3456,TRUE,_xll.ohTrigger(RecalcTrigger,TriggerON)),NA())</f>
        <v>1.3841973890693637E-2</v>
      </c>
      <c r="H3456" s="42">
        <f>_xll.qlCalendarAdvance(Calendar,$H3455,B3456,"f",FALSE)</f>
        <v>63620</v>
      </c>
      <c r="I3456" s="177">
        <f>_xll.qlInterestRateIndexValueDate(Index1M,$H3456)</f>
        <v>63622</v>
      </c>
      <c r="J3456" s="182">
        <f>IFERROR(_xll.qlIndexFixing(Index1M,$H3456,TRUE,_xll.ohTrigger(RecalcTrigger,Trigger1M)),NA())</f>
        <v>1.392051492789791E-2</v>
      </c>
      <c r="K3456" s="44">
        <f>IFERROR(_xll.qlIndexFixing(Index3M,H3456,TRUE,_xll.ohTrigger(RecalcTrigger,Trigger3M)),NA())</f>
        <v>1.4297763670149476E-2</v>
      </c>
      <c r="L3456" s="44">
        <f>IFERROR(_xll.qlIndexFixing(Index6M,$H3456,TRUE,_xll.ohTrigger(RecalcTrigger,Trigger6M)),NA())</f>
        <v>1.4701040921654335E-2</v>
      </c>
      <c r="M3456" s="183">
        <f>IFERROR(_xll.qlIndexFixing(Index1Y,$H3456,TRUE,_xll.ohTrigger(RecalcTrigger,Trigger1Y)),NA())</f>
        <v>1.4614916135350554E-2</v>
      </c>
      <c r="N3456" s="182">
        <f>IFERROR(_xll.qlIndexFixing(ONIndex1M,I3456,TRUE,_xll.ohTrigger(RecalcTrigger,Trigger1M)),NA())</f>
        <v>1.3910142886821575E-2</v>
      </c>
      <c r="O3456" s="44">
        <f>IFERROR(_xll.qlIndexFixing(ONIndex3M,I3456,TRUE,_xll.ohTrigger(RecalcTrigger,Trigger3M)),NA())</f>
        <v>1.4262695655880009E-2</v>
      </c>
      <c r="P3456" s="44">
        <f>IFERROR(_xll.qlIndexFixing(ONIndex6M,I3456,TRUE,_xll.ohTrigger(RecalcTrigger,Trigger6M)),NA())</f>
        <v>1.4632771662199673E-2</v>
      </c>
      <c r="Q3456" s="183">
        <f>IFERROR(_xll.qlIndexFixing(ONIndex1Y,I3456,TRUE,_xll.ohTrigger(RecalcTrigger,Trigger1Y)),NA())</f>
        <v>1.4485466781186673E-2</v>
      </c>
    </row>
    <row r="3457" spans="2:17" x14ac:dyDescent="0.2">
      <c r="B3457" s="39" t="s">
        <v>42</v>
      </c>
      <c r="D3457" s="42">
        <f>_xll.qlCalendarAdvance(Calendar,$D3456,B3457,"f",FALSE)</f>
        <v>63627</v>
      </c>
      <c r="E3457" s="177">
        <f>_xll.qlInterestRateIndexValueDate(IndexON,D3457)</f>
        <v>63627</v>
      </c>
      <c r="F3457" s="193">
        <f>IFERROR(_xll.qlIndexFixing(IndexON,D3457,TRUE,_xll.ohTrigger(RecalcTrigger,TriggerON)),NA())</f>
        <v>1.3843138130678057E-2</v>
      </c>
      <c r="H3457" s="42">
        <f>_xll.qlCalendarAdvance(Calendar,$H3456,B3457,"f",FALSE)</f>
        <v>63627</v>
      </c>
      <c r="I3457" s="177">
        <f>_xll.qlInterestRateIndexValueDate(Index1M,$H3457)</f>
        <v>63629</v>
      </c>
      <c r="J3457" s="182">
        <f>IFERROR(_xll.qlIndexFixing(Index1M,$H3457,TRUE,_xll.ohTrigger(RecalcTrigger,Trigger1M)),NA())</f>
        <v>1.3922340717154869E-2</v>
      </c>
      <c r="K3457" s="44">
        <f>IFERROR(_xll.qlIndexFixing(Index3M,H3457,TRUE,_xll.ohTrigger(RecalcTrigger,Trigger3M)),NA())</f>
        <v>1.429916242117937E-2</v>
      </c>
      <c r="L3457" s="44">
        <f>IFERROR(_xll.qlIndexFixing(Index6M,$H3457,TRUE,_xll.ohTrigger(RecalcTrigger,Trigger6M)),NA())</f>
        <v>1.4702043846168366E-2</v>
      </c>
      <c r="M3457" s="183">
        <f>IFERROR(_xll.qlIndexFixing(Index1Y,$H3457,TRUE,_xll.ohTrigger(RecalcTrigger,Trigger1Y)),NA())</f>
        <v>1.4615608494867849E-2</v>
      </c>
      <c r="N3457" s="182">
        <f>IFERROR(_xll.qlIndexFixing(ONIndex1M,I3457,TRUE,_xll.ohTrigger(RecalcTrigger,Trigger1M)),NA())</f>
        <v>1.3911623410125529E-2</v>
      </c>
      <c r="O3457" s="44">
        <f>IFERROR(_xll.qlIndexFixing(ONIndex3M,I3457,TRUE,_xll.ohTrigger(RecalcTrigger,Trigger3M)),NA())</f>
        <v>1.426420511212001E-2</v>
      </c>
      <c r="P3457" s="44">
        <f>IFERROR(_xll.qlIndexFixing(ONIndex6M,I3457,TRUE,_xll.ohTrigger(RecalcTrigger,Trigger6M)),NA())</f>
        <v>1.4633945045110508E-2</v>
      </c>
      <c r="Q3457" s="183">
        <f>IFERROR(_xll.qlIndexFixing(ONIndex1Y,I3457,TRUE,_xll.ohTrigger(RecalcTrigger,Trigger1Y)),NA())</f>
        <v>1.4486653056184906E-2</v>
      </c>
    </row>
    <row r="3458" spans="2:17" x14ac:dyDescent="0.2">
      <c r="B3458" s="39" t="s">
        <v>42</v>
      </c>
      <c r="D3458" s="42">
        <f>_xll.qlCalendarAdvance(Calendar,$D3457,B3458,"f",FALSE)</f>
        <v>63634</v>
      </c>
      <c r="E3458" s="177">
        <f>_xll.qlInterestRateIndexValueDate(IndexON,D3458)</f>
        <v>63634</v>
      </c>
      <c r="F3458" s="193">
        <f>IFERROR(_xll.qlIndexFixing(IndexON,D3458,TRUE,_xll.ohTrigger(RecalcTrigger,TriggerON)),NA())</f>
        <v>1.3844288643563019E-2</v>
      </c>
      <c r="H3458" s="42">
        <f>_xll.qlCalendarAdvance(Calendar,$H3457,B3458,"f",FALSE)</f>
        <v>63634</v>
      </c>
      <c r="I3458" s="177">
        <f>_xll.qlInterestRateIndexValueDate(Index1M,$H3458)</f>
        <v>63636</v>
      </c>
      <c r="J3458" s="182">
        <f>IFERROR(_xll.qlIndexFixing(Index1M,$H3458,TRUE,_xll.ohTrigger(RecalcTrigger,Trigger1M)),NA())</f>
        <v>1.3923406076150327E-2</v>
      </c>
      <c r="K3458" s="44">
        <f>IFERROR(_xll.qlIndexFixing(Index3M,H3458,TRUE,_xll.ohTrigger(RecalcTrigger,Trigger3M)),NA())</f>
        <v>1.4300541958381291E-2</v>
      </c>
      <c r="L3458" s="44">
        <f>IFERROR(_xll.qlIndexFixing(Index6M,$H3458,TRUE,_xll.ohTrigger(RecalcTrigger,Trigger6M)),NA())</f>
        <v>1.4703032421103575E-2</v>
      </c>
      <c r="M3458" s="183">
        <f>IFERROR(_xll.qlIndexFixing(Index1Y,$H3458,TRUE,_xll.ohTrigger(RecalcTrigger,Trigger1Y)),NA())</f>
        <v>1.461628060589539E-2</v>
      </c>
      <c r="N3458" s="182">
        <f>IFERROR(_xll.qlIndexFixing(ONIndex1M,I3458,TRUE,_xll.ohTrigger(RecalcTrigger,Trigger1M)),NA())</f>
        <v>1.3913086277632658E-2</v>
      </c>
      <c r="O3458" s="44">
        <f>IFERROR(_xll.qlIndexFixing(ONIndex3M,I3458,TRUE,_xll.ohTrigger(RecalcTrigger,Trigger3M)),NA())</f>
        <v>1.4265695588422389E-2</v>
      </c>
      <c r="P3458" s="44">
        <f>IFERROR(_xll.qlIndexFixing(ONIndex6M,I3458,TRUE,_xll.ohTrigger(RecalcTrigger,Trigger6M)),NA())</f>
        <v>1.4635104434734814E-2</v>
      </c>
      <c r="Q3458" s="183">
        <f>IFERROR(_xll.qlIndexFixing(ONIndex1Y,I3458,TRUE,_xll.ohTrigger(RecalcTrigger,Trigger1Y)),NA())</f>
        <v>1.4487820078423752E-2</v>
      </c>
    </row>
    <row r="3459" spans="2:17" x14ac:dyDescent="0.2">
      <c r="B3459" s="39" t="s">
        <v>42</v>
      </c>
      <c r="D3459" s="42">
        <f>_xll.qlCalendarAdvance(Calendar,$D3458,B3459,"f",FALSE)</f>
        <v>63641</v>
      </c>
      <c r="E3459" s="177">
        <f>_xll.qlInterestRateIndexValueDate(IndexON,D3459)</f>
        <v>63641</v>
      </c>
      <c r="F3459" s="193">
        <f>IFERROR(_xll.qlIndexFixing(IndexON,D3459,TRUE,_xll.ohTrigger(RecalcTrigger,TriggerON)),NA())</f>
        <v>1.3845425409844125E-2</v>
      </c>
      <c r="H3459" s="42">
        <f>_xll.qlCalendarAdvance(Calendar,$H3458,B3459,"f",FALSE)</f>
        <v>63641</v>
      </c>
      <c r="I3459" s="177">
        <f>_xll.qlInterestRateIndexValueDate(Index1M,$H3459)</f>
        <v>63643</v>
      </c>
      <c r="J3459" s="182">
        <f>IFERROR(_xll.qlIndexFixing(Index1M,$H3459,TRUE,_xll.ohTrigger(RecalcTrigger,Trigger1M)),NA())</f>
        <v>1.3924825051675794E-2</v>
      </c>
      <c r="K3459" s="44">
        <f>IFERROR(_xll.qlIndexFixing(Index3M,H3459,TRUE,_xll.ohTrigger(RecalcTrigger,Trigger3M)),NA())</f>
        <v>1.4300770332257894E-2</v>
      </c>
      <c r="L3459" s="44">
        <f>IFERROR(_xll.qlIndexFixing(Index6M,$H3459,TRUE,_xll.ohTrigger(RecalcTrigger,Trigger6M)),NA())</f>
        <v>1.470291400213641E-2</v>
      </c>
      <c r="M3459" s="183">
        <f>IFERROR(_xll.qlIndexFixing(Index1Y,$H3459,TRUE,_xll.ohTrigger(RecalcTrigger,Trigger1Y)),NA())</f>
        <v>1.4615946531783962E-2</v>
      </c>
      <c r="N3459" s="182">
        <f>IFERROR(_xll.qlIndexFixing(ONIndex1M,I3459,TRUE,_xll.ohTrigger(RecalcTrigger,Trigger1M)),NA())</f>
        <v>1.3914531464083169E-2</v>
      </c>
      <c r="O3459" s="44">
        <f>IFERROR(_xll.qlIndexFixing(ONIndex3M,I3459,TRUE,_xll.ohTrigger(RecalcTrigger,Trigger3M)),NA())</f>
        <v>1.4267167057928631E-2</v>
      </c>
      <c r="P3459" s="44">
        <f>IFERROR(_xll.qlIndexFixing(ONIndex6M,I3459,TRUE,_xll.ohTrigger(RecalcTrigger,Trigger6M)),NA())</f>
        <v>1.4636249811488256E-2</v>
      </c>
      <c r="Q3459" s="183">
        <f>IFERROR(_xll.qlIndexFixing(ONIndex1Y,I3459,TRUE,_xll.ohTrigger(RecalcTrigger,Trigger1Y)),NA())</f>
        <v>1.4488967820325271E-2</v>
      </c>
    </row>
    <row r="3460" spans="2:17" x14ac:dyDescent="0.2">
      <c r="B3460" s="39" t="s">
        <v>42</v>
      </c>
      <c r="D3460" s="42">
        <f>_xll.qlCalendarAdvance(Calendar,$D3459,B3460,"f",FALSE)</f>
        <v>63648</v>
      </c>
      <c r="E3460" s="177">
        <f>_xll.qlInterestRateIndexValueDate(IndexON,D3460)</f>
        <v>63648</v>
      </c>
      <c r="F3460" s="193">
        <f>IFERROR(_xll.qlIndexFixing(IndexON,D3460,TRUE,_xll.ohTrigger(RecalcTrigger,TriggerON)),NA())</f>
        <v>1.3846548409937043E-2</v>
      </c>
      <c r="H3460" s="42">
        <f>_xll.qlCalendarAdvance(Calendar,$H3459,B3460,"f",FALSE)</f>
        <v>63648</v>
      </c>
      <c r="I3460" s="177">
        <f>_xll.qlInterestRateIndexValueDate(Index1M,$H3460)</f>
        <v>63650</v>
      </c>
      <c r="J3460" s="182">
        <f>IFERROR(_xll.qlIndexFixing(Index1M,$H3460,TRUE,_xll.ohTrigger(RecalcTrigger,Trigger1M)),NA())</f>
        <v>1.3926226261306698E-2</v>
      </c>
      <c r="K3460" s="44">
        <f>IFERROR(_xll.qlIndexFixing(Index3M,H3460,TRUE,_xll.ohTrigger(RecalcTrigger,Trigger3M)),NA())</f>
        <v>1.4302115344434254E-2</v>
      </c>
      <c r="L3460" s="44">
        <f>IFERROR(_xll.qlIndexFixing(Index6M,$H3460,TRUE,_xll.ohTrigger(RecalcTrigger,Trigger6M)),NA())</f>
        <v>1.4704966442014132E-2</v>
      </c>
      <c r="M3460" s="183">
        <f>IFERROR(_xll.qlIndexFixing(Index1Y,$H3460,TRUE,_xll.ohTrigger(RecalcTrigger,Trigger1Y)),NA())</f>
        <v>1.4617890904301812E-2</v>
      </c>
      <c r="N3460" s="182">
        <f>IFERROR(_xll.qlIndexFixing(ONIndex1M,I3460,TRUE,_xll.ohTrigger(RecalcTrigger,Trigger1M)),NA())</f>
        <v>1.3915958944616946E-2</v>
      </c>
      <c r="O3460" s="44">
        <f>IFERROR(_xll.qlIndexFixing(ONIndex3M,I3460,TRUE,_xll.ohTrigger(RecalcTrigger,Trigger3M)),NA())</f>
        <v>1.4268619493700285E-2</v>
      </c>
      <c r="P3460" s="44">
        <f>IFERROR(_xll.qlIndexFixing(ONIndex6M,I3460,TRUE,_xll.ohTrigger(RecalcTrigger,Trigger6M)),NA())</f>
        <v>1.4637381155386819E-2</v>
      </c>
      <c r="Q3460" s="183">
        <f>IFERROR(_xll.qlIndexFixing(ONIndex1Y,I3460,TRUE,_xll.ohTrigger(RecalcTrigger,Trigger1Y)),NA())</f>
        <v>1.4490096254631268E-2</v>
      </c>
    </row>
    <row r="3461" spans="2:17" x14ac:dyDescent="0.2">
      <c r="B3461" s="39" t="s">
        <v>42</v>
      </c>
      <c r="D3461" s="42">
        <f>_xll.qlCalendarAdvance(Calendar,$D3460,B3461,"f",FALSE)</f>
        <v>63655</v>
      </c>
      <c r="E3461" s="177">
        <f>_xll.qlInterestRateIndexValueDate(IndexON,D3461)</f>
        <v>63655</v>
      </c>
      <c r="F3461" s="193">
        <f>IFERROR(_xll.qlIndexFixing(IndexON,D3461,TRUE,_xll.ohTrigger(RecalcTrigger,TriggerON)),NA())</f>
        <v>1.3847657624417309E-2</v>
      </c>
      <c r="H3461" s="42">
        <f>_xll.qlCalendarAdvance(Calendar,$H3460,B3461,"f",FALSE)</f>
        <v>63655</v>
      </c>
      <c r="I3461" s="177">
        <f>_xll.qlInterestRateIndexValueDate(Index1M,$H3461)</f>
        <v>63661</v>
      </c>
      <c r="J3461" s="182">
        <f>IFERROR(_xll.qlIndexFixing(Index1M,$H3461,TRUE,_xll.ohTrigger(RecalcTrigger,Trigger1M)),NA())</f>
        <v>1.3928026304792063E-2</v>
      </c>
      <c r="K3461" s="44">
        <f>IFERROR(_xll.qlIndexFixing(Index3M,H3461,TRUE,_xll.ohTrigger(RecalcTrigger,Trigger3M)),NA())</f>
        <v>1.4304189956939778E-2</v>
      </c>
      <c r="L3461" s="44">
        <f>IFERROR(_xll.qlIndexFixing(Index6M,$H3461,TRUE,_xll.ohTrigger(RecalcTrigger,Trigger6M)),NA())</f>
        <v>1.4705722399869791E-2</v>
      </c>
      <c r="M3461" s="183">
        <f>IFERROR(_xll.qlIndexFixing(Index1Y,$H3461,TRUE,_xll.ohTrigger(RecalcTrigger,Trigger1Y)),NA())</f>
        <v>1.4617865576234781E-2</v>
      </c>
      <c r="N3461" s="182">
        <f>IFERROR(_xll.qlIndexFixing(ONIndex1M,I3461,TRUE,_xll.ohTrigger(RecalcTrigger,Trigger1M)),NA())</f>
        <v>1.3917768219107174E-2</v>
      </c>
      <c r="O3461" s="44">
        <f>IFERROR(_xll.qlIndexFixing(ONIndex3M,I3461,TRUE,_xll.ohTrigger(RecalcTrigger,Trigger3M)),NA())</f>
        <v>1.4270458899527938E-2</v>
      </c>
      <c r="P3461" s="44">
        <f>IFERROR(_xll.qlIndexFixing(ONIndex6M,I3461,TRUE,_xll.ohTrigger(RecalcTrigger,Trigger6M)),NA())</f>
        <v>1.4638815088598989E-2</v>
      </c>
      <c r="Q3461" s="183">
        <f>IFERROR(_xll.qlIndexFixing(ONIndex1Y,I3461,TRUE,_xll.ohTrigger(RecalcTrigger,Trigger1Y)),NA())</f>
        <v>1.44915186843253E-2</v>
      </c>
    </row>
    <row r="3462" spans="2:17" x14ac:dyDescent="0.2">
      <c r="B3462" s="39" t="s">
        <v>42</v>
      </c>
      <c r="D3462" s="42">
        <f>_xll.qlCalendarAdvance(Calendar,$D3461,B3462,"f",FALSE)</f>
        <v>63662</v>
      </c>
      <c r="E3462" s="177">
        <f>_xll.qlInterestRateIndexValueDate(IndexON,D3462)</f>
        <v>63662</v>
      </c>
      <c r="F3462" s="193">
        <f>IFERROR(_xll.qlIndexFixing(IndexON,D3462,TRUE,_xll.ohTrigger(RecalcTrigger,TriggerON)),NA())</f>
        <v>1.3848753033780525E-2</v>
      </c>
      <c r="H3462" s="42">
        <f>_xll.qlCalendarAdvance(Calendar,$H3461,B3462,"f",FALSE)</f>
        <v>63662</v>
      </c>
      <c r="I3462" s="177">
        <f>_xll.qlInterestRateIndexValueDate(Index1M,$H3462)</f>
        <v>63664</v>
      </c>
      <c r="J3462" s="182">
        <f>IFERROR(_xll.qlIndexFixing(Index1M,$H3462,TRUE,_xll.ohTrigger(RecalcTrigger,Trigger1M)),NA())</f>
        <v>1.392897528236652E-2</v>
      </c>
      <c r="K3462" s="44">
        <f>IFERROR(_xll.qlIndexFixing(Index3M,H3462,TRUE,_xll.ohTrigger(RecalcTrigger,Trigger3M)),NA())</f>
        <v>1.4304747480668061E-2</v>
      </c>
      <c r="L3462" s="44">
        <f>IFERROR(_xll.qlIndexFixing(Index6M,$H3462,TRUE,_xll.ohTrigger(RecalcTrigger,Trigger6M)),NA())</f>
        <v>1.4706842823952607E-2</v>
      </c>
      <c r="M3462" s="183">
        <f>IFERROR(_xll.qlIndexFixing(Index1Y,$H3462,TRUE,_xll.ohTrigger(RecalcTrigger,Trigger1Y)),NA())</f>
        <v>1.4618766009022729E-2</v>
      </c>
      <c r="N3462" s="182">
        <f>IFERROR(_xll.qlIndexFixing(ONIndex1M,I3462,TRUE,_xll.ohTrigger(RecalcTrigger,Trigger1M)),NA())</f>
        <v>1.3918760686975062E-2</v>
      </c>
      <c r="O3462" s="44">
        <f>IFERROR(_xll.qlIndexFixing(ONIndex3M,I3462,TRUE,_xll.ohTrigger(RecalcTrigger,Trigger3M)),NA())</f>
        <v>1.4271467155726469E-2</v>
      </c>
      <c r="P3462" s="44">
        <f>IFERROR(_xll.qlIndexFixing(ONIndex6M,I3462,TRUE,_xll.ohTrigger(RecalcTrigger,Trigger6M)),NA())</f>
        <v>1.4639601664923063E-2</v>
      </c>
      <c r="Q3462" s="183">
        <f>IFERROR(_xll.qlIndexFixing(ONIndex1Y,I3462,TRUE,_xll.ohTrigger(RecalcTrigger,Trigger1Y)),NA())</f>
        <v>1.4492295091024232E-2</v>
      </c>
    </row>
    <row r="3463" spans="2:17" x14ac:dyDescent="0.2">
      <c r="B3463" s="39" t="s">
        <v>42</v>
      </c>
      <c r="D3463" s="42">
        <f>_xll.qlCalendarAdvance(Calendar,$D3462,B3463,"f",FALSE)</f>
        <v>63669</v>
      </c>
      <c r="E3463" s="177">
        <f>_xll.qlInterestRateIndexValueDate(IndexON,D3463)</f>
        <v>63669</v>
      </c>
      <c r="F3463" s="193">
        <f>IFERROR(_xll.qlIndexFixing(IndexON,D3463,TRUE,_xll.ohTrigger(RecalcTrigger,TriggerON)),NA())</f>
        <v>1.3849834618282486E-2</v>
      </c>
      <c r="H3463" s="42">
        <f>_xll.qlCalendarAdvance(Calendar,$H3462,B3463,"f",FALSE)</f>
        <v>63669</v>
      </c>
      <c r="I3463" s="177">
        <f>_xll.qlInterestRateIndexValueDate(Index1M,$H3463)</f>
        <v>63671</v>
      </c>
      <c r="J3463" s="182">
        <f>IFERROR(_xll.qlIndexFixing(Index1M,$H3463,TRUE,_xll.ohTrigger(RecalcTrigger,Trigger1M)),NA())</f>
        <v>1.3930323043559492E-2</v>
      </c>
      <c r="K3463" s="44">
        <f>IFERROR(_xll.qlIndexFixing(Index3M,H3463,TRUE,_xll.ohTrigger(RecalcTrigger,Trigger3M)),NA())</f>
        <v>1.4306034550553456E-2</v>
      </c>
      <c r="L3463" s="44">
        <f>IFERROR(_xll.qlIndexFixing(Index6M,$H3463,TRUE,_xll.ohTrigger(RecalcTrigger,Trigger6M)),NA())</f>
        <v>1.4707759350172283E-2</v>
      </c>
      <c r="M3463" s="183">
        <f>IFERROR(_xll.qlIndexFixing(Index1Y,$H3463,TRUE,_xll.ohTrigger(RecalcTrigger,Trigger1Y)),NA())</f>
        <v>1.4619336460547873E-2</v>
      </c>
      <c r="N3463" s="182">
        <f>IFERROR(_xll.qlIndexFixing(ONIndex1M,I3463,TRUE,_xll.ohTrigger(RecalcTrigger,Trigger1M)),NA())</f>
        <v>1.3920329761685224E-2</v>
      </c>
      <c r="O3463" s="44">
        <f>IFERROR(_xll.qlIndexFixing(ONIndex3M,I3463,TRUE,_xll.ohTrigger(RecalcTrigger,Trigger3M)),NA())</f>
        <v>1.4273060076641642E-2</v>
      </c>
      <c r="P3463" s="44">
        <f>IFERROR(_xll.qlIndexFixing(ONIndex6M,I3463,TRUE,_xll.ohTrigger(RecalcTrigger,Trigger6M)),NA())</f>
        <v>1.4640845228814925E-2</v>
      </c>
      <c r="Q3463" s="183">
        <f>IFERROR(_xll.qlIndexFixing(ONIndex1Y,I3463,TRUE,_xll.ohTrigger(RecalcTrigger,Trigger1Y)),NA())</f>
        <v>1.4493516760589742E-2</v>
      </c>
    </row>
    <row r="3464" spans="2:17" x14ac:dyDescent="0.2">
      <c r="B3464" s="39" t="s">
        <v>42</v>
      </c>
      <c r="D3464" s="42">
        <f>_xll.qlCalendarAdvance(Calendar,$D3463,B3464,"f",FALSE)</f>
        <v>63676</v>
      </c>
      <c r="E3464" s="177">
        <f>_xll.qlInterestRateIndexValueDate(IndexON,D3464)</f>
        <v>63676</v>
      </c>
      <c r="F3464" s="193">
        <f>IFERROR(_xll.qlIndexFixing(IndexON,D3464,TRUE,_xll.ohTrigger(RecalcTrigger,TriggerON)),NA())</f>
        <v>1.3850902358418793E-2</v>
      </c>
      <c r="H3464" s="42">
        <f>_xll.qlCalendarAdvance(Calendar,$H3463,B3464,"f",FALSE)</f>
        <v>63676</v>
      </c>
      <c r="I3464" s="177">
        <f>_xll.qlInterestRateIndexValueDate(Index1M,$H3464)</f>
        <v>63678</v>
      </c>
      <c r="J3464" s="182">
        <f>IFERROR(_xll.qlIndexFixing(Index1M,$H3464,TRUE,_xll.ohTrigger(RecalcTrigger,Trigger1M)),NA())</f>
        <v>1.393165293835507E-2</v>
      </c>
      <c r="K3464" s="44">
        <f>IFERROR(_xll.qlIndexFixing(Index3M,H3464,TRUE,_xll.ohTrigger(RecalcTrigger,Trigger3M)),NA())</f>
        <v>1.4308414174194128E-2</v>
      </c>
      <c r="L3464" s="44">
        <f>IFERROR(_xll.qlIndexFixing(Index6M,$H3464,TRUE,_xll.ohTrigger(RecalcTrigger,Trigger6M)),NA())</f>
        <v>1.4708661406488627E-2</v>
      </c>
      <c r="M3464" s="183">
        <f>IFERROR(_xll.qlIndexFixing(Index1Y,$H3464,TRUE,_xll.ohTrigger(RecalcTrigger,Trigger1Y)),NA())</f>
        <v>1.461988649677E-2</v>
      </c>
      <c r="N3464" s="182">
        <f>IFERROR(_xll.qlIndexFixing(ONIndex1M,I3464,TRUE,_xll.ohTrigger(RecalcTrigger,Trigger1M)),NA())</f>
        <v>1.3921491304147438E-2</v>
      </c>
      <c r="O3464" s="44">
        <f>IFERROR(_xll.qlIndexFixing(ONIndex3M,I3464,TRUE,_xll.ohTrigger(RecalcTrigger,Trigger3M)),NA())</f>
        <v>1.4274238359073266E-2</v>
      </c>
      <c r="P3464" s="44">
        <f>IFERROR(_xll.qlIndexFixing(ONIndex6M,I3464,TRUE,_xll.ohTrigger(RecalcTrigger,Trigger6M)),NA())</f>
        <v>1.464176580467047E-2</v>
      </c>
      <c r="Q3464" s="183">
        <f>IFERROR(_xll.qlIndexFixing(ONIndex1Y,I3464,TRUE,_xll.ohTrigger(RecalcTrigger,Trigger1Y)),NA())</f>
        <v>1.4494416368657781E-2</v>
      </c>
    </row>
    <row r="3465" spans="2:17" x14ac:dyDescent="0.2">
      <c r="B3465" s="39" t="s">
        <v>42</v>
      </c>
      <c r="D3465" s="42">
        <f>_xll.qlCalendarAdvance(Calendar,$D3464,B3465,"f",FALSE)</f>
        <v>63683</v>
      </c>
      <c r="E3465" s="177">
        <f>_xll.qlInterestRateIndexValueDate(IndexON,D3465)</f>
        <v>63683</v>
      </c>
      <c r="F3465" s="193">
        <f>IFERROR(_xll.qlIndexFixing(IndexON,D3465,TRUE,_xll.ohTrigger(RecalcTrigger,TriggerON)),NA())</f>
        <v>1.3851956235004792E-2</v>
      </c>
      <c r="H3465" s="42">
        <f>_xll.qlCalendarAdvance(Calendar,$H3464,B3465,"f",FALSE)</f>
        <v>63683</v>
      </c>
      <c r="I3465" s="177">
        <f>_xll.qlInterestRateIndexValueDate(Index1M,$H3465)</f>
        <v>63685</v>
      </c>
      <c r="J3465" s="182">
        <f>IFERROR(_xll.qlIndexFixing(Index1M,$H3465,TRUE,_xll.ohTrigger(RecalcTrigger,Trigger1M)),NA())</f>
        <v>1.3932964941632703E-2</v>
      </c>
      <c r="K3465" s="44">
        <f>IFERROR(_xll.qlIndexFixing(Index3M,H3465,TRUE,_xll.ohTrigger(RecalcTrigger,Trigger3M)),NA())</f>
        <v>1.4309658456099723E-2</v>
      </c>
      <c r="L3465" s="44">
        <f>IFERROR(_xll.qlIndexFixing(Index6M,$H3465,TRUE,_xll.ohTrigger(RecalcTrigger,Trigger6M)),NA())</f>
        <v>1.47095489728472E-2</v>
      </c>
      <c r="M3465" s="183">
        <f>IFERROR(_xll.qlIndexFixing(Index1Y,$H3465,TRUE,_xll.ohTrigger(RecalcTrigger,Trigger1Y)),NA())</f>
        <v>1.4620416089890965E-2</v>
      </c>
      <c r="N3465" s="182">
        <f>IFERROR(_xll.qlIndexFixing(ONIndex1M,I3465,TRUE,_xll.ohTrigger(RecalcTrigger,Trigger1M)),NA())</f>
        <v>1.3922829877959231E-2</v>
      </c>
      <c r="O3465" s="44">
        <f>IFERROR(_xll.qlIndexFixing(ONIndex3M,I3465,TRUE,_xll.ohTrigger(RecalcTrigger,Trigger3M)),NA())</f>
        <v>1.4275595221135973E-2</v>
      </c>
      <c r="P3465" s="44">
        <f>IFERROR(_xll.qlIndexFixing(ONIndex6M,I3465,TRUE,_xll.ohTrigger(RecalcTrigger,Trigger6M)),NA())</f>
        <v>1.464282668589334E-2</v>
      </c>
      <c r="Q3465" s="183">
        <f>IFERROR(_xll.qlIndexFixing(ONIndex1Y,I3465,TRUE,_xll.ohTrigger(RecalcTrigger,Trigger1Y)),NA())</f>
        <v>1.4495447854354637E-2</v>
      </c>
    </row>
    <row r="3466" spans="2:17" x14ac:dyDescent="0.2">
      <c r="B3466" s="39" t="s">
        <v>42</v>
      </c>
      <c r="D3466" s="42">
        <f>_xll.qlCalendarAdvance(Calendar,$D3465,B3466,"f",FALSE)</f>
        <v>63690</v>
      </c>
      <c r="E3466" s="177">
        <f>_xll.qlInterestRateIndexValueDate(IndexON,D3466)</f>
        <v>63690</v>
      </c>
      <c r="F3466" s="193">
        <f>IFERROR(_xll.qlIndexFixing(IndexON,D3466,TRUE,_xll.ohTrigger(RecalcTrigger,TriggerON)),NA())</f>
        <v>1.3852996228136405E-2</v>
      </c>
      <c r="H3466" s="42">
        <f>_xll.qlCalendarAdvance(Calendar,$H3465,B3466,"f",FALSE)</f>
        <v>63690</v>
      </c>
      <c r="I3466" s="177">
        <f>_xll.qlInterestRateIndexValueDate(Index1M,$H3466)</f>
        <v>63692</v>
      </c>
      <c r="J3466" s="182">
        <f>IFERROR(_xll.qlIndexFixing(Index1M,$H3466,TRUE,_xll.ohTrigger(RecalcTrigger,Trigger1M)),NA())</f>
        <v>1.393425902827442E-2</v>
      </c>
      <c r="K3466" s="44">
        <f>IFERROR(_xll.qlIndexFixing(Index3M,H3466,TRUE,_xll.ohTrigger(RecalcTrigger,Trigger3M)),NA())</f>
        <v>1.4310883307464738E-2</v>
      </c>
      <c r="L3466" s="44">
        <f>IFERROR(_xll.qlIndexFixing(Index6M,$H3466,TRUE,_xll.ohTrigger(RecalcTrigger,Trigger6M)),NA())</f>
        <v>1.4710422029196145E-2</v>
      </c>
      <c r="M3466" s="183">
        <f>IFERROR(_xll.qlIndexFixing(Index1Y,$H3466,TRUE,_xll.ohTrigger(RecalcTrigger,Trigger1Y)),NA())</f>
        <v>1.4620925212114146E-2</v>
      </c>
      <c r="N3466" s="182">
        <f>IFERROR(_xll.qlIndexFixing(ONIndex1M,I3466,TRUE,_xll.ohTrigger(RecalcTrigger,Trigger1M)),NA())</f>
        <v>1.3924150595334694E-2</v>
      </c>
      <c r="O3466" s="44">
        <f>IFERROR(_xll.qlIndexFixing(ONIndex3M,I3466,TRUE,_xll.ohTrigger(RecalcTrigger,Trigger3M)),NA())</f>
        <v>1.4276932887593574E-2</v>
      </c>
      <c r="P3466" s="44">
        <f>IFERROR(_xll.qlIndexFixing(ONIndex6M,I3466,TRUE,_xll.ohTrigger(RecalcTrigger,Trigger6M)),NA())</f>
        <v>1.4643873415076669E-2</v>
      </c>
      <c r="Q3466" s="183">
        <f>IFERROR(_xll.qlIndexFixing(ONIndex1Y,I3466,TRUE,_xll.ohTrigger(RecalcTrigger,Trigger1Y)),NA())</f>
        <v>1.4496459868427181E-2</v>
      </c>
    </row>
    <row r="3467" spans="2:17" x14ac:dyDescent="0.2">
      <c r="B3467" s="39" t="s">
        <v>42</v>
      </c>
      <c r="D3467" s="42">
        <f>_xll.qlCalendarAdvance(Calendar,$D3466,B3467,"f",FALSE)</f>
        <v>63697</v>
      </c>
      <c r="E3467" s="177">
        <f>_xll.qlInterestRateIndexValueDate(IndexON,D3467)</f>
        <v>63697</v>
      </c>
      <c r="F3467" s="193">
        <f>IFERROR(_xll.qlIndexFixing(IndexON,D3467,TRUE,_xll.ohTrigger(RecalcTrigger,TriggerON)),NA())</f>
        <v>1.3854022318469106E-2</v>
      </c>
      <c r="H3467" s="42">
        <f>_xll.qlCalendarAdvance(Calendar,$H3466,B3467,"f",FALSE)</f>
        <v>63697</v>
      </c>
      <c r="I3467" s="177">
        <f>_xll.qlInterestRateIndexValueDate(Index1M,$H3467)</f>
        <v>63699</v>
      </c>
      <c r="J3467" s="182">
        <f>IFERROR(_xll.qlIndexFixing(Index1M,$H3467,TRUE,_xll.ohTrigger(RecalcTrigger,Trigger1M)),NA())</f>
        <v>1.3935535173149355E-2</v>
      </c>
      <c r="K3467" s="44">
        <f>IFERROR(_xll.qlIndexFixing(Index3M,H3467,TRUE,_xll.ohTrigger(RecalcTrigger,Trigger3M)),NA())</f>
        <v>1.4312088701201053E-2</v>
      </c>
      <c r="L3467" s="44">
        <f>IFERROR(_xll.qlIndexFixing(Index6M,$H3467,TRUE,_xll.ohTrigger(RecalcTrigger,Trigger6M)),NA())</f>
        <v>1.4711280555482747E-2</v>
      </c>
      <c r="M3467" s="183">
        <f>IFERROR(_xll.qlIndexFixing(Index1Y,$H3467,TRUE,_xll.ohTrigger(RecalcTrigger,Trigger1Y)),NA())</f>
        <v>1.4621413835643577E-2</v>
      </c>
      <c r="N3467" s="182">
        <f>IFERROR(_xll.qlIndexFixing(ONIndex1M,I3467,TRUE,_xll.ohTrigger(RecalcTrigger,Trigger1M)),NA())</f>
        <v>1.3925453431014034E-2</v>
      </c>
      <c r="O3467" s="44">
        <f>IFERROR(_xll.qlIndexFixing(ONIndex3M,I3467,TRUE,_xll.ohTrigger(RecalcTrigger,Trigger3M)),NA())</f>
        <v>1.4278251331587555E-2</v>
      </c>
      <c r="P3467" s="44">
        <f>IFERROR(_xll.qlIndexFixing(ONIndex6M,I3467,TRUE,_xll.ohTrigger(RecalcTrigger,Trigger6M)),NA())</f>
        <v>1.4644905972236444E-2</v>
      </c>
      <c r="Q3467" s="183">
        <f>IFERROR(_xll.qlIndexFixing(ONIndex1Y,I3467,TRUE,_xll.ohTrigger(RecalcTrigger,Trigger1Y)),NA())</f>
        <v>1.4497452383377407E-2</v>
      </c>
    </row>
    <row r="3468" spans="2:17" x14ac:dyDescent="0.2">
      <c r="B3468" s="39" t="s">
        <v>42</v>
      </c>
      <c r="D3468" s="42">
        <f>_xll.qlCalendarAdvance(Calendar,$D3467,B3468,"f",FALSE)</f>
        <v>63704</v>
      </c>
      <c r="E3468" s="177">
        <f>_xll.qlInterestRateIndexValueDate(IndexON,D3468)</f>
        <v>63704</v>
      </c>
      <c r="F3468" s="193">
        <f>IFERROR(_xll.qlIndexFixing(IndexON,D3468,TRUE,_xll.ohTrigger(RecalcTrigger,TriggerON)),NA())</f>
        <v>1.385503448641856E-2</v>
      </c>
      <c r="H3468" s="42">
        <f>_xll.qlCalendarAdvance(Calendar,$H3467,B3468,"f",FALSE)</f>
        <v>63704</v>
      </c>
      <c r="I3468" s="177">
        <f>_xll.qlInterestRateIndexValueDate(Index1M,$H3468)</f>
        <v>63706</v>
      </c>
      <c r="J3468" s="182">
        <f>IFERROR(_xll.qlIndexFixing(Index1M,$H3468,TRUE,_xll.ohTrigger(RecalcTrigger,Trigger1M)),NA())</f>
        <v>1.3936793351134378E-2</v>
      </c>
      <c r="K3468" s="44">
        <f>IFERROR(_xll.qlIndexFixing(Index3M,H3468,TRUE,_xll.ohTrigger(RecalcTrigger,Trigger3M)),NA())</f>
        <v>1.431327461022225E-2</v>
      </c>
      <c r="L3468" s="44">
        <f>IFERROR(_xll.qlIndexFixing(Index6M,$H3468,TRUE,_xll.ohTrigger(RecalcTrigger,Trigger6M)),NA())</f>
        <v>1.4712124531654292E-2</v>
      </c>
      <c r="M3468" s="183">
        <f>IFERROR(_xll.qlIndexFixing(Index1Y,$H3468,TRUE,_xll.ohTrigger(RecalcTrigger,Trigger1Y)),NA())</f>
        <v>1.4621881932685033E-2</v>
      </c>
      <c r="N3468" s="182">
        <f>IFERROR(_xll.qlIndexFixing(ONIndex1M,I3468,TRUE,_xll.ohTrigger(RecalcTrigger,Trigger1M)),NA())</f>
        <v>1.3926738359897328E-2</v>
      </c>
      <c r="O3468" s="44">
        <f>IFERROR(_xll.qlIndexFixing(ONIndex3M,I3468,TRUE,_xll.ohTrigger(RecalcTrigger,Trigger3M)),NA())</f>
        <v>1.4279550525939655E-2</v>
      </c>
      <c r="P3468" s="44">
        <f>IFERROR(_xll.qlIndexFixing(ONIndex6M,I3468,TRUE,_xll.ohTrigger(RecalcTrigger,Trigger6M)),NA())</f>
        <v>1.4645924337468585E-2</v>
      </c>
      <c r="Q3468" s="183">
        <f>IFERROR(_xll.qlIndexFixing(ONIndex1Y,I3468,TRUE,_xll.ohTrigger(RecalcTrigger,Trigger1Y)),NA())</f>
        <v>1.4498425371867185E-2</v>
      </c>
    </row>
    <row r="3469" spans="2:17" x14ac:dyDescent="0.2">
      <c r="B3469" s="39" t="s">
        <v>42</v>
      </c>
      <c r="D3469" s="42">
        <f>_xll.qlCalendarAdvance(Calendar,$D3468,B3469,"f",FALSE)</f>
        <v>63711</v>
      </c>
      <c r="E3469" s="177">
        <f>_xll.qlInterestRateIndexValueDate(IndexON,D3469)</f>
        <v>63711</v>
      </c>
      <c r="F3469" s="193">
        <f>IFERROR(_xll.qlIndexFixing(IndexON,D3469,TRUE,_xll.ohTrigger(RecalcTrigger,TriggerON)),NA())</f>
        <v>1.3856032712480371E-2</v>
      </c>
      <c r="H3469" s="42">
        <f>_xll.qlCalendarAdvance(Calendar,$H3468,B3469,"f",FALSE)</f>
        <v>63711</v>
      </c>
      <c r="I3469" s="177">
        <f>_xll.qlInterestRateIndexValueDate(Index1M,$H3469)</f>
        <v>63713</v>
      </c>
      <c r="J3469" s="182">
        <f>IFERROR(_xll.qlIndexFixing(Index1M,$H3469,TRUE,_xll.ohTrigger(RecalcTrigger,Trigger1M)),NA())</f>
        <v>1.3938033537114095E-2</v>
      </c>
      <c r="K3469" s="44">
        <f>IFERROR(_xll.qlIndexFixing(Index3M,H3469,TRUE,_xll.ohTrigger(RecalcTrigger,Trigger3M)),NA())</f>
        <v>1.4314441007441061E-2</v>
      </c>
      <c r="L3469" s="44">
        <f>IFERROR(_xll.qlIndexFixing(Index6M,$H3469,TRUE,_xll.ohTrigger(RecalcTrigger,Trigger6M)),NA())</f>
        <v>1.4712953937659789E-2</v>
      </c>
      <c r="M3469" s="183">
        <f>IFERROR(_xll.qlIndexFixing(Index1Y,$H3469,TRUE,_xll.ohTrigger(RecalcTrigger,Trigger1Y)),NA())</f>
        <v>1.462232947544494E-2</v>
      </c>
      <c r="N3469" s="182">
        <f>IFERROR(_xll.qlIndexFixing(ONIndex1M,I3469,TRUE,_xll.ohTrigger(RecalcTrigger,Trigger1M)),NA())</f>
        <v>1.3928005356804718E-2</v>
      </c>
      <c r="O3469" s="44">
        <f>IFERROR(_xll.qlIndexFixing(ONIndex3M,I3469,TRUE,_xll.ohTrigger(RecalcTrigger,Trigger3M)),NA())</f>
        <v>1.4280830443711423E-2</v>
      </c>
      <c r="P3469" s="44">
        <f>IFERROR(_xll.qlIndexFixing(ONIndex6M,I3469,TRUE,_xll.ohTrigger(RecalcTrigger,Trigger6M)),NA())</f>
        <v>1.464692849078908E-2</v>
      </c>
      <c r="Q3469" s="183">
        <f>IFERROR(_xll.qlIndexFixing(ONIndex1Y,I3469,TRUE,_xll.ohTrigger(RecalcTrigger,Trigger1Y)),NA())</f>
        <v>1.4499378806478447E-2</v>
      </c>
    </row>
    <row r="3470" spans="2:17" x14ac:dyDescent="0.2">
      <c r="B3470" s="39" t="s">
        <v>42</v>
      </c>
      <c r="D3470" s="42">
        <f>_xll.qlCalendarAdvance(Calendar,$D3469,B3470,"f",FALSE)</f>
        <v>63718</v>
      </c>
      <c r="E3470" s="177">
        <f>_xll.qlInterestRateIndexValueDate(IndexON,D3470)</f>
        <v>63718</v>
      </c>
      <c r="F3470" s="193">
        <f>IFERROR(_xll.qlIndexFixing(IndexON,D3470,TRUE,_xll.ohTrigger(RecalcTrigger,TriggerON)),NA())</f>
        <v>1.3857016977230074E-2</v>
      </c>
      <c r="H3470" s="42">
        <f>_xll.qlCalendarAdvance(Calendar,$H3469,B3470,"f",FALSE)</f>
        <v>63718</v>
      </c>
      <c r="I3470" s="177">
        <f>_xll.qlInterestRateIndexValueDate(Index1M,$H3470)</f>
        <v>63720</v>
      </c>
      <c r="J3470" s="182">
        <f>IFERROR(_xll.qlIndexFixing(Index1M,$H3470,TRUE,_xll.ohTrigger(RecalcTrigger,Trigger1M)),NA())</f>
        <v>1.3939255705960222E-2</v>
      </c>
      <c r="K3470" s="44">
        <f>IFERROR(_xll.qlIndexFixing(Index3M,H3470,TRUE,_xll.ohTrigger(RecalcTrigger,Trigger3M)),NA())</f>
        <v>1.4315587865769365E-2</v>
      </c>
      <c r="L3470" s="44">
        <f>IFERROR(_xll.qlIndexFixing(Index6M,$H3470,TRUE,_xll.ohTrigger(RecalcTrigger,Trigger6M)),NA())</f>
        <v>1.4713768753446524E-2</v>
      </c>
      <c r="M3470" s="183">
        <f>IFERROR(_xll.qlIndexFixing(Index1Y,$H3470,TRUE,_xll.ohTrigger(RecalcTrigger,Trigger1Y)),NA())</f>
        <v>1.4622756436131692E-2</v>
      </c>
      <c r="N3470" s="182">
        <f>IFERROR(_xll.qlIndexFixing(ONIndex1M,I3470,TRUE,_xll.ohTrigger(RecalcTrigger,Trigger1M)),NA())</f>
        <v>1.3929254397035962E-2</v>
      </c>
      <c r="O3470" s="44">
        <f>IFERROR(_xll.qlIndexFixing(ONIndex3M,I3470,TRUE,_xll.ohTrigger(RecalcTrigger,Trigger3M)),NA())</f>
        <v>1.428209105812428E-2</v>
      </c>
      <c r="P3470" s="44">
        <f>IFERROR(_xll.qlIndexFixing(ONIndex6M,I3470,TRUE,_xll.ohTrigger(RecalcTrigger,Trigger6M)),NA())</f>
        <v>1.4647918412533656E-2</v>
      </c>
      <c r="Q3470" s="183">
        <f>IFERROR(_xll.qlIndexFixing(ONIndex1Y,I3470,TRUE,_xll.ohTrigger(RecalcTrigger,Trigger1Y)),NA())</f>
        <v>1.4500312659952996E-2</v>
      </c>
    </row>
    <row r="3471" spans="2:17" x14ac:dyDescent="0.2">
      <c r="B3471" s="39" t="s">
        <v>42</v>
      </c>
      <c r="D3471" s="42">
        <f>_xll.qlCalendarAdvance(Calendar,$D3470,B3471,"f",FALSE)</f>
        <v>63725</v>
      </c>
      <c r="E3471" s="177">
        <f>_xll.qlInterestRateIndexValueDate(IndexON,D3471)</f>
        <v>63725</v>
      </c>
      <c r="F3471" s="193">
        <f>IFERROR(_xll.qlIndexFixing(IndexON,D3471,TRUE,_xll.ohTrigger(RecalcTrigger,TriggerON)),NA())</f>
        <v>1.3857987260843529E-2</v>
      </c>
      <c r="H3471" s="42">
        <f>_xll.qlCalendarAdvance(Calendar,$H3470,B3471,"f",FALSE)</f>
        <v>63725</v>
      </c>
      <c r="I3471" s="177">
        <f>_xll.qlInterestRateIndexValueDate(Index1M,$H3471)</f>
        <v>63727</v>
      </c>
      <c r="J3471" s="182">
        <f>IFERROR(_xll.qlIndexFixing(Index1M,$H3471,TRUE,_xll.ohTrigger(RecalcTrigger,Trigger1M)),NA())</f>
        <v>1.3940459832547049E-2</v>
      </c>
      <c r="K3471" s="44">
        <f>IFERROR(_xll.qlIndexFixing(Index3M,H3471,TRUE,_xll.ohTrigger(RecalcTrigger,Trigger3M)),NA())</f>
        <v>1.4316715158119896E-2</v>
      </c>
      <c r="L3471" s="44">
        <f>IFERROR(_xll.qlIndexFixing(Index6M,$H3471,TRUE,_xll.ohTrigger(RecalcTrigger,Trigger6M)),NA())</f>
        <v>1.471456895896394E-2</v>
      </c>
      <c r="M3471" s="183">
        <f>IFERROR(_xll.qlIndexFixing(Index1Y,$H3471,TRUE,_xll.ohTrigger(RecalcTrigger,Trigger1Y)),NA())</f>
        <v>1.4623162786953893E-2</v>
      </c>
      <c r="N3471" s="182">
        <f>IFERROR(_xll.qlIndexFixing(ONIndex1M,I3471,TRUE,_xll.ohTrigger(RecalcTrigger,Trigger1M)),NA())</f>
        <v>1.3930485455091457E-2</v>
      </c>
      <c r="O3471" s="44">
        <f>IFERROR(_xll.qlIndexFixing(ONIndex3M,I3471,TRUE,_xll.ohTrigger(RecalcTrigger,Trigger3M)),NA())</f>
        <v>1.4283332341840094E-2</v>
      </c>
      <c r="P3471" s="44">
        <f>IFERROR(_xll.qlIndexFixing(ONIndex6M,I3471,TRUE,_xll.ohTrigger(RecalcTrigger,Trigger6M)),NA())</f>
        <v>1.4648894082558428E-2</v>
      </c>
      <c r="Q3471" s="183">
        <f>IFERROR(_xll.qlIndexFixing(ONIndex1Y,I3471,TRUE,_xll.ohTrigger(RecalcTrigger,Trigger1Y)),NA())</f>
        <v>1.450122690479283E-2</v>
      </c>
    </row>
    <row r="3472" spans="2:17" x14ac:dyDescent="0.2">
      <c r="B3472" s="39" t="s">
        <v>42</v>
      </c>
      <c r="D3472" s="42">
        <f>_xll.qlCalendarAdvance(Calendar,$D3471,B3472,"f",FALSE)</f>
        <v>63732</v>
      </c>
      <c r="E3472" s="177">
        <f>_xll.qlInterestRateIndexValueDate(IndexON,D3472)</f>
        <v>63732</v>
      </c>
      <c r="F3472" s="193">
        <f>IFERROR(_xll.qlIndexFixing(IndexON,D3472,TRUE,_xll.ohTrigger(RecalcTrigger,TriggerON)),NA())</f>
        <v>1.385894354397621E-2</v>
      </c>
      <c r="H3472" s="42">
        <f>_xll.qlCalendarAdvance(Calendar,$H3471,B3472,"f",FALSE)</f>
        <v>63732</v>
      </c>
      <c r="I3472" s="177">
        <f>_xll.qlInterestRateIndexValueDate(Index1M,$H3472)</f>
        <v>63734</v>
      </c>
      <c r="J3472" s="182">
        <f>IFERROR(_xll.qlIndexFixing(Index1M,$H3472,TRUE,_xll.ohTrigger(RecalcTrigger,Trigger1M)),NA())</f>
        <v>1.3941998805264699E-2</v>
      </c>
      <c r="K3472" s="44">
        <f>IFERROR(_xll.qlIndexFixing(Index3M,H3472,TRUE,_xll.ohTrigger(RecalcTrigger,Trigger3M)),NA())</f>
        <v>1.4316743357391666E-2</v>
      </c>
      <c r="L3472" s="44">
        <f>IFERROR(_xll.qlIndexFixing(Index6M,$H3472,TRUE,_xll.ohTrigger(RecalcTrigger,Trigger6M)),NA())</f>
        <v>1.4715354534160617E-2</v>
      </c>
      <c r="M3472" s="183">
        <f>IFERROR(_xll.qlIndexFixing(Index1Y,$H3472,TRUE,_xll.ohTrigger(RecalcTrigger,Trigger1Y)),NA())</f>
        <v>1.4622619514023045E-2</v>
      </c>
      <c r="N3472" s="182">
        <f>IFERROR(_xll.qlIndexFixing(ONIndex1M,I3472,TRUE,_xll.ohTrigger(RecalcTrigger,Trigger1M)),NA())</f>
        <v>1.393169850611109E-2</v>
      </c>
      <c r="O3472" s="44">
        <f>IFERROR(_xll.qlIndexFixing(ONIndex3M,I3472,TRUE,_xll.ohTrigger(RecalcTrigger,Trigger3M)),NA())</f>
        <v>1.4284554268320093E-2</v>
      </c>
      <c r="P3472" s="44">
        <f>IFERROR(_xll.qlIndexFixing(ONIndex6M,I3472,TRUE,_xll.ohTrigger(RecalcTrigger,Trigger6M)),NA())</f>
        <v>1.4649855481358998E-2</v>
      </c>
      <c r="Q3472" s="183">
        <f>IFERROR(_xll.qlIndexFixing(ONIndex1Y,I3472,TRUE,_xll.ohTrigger(RecalcTrigger,Trigger1Y)),NA())</f>
        <v>1.4502121513739752E-2</v>
      </c>
    </row>
    <row r="3473" spans="2:17" x14ac:dyDescent="0.2">
      <c r="B3473" s="39" t="s">
        <v>42</v>
      </c>
      <c r="D3473" s="42">
        <f>_xll.qlCalendarAdvance(Calendar,$D3472,B3473,"f",FALSE)</f>
        <v>63739</v>
      </c>
      <c r="E3473" s="177">
        <f>_xll.qlInterestRateIndexValueDate(IndexON,D3473)</f>
        <v>63739</v>
      </c>
      <c r="F3473" s="193">
        <f>IFERROR(_xll.qlIndexFixing(IndexON,D3473,TRUE,_xll.ohTrigger(RecalcTrigger,TriggerON)),NA())</f>
        <v>1.3859885807203653E-2</v>
      </c>
      <c r="H3473" s="42">
        <f>_xll.qlCalendarAdvance(Calendar,$H3472,B3473,"f",FALSE)</f>
        <v>63739</v>
      </c>
      <c r="I3473" s="177">
        <f>_xll.qlInterestRateIndexValueDate(Index1M,$H3473)</f>
        <v>63741</v>
      </c>
      <c r="J3473" s="182">
        <f>IFERROR(_xll.qlIndexFixing(Index1M,$H3473,TRUE,_xll.ohTrigger(RecalcTrigger,Trigger1M)),NA())</f>
        <v>1.3942813858460601E-2</v>
      </c>
      <c r="K3473" s="44">
        <f>IFERROR(_xll.qlIndexFixing(Index3M,H3473,TRUE,_xll.ohTrigger(RecalcTrigger,Trigger3M)),NA())</f>
        <v>1.4318910936546213E-2</v>
      </c>
      <c r="L3473" s="44">
        <f>IFERROR(_xll.qlIndexFixing(Index6M,$H3473,TRUE,_xll.ohTrigger(RecalcTrigger,Trigger6M)),NA())</f>
        <v>1.4716125458986E-2</v>
      </c>
      <c r="M3473" s="183">
        <f>IFERROR(_xll.qlIndexFixing(Index1Y,$H3473,TRUE,_xll.ohTrigger(RecalcTrigger,Trigger1Y)),NA())</f>
        <v>1.4623913547849306E-2</v>
      </c>
      <c r="N3473" s="182">
        <f>IFERROR(_xll.qlIndexFixing(ONIndex1M,I3473,TRUE,_xll.ohTrigger(RecalcTrigger,Trigger1M)),NA())</f>
        <v>1.3932893524835066E-2</v>
      </c>
      <c r="O3473" s="44">
        <f>IFERROR(_xll.qlIndexFixing(ONIndex3M,I3473,TRUE,_xll.ohTrigger(RecalcTrigger,Trigger3M)),NA())</f>
        <v>1.4285756810226147E-2</v>
      </c>
      <c r="P3473" s="44">
        <f>IFERROR(_xll.qlIndexFixing(ONIndex6M,I3473,TRUE,_xll.ohTrigger(RecalcTrigger,Trigger6M)),NA())</f>
        <v>1.465080258855167E-2</v>
      </c>
      <c r="Q3473" s="183">
        <f>IFERROR(_xll.qlIndexFixing(ONIndex1Y,I3473,TRUE,_xll.ohTrigger(RecalcTrigger,Trigger1Y)),NA())</f>
        <v>1.4502996459375694E-2</v>
      </c>
    </row>
    <row r="3474" spans="2:17" x14ac:dyDescent="0.2">
      <c r="B3474" s="39" t="s">
        <v>42</v>
      </c>
      <c r="D3474" s="42">
        <f>_xll.qlCalendarAdvance(Calendar,$D3473,B3474,"f",FALSE)</f>
        <v>63746</v>
      </c>
      <c r="E3474" s="177">
        <f>_xll.qlInterestRateIndexValueDate(IndexON,D3474)</f>
        <v>63746</v>
      </c>
      <c r="F3474" s="193">
        <f>IFERROR(_xll.qlIndexFixing(IndexON,D3474,TRUE,_xll.ohTrigger(RecalcTrigger,TriggerON)),NA())</f>
        <v>1.386081403086159E-2</v>
      </c>
      <c r="H3474" s="42">
        <f>_xll.qlCalendarAdvance(Calendar,$H3473,B3474,"f",FALSE)</f>
        <v>63746</v>
      </c>
      <c r="I3474" s="177">
        <f>_xll.qlInterestRateIndexValueDate(Index1M,$H3474)</f>
        <v>63748</v>
      </c>
      <c r="J3474" s="182">
        <f>IFERROR(_xll.qlIndexFixing(Index1M,$H3474,TRUE,_xll.ohTrigger(RecalcTrigger,Trigger1M)),NA())</f>
        <v>1.3943963707541069E-2</v>
      </c>
      <c r="K3474" s="44">
        <f>IFERROR(_xll.qlIndexFixing(Index3M,H3474,TRUE,_xll.ohTrigger(RecalcTrigger,Trigger3M)),NA())</f>
        <v>1.4319979368449164E-2</v>
      </c>
      <c r="L3474" s="44">
        <f>IFERROR(_xll.qlIndexFixing(Index6M,$H3474,TRUE,_xll.ohTrigger(RecalcTrigger,Trigger6M)),NA())</f>
        <v>1.4716881713389533E-2</v>
      </c>
      <c r="M3474" s="183">
        <f>IFERROR(_xll.qlIndexFixing(Index1Y,$H3474,TRUE,_xll.ohTrigger(RecalcTrigger,Trigger1Y)),NA())</f>
        <v>1.4624257902346702E-2</v>
      </c>
      <c r="N3474" s="182">
        <f>IFERROR(_xll.qlIndexFixing(ONIndex1M,I3474,TRUE,_xll.ohTrigger(RecalcTrigger,Trigger1M)),NA())</f>
        <v>1.3934070486403272E-2</v>
      </c>
      <c r="O3474" s="44">
        <f>IFERROR(_xll.qlIndexFixing(ONIndex3M,I3474,TRUE,_xll.ohTrigger(RecalcTrigger,Trigger3M)),NA())</f>
        <v>1.4286939940859611E-2</v>
      </c>
      <c r="P3474" s="44">
        <f>IFERROR(_xll.qlIndexFixing(ONIndex6M,I3474,TRUE,_xll.ohTrigger(RecalcTrigger,Trigger6M)),NA())</f>
        <v>1.4651735384711984E-2</v>
      </c>
      <c r="Q3474" s="183">
        <f>IFERROR(_xll.qlIndexFixing(ONIndex1Y,I3474,TRUE,_xll.ohTrigger(RecalcTrigger,Trigger1Y)),NA())</f>
        <v>1.4503851714442462E-2</v>
      </c>
    </row>
    <row r="3475" spans="2:17" x14ac:dyDescent="0.2">
      <c r="B3475" s="39" t="s">
        <v>42</v>
      </c>
      <c r="D3475" s="42">
        <f>_xll.qlCalendarAdvance(Calendar,$D3474,B3475,"f",FALSE)</f>
        <v>63753</v>
      </c>
      <c r="E3475" s="177">
        <f>_xll.qlInterestRateIndexValueDate(IndexON,D3475)</f>
        <v>63753</v>
      </c>
      <c r="F3475" s="193">
        <f>IFERROR(_xll.qlIndexFixing(IndexON,D3475,TRUE,_xll.ohTrigger(RecalcTrigger,TriggerON)),NA())</f>
        <v>1.3861728195525558E-2</v>
      </c>
      <c r="H3475" s="42">
        <f>_xll.qlCalendarAdvance(Calendar,$H3474,B3475,"f",FALSE)</f>
        <v>63753</v>
      </c>
      <c r="I3475" s="177">
        <f>_xll.qlInterestRateIndexValueDate(Index1M,$H3475)</f>
        <v>63755</v>
      </c>
      <c r="J3475" s="182">
        <f>IFERROR(_xll.qlIndexFixing(Index1M,$H3475,TRUE,_xll.ohTrigger(RecalcTrigger,Trigger1M)),NA())</f>
        <v>1.3945095413872297E-2</v>
      </c>
      <c r="K3475" s="44">
        <f>IFERROR(_xll.qlIndexFixing(Index3M,H3475,TRUE,_xll.ohTrigger(RecalcTrigger,Trigger3M)),NA())</f>
        <v>1.4321028126028668E-2</v>
      </c>
      <c r="L3475" s="44">
        <f>IFERROR(_xll.qlIndexFixing(Index6M,$H3475,TRUE,_xll.ohTrigger(RecalcTrigger,Trigger6M)),NA())</f>
        <v>1.4717623277321523E-2</v>
      </c>
      <c r="M3475" s="183">
        <f>IFERROR(_xll.qlIndexFixing(Index1Y,$H3475,TRUE,_xll.ohTrigger(RecalcTrigger,Trigger1Y)),NA())</f>
        <v>1.4624581535829006E-2</v>
      </c>
      <c r="N3475" s="182">
        <f>IFERROR(_xll.qlIndexFixing(ONIndex1M,I3475,TRUE,_xll.ohTrigger(RecalcTrigger,Trigger1M)),NA())</f>
        <v>1.3935229365475976E-2</v>
      </c>
      <c r="O3475" s="44">
        <f>IFERROR(_xll.qlIndexFixing(ONIndex3M,I3475,TRUE,_xll.ohTrigger(RecalcTrigger,Trigger3M)),NA())</f>
        <v>1.4288103633122162E-2</v>
      </c>
      <c r="P3475" s="44">
        <f>IFERROR(_xll.qlIndexFixing(ONIndex6M,I3475,TRUE,_xll.ohTrigger(RecalcTrigger,Trigger6M)),NA())</f>
        <v>1.4652653849696051E-2</v>
      </c>
      <c r="Q3475" s="183">
        <f>IFERROR(_xll.qlIndexFixing(ONIndex1Y,I3475,TRUE,_xll.ohTrigger(RecalcTrigger,Trigger1Y)),NA())</f>
        <v>1.450468725144205E-2</v>
      </c>
    </row>
    <row r="3476" spans="2:17" x14ac:dyDescent="0.2">
      <c r="B3476" s="39" t="s">
        <v>42</v>
      </c>
      <c r="D3476" s="42">
        <f>_xll.qlCalendarAdvance(Calendar,$D3475,B3476,"f",FALSE)</f>
        <v>63760</v>
      </c>
      <c r="E3476" s="177">
        <f>_xll.qlInterestRateIndexValueDate(IndexON,D3476)</f>
        <v>63760</v>
      </c>
      <c r="F3476" s="193">
        <f>IFERROR(_xll.qlIndexFixing(IndexON,D3476,TRUE,_xll.ohTrigger(RecalcTrigger,TriggerON)),NA())</f>
        <v>1.3862628281531286E-2</v>
      </c>
      <c r="H3476" s="42">
        <f>_xll.qlCalendarAdvance(Calendar,$H3475,B3476,"f",FALSE)</f>
        <v>63760</v>
      </c>
      <c r="I3476" s="177">
        <f>_xll.qlInterestRateIndexValueDate(Index1M,$H3476)</f>
        <v>63762</v>
      </c>
      <c r="J3476" s="182">
        <f>IFERROR(_xll.qlIndexFixing(Index1M,$H3476,TRUE,_xll.ohTrigger(RecalcTrigger,Trigger1M)),NA())</f>
        <v>1.3946208952333736E-2</v>
      </c>
      <c r="K3476" s="44">
        <f>IFERROR(_xll.qlIndexFixing(Index3M,H3476,TRUE,_xll.ohTrigger(RecalcTrigger,Trigger3M)),NA())</f>
        <v>1.4322057182203409E-2</v>
      </c>
      <c r="L3476" s="44">
        <f>IFERROR(_xll.qlIndexFixing(Index6M,$H3476,TRUE,_xll.ohTrigger(RecalcTrigger,Trigger6M)),NA())</f>
        <v>1.4718350130730983E-2</v>
      </c>
      <c r="M3476" s="183">
        <f>IFERROR(_xll.qlIndexFixing(Index1Y,$H3476,TRUE,_xll.ohTrigger(RecalcTrigger,Trigger1Y)),NA())</f>
        <v>1.4624884420512007E-2</v>
      </c>
      <c r="N3476" s="182">
        <f>IFERROR(_xll.qlIndexFixing(ONIndex1M,I3476,TRUE,_xll.ohTrigger(RecalcTrigger,Trigger1M)),NA())</f>
        <v>1.393637013711313E-2</v>
      </c>
      <c r="O3476" s="44">
        <f>IFERROR(_xll.qlIndexFixing(ONIndex3M,I3476,TRUE,_xll.ohTrigger(RecalcTrigger,Trigger3M)),NA())</f>
        <v>1.4289247860075349E-2</v>
      </c>
      <c r="P3476" s="44">
        <f>IFERROR(_xll.qlIndexFixing(ONIndex6M,I3476,TRUE,_xll.ohTrigger(RecalcTrigger,Trigger6M)),NA())</f>
        <v>1.4653557963679731E-2</v>
      </c>
      <c r="Q3476" s="183">
        <f>IFERROR(_xll.qlIndexFixing(ONIndex1Y,I3476,TRUE,_xll.ohTrigger(RecalcTrigger,Trigger1Y)),NA())</f>
        <v>1.4505503043116263E-2</v>
      </c>
    </row>
    <row r="3477" spans="2:17" x14ac:dyDescent="0.2">
      <c r="B3477" s="39" t="s">
        <v>42</v>
      </c>
      <c r="D3477" s="42">
        <f>_xll.qlCalendarAdvance(Calendar,$D3476,B3477,"f",FALSE)</f>
        <v>63767</v>
      </c>
      <c r="E3477" s="177">
        <f>_xll.qlInterestRateIndexValueDate(IndexON,D3477)</f>
        <v>63767</v>
      </c>
      <c r="F3477" s="193">
        <f>IFERROR(_xll.qlIndexFixing(IndexON,D3477,TRUE,_xll.ohTrigger(RecalcTrigger,TriggerON)),NA())</f>
        <v>1.3863514269374377E-2</v>
      </c>
      <c r="H3477" s="42">
        <f>_xll.qlCalendarAdvance(Calendar,$H3476,B3477,"f",FALSE)</f>
        <v>63767</v>
      </c>
      <c r="I3477" s="177">
        <f>_xll.qlInterestRateIndexValueDate(Index1M,$H3477)</f>
        <v>63769</v>
      </c>
      <c r="J3477" s="182">
        <f>IFERROR(_xll.qlIndexFixing(Index1M,$H3477,TRUE,_xll.ohTrigger(RecalcTrigger,Trigger1M)),NA())</f>
        <v>1.3947304297799678E-2</v>
      </c>
      <c r="K3477" s="44">
        <f>IFERROR(_xll.qlIndexFixing(Index3M,H3477,TRUE,_xll.ohTrigger(RecalcTrigger,Trigger3M)),NA())</f>
        <v>1.4323066509884418E-2</v>
      </c>
      <c r="L3477" s="44">
        <f>IFERROR(_xll.qlIndexFixing(Index6M,$H3477,TRUE,_xll.ohTrigger(RecalcTrigger,Trigger6M)),NA())</f>
        <v>1.4719062253569087E-2</v>
      </c>
      <c r="M3477" s="183">
        <f>IFERROR(_xll.qlIndexFixing(Index1Y,$H3477,TRUE,_xll.ohTrigger(RecalcTrigger,Trigger1Y)),NA())</f>
        <v>1.4625166528612156E-2</v>
      </c>
      <c r="N3477" s="182">
        <f>IFERROR(_xll.qlIndexFixing(ONIndex1M,I3477,TRUE,_xll.ohTrigger(RecalcTrigger,Trigger1M)),NA())</f>
        <v>1.393749277621481E-2</v>
      </c>
      <c r="O3477" s="44">
        <f>IFERROR(_xll.qlIndexFixing(ONIndex3M,I3477,TRUE,_xll.ohTrigger(RecalcTrigger,Trigger3M)),NA())</f>
        <v>1.4290372594700784E-2</v>
      </c>
      <c r="P3477" s="44">
        <f>IFERROR(_xll.qlIndexFixing(ONIndex6M,I3477,TRUE,_xll.ohTrigger(RecalcTrigger,Trigger6M)),NA())</f>
        <v>1.4654447706679008E-2</v>
      </c>
      <c r="Q3477" s="183">
        <f>IFERROR(_xll.qlIndexFixing(ONIndex1Y,I3477,TRUE,_xll.ohTrigger(RecalcTrigger,Trigger1Y)),NA())</f>
        <v>1.4506299062126971E-2</v>
      </c>
    </row>
    <row r="3478" spans="2:17" x14ac:dyDescent="0.2">
      <c r="B3478" s="39" t="s">
        <v>42</v>
      </c>
      <c r="D3478" s="42">
        <f>_xll.qlCalendarAdvance(Calendar,$D3477,B3478,"f",FALSE)</f>
        <v>63774</v>
      </c>
      <c r="E3478" s="177">
        <f>_xll.qlInterestRateIndexValueDate(IndexON,D3478)</f>
        <v>63774</v>
      </c>
      <c r="F3478" s="193">
        <f>IFERROR(_xll.qlIndexFixing(IndexON,D3478,TRUE,_xll.ohTrigger(RecalcTrigger,TriggerON)),NA())</f>
        <v>1.3864386139710305E-2</v>
      </c>
      <c r="H3478" s="42">
        <f>_xll.qlCalendarAdvance(Calendar,$H3477,B3478,"f",FALSE)</f>
        <v>63774</v>
      </c>
      <c r="I3478" s="177">
        <f>_xll.qlInterestRateIndexValueDate(Index1M,$H3478)</f>
        <v>63776</v>
      </c>
      <c r="J3478" s="182">
        <f>IFERROR(_xll.qlIndexFixing(Index1M,$H3478,TRUE,_xll.ohTrigger(RecalcTrigger,Trigger1M)),NA())</f>
        <v>1.3948381425152151E-2</v>
      </c>
      <c r="K3478" s="44">
        <f>IFERROR(_xll.qlIndexFixing(Index3M,H3478,TRUE,_xll.ohTrigger(RecalcTrigger,Trigger3M)),NA())</f>
        <v>1.4324056081986976E-2</v>
      </c>
      <c r="L3478" s="44">
        <f>IFERROR(_xll.qlIndexFixing(Index6M,$H3478,TRUE,_xll.ohTrigger(RecalcTrigger,Trigger6M)),NA())</f>
        <v>1.4719759625787004E-2</v>
      </c>
      <c r="M3478" s="183">
        <f>IFERROR(_xll.qlIndexFixing(Index1Y,$H3478,TRUE,_xll.ohTrigger(RecalcTrigger,Trigger1Y)),NA())</f>
        <v>1.462542783234721E-2</v>
      </c>
      <c r="N3478" s="182">
        <f>IFERROR(_xll.qlIndexFixing(ONIndex1M,I3478,TRUE,_xll.ohTrigger(RecalcTrigger,Trigger1M)),NA())</f>
        <v>1.3938597257761032E-2</v>
      </c>
      <c r="O3478" s="44">
        <f>IFERROR(_xll.qlIndexFixing(ONIndex3M,I3478,TRUE,_xll.ohTrigger(RecalcTrigger,Trigger3M)),NA())</f>
        <v>1.4291477810060016E-2</v>
      </c>
      <c r="P3478" s="44">
        <f>IFERROR(_xll.qlIndexFixing(ONIndex6M,I3478,TRUE,_xll.ohTrigger(RecalcTrigger,Trigger6M)),NA())</f>
        <v>1.4655323059029612E-2</v>
      </c>
      <c r="Q3478" s="183">
        <f>IFERROR(_xll.qlIndexFixing(ONIndex1Y,I3478,TRUE,_xll.ohTrigger(RecalcTrigger,Trigger1Y)),NA())</f>
        <v>1.4507075281056103E-2</v>
      </c>
    </row>
    <row r="3479" spans="2:17" x14ac:dyDescent="0.2">
      <c r="B3479" s="39" t="s">
        <v>42</v>
      </c>
      <c r="D3479" s="42">
        <f>_xll.qlCalendarAdvance(Calendar,$D3478,B3479,"f",FALSE)</f>
        <v>63781</v>
      </c>
      <c r="E3479" s="177">
        <f>_xll.qlInterestRateIndexValueDate(IndexON,D3479)</f>
        <v>63781</v>
      </c>
      <c r="F3479" s="193">
        <f>IFERROR(_xll.qlIndexFixing(IndexON,D3479,TRUE,_xll.ohTrigger(RecalcTrigger,TriggerON)),NA())</f>
        <v>1.3865243872794863E-2</v>
      </c>
      <c r="H3479" s="42">
        <f>_xll.qlCalendarAdvance(Calendar,$H3478,B3479,"f",FALSE)</f>
        <v>63781</v>
      </c>
      <c r="I3479" s="177">
        <f>_xll.qlInterestRateIndexValueDate(Index1M,$H3479)</f>
        <v>63783</v>
      </c>
      <c r="J3479" s="182">
        <f>IFERROR(_xll.qlIndexFixing(Index1M,$H3479,TRUE,_xll.ohTrigger(RecalcTrigger,Trigger1M)),NA())</f>
        <v>1.3949440309265445E-2</v>
      </c>
      <c r="K3479" s="44">
        <f>IFERROR(_xll.qlIndexFixing(Index3M,H3479,TRUE,_xll.ohTrigger(RecalcTrigger,Trigger3M)),NA())</f>
        <v>1.4325025871428919E-2</v>
      </c>
      <c r="L3479" s="44">
        <f>IFERROR(_xll.qlIndexFixing(Index6M,$H3479,TRUE,_xll.ohTrigger(RecalcTrigger,Trigger6M)),NA())</f>
        <v>1.4720442227335047E-2</v>
      </c>
      <c r="M3479" s="183">
        <f>IFERROR(_xll.qlIndexFixing(Index1Y,$H3479,TRUE,_xll.ohTrigger(RecalcTrigger,Trigger1Y)),NA())</f>
        <v>1.4625668303936445E-2</v>
      </c>
      <c r="N3479" s="182">
        <f>IFERROR(_xll.qlIndexFixing(ONIndex1M,I3479,TRUE,_xll.ohTrigger(RecalcTrigger,Trigger1M)),NA())</f>
        <v>1.3939683556492E-2</v>
      </c>
      <c r="O3479" s="44">
        <f>IFERROR(_xll.qlIndexFixing(ONIndex3M,I3479,TRUE,_xll.ohTrigger(RecalcTrigger,Trigger3M)),NA())</f>
        <v>1.4292563479294529E-2</v>
      </c>
      <c r="P3479" s="44">
        <f>IFERROR(_xll.qlIndexFixing(ONIndex6M,I3479,TRUE,_xll.ohTrigger(RecalcTrigger,Trigger6M)),NA())</f>
        <v>1.4656184000667594E-2</v>
      </c>
      <c r="Q3479" s="183">
        <f>IFERROR(_xll.qlIndexFixing(ONIndex1Y,I3479,TRUE,_xll.ohTrigger(RecalcTrigger,Trigger1Y)),NA())</f>
        <v>1.450783167256553E-2</v>
      </c>
    </row>
    <row r="3480" spans="2:17" x14ac:dyDescent="0.2">
      <c r="B3480" s="39" t="s">
        <v>42</v>
      </c>
      <c r="D3480" s="42">
        <f>_xll.qlCalendarAdvance(Calendar,$D3479,B3480,"f",FALSE)</f>
        <v>63788</v>
      </c>
      <c r="E3480" s="177">
        <f>_xll.qlInterestRateIndexValueDate(IndexON,D3480)</f>
        <v>63788</v>
      </c>
      <c r="F3480" s="193">
        <f>IFERROR(_xll.qlIndexFixing(IndexON,D3480,TRUE,_xll.ohTrigger(RecalcTrigger,TriggerON)),NA())</f>
        <v>1.3866087449123654E-2</v>
      </c>
      <c r="H3480" s="42">
        <f>_xll.qlCalendarAdvance(Calendar,$H3479,B3480,"f",FALSE)</f>
        <v>63788</v>
      </c>
      <c r="I3480" s="177">
        <f>_xll.qlInterestRateIndexValueDate(Index1M,$H3480)</f>
        <v>63790</v>
      </c>
      <c r="J3480" s="182">
        <f>IFERROR(_xll.qlIndexFixing(Index1M,$H3480,TRUE,_xll.ohTrigger(RecalcTrigger,Trigger1M)),NA())</f>
        <v>1.3950480925016434E-2</v>
      </c>
      <c r="K3480" s="44">
        <f>IFERROR(_xll.qlIndexFixing(Index3M,H3480,TRUE,_xll.ohTrigger(RecalcTrigger,Trigger3M)),NA())</f>
        <v>1.4325975851124679E-2</v>
      </c>
      <c r="L3480" s="44">
        <f>IFERROR(_xll.qlIndexFixing(Index6M,$H3480,TRUE,_xll.ohTrigger(RecalcTrigger,Trigger6M)),NA())</f>
        <v>1.4721110038164818E-2</v>
      </c>
      <c r="M3480" s="183">
        <f>IFERROR(_xll.qlIndexFixing(Index1Y,$H3480,TRUE,_xll.ohTrigger(RecalcTrigger,Trigger1Y)),NA())</f>
        <v>1.4625887915601102E-2</v>
      </c>
      <c r="N3480" s="182">
        <f>IFERROR(_xll.qlIndexFixing(ONIndex1M,I3480,TRUE,_xll.ohTrigger(RecalcTrigger,Trigger1M)),NA())</f>
        <v>1.3940751647307792E-2</v>
      </c>
      <c r="O3480" s="44">
        <f>IFERROR(_xll.qlIndexFixing(ONIndex3M,I3480,TRUE,_xll.ohTrigger(RecalcTrigger,Trigger3M)),NA())</f>
        <v>1.4293629575146127E-2</v>
      </c>
      <c r="P3480" s="44">
        <f>IFERROR(_xll.qlIndexFixing(ONIndex6M,I3480,TRUE,_xll.ohTrigger(RecalcTrigger,Trigger6M)),NA())</f>
        <v>1.4657030511848745E-2</v>
      </c>
      <c r="Q3480" s="183">
        <f>IFERROR(_xll.qlIndexFixing(ONIndex1Y,I3480,TRUE,_xll.ohTrigger(RecalcTrigger,Trigger1Y)),NA())</f>
        <v>1.4508568209237183E-2</v>
      </c>
    </row>
    <row r="3481" spans="2:17" x14ac:dyDescent="0.2">
      <c r="B3481" s="39" t="s">
        <v>42</v>
      </c>
      <c r="D3481" s="42">
        <f>_xll.qlCalendarAdvance(Calendar,$D3480,B3481,"f",FALSE)</f>
        <v>63795</v>
      </c>
      <c r="E3481" s="177">
        <f>_xll.qlInterestRateIndexValueDate(IndexON,D3481)</f>
        <v>63795</v>
      </c>
      <c r="F3481" s="193">
        <f>IFERROR(_xll.qlIndexFixing(IndexON,D3481,TRUE,_xll.ohTrigger(RecalcTrigger,TriggerON)),NA())</f>
        <v>1.3866916849272215E-2</v>
      </c>
      <c r="H3481" s="42">
        <f>_xll.qlCalendarAdvance(Calendar,$H3480,B3481,"f",FALSE)</f>
        <v>63795</v>
      </c>
      <c r="I3481" s="177">
        <f>_xll.qlInterestRateIndexValueDate(Index1M,$H3481)</f>
        <v>63797</v>
      </c>
      <c r="J3481" s="182">
        <f>IFERROR(_xll.qlIndexFixing(Index1M,$H3481,TRUE,_xll.ohTrigger(RecalcTrigger,Trigger1M)),NA())</f>
        <v>1.3950477838266131E-2</v>
      </c>
      <c r="K3481" s="44">
        <f>IFERROR(_xll.qlIndexFixing(Index3M,H3481,TRUE,_xll.ohTrigger(RecalcTrigger,Trigger3M)),NA())</f>
        <v>1.4325863590749647E-2</v>
      </c>
      <c r="L3481" s="44">
        <f>IFERROR(_xll.qlIndexFixing(Index6M,$H3481,TRUE,_xll.ohTrigger(RecalcTrigger,Trigger6M)),NA())</f>
        <v>1.4720395495343682E-2</v>
      </c>
      <c r="M3481" s="183">
        <f>IFERROR(_xll.qlIndexFixing(Index1Y,$H3481,TRUE,_xll.ohTrigger(RecalcTrigger,Trigger1Y)),NA())</f>
        <v>1.4625197897766699E-2</v>
      </c>
      <c r="N3481" s="182">
        <f>IFERROR(_xll.qlIndexFixing(ONIndex1M,I3481,TRUE,_xll.ohTrigger(RecalcTrigger,Trigger1M)),NA())</f>
        <v>1.3941801505348295E-2</v>
      </c>
      <c r="O3481" s="44">
        <f>IFERROR(_xll.qlIndexFixing(ONIndex3M,I3481,TRUE,_xll.ohTrigger(RecalcTrigger,Trigger3M)),NA())</f>
        <v>1.4294676070996104E-2</v>
      </c>
      <c r="P3481" s="44">
        <f>IFERROR(_xll.qlIndexFixing(ONIndex6M,I3481,TRUE,_xll.ohTrigger(RecalcTrigger,Trigger6M)),NA())</f>
        <v>1.4657862572589053E-2</v>
      </c>
      <c r="Q3481" s="183">
        <f>IFERROR(_xll.qlIndexFixing(ONIndex1Y,I3481,TRUE,_xll.ohTrigger(RecalcTrigger,Trigger1Y)),NA())</f>
        <v>1.4509284863892802E-2</v>
      </c>
    </row>
    <row r="3482" spans="2:17" x14ac:dyDescent="0.2">
      <c r="B3482" s="39" t="s">
        <v>42</v>
      </c>
      <c r="D3482" s="42">
        <f>_xll.qlCalendarAdvance(Calendar,$D3481,B3482,"f",FALSE)</f>
        <v>63802</v>
      </c>
      <c r="E3482" s="177">
        <f>_xll.qlInterestRateIndexValueDate(IndexON,D3482)</f>
        <v>63802</v>
      </c>
      <c r="F3482" s="193">
        <f>IFERROR(_xll.qlIndexFixing(IndexON,D3482,TRUE,_xll.ohTrigger(RecalcTrigger,TriggerON)),NA())</f>
        <v>1.3867732053736148E-2</v>
      </c>
      <c r="H3482" s="42">
        <f>_xll.qlCalendarAdvance(Calendar,$H3481,B3482,"f",FALSE)</f>
        <v>63802</v>
      </c>
      <c r="I3482" s="177">
        <f>_xll.qlInterestRateIndexValueDate(Index1M,$H3482)</f>
        <v>63804</v>
      </c>
      <c r="J3482" s="182">
        <f>IFERROR(_xll.qlIndexFixing(Index1M,$H3482,TRUE,_xll.ohTrigger(RecalcTrigger,Trigger1M)),NA())</f>
        <v>1.3952507250944131E-2</v>
      </c>
      <c r="K3482" s="44">
        <f>IFERROR(_xll.qlIndexFixing(Index3M,H3482,TRUE,_xll.ohTrigger(RecalcTrigger,Trigger3M)),NA())</f>
        <v>1.4326778032328808E-2</v>
      </c>
      <c r="L3482" s="44">
        <f>IFERROR(_xll.qlIndexFixing(Index6M,$H3482,TRUE,_xll.ohTrigger(RecalcTrigger,Trigger6M)),NA())</f>
        <v>1.4721037824275824E-2</v>
      </c>
      <c r="M3482" s="183">
        <f>IFERROR(_xll.qlIndexFixing(Index1Y,$H3482,TRUE,_xll.ohTrigger(RecalcTrigger,Trigger1Y)),NA())</f>
        <v>1.4626264448042514E-2</v>
      </c>
      <c r="N3482" s="182">
        <f>IFERROR(_xll.qlIndexFixing(ONIndex1M,I3482,TRUE,_xll.ohTrigger(RecalcTrigger,Trigger1M)),NA())</f>
        <v>1.3942833105353714E-2</v>
      </c>
      <c r="O3482" s="44">
        <f>IFERROR(_xll.qlIndexFixing(ONIndex3M,I3482,TRUE,_xll.ohTrigger(RecalcTrigger,Trigger3M)),NA())</f>
        <v>1.4295702939586263E-2</v>
      </c>
      <c r="P3482" s="44">
        <f>IFERROR(_xll.qlIndexFixing(ONIndex6M,I3482,TRUE,_xll.ohTrigger(RecalcTrigger,Trigger6M)),NA())</f>
        <v>1.4658680163064375E-2</v>
      </c>
      <c r="Q3482" s="183">
        <f>IFERROR(_xll.qlIndexFixing(ONIndex1Y,I3482,TRUE,_xll.ohTrigger(RecalcTrigger,Trigger1Y)),NA())</f>
        <v>1.4509981608954448E-2</v>
      </c>
    </row>
    <row r="3483" spans="2:17" x14ac:dyDescent="0.2">
      <c r="B3483" s="39" t="s">
        <v>42</v>
      </c>
      <c r="D3483" s="42">
        <f>_xll.qlCalendarAdvance(Calendar,$D3482,B3483,"f",FALSE)</f>
        <v>63809</v>
      </c>
      <c r="E3483" s="177">
        <f>_xll.qlInterestRateIndexValueDate(IndexON,D3483)</f>
        <v>63809</v>
      </c>
      <c r="F3483" s="193">
        <f>IFERROR(_xll.qlIndexFixing(IndexON,D3483,TRUE,_xll.ohTrigger(RecalcTrigger,TriggerON)),NA())</f>
        <v>1.3868533042851183E-2</v>
      </c>
      <c r="H3483" s="42">
        <f>_xll.qlCalendarAdvance(Calendar,$H3482,B3483,"f",FALSE)</f>
        <v>63809</v>
      </c>
      <c r="I3483" s="177">
        <f>_xll.qlInterestRateIndexValueDate(Index1M,$H3483)</f>
        <v>63811</v>
      </c>
      <c r="J3483" s="182">
        <f>IFERROR(_xll.qlIndexFixing(Index1M,$H3483,TRUE,_xll.ohTrigger(RecalcTrigger,Trigger1M)),NA())</f>
        <v>1.3953492910877158E-2</v>
      </c>
      <c r="K3483" s="44">
        <f>IFERROR(_xll.qlIndexFixing(Index3M,H3483,TRUE,_xll.ohTrigger(RecalcTrigger,Trigger3M)),NA())</f>
        <v>1.4327672591077643E-2</v>
      </c>
      <c r="L3483" s="44">
        <f>IFERROR(_xll.qlIndexFixing(Index6M,$H3483,TRUE,_xll.ohTrigger(RecalcTrigger,Trigger6M)),NA())</f>
        <v>1.4721665310487766E-2</v>
      </c>
      <c r="M3483" s="183">
        <f>IFERROR(_xll.qlIndexFixing(Index1Y,$H3483,TRUE,_xll.ohTrigger(RecalcTrigger,Trigger1Y)),NA())</f>
        <v>1.4626421313267411E-2</v>
      </c>
      <c r="N3483" s="182">
        <f>IFERROR(_xll.qlIndexFixing(ONIndex1M,I3483,TRUE,_xll.ohTrigger(RecalcTrigger,Trigger1M)),NA())</f>
        <v>1.3943846422304063E-2</v>
      </c>
      <c r="O3483" s="44">
        <f>IFERROR(_xll.qlIndexFixing(ONIndex3M,I3483,TRUE,_xll.ohTrigger(RecalcTrigger,Trigger3M)),NA())</f>
        <v>1.4296710154138026E-2</v>
      </c>
      <c r="P3483" s="44">
        <f>IFERROR(_xll.qlIndexFixing(ONIndex6M,I3483,TRUE,_xll.ohTrigger(RecalcTrigger,Trigger6M)),NA())</f>
        <v>1.4659483263290696E-2</v>
      </c>
      <c r="Q3483" s="183">
        <f>IFERROR(_xll.qlIndexFixing(ONIndex1Y,I3483,TRUE,_xll.ohTrigger(RecalcTrigger,Trigger1Y)),NA())</f>
        <v>1.451065841724386E-2</v>
      </c>
    </row>
    <row r="3484" spans="2:17" x14ac:dyDescent="0.2">
      <c r="B3484" s="39" t="s">
        <v>42</v>
      </c>
      <c r="D3484" s="42">
        <f>_xll.qlCalendarAdvance(Calendar,$D3483,B3484,"f",FALSE)</f>
        <v>63816</v>
      </c>
      <c r="E3484" s="177">
        <f>_xll.qlInterestRateIndexValueDate(IndexON,D3484)</f>
        <v>63816</v>
      </c>
      <c r="F3484" s="193">
        <f>IFERROR(_xll.qlIndexFixing(IndexON,D3484,TRUE,_xll.ohTrigger(RecalcTrigger,TriggerON)),NA())</f>
        <v>1.3869319797112922E-2</v>
      </c>
      <c r="H3484" s="42">
        <f>_xll.qlCalendarAdvance(Calendar,$H3483,B3484,"f",FALSE)</f>
        <v>63816</v>
      </c>
      <c r="I3484" s="177">
        <f>_xll.qlInterestRateIndexValueDate(Index1M,$H3484)</f>
        <v>63818</v>
      </c>
      <c r="J3484" s="182">
        <f>IFERROR(_xll.qlIndexFixing(Index1M,$H3484,TRUE,_xll.ohTrigger(RecalcTrigger,Trigger1M)),NA())</f>
        <v>1.3954460201960518E-2</v>
      </c>
      <c r="K3484" s="44">
        <f>IFERROR(_xll.qlIndexFixing(Index3M,H3484,TRUE,_xll.ohTrigger(RecalcTrigger,Trigger3M)),NA())</f>
        <v>1.4328547239914516E-2</v>
      </c>
      <c r="L3484" s="44">
        <f>IFERROR(_xll.qlIndexFixing(Index6M,$H3484,TRUE,_xll.ohTrigger(RecalcTrigger,Trigger6M)),NA())</f>
        <v>1.4722277933935869E-2</v>
      </c>
      <c r="M3484" s="183">
        <f>IFERROR(_xll.qlIndexFixing(Index1Y,$H3484,TRUE,_xll.ohTrigger(RecalcTrigger,Trigger1Y)),NA())</f>
        <v>1.4626557207462055E-2</v>
      </c>
      <c r="N3484" s="182">
        <f>IFERROR(_xll.qlIndexFixing(ONIndex1M,I3484,TRUE,_xll.ohTrigger(RecalcTrigger,Trigger1M)),NA())</f>
        <v>1.394484143109942E-2</v>
      </c>
      <c r="O3484" s="44">
        <f>IFERROR(_xll.qlIndexFixing(ONIndex3M,I3484,TRUE,_xll.ohTrigger(RecalcTrigger,Trigger3M)),NA())</f>
        <v>1.4297697687553068E-2</v>
      </c>
      <c r="P3484" s="44">
        <f>IFERROR(_xll.qlIndexFixing(ONIndex6M,I3484,TRUE,_xll.ohTrigger(RecalcTrigger,Trigger6M)),NA())</f>
        <v>1.4660271853363938E-2</v>
      </c>
      <c r="Q3484" s="183">
        <f>IFERROR(_xll.qlIndexFixing(ONIndex1Y,I3484,TRUE,_xll.ohTrigger(RecalcTrigger,Trigger1Y)),NA())</f>
        <v>1.4511315261263036E-2</v>
      </c>
    </row>
    <row r="3485" spans="2:17" x14ac:dyDescent="0.2">
      <c r="B3485" s="39" t="s">
        <v>42</v>
      </c>
      <c r="D3485" s="42">
        <f>_xll.qlCalendarAdvance(Calendar,$D3484,B3485,"f",FALSE)</f>
        <v>63823</v>
      </c>
      <c r="E3485" s="177">
        <f>_xll.qlInterestRateIndexValueDate(IndexON,D3485)</f>
        <v>63823</v>
      </c>
      <c r="F3485" s="193">
        <f>IFERROR(_xll.qlIndexFixing(IndexON,D3485,TRUE,_xll.ohTrigger(RecalcTrigger,TriggerON)),NA())</f>
        <v>1.3870092297096903E-2</v>
      </c>
      <c r="H3485" s="42">
        <f>_xll.qlCalendarAdvance(Calendar,$H3484,B3485,"f",FALSE)</f>
        <v>63823</v>
      </c>
      <c r="I3485" s="177">
        <f>_xll.qlInterestRateIndexValueDate(Index1M,$H3485)</f>
        <v>63825</v>
      </c>
      <c r="J3485" s="182">
        <f>IFERROR(_xll.qlIndexFixing(Index1M,$H3485,TRUE,_xll.ohTrigger(RecalcTrigger,Trigger1M)),NA())</f>
        <v>1.3956081937004877E-2</v>
      </c>
      <c r="K3485" s="44">
        <f>IFERROR(_xll.qlIndexFixing(Index3M,H3485,TRUE,_xll.ohTrigger(RecalcTrigger,Trigger3M)),NA())</f>
        <v>1.4330427655468565E-2</v>
      </c>
      <c r="L3485" s="44">
        <f>IFERROR(_xll.qlIndexFixing(Index6M,$H3485,TRUE,_xll.ohTrigger(RecalcTrigger,Trigger6M)),NA())</f>
        <v>1.4723213525017499E-2</v>
      </c>
      <c r="M3485" s="183">
        <f>IFERROR(_xll.qlIndexFixing(Index1Y,$H3485,TRUE,_xll.ohTrigger(RecalcTrigger,Trigger1Y)),NA())</f>
        <v>1.4626675190977982E-2</v>
      </c>
      <c r="N3485" s="182">
        <f>IFERROR(_xll.qlIndexFixing(ONIndex1M,I3485,TRUE,_xll.ohTrigger(RecalcTrigger,Trigger1M)),NA())</f>
        <v>1.3945818106559926E-2</v>
      </c>
      <c r="O3485" s="44">
        <f>IFERROR(_xll.qlIndexFixing(ONIndex3M,I3485,TRUE,_xll.ohTrigger(RecalcTrigger,Trigger3M)),NA())</f>
        <v>1.4298665512972875E-2</v>
      </c>
      <c r="P3485" s="44">
        <f>IFERROR(_xll.qlIndexFixing(ONIndex6M,I3485,TRUE,_xll.ohTrigger(RecalcTrigger,Trigger6M)),NA())</f>
        <v>1.466104591361983E-2</v>
      </c>
      <c r="Q3485" s="183">
        <f>IFERROR(_xll.qlIndexFixing(ONIndex1Y,I3485,TRUE,_xll.ohTrigger(RecalcTrigger,Trigger1Y)),NA())</f>
        <v>1.4511952113833715E-2</v>
      </c>
    </row>
    <row r="3486" spans="2:17" x14ac:dyDescent="0.2">
      <c r="B3486" s="39" t="s">
        <v>42</v>
      </c>
      <c r="D3486" s="42">
        <f>_xll.qlCalendarAdvance(Calendar,$D3485,B3486,"f",FALSE)</f>
        <v>63830</v>
      </c>
      <c r="E3486" s="177">
        <f>_xll.qlInterestRateIndexValueDate(IndexON,D3486)</f>
        <v>63830</v>
      </c>
      <c r="F3486" s="193">
        <f>IFERROR(_xll.qlIndexFixing(IndexON,D3486,TRUE,_xll.ohTrigger(RecalcTrigger,TriggerON)),NA())</f>
        <v>1.3870850523218792E-2</v>
      </c>
      <c r="H3486" s="42">
        <f>_xll.qlCalendarAdvance(Calendar,$H3485,B3486,"f",FALSE)</f>
        <v>63830</v>
      </c>
      <c r="I3486" s="177">
        <f>_xll.qlInterestRateIndexValueDate(Index1M,$H3486)</f>
        <v>63832</v>
      </c>
      <c r="J3486" s="182">
        <f>IFERROR(_xll.qlIndexFixing(Index1M,$H3486,TRUE,_xll.ohTrigger(RecalcTrigger,Trigger1M)),NA())</f>
        <v>1.3956339577088299E-2</v>
      </c>
      <c r="K3486" s="44">
        <f>IFERROR(_xll.qlIndexFixing(Index3M,H3486,TRUE,_xll.ohTrigger(RecalcTrigger,Trigger3M)),NA())</f>
        <v>1.4331258207928564E-2</v>
      </c>
      <c r="L3486" s="44">
        <f>IFERROR(_xll.qlIndexFixing(Index6M,$H3486,TRUE,_xll.ohTrigger(RecalcTrigger,Trigger6M)),NA())</f>
        <v>1.4725141612779227E-2</v>
      </c>
      <c r="M3486" s="183" t="e">
        <f>IFERROR(_xll.qlIndexFixing(Index1Y,$H3486,TRUE,_xll.ohTrigger(RecalcTrigger,Trigger1Y)),NA())</f>
        <v>#N/A</v>
      </c>
      <c r="N3486" s="182">
        <f>IFERROR(_xll.qlIndexFixing(ONIndex1M,I3486,TRUE,_xll.ohTrigger(RecalcTrigger,Trigger1M)),NA())</f>
        <v>1.3946776423825469E-2</v>
      </c>
      <c r="O3486" s="44">
        <f>IFERROR(_xll.qlIndexFixing(ONIndex3M,I3486,TRUE,_xll.ohTrigger(RecalcTrigger,Trigger3M)),NA())</f>
        <v>1.4299613603299122E-2</v>
      </c>
      <c r="P3486" s="44">
        <f>IFERROR(_xll.qlIndexFixing(ONIndex6M,I3486,TRUE,_xll.ohTrigger(RecalcTrigger,Trigger6M)),NA())</f>
        <v>1.4661805423994423E-2</v>
      </c>
      <c r="Q3486" s="183">
        <f>IFERROR(_xll.qlIndexFixing(ONIndex1Y,I3486,TRUE,_xll.ohTrigger(RecalcTrigger,Trigger1Y)),NA())</f>
        <v>1.4512568947298021E-2</v>
      </c>
    </row>
    <row r="3487" spans="2:17" x14ac:dyDescent="0.2">
      <c r="B3487" s="39" t="s">
        <v>42</v>
      </c>
      <c r="D3487" s="42">
        <f>_xll.qlCalendarAdvance(Calendar,$D3486,B3487,"f",FALSE)</f>
        <v>63837</v>
      </c>
      <c r="E3487" s="177">
        <f>_xll.qlInterestRateIndexValueDate(IndexON,D3487)</f>
        <v>63837</v>
      </c>
      <c r="F3487" s="193">
        <f>IFERROR(_xll.qlIndexFixing(IndexON,D3487,TRUE,_xll.ohTrigger(RecalcTrigger,TriggerON)),NA())</f>
        <v>1.387159445597419E-2</v>
      </c>
      <c r="H3487" s="42">
        <f>_xll.qlCalendarAdvance(Calendar,$H3486,B3487,"f",FALSE)</f>
        <v>63837</v>
      </c>
      <c r="I3487" s="177">
        <f>_xll.qlInterestRateIndexValueDate(Index1M,$H3487)</f>
        <v>63839</v>
      </c>
      <c r="J3487" s="182">
        <f>IFERROR(_xll.qlIndexFixing(Index1M,$H3487,TRUE,_xll.ohTrigger(RecalcTrigger,Trigger1M)),NA())</f>
        <v>1.3957251610889039E-2</v>
      </c>
      <c r="K3487" s="44">
        <f>IFERROR(_xll.qlIndexFixing(Index3M,H3487,TRUE,_xll.ohTrigger(RecalcTrigger,Trigger3M)),NA())</f>
        <v>1.4332068761057861E-2</v>
      </c>
      <c r="L3487" s="44">
        <f>IFERROR(_xll.qlIndexFixing(Index6M,$H3487,TRUE,_xll.ohTrigger(RecalcTrigger,Trigger6M)),NA())</f>
        <v>1.4724362180194628E-2</v>
      </c>
      <c r="M3487" s="183" t="e">
        <f>IFERROR(_xll.qlIndexFixing(Index1Y,$H3487,TRUE,_xll.ohTrigger(RecalcTrigger,Trigger1Y)),NA())</f>
        <v>#N/A</v>
      </c>
      <c r="N3487" s="182">
        <f>IFERROR(_xll.qlIndexFixing(ONIndex1M,I3487,TRUE,_xll.ohTrigger(RecalcTrigger,Trigger1M)),NA())</f>
        <v>1.3947716357476381E-2</v>
      </c>
      <c r="O3487" s="44">
        <f>IFERROR(_xll.qlIndexFixing(ONIndex3M,I3487,TRUE,_xll.ohTrigger(RecalcTrigger,Trigger3M)),NA())</f>
        <v>1.4300541931673294E-2</v>
      </c>
      <c r="P3487" s="44">
        <f>IFERROR(_xll.qlIndexFixing(ONIndex6M,I3487,TRUE,_xll.ohTrigger(RecalcTrigger,Trigger6M)),NA())</f>
        <v>1.4662550364583637E-2</v>
      </c>
      <c r="Q3487" s="183">
        <f>IFERROR(_xll.qlIndexFixing(ONIndex1Y,I3487,TRUE,_xll.ohTrigger(RecalcTrigger,Trigger1Y)),NA())</f>
        <v>1.4513165734557631E-2</v>
      </c>
    </row>
    <row r="3488" spans="2:17" x14ac:dyDescent="0.2">
      <c r="B3488" s="39" t="s">
        <v>42</v>
      </c>
      <c r="D3488" s="42">
        <f>_xll.qlCalendarAdvance(Calendar,$D3487,B3488,"f",FALSE)</f>
        <v>63844</v>
      </c>
      <c r="E3488" s="177">
        <f>_xll.qlInterestRateIndexValueDate(IndexON,D3488)</f>
        <v>63844</v>
      </c>
      <c r="F3488" s="193">
        <f>IFERROR(_xll.qlIndexFixing(IndexON,D3488,TRUE,_xll.ohTrigger(RecalcTrigger,TriggerON)),NA())</f>
        <v>1.3872324075698828E-2</v>
      </c>
      <c r="H3488" s="42">
        <f>_xll.qlCalendarAdvance(Calendar,$H3487,B3488,"f",FALSE)</f>
        <v>63844</v>
      </c>
      <c r="I3488" s="177">
        <f>_xll.qlInterestRateIndexValueDate(Index1M,$H3488)</f>
        <v>63846</v>
      </c>
      <c r="J3488" s="182">
        <f>IFERROR(_xll.qlIndexFixing(Index1M,$H3488,TRUE,_xll.ohTrigger(RecalcTrigger,Trigger1M)),NA())</f>
        <v>1.3958145175355329E-2</v>
      </c>
      <c r="K3488" s="44">
        <f>IFERROR(_xll.qlIndexFixing(Index3M,H3488,TRUE,_xll.ohTrigger(RecalcTrigger,Trigger3M)),NA())</f>
        <v>1.433285928777769E-2</v>
      </c>
      <c r="L3488" s="44">
        <f>IFERROR(_xll.qlIndexFixing(Index6M,$H3488,TRUE,_xll.ohTrigger(RecalcTrigger,Trigger6M)),NA())</f>
        <v>1.4724914100340696E-2</v>
      </c>
      <c r="M3488" s="183" t="e">
        <f>IFERROR(_xll.qlIndexFixing(Index1Y,$H3488,TRUE,_xll.ohTrigger(RecalcTrigger,Trigger1Y)),NA())</f>
        <v>#N/A</v>
      </c>
      <c r="N3488" s="182">
        <f>IFERROR(_xll.qlIndexFixing(ONIndex1M,I3488,TRUE,_xll.ohTrigger(RecalcTrigger,Trigger1M)),NA())</f>
        <v>1.3948637882652548E-2</v>
      </c>
      <c r="O3488" s="44">
        <f>IFERROR(_xll.qlIndexFixing(ONIndex3M,I3488,TRUE,_xll.ohTrigger(RecalcTrigger,Trigger3M)),NA())</f>
        <v>1.430145047115694E-2</v>
      </c>
      <c r="P3488" s="44">
        <f>IFERROR(_xll.qlIndexFixing(ONIndex6M,I3488,TRUE,_xll.ohTrigger(RecalcTrigger,Trigger6M)),NA())</f>
        <v>1.4663280715723204E-2</v>
      </c>
      <c r="Q3488" s="183">
        <f>IFERROR(_xll.qlIndexFixing(ONIndex1Y,I3488,TRUE,_xll.ohTrigger(RecalcTrigger,Trigger1Y)),NA())</f>
        <v>1.4513742448194478E-2</v>
      </c>
    </row>
    <row r="3489" spans="2:17" x14ac:dyDescent="0.2">
      <c r="B3489" s="39" t="s">
        <v>42</v>
      </c>
      <c r="D3489" s="42">
        <f>_xll.qlCalendarAdvance(Calendar,$D3488,B3489,"f",FALSE)</f>
        <v>63851</v>
      </c>
      <c r="E3489" s="177">
        <f>_xll.qlInterestRateIndexValueDate(IndexON,D3489)</f>
        <v>63851</v>
      </c>
      <c r="F3489" s="193">
        <f>IFERROR(_xll.qlIndexFixing(IndexON,D3489,TRUE,_xll.ohTrigger(RecalcTrigger,TriggerON)),NA())</f>
        <v>1.3873039363048179E-2</v>
      </c>
      <c r="H3489" s="42">
        <f>_xll.qlCalendarAdvance(Calendar,$H3488,B3489,"f",FALSE)</f>
        <v>63851</v>
      </c>
      <c r="I3489" s="177">
        <f>_xll.qlInterestRateIndexValueDate(Index1M,$H3489)</f>
        <v>63853</v>
      </c>
      <c r="J3489" s="182">
        <f>IFERROR(_xll.qlIndexFixing(Index1M,$H3489,TRUE,_xll.ohTrigger(RecalcTrigger,Trigger1M)),NA())</f>
        <v>1.3959020245358885E-2</v>
      </c>
      <c r="K3489" s="44">
        <f>IFERROR(_xll.qlIndexFixing(Index3M,H3489,TRUE,_xll.ohTrigger(RecalcTrigger,Trigger3M)),NA())</f>
        <v>1.4333629761002485E-2</v>
      </c>
      <c r="L3489" s="44">
        <f>IFERROR(_xll.qlIndexFixing(Index6M,$H3489,TRUE,_xll.ohTrigger(RecalcTrigger,Trigger6M)),NA())</f>
        <v>1.4725451055467213E-2</v>
      </c>
      <c r="M3489" s="183" t="e">
        <f>IFERROR(_xll.qlIndexFixing(Index1Y,$H3489,TRUE,_xll.ohTrigger(RecalcTrigger,Trigger1Y)),NA())</f>
        <v>#N/A</v>
      </c>
      <c r="N3489" s="182">
        <f>IFERROR(_xll.qlIndexFixing(ONIndex1M,I3489,TRUE,_xll.ohTrigger(RecalcTrigger,Trigger1M)),NA())</f>
        <v>1.3949540974254049E-2</v>
      </c>
      <c r="O3489" s="44">
        <f>IFERROR(_xll.qlIndexFixing(ONIndex3M,I3489,TRUE,_xll.ohTrigger(RecalcTrigger,Trigger3M)),NA())</f>
        <v>1.4302339194651736E-2</v>
      </c>
      <c r="P3489" s="44">
        <f>IFERROR(_xll.qlIndexFixing(ONIndex6M,I3489,TRUE,_xll.ohTrigger(RecalcTrigger,Trigger6M)),NA())</f>
        <v>1.4663996457349171E-2</v>
      </c>
      <c r="Q3489" s="183">
        <f>IFERROR(_xll.qlIndexFixing(ONIndex1Y,I3489,TRUE,_xll.ohTrigger(RecalcTrigger,Trigger1Y)),NA())</f>
        <v>1.4514299060790492E-2</v>
      </c>
    </row>
    <row r="3490" spans="2:17" x14ac:dyDescent="0.2">
      <c r="B3490" s="39" t="s">
        <v>42</v>
      </c>
      <c r="D3490" s="42">
        <f>_xll.qlCalendarAdvance(Calendar,$D3489,B3490,"f",FALSE)</f>
        <v>63858</v>
      </c>
      <c r="E3490" s="177">
        <f>_xll.qlInterestRateIndexValueDate(IndexON,D3490)</f>
        <v>63858</v>
      </c>
      <c r="F3490" s="193">
        <f>IFERROR(_xll.qlIndexFixing(IndexON,D3490,TRUE,_xll.ohTrigger(RecalcTrigger,TriggerON)),NA())</f>
        <v>1.3873740298517845E-2</v>
      </c>
      <c r="H3490" s="42">
        <f>_xll.qlCalendarAdvance(Calendar,$H3489,B3490,"f",FALSE)</f>
        <v>63858</v>
      </c>
      <c r="I3490" s="177">
        <f>_xll.qlInterestRateIndexValueDate(Index1M,$H3490)</f>
        <v>63860</v>
      </c>
      <c r="J3490" s="182">
        <f>IFERROR(_xll.qlIndexFixing(Index1M,$H3490,TRUE,_xll.ohTrigger(RecalcTrigger,Trigger1M)),NA())</f>
        <v>1.3959876795779154E-2</v>
      </c>
      <c r="K3490" s="44">
        <f>IFERROR(_xll.qlIndexFixing(Index3M,H3490,TRUE,_xll.ohTrigger(RecalcTrigger,Trigger3M)),NA())</f>
        <v>1.433438015365263E-2</v>
      </c>
      <c r="L3490" s="44">
        <f>IFERROR(_xll.qlIndexFixing(Index6M,$H3490,TRUE,_xll.ohTrigger(RecalcTrigger,Trigger6M)),NA())</f>
        <v>1.4725640434160204E-2</v>
      </c>
      <c r="M3490" s="183" t="e">
        <f>IFERROR(_xll.qlIndexFixing(Index1Y,$H3490,TRUE,_xll.ohTrigger(RecalcTrigger,Trigger1Y)),NA())</f>
        <v>#N/A</v>
      </c>
      <c r="N3490" s="182">
        <f>IFERROR(_xll.qlIndexFixing(ONIndex1M,I3490,TRUE,_xll.ohTrigger(RecalcTrigger,Trigger1M)),NA())</f>
        <v>1.3950425607180961E-2</v>
      </c>
      <c r="O3490" s="44">
        <f>IFERROR(_xll.qlIndexFixing(ONIndex3M,I3490,TRUE,_xll.ohTrigger(RecalcTrigger,Trigger3M)),NA())</f>
        <v>1.4303208075219231E-2</v>
      </c>
      <c r="P3490" s="44">
        <f>IFERROR(_xll.qlIndexFixing(ONIndex6M,I3490,TRUE,_xll.ohTrigger(RecalcTrigger,Trigger6M)),NA())</f>
        <v>1.4664697569557461E-2</v>
      </c>
      <c r="Q3490" s="183">
        <f>IFERROR(_xll.qlIndexFixing(ONIndex1Y,I3490,TRUE,_xll.ohTrigger(RecalcTrigger,Trigger1Y)),NA())</f>
        <v>1.4514835545087479E-2</v>
      </c>
    </row>
    <row r="3491" spans="2:17" x14ac:dyDescent="0.2">
      <c r="B3491" s="39" t="s">
        <v>42</v>
      </c>
      <c r="D3491" s="42">
        <f>_xll.qlCalendarAdvance(Calendar,$D3490,B3491,"f",FALSE)</f>
        <v>63865</v>
      </c>
      <c r="E3491" s="177">
        <f>_xll.qlInterestRateIndexValueDate(IndexON,D3491)</f>
        <v>63865</v>
      </c>
      <c r="F3491" s="193">
        <f>IFERROR(_xll.qlIndexFixing(IndexON,D3491,TRUE,_xll.ohTrigger(RecalcTrigger,TriggerON)),NA())</f>
        <v>1.3874426862443556E-2</v>
      </c>
      <c r="H3491" s="42">
        <f>_xll.qlCalendarAdvance(Calendar,$H3490,B3491,"f",FALSE)</f>
        <v>63865</v>
      </c>
      <c r="I3491" s="177">
        <f>_xll.qlInterestRateIndexValueDate(Index1M,$H3491)</f>
        <v>63867</v>
      </c>
      <c r="J3491" s="182">
        <f>IFERROR(_xll.qlIndexFixing(Index1M,$H3491,TRUE,_xll.ohTrigger(RecalcTrigger,Trigger1M)),NA())</f>
        <v>1.3960714801498166E-2</v>
      </c>
      <c r="K3491" s="44">
        <f>IFERROR(_xll.qlIndexFixing(Index3M,H3491,TRUE,_xll.ohTrigger(RecalcTrigger,Trigger3M)),NA())</f>
        <v>1.433511043864681E-2</v>
      </c>
      <c r="L3491" s="44">
        <f>IFERROR(_xll.qlIndexFixing(Index6M,$H3491,TRUE,_xll.ohTrigger(RecalcTrigger,Trigger6M)),NA())</f>
        <v>1.4726148457056441E-2</v>
      </c>
      <c r="M3491" s="183" t="e">
        <f>IFERROR(_xll.qlIndexFixing(Index1Y,$H3491,TRUE,_xll.ohTrigger(RecalcTrigger,Trigger1Y)),NA())</f>
        <v>#N/A</v>
      </c>
      <c r="N3491" s="182">
        <f>IFERROR(_xll.qlIndexFixing(ONIndex1M,I3491,TRUE,_xll.ohTrigger(RecalcTrigger,Trigger1M)),NA())</f>
        <v>1.3951291756253426E-2</v>
      </c>
      <c r="O3491" s="44">
        <f>IFERROR(_xll.qlIndexFixing(ONIndex3M,I3491,TRUE,_xll.ohTrigger(RecalcTrigger,Trigger3M)),NA())</f>
        <v>1.4304057086080846E-2</v>
      </c>
      <c r="P3491" s="44">
        <f>IFERROR(_xll.qlIndexFixing(ONIndex6M,I3491,TRUE,_xll.ohTrigger(RecalcTrigger,Trigger6M)),NA())</f>
        <v>1.4665384032443995E-2</v>
      </c>
      <c r="Q3491" s="183">
        <f>IFERROR(_xll.qlIndexFixing(ONIndex1Y,I3491,TRUE,_xll.ohTrigger(RecalcTrigger,Trigger1Y)),NA())</f>
        <v>1.451535187366737E-2</v>
      </c>
    </row>
    <row r="3492" spans="2:17" x14ac:dyDescent="0.2">
      <c r="B3492" s="39" t="s">
        <v>42</v>
      </c>
      <c r="D3492" s="42">
        <f>_xll.qlCalendarAdvance(Calendar,$D3491,B3492,"f",FALSE)</f>
        <v>63872</v>
      </c>
      <c r="E3492" s="177">
        <f>_xll.qlInterestRateIndexValueDate(IndexON,D3492)</f>
        <v>63872</v>
      </c>
      <c r="F3492" s="193">
        <f>IFERROR(_xll.qlIndexFixing(IndexON,D3492,TRUE,_xll.ohTrigger(RecalcTrigger,TriggerON)),NA())</f>
        <v>1.3875099035081107E-2</v>
      </c>
      <c r="H3492" s="42">
        <f>_xll.qlCalendarAdvance(Calendar,$H3491,B3492,"f",FALSE)</f>
        <v>63872</v>
      </c>
      <c r="I3492" s="177">
        <f>_xll.qlInterestRateIndexValueDate(Index1M,$H3492)</f>
        <v>63874</v>
      </c>
      <c r="J3492" s="182">
        <f>IFERROR(_xll.qlIndexFixing(Index1M,$H3492,TRUE,_xll.ohTrigger(RecalcTrigger,Trigger1M)),NA())</f>
        <v>1.3961534237390209E-2</v>
      </c>
      <c r="K3492" s="44">
        <f>IFERROR(_xll.qlIndexFixing(Index3M,H3492,TRUE,_xll.ohTrigger(RecalcTrigger,Trigger3M)),NA())</f>
        <v>1.4335820588904556E-2</v>
      </c>
      <c r="L3492" s="44">
        <f>IFERROR(_xll.qlIndexFixing(Index6M,$H3492,TRUE,_xll.ohTrigger(RecalcTrigger,Trigger6M)),NA())</f>
        <v>1.4726641456848591E-2</v>
      </c>
      <c r="M3492" s="183" t="e">
        <f>IFERROR(_xll.qlIndexFixing(Index1Y,$H3492,TRUE,_xll.ohTrigger(RecalcTrigger,Trigger1Y)),NA())</f>
        <v>#N/A</v>
      </c>
      <c r="N3492" s="182">
        <f>IFERROR(_xll.qlIndexFixing(ONIndex1M,I3492,TRUE,_xll.ohTrigger(RecalcTrigger,Trigger1M)),NA())</f>
        <v>1.3952139396451457E-2</v>
      </c>
      <c r="O3492" s="44">
        <f>IFERROR(_xll.qlIndexFixing(ONIndex3M,I3492,TRUE,_xll.ohTrigger(RecalcTrigger,Trigger3M)),NA())</f>
        <v>1.4304886199978384E-2</v>
      </c>
      <c r="P3492" s="44">
        <f>IFERROR(_xll.qlIndexFixing(ONIndex6M,I3492,TRUE,_xll.ohTrigger(RecalcTrigger,Trigger6M)),NA())</f>
        <v>1.4666055826264568E-2</v>
      </c>
      <c r="Q3492" s="183">
        <f>IFERROR(_xll.qlIndexFixing(ONIndex1Y,I3492,TRUE,_xll.ohTrigger(RecalcTrigger,Trigger1Y)),NA())</f>
        <v>1.4515848019192035E-2</v>
      </c>
    </row>
    <row r="3493" spans="2:17" x14ac:dyDescent="0.2">
      <c r="B3493" s="39" t="s">
        <v>42</v>
      </c>
      <c r="D3493" s="42">
        <f>_xll.qlCalendarAdvance(Calendar,$D3492,B3493,"f",FALSE)</f>
        <v>63879</v>
      </c>
      <c r="E3493" s="177">
        <f>_xll.qlInterestRateIndexValueDate(IndexON,D3493)</f>
        <v>63879</v>
      </c>
      <c r="F3493" s="193">
        <f>IFERROR(_xll.qlIndexFixing(IndexON,D3493,TRUE,_xll.ohTrigger(RecalcTrigger,TriggerON)),NA())</f>
        <v>1.3875756797405714E-2</v>
      </c>
      <c r="H3493" s="42">
        <f>_xll.qlCalendarAdvance(Calendar,$H3492,B3493,"f",FALSE)</f>
        <v>63879</v>
      </c>
      <c r="I3493" s="177">
        <f>_xll.qlInterestRateIndexValueDate(Index1M,$H3493)</f>
        <v>63881</v>
      </c>
      <c r="J3493" s="182">
        <f>IFERROR(_xll.qlIndexFixing(Index1M,$H3493,TRUE,_xll.ohTrigger(RecalcTrigger,Trigger1M)),NA())</f>
        <v>1.3962335078342472E-2</v>
      </c>
      <c r="K3493" s="44">
        <f>IFERROR(_xll.qlIndexFixing(Index3M,H3493,TRUE,_xll.ohTrigger(RecalcTrigger,Trigger3M)),NA())</f>
        <v>1.4336510577343708E-2</v>
      </c>
      <c r="L3493" s="44">
        <f>IFERROR(_xll.qlIndexFixing(Index6M,$H3493,TRUE,_xll.ohTrigger(RecalcTrigger,Trigger6M)),NA())</f>
        <v>1.4727119413495226E-2</v>
      </c>
      <c r="M3493" s="183" t="e">
        <f>IFERROR(_xll.qlIndexFixing(Index1Y,$H3493,TRUE,_xll.ohTrigger(RecalcTrigger,Trigger1Y)),NA())</f>
        <v>#N/A</v>
      </c>
      <c r="N3493" s="182">
        <f>IFERROR(_xll.qlIndexFixing(ONIndex1M,I3493,TRUE,_xll.ohTrigger(RecalcTrigger,Trigger1M)),NA())</f>
        <v>1.395296850275507E-2</v>
      </c>
      <c r="O3493" s="44">
        <f>IFERROR(_xll.qlIndexFixing(ONIndex3M,I3493,TRUE,_xll.ohTrigger(RecalcTrigger,Trigger3M)),NA())</f>
        <v>1.430569539005333E-2</v>
      </c>
      <c r="P3493" s="44">
        <f>IFERROR(_xll.qlIndexFixing(ONIndex6M,I3493,TRUE,_xll.ohTrigger(RecalcTrigger,Trigger6M)),NA())</f>
        <v>1.46667129311151E-2</v>
      </c>
      <c r="Q3493" s="183">
        <f>IFERROR(_xll.qlIndexFixing(ONIndex1Y,I3493,TRUE,_xll.ohTrigger(RecalcTrigger,Trigger1Y)),NA())</f>
        <v>1.4516323954243404E-2</v>
      </c>
    </row>
    <row r="3494" spans="2:17" x14ac:dyDescent="0.2">
      <c r="B3494" s="39" t="s">
        <v>42</v>
      </c>
      <c r="D3494" s="42">
        <f>_xll.qlCalendarAdvance(Calendar,$D3493,B3494,"f",FALSE)</f>
        <v>63886</v>
      </c>
      <c r="E3494" s="177">
        <f>_xll.qlInterestRateIndexValueDate(IndexON,D3494)</f>
        <v>63886</v>
      </c>
      <c r="F3494" s="193">
        <f>IFERROR(_xll.qlIndexFixing(IndexON,D3494,TRUE,_xll.ohTrigger(RecalcTrigger,TriggerON)),NA())</f>
        <v>1.3876400129753108E-2</v>
      </c>
      <c r="H3494" s="42">
        <f>_xll.qlCalendarAdvance(Calendar,$H3493,B3494,"f",FALSE)</f>
        <v>63886</v>
      </c>
      <c r="I3494" s="177">
        <f>_xll.qlInterestRateIndexValueDate(Index1M,$H3494)</f>
        <v>63888</v>
      </c>
      <c r="J3494" s="182">
        <f>IFERROR(_xll.qlIndexFixing(Index1M,$H3494,TRUE,_xll.ohTrigger(RecalcTrigger,Trigger1M)),NA())</f>
        <v>1.3963117299226667E-2</v>
      </c>
      <c r="K3494" s="44">
        <f>IFERROR(_xll.qlIndexFixing(Index3M,H3494,TRUE,_xll.ohTrigger(RecalcTrigger,Trigger3M)),NA())</f>
        <v>1.4335863254800074E-2</v>
      </c>
      <c r="L3494" s="44">
        <f>IFERROR(_xll.qlIndexFixing(Index6M,$H3494,TRUE,_xll.ohTrigger(RecalcTrigger,Trigger6M)),NA())</f>
        <v>1.4727910654315762E-2</v>
      </c>
      <c r="M3494" s="183" t="e">
        <f>IFERROR(_xll.qlIndexFixing(Index1Y,$H3494,TRUE,_xll.ohTrigger(RecalcTrigger,Trigger1Y)),NA())</f>
        <v>#N/A</v>
      </c>
      <c r="N3494" s="182">
        <f>IFERROR(_xll.qlIndexFixing(ONIndex1M,I3494,TRUE,_xll.ohTrigger(RecalcTrigger,Trigger1M)),NA())</f>
        <v>1.3953779049904469E-2</v>
      </c>
      <c r="O3494" s="44">
        <f>IFERROR(_xll.qlIndexFixing(ONIndex3M,I3494,TRUE,_xll.ohTrigger(RecalcTrigger,Trigger3M)),NA())</f>
        <v>1.4306484629287297E-2</v>
      </c>
      <c r="P3494" s="44">
        <f>IFERROR(_xll.qlIndexFixing(ONIndex6M,I3494,TRUE,_xll.ohTrigger(RecalcTrigger,Trigger6M)),NA())</f>
        <v>1.4667355327011578E-2</v>
      </c>
      <c r="Q3494" s="183">
        <f>IFERROR(_xll.qlIndexFixing(ONIndex1Y,I3494,TRUE,_xll.ohTrigger(RecalcTrigger,Trigger1Y)),NA())</f>
        <v>1.4516779651403411E-2</v>
      </c>
    </row>
    <row r="3495" spans="2:17" x14ac:dyDescent="0.2">
      <c r="B3495" s="39" t="s">
        <v>42</v>
      </c>
      <c r="D3495" s="42">
        <f>_xll.qlCalendarAdvance(Calendar,$D3494,B3495,"f",FALSE)</f>
        <v>63893</v>
      </c>
      <c r="E3495" s="177">
        <f>_xll.qlInterestRateIndexValueDate(IndexON,D3495)</f>
        <v>63893</v>
      </c>
      <c r="F3495" s="193">
        <f>IFERROR(_xll.qlIndexFixing(IndexON,D3495,TRUE,_xll.ohTrigger(RecalcTrigger,TriggerON)),NA())</f>
        <v>1.3877029012299147E-2</v>
      </c>
      <c r="H3495" s="42">
        <f>_xll.qlCalendarAdvance(Calendar,$H3494,B3495,"f",FALSE)</f>
        <v>63893</v>
      </c>
      <c r="I3495" s="177">
        <f>_xll.qlInterestRateIndexValueDate(Index1M,$H3495)</f>
        <v>63895</v>
      </c>
      <c r="J3495" s="182">
        <f>IFERROR(_xll.qlIndexFixing(Index1M,$H3495,TRUE,_xll.ohTrigger(RecalcTrigger,Trigger1M)),NA())</f>
        <v>1.3963880874919664E-2</v>
      </c>
      <c r="K3495" s="44">
        <f>IFERROR(_xll.qlIndexFixing(Index3M,H3495,TRUE,_xll.ohTrigger(RecalcTrigger,Trigger3M)),NA())</f>
        <v>1.433651852986273E-2</v>
      </c>
      <c r="L3495" s="44">
        <f>IFERROR(_xll.qlIndexFixing(Index6M,$H3495,TRUE,_xll.ohTrigger(RecalcTrigger,Trigger6M)),NA())</f>
        <v>1.4728357398435261E-2</v>
      </c>
      <c r="M3495" s="183" t="e">
        <f>IFERROR(_xll.qlIndexFixing(Index1Y,$H3495,TRUE,_xll.ohTrigger(RecalcTrigger,Trigger1Y)),NA())</f>
        <v>#N/A</v>
      </c>
      <c r="N3495" s="182">
        <f>IFERROR(_xll.qlIndexFixing(ONIndex1M,I3495,TRUE,_xll.ohTrigger(RecalcTrigger,Trigger1M)),NA())</f>
        <v>1.3954571012959605E-2</v>
      </c>
      <c r="O3495" s="44">
        <f>IFERROR(_xll.qlIndexFixing(ONIndex3M,I3495,TRUE,_xll.ohTrigger(RecalcTrigger,Trigger3M)),NA())</f>
        <v>1.4307253890821769E-2</v>
      </c>
      <c r="P3495" s="44">
        <f>IFERROR(_xll.qlIndexFixing(ONIndex6M,I3495,TRUE,_xll.ohTrigger(RecalcTrigger,Trigger6M)),NA())</f>
        <v>1.4667982994129858E-2</v>
      </c>
      <c r="Q3495" s="183">
        <f>IFERROR(_xll.qlIndexFixing(ONIndex1Y,I3495,TRUE,_xll.ohTrigger(RecalcTrigger,Trigger1Y)),NA())</f>
        <v>1.4517215083653667E-2</v>
      </c>
    </row>
    <row r="3496" spans="2:17" x14ac:dyDescent="0.2">
      <c r="B3496" s="39" t="s">
        <v>42</v>
      </c>
      <c r="D3496" s="42">
        <f>_xll.qlCalendarAdvance(Calendar,$D3495,B3496,"f",FALSE)</f>
        <v>63900</v>
      </c>
      <c r="E3496" s="177">
        <f>_xll.qlInterestRateIndexValueDate(IndexON,D3496)</f>
        <v>63900</v>
      </c>
      <c r="F3496" s="193">
        <f>IFERROR(_xll.qlIndexFixing(IndexON,D3496,TRUE,_xll.ohTrigger(RecalcTrigger,TriggerON)),NA())</f>
        <v>1.3877643425699304E-2</v>
      </c>
      <c r="H3496" s="42">
        <f>_xll.qlCalendarAdvance(Calendar,$H3495,B3496,"f",FALSE)</f>
        <v>63900</v>
      </c>
      <c r="I3496" s="177">
        <f>_xll.qlInterestRateIndexValueDate(Index1M,$H3496)</f>
        <v>63902</v>
      </c>
      <c r="J3496" s="182">
        <f>IFERROR(_xll.qlIndexFixing(Index1M,$H3496,TRUE,_xll.ohTrigger(RecalcTrigger,Trigger1M)),NA())</f>
        <v>1.3964625780306069E-2</v>
      </c>
      <c r="K3496" s="44">
        <f>IFERROR(_xll.qlIndexFixing(Index3M,H3496,TRUE,_xll.ohTrigger(RecalcTrigger,Trigger3M)),NA())</f>
        <v>1.4337153572816952E-2</v>
      </c>
      <c r="L3496" s="44">
        <f>IFERROR(_xll.qlIndexFixing(Index6M,$H3496,TRUE,_xll.ohTrigger(RecalcTrigger,Trigger6M)),NA())</f>
        <v>1.4728789037240838E-2</v>
      </c>
      <c r="M3496" s="183" t="e">
        <f>IFERROR(_xll.qlIndexFixing(Index1Y,$H3496,TRUE,_xll.ohTrigger(RecalcTrigger,Trigger1Y)),NA())</f>
        <v>#N/A</v>
      </c>
      <c r="N3496" s="182">
        <f>IFERROR(_xll.qlIndexFixing(ONIndex1M,I3496,TRUE,_xll.ohTrigger(RecalcTrigger,Trigger1M)),NA())</f>
        <v>1.3955344366820555E-2</v>
      </c>
      <c r="O3496" s="44">
        <f>IFERROR(_xll.qlIndexFixing(ONIndex3M,I3496,TRUE,_xll.ohTrigger(RecalcTrigger,Trigger3M)),NA())</f>
        <v>1.4308003147718296E-2</v>
      </c>
      <c r="P3496" s="44">
        <f>IFERROR(_xll.qlIndexFixing(ONIndex6M,I3496,TRUE,_xll.ohTrigger(RecalcTrigger,Trigger6M)),NA())</f>
        <v>1.4668595912565863E-2</v>
      </c>
      <c r="Q3496" s="183">
        <f>IFERROR(_xll.qlIndexFixing(ONIndex1Y,I3496,TRUE,_xll.ohTrigger(RecalcTrigger,Trigger1Y)),NA())</f>
        <v>1.4517630223256361E-2</v>
      </c>
    </row>
    <row r="3497" spans="2:17" x14ac:dyDescent="0.2">
      <c r="B3497" s="39" t="s">
        <v>42</v>
      </c>
      <c r="D3497" s="42">
        <f>_xll.qlCalendarAdvance(Calendar,$D3496,B3497,"f",FALSE)</f>
        <v>63907</v>
      </c>
      <c r="E3497" s="177">
        <f>_xll.qlInterestRateIndexValueDate(IndexON,D3497)</f>
        <v>63907</v>
      </c>
      <c r="F3497" s="193">
        <f>IFERROR(_xll.qlIndexFixing(IndexON,D3497,TRUE,_xll.ohTrigger(RecalcTrigger,TriggerON)),NA())</f>
        <v>1.3878243350529118E-2</v>
      </c>
      <c r="H3497" s="42">
        <f>_xll.qlCalendarAdvance(Calendar,$H3496,B3497,"f",FALSE)</f>
        <v>63907</v>
      </c>
      <c r="I3497" s="177">
        <f>_xll.qlInterestRateIndexValueDate(Index1M,$H3497)</f>
        <v>63909</v>
      </c>
      <c r="J3497" s="182">
        <f>IFERROR(_xll.qlIndexFixing(Index1M,$H3497,TRUE,_xll.ohTrigger(RecalcTrigger,Trigger1M)),NA())</f>
        <v>1.3965351990260177E-2</v>
      </c>
      <c r="K3497" s="44">
        <f>IFERROR(_xll.qlIndexFixing(Index3M,H3497,TRUE,_xll.ohTrigger(RecalcTrigger,Trigger3M)),NA())</f>
        <v>1.4337768356588398E-2</v>
      </c>
      <c r="L3497" s="44">
        <f>IFERROR(_xll.qlIndexFixing(Index6M,$H3497,TRUE,_xll.ohTrigger(RecalcTrigger,Trigger6M)),NA())</f>
        <v>1.4729205550693137E-2</v>
      </c>
      <c r="M3497" s="183" t="e">
        <f>IFERROR(_xll.qlIndexFixing(Index1Y,$H3497,TRUE,_xll.ohTrigger(RecalcTrigger,Trigger1Y)),NA())</f>
        <v>#N/A</v>
      </c>
      <c r="N3497" s="182">
        <f>IFERROR(_xll.qlIndexFixing(ONIndex1M,I3497,TRUE,_xll.ohTrigger(RecalcTrigger,Trigger1M)),NA())</f>
        <v>1.3956311294238688E-2</v>
      </c>
      <c r="O3497" s="44">
        <f>IFERROR(_xll.qlIndexFixing(ONIndex3M,I3497,TRUE,_xll.ohTrigger(RecalcTrigger,Trigger3M)),NA())</f>
        <v>1.4308937039881897E-2</v>
      </c>
      <c r="P3497" s="44">
        <f>IFERROR(_xll.qlIndexFixing(ONIndex6M,I3497,TRUE,_xll.ohTrigger(RecalcTrigger,Trigger6M)),NA())</f>
        <v>1.4669362247001771E-2</v>
      </c>
      <c r="Q3497" s="183">
        <f>IFERROR(_xll.qlIndexFixing(ONIndex1Y,I3497,TRUE,_xll.ohTrigger(RecalcTrigger,Trigger1Y)),NA())</f>
        <v>1.4518134112586623E-2</v>
      </c>
    </row>
    <row r="3498" spans="2:17" x14ac:dyDescent="0.2">
      <c r="B3498" s="39" t="s">
        <v>42</v>
      </c>
      <c r="D3498" s="42">
        <f>_xll.qlCalendarAdvance(Calendar,$D3497,B3498,"f",FALSE)</f>
        <v>63915</v>
      </c>
      <c r="E3498" s="177">
        <f>_xll.qlInterestRateIndexValueDate(IndexON,D3498)</f>
        <v>63915</v>
      </c>
      <c r="F3498" s="193">
        <f>IFERROR(_xll.qlIndexFixing(IndexON,D3498,TRUE,_xll.ohTrigger(RecalcTrigger,TriggerON)),NA())</f>
        <v>1.3878911212614753E-2</v>
      </c>
      <c r="H3498" s="42">
        <f>_xll.qlCalendarAdvance(Calendar,$H3497,B3498,"f",FALSE)</f>
        <v>63915</v>
      </c>
      <c r="I3498" s="177">
        <f>_xll.qlInterestRateIndexValueDate(Index1M,$H3498)</f>
        <v>63919</v>
      </c>
      <c r="J3498" s="182">
        <f>IFERROR(_xll.qlIndexFixing(Index1M,$H3498,TRUE,_xll.ohTrigger(RecalcTrigger,Trigger1M)),NA())</f>
        <v>1.3966356952402068E-2</v>
      </c>
      <c r="K3498" s="44">
        <f>IFERROR(_xll.qlIndexFixing(Index3M,H3498,TRUE,_xll.ohTrigger(RecalcTrigger,Trigger3M)),NA())</f>
        <v>1.4337964735323772E-2</v>
      </c>
      <c r="L3498" s="44">
        <f>IFERROR(_xll.qlIndexFixing(Index6M,$H3498,TRUE,_xll.ohTrigger(RecalcTrigger,Trigger6M)),NA())</f>
        <v>1.4728803178884732E-2</v>
      </c>
      <c r="M3498" s="183" t="e">
        <f>IFERROR(_xll.qlIndexFixing(Index1Y,$H3498,TRUE,_xll.ohTrigger(RecalcTrigger,Trigger1Y)),NA())</f>
        <v>#N/A</v>
      </c>
      <c r="N3498" s="182">
        <f>IFERROR(_xll.qlIndexFixing(ONIndex1M,I3498,TRUE,_xll.ohTrigger(RecalcTrigger,Trigger1M)),NA())</f>
        <v>1.3957042018439836E-2</v>
      </c>
      <c r="O3498" s="44">
        <f>IFERROR(_xll.qlIndexFixing(ONIndex3M,I3498,TRUE,_xll.ohTrigger(RecalcTrigger,Trigger3M)),NA())</f>
        <v>1.4309640470395735E-2</v>
      </c>
      <c r="P3498" s="44">
        <f>IFERROR(_xll.qlIndexFixing(ONIndex6M,I3498,TRUE,_xll.ohTrigger(RecalcTrigger,Trigger6M)),NA())</f>
        <v>1.4669941379503726E-2</v>
      </c>
      <c r="Q3498" s="183">
        <f>IFERROR(_xll.qlIndexFixing(ONIndex1Y,I3498,TRUE,_xll.ohTrigger(RecalcTrigger,Trigger1Y)),NA())</f>
        <v>1.4518502766733832E-2</v>
      </c>
    </row>
    <row r="3499" spans="2:17" x14ac:dyDescent="0.2">
      <c r="B3499" s="39" t="s">
        <v>42</v>
      </c>
      <c r="D3499" s="42">
        <f>_xll.qlCalendarAdvance(Calendar,$D3498,B3499,"f",FALSE)</f>
        <v>63922</v>
      </c>
      <c r="E3499" s="177">
        <f>_xll.qlInterestRateIndexValueDate(IndexON,D3499)</f>
        <v>63922</v>
      </c>
      <c r="F3499" s="193">
        <f>IFERROR(_xll.qlIndexFixing(IndexON,D3499,TRUE,_xll.ohTrigger(RecalcTrigger,TriggerON)),NA())</f>
        <v>1.3879480024492352E-2</v>
      </c>
      <c r="H3499" s="42">
        <f>_xll.qlCalendarAdvance(Calendar,$H3498,B3499,"f",FALSE)</f>
        <v>63922</v>
      </c>
      <c r="I3499" s="177">
        <f>_xll.qlInterestRateIndexValueDate(Index1M,$H3499)</f>
        <v>63926</v>
      </c>
      <c r="J3499" s="182">
        <f>IFERROR(_xll.qlIndexFixing(Index1M,$H3499,TRUE,_xll.ohTrigger(RecalcTrigger,Trigger1M)),NA())</f>
        <v>1.3967037654583141E-2</v>
      </c>
      <c r="K3499" s="44">
        <f>IFERROR(_xll.qlIndexFixing(Index3M,H3499,TRUE,_xll.ohTrigger(RecalcTrigger,Trigger3M)),NA())</f>
        <v>1.4339820196274113E-2</v>
      </c>
      <c r="L3499" s="44">
        <f>IFERROR(_xll.qlIndexFixing(Index6M,$H3499,TRUE,_xll.ohTrigger(RecalcTrigger,Trigger6M)),NA())</f>
        <v>1.4730153989337682E-2</v>
      </c>
      <c r="M3499" s="183" t="e">
        <f>IFERROR(_xll.qlIndexFixing(Index1Y,$H3499,TRUE,_xll.ohTrigger(RecalcTrigger,Trigger1Y)),NA())</f>
        <v>#N/A</v>
      </c>
      <c r="N3499" s="182">
        <f>IFERROR(_xll.qlIndexFixing(ONIndex1M,I3499,TRUE,_xll.ohTrigger(RecalcTrigger,Trigger1M)),NA())</f>
        <v>1.3957653477403298E-2</v>
      </c>
      <c r="O3499" s="44">
        <f>IFERROR(_xll.qlIndexFixing(ONIndex3M,I3499,TRUE,_xll.ohTrigger(RecalcTrigger,Trigger3M)),NA())</f>
        <v>1.4310227419125354E-2</v>
      </c>
      <c r="P3499" s="44">
        <f>IFERROR(_xll.qlIndexFixing(ONIndex6M,I3499,TRUE,_xll.ohTrigger(RecalcTrigger,Trigger6M)),NA())</f>
        <v>1.4670425988896341E-2</v>
      </c>
      <c r="Q3499" s="183">
        <f>IFERROR(_xll.qlIndexFixing(ONIndex1Y,I3499,TRUE,_xll.ohTrigger(RecalcTrigger,Trigger1Y)),NA())</f>
        <v>1.4518802534224662E-2</v>
      </c>
    </row>
    <row r="3500" spans="2:17" x14ac:dyDescent="0.2">
      <c r="B3500" s="39" t="s">
        <v>42</v>
      </c>
      <c r="D3500" s="42">
        <f>_xll.qlCalendarAdvance(Calendar,$D3499,B3500,"f",FALSE)</f>
        <v>63929</v>
      </c>
      <c r="E3500" s="177">
        <f>_xll.qlInterestRateIndexValueDate(IndexON,D3500)</f>
        <v>63929</v>
      </c>
      <c r="F3500" s="193">
        <f>IFERROR(_xll.qlIndexFixing(IndexON,D3500,TRUE,_xll.ohTrigger(RecalcTrigger,TriggerON)),NA())</f>
        <v>1.388003428632878E-2</v>
      </c>
      <c r="H3500" s="42">
        <f>_xll.qlCalendarAdvance(Calendar,$H3499,B3500,"f",FALSE)</f>
        <v>63929</v>
      </c>
      <c r="I3500" s="177">
        <f>_xll.qlInterestRateIndexValueDate(Index1M,$H3500)</f>
        <v>63933</v>
      </c>
      <c r="J3500" s="182">
        <f>IFERROR(_xll.qlIndexFixing(Index1M,$H3500,TRUE,_xll.ohTrigger(RecalcTrigger,Trigger1M)),NA())</f>
        <v>1.3967699575204681E-2</v>
      </c>
      <c r="K3500" s="44">
        <f>IFERROR(_xll.qlIndexFixing(Index3M,H3500,TRUE,_xll.ohTrigger(RecalcTrigger,Trigger3M)),NA())</f>
        <v>1.4340042289383291E-2</v>
      </c>
      <c r="L3500" s="44">
        <f>IFERROR(_xll.qlIndexFixing(Index6M,$H3500,TRUE,_xll.ohTrigger(RecalcTrigger,Trigger6M)),NA())</f>
        <v>1.4730518492292096E-2</v>
      </c>
      <c r="M3500" s="183" t="e">
        <f>IFERROR(_xll.qlIndexFixing(Index1Y,$H3500,TRUE,_xll.ohTrigger(RecalcTrigger,Trigger1Y)),NA())</f>
        <v>#N/A</v>
      </c>
      <c r="N3500" s="182">
        <f>IFERROR(_xll.qlIndexFixing(ONIndex1M,I3500,TRUE,_xll.ohTrigger(RecalcTrigger,Trigger1M)),NA())</f>
        <v>1.3958349468587983E-2</v>
      </c>
      <c r="O3500" s="44">
        <f>IFERROR(_xll.qlIndexFixing(ONIndex3M,I3500,TRUE,_xll.ohTrigger(RecalcTrigger,Trigger3M)),NA())</f>
        <v>1.4310893511906286E-2</v>
      </c>
      <c r="P3500" s="44">
        <f>IFERROR(_xll.qlIndexFixing(ONIndex6M,I3500,TRUE,_xll.ohTrigger(RecalcTrigger,Trigger6M)),NA())</f>
        <v>1.4670977593898016E-2</v>
      </c>
      <c r="Q3500" s="183">
        <f>IFERROR(_xll.qlIndexFixing(ONIndex1Y,I3500,TRUE,_xll.ohTrigger(RecalcTrigger,Trigger1Y)),NA())</f>
        <v>1.4519133313388721E-2</v>
      </c>
    </row>
    <row r="3501" spans="2:17" x14ac:dyDescent="0.2">
      <c r="B3501" s="39" t="s">
        <v>42</v>
      </c>
      <c r="D3501" s="42">
        <f>_xll.qlCalendarAdvance(Calendar,$D3500,B3501,"f",FALSE)</f>
        <v>63936</v>
      </c>
      <c r="E3501" s="177">
        <f>_xll.qlInterestRateIndexValueDate(IndexON,D3501)</f>
        <v>63936</v>
      </c>
      <c r="F3501" s="193">
        <f>IFERROR(_xll.qlIndexFixing(IndexON,D3501,TRUE,_xll.ohTrigger(RecalcTrigger,TriggerON)),NA())</f>
        <v>1.3880573978539701E-2</v>
      </c>
      <c r="H3501" s="42">
        <f>_xll.qlCalendarAdvance(Calendar,$H3500,B3501,"f",FALSE)</f>
        <v>63936</v>
      </c>
      <c r="I3501" s="177">
        <f>_xll.qlInterestRateIndexValueDate(Index1M,$H3501)</f>
        <v>63940</v>
      </c>
      <c r="J3501" s="182">
        <f>IFERROR(_xll.qlIndexFixing(Index1M,$H3501,TRUE,_xll.ohTrigger(RecalcTrigger,Trigger1M)),NA())</f>
        <v>1.3968342689148715E-2</v>
      </c>
      <c r="K3501" s="44">
        <f>IFERROR(_xll.qlIndexFixing(Index3M,H3501,TRUE,_xll.ohTrigger(RecalcTrigger,Trigger3M)),NA())</f>
        <v>1.4340565588426947E-2</v>
      </c>
      <c r="L3501" s="44">
        <f>IFERROR(_xll.qlIndexFixing(Index6M,$H3501,TRUE,_xll.ohTrigger(RecalcTrigger,Trigger6M)),NA())</f>
        <v>1.4730867781144881E-2</v>
      </c>
      <c r="M3501" s="183" t="e">
        <f>IFERROR(_xll.qlIndexFixing(Index1Y,$H3501,TRUE,_xll.ohTrigger(RecalcTrigger,Trigger1Y)),NA())</f>
        <v>#N/A</v>
      </c>
      <c r="N3501" s="182">
        <f>IFERROR(_xll.qlIndexFixing(ONIndex1M,I3501,TRUE,_xll.ohTrigger(RecalcTrigger,Trigger1M)),NA())</f>
        <v>1.3959026721561685E-2</v>
      </c>
      <c r="O3501" s="44">
        <f>IFERROR(_xll.qlIndexFixing(ONIndex3M,I3501,TRUE,_xll.ohTrigger(RecalcTrigger,Trigger3M)),NA())</f>
        <v>1.4311539461440148E-2</v>
      </c>
      <c r="P3501" s="44">
        <f>IFERROR(_xll.qlIndexFixing(ONIndex6M,I3501,TRUE,_xll.ohTrigger(RecalcTrigger,Trigger6M)),NA())</f>
        <v>1.4671514347979198E-2</v>
      </c>
      <c r="Q3501" s="183">
        <f>IFERROR(_xll.qlIndexFixing(ONIndex1Y,I3501,TRUE,_xll.ohTrigger(RecalcTrigger,Trigger1Y)),NA())</f>
        <v>1.4519443659537501E-2</v>
      </c>
    </row>
    <row r="3502" spans="2:17" x14ac:dyDescent="0.2">
      <c r="B3502" s="39" t="s">
        <v>42</v>
      </c>
      <c r="D3502" s="42">
        <f>_xll.qlCalendarAdvance(Calendar,$D3501,B3502,"f",FALSE)</f>
        <v>63943</v>
      </c>
      <c r="E3502" s="177">
        <f>_xll.qlInterestRateIndexValueDate(IndexON,D3502)</f>
        <v>63943</v>
      </c>
      <c r="F3502" s="193">
        <f>IFERROR(_xll.qlIndexFixing(IndexON,D3502,TRUE,_xll.ohTrigger(RecalcTrigger,TriggerON)),NA())</f>
        <v>1.388109908178059E-2</v>
      </c>
      <c r="H3502" s="42">
        <f>_xll.qlCalendarAdvance(Calendar,$H3501,B3502,"f",FALSE)</f>
        <v>63943</v>
      </c>
      <c r="I3502" s="177">
        <f>_xll.qlInterestRateIndexValueDate(Index1M,$H3502)</f>
        <v>63947</v>
      </c>
      <c r="J3502" s="182">
        <f>IFERROR(_xll.qlIndexFixing(Index1M,$H3502,TRUE,_xll.ohTrigger(RecalcTrigger,Trigger1M)),NA())</f>
        <v>1.3968966971286958E-2</v>
      </c>
      <c r="K3502" s="44">
        <f>IFERROR(_xll.qlIndexFixing(Index3M,H3502,TRUE,_xll.ohTrigger(RecalcTrigger,Trigger3M)),NA())</f>
        <v>1.4341068478573176E-2</v>
      </c>
      <c r="L3502" s="44">
        <f>IFERROR(_xll.qlIndexFixing(Index6M,$H3502,TRUE,_xll.ohTrigger(RecalcTrigger,Trigger6M)),NA())</f>
        <v>1.4731201835857126E-2</v>
      </c>
      <c r="M3502" s="183" t="e">
        <f>IFERROR(_xll.qlIndexFixing(Index1Y,$H3502,TRUE,_xll.ohTrigger(RecalcTrigger,Trigger1Y)),NA())</f>
        <v>#N/A</v>
      </c>
      <c r="N3502" s="182">
        <f>IFERROR(_xll.qlIndexFixing(ONIndex1M,I3502,TRUE,_xll.ohTrigger(RecalcTrigger,Trigger1M)),NA())</f>
        <v>1.395968521106461E-2</v>
      </c>
      <c r="O3502" s="44">
        <f>IFERROR(_xll.qlIndexFixing(ONIndex3M,I3502,TRUE,_xll.ohTrigger(RecalcTrigger,Trigger3M)),NA())</f>
        <v>1.4312165240468744E-2</v>
      </c>
      <c r="P3502" s="44">
        <f>IFERROR(_xll.qlIndexFixing(ONIndex6M,I3502,TRUE,_xll.ohTrigger(RecalcTrigger,Trigger6M)),NA())</f>
        <v>1.4672036231155872E-2</v>
      </c>
      <c r="Q3502" s="183">
        <f>IFERROR(_xll.qlIndexFixing(ONIndex1Y,I3502,TRUE,_xll.ohTrigger(RecalcTrigger,Trigger1Y)),NA())</f>
        <v>1.4519733545013125E-2</v>
      </c>
    </row>
    <row r="3503" spans="2:17" x14ac:dyDescent="0.2">
      <c r="B3503" s="39" t="s">
        <v>42</v>
      </c>
      <c r="D3503" s="42">
        <f>_xll.qlCalendarAdvance(Calendar,$D3502,B3503,"f",FALSE)</f>
        <v>63950</v>
      </c>
      <c r="E3503" s="177">
        <f>_xll.qlInterestRateIndexValueDate(IndexON,D3503)</f>
        <v>63950</v>
      </c>
      <c r="F3503" s="193">
        <f>IFERROR(_xll.qlIndexFixing(IndexON,D3503,TRUE,_xll.ohTrigger(RecalcTrigger,TriggerON)),NA())</f>
        <v>1.3881609576307241E-2</v>
      </c>
      <c r="H3503" s="42">
        <f>_xll.qlCalendarAdvance(Calendar,$H3502,B3503,"f",FALSE)</f>
        <v>63950</v>
      </c>
      <c r="I3503" s="177">
        <f>_xll.qlInterestRateIndexValueDate(Index1M,$H3503)</f>
        <v>63954</v>
      </c>
      <c r="J3503" s="182">
        <f>IFERROR(_xll.qlIndexFixing(Index1M,$H3503,TRUE,_xll.ohTrigger(RecalcTrigger,Trigger1M)),NA())</f>
        <v>1.3968634343685274E-2</v>
      </c>
      <c r="K3503" s="44">
        <f>IFERROR(_xll.qlIndexFixing(Index3M,H3503,TRUE,_xll.ohTrigger(RecalcTrigger,Trigger3M)),NA())</f>
        <v>1.4341550932743856E-2</v>
      </c>
      <c r="L3503" s="44">
        <f>IFERROR(_xll.qlIndexFixing(Index6M,$H3503,TRUE,_xll.ohTrigger(RecalcTrigger,Trigger6M)),NA())</f>
        <v>1.473152063639079E-2</v>
      </c>
      <c r="M3503" s="183" t="e">
        <f>IFERROR(_xll.qlIndexFixing(Index1Y,$H3503,TRUE,_xll.ohTrigger(RecalcTrigger,Trigger1Y)),NA())</f>
        <v>#N/A</v>
      </c>
      <c r="N3503" s="182">
        <f>IFERROR(_xll.qlIndexFixing(ONIndex1M,I3503,TRUE,_xll.ohTrigger(RecalcTrigger,Trigger1M)),NA())</f>
        <v>1.3960324912236644E-2</v>
      </c>
      <c r="O3503" s="44">
        <f>IFERROR(_xll.qlIndexFixing(ONIndex3M,I3503,TRUE,_xll.ohTrigger(RecalcTrigger,Trigger3M)),NA())</f>
        <v>1.4312770822133558E-2</v>
      </c>
      <c r="P3503" s="44">
        <f>IFERROR(_xll.qlIndexFixing(ONIndex6M,I3503,TRUE,_xll.ohTrigger(RecalcTrigger,Trigger6M)),NA())</f>
        <v>1.4672543223683832E-2</v>
      </c>
      <c r="Q3503" s="183">
        <f>IFERROR(_xll.qlIndexFixing(ONIndex1Y,I3503,TRUE,_xll.ohTrigger(RecalcTrigger,Trigger1Y)),NA())</f>
        <v>1.4520002942557397E-2</v>
      </c>
    </row>
    <row r="3504" spans="2:17" x14ac:dyDescent="0.2">
      <c r="B3504" s="39" t="s">
        <v>42</v>
      </c>
      <c r="D3504" s="42">
        <f>_xll.qlCalendarAdvance(Calendar,$D3503,B3504,"f",FALSE)</f>
        <v>63957</v>
      </c>
      <c r="E3504" s="177">
        <f>_xll.qlInterestRateIndexValueDate(IndexON,D3504)</f>
        <v>63957</v>
      </c>
      <c r="F3504" s="193">
        <f>IFERROR(_xll.qlIndexFixing(IndexON,D3504,TRUE,_xll.ohTrigger(RecalcTrigger,TriggerON)),NA())</f>
        <v>1.3882105442775128E-2</v>
      </c>
      <c r="H3504" s="42">
        <f>_xll.qlCalendarAdvance(Calendar,$H3503,B3504,"f",FALSE)</f>
        <v>63957</v>
      </c>
      <c r="I3504" s="177">
        <f>_xll.qlInterestRateIndexValueDate(Index1M,$H3504)</f>
        <v>63961</v>
      </c>
      <c r="J3504" s="182">
        <f>IFERROR(_xll.qlIndexFixing(Index1M,$H3504,TRUE,_xll.ohTrigger(RecalcTrigger,Trigger1M)),NA())</f>
        <v>1.3969224870198678E-2</v>
      </c>
      <c r="K3504" s="44">
        <f>IFERROR(_xll.qlIndexFixing(Index3M,H3504,TRUE,_xll.ohTrigger(RecalcTrigger,Trigger3M)),NA())</f>
        <v>1.4342012923866138E-2</v>
      </c>
      <c r="L3504" s="44">
        <f>IFERROR(_xll.qlIndexFixing(Index6M,$H3504,TRUE,_xll.ohTrigger(RecalcTrigger,Trigger6M)),NA())</f>
        <v>1.4731824162706519E-2</v>
      </c>
      <c r="M3504" s="183" t="e">
        <f>IFERROR(_xll.qlIndexFixing(Index1Y,$H3504,TRUE,_xll.ohTrigger(RecalcTrigger,Trigger1Y)),NA())</f>
        <v>#N/A</v>
      </c>
      <c r="N3504" s="182">
        <f>IFERROR(_xll.qlIndexFixing(ONIndex1M,I3504,TRUE,_xll.ohTrigger(RecalcTrigger,Trigger1M)),NA())</f>
        <v>1.3960945799817992E-2</v>
      </c>
      <c r="O3504" s="44">
        <f>IFERROR(_xll.qlIndexFixing(ONIndex3M,I3504,TRUE,_xll.ohTrigger(RecalcTrigger,Trigger3M)),NA())</f>
        <v>1.4313356179576076E-2</v>
      </c>
      <c r="P3504" s="44">
        <f>IFERROR(_xll.qlIndexFixing(ONIndex6M,I3504,TRUE,_xll.ohTrigger(RecalcTrigger,Trigger6M)),NA())</f>
        <v>1.4673035305658999E-2</v>
      </c>
      <c r="Q3504" s="183">
        <f>IFERROR(_xll.qlIndexFixing(ONIndex1Y,I3504,TRUE,_xll.ohTrigger(RecalcTrigger,Trigger1Y)),NA())</f>
        <v>1.4520251824992059E-2</v>
      </c>
    </row>
    <row r="3505" spans="2:17" x14ac:dyDescent="0.2">
      <c r="B3505" s="39" t="s">
        <v>42</v>
      </c>
      <c r="D3505" s="42">
        <f>_xll.qlCalendarAdvance(Calendar,$D3504,B3505,"f",FALSE)</f>
        <v>63964</v>
      </c>
      <c r="E3505" s="177">
        <f>_xll.qlInterestRateIndexValueDate(IndexON,D3505)</f>
        <v>63964</v>
      </c>
      <c r="F3505" s="193">
        <f>IFERROR(_xll.qlIndexFixing(IndexON,D3505,TRUE,_xll.ohTrigger(RecalcTrigger,TriggerON)),NA())</f>
        <v>1.388258666151998E-2</v>
      </c>
      <c r="H3505" s="42">
        <f>_xll.qlCalendarAdvance(Calendar,$H3504,B3505,"f",FALSE)</f>
        <v>63964</v>
      </c>
      <c r="I3505" s="177">
        <f>_xll.qlInterestRateIndexValueDate(Index1M,$H3505)</f>
        <v>63968</v>
      </c>
      <c r="J3505" s="182">
        <f>IFERROR(_xll.qlIndexFixing(Index1M,$H3505,TRUE,_xll.ohTrigger(RecalcTrigger,Trigger1M)),NA())</f>
        <v>1.3969796497135891E-2</v>
      </c>
      <c r="K3505" s="44">
        <f>IFERROR(_xll.qlIndexFixing(Index3M,H3505,TRUE,_xll.ohTrigger(RecalcTrigger,Trigger3M)),NA())</f>
        <v>1.434245442486717E-2</v>
      </c>
      <c r="L3505" s="44">
        <f>IFERROR(_xll.qlIndexFixing(Index6M,$H3505,TRUE,_xll.ohTrigger(RecalcTrigger,Trigger6M)),NA())</f>
        <v>1.4732112394767596E-2</v>
      </c>
      <c r="M3505" s="183" t="e">
        <f>IFERROR(_xll.qlIndexFixing(Index1Y,$H3505,TRUE,_xll.ohTrigger(RecalcTrigger,Trigger1Y)),NA())</f>
        <v>#N/A</v>
      </c>
      <c r="N3505" s="182">
        <f>IFERROR(_xll.qlIndexFixing(ONIndex1M,I3505,TRUE,_xll.ohTrigger(RecalcTrigger,Trigger1M)),NA())</f>
        <v>1.3961547848788669E-2</v>
      </c>
      <c r="O3505" s="44">
        <f>IFERROR(_xll.qlIndexFixing(ONIndex3M,I3505,TRUE,_xll.ohTrigger(RecalcTrigger,Trigger3M)),NA())</f>
        <v>1.4313921285618036E-2</v>
      </c>
      <c r="P3505" s="44">
        <f>IFERROR(_xll.qlIndexFixing(ONIndex6M,I3505,TRUE,_xll.ohTrigger(RecalcTrigger,Trigger6M)),NA())</f>
        <v>1.467351245709736E-2</v>
      </c>
      <c r="Q3505" s="183">
        <f>IFERROR(_xll.qlIndexFixing(ONIndex1Y,I3505,TRUE,_xll.ohTrigger(RecalcTrigger,Trigger1Y)),NA())</f>
        <v>1.4520480164659233E-2</v>
      </c>
    </row>
    <row r="3506" spans="2:17" x14ac:dyDescent="0.2">
      <c r="B3506" s="39" t="s">
        <v>42</v>
      </c>
      <c r="D3506" s="42">
        <f>_xll.qlCalendarAdvance(Calendar,$D3505,B3506,"f",FALSE)</f>
        <v>63971</v>
      </c>
      <c r="E3506" s="177">
        <f>_xll.qlInterestRateIndexValueDate(IndexON,D3506)</f>
        <v>63971</v>
      </c>
      <c r="F3506" s="193">
        <f>IFERROR(_xll.qlIndexFixing(IndexON,D3506,TRUE,_xll.ohTrigger(RecalcTrigger,TriggerON)),NA())</f>
        <v>1.3883053212957464E-2</v>
      </c>
      <c r="H3506" s="42">
        <f>_xll.qlCalendarAdvance(Calendar,$H3505,B3506,"f",FALSE)</f>
        <v>63971</v>
      </c>
      <c r="I3506" s="177">
        <f>_xll.qlInterestRateIndexValueDate(Index1M,$H3506)</f>
        <v>63975</v>
      </c>
      <c r="J3506" s="182">
        <f>IFERROR(_xll.qlIndexFixing(Index1M,$H3506,TRUE,_xll.ohTrigger(RecalcTrigger,Trigger1M)),NA())</f>
        <v>1.3970349199368444E-2</v>
      </c>
      <c r="K3506" s="44">
        <f>IFERROR(_xll.qlIndexFixing(Index3M,H3506,TRUE,_xll.ohTrigger(RecalcTrigger,Trigger3M)),NA())</f>
        <v>1.4342875408674106E-2</v>
      </c>
      <c r="L3506" s="44">
        <f>IFERROR(_xll.qlIndexFixing(Index6M,$H3506,TRUE,_xll.ohTrigger(RecalcTrigger,Trigger6M)),NA())</f>
        <v>1.4732385312535101E-2</v>
      </c>
      <c r="M3506" s="183" t="e">
        <f>IFERROR(_xll.qlIndexFixing(Index1Y,$H3506,TRUE,_xll.ohTrigger(RecalcTrigger,Trigger1Y)),NA())</f>
        <v>#N/A</v>
      </c>
      <c r="N3506" s="182">
        <f>IFERROR(_xll.qlIndexFixing(ONIndex1M,I3506,TRUE,_xll.ohTrigger(RecalcTrigger,Trigger1M)),NA())</f>
        <v>1.3962131034048753E-2</v>
      </c>
      <c r="O3506" s="44">
        <f>IFERROR(_xll.qlIndexFixing(ONIndex3M,I3506,TRUE,_xll.ohTrigger(RecalcTrigger,Trigger3M)),NA())</f>
        <v>1.4314466113400925E-2</v>
      </c>
      <c r="P3506" s="44">
        <f>IFERROR(_xll.qlIndexFixing(ONIndex6M,I3506,TRUE,_xll.ohTrigger(RecalcTrigger,Trigger6M)),NA())</f>
        <v>1.4673974658254707E-2</v>
      </c>
      <c r="Q3506" s="183">
        <f>IFERROR(_xll.qlIndexFixing(ONIndex1Y,I3506,TRUE,_xll.ohTrigger(RecalcTrigger,Trigger1Y)),NA())</f>
        <v>1.4520687934380661E-2</v>
      </c>
    </row>
    <row r="3507" spans="2:17" x14ac:dyDescent="0.2">
      <c r="B3507" s="39" t="s">
        <v>42</v>
      </c>
      <c r="D3507" s="42">
        <f>_xll.qlCalendarAdvance(Calendar,$D3506,B3507,"f",FALSE)</f>
        <v>63978</v>
      </c>
      <c r="E3507" s="177">
        <f>_xll.qlInterestRateIndexValueDate(IndexON,D3507)</f>
        <v>63978</v>
      </c>
      <c r="F3507" s="193">
        <f>IFERROR(_xll.qlIndexFixing(IndexON,D3507,TRUE,_xll.ohTrigger(RecalcTrigger,TriggerON)),NA())</f>
        <v>1.3883505077822988E-2</v>
      </c>
      <c r="H3507" s="42">
        <f>_xll.qlCalendarAdvance(Calendar,$H3506,B3507,"f",FALSE)</f>
        <v>63978</v>
      </c>
      <c r="I3507" s="177">
        <f>_xll.qlInterestRateIndexValueDate(Index1M,$H3507)</f>
        <v>63982</v>
      </c>
      <c r="J3507" s="182">
        <f>IFERROR(_xll.qlIndexFixing(Index1M,$H3507,TRUE,_xll.ohTrigger(RecalcTrigger,Trigger1M)),NA())</f>
        <v>1.3971805025772572E-2</v>
      </c>
      <c r="K3507" s="44">
        <f>IFERROR(_xll.qlIndexFixing(Index3M,H3507,TRUE,_xll.ohTrigger(RecalcTrigger,Trigger3M)),NA())</f>
        <v>1.4343585858295448E-2</v>
      </c>
      <c r="L3507" s="44">
        <f>IFERROR(_xll.qlIndexFixing(Index6M,$H3507,TRUE,_xll.ohTrigger(RecalcTrigger,Trigger6M)),NA())</f>
        <v>1.4733270327489391E-2</v>
      </c>
      <c r="M3507" s="183" t="e">
        <f>IFERROR(_xll.qlIndexFixing(Index1Y,$H3507,TRUE,_xll.ohTrigger(RecalcTrigger,Trigger1Y)),NA())</f>
        <v>#N/A</v>
      </c>
      <c r="N3507" s="182">
        <f>IFERROR(_xll.qlIndexFixing(ONIndex1M,I3507,TRUE,_xll.ohTrigger(RecalcTrigger,Trigger1M)),NA())</f>
        <v>1.3962695330578256E-2</v>
      </c>
      <c r="O3507" s="44">
        <f>IFERROR(_xll.qlIndexFixing(ONIndex3M,I3507,TRUE,_xll.ohTrigger(RecalcTrigger,Trigger3M)),NA())</f>
        <v>1.4314990635906355E-2</v>
      </c>
      <c r="P3507" s="44">
        <f>IFERROR(_xll.qlIndexFixing(ONIndex6M,I3507,TRUE,_xll.ohTrigger(RecalcTrigger,Trigger6M)),NA())</f>
        <v>1.4674421889067091E-2</v>
      </c>
      <c r="Q3507" s="183">
        <f>IFERROR(_xll.qlIndexFixing(ONIndex1Y,I3507,TRUE,_xll.ohTrigger(RecalcTrigger,Trigger1Y)),NA())</f>
        <v>1.4520875106658337E-2</v>
      </c>
    </row>
    <row r="3508" spans="2:17" x14ac:dyDescent="0.2">
      <c r="B3508" s="39" t="s">
        <v>42</v>
      </c>
      <c r="D3508" s="42">
        <f>_xll.qlCalendarAdvance(Calendar,$D3507,B3508,"f",FALSE)</f>
        <v>63985</v>
      </c>
      <c r="E3508" s="177">
        <f>_xll.qlInterestRateIndexValueDate(IndexON,D3508)</f>
        <v>63985</v>
      </c>
      <c r="F3508" s="193">
        <f>IFERROR(_xll.qlIndexFixing(IndexON,D3508,TRUE,_xll.ohTrigger(RecalcTrigger,TriggerON)),NA())</f>
        <v>1.3883942236372349E-2</v>
      </c>
      <c r="H3508" s="42">
        <f>_xll.qlCalendarAdvance(Calendar,$H3507,B3508,"f",FALSE)</f>
        <v>63985</v>
      </c>
      <c r="I3508" s="177">
        <f>_xll.qlInterestRateIndexValueDate(Index1M,$H3508)</f>
        <v>63989</v>
      </c>
      <c r="J3508" s="182">
        <f>IFERROR(_xll.qlIndexFixing(Index1M,$H3508,TRUE,_xll.ohTrigger(RecalcTrigger,Trigger1M)),NA())</f>
        <v>1.3972315789585752E-2</v>
      </c>
      <c r="K3508" s="44">
        <f>IFERROR(_xll.qlIndexFixing(Index3M,H3508,TRUE,_xll.ohTrigger(RecalcTrigger,Trigger3M)),NA())</f>
        <v>1.4343964266913801E-2</v>
      </c>
      <c r="L3508" s="44">
        <f>IFERROR(_xll.qlIndexFixing(Index6M,$H3508,TRUE,_xll.ohTrigger(RecalcTrigger,Trigger6M)),NA())</f>
        <v>1.4733510368549464E-2</v>
      </c>
      <c r="M3508" s="183" t="e">
        <f>IFERROR(_xll.qlIndexFixing(Index1Y,$H3508,TRUE,_xll.ohTrigger(RecalcTrigger,Trigger1Y)),NA())</f>
        <v>#N/A</v>
      </c>
      <c r="N3508" s="182">
        <f>IFERROR(_xll.qlIndexFixing(ONIndex1M,I3508,TRUE,_xll.ohTrigger(RecalcTrigger,Trigger1M)),NA())</f>
        <v>1.3963240713197322E-2</v>
      </c>
      <c r="O3508" s="44">
        <f>IFERROR(_xll.qlIndexFixing(ONIndex3M,I3508,TRUE,_xll.ohTrigger(RecalcTrigger,Trigger3M)),NA())</f>
        <v>1.431549482627581E-2</v>
      </c>
      <c r="P3508" s="44">
        <f>IFERROR(_xll.qlIndexFixing(ONIndex6M,I3508,TRUE,_xll.ohTrigger(RecalcTrigger,Trigger6M)),NA())</f>
        <v>1.4674854129950177E-2</v>
      </c>
      <c r="Q3508" s="183">
        <f>IFERROR(_xll.qlIndexFixing(ONIndex1Y,I3508,TRUE,_xll.ohTrigger(RecalcTrigger,Trigger1Y)),NA())</f>
        <v>1.4521041654314004E-2</v>
      </c>
    </row>
    <row r="3509" spans="2:17" x14ac:dyDescent="0.2">
      <c r="B3509" s="39" t="s">
        <v>42</v>
      </c>
      <c r="D3509" s="42">
        <f>_xll.qlCalendarAdvance(Calendar,$D3508,B3509,"f",FALSE)</f>
        <v>63992</v>
      </c>
      <c r="E3509" s="177">
        <f>_xll.qlInterestRateIndexValueDate(IndexON,D3509)</f>
        <v>63992</v>
      </c>
      <c r="F3509" s="193">
        <f>IFERROR(_xll.qlIndexFixing(IndexON,D3509,TRUE,_xll.ohTrigger(RecalcTrigger,TriggerON)),NA())</f>
        <v>1.3884364669101146E-2</v>
      </c>
      <c r="H3509" s="42">
        <f>_xll.qlCalendarAdvance(Calendar,$H3508,B3509,"f",FALSE)</f>
        <v>63992</v>
      </c>
      <c r="I3509" s="177">
        <f>_xll.qlInterestRateIndexValueDate(Index1M,$H3509)</f>
        <v>63996</v>
      </c>
      <c r="J3509" s="182">
        <f>IFERROR(_xll.qlIndexFixing(Index1M,$H3509,TRUE,_xll.ohTrigger(RecalcTrigger,Trigger1M)),NA())</f>
        <v>1.397280754575444E-2</v>
      </c>
      <c r="K3509" s="44">
        <f>IFERROR(_xll.qlIndexFixing(Index3M,H3509,TRUE,_xll.ohTrigger(RecalcTrigger,Trigger3M)),NA())</f>
        <v>1.4344322074368769E-2</v>
      </c>
      <c r="L3509" s="44">
        <f>IFERROR(_xll.qlIndexFixing(Index6M,$H3509,TRUE,_xll.ohTrigger(RecalcTrigger,Trigger6M)),NA())</f>
        <v>1.4733735031089339E-2</v>
      </c>
      <c r="M3509" s="183" t="e">
        <f>IFERROR(_xll.qlIndexFixing(Index1Y,$H3509,TRUE,_xll.ohTrigger(RecalcTrigger,Trigger1Y)),NA())</f>
        <v>#N/A</v>
      </c>
      <c r="N3509" s="182">
        <f>IFERROR(_xll.qlIndexFixing(ONIndex1M,I3509,TRUE,_xll.ohTrigger(RecalcTrigger,Trigger1M)),NA())</f>
        <v>1.3963767156885964E-2</v>
      </c>
      <c r="O3509" s="44">
        <f>IFERROR(_xll.qlIndexFixing(ONIndex3M,I3509,TRUE,_xll.ohTrigger(RecalcTrigger,Trigger3M)),NA())</f>
        <v>1.4315978657490902E-2</v>
      </c>
      <c r="P3509" s="44">
        <f>IFERROR(_xll.qlIndexFixing(ONIndex6M,I3509,TRUE,_xll.ohTrigger(RecalcTrigger,Trigger6M)),NA())</f>
        <v>1.4675271360760078E-2</v>
      </c>
      <c r="Q3509" s="183">
        <f>IFERROR(_xll.qlIndexFixing(ONIndex1Y,I3509,TRUE,_xll.ohTrigger(RecalcTrigger,Trigger1Y)),NA())</f>
        <v>1.4521187550009529E-2</v>
      </c>
    </row>
    <row r="3510" spans="2:17" x14ac:dyDescent="0.2">
      <c r="B3510" s="39" t="s">
        <v>42</v>
      </c>
      <c r="D3510" s="42">
        <f>_xll.qlCalendarAdvance(Calendar,$D3509,B3510,"f",FALSE)</f>
        <v>63999</v>
      </c>
      <c r="E3510" s="177">
        <f>_xll.qlInterestRateIndexValueDate(IndexON,D3510)</f>
        <v>63999</v>
      </c>
      <c r="F3510" s="193">
        <f>IFERROR(_xll.qlIndexFixing(IndexON,D3510,TRUE,_xll.ohTrigger(RecalcTrigger,TriggerON)),NA())</f>
        <v>1.3884772356584918E-2</v>
      </c>
      <c r="H3510" s="42">
        <f>_xll.qlCalendarAdvance(Calendar,$H3509,B3510,"f",FALSE)</f>
        <v>63999</v>
      </c>
      <c r="I3510" s="177">
        <f>_xll.qlInterestRateIndexValueDate(Index1M,$H3510)</f>
        <v>64003</v>
      </c>
      <c r="J3510" s="182">
        <f>IFERROR(_xll.qlIndexFixing(Index1M,$H3510,TRUE,_xll.ohTrigger(RecalcTrigger,Trigger1M)),NA())</f>
        <v>1.3973280269160667E-2</v>
      </c>
      <c r="K3510" s="44">
        <f>IFERROR(_xll.qlIndexFixing(Index3M,H3510,TRUE,_xll.ohTrigger(RecalcTrigger,Trigger3M)),NA())</f>
        <v>1.4344659253584621E-2</v>
      </c>
      <c r="L3510" s="44">
        <f>IFERROR(_xll.qlIndexFixing(Index6M,$H3510,TRUE,_xll.ohTrigger(RecalcTrigger,Trigger6M)),NA())</f>
        <v>1.4733944295362639E-2</v>
      </c>
      <c r="M3510" s="183" t="e">
        <f>IFERROR(_xll.qlIndexFixing(Index1Y,$H3510,TRUE,_xll.ohTrigger(RecalcTrigger,Trigger1Y)),NA())</f>
        <v>#N/A</v>
      </c>
      <c r="N3510" s="182">
        <f>IFERROR(_xll.qlIndexFixing(ONIndex1M,I3510,TRUE,_xll.ohTrigger(RecalcTrigger,Trigger1M)),NA())</f>
        <v>1.3964274636464324E-2</v>
      </c>
      <c r="O3510" s="44">
        <f>IFERROR(_xll.qlIndexFixing(ONIndex3M,I3510,TRUE,_xll.ohTrigger(RecalcTrigger,Trigger3M)),NA())</f>
        <v>1.4316442102453308E-2</v>
      </c>
      <c r="P3510" s="44">
        <f>IFERROR(_xll.qlIndexFixing(ONIndex6M,I3510,TRUE,_xll.ohTrigger(RecalcTrigger,Trigger6M)),NA())</f>
        <v>1.4675673561512781E-2</v>
      </c>
      <c r="Q3510" s="183">
        <f>IFERROR(_xll.qlIndexFixing(ONIndex1Y,I3510,TRUE,_xll.ohTrigger(RecalcTrigger,Trigger1Y)),NA())</f>
        <v>1.4521312766087036E-2</v>
      </c>
    </row>
    <row r="3511" spans="2:17" x14ac:dyDescent="0.2">
      <c r="B3511" s="39" t="s">
        <v>42</v>
      </c>
      <c r="D3511" s="42">
        <f>_xll.qlCalendarAdvance(Calendar,$D3510,B3511,"f",FALSE)</f>
        <v>64006</v>
      </c>
      <c r="E3511" s="177">
        <f>_xll.qlInterestRateIndexValueDate(IndexON,D3511)</f>
        <v>64006</v>
      </c>
      <c r="F3511" s="193">
        <f>IFERROR(_xll.qlIndexFixing(IndexON,D3511,TRUE,_xll.ohTrigger(RecalcTrigger,TriggerON)),NA())</f>
        <v>1.3885165279159395E-2</v>
      </c>
      <c r="H3511" s="42">
        <f>_xll.qlCalendarAdvance(Calendar,$H3510,B3511,"f",FALSE)</f>
        <v>64006</v>
      </c>
      <c r="I3511" s="177">
        <f>_xll.qlInterestRateIndexValueDate(Index1M,$H3511)</f>
        <v>64010</v>
      </c>
      <c r="J3511" s="182">
        <f>IFERROR(_xll.qlIndexFixing(Index1M,$H3511,TRUE,_xll.ohTrigger(RecalcTrigger,Trigger1M)),NA())</f>
        <v>1.3973733934683879E-2</v>
      </c>
      <c r="K3511" s="44">
        <f>IFERROR(_xll.qlIndexFixing(Index3M,H3511,TRUE,_xll.ohTrigger(RecalcTrigger,Trigger3M)),NA())</f>
        <v>1.4344671622249347E-2</v>
      </c>
      <c r="L3511" s="44">
        <f>IFERROR(_xll.qlIndexFixing(Index6M,$H3511,TRUE,_xll.ohTrigger(RecalcTrigger,Trigger6M)),NA())</f>
        <v>1.473382896157603E-2</v>
      </c>
      <c r="M3511" s="183" t="e">
        <f>IFERROR(_xll.qlIndexFixing(Index1Y,$H3511,TRUE,_xll.ohTrigger(RecalcTrigger,Trigger1Y)),NA())</f>
        <v>#N/A</v>
      </c>
      <c r="N3511" s="182">
        <f>IFERROR(_xll.qlIndexFixing(ONIndex1M,I3511,TRUE,_xll.ohTrigger(RecalcTrigger,Trigger1M)),NA())</f>
        <v>1.3964763126912416E-2</v>
      </c>
      <c r="O3511" s="44">
        <f>IFERROR(_xll.qlIndexFixing(ONIndex3M,I3511,TRUE,_xll.ohTrigger(RecalcTrigger,Trigger3M)),NA())</f>
        <v>1.4316885134384449E-2</v>
      </c>
      <c r="P3511" s="44">
        <f>IFERROR(_xll.qlIndexFixing(ONIndex6M,I3511,TRUE,_xll.ohTrigger(RecalcTrigger,Trigger6M)),NA())</f>
        <v>1.4676060712863759E-2</v>
      </c>
      <c r="Q3511" s="183">
        <f>IFERROR(_xll.qlIndexFixing(ONIndex1Y,I3511,TRUE,_xll.ohTrigger(RecalcTrigger,Trigger1Y)),NA())</f>
        <v>1.4521417275528137E-2</v>
      </c>
    </row>
    <row r="3512" spans="2:17" x14ac:dyDescent="0.2">
      <c r="B3512" s="39" t="s">
        <v>42</v>
      </c>
      <c r="D3512" s="42">
        <f>_xll.qlCalendarAdvance(Calendar,$D3511,B3512,"f",FALSE)</f>
        <v>64013</v>
      </c>
      <c r="E3512" s="177">
        <f>_xll.qlInterestRateIndexValueDate(IndexON,D3512)</f>
        <v>64013</v>
      </c>
      <c r="F3512" s="193">
        <f>IFERROR(_xll.qlIndexFixing(IndexON,D3512,TRUE,_xll.ohTrigger(RecalcTrigger,TriggerON)),NA())</f>
        <v>1.3886719651246437E-2</v>
      </c>
      <c r="H3512" s="42">
        <f>_xll.qlCalendarAdvance(Calendar,$H3511,B3512,"f",FALSE)</f>
        <v>64013</v>
      </c>
      <c r="I3512" s="177">
        <f>_xll.qlInterestRateIndexValueDate(Index1M,$H3512)</f>
        <v>64019</v>
      </c>
      <c r="J3512" s="182">
        <f>IFERROR(_xll.qlIndexFixing(Index1M,$H3512,TRUE,_xll.ohTrigger(RecalcTrigger,Trigger1M)),NA())</f>
        <v>1.3973989038400525E-2</v>
      </c>
      <c r="K3512" s="44">
        <f>IFERROR(_xll.qlIndexFixing(Index3M,H3512,TRUE,_xll.ohTrigger(RecalcTrigger,Trigger3M)),NA())</f>
        <v>1.4345050078601318E-2</v>
      </c>
      <c r="L3512" s="44" t="e">
        <f>IFERROR(_xll.qlIndexFixing(Index6M,$H3512,TRUE,_xll.ohTrigger(RecalcTrigger,Trigger6M)),NA())</f>
        <v>#N/A</v>
      </c>
      <c r="M3512" s="183" t="e">
        <f>IFERROR(_xll.qlIndexFixing(Index1Y,$H3512,TRUE,_xll.ohTrigger(RecalcTrigger,Trigger1Y)),NA())</f>
        <v>#N/A</v>
      </c>
      <c r="N3512" s="182">
        <f>IFERROR(_xll.qlIndexFixing(ONIndex1M,I3512,TRUE,_xll.ohTrigger(RecalcTrigger,Trigger1M)),NA())</f>
        <v>1.3965969616620555E-2</v>
      </c>
      <c r="O3512" s="44">
        <f>IFERROR(_xll.qlIndexFixing(ONIndex3M,I3512,TRUE,_xll.ohTrigger(RecalcTrigger,Trigger3M)),NA())</f>
        <v>1.4318051858914771E-2</v>
      </c>
      <c r="P3512" s="44">
        <f>IFERROR(_xll.qlIndexFixing(ONIndex6M,I3512,TRUE,_xll.ohTrigger(RecalcTrigger,Trigger6M)),NA())</f>
        <v>1.4677185884579558E-2</v>
      </c>
      <c r="Q3512" s="183">
        <f>IFERROR(_xll.qlIndexFixing(ONIndex1Y,I3512,TRUE,_xll.ohTrigger(RecalcTrigger,Trigger1Y)),NA())</f>
        <v>1.4522116230581972E-2</v>
      </c>
    </row>
    <row r="3513" spans="2:17" x14ac:dyDescent="0.2">
      <c r="B3513" s="39" t="s">
        <v>42</v>
      </c>
      <c r="D3513" s="42">
        <f>_xll.qlCalendarAdvance(Calendar,$D3512,B3513,"f",FALSE)</f>
        <v>64020</v>
      </c>
      <c r="E3513" s="177">
        <f>_xll.qlInterestRateIndexValueDate(IndexON,D3513)</f>
        <v>64020</v>
      </c>
      <c r="F3513" s="193">
        <f>IFERROR(_xll.qlIndexFixing(IndexON,D3513,TRUE,_xll.ohTrigger(RecalcTrigger,TriggerON)),NA())</f>
        <v>1.3885906751722743E-2</v>
      </c>
      <c r="H3513" s="42">
        <f>_xll.qlCalendarAdvance(Calendar,$H3512,B3513,"f",FALSE)</f>
        <v>64020</v>
      </c>
      <c r="I3513" s="177">
        <f>_xll.qlInterestRateIndexValueDate(Index1M,$H3513)</f>
        <v>64024</v>
      </c>
      <c r="J3513" s="182">
        <f>IFERROR(_xll.qlIndexFixing(Index1M,$H3513,TRUE,_xll.ohTrigger(RecalcTrigger,Trigger1M)),NA())</f>
        <v>1.3974284820061023E-2</v>
      </c>
      <c r="K3513" s="44">
        <f>IFERROR(_xll.qlIndexFixing(Index3M,H3513,TRUE,_xll.ohTrigger(RecalcTrigger,Trigger3M)),NA())</f>
        <v>1.4345245539790531E-2</v>
      </c>
      <c r="L3513" s="44" t="e">
        <f>IFERROR(_xll.qlIndexFixing(Index6M,$H3513,TRUE,_xll.ohTrigger(RecalcTrigger,Trigger6M)),NA())</f>
        <v>#N/A</v>
      </c>
      <c r="M3513" s="183" t="e">
        <f>IFERROR(_xll.qlIndexFixing(Index1Y,$H3513,TRUE,_xll.ohTrigger(RecalcTrigger,Trigger1Y)),NA())</f>
        <v>#N/A</v>
      </c>
      <c r="N3513" s="182">
        <f>IFERROR(_xll.qlIndexFixing(ONIndex1M,I3513,TRUE,_xll.ohTrigger(RecalcTrigger,Trigger1M)),NA())</f>
        <v>1.3965683040098043E-2</v>
      </c>
      <c r="O3513" s="44">
        <f>IFERROR(_xll.qlIndexFixing(ONIndex3M,I3513,TRUE,_xll.ohTrigger(RecalcTrigger,Trigger3M)),NA())</f>
        <v>1.4317709850999449E-2</v>
      </c>
      <c r="P3513" s="44">
        <f>IFERROR(_xll.qlIndexFixing(ONIndex6M,I3513,TRUE,_xll.ohTrigger(RecalcTrigger,Trigger6M)),NA())</f>
        <v>1.4676789786225442E-2</v>
      </c>
      <c r="Q3513" s="183">
        <f>IFERROR(_xll.qlIndexFixing(ONIndex1Y,I3513,TRUE,_xll.ohTrigger(RecalcTrigger,Trigger1Y)),NA())</f>
        <v>1.4521564064589043E-2</v>
      </c>
    </row>
    <row r="3514" spans="2:17" x14ac:dyDescent="0.2">
      <c r="B3514" s="39" t="s">
        <v>42</v>
      </c>
      <c r="D3514" s="42">
        <f>_xll.qlCalendarAdvance(Calendar,$D3513,B3514,"f",FALSE)</f>
        <v>64027</v>
      </c>
      <c r="E3514" s="177">
        <f>_xll.qlInterestRateIndexValueDate(IndexON,D3514)</f>
        <v>64027</v>
      </c>
      <c r="F3514" s="193">
        <f>IFERROR(_xll.qlIndexFixing(IndexON,D3514,TRUE,_xll.ohTrigger(RecalcTrigger,TriggerON)),NA())</f>
        <v>1.3886255262622882E-2</v>
      </c>
      <c r="H3514" s="42">
        <f>_xll.qlCalendarAdvance(Calendar,$H3513,B3514,"f",FALSE)</f>
        <v>64027</v>
      </c>
      <c r="I3514" s="177">
        <f>_xll.qlInterestRateIndexValueDate(Index1M,$H3514)</f>
        <v>64031</v>
      </c>
      <c r="J3514" s="182">
        <f>IFERROR(_xll.qlIndexFixing(Index1M,$H3514,TRUE,_xll.ohTrigger(RecalcTrigger,Trigger1M)),NA())</f>
        <v>1.3974682514588999E-2</v>
      </c>
      <c r="K3514" s="44">
        <f>IFERROR(_xll.qlIndexFixing(Index3M,H3514,TRUE,_xll.ohTrigger(RecalcTrigger,Trigger3M)),NA())</f>
        <v>1.4345501411444066E-2</v>
      </c>
      <c r="L3514" s="44" t="e">
        <f>IFERROR(_xll.qlIndexFixing(Index6M,$H3514,TRUE,_xll.ohTrigger(RecalcTrigger,Trigger6M)),NA())</f>
        <v>#N/A</v>
      </c>
      <c r="M3514" s="183" t="e">
        <f>IFERROR(_xll.qlIndexFixing(Index1Y,$H3514,TRUE,_xll.ohTrigger(RecalcTrigger,Trigger1Y)),NA())</f>
        <v>#N/A</v>
      </c>
      <c r="N3514" s="182">
        <f>IFERROR(_xll.qlIndexFixing(ONIndex1M,I3514,TRUE,_xll.ohTrigger(RecalcTrigger,Trigger1M)),NA())</f>
        <v>1.3966114412555797E-2</v>
      </c>
      <c r="O3514" s="44">
        <f>IFERROR(_xll.qlIndexFixing(ONIndex3M,I3514,TRUE,_xll.ohTrigger(RecalcTrigger,Trigger3M)),NA())</f>
        <v>1.4318091481726469E-2</v>
      </c>
      <c r="P3514" s="44">
        <f>IFERROR(_xll.qlIndexFixing(ONIndex6M,I3514,TRUE,_xll.ohTrigger(RecalcTrigger,Trigger6M)),NA())</f>
        <v>1.4677131668747734E-2</v>
      </c>
      <c r="Q3514" s="183">
        <f>IFERROR(_xll.qlIndexFixing(ONIndex1Y,I3514,TRUE,_xll.ohTrigger(RecalcTrigger,Trigger1Y)),NA())</f>
        <v>1.4521606289452649E-2</v>
      </c>
    </row>
    <row r="3515" spans="2:17" x14ac:dyDescent="0.2">
      <c r="B3515" s="39" t="s">
        <v>42</v>
      </c>
      <c r="D3515" s="42">
        <f>_xll.qlCalendarAdvance(Calendar,$D3514,B3515,"f",FALSE)</f>
        <v>64034</v>
      </c>
      <c r="E3515" s="177">
        <f>_xll.qlInterestRateIndexValueDate(IndexON,D3515)</f>
        <v>64034</v>
      </c>
      <c r="F3515" s="193">
        <f>IFERROR(_xll.qlIndexFixing(IndexON,D3515,TRUE,_xll.ohTrigger(RecalcTrigger,TriggerON)),NA())</f>
        <v>1.3886588930516197E-2</v>
      </c>
      <c r="H3515" s="42">
        <f>_xll.qlCalendarAdvance(Calendar,$H3514,B3515,"f",FALSE)</f>
        <v>64034</v>
      </c>
      <c r="I3515" s="177">
        <f>_xll.qlInterestRateIndexValueDate(Index1M,$H3515)</f>
        <v>64038</v>
      </c>
      <c r="J3515" s="182">
        <f>IFERROR(_xll.qlIndexFixing(Index1M,$H3515,TRUE,_xll.ohTrigger(RecalcTrigger,Trigger1M)),NA())</f>
        <v>1.3975061053290716E-2</v>
      </c>
      <c r="K3515" s="44">
        <f>IFERROR(_xll.qlIndexFixing(Index3M,H3515,TRUE,_xll.ohTrigger(RecalcTrigger,Trigger3M)),NA())</f>
        <v>1.4345736522257522E-2</v>
      </c>
      <c r="L3515" s="44" t="e">
        <f>IFERROR(_xll.qlIndexFixing(Index6M,$H3515,TRUE,_xll.ohTrigger(RecalcTrigger,Trigger6M)),NA())</f>
        <v>#N/A</v>
      </c>
      <c r="M3515" s="183" t="e">
        <f>IFERROR(_xll.qlIndexFixing(Index1Y,$H3515,TRUE,_xll.ohTrigger(RecalcTrigger,Trigger1Y)),NA())</f>
        <v>#N/A</v>
      </c>
      <c r="N3515" s="182">
        <f>IFERROR(_xll.qlIndexFixing(ONIndex1M,I3515,TRUE,_xll.ohTrigger(RecalcTrigger,Trigger1M)),NA())</f>
        <v>1.3966584033378027E-2</v>
      </c>
      <c r="O3515" s="44">
        <f>IFERROR(_xll.qlIndexFixing(ONIndex3M,I3515,TRUE,_xll.ohTrigger(RecalcTrigger,Trigger3M)),NA())</f>
        <v>1.431850250174449E-2</v>
      </c>
      <c r="P3515" s="44">
        <f>IFERROR(_xll.qlIndexFixing(ONIndex6M,I3515,TRUE,_xll.ohTrigger(RecalcTrigger,Trigger6M)),NA())</f>
        <v>1.4677503864781727E-2</v>
      </c>
      <c r="Q3515" s="183">
        <f>IFERROR(_xll.qlIndexFixing(ONIndex1Y,I3515,TRUE,_xll.ohTrigger(RecalcTrigger,Trigger1Y)),NA())</f>
        <v>1.4521629055801455E-2</v>
      </c>
    </row>
    <row r="3516" spans="2:17" x14ac:dyDescent="0.2">
      <c r="B3516" s="39" t="s">
        <v>42</v>
      </c>
      <c r="D3516" s="42">
        <f>_xll.qlCalendarAdvance(Calendar,$D3515,B3516,"f",FALSE)</f>
        <v>64041</v>
      </c>
      <c r="E3516" s="177">
        <f>_xll.qlInterestRateIndexValueDate(IndexON,D3516)</f>
        <v>64041</v>
      </c>
      <c r="F3516" s="193">
        <f>IFERROR(_xll.qlIndexFixing(IndexON,D3516,TRUE,_xll.ohTrigger(RecalcTrigger,TriggerON)),NA())</f>
        <v>1.3886907735978227E-2</v>
      </c>
      <c r="H3516" s="42">
        <f>_xll.qlCalendarAdvance(Calendar,$H3515,B3516,"f",FALSE)</f>
        <v>64041</v>
      </c>
      <c r="I3516" s="177">
        <f>_xll.qlInterestRateIndexValueDate(Index1M,$H3516)</f>
        <v>64045</v>
      </c>
      <c r="J3516" s="182">
        <f>IFERROR(_xll.qlIndexFixing(Index1M,$H3516,TRUE,_xll.ohTrigger(RecalcTrigger,Trigger1M)),NA())</f>
        <v>1.397571551488961E-2</v>
      </c>
      <c r="K3516" s="44">
        <f>IFERROR(_xll.qlIndexFixing(Index3M,H3516,TRUE,_xll.ohTrigger(RecalcTrigger,Trigger3M)),NA())</f>
        <v>1.4346247619832716E-2</v>
      </c>
      <c r="L3516" s="44" t="e">
        <f>IFERROR(_xll.qlIndexFixing(Index6M,$H3516,TRUE,_xll.ohTrigger(RecalcTrigger,Trigger6M)),NA())</f>
        <v>#N/A</v>
      </c>
      <c r="M3516" s="183" t="e">
        <f>IFERROR(_xll.qlIndexFixing(Index1Y,$H3516,TRUE,_xll.ohTrigger(RecalcTrigger,Trigger1Y)),NA())</f>
        <v>#N/A</v>
      </c>
      <c r="N3516" s="182">
        <f>IFERROR(_xll.qlIndexFixing(ONIndex1M,I3516,TRUE,_xll.ohTrigger(RecalcTrigger,Trigger1M)),NA())</f>
        <v>1.3966919864021321E-2</v>
      </c>
      <c r="O3516" s="44">
        <f>IFERROR(_xll.qlIndexFixing(ONIndex3M,I3516,TRUE,_xll.ohTrigger(RecalcTrigger,Trigger3M)),NA())</f>
        <v>1.4318793153247356E-2</v>
      </c>
      <c r="P3516" s="44">
        <f>IFERROR(_xll.qlIndexFixing(ONIndex6M,I3516,TRUE,_xll.ohTrigger(RecalcTrigger,Trigger6M)),NA())</f>
        <v>1.4677770026034764E-2</v>
      </c>
      <c r="Q3516" s="183">
        <f>IFERROR(_xll.qlIndexFixing(ONIndex1Y,I3516,TRUE,_xll.ohTrigger(RecalcTrigger,Trigger1Y)),NA())</f>
        <v>1.452162826347525E-2</v>
      </c>
    </row>
    <row r="3517" spans="2:17" x14ac:dyDescent="0.2">
      <c r="B3517" s="39" t="s">
        <v>42</v>
      </c>
      <c r="D3517" s="42">
        <f>_xll.qlCalendarAdvance(Calendar,$D3516,B3517,"f",FALSE)</f>
        <v>64048</v>
      </c>
      <c r="E3517" s="177">
        <f>_xll.qlInterestRateIndexValueDate(IndexON,D3517)</f>
        <v>64048</v>
      </c>
      <c r="F3517" s="193">
        <f>IFERROR(_xll.qlIndexFixing(IndexON,D3517,TRUE,_xll.ohTrigger(RecalcTrigger,TriggerON)),NA())</f>
        <v>1.3887211659424636E-2</v>
      </c>
      <c r="H3517" s="42">
        <f>_xll.qlCalendarAdvance(Calendar,$H3516,B3517,"f",FALSE)</f>
        <v>64048</v>
      </c>
      <c r="I3517" s="177">
        <f>_xll.qlInterestRateIndexValueDate(Index1M,$H3517)</f>
        <v>64052</v>
      </c>
      <c r="J3517" s="182">
        <f>IFERROR(_xll.qlIndexFixing(Index1M,$H3517,TRUE,_xll.ohTrigger(RecalcTrigger,Trigger1M)),NA())</f>
        <v>1.3976054305608958E-2</v>
      </c>
      <c r="K3517" s="44">
        <f>IFERROR(_xll.qlIndexFixing(Index3M,H3517,TRUE,_xll.ohTrigger(RecalcTrigger,Trigger3M)),NA())</f>
        <v>1.4346439643364574E-2</v>
      </c>
      <c r="L3517" s="44" t="e">
        <f>IFERROR(_xll.qlIndexFixing(Index6M,$H3517,TRUE,_xll.ohTrigger(RecalcTrigger,Trigger6M)),NA())</f>
        <v>#N/A</v>
      </c>
      <c r="M3517" s="183" t="e">
        <f>IFERROR(_xll.qlIndexFixing(Index1Y,$H3517,TRUE,_xll.ohTrigger(RecalcTrigger,Trigger1Y)),NA())</f>
        <v>#N/A</v>
      </c>
      <c r="N3517" s="182">
        <f>IFERROR(_xll.qlIndexFixing(ONIndex1M,I3517,TRUE,_xll.ohTrigger(RecalcTrigger,Trigger1M)),NA())</f>
        <v>1.3967293892749311E-2</v>
      </c>
      <c r="O3517" s="44">
        <f>IFERROR(_xll.qlIndexFixing(ONIndex3M,I3517,TRUE,_xll.ohTrigger(RecalcTrigger,Trigger3M)),NA())</f>
        <v>1.4319113140004447E-2</v>
      </c>
      <c r="P3517" s="44">
        <f>IFERROR(_xll.qlIndexFixing(ONIndex6M,I3517,TRUE,_xll.ohTrigger(RecalcTrigger,Trigger6M)),NA())</f>
        <v>1.467806646091141E-2</v>
      </c>
      <c r="Q3517" s="183">
        <f>IFERROR(_xll.qlIndexFixing(ONIndex1Y,I3517,TRUE,_xll.ohTrigger(RecalcTrigger,Trigger1Y)),NA())</f>
        <v>1.4521607957718174E-2</v>
      </c>
    </row>
    <row r="3518" spans="2:17" x14ac:dyDescent="0.2">
      <c r="B3518" s="39" t="s">
        <v>42</v>
      </c>
      <c r="D3518" s="42">
        <f>_xll.qlCalendarAdvance(Calendar,$D3517,B3518,"f",FALSE)</f>
        <v>64055</v>
      </c>
      <c r="E3518" s="177">
        <f>_xll.qlInterestRateIndexValueDate(IndexON,D3518)</f>
        <v>64055</v>
      </c>
      <c r="F3518" s="193">
        <f>IFERROR(_xll.qlIndexFixing(IndexON,D3518,TRUE,_xll.ohTrigger(RecalcTrigger,TriggerON)),NA())</f>
        <v>1.3887500681430964E-2</v>
      </c>
      <c r="H3518" s="42">
        <f>_xll.qlCalendarAdvance(Calendar,$H3517,B3518,"f",FALSE)</f>
        <v>64055</v>
      </c>
      <c r="I3518" s="177">
        <f>_xll.qlInterestRateIndexValueDate(Index1M,$H3518)</f>
        <v>64059</v>
      </c>
      <c r="J3518" s="182">
        <f>IFERROR(_xll.qlIndexFixing(Index1M,$H3518,TRUE,_xll.ohTrigger(RecalcTrigger,Trigger1M)),NA())</f>
        <v>1.3976373862614333E-2</v>
      </c>
      <c r="K3518" s="44">
        <f>IFERROR(_xll.qlIndexFixing(Index3M,H3518,TRUE,_xll.ohTrigger(RecalcTrigger,Trigger3M)),NA())</f>
        <v>1.4346610822086206E-2</v>
      </c>
      <c r="L3518" s="44" t="e">
        <f>IFERROR(_xll.qlIndexFixing(Index6M,$H3518,TRUE,_xll.ohTrigger(RecalcTrigger,Trigger6M)),NA())</f>
        <v>#N/A</v>
      </c>
      <c r="M3518" s="183" t="e">
        <f>IFERROR(_xll.qlIndexFixing(Index1Y,$H3518,TRUE,_xll.ohTrigger(RecalcTrigger,Trigger1Y)),NA())</f>
        <v>#N/A</v>
      </c>
      <c r="N3518" s="182">
        <f>IFERROR(_xll.qlIndexFixing(ONIndex1M,I3518,TRUE,_xll.ohTrigger(RecalcTrigger,Trigger1M)),NA())</f>
        <v>1.3967648756807449E-2</v>
      </c>
      <c r="O3518" s="44">
        <f>IFERROR(_xll.qlIndexFixing(ONIndex3M,I3518,TRUE,_xll.ohTrigger(RecalcTrigger,Trigger3M)),NA())</f>
        <v>1.4319412525081177E-2</v>
      </c>
      <c r="P3518" s="44">
        <f>IFERROR(_xll.qlIndexFixing(ONIndex6M,I3518,TRUE,_xll.ohTrigger(RecalcTrigger,Trigger6M)),NA())</f>
        <v>1.4678347706977846E-2</v>
      </c>
      <c r="Q3518" s="183">
        <f>IFERROR(_xll.qlIndexFixing(ONIndex1Y,I3518,TRUE,_xll.ohTrigger(RecalcTrigger,Trigger1Y)),NA())</f>
        <v>1.4521566753638027E-2</v>
      </c>
    </row>
    <row r="3519" spans="2:17" x14ac:dyDescent="0.2">
      <c r="B3519" s="39" t="s">
        <v>42</v>
      </c>
      <c r="D3519" s="42">
        <f>_xll.qlCalendarAdvance(Calendar,$D3518,B3519,"f",FALSE)</f>
        <v>64062</v>
      </c>
      <c r="E3519" s="177">
        <f>_xll.qlInterestRateIndexValueDate(IndexON,D3519)</f>
        <v>64062</v>
      </c>
      <c r="F3519" s="193">
        <f>IFERROR(_xll.qlIndexFixing(IndexON,D3519,TRUE,_xll.ohTrigger(RecalcTrigger,TriggerON)),NA())</f>
        <v>1.3887774782253004E-2</v>
      </c>
      <c r="H3519" s="42">
        <f>_xll.qlCalendarAdvance(Calendar,$H3518,B3519,"f",FALSE)</f>
        <v>64062</v>
      </c>
      <c r="I3519" s="177">
        <f>_xll.qlInterestRateIndexValueDate(Index1M,$H3519)</f>
        <v>64066</v>
      </c>
      <c r="J3519" s="182">
        <f>IFERROR(_xll.qlIndexFixing(Index1M,$H3519,TRUE,_xll.ohTrigger(RecalcTrigger,Trigger1M)),NA())</f>
        <v>1.3976674160777443E-2</v>
      </c>
      <c r="K3519" s="44">
        <f>IFERROR(_xll.qlIndexFixing(Index3M,H3519,TRUE,_xll.ohTrigger(RecalcTrigger,Trigger3M)),NA())</f>
        <v>1.4346761128925354E-2</v>
      </c>
      <c r="L3519" s="44" t="e">
        <f>IFERROR(_xll.qlIndexFixing(Index6M,$H3519,TRUE,_xll.ohTrigger(RecalcTrigger,Trigger6M)),NA())</f>
        <v>#N/A</v>
      </c>
      <c r="M3519" s="183" t="e">
        <f>IFERROR(_xll.qlIndexFixing(Index1Y,$H3519,TRUE,_xll.ohTrigger(RecalcTrigger,Trigger1Y)),NA())</f>
        <v>#N/A</v>
      </c>
      <c r="N3519" s="182">
        <f>IFERROR(_xll.qlIndexFixing(ONIndex1M,I3519,TRUE,_xll.ohTrigger(RecalcTrigger,Trigger1M)),NA())</f>
        <v>1.3967984431015878E-2</v>
      </c>
      <c r="O3519" s="44">
        <f>IFERROR(_xll.qlIndexFixing(ONIndex3M,I3519,TRUE,_xll.ohTrigger(RecalcTrigger,Trigger3M)),NA())</f>
        <v>1.4319691281219349E-2</v>
      </c>
      <c r="P3519" s="44">
        <f>IFERROR(_xll.qlIndexFixing(ONIndex6M,I3519,TRUE,_xll.ohTrigger(RecalcTrigger,Trigger6M)),NA())</f>
        <v>1.4678613744170121E-2</v>
      </c>
      <c r="Q3519" s="183">
        <f>IFERROR(_xll.qlIndexFixing(ONIndex1Y,I3519,TRUE,_xll.ohTrigger(RecalcTrigger,Trigger1Y)),NA())</f>
        <v>1.4521504624056547E-2</v>
      </c>
    </row>
    <row r="3520" spans="2:17" x14ac:dyDescent="0.2">
      <c r="B3520" s="39" t="s">
        <v>42</v>
      </c>
      <c r="D3520" s="42">
        <f>_xll.qlCalendarAdvance(Calendar,$D3519,B3520,"f",FALSE)</f>
        <v>64069</v>
      </c>
      <c r="E3520" s="177">
        <f>_xll.qlInterestRateIndexValueDate(IndexON,D3520)</f>
        <v>64069</v>
      </c>
      <c r="F3520" s="193">
        <f>IFERROR(_xll.qlIndexFixing(IndexON,D3520,TRUE,_xll.ohTrigger(RecalcTrigger,TriggerON)),NA())</f>
        <v>1.3888033942626166E-2</v>
      </c>
      <c r="H3520" s="42">
        <f>_xll.qlCalendarAdvance(Calendar,$H3519,B3520,"f",FALSE)</f>
        <v>64069</v>
      </c>
      <c r="I3520" s="177">
        <f>_xll.qlInterestRateIndexValueDate(Index1M,$H3520)</f>
        <v>64073</v>
      </c>
      <c r="J3520" s="182">
        <f>IFERROR(_xll.qlIndexFixing(Index1M,$H3520,TRUE,_xll.ohTrigger(RecalcTrigger,Trigger1M)),NA())</f>
        <v>1.3976665530321952E-2</v>
      </c>
      <c r="K3520" s="44">
        <f>IFERROR(_xll.qlIndexFixing(Index3M,H3520,TRUE,_xll.ohTrigger(RecalcTrigger,Trigger3M)),NA())</f>
        <v>1.4346890536814108E-2</v>
      </c>
      <c r="L3520" s="44" t="e">
        <f>IFERROR(_xll.qlIndexFixing(Index6M,$H3520,TRUE,_xll.ohTrigger(RecalcTrigger,Trigger6M)),NA())</f>
        <v>#N/A</v>
      </c>
      <c r="M3520" s="183" t="e">
        <f>IFERROR(_xll.qlIndexFixing(Index1Y,$H3520,TRUE,_xll.ohTrigger(RecalcTrigger,Trigger1Y)),NA())</f>
        <v>#N/A</v>
      </c>
      <c r="N3520" s="182">
        <f>IFERROR(_xll.qlIndexFixing(ONIndex1M,I3520,TRUE,_xll.ohTrigger(RecalcTrigger,Trigger1M)),NA())</f>
        <v>1.396830089019474E-2</v>
      </c>
      <c r="O3520" s="44">
        <f>IFERROR(_xll.qlIndexFixing(ONIndex3M,I3520,TRUE,_xll.ohTrigger(RecalcTrigger,Trigger3M)),NA())</f>
        <v>1.431994938132064E-2</v>
      </c>
      <c r="P3520" s="44">
        <f>IFERROR(_xll.qlIndexFixing(ONIndex6M,I3520,TRUE,_xll.ohTrigger(RecalcTrigger,Trigger6M)),NA())</f>
        <v>1.4678864552664095E-2</v>
      </c>
      <c r="Q3520" s="183">
        <f>IFERROR(_xll.qlIndexFixing(ONIndex1Y,I3520,TRUE,_xll.ohTrigger(RecalcTrigger,Trigger1Y)),NA())</f>
        <v>1.4521421541475732E-2</v>
      </c>
    </row>
    <row r="3521" spans="2:17" x14ac:dyDescent="0.2">
      <c r="B3521" s="39" t="s">
        <v>42</v>
      </c>
      <c r="D3521" s="42">
        <f>_xll.qlCalendarAdvance(Calendar,$D3520,B3521,"f",FALSE)</f>
        <v>64076</v>
      </c>
      <c r="E3521" s="177">
        <f>_xll.qlInterestRateIndexValueDate(IndexON,D3521)</f>
        <v>64076</v>
      </c>
      <c r="F3521" s="193">
        <f>IFERROR(_xll.qlIndexFixing(IndexON,D3521,TRUE,_xll.ohTrigger(RecalcTrigger,TriggerON)),NA())</f>
        <v>1.3888278142726307E-2</v>
      </c>
      <c r="H3521" s="42">
        <f>_xll.qlCalendarAdvance(Calendar,$H3520,B3521,"f",FALSE)</f>
        <v>64076</v>
      </c>
      <c r="I3521" s="177">
        <f>_xll.qlInterestRateIndexValueDate(Index1M,$H3521)</f>
        <v>64080</v>
      </c>
      <c r="J3521" s="182">
        <f>IFERROR(_xll.qlIndexFixing(Index1M,$H3521,TRUE,_xll.ohTrigger(RecalcTrigger,Trigger1M)),NA())</f>
        <v>1.3976928606605377E-2</v>
      </c>
      <c r="K3521" s="44">
        <f>IFERROR(_xll.qlIndexFixing(Index3M,H3521,TRUE,_xll.ohTrigger(RecalcTrigger,Trigger3M)),NA())</f>
        <v>1.4346999018681944E-2</v>
      </c>
      <c r="L3521" s="44" t="e">
        <f>IFERROR(_xll.qlIndexFixing(Index6M,$H3521,TRUE,_xll.ohTrigger(RecalcTrigger,Trigger6M)),NA())</f>
        <v>#N/A</v>
      </c>
      <c r="M3521" s="183" t="e">
        <f>IFERROR(_xll.qlIndexFixing(Index1Y,$H3521,TRUE,_xll.ohTrigger(RecalcTrigger,Trigger1Y)),NA())</f>
        <v>#N/A</v>
      </c>
      <c r="N3521" s="182">
        <f>IFERROR(_xll.qlIndexFixing(ONIndex1M,I3521,TRUE,_xll.ohTrigger(RecalcTrigger,Trigger1M)),NA())</f>
        <v>1.3968598109324049E-2</v>
      </c>
      <c r="O3521" s="44">
        <f>IFERROR(_xll.qlIndexFixing(ONIndex3M,I3521,TRUE,_xll.ohTrigger(RecalcTrigger,Trigger3M)),NA())</f>
        <v>1.4320186798766343E-2</v>
      </c>
      <c r="P3521" s="44">
        <f>IFERROR(_xll.qlIndexFixing(ONIndex6M,I3521,TRUE,_xll.ohTrigger(RecalcTrigger,Trigger6M)),NA())</f>
        <v>1.4679100112475751E-2</v>
      </c>
      <c r="Q3521" s="183">
        <f>IFERROR(_xll.qlIndexFixing(ONIndex1Y,I3521,TRUE,_xll.ohTrigger(RecalcTrigger,Trigger1Y)),NA())</f>
        <v>1.4521317478397577E-2</v>
      </c>
    </row>
    <row r="3522" spans="2:17" x14ac:dyDescent="0.2">
      <c r="B3522" s="39" t="s">
        <v>42</v>
      </c>
      <c r="D3522" s="42">
        <f>_xll.qlCalendarAdvance(Calendar,$D3521,B3522,"f",FALSE)</f>
        <v>64083</v>
      </c>
      <c r="E3522" s="177">
        <f>_xll.qlInterestRateIndexValueDate(IndexON,D3522)</f>
        <v>64083</v>
      </c>
      <c r="F3522" s="193">
        <f>IFERROR(_xll.qlIndexFixing(IndexON,D3522,TRUE,_xll.ohTrigger(RecalcTrigger,TriggerON)),NA())</f>
        <v>1.3888507363288838E-2</v>
      </c>
      <c r="H3522" s="42">
        <f>_xll.qlCalendarAdvance(Calendar,$H3521,B3522,"f",FALSE)</f>
        <v>64083</v>
      </c>
      <c r="I3522" s="177">
        <f>_xll.qlInterestRateIndexValueDate(Index1M,$H3522)</f>
        <v>64087</v>
      </c>
      <c r="J3522" s="182">
        <f>IFERROR(_xll.qlIndexFixing(Index1M,$H3522,TRUE,_xll.ohTrigger(RecalcTrigger,Trigger1M)),NA())</f>
        <v>1.397717235123519E-2</v>
      </c>
      <c r="K3522" s="44">
        <f>IFERROR(_xll.qlIndexFixing(Index3M,H3522,TRUE,_xll.ohTrigger(RecalcTrigger,Trigger3M)),NA())</f>
        <v>1.4347086547461821E-2</v>
      </c>
      <c r="L3522" s="44" t="e">
        <f>IFERROR(_xll.qlIndexFixing(Index6M,$H3522,TRUE,_xll.ohTrigger(RecalcTrigger,Trigger6M)),NA())</f>
        <v>#N/A</v>
      </c>
      <c r="M3522" s="183" t="e">
        <f>IFERROR(_xll.qlIndexFixing(Index1Y,$H3522,TRUE,_xll.ohTrigger(RecalcTrigger,Trigger1Y)),NA())</f>
        <v>#N/A</v>
      </c>
      <c r="N3522" s="182">
        <f>IFERROR(_xll.qlIndexFixing(ONIndex1M,I3522,TRUE,_xll.ohTrigger(RecalcTrigger,Trigger1M)),NA())</f>
        <v>1.3968876063463753E-2</v>
      </c>
      <c r="O3522" s="44">
        <f>IFERROR(_xll.qlIndexFixing(ONIndex3M,I3522,TRUE,_xll.ohTrigger(RecalcTrigger,Trigger3M)),NA())</f>
        <v>1.4320403506458135E-2</v>
      </c>
      <c r="P3522" s="44">
        <f>IFERROR(_xll.qlIndexFixing(ONIndex6M,I3522,TRUE,_xll.ohTrigger(RecalcTrigger,Trigger6M)),NA())</f>
        <v>1.4679320403860885E-2</v>
      </c>
      <c r="Q3522" s="183">
        <f>IFERROR(_xll.qlIndexFixing(ONIndex1Y,I3522,TRUE,_xll.ohTrigger(RecalcTrigger,Trigger1Y)),NA())</f>
        <v>1.452119240772376E-2</v>
      </c>
    </row>
    <row r="3523" spans="2:17" x14ac:dyDescent="0.2">
      <c r="B3523" s="39" t="s">
        <v>42</v>
      </c>
      <c r="D3523" s="42">
        <f>_xll.qlCalendarAdvance(Calendar,$D3522,B3523,"f",FALSE)</f>
        <v>64090</v>
      </c>
      <c r="E3523" s="177">
        <f>_xll.qlInterestRateIndexValueDate(IndexON,D3523)</f>
        <v>64090</v>
      </c>
      <c r="F3523" s="193">
        <f>IFERROR(_xll.qlIndexFixing(IndexON,D3523,TRUE,_xll.ohTrigger(RecalcTrigger,TriggerON)),NA())</f>
        <v>1.3888721584729424E-2</v>
      </c>
      <c r="H3523" s="42">
        <f>_xll.qlCalendarAdvance(Calendar,$H3522,B3523,"f",FALSE)</f>
        <v>64090</v>
      </c>
      <c r="I3523" s="177">
        <f>_xll.qlInterestRateIndexValueDate(Index1M,$H3523)</f>
        <v>64094</v>
      </c>
      <c r="J3523" s="182">
        <f>IFERROR(_xll.qlIndexFixing(Index1M,$H3523,TRUE,_xll.ohTrigger(RecalcTrigger,Trigger1M)),NA())</f>
        <v>1.3977396739100811E-2</v>
      </c>
      <c r="K3523" s="44">
        <f>IFERROR(_xll.qlIndexFixing(Index3M,H3523,TRUE,_xll.ohTrigger(RecalcTrigger,Trigger3M)),NA())</f>
        <v>1.4347153096081479E-2</v>
      </c>
      <c r="L3523" s="44" t="e">
        <f>IFERROR(_xll.qlIndexFixing(Index6M,$H3523,TRUE,_xll.ohTrigger(RecalcTrigger,Trigger6M)),NA())</f>
        <v>#N/A</v>
      </c>
      <c r="M3523" s="183" t="e">
        <f>IFERROR(_xll.qlIndexFixing(Index1Y,$H3523,TRUE,_xll.ohTrigger(RecalcTrigger,Trigger1Y)),NA())</f>
        <v>#N/A</v>
      </c>
      <c r="N3523" s="182">
        <f>IFERROR(_xll.qlIndexFixing(ONIndex1M,I3523,TRUE,_xll.ohTrigger(RecalcTrigger,Trigger1M)),NA())</f>
        <v>1.3969134727274124E-2</v>
      </c>
      <c r="O3523" s="44">
        <f>IFERROR(_xll.qlIndexFixing(ONIndex3M,I3523,TRUE,_xll.ohTrigger(RecalcTrigger,Trigger3M)),NA())</f>
        <v>1.4320599477297691E-2</v>
      </c>
      <c r="P3523" s="44">
        <f>IFERROR(_xll.qlIndexFixing(ONIndex6M,I3523,TRUE,_xll.ohTrigger(RecalcTrigger,Trigger6M)),NA())</f>
        <v>1.4679525406995353E-2</v>
      </c>
      <c r="Q3523" s="183">
        <f>IFERROR(_xll.qlIndexFixing(ONIndex1Y,I3523,TRUE,_xll.ohTrigger(RecalcTrigger,Trigger1Y)),NA())</f>
        <v>1.4521046301956275E-2</v>
      </c>
    </row>
    <row r="3524" spans="2:17" x14ac:dyDescent="0.2">
      <c r="B3524" s="39" t="s">
        <v>42</v>
      </c>
      <c r="D3524" s="42">
        <f>_xll.qlCalendarAdvance(Calendar,$D3523,B3524,"f",FALSE)</f>
        <v>64097</v>
      </c>
      <c r="E3524" s="177">
        <f>_xll.qlInterestRateIndexValueDate(IndexON,D3524)</f>
        <v>64097</v>
      </c>
      <c r="F3524" s="193">
        <f>IFERROR(_xll.qlIndexFixing(IndexON,D3524,TRUE,_xll.ohTrigger(RecalcTrigger,TriggerON)),NA())</f>
        <v>1.3888920787223924E-2</v>
      </c>
      <c r="H3524" s="42">
        <f>_xll.qlCalendarAdvance(Calendar,$H3523,B3524,"f",FALSE)</f>
        <v>64097</v>
      </c>
      <c r="I3524" s="177">
        <f>_xll.qlInterestRateIndexValueDate(Index1M,$H3524)</f>
        <v>64101</v>
      </c>
      <c r="J3524" s="182">
        <f>IFERROR(_xll.qlIndexFixing(Index1M,$H3524,TRUE,_xll.ohTrigger(RecalcTrigger,Trigger1M)),NA())</f>
        <v>1.3977885889886752E-2</v>
      </c>
      <c r="K3524" s="44">
        <f>IFERROR(_xll.qlIndexFixing(Index3M,H3524,TRUE,_xll.ohTrigger(RecalcTrigger,Trigger3M)),NA())</f>
        <v>1.4347202040523891E-2</v>
      </c>
      <c r="L3524" s="44" t="e">
        <f>IFERROR(_xll.qlIndexFixing(Index6M,$H3524,TRUE,_xll.ohTrigger(RecalcTrigger,Trigger6M)),NA())</f>
        <v>#N/A</v>
      </c>
      <c r="M3524" s="183" t="e">
        <f>IFERROR(_xll.qlIndexFixing(Index1Y,$H3524,TRUE,_xll.ohTrigger(RecalcTrigger,Trigger1Y)),NA())</f>
        <v>#N/A</v>
      </c>
      <c r="N3524" s="182">
        <f>IFERROR(_xll.qlIndexFixing(ONIndex1M,I3524,TRUE,_xll.ohTrigger(RecalcTrigger,Trigger1M)),NA())</f>
        <v>1.3969374075974983E-2</v>
      </c>
      <c r="O3524" s="44">
        <f>IFERROR(_xll.qlIndexFixing(ONIndex3M,I3524,TRUE,_xll.ohTrigger(RecalcTrigger,Trigger3M)),NA())</f>
        <v>1.4320774684506432E-2</v>
      </c>
      <c r="P3524" s="44">
        <f>IFERROR(_xll.qlIndexFixing(ONIndex6M,I3524,TRUE,_xll.ohTrigger(RecalcTrigger,Trigger6M)),NA())</f>
        <v>1.4679715101655333E-2</v>
      </c>
      <c r="Q3524" s="183">
        <f>IFERROR(_xll.qlIndexFixing(ONIndex1Y,I3524,TRUE,_xll.ohTrigger(RecalcTrigger,Trigger1Y)),NA())</f>
        <v>1.4520879133756992E-2</v>
      </c>
    </row>
    <row r="3525" spans="2:17" x14ac:dyDescent="0.2">
      <c r="B3525" s="39" t="s">
        <v>42</v>
      </c>
      <c r="D3525" s="42">
        <f>_xll.qlCalendarAdvance(Calendar,$D3524,B3525,"f",FALSE)</f>
        <v>64104</v>
      </c>
      <c r="E3525" s="177">
        <f>_xll.qlInterestRateIndexValueDate(IndexON,D3525)</f>
        <v>64104</v>
      </c>
      <c r="F3525" s="193">
        <f>IFERROR(_xll.qlIndexFixing(IndexON,D3525,TRUE,_xll.ohTrigger(RecalcTrigger,TriggerON)),NA())</f>
        <v>1.3889104951747555E-2</v>
      </c>
      <c r="H3525" s="42">
        <f>_xll.qlCalendarAdvance(Calendar,$H3524,B3525,"f",FALSE)</f>
        <v>64104</v>
      </c>
      <c r="I3525" s="177">
        <f>_xll.qlInterestRateIndexValueDate(Index1M,$H3525)</f>
        <v>64108</v>
      </c>
      <c r="J3525" s="182">
        <f>IFERROR(_xll.qlIndexFixing(Index1M,$H3525,TRUE,_xll.ohTrigger(RecalcTrigger,Trigger1M)),NA())</f>
        <v>1.3978070107531762E-2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83" t="e">
        <f>IFERROR(_xll.qlIndexFixing(Index1Y,$H3525,TRUE,_xll.ohTrigger(RecalcTrigger,Trigger1Y)),NA())</f>
        <v>#N/A</v>
      </c>
      <c r="N3525" s="182">
        <f>IFERROR(_xll.qlIndexFixing(ONIndex1M,I3525,TRUE,_xll.ohTrigger(RecalcTrigger,Trigger1M)),NA())</f>
        <v>1.3969594084146664E-2</v>
      </c>
      <c r="O3525" s="44">
        <f>IFERROR(_xll.qlIndexFixing(ONIndex3M,I3525,TRUE,_xll.ohTrigger(RecalcTrigger,Trigger3M)),NA())</f>
        <v>1.4320929100906099E-2</v>
      </c>
      <c r="P3525" s="44">
        <f>IFERROR(_xll.qlIndexFixing(ONIndex6M,I3525,TRUE,_xll.ohTrigger(RecalcTrigger,Trigger6M)),NA())</f>
        <v>1.4679889468256491E-2</v>
      </c>
      <c r="Q3525" s="183">
        <f>IFERROR(_xll.qlIndexFixing(ONIndex1Y,I3525,TRUE,_xll.ohTrigger(RecalcTrigger,Trigger1Y)),NA())</f>
        <v>1.4520690875787778E-2</v>
      </c>
    </row>
    <row r="3526" spans="2:17" x14ac:dyDescent="0.2">
      <c r="B3526" s="39" t="s">
        <v>42</v>
      </c>
      <c r="D3526" s="42">
        <f>_xll.qlCalendarAdvance(Calendar,$D3525,B3526,"f",FALSE)</f>
        <v>64111</v>
      </c>
      <c r="E3526" s="177">
        <f>_xll.qlInterestRateIndexValueDate(IndexON,D3526)</f>
        <v>64111</v>
      </c>
      <c r="F3526" s="193">
        <f>IFERROR(_xll.qlIndexFixing(IndexON,D3526,TRUE,_xll.ohTrigger(RecalcTrigger,TriggerON)),NA())</f>
        <v>1.3889274058316303E-2</v>
      </c>
      <c r="H3526" s="42">
        <f>_xll.qlCalendarAdvance(Calendar,$H3525,B3526,"f",FALSE)</f>
        <v>64111</v>
      </c>
      <c r="I3526" s="177">
        <f>_xll.qlInterestRateIndexValueDate(Index1M,$H3526)</f>
        <v>64115</v>
      </c>
      <c r="J3526" s="182">
        <f>IFERROR(_xll.qlIndexFixing(Index1M,$H3526,TRUE,_xll.ohTrigger(RecalcTrigger,Trigger1M)),NA())</f>
        <v>1.3978234890508702E-2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83" t="e">
        <f>IFERROR(_xll.qlIndexFixing(Index1Y,$H3526,TRUE,_xll.ohTrigger(RecalcTrigger,Trigger1Y)),NA())</f>
        <v>#N/A</v>
      </c>
      <c r="N3526" s="182">
        <f>IFERROR(_xll.qlIndexFixing(ONIndex1M,I3526,TRUE,_xll.ohTrigger(RecalcTrigger,Trigger1M)),NA())</f>
        <v>1.3969794726849116E-2</v>
      </c>
      <c r="O3526" s="44">
        <f>IFERROR(_xll.qlIndexFixing(ONIndex3M,I3526,TRUE,_xll.ohTrigger(RecalcTrigger,Trigger3M)),NA())</f>
        <v>1.4321062699798048E-2</v>
      </c>
      <c r="P3526" s="44">
        <f>IFERROR(_xll.qlIndexFixing(ONIndex6M,I3526,TRUE,_xll.ohTrigger(RecalcTrigger,Trigger6M)),NA())</f>
        <v>1.4680048486894748E-2</v>
      </c>
      <c r="Q3526" s="183">
        <f>IFERROR(_xll.qlIndexFixing(ONIndex1Y,I3526,TRUE,_xll.ohTrigger(RecalcTrigger,Trigger1Y)),NA())</f>
        <v>1.4520481500710503E-2</v>
      </c>
    </row>
    <row r="3527" spans="2:17" x14ac:dyDescent="0.2">
      <c r="B3527" s="39" t="s">
        <v>42</v>
      </c>
      <c r="D3527" s="42">
        <f>_xll.qlCalendarAdvance(Calendar,$D3526,B3527,"f",FALSE)</f>
        <v>64118</v>
      </c>
      <c r="E3527" s="177">
        <f>_xll.qlInterestRateIndexValueDate(IndexON,D3527)</f>
        <v>64118</v>
      </c>
      <c r="F3527" s="193">
        <f>IFERROR(_xll.qlIndexFixing(IndexON,D3527,TRUE,_xll.ohTrigger(RecalcTrigger,TriggerON)),NA())</f>
        <v>1.3889428087745515E-2</v>
      </c>
      <c r="H3527" s="42">
        <f>_xll.qlCalendarAdvance(Calendar,$H3526,B3527,"f",FALSE)</f>
        <v>64118</v>
      </c>
      <c r="I3527" s="177">
        <f>_xll.qlInterestRateIndexValueDate(Index1M,$H3527)</f>
        <v>64122</v>
      </c>
      <c r="J3527" s="182">
        <f>IFERROR(_xll.qlIndexFixing(Index1M,$H3527,TRUE,_xll.ohTrigger(RecalcTrigger,Trigger1M)),NA())</f>
        <v>1.3978380213702181E-2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83" t="e">
        <f>IFERROR(_xll.qlIndexFixing(Index1Y,$H3527,TRUE,_xll.ohTrigger(RecalcTrigger,Trigger1Y)),NA())</f>
        <v>#N/A</v>
      </c>
      <c r="N3527" s="182">
        <f>IFERROR(_xll.qlIndexFixing(ONIndex1M,I3527,TRUE,_xll.ohTrigger(RecalcTrigger,Trigger1M)),NA())</f>
        <v>1.3969975978982418E-2</v>
      </c>
      <c r="O3527" s="44">
        <f>IFERROR(_xll.qlIndexFixing(ONIndex3M,I3527,TRUE,_xll.ohTrigger(RecalcTrigger,Trigger3M)),NA())</f>
        <v>1.432117545400402E-2</v>
      </c>
      <c r="P3527" s="44">
        <f>IFERROR(_xll.qlIndexFixing(ONIndex6M,I3527,TRUE,_xll.ohTrigger(RecalcTrigger,Trigger6M)),NA())</f>
        <v>1.4680192137506154E-2</v>
      </c>
      <c r="Q3527" s="183">
        <f>IFERROR(_xll.qlIndexFixing(ONIndex1Y,I3527,TRUE,_xll.ohTrigger(RecalcTrigger,Trigger1Y)),NA())</f>
        <v>1.4520250981027161E-2</v>
      </c>
    </row>
    <row r="3528" spans="2:17" x14ac:dyDescent="0.2">
      <c r="B3528" s="39" t="s">
        <v>42</v>
      </c>
      <c r="D3528" s="42">
        <f>_xll.qlCalendarAdvance(Calendar,$D3527,B3528,"f",FALSE)</f>
        <v>64125</v>
      </c>
      <c r="E3528" s="177">
        <f>_xll.qlInterestRateIndexValueDate(IndexON,D3528)</f>
        <v>64125</v>
      </c>
      <c r="F3528" s="193">
        <f>IFERROR(_xll.qlIndexFixing(IndexON,D3528,TRUE,_xll.ohTrigger(RecalcTrigger,TriggerON)),NA())</f>
        <v>1.3889567020370919E-2</v>
      </c>
      <c r="H3528" s="42">
        <f>_xll.qlCalendarAdvance(Calendar,$H3527,B3528,"f",FALSE)</f>
        <v>64125</v>
      </c>
      <c r="I3528" s="177">
        <f>_xll.qlInterestRateIndexValueDate(Index1M,$H3528)</f>
        <v>64129</v>
      </c>
      <c r="J3528" s="182">
        <f>IFERROR(_xll.qlIndexFixing(Index1M,$H3528,TRUE,_xll.ohTrigger(RecalcTrigger,Trigger1M)),NA())</f>
        <v>1.397850605198649E-2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83" t="e">
        <f>IFERROR(_xll.qlIndexFixing(Index1Y,$H3528,TRUE,_xll.ohTrigger(RecalcTrigger,Trigger1Y)),NA())</f>
        <v>#N/A</v>
      </c>
      <c r="N3528" s="182">
        <f>IFERROR(_xll.qlIndexFixing(ONIndex1M,I3528,TRUE,_xll.ohTrigger(RecalcTrigger,Trigger1M)),NA())</f>
        <v>1.3970137815526584E-2</v>
      </c>
      <c r="O3528" s="44">
        <f>IFERROR(_xll.qlIndexFixing(ONIndex3M,I3528,TRUE,_xll.ohTrigger(RecalcTrigger,Trigger3M)),NA())</f>
        <v>1.4321267336505628E-2</v>
      </c>
      <c r="P3528" s="44">
        <f>IFERROR(_xll.qlIndexFixing(ONIndex6M,I3528,TRUE,_xll.ohTrigger(RecalcTrigger,Trigger6M)),NA())</f>
        <v>1.4680320400426439E-2</v>
      </c>
      <c r="Q3528" s="183">
        <f>IFERROR(_xll.qlIndexFixing(ONIndex1Y,I3528,TRUE,_xll.ohTrigger(RecalcTrigger,Trigger1Y)),NA())</f>
        <v>1.4519999289479557E-2</v>
      </c>
    </row>
    <row r="3529" spans="2:17" x14ac:dyDescent="0.2">
      <c r="B3529" s="39" t="s">
        <v>42</v>
      </c>
      <c r="D3529" s="42">
        <f>_xll.qlCalendarAdvance(Calendar,$D3528,B3529,"f",FALSE)</f>
        <v>64132</v>
      </c>
      <c r="E3529" s="177">
        <f>_xll.qlInterestRateIndexValueDate(IndexON,D3529)</f>
        <v>64132</v>
      </c>
      <c r="F3529" s="193">
        <f>IFERROR(_xll.qlIndexFixing(IndexON,D3529,TRUE,_xll.ohTrigger(RecalcTrigger,TriggerON)),NA())</f>
        <v>1.3889690836608182E-2</v>
      </c>
      <c r="H3529" s="42">
        <f>_xll.qlCalendarAdvance(Calendar,$H3528,B3529,"f",FALSE)</f>
        <v>64132</v>
      </c>
      <c r="I3529" s="177">
        <f>_xll.qlInterestRateIndexValueDate(Index1M,$H3529)</f>
        <v>64136</v>
      </c>
      <c r="J3529" s="182">
        <f>IFERROR(_xll.qlIndexFixing(Index1M,$H3529,TRUE,_xll.ohTrigger(RecalcTrigger,Trigger1M)),NA())</f>
        <v>1.3978612380253972E-2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83" t="e">
        <f>IFERROR(_xll.qlIndexFixing(Index1Y,$H3529,TRUE,_xll.ohTrigger(RecalcTrigger,Trigger1Y)),NA())</f>
        <v>#N/A</v>
      </c>
      <c r="N3529" s="182">
        <f>IFERROR(_xll.qlIndexFixing(ONIndex1M,I3529,TRUE,_xll.ohTrigger(RecalcTrigger,Trigger1M)),NA())</f>
        <v>1.3970280211301755E-2</v>
      </c>
      <c r="O3529" s="44">
        <f>IFERROR(_xll.qlIndexFixing(ONIndex3M,I3529,TRUE,_xll.ohTrigger(RecalcTrigger,Trigger3M)),NA())</f>
        <v>1.4321338320524291E-2</v>
      </c>
      <c r="P3529" s="44">
        <f>IFERROR(_xll.qlIndexFixing(ONIndex6M,I3529,TRUE,_xll.ohTrigger(RecalcTrigger,Trigger6M)),NA())</f>
        <v>1.4680433255591652E-2</v>
      </c>
      <c r="Q3529" s="183">
        <f>IFERROR(_xll.qlIndexFixing(ONIndex1Y,I3529,TRUE,_xll.ohTrigger(RecalcTrigger,Trigger1Y)),NA())</f>
        <v>1.4519726398809496E-2</v>
      </c>
    </row>
    <row r="3530" spans="2:17" x14ac:dyDescent="0.2">
      <c r="B3530" s="39" t="s">
        <v>42</v>
      </c>
      <c r="D3530" s="42">
        <f>_xll.qlCalendarAdvance(Calendar,$D3529,B3530,"f",FALSE)</f>
        <v>64139</v>
      </c>
      <c r="E3530" s="177">
        <f>_xll.qlInterestRateIndexValueDate(IndexON,D3530)</f>
        <v>64139</v>
      </c>
      <c r="F3530" s="193">
        <f>IFERROR(_xll.qlIndexFixing(IndexON,D3530,TRUE,_xll.ohTrigger(RecalcTrigger,TriggerON)),NA())</f>
        <v>1.3889799516872969E-2</v>
      </c>
      <c r="H3530" s="42">
        <f>_xll.qlCalendarAdvance(Calendar,$H3529,B3530,"f",FALSE)</f>
        <v>64139</v>
      </c>
      <c r="I3530" s="177">
        <f>_xll.qlInterestRateIndexValueDate(Index1M,$H3530)</f>
        <v>64143</v>
      </c>
      <c r="J3530" s="182">
        <f>IFERROR(_xll.qlIndexFixing(Index1M,$H3530,TRUE,_xll.ohTrigger(RecalcTrigger,Trigger1M)),NA())</f>
        <v>1.3978699173371181E-2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83" t="e">
        <f>IFERROR(_xll.qlIndexFixing(Index1Y,$H3530,TRUE,_xll.ohTrigger(RecalcTrigger,Trigger1Y)),NA())</f>
        <v>#N/A</v>
      </c>
      <c r="N3530" s="182">
        <f>IFERROR(_xll.qlIndexFixing(ONIndex1M,I3530,TRUE,_xll.ohTrigger(RecalcTrigger,Trigger1M)),NA())</f>
        <v>1.3970403141287946E-2</v>
      </c>
      <c r="O3530" s="44">
        <f>IFERROR(_xll.qlIndexFixing(ONIndex3M,I3530,TRUE,_xll.ohTrigger(RecalcTrigger,Trigger3M)),NA())</f>
        <v>1.4321388379041622E-2</v>
      </c>
      <c r="P3530" s="44">
        <f>IFERROR(_xll.qlIndexFixing(ONIndex6M,I3530,TRUE,_xll.ohTrigger(RecalcTrigger,Trigger6M)),NA())</f>
        <v>1.4680530683257587E-2</v>
      </c>
      <c r="Q3530" s="183">
        <f>IFERROR(_xll.qlIndexFixing(ONIndex1Y,I3530,TRUE,_xll.ohTrigger(RecalcTrigger,Trigger1Y)),NA())</f>
        <v>1.4519432281678846E-2</v>
      </c>
    </row>
    <row r="3531" spans="2:17" x14ac:dyDescent="0.2">
      <c r="B3531" s="39" t="s">
        <v>42</v>
      </c>
      <c r="D3531" s="42">
        <f>_xll.qlCalendarAdvance(Calendar,$D3530,B3531,"f",FALSE)</f>
        <v>64146</v>
      </c>
      <c r="E3531" s="177">
        <f>_xll.qlInterestRateIndexValueDate(IndexON,D3531)</f>
        <v>64146</v>
      </c>
      <c r="F3531" s="193">
        <f>IFERROR(_xll.qlIndexFixing(IndexON,D3531,TRUE,_xll.ohTrigger(RecalcTrigger,TriggerON)),NA())</f>
        <v>1.3889893041900692E-2</v>
      </c>
      <c r="H3531" s="42">
        <f>_xll.qlCalendarAdvance(Calendar,$H3530,B3531,"f",FALSE)</f>
        <v>64146</v>
      </c>
      <c r="I3531" s="177">
        <f>_xll.qlInterestRateIndexValueDate(Index1M,$H3531)</f>
        <v>64150</v>
      </c>
      <c r="J3531" s="182">
        <f>IFERROR(_xll.qlIndexFixing(Index1M,$H3531,TRUE,_xll.ohTrigger(RecalcTrigger,Trigger1M)),NA())</f>
        <v>1.3978766406238196E-2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83" t="e">
        <f>IFERROR(_xll.qlIndexFixing(Index1Y,$H3531,TRUE,_xll.ohTrigger(RecalcTrigger,Trigger1Y)),NA())</f>
        <v>#N/A</v>
      </c>
      <c r="N3531" s="182">
        <f>IFERROR(_xll.qlIndexFixing(ONIndex1M,I3531,TRUE,_xll.ohTrigger(RecalcTrigger,Trigger1M)),NA())</f>
        <v>1.397050658046517E-2</v>
      </c>
      <c r="O3531" s="44">
        <f>IFERROR(_xll.qlIndexFixing(ONIndex3M,I3531,TRUE,_xll.ohTrigger(RecalcTrigger,Trigger3M)),NA())</f>
        <v>1.4321417484959298E-2</v>
      </c>
      <c r="P3531" s="44">
        <f>IFERROR(_xll.qlIndexFixing(ONIndex6M,I3531,TRUE,_xll.ohTrigger(RecalcTrigger,Trigger6M)),NA())</f>
        <v>1.4680612663600101E-2</v>
      </c>
      <c r="Q3531" s="183">
        <f>IFERROR(_xll.qlIndexFixing(ONIndex1Y,I3531,TRUE,_xll.ohTrigger(RecalcTrigger,Trigger1Y)),NA())</f>
        <v>1.4519116910509666E-2</v>
      </c>
    </row>
    <row r="3532" spans="2:17" x14ac:dyDescent="0.2">
      <c r="B3532" s="39" t="s">
        <v>42</v>
      </c>
      <c r="D3532" s="42">
        <f>_xll.qlCalendarAdvance(Calendar,$D3531,B3532,"f",FALSE)</f>
        <v>64153</v>
      </c>
      <c r="E3532" s="177">
        <f>_xll.qlInterestRateIndexValueDate(IndexON,D3532)</f>
        <v>64153</v>
      </c>
      <c r="F3532" s="193">
        <f>IFERROR(_xll.qlIndexFixing(IndexON,D3532,TRUE,_xll.ohTrigger(RecalcTrigger,TriggerON)),NA())</f>
        <v>1.3889971392027078E-2</v>
      </c>
      <c r="H3532" s="42">
        <f>_xll.qlCalendarAdvance(Calendar,$H3531,B3532,"f",FALSE)</f>
        <v>64153</v>
      </c>
      <c r="I3532" s="177">
        <f>_xll.qlInterestRateIndexValueDate(Index1M,$H3532)</f>
        <v>64157</v>
      </c>
      <c r="J3532" s="182">
        <f>IFERROR(_xll.qlIndexFixing(Index1M,$H3532,TRUE,_xll.ohTrigger(RecalcTrigger,Trigger1M)),NA())</f>
        <v>1.3978814070980027E-2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83" t="e">
        <f>IFERROR(_xll.qlIndexFixing(Index1Y,$H3532,TRUE,_xll.ohTrigger(RecalcTrigger,Trigger1Y)),NA())</f>
        <v>#N/A</v>
      </c>
      <c r="N3532" s="182">
        <f>IFERROR(_xll.qlIndexFixing(ONIndex1M,I3532,TRUE,_xll.ohTrigger(RecalcTrigger,Trigger1M)),NA())</f>
        <v>1.397059050341376E-2</v>
      </c>
      <c r="O3532" s="44">
        <f>IFERROR(_xll.qlIndexFixing(ONIndex3M,I3532,TRUE,_xll.ohTrigger(RecalcTrigger,Trigger3M)),NA())</f>
        <v>1.4321425611418803E-2</v>
      </c>
      <c r="P3532" s="44">
        <f>IFERROR(_xll.qlIndexFixing(ONIndex6M,I3532,TRUE,_xll.ohTrigger(RecalcTrigger,Trigger6M)),NA())</f>
        <v>1.4680679176475309E-2</v>
      </c>
      <c r="Q3532" s="183">
        <f>IFERROR(_xll.qlIndexFixing(ONIndex1Y,I3532,TRUE,_xll.ohTrigger(RecalcTrigger,Trigger1Y)),NA())</f>
        <v>1.4518780257963826E-2</v>
      </c>
    </row>
    <row r="3533" spans="2:17" x14ac:dyDescent="0.2">
      <c r="B3533" s="39" t="s">
        <v>42</v>
      </c>
      <c r="D3533" s="42">
        <f>_xll.qlCalendarAdvance(Calendar,$D3532,B3533,"f",FALSE)</f>
        <v>64160</v>
      </c>
      <c r="E3533" s="177">
        <f>_xll.qlInterestRateIndexValueDate(IndexON,D3533)</f>
        <v>64160</v>
      </c>
      <c r="F3533" s="193">
        <f>IFERROR(_xll.qlIndexFixing(IndexON,D3533,TRUE,_xll.ohTrigger(RecalcTrigger,TriggerON)),NA())</f>
        <v>1.3890034547587859E-2</v>
      </c>
      <c r="H3533" s="42">
        <f>_xll.qlCalendarAdvance(Calendar,$H3532,B3533,"f",FALSE)</f>
        <v>64160</v>
      </c>
      <c r="I3533" s="177">
        <f>_xll.qlInterestRateIndexValueDate(Index1M,$H3533)</f>
        <v>64164</v>
      </c>
      <c r="J3533" s="182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83" t="e">
        <f>IFERROR(_xll.qlIndexFixing(Index1Y,$H3533,TRUE,_xll.ohTrigger(RecalcTrigger,Trigger1Y)),NA())</f>
        <v>#N/A</v>
      </c>
      <c r="N3533" s="182">
        <f>IFERROR(_xll.qlIndexFixing(ONIndex1M,I3533,TRUE,_xll.ohTrigger(RecalcTrigger,Trigger1M)),NA())</f>
        <v>1.3970654885513412E-2</v>
      </c>
      <c r="O3533" s="44">
        <f>IFERROR(_xll.qlIndexFixing(ONIndex3M,I3533,TRUE,_xll.ohTrigger(RecalcTrigger,Trigger3M)),NA())</f>
        <v>1.4321412731481686E-2</v>
      </c>
      <c r="P3533" s="44">
        <f>IFERROR(_xll.qlIndexFixing(ONIndex6M,I3533,TRUE,_xll.ohTrigger(RecalcTrigger,Trigger6M)),NA())</f>
        <v>1.4680730202218939E-2</v>
      </c>
      <c r="Q3533" s="183">
        <f>IFERROR(_xll.qlIndexFixing(ONIndex1Y,I3533,TRUE,_xll.ohTrigger(RecalcTrigger,Trigger1Y)),NA())</f>
        <v>1.4518422296943001E-2</v>
      </c>
    </row>
    <row r="3534" spans="2:17" x14ac:dyDescent="0.2">
      <c r="B3534" s="39" t="s">
        <v>42</v>
      </c>
      <c r="D3534" s="42">
        <f>_xll.qlCalendarAdvance(Calendar,$D3533,B3534,"f",FALSE)</f>
        <v>64167</v>
      </c>
      <c r="E3534" s="177">
        <f>_xll.qlInterestRateIndexValueDate(IndexON,D3534)</f>
        <v>64167</v>
      </c>
      <c r="F3534" s="193">
        <f>IFERROR(_xll.qlIndexFixing(IndexON,D3534,TRUE,_xll.ohTrigger(RecalcTrigger,TriggerON)),NA())</f>
        <v>1.3890082489158573E-2</v>
      </c>
      <c r="H3534" s="42">
        <f>_xll.qlCalendarAdvance(Calendar,$H3533,B3534,"f",FALSE)</f>
        <v>64167</v>
      </c>
      <c r="I3534" s="177">
        <f>_xll.qlInterestRateIndexValueDate(Index1M,$H3534)</f>
        <v>64171</v>
      </c>
      <c r="J3534" s="182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83" t="e">
        <f>IFERROR(_xll.qlIndexFixing(Index1Y,$H3534,TRUE,_xll.ohTrigger(RecalcTrigger,Trigger1Y)),NA())</f>
        <v>#N/A</v>
      </c>
      <c r="N3534" s="182">
        <f>IFERROR(_xll.qlIndexFixing(ONIndex1M,I3534,TRUE,_xll.ohTrigger(RecalcTrigger,Trigger1M)),NA())</f>
        <v>1.3970699701344458E-2</v>
      </c>
      <c r="O3534" s="44">
        <f>IFERROR(_xll.qlIndexFixing(ONIndex3M,I3534,TRUE,_xll.ohTrigger(RecalcTrigger,Trigger3M)),NA())</f>
        <v>1.4321378818049624E-2</v>
      </c>
      <c r="P3534" s="44">
        <f>IFERROR(_xll.qlIndexFixing(ONIndex6M,I3534,TRUE,_xll.ohTrigger(RecalcTrigger,Trigger6M)),NA())</f>
        <v>1.4680765720767042E-2</v>
      </c>
      <c r="Q3534" s="183">
        <f>IFERROR(_xll.qlIndexFixing(ONIndex1Y,I3534,TRUE,_xll.ohTrigger(RecalcTrigger,Trigger1Y)),NA())</f>
        <v>1.4518042999789316E-2</v>
      </c>
    </row>
    <row r="3535" spans="2:17" x14ac:dyDescent="0.2">
      <c r="B3535" s="39" t="s">
        <v>42</v>
      </c>
      <c r="D3535" s="42">
        <f>_xll.qlCalendarAdvance(Calendar,$D3534,B3535,"f",FALSE)</f>
        <v>64174</v>
      </c>
      <c r="E3535" s="177">
        <f>_xll.qlInterestRateIndexValueDate(IndexON,D3535)</f>
        <v>64174</v>
      </c>
      <c r="F3535" s="193">
        <f>IFERROR(_xll.qlIndexFixing(IndexON,D3535,TRUE,_xll.ohTrigger(RecalcTrigger,TriggerON)),NA())</f>
        <v>1.3890115197394692E-2</v>
      </c>
      <c r="H3535" s="42">
        <f>_xll.qlCalendarAdvance(Calendar,$H3534,B3535,"f",FALSE)</f>
        <v>64174</v>
      </c>
      <c r="I3535" s="177">
        <f>_xll.qlInterestRateIndexValueDate(Index1M,$H3535)</f>
        <v>64178</v>
      </c>
      <c r="J3535" s="182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83" t="e">
        <f>IFERROR(_xll.qlIndexFixing(Index1Y,$H3535,TRUE,_xll.ohTrigger(RecalcTrigger,Trigger1Y)),NA())</f>
        <v>#N/A</v>
      </c>
      <c r="N3535" s="182">
        <f>IFERROR(_xll.qlIndexFixing(ONIndex1M,I3535,TRUE,_xll.ohTrigger(RecalcTrigger,Trigger1M)),NA())</f>
        <v>1.3970724925886913E-2</v>
      </c>
      <c r="O3535" s="44">
        <f>IFERROR(_xll.qlIndexFixing(ONIndex3M,I3535,TRUE,_xll.ohTrigger(RecalcTrigger,Trigger3M)),NA())</f>
        <v>1.43213238442641E-2</v>
      </c>
      <c r="P3535" s="44">
        <f>IFERROR(_xll.qlIndexFixing(ONIndex6M,I3535,TRUE,_xll.ohTrigger(RecalcTrigger,Trigger6M)),NA())</f>
        <v>1.468078571237541E-2</v>
      </c>
      <c r="Q3535" s="183">
        <f>IFERROR(_xll.qlIndexFixing(ONIndex1Y,I3535,TRUE,_xll.ohTrigger(RecalcTrigger,Trigger1Y)),NA())</f>
        <v>1.4517642339404446E-2</v>
      </c>
    </row>
    <row r="3536" spans="2:17" x14ac:dyDescent="0.2">
      <c r="B3536" s="39" t="s">
        <v>42</v>
      </c>
      <c r="D3536" s="42">
        <f>_xll.qlCalendarAdvance(Calendar,$D3535,B3536,"f",FALSE)</f>
        <v>64181</v>
      </c>
      <c r="E3536" s="177">
        <f>_xll.qlInterestRateIndexValueDate(IndexON,D3536)</f>
        <v>64181</v>
      </c>
      <c r="F3536" s="193">
        <f>IFERROR(_xll.qlIndexFixing(IndexON,D3536,TRUE,_xll.ohTrigger(RecalcTrigger,TriggerON)),NA())</f>
        <v>1.3890132652552012E-2</v>
      </c>
      <c r="H3536" s="42">
        <f>_xll.qlCalendarAdvance(Calendar,$H3535,B3536,"f",FALSE)</f>
        <v>64181</v>
      </c>
      <c r="I3536" s="177">
        <f>_xll.qlInterestRateIndexValueDate(Index1M,$H3536)</f>
        <v>64185</v>
      </c>
      <c r="J3536" s="182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83" t="e">
        <f>IFERROR(_xll.qlIndexFixing(Index1Y,$H3536,TRUE,_xll.ohTrigger(RecalcTrigger,Trigger1Y)),NA())</f>
        <v>#N/A</v>
      </c>
      <c r="N3536" s="182">
        <f>IFERROR(_xll.qlIndexFixing(ONIndex1M,I3536,TRUE,_xll.ohTrigger(RecalcTrigger,Trigger1M)),NA())</f>
        <v>1.3970731001666792E-2</v>
      </c>
      <c r="O3536" s="44">
        <f>IFERROR(_xll.qlIndexFixing(ONIndex3M,I3536,TRUE,_xll.ohTrigger(RecalcTrigger,Trigger3M)),NA())</f>
        <v>1.4321265876473532E-2</v>
      </c>
      <c r="P3536" s="44">
        <f>IFERROR(_xll.qlIndexFixing(ONIndex6M,I3536,TRUE,_xll.ohTrigger(RecalcTrigger,Trigger6M)),NA())</f>
        <v>1.4680790527643595E-2</v>
      </c>
      <c r="Q3536" s="183">
        <f>IFERROR(_xll.qlIndexFixing(ONIndex1Y,I3536,TRUE,_xll.ohTrigger(RecalcTrigger,Trigger1Y)),NA())</f>
        <v>1.4517312548090189E-2</v>
      </c>
    </row>
    <row r="3537" spans="2:17" ht="12" thickBot="1" x14ac:dyDescent="0.25">
      <c r="B3537" s="40" t="s">
        <v>42</v>
      </c>
      <c r="D3537" s="43">
        <f>_xll.qlCalendarAdvance(Calendar,$D3536,B3537,"f",FALSE)</f>
        <v>64188</v>
      </c>
      <c r="E3537" s="178">
        <f>_xll.qlInterestRateIndexValueDate(IndexON,D3537)</f>
        <v>64188</v>
      </c>
      <c r="F3537" s="194">
        <f>IFERROR(_xll.qlIndexFixing(IndexON,D3537,TRUE,_xll.ohTrigger(RecalcTrigger,TriggerON)),NA())</f>
        <v>1.3890135823055871E-2</v>
      </c>
      <c r="H3537" s="43">
        <f>_xll.qlCalendarAdvance(Calendar,$H3536,B3537,"f",FALSE)</f>
        <v>64188</v>
      </c>
      <c r="I3537" s="178">
        <f>_xll.qlInterestRateIndexValueDate(Index1M,$H3537)</f>
        <v>64192</v>
      </c>
      <c r="J3537" s="184" t="e">
        <f>IFERROR(_xll.qlIndexFixing(Index1M,$H3537,TRUE,_xll.ohTrigger(RecalcTrigger,Trigger1M)),NA())</f>
        <v>#N/A</v>
      </c>
      <c r="K3537" s="185" t="e">
        <f>IFERROR(_xll.qlIndexFixing(Index3M,H3537,TRUE,_xll.ohTrigger(RecalcTrigger,Trigger3M)),NA())</f>
        <v>#N/A</v>
      </c>
      <c r="L3537" s="185" t="e">
        <f>IFERROR(_xll.qlIndexFixing(Index6M,$H3537,TRUE,_xll.ohTrigger(RecalcTrigger,Trigger6M)),NA())</f>
        <v>#N/A</v>
      </c>
      <c r="M3537" s="186" t="e">
        <f>IFERROR(_xll.qlIndexFixing(Index1Y,$H3537,TRUE,_xll.ohTrigger(RecalcTrigger,Trigger1Y)),NA())</f>
        <v>#N/A</v>
      </c>
      <c r="N3537" s="184" t="e">
        <f>IFERROR(_xll.qlIndexFixing(ONIndex1M,I3537,TRUE,_xll.ohTrigger(RecalcTrigger,Trigger1M)),NA())</f>
        <v>#N/A</v>
      </c>
      <c r="O3537" s="185" t="e">
        <f>IFERROR(_xll.qlIndexFixing(ONIndex3M,I3537,TRUE,_xll.ohTrigger(RecalcTrigger,Trigger3M)),NA())</f>
        <v>#N/A</v>
      </c>
      <c r="P3537" s="185" t="e">
        <f>IFERROR(_xll.qlIndexFixing(ONIndex6M,I3537,TRUE,_xll.ohTrigger(RecalcTrigger,Trigger6M)),NA())</f>
        <v>#N/A</v>
      </c>
      <c r="Q3537" s="186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2014-01-14T16:38:43Z</dcterms:created>
  <dcterms:modified xsi:type="dcterms:W3CDTF">2015-09-22T13:29:01Z</dcterms:modified>
</cp:coreProperties>
</file>